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2260" windowHeight="12648" tabRatio="818"/>
  </bookViews>
  <sheets>
    <sheet name="A1-评价指标" sheetId="20" r:id="rId1"/>
    <sheet name="A2-现金流量" sheetId="13" r:id="rId2"/>
    <sheet name="A3-利润表" sheetId="18" r:id="rId3"/>
    <sheet name="A4-动态存货" sheetId="21" r:id="rId4"/>
    <sheet name="B1-基本信息" sheetId="3" r:id="rId5"/>
    <sheet name="B2-规划信息" sheetId="5" r:id="rId6"/>
    <sheet name="B3-开发进度" sheetId="6" r:id="rId7"/>
    <sheet name="B4-1销售回款【输入】" sheetId="7" r:id="rId8"/>
    <sheet name="B4-2销售回款【输出】" sheetId="8" r:id="rId9"/>
    <sheet name="C1-开发成本" sheetId="12" r:id="rId10"/>
    <sheet name="C2-成本支付" sheetId="10" r:id="rId11"/>
    <sheet name="D1-期间费用" sheetId="14" r:id="rId12"/>
    <sheet name="D2-税金支付" sheetId="15" r:id="rId13"/>
    <sheet name="D2-1增值税" sheetId="16" r:id="rId14"/>
    <sheet name="D2-2土增税" sheetId="17" r:id="rId15"/>
    <sheet name="E-自持物业" sheetId="19" r:id="rId16"/>
    <sheet name="名称定义" sheetId="2" r:id="rId17"/>
  </sheets>
  <definedNames>
    <definedName name="成本分摊">名称定义!$J$3:$J$6</definedName>
    <definedName name="二级业态">名称定义!$G$3:$G$41</definedName>
    <definedName name="开始时间">'B1-基本信息'!$C$11</definedName>
    <definedName name="一级业态">名称定义!$C$3:$C$12</definedName>
    <definedName name="运营分期">名称定义!$I$3:$I$7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3" i="20" l="1"/>
  <c r="I42" i="20"/>
  <c r="Z3" i="10"/>
  <c r="U4" i="21" l="1"/>
  <c r="U13" i="21"/>
  <c r="Q10" i="21"/>
  <c r="P10" i="21" s="1"/>
  <c r="Q6" i="21"/>
  <c r="P6" i="21" s="1"/>
  <c r="O10" i="21"/>
  <c r="O6" i="21"/>
  <c r="Q33" i="21"/>
  <c r="Q32" i="21"/>
  <c r="Q31" i="21"/>
  <c r="Q30" i="21"/>
  <c r="Q29" i="21"/>
  <c r="Q28" i="21"/>
  <c r="Q27" i="21"/>
  <c r="Q26" i="21"/>
  <c r="Q25" i="21"/>
  <c r="Q24" i="21"/>
  <c r="Q23" i="21"/>
  <c r="Q22" i="21"/>
  <c r="Q21" i="21"/>
  <c r="Q20" i="21"/>
  <c r="Q19" i="21"/>
  <c r="Q18" i="21"/>
  <c r="Q17" i="21"/>
  <c r="Q16" i="21"/>
  <c r="Q15" i="21"/>
  <c r="Q14" i="21"/>
  <c r="Q13" i="21" s="1"/>
  <c r="M12" i="21"/>
  <c r="M11" i="21"/>
  <c r="M10" i="21"/>
  <c r="M9" i="21"/>
  <c r="M8" i="21"/>
  <c r="M7" i="21"/>
  <c r="M6" i="21"/>
  <c r="K12" i="21"/>
  <c r="K8" i="21"/>
  <c r="J8" i="21" s="1"/>
  <c r="G12" i="21"/>
  <c r="G8" i="21"/>
  <c r="L27" i="5"/>
  <c r="B225" i="8"/>
  <c r="B224" i="8"/>
  <c r="B223" i="8"/>
  <c r="B222" i="8"/>
  <c r="B221" i="8"/>
  <c r="B168" i="8"/>
  <c r="B172" i="8"/>
  <c r="B171" i="8"/>
  <c r="B170" i="8"/>
  <c r="B169" i="8"/>
  <c r="B119" i="8"/>
  <c r="B118" i="8"/>
  <c r="B117" i="8"/>
  <c r="B116" i="8"/>
  <c r="B115" i="8"/>
  <c r="B66" i="8"/>
  <c r="B65" i="8"/>
  <c r="B63" i="8"/>
  <c r="B62" i="8"/>
  <c r="B13" i="8"/>
  <c r="B12" i="8"/>
  <c r="B10" i="8"/>
  <c r="B9" i="8"/>
  <c r="B11" i="8"/>
  <c r="B64" i="8"/>
  <c r="C19" i="21"/>
  <c r="B19" i="21" s="1"/>
  <c r="G33" i="21"/>
  <c r="G32" i="21"/>
  <c r="G31" i="21"/>
  <c r="G30" i="21"/>
  <c r="G29" i="21"/>
  <c r="G28" i="21"/>
  <c r="G27" i="21"/>
  <c r="G26" i="21"/>
  <c r="G25" i="21"/>
  <c r="G24" i="21"/>
  <c r="G23" i="21"/>
  <c r="G22" i="21"/>
  <c r="G21" i="21"/>
  <c r="G20" i="21"/>
  <c r="G19" i="21"/>
  <c r="G18" i="21"/>
  <c r="G17" i="21"/>
  <c r="G16" i="21"/>
  <c r="G15" i="21"/>
  <c r="G14" i="21"/>
  <c r="F33" i="21"/>
  <c r="E33" i="21"/>
  <c r="D33" i="21"/>
  <c r="C33" i="21"/>
  <c r="B33" i="21" s="1"/>
  <c r="F32" i="21"/>
  <c r="E32" i="21"/>
  <c r="D32" i="21"/>
  <c r="C32" i="21"/>
  <c r="B32" i="21" s="1"/>
  <c r="F31" i="21"/>
  <c r="E31" i="21"/>
  <c r="D31" i="21"/>
  <c r="C31" i="21"/>
  <c r="B31" i="21" s="1"/>
  <c r="F30" i="21"/>
  <c r="E30" i="21"/>
  <c r="D30" i="21"/>
  <c r="C30" i="21"/>
  <c r="B30" i="21" s="1"/>
  <c r="F29" i="21"/>
  <c r="E29" i="21"/>
  <c r="D29" i="21"/>
  <c r="C29" i="21"/>
  <c r="B29" i="21" s="1"/>
  <c r="F28" i="21"/>
  <c r="E28" i="21"/>
  <c r="D28" i="21"/>
  <c r="C28" i="21"/>
  <c r="B28" i="21" s="1"/>
  <c r="F27" i="21"/>
  <c r="E27" i="21"/>
  <c r="D27" i="21"/>
  <c r="C27" i="21"/>
  <c r="B27" i="21" s="1"/>
  <c r="F26" i="21"/>
  <c r="E26" i="21"/>
  <c r="D26" i="21"/>
  <c r="C26" i="21"/>
  <c r="B26" i="21" s="1"/>
  <c r="F25" i="21"/>
  <c r="E25" i="21"/>
  <c r="D25" i="21"/>
  <c r="C25" i="21"/>
  <c r="B25" i="21" s="1"/>
  <c r="F24" i="21"/>
  <c r="E24" i="21"/>
  <c r="D24" i="21"/>
  <c r="C24" i="21"/>
  <c r="B24" i="21" s="1"/>
  <c r="F23" i="21"/>
  <c r="E23" i="21"/>
  <c r="D23" i="21"/>
  <c r="C23" i="21"/>
  <c r="B23" i="21" s="1"/>
  <c r="F22" i="21"/>
  <c r="E22" i="21"/>
  <c r="D22" i="21"/>
  <c r="C22" i="21"/>
  <c r="B22" i="21" s="1"/>
  <c r="F21" i="21"/>
  <c r="E21" i="21"/>
  <c r="D21" i="21"/>
  <c r="C21" i="21"/>
  <c r="B21" i="21" s="1"/>
  <c r="F20" i="21"/>
  <c r="E20" i="21"/>
  <c r="D20" i="21"/>
  <c r="C20" i="21"/>
  <c r="B20" i="21" s="1"/>
  <c r="F19" i="21"/>
  <c r="E19" i="21"/>
  <c r="D19" i="21"/>
  <c r="F18" i="21"/>
  <c r="E18" i="21"/>
  <c r="D18" i="21"/>
  <c r="C18" i="21"/>
  <c r="B18" i="21" s="1"/>
  <c r="F17" i="21"/>
  <c r="E17" i="21"/>
  <c r="D17" i="21"/>
  <c r="C17" i="21"/>
  <c r="B17" i="21" s="1"/>
  <c r="F16" i="21"/>
  <c r="E16" i="21"/>
  <c r="D16" i="21"/>
  <c r="C16" i="21"/>
  <c r="B16" i="21" s="1"/>
  <c r="F15" i="21"/>
  <c r="E15" i="21"/>
  <c r="D15" i="21"/>
  <c r="C15" i="21"/>
  <c r="B15" i="21" s="1"/>
  <c r="F14" i="21"/>
  <c r="E14" i="21"/>
  <c r="D14" i="21"/>
  <c r="Q5" i="21" s="1"/>
  <c r="C14" i="21"/>
  <c r="B14" i="21" s="1"/>
  <c r="G5" i="21" l="1"/>
  <c r="G9" i="21"/>
  <c r="K9" i="21"/>
  <c r="K5" i="21"/>
  <c r="G13" i="21"/>
  <c r="O7" i="21"/>
  <c r="O11" i="21"/>
  <c r="Q7" i="21"/>
  <c r="Q11" i="21"/>
  <c r="P11" i="21" s="1"/>
  <c r="G6" i="21"/>
  <c r="R6" i="21" s="1"/>
  <c r="G10" i="21"/>
  <c r="R10" i="21" s="1"/>
  <c r="K6" i="21"/>
  <c r="K10" i="21"/>
  <c r="J12" i="21"/>
  <c r="O13" i="21"/>
  <c r="P13" i="21" s="1"/>
  <c r="O8" i="21"/>
  <c r="R8" i="21" s="1"/>
  <c r="O5" i="21"/>
  <c r="P5" i="21" s="1"/>
  <c r="Q8" i="21"/>
  <c r="T8" i="21" s="1"/>
  <c r="S8" i="21" s="1"/>
  <c r="Q12" i="21"/>
  <c r="G7" i="21"/>
  <c r="R7" i="21" s="1"/>
  <c r="G11" i="21"/>
  <c r="R11" i="21" s="1"/>
  <c r="K7" i="21"/>
  <c r="K11" i="21"/>
  <c r="O9" i="21"/>
  <c r="O12" i="21"/>
  <c r="R12" i="21" s="1"/>
  <c r="Q9" i="21"/>
  <c r="H32" i="20"/>
  <c r="F6" i="16"/>
  <c r="F5" i="16"/>
  <c r="L78" i="17"/>
  <c r="L77" i="17"/>
  <c r="L76" i="17"/>
  <c r="L75" i="17"/>
  <c r="L74" i="17"/>
  <c r="L73" i="17"/>
  <c r="L72" i="17"/>
  <c r="L71" i="17"/>
  <c r="L70" i="17"/>
  <c r="L69" i="17"/>
  <c r="L68" i="17"/>
  <c r="L67" i="17"/>
  <c r="L66" i="17"/>
  <c r="L65" i="17"/>
  <c r="L64" i="17"/>
  <c r="L63" i="17"/>
  <c r="J6" i="21" l="1"/>
  <c r="T6" i="21"/>
  <c r="S6" i="21" s="1"/>
  <c r="P7" i="21"/>
  <c r="J5" i="21"/>
  <c r="Q4" i="21"/>
  <c r="J11" i="21"/>
  <c r="T11" i="21"/>
  <c r="S11" i="21" s="1"/>
  <c r="P12" i="21"/>
  <c r="J9" i="21"/>
  <c r="T9" i="21"/>
  <c r="S9" i="21" s="1"/>
  <c r="P9" i="21"/>
  <c r="J7" i="21"/>
  <c r="T7" i="21"/>
  <c r="S7" i="21" s="1"/>
  <c r="P8" i="21"/>
  <c r="R9" i="21"/>
  <c r="O4" i="21"/>
  <c r="P4" i="21" s="1"/>
  <c r="J10" i="21"/>
  <c r="T10" i="21"/>
  <c r="S10" i="21" s="1"/>
  <c r="G4" i="21"/>
  <c r="T12" i="21"/>
  <c r="S12" i="21" s="1"/>
  <c r="K4" i="21"/>
  <c r="R58" i="17"/>
  <c r="Q58" i="17"/>
  <c r="P58" i="17"/>
  <c r="R37" i="17"/>
  <c r="R33" i="17" s="1"/>
  <c r="Q37" i="17"/>
  <c r="Q33" i="17" s="1"/>
  <c r="P37" i="17"/>
  <c r="P33" i="17" s="1"/>
  <c r="G37" i="17"/>
  <c r="F37" i="17"/>
  <c r="G58" i="17"/>
  <c r="F58" i="17"/>
  <c r="E22" i="18"/>
  <c r="O72" i="5"/>
  <c r="O71" i="5"/>
  <c r="O70" i="5"/>
  <c r="O69" i="5"/>
  <c r="O68" i="5"/>
  <c r="O67" i="5"/>
  <c r="O66" i="5"/>
  <c r="O65" i="5"/>
  <c r="O64" i="5"/>
  <c r="O63" i="5"/>
  <c r="O62" i="5"/>
  <c r="O61" i="5"/>
  <c r="O59" i="5"/>
  <c r="AK14" i="12" l="1"/>
  <c r="AL14" i="12" s="1"/>
  <c r="BD56" i="12"/>
  <c r="BE56" i="12" s="1"/>
  <c r="BD55" i="12"/>
  <c r="BE55" i="12" s="1"/>
  <c r="BD54" i="12"/>
  <c r="BE54" i="12" s="1"/>
  <c r="BD53" i="12"/>
  <c r="BE53" i="12" s="1"/>
  <c r="BD52" i="12"/>
  <c r="BE52" i="12" s="1"/>
  <c r="BD51" i="12"/>
  <c r="BE51" i="12" s="1"/>
  <c r="BD50" i="12"/>
  <c r="BE50" i="12" s="1"/>
  <c r="BD49" i="12"/>
  <c r="BE49" i="12" s="1"/>
  <c r="BD48" i="12"/>
  <c r="BE48" i="12" s="1"/>
  <c r="BD47" i="12"/>
  <c r="BE47" i="12" s="1"/>
  <c r="BB46" i="12"/>
  <c r="BD45" i="12"/>
  <c r="BE45" i="12" s="1"/>
  <c r="BD42" i="12"/>
  <c r="BE42" i="12" s="1"/>
  <c r="BE41" i="12" s="1"/>
  <c r="BB41" i="12"/>
  <c r="BD40" i="12"/>
  <c r="BE40" i="12" s="1"/>
  <c r="BD37" i="12"/>
  <c r="BE37" i="12" s="1"/>
  <c r="BE36" i="12" s="1"/>
  <c r="BD36" i="12"/>
  <c r="BB36" i="12"/>
  <c r="BD35" i="12"/>
  <c r="BE35" i="12" s="1"/>
  <c r="BD34" i="12"/>
  <c r="BE34" i="12" s="1"/>
  <c r="BD33" i="12"/>
  <c r="BE33" i="12" s="1"/>
  <c r="BD32" i="12"/>
  <c r="BE32" i="12" s="1"/>
  <c r="BD31" i="12"/>
  <c r="BE31" i="12" s="1"/>
  <c r="BD30" i="12"/>
  <c r="BE30" i="12" s="1"/>
  <c r="BD29" i="12"/>
  <c r="BE29" i="12" s="1"/>
  <c r="BD28" i="12"/>
  <c r="BE28" i="12" s="1"/>
  <c r="BD27" i="12"/>
  <c r="BE27" i="12" s="1"/>
  <c r="BD26" i="12"/>
  <c r="BE26" i="12" s="1"/>
  <c r="BB25" i="12"/>
  <c r="BD24" i="12"/>
  <c r="BE24" i="12" s="1"/>
  <c r="BD23" i="12"/>
  <c r="BE23" i="12" s="1"/>
  <c r="BD22" i="12"/>
  <c r="BE22" i="12" s="1"/>
  <c r="BD21" i="12"/>
  <c r="BD20" i="12"/>
  <c r="BE20" i="12" s="1"/>
  <c r="BD19" i="12"/>
  <c r="BE19" i="12" s="1"/>
  <c r="BD18" i="12"/>
  <c r="BE18" i="12" s="1"/>
  <c r="BD17" i="12"/>
  <c r="BE17" i="12" s="1"/>
  <c r="BB16" i="12"/>
  <c r="BD15" i="12"/>
  <c r="BE15" i="12" s="1"/>
  <c r="BD14" i="12"/>
  <c r="BE14" i="12" s="1"/>
  <c r="BD13" i="12"/>
  <c r="BD12" i="12"/>
  <c r="BE12" i="12" s="1"/>
  <c r="BD11" i="12"/>
  <c r="BE11" i="12" s="1"/>
  <c r="BB10" i="12"/>
  <c r="BB9" i="12" s="1"/>
  <c r="AK56" i="12"/>
  <c r="AL56" i="12" s="1"/>
  <c r="AK55" i="12"/>
  <c r="AL55" i="12" s="1"/>
  <c r="AK54" i="12"/>
  <c r="AL54" i="12" s="1"/>
  <c r="AL53" i="12"/>
  <c r="AK53" i="12"/>
  <c r="AK52" i="12"/>
  <c r="AL52" i="12" s="1"/>
  <c r="AK51" i="12"/>
  <c r="AL51" i="12" s="1"/>
  <c r="AL50" i="12"/>
  <c r="AK50" i="12"/>
  <c r="AK49" i="12"/>
  <c r="AL49" i="12" s="1"/>
  <c r="AK48" i="12"/>
  <c r="AL48" i="12" s="1"/>
  <c r="AK47" i="12"/>
  <c r="AL47" i="12" s="1"/>
  <c r="AI46" i="12"/>
  <c r="AK45" i="12"/>
  <c r="AL45" i="12" s="1"/>
  <c r="AK42" i="12"/>
  <c r="AL42" i="12" s="1"/>
  <c r="AL41" i="12" s="1"/>
  <c r="AI41" i="12"/>
  <c r="AK40" i="12"/>
  <c r="AL40" i="12" s="1"/>
  <c r="AK37" i="12"/>
  <c r="AL37" i="12" s="1"/>
  <c r="AL36" i="12" s="1"/>
  <c r="AK36" i="12"/>
  <c r="AI36" i="12"/>
  <c r="AK35" i="12"/>
  <c r="AL35" i="12" s="1"/>
  <c r="AK34" i="12"/>
  <c r="AL34" i="12" s="1"/>
  <c r="AK33" i="12"/>
  <c r="AL33" i="12" s="1"/>
  <c r="AK32" i="12"/>
  <c r="AL32" i="12" s="1"/>
  <c r="AK31" i="12"/>
  <c r="AL31" i="12" s="1"/>
  <c r="AK30" i="12"/>
  <c r="AL30" i="12" s="1"/>
  <c r="AK29" i="12"/>
  <c r="AL29" i="12" s="1"/>
  <c r="AK28" i="12"/>
  <c r="AL28" i="12" s="1"/>
  <c r="AK27" i="12"/>
  <c r="AL27" i="12" s="1"/>
  <c r="AK26" i="12"/>
  <c r="AI25" i="12"/>
  <c r="AK24" i="12"/>
  <c r="AL24" i="12" s="1"/>
  <c r="AK23" i="12"/>
  <c r="AL23" i="12" s="1"/>
  <c r="AK22" i="12"/>
  <c r="AL22" i="12" s="1"/>
  <c r="AK21" i="12"/>
  <c r="AL21" i="12" s="1"/>
  <c r="AK20" i="12"/>
  <c r="AL20" i="12" s="1"/>
  <c r="AK19" i="12"/>
  <c r="AL19" i="12" s="1"/>
  <c r="AK18" i="12"/>
  <c r="AL18" i="12" s="1"/>
  <c r="AK17" i="12"/>
  <c r="AL17" i="12" s="1"/>
  <c r="AI16" i="12"/>
  <c r="AK15" i="12"/>
  <c r="AL15" i="12" s="1"/>
  <c r="AK13" i="12"/>
  <c r="AL13" i="12" s="1"/>
  <c r="AK12" i="12"/>
  <c r="AK11" i="12"/>
  <c r="AL11" i="12" s="1"/>
  <c r="AI10" i="12"/>
  <c r="AU8" i="12"/>
  <c r="AU5" i="12"/>
  <c r="E78" i="17"/>
  <c r="E77" i="17"/>
  <c r="E76" i="17"/>
  <c r="E75" i="17"/>
  <c r="E74" i="17"/>
  <c r="E73" i="17"/>
  <c r="E72" i="17"/>
  <c r="E71" i="17"/>
  <c r="E70" i="17"/>
  <c r="E69" i="17"/>
  <c r="E68" i="17"/>
  <c r="E67" i="17"/>
  <c r="E66" i="17"/>
  <c r="E65" i="17"/>
  <c r="E64" i="17"/>
  <c r="E63" i="17"/>
  <c r="E62" i="17"/>
  <c r="E61" i="17"/>
  <c r="E60" i="17"/>
  <c r="E59" i="17"/>
  <c r="D59" i="17"/>
  <c r="E6" i="5"/>
  <c r="E22" i="5"/>
  <c r="I22" i="5"/>
  <c r="H22" i="5"/>
  <c r="G22" i="5"/>
  <c r="F22" i="5"/>
  <c r="F20" i="5"/>
  <c r="E20" i="5"/>
  <c r="AJ36" i="12" l="1"/>
  <c r="P35" i="17" s="1"/>
  <c r="BD16" i="12"/>
  <c r="E58" i="17"/>
  <c r="BE21" i="12"/>
  <c r="BE16" i="12" s="1"/>
  <c r="BC16" i="12" s="1"/>
  <c r="N36" i="17" s="1"/>
  <c r="AL46" i="12"/>
  <c r="BC36" i="12"/>
  <c r="P36" i="17" s="1"/>
  <c r="BE25" i="12"/>
  <c r="BD10" i="12"/>
  <c r="AK16" i="12"/>
  <c r="AI9" i="12"/>
  <c r="AK25" i="12"/>
  <c r="AK10" i="12"/>
  <c r="BE46" i="12"/>
  <c r="BE13" i="12"/>
  <c r="BE10" i="12" s="1"/>
  <c r="BD25" i="12"/>
  <c r="BC25" i="12" s="1"/>
  <c r="O36" i="17" s="1"/>
  <c r="BD41" i="12"/>
  <c r="BC41" i="12" s="1"/>
  <c r="Q36" i="17" s="1"/>
  <c r="BD46" i="12"/>
  <c r="AL16" i="12"/>
  <c r="AL26" i="12"/>
  <c r="AL25" i="12" s="1"/>
  <c r="AL12" i="12"/>
  <c r="AL10" i="12" s="1"/>
  <c r="AK46" i="12"/>
  <c r="AJ46" i="12" s="1"/>
  <c r="AK41" i="12"/>
  <c r="AJ41" i="12" s="1"/>
  <c r="Q35" i="17" s="1"/>
  <c r="Z72" i="5"/>
  <c r="Y72" i="5"/>
  <c r="X72" i="5"/>
  <c r="W72" i="5"/>
  <c r="Z71" i="5"/>
  <c r="Y71" i="5"/>
  <c r="X71" i="5"/>
  <c r="W71" i="5"/>
  <c r="Z70" i="5"/>
  <c r="Y70" i="5"/>
  <c r="X70" i="5"/>
  <c r="W70" i="5"/>
  <c r="Z69" i="5"/>
  <c r="Y69" i="5"/>
  <c r="X69" i="5"/>
  <c r="W69" i="5"/>
  <c r="Z68" i="5"/>
  <c r="Y68" i="5"/>
  <c r="X68" i="5"/>
  <c r="W68" i="5"/>
  <c r="Z67" i="5"/>
  <c r="Y67" i="5"/>
  <c r="X67" i="5"/>
  <c r="W67" i="5"/>
  <c r="Z66" i="5"/>
  <c r="Y66" i="5"/>
  <c r="X66" i="5"/>
  <c r="W66" i="5"/>
  <c r="Z65" i="5"/>
  <c r="Y65" i="5"/>
  <c r="X65" i="5"/>
  <c r="W65" i="5"/>
  <c r="Z64" i="5"/>
  <c r="Y64" i="5"/>
  <c r="X64" i="5"/>
  <c r="W64" i="5"/>
  <c r="Z63" i="5"/>
  <c r="Y63" i="5"/>
  <c r="X63" i="5"/>
  <c r="W63" i="5"/>
  <c r="Z62" i="5"/>
  <c r="Y62" i="5"/>
  <c r="X62" i="5"/>
  <c r="W62" i="5"/>
  <c r="Z61" i="5"/>
  <c r="Y61" i="5"/>
  <c r="X61" i="5"/>
  <c r="W61" i="5"/>
  <c r="Z60" i="5"/>
  <c r="Y60" i="5"/>
  <c r="X60" i="5"/>
  <c r="W60" i="5"/>
  <c r="Z59" i="5"/>
  <c r="Y59" i="5"/>
  <c r="X59" i="5"/>
  <c r="W59" i="5"/>
  <c r="Z58" i="5"/>
  <c r="Y58" i="5"/>
  <c r="X58" i="5"/>
  <c r="W58" i="5"/>
  <c r="Z57" i="5"/>
  <c r="Y57" i="5"/>
  <c r="X57" i="5"/>
  <c r="W57" i="5"/>
  <c r="Z56" i="5"/>
  <c r="Y56" i="5"/>
  <c r="X56" i="5"/>
  <c r="W56" i="5"/>
  <c r="Z55" i="5"/>
  <c r="Y55" i="5"/>
  <c r="X55" i="5"/>
  <c r="W55" i="5"/>
  <c r="Z54" i="5"/>
  <c r="Y54" i="5"/>
  <c r="X54" i="5"/>
  <c r="W54" i="5"/>
  <c r="X53" i="5"/>
  <c r="W53" i="5"/>
  <c r="Y53" i="5"/>
  <c r="Z53" i="5"/>
  <c r="AB52" i="5" l="1"/>
  <c r="AA60" i="5" s="1"/>
  <c r="AF60" i="5" s="1"/>
  <c r="AG60" i="5" s="1"/>
  <c r="AJ16" i="12"/>
  <c r="N35" i="17" s="1"/>
  <c r="AK9" i="12"/>
  <c r="AJ25" i="12"/>
  <c r="O35" i="17" s="1"/>
  <c r="BC46" i="12"/>
  <c r="BE9" i="12"/>
  <c r="BC10" i="12"/>
  <c r="BD9" i="12"/>
  <c r="AL9" i="12"/>
  <c r="AJ10" i="12"/>
  <c r="AA71" i="5"/>
  <c r="AF71" i="5" s="1"/>
  <c r="AG71" i="5" s="1"/>
  <c r="AA53" i="5"/>
  <c r="AF53" i="5" s="1"/>
  <c r="AA52" i="5"/>
  <c r="AC52" i="5"/>
  <c r="AB64" i="5" s="1"/>
  <c r="AH64" i="5" s="1"/>
  <c r="AI64" i="5" s="1"/>
  <c r="AD52" i="5"/>
  <c r="AE52" i="5"/>
  <c r="G27" i="13"/>
  <c r="G20" i="13"/>
  <c r="AA61" i="5" l="1"/>
  <c r="AF61" i="5" s="1"/>
  <c r="AG61" i="5" s="1"/>
  <c r="AA64" i="5"/>
  <c r="AF64" i="5" s="1"/>
  <c r="AG64" i="5" s="1"/>
  <c r="AA58" i="5"/>
  <c r="AF58" i="5" s="1"/>
  <c r="AG58" i="5" s="1"/>
  <c r="AA65" i="5"/>
  <c r="AF65" i="5" s="1"/>
  <c r="AG65" i="5" s="1"/>
  <c r="AA62" i="5"/>
  <c r="AF62" i="5" s="1"/>
  <c r="AG62" i="5" s="1"/>
  <c r="AA59" i="5"/>
  <c r="AF59" i="5" s="1"/>
  <c r="AG59" i="5" s="1"/>
  <c r="AA57" i="5"/>
  <c r="AF57" i="5" s="1"/>
  <c r="AG57" i="5" s="1"/>
  <c r="AA68" i="5"/>
  <c r="AF68" i="5" s="1"/>
  <c r="AG68" i="5" s="1"/>
  <c r="AA69" i="5"/>
  <c r="AF69" i="5" s="1"/>
  <c r="AG69" i="5" s="1"/>
  <c r="AA66" i="5"/>
  <c r="AF66" i="5" s="1"/>
  <c r="AG66" i="5" s="1"/>
  <c r="AA63" i="5"/>
  <c r="AF63" i="5" s="1"/>
  <c r="AG63" i="5" s="1"/>
  <c r="AA55" i="5"/>
  <c r="AF55" i="5" s="1"/>
  <c r="AG55" i="5" s="1"/>
  <c r="AE6" i="12" s="1"/>
  <c r="AA72" i="5"/>
  <c r="AF72" i="5" s="1"/>
  <c r="AG72" i="5" s="1"/>
  <c r="AA56" i="5"/>
  <c r="AF56" i="5" s="1"/>
  <c r="AA54" i="5"/>
  <c r="AF54" i="5" s="1"/>
  <c r="AA70" i="5"/>
  <c r="AF70" i="5" s="1"/>
  <c r="AG70" i="5" s="1"/>
  <c r="AA67" i="5"/>
  <c r="AF67" i="5" s="1"/>
  <c r="AG67" i="5" s="1"/>
  <c r="AJ9" i="12"/>
  <c r="R35" i="17"/>
  <c r="M35" i="17"/>
  <c r="R36" i="17"/>
  <c r="M36" i="17"/>
  <c r="BC9" i="12"/>
  <c r="AG54" i="5"/>
  <c r="AD6" i="12" s="1"/>
  <c r="AD5" i="12"/>
  <c r="AG53" i="5"/>
  <c r="AC6" i="12" s="1"/>
  <c r="AC5" i="12"/>
  <c r="AG56" i="5"/>
  <c r="AF6" i="12" s="1"/>
  <c r="AF5" i="12"/>
  <c r="AE69" i="5"/>
  <c r="AN69" i="5" s="1"/>
  <c r="AO69" i="5" s="1"/>
  <c r="AE65" i="5"/>
  <c r="AN65" i="5" s="1"/>
  <c r="AO65" i="5" s="1"/>
  <c r="AE61" i="5"/>
  <c r="AN61" i="5" s="1"/>
  <c r="AO61" i="5" s="1"/>
  <c r="AE57" i="5"/>
  <c r="AN57" i="5" s="1"/>
  <c r="AO57" i="5" s="1"/>
  <c r="AE53" i="5"/>
  <c r="AN53" i="5" s="1"/>
  <c r="AO53" i="5" s="1"/>
  <c r="AE72" i="5"/>
  <c r="AN72" i="5" s="1"/>
  <c r="AO72" i="5" s="1"/>
  <c r="AE68" i="5"/>
  <c r="AN68" i="5" s="1"/>
  <c r="AO68" i="5" s="1"/>
  <c r="AE64" i="5"/>
  <c r="AN64" i="5" s="1"/>
  <c r="AO64" i="5" s="1"/>
  <c r="AE60" i="5"/>
  <c r="AN60" i="5" s="1"/>
  <c r="AO60" i="5" s="1"/>
  <c r="AE56" i="5"/>
  <c r="AN56" i="5" s="1"/>
  <c r="AO56" i="5" s="1"/>
  <c r="AE71" i="5"/>
  <c r="AN71" i="5" s="1"/>
  <c r="AO71" i="5" s="1"/>
  <c r="AE67" i="5"/>
  <c r="AN67" i="5" s="1"/>
  <c r="AO67" i="5" s="1"/>
  <c r="AE63" i="5"/>
  <c r="AN63" i="5" s="1"/>
  <c r="AO63" i="5" s="1"/>
  <c r="AE59" i="5"/>
  <c r="AN59" i="5" s="1"/>
  <c r="AO59" i="5" s="1"/>
  <c r="AE55" i="5"/>
  <c r="AN55" i="5" s="1"/>
  <c r="AO55" i="5" s="1"/>
  <c r="AE70" i="5"/>
  <c r="AN70" i="5" s="1"/>
  <c r="AO70" i="5" s="1"/>
  <c r="AE66" i="5"/>
  <c r="AN66" i="5" s="1"/>
  <c r="AO66" i="5" s="1"/>
  <c r="AE62" i="5"/>
  <c r="AN62" i="5" s="1"/>
  <c r="AO62" i="5" s="1"/>
  <c r="AE58" i="5"/>
  <c r="AN58" i="5" s="1"/>
  <c r="AO58" i="5" s="1"/>
  <c r="AE54" i="5"/>
  <c r="AN54" i="5" s="1"/>
  <c r="AO54" i="5" s="1"/>
  <c r="AB65" i="5"/>
  <c r="AH65" i="5" s="1"/>
  <c r="AI65" i="5" s="1"/>
  <c r="AB54" i="5"/>
  <c r="AH54" i="5" s="1"/>
  <c r="AB67" i="5"/>
  <c r="AH67" i="5" s="1"/>
  <c r="AI67" i="5" s="1"/>
  <c r="AB60" i="5"/>
  <c r="AH60" i="5" s="1"/>
  <c r="AI60" i="5" s="1"/>
  <c r="AD70" i="5"/>
  <c r="AL70" i="5" s="1"/>
  <c r="AM70" i="5" s="1"/>
  <c r="AD66" i="5"/>
  <c r="AL66" i="5" s="1"/>
  <c r="AM66" i="5" s="1"/>
  <c r="AD62" i="5"/>
  <c r="AL62" i="5" s="1"/>
  <c r="AM62" i="5" s="1"/>
  <c r="AD58" i="5"/>
  <c r="AL58" i="5" s="1"/>
  <c r="AM58" i="5" s="1"/>
  <c r="AD54" i="5"/>
  <c r="AL54" i="5" s="1"/>
  <c r="AM54" i="5" s="1"/>
  <c r="AD53" i="5"/>
  <c r="AL53" i="5" s="1"/>
  <c r="AM53" i="5" s="1"/>
  <c r="AD69" i="5"/>
  <c r="AL69" i="5" s="1"/>
  <c r="AM69" i="5" s="1"/>
  <c r="AD65" i="5"/>
  <c r="AL65" i="5" s="1"/>
  <c r="AM65" i="5" s="1"/>
  <c r="AD61" i="5"/>
  <c r="AL61" i="5" s="1"/>
  <c r="AM61" i="5" s="1"/>
  <c r="AD57" i="5"/>
  <c r="AL57" i="5" s="1"/>
  <c r="AM57" i="5" s="1"/>
  <c r="AD72" i="5"/>
  <c r="AL72" i="5" s="1"/>
  <c r="AM72" i="5" s="1"/>
  <c r="AD68" i="5"/>
  <c r="AL68" i="5" s="1"/>
  <c r="AM68" i="5" s="1"/>
  <c r="AD64" i="5"/>
  <c r="AL64" i="5" s="1"/>
  <c r="AM64" i="5" s="1"/>
  <c r="AD60" i="5"/>
  <c r="AL60" i="5" s="1"/>
  <c r="AM60" i="5" s="1"/>
  <c r="AD56" i="5"/>
  <c r="AL56" i="5" s="1"/>
  <c r="AM56" i="5" s="1"/>
  <c r="AD71" i="5"/>
  <c r="AL71" i="5" s="1"/>
  <c r="AM71" i="5" s="1"/>
  <c r="AD67" i="5"/>
  <c r="AL67" i="5" s="1"/>
  <c r="AM67" i="5" s="1"/>
  <c r="AD63" i="5"/>
  <c r="AL63" i="5" s="1"/>
  <c r="AM63" i="5" s="1"/>
  <c r="AD59" i="5"/>
  <c r="AL59" i="5" s="1"/>
  <c r="AM59" i="5" s="1"/>
  <c r="AD55" i="5"/>
  <c r="AL55" i="5" s="1"/>
  <c r="AM55" i="5" s="1"/>
  <c r="AB55" i="5"/>
  <c r="AH55" i="5" s="1"/>
  <c r="AB69" i="5"/>
  <c r="AH69" i="5" s="1"/>
  <c r="AI69" i="5" s="1"/>
  <c r="AB62" i="5"/>
  <c r="AH62" i="5" s="1"/>
  <c r="AI62" i="5" s="1"/>
  <c r="AB57" i="5"/>
  <c r="AH57" i="5" s="1"/>
  <c r="AI57" i="5" s="1"/>
  <c r="AB71" i="5"/>
  <c r="AH71" i="5" s="1"/>
  <c r="AI71" i="5" s="1"/>
  <c r="AC69" i="5"/>
  <c r="AJ69" i="5" s="1"/>
  <c r="AK69" i="5" s="1"/>
  <c r="AC65" i="5"/>
  <c r="AJ65" i="5" s="1"/>
  <c r="AK65" i="5" s="1"/>
  <c r="AC61" i="5"/>
  <c r="AJ61" i="5" s="1"/>
  <c r="AK61" i="5" s="1"/>
  <c r="AC57" i="5"/>
  <c r="AJ57" i="5" s="1"/>
  <c r="AK57" i="5" s="1"/>
  <c r="AC53" i="5"/>
  <c r="AJ53" i="5" s="1"/>
  <c r="AC72" i="5"/>
  <c r="AJ72" i="5" s="1"/>
  <c r="AK72" i="5" s="1"/>
  <c r="AC68" i="5"/>
  <c r="AJ68" i="5" s="1"/>
  <c r="AK68" i="5" s="1"/>
  <c r="AC64" i="5"/>
  <c r="AJ64" i="5" s="1"/>
  <c r="AK64" i="5" s="1"/>
  <c r="AC60" i="5"/>
  <c r="AJ60" i="5" s="1"/>
  <c r="AK60" i="5" s="1"/>
  <c r="AC56" i="5"/>
  <c r="AJ56" i="5" s="1"/>
  <c r="AC71" i="5"/>
  <c r="AJ71" i="5" s="1"/>
  <c r="AK71" i="5" s="1"/>
  <c r="AC67" i="5"/>
  <c r="AJ67" i="5" s="1"/>
  <c r="AK67" i="5" s="1"/>
  <c r="AC63" i="5"/>
  <c r="AJ63" i="5" s="1"/>
  <c r="AK63" i="5" s="1"/>
  <c r="AC59" i="5"/>
  <c r="AJ59" i="5" s="1"/>
  <c r="AK59" i="5" s="1"/>
  <c r="AC55" i="5"/>
  <c r="AJ55" i="5" s="1"/>
  <c r="AC70" i="5"/>
  <c r="AJ70" i="5" s="1"/>
  <c r="AK70" i="5" s="1"/>
  <c r="AC66" i="5"/>
  <c r="AJ66" i="5" s="1"/>
  <c r="AK66" i="5" s="1"/>
  <c r="AC62" i="5"/>
  <c r="AJ62" i="5" s="1"/>
  <c r="AK62" i="5" s="1"/>
  <c r="AC58" i="5"/>
  <c r="AJ58" i="5" s="1"/>
  <c r="AK58" i="5" s="1"/>
  <c r="AC54" i="5"/>
  <c r="AJ54" i="5" s="1"/>
  <c r="AB53" i="5"/>
  <c r="AH53" i="5" s="1"/>
  <c r="AB66" i="5"/>
  <c r="AH66" i="5" s="1"/>
  <c r="AI66" i="5" s="1"/>
  <c r="AB59" i="5"/>
  <c r="AH59" i="5" s="1"/>
  <c r="AI59" i="5" s="1"/>
  <c r="AB68" i="5"/>
  <c r="AH68" i="5" s="1"/>
  <c r="AI68" i="5" s="1"/>
  <c r="AB61" i="5"/>
  <c r="AH61" i="5" s="1"/>
  <c r="AI61" i="5" s="1"/>
  <c r="AB56" i="5"/>
  <c r="AH56" i="5" s="1"/>
  <c r="AB70" i="5"/>
  <c r="AH70" i="5" s="1"/>
  <c r="AI70" i="5" s="1"/>
  <c r="AB63" i="5"/>
  <c r="AH63" i="5" s="1"/>
  <c r="AI63" i="5" s="1"/>
  <c r="AB58" i="5"/>
  <c r="AH58" i="5" s="1"/>
  <c r="AI58" i="5" s="1"/>
  <c r="AB72" i="5"/>
  <c r="AH72" i="5" s="1"/>
  <c r="AI72" i="5" s="1"/>
  <c r="F30" i="18"/>
  <c r="F29" i="18"/>
  <c r="F27" i="18"/>
  <c r="F24" i="18"/>
  <c r="F23" i="18"/>
  <c r="F22" i="18"/>
  <c r="F11" i="18"/>
  <c r="F5" i="18"/>
  <c r="AC7" i="12" l="1"/>
  <c r="AK55" i="5"/>
  <c r="BQ6" i="12" s="1"/>
  <c r="BQ5" i="12"/>
  <c r="AE5" i="12"/>
  <c r="AK53" i="5"/>
  <c r="BO6" i="12" s="1"/>
  <c r="BO5" i="12"/>
  <c r="AK54" i="5"/>
  <c r="BP6" i="12" s="1"/>
  <c r="BP5" i="12"/>
  <c r="BP8" i="12" s="1"/>
  <c r="AI55" i="5"/>
  <c r="AX6" i="12" s="1"/>
  <c r="AX5" i="12"/>
  <c r="AI56" i="5"/>
  <c r="AY6" i="12" s="1"/>
  <c r="AY5" i="12"/>
  <c r="AK56" i="5"/>
  <c r="BR6" i="12" s="1"/>
  <c r="BR5" i="12"/>
  <c r="AI53" i="5"/>
  <c r="AV6" i="12" s="1"/>
  <c r="AV5" i="12"/>
  <c r="AI54" i="5"/>
  <c r="AW6" i="12" s="1"/>
  <c r="AW5" i="12"/>
  <c r="AG52" i="5"/>
  <c r="AK52" i="5"/>
  <c r="AM52" i="5"/>
  <c r="AO52" i="5"/>
  <c r="AI52" i="5" l="1"/>
  <c r="AV8" i="12"/>
  <c r="AV7" i="12"/>
  <c r="AY8" i="12"/>
  <c r="AY7" i="12"/>
  <c r="BP7" i="12"/>
  <c r="BQ8" i="12"/>
  <c r="BQ7" i="12"/>
  <c r="AW7" i="12"/>
  <c r="AW8" i="12"/>
  <c r="BR8" i="12"/>
  <c r="BR7" i="12"/>
  <c r="AX7" i="12"/>
  <c r="AX8" i="12"/>
  <c r="BO7" i="12"/>
  <c r="BO8" i="12"/>
  <c r="F18" i="20"/>
  <c r="F21" i="20" s="1"/>
  <c r="F28" i="20" l="1"/>
  <c r="F31" i="20" s="1"/>
  <c r="F33" i="20" s="1"/>
  <c r="F34" i="20" s="1"/>
  <c r="F22" i="20"/>
  <c r="P27" i="5" l="1"/>
  <c r="O27" i="5"/>
  <c r="DO21" i="13" l="1"/>
  <c r="G34" i="13"/>
  <c r="G24" i="13"/>
  <c r="G35" i="13"/>
  <c r="H35" i="13" s="1"/>
  <c r="I35" i="13" s="1"/>
  <c r="J35" i="13" s="1"/>
  <c r="K35" i="13" s="1"/>
  <c r="L35" i="13" s="1"/>
  <c r="M35" i="13" s="1"/>
  <c r="N35" i="13" s="1"/>
  <c r="O35" i="13" s="1"/>
  <c r="P35" i="13" s="1"/>
  <c r="Q35" i="13" s="1"/>
  <c r="R35" i="13" s="1"/>
  <c r="S35" i="13" s="1"/>
  <c r="T35" i="13" s="1"/>
  <c r="U35" i="13" s="1"/>
  <c r="V35" i="13" s="1"/>
  <c r="W35" i="13" s="1"/>
  <c r="X35" i="13" s="1"/>
  <c r="Y35" i="13" s="1"/>
  <c r="Z35" i="13" s="1"/>
  <c r="AA35" i="13" s="1"/>
  <c r="AB35" i="13" s="1"/>
  <c r="AC35" i="13" s="1"/>
  <c r="AD35" i="13" s="1"/>
  <c r="AE35" i="13" s="1"/>
  <c r="AF35" i="13" s="1"/>
  <c r="AG35" i="13" s="1"/>
  <c r="AH35" i="13" s="1"/>
  <c r="AI35" i="13" s="1"/>
  <c r="AJ35" i="13" s="1"/>
  <c r="AK35" i="13" s="1"/>
  <c r="AL35" i="13" s="1"/>
  <c r="AM35" i="13" s="1"/>
  <c r="AN35" i="13" s="1"/>
  <c r="AO35" i="13" s="1"/>
  <c r="AP35" i="13" s="1"/>
  <c r="AQ35" i="13" s="1"/>
  <c r="AR35" i="13" s="1"/>
  <c r="AS35" i="13" s="1"/>
  <c r="AT35" i="13" s="1"/>
  <c r="AU35" i="13" s="1"/>
  <c r="AV35" i="13" s="1"/>
  <c r="AW35" i="13" s="1"/>
  <c r="AX35" i="13" s="1"/>
  <c r="AY35" i="13" s="1"/>
  <c r="R10" i="15" l="1"/>
  <c r="AZ35" i="13"/>
  <c r="BA35" i="13" s="1"/>
  <c r="BB35" i="13" s="1"/>
  <c r="F56" i="13"/>
  <c r="I56" i="13" s="1"/>
  <c r="F54" i="13"/>
  <c r="G25" i="13"/>
  <c r="AM56" i="13" l="1"/>
  <c r="AT56" i="13"/>
  <c r="N56" i="13"/>
  <c r="Y56" i="13"/>
  <c r="AF56" i="13"/>
  <c r="AY56" i="13"/>
  <c r="AI56" i="13"/>
  <c r="AP56" i="13"/>
  <c r="J56" i="13"/>
  <c r="U56" i="13"/>
  <c r="AB56" i="13"/>
  <c r="AX56" i="13"/>
  <c r="W56" i="13"/>
  <c r="AD56" i="13"/>
  <c r="AO56" i="13"/>
  <c r="AV56" i="13"/>
  <c r="H56" i="13"/>
  <c r="S56" i="13"/>
  <c r="Z56" i="13"/>
  <c r="AK56" i="13"/>
  <c r="AR56" i="13"/>
  <c r="P56" i="13"/>
  <c r="AU56" i="13"/>
  <c r="AE56" i="13"/>
  <c r="O56" i="13"/>
  <c r="AL56" i="13"/>
  <c r="V56" i="13"/>
  <c r="AW56" i="13"/>
  <c r="AG56" i="13"/>
  <c r="Q56" i="13"/>
  <c r="AN56" i="13"/>
  <c r="X56" i="13"/>
  <c r="L56" i="13"/>
  <c r="AQ56" i="13"/>
  <c r="AA56" i="13"/>
  <c r="K56" i="13"/>
  <c r="AH56" i="13"/>
  <c r="R56" i="13"/>
  <c r="AS56" i="13"/>
  <c r="AC56" i="13"/>
  <c r="M56" i="13"/>
  <c r="AJ56" i="13"/>
  <c r="T56" i="13"/>
  <c r="BA56" i="13"/>
  <c r="BC35" i="13"/>
  <c r="BC56" i="13" s="1"/>
  <c r="BB56" i="13"/>
  <c r="AZ56" i="13"/>
  <c r="H25" i="13"/>
  <c r="I25" i="13" s="1"/>
  <c r="J25" i="13" s="1"/>
  <c r="K25" i="13" s="1"/>
  <c r="L25" i="13" s="1"/>
  <c r="M25" i="13" s="1"/>
  <c r="N25" i="13" s="1"/>
  <c r="O25" i="13" s="1"/>
  <c r="P25" i="13" s="1"/>
  <c r="Q25" i="13" s="1"/>
  <c r="R25" i="13" s="1"/>
  <c r="S25" i="13" s="1"/>
  <c r="T25" i="13" s="1"/>
  <c r="U25" i="13" s="1"/>
  <c r="V25" i="13" s="1"/>
  <c r="W25" i="13" s="1"/>
  <c r="X25" i="13" s="1"/>
  <c r="Y25" i="13" s="1"/>
  <c r="Z25" i="13" s="1"/>
  <c r="AA25" i="13" s="1"/>
  <c r="AB25" i="13" s="1"/>
  <c r="AC25" i="13" s="1"/>
  <c r="AD25" i="13" s="1"/>
  <c r="AE25" i="13" s="1"/>
  <c r="AF25" i="13" s="1"/>
  <c r="AG25" i="13" s="1"/>
  <c r="AH25" i="13" s="1"/>
  <c r="AI25" i="13" s="1"/>
  <c r="AJ25" i="13" s="1"/>
  <c r="AK25" i="13" s="1"/>
  <c r="AL25" i="13" s="1"/>
  <c r="AM25" i="13" s="1"/>
  <c r="AN25" i="13" s="1"/>
  <c r="AO25" i="13" s="1"/>
  <c r="AP25" i="13" s="1"/>
  <c r="AQ25" i="13" s="1"/>
  <c r="AR25" i="13" s="1"/>
  <c r="AS25" i="13" s="1"/>
  <c r="AT25" i="13" s="1"/>
  <c r="AU25" i="13" s="1"/>
  <c r="AV25" i="13" s="1"/>
  <c r="AW25" i="13" s="1"/>
  <c r="AX25" i="13" s="1"/>
  <c r="AY25" i="13" s="1"/>
  <c r="AZ25" i="13" s="1"/>
  <c r="BA25" i="13" s="1"/>
  <c r="BB25" i="13" s="1"/>
  <c r="BC25" i="13" s="1"/>
  <c r="BD25" i="13" s="1"/>
  <c r="G56" i="13"/>
  <c r="G54" i="13"/>
  <c r="H54" i="13" l="1"/>
  <c r="BD35" i="13"/>
  <c r="BD56" i="13" s="1"/>
  <c r="J54" i="13"/>
  <c r="K54" i="13"/>
  <c r="M54" i="13"/>
  <c r="N54" i="13"/>
  <c r="R54" i="13"/>
  <c r="Y54" i="13"/>
  <c r="T54" i="13"/>
  <c r="U54" i="13"/>
  <c r="P54" i="13"/>
  <c r="Z54" i="13"/>
  <c r="V54" i="13"/>
  <c r="O54" i="13"/>
  <c r="AP54" i="13"/>
  <c r="AZ54" i="13"/>
  <c r="BC54" i="13"/>
  <c r="BB54" i="13"/>
  <c r="AL54" i="13"/>
  <c r="BA54" i="13"/>
  <c r="AV54" i="13"/>
  <c r="AF54" i="13"/>
  <c r="AU54" i="13"/>
  <c r="BD54" i="13"/>
  <c r="AX54" i="13"/>
  <c r="AH54" i="13"/>
  <c r="AI54" i="13"/>
  <c r="AW54" i="13"/>
  <c r="AG54" i="13"/>
  <c r="Q54" i="13"/>
  <c r="S54" i="13"/>
  <c r="AR54" i="13"/>
  <c r="AB54" i="13"/>
  <c r="L54" i="13"/>
  <c r="AM54" i="13"/>
  <c r="AO54" i="13"/>
  <c r="AQ54" i="13"/>
  <c r="AJ54" i="13"/>
  <c r="AY54" i="13"/>
  <c r="AK54" i="13"/>
  <c r="AE54" i="13"/>
  <c r="AT54" i="13"/>
  <c r="AD54" i="13"/>
  <c r="W54" i="13"/>
  <c r="AS54" i="13"/>
  <c r="AC54" i="13"/>
  <c r="AN54" i="13"/>
  <c r="X54" i="13"/>
  <c r="AA54" i="13"/>
  <c r="I54" i="13"/>
  <c r="BE25" i="13"/>
  <c r="BE54" i="13" s="1"/>
  <c r="BE35" i="13" l="1"/>
  <c r="BE56" i="13" s="1"/>
  <c r="BF25" i="13"/>
  <c r="BF54" i="13" s="1"/>
  <c r="BF35" i="13" l="1"/>
  <c r="BG25" i="13"/>
  <c r="BG54" i="13" s="1"/>
  <c r="BG35" i="13" l="1"/>
  <c r="BG56" i="13" s="1"/>
  <c r="BF56" i="13"/>
  <c r="BH25" i="13"/>
  <c r="BH54" i="13" s="1"/>
  <c r="BH35" i="13" l="1"/>
  <c r="BH56" i="13" s="1"/>
  <c r="BI25" i="13"/>
  <c r="BI54" i="13" s="1"/>
  <c r="BI35" i="13" l="1"/>
  <c r="BI56" i="13" s="1"/>
  <c r="BJ25" i="13"/>
  <c r="BJ54" i="13" s="1"/>
  <c r="BJ35" i="13" l="1"/>
  <c r="BJ56" i="13" s="1"/>
  <c r="BK25" i="13"/>
  <c r="BK54" i="13" s="1"/>
  <c r="BK35" i="13" l="1"/>
  <c r="BK56" i="13" s="1"/>
  <c r="BL25" i="13"/>
  <c r="BL54" i="13" s="1"/>
  <c r="BL35" i="13" l="1"/>
  <c r="BM25" i="13"/>
  <c r="BM54" i="13" s="1"/>
  <c r="BM35" i="13" l="1"/>
  <c r="BM56" i="13" s="1"/>
  <c r="BL56" i="13"/>
  <c r="BN25" i="13"/>
  <c r="BN54" i="13" s="1"/>
  <c r="BN35" i="13" l="1"/>
  <c r="BO25" i="13"/>
  <c r="BO54" i="13" s="1"/>
  <c r="BO35" i="13" l="1"/>
  <c r="BO56" i="13" s="1"/>
  <c r="BN56" i="13"/>
  <c r="BP25" i="13"/>
  <c r="BP54" i="13" s="1"/>
  <c r="BP35" i="13" l="1"/>
  <c r="BP56" i="13" s="1"/>
  <c r="BQ25" i="13"/>
  <c r="BQ54" i="13" s="1"/>
  <c r="BQ35" i="13" l="1"/>
  <c r="BR25" i="13"/>
  <c r="BR54" i="13" s="1"/>
  <c r="BR35" i="13" l="1"/>
  <c r="BR56" i="13" s="1"/>
  <c r="BQ56" i="13"/>
  <c r="BS25" i="13"/>
  <c r="BS54" i="13" s="1"/>
  <c r="BS35" i="13" l="1"/>
  <c r="BS56" i="13" s="1"/>
  <c r="BT25" i="13"/>
  <c r="BT54" i="13" s="1"/>
  <c r="BT35" i="13" l="1"/>
  <c r="BT56" i="13" s="1"/>
  <c r="BU25" i="13"/>
  <c r="BU54" i="13" s="1"/>
  <c r="BU35" i="13" l="1"/>
  <c r="BU56" i="13" s="1"/>
  <c r="BV25" i="13"/>
  <c r="BV54" i="13" s="1"/>
  <c r="BV35" i="13" l="1"/>
  <c r="BV56" i="13" s="1"/>
  <c r="BW25" i="13"/>
  <c r="BW54" i="13" s="1"/>
  <c r="BW35" i="13" l="1"/>
  <c r="BW56" i="13" s="1"/>
  <c r="BX25" i="13"/>
  <c r="BX54" i="13" s="1"/>
  <c r="BX35" i="13" l="1"/>
  <c r="BX56" i="13" s="1"/>
  <c r="BY25" i="13"/>
  <c r="BY54" i="13" s="1"/>
  <c r="BY35" i="13" l="1"/>
  <c r="BY56" i="13" s="1"/>
  <c r="BZ25" i="13"/>
  <c r="BZ54" i="13" s="1"/>
  <c r="BZ35" i="13" l="1"/>
  <c r="BZ56" i="13" s="1"/>
  <c r="CA25" i="13"/>
  <c r="CA54" i="13" s="1"/>
  <c r="CA35" i="13" l="1"/>
  <c r="CA56" i="13" s="1"/>
  <c r="CB25" i="13"/>
  <c r="CB54" i="13" s="1"/>
  <c r="CB35" i="13" l="1"/>
  <c r="CB56" i="13" s="1"/>
  <c r="CC25" i="13"/>
  <c r="CC54" i="13" s="1"/>
  <c r="CC35" i="13" l="1"/>
  <c r="CC56" i="13" s="1"/>
  <c r="CD25" i="13"/>
  <c r="CD54" i="13" s="1"/>
  <c r="CD35" i="13" l="1"/>
  <c r="CD56" i="13" s="1"/>
  <c r="CE25" i="13"/>
  <c r="CE54" i="13" s="1"/>
  <c r="CE35" i="13" l="1"/>
  <c r="CE56" i="13" s="1"/>
  <c r="CF25" i="13"/>
  <c r="CF54" i="13" s="1"/>
  <c r="CF35" i="13" l="1"/>
  <c r="CF56" i="13" s="1"/>
  <c r="CG25" i="13"/>
  <c r="CG54" i="13" s="1"/>
  <c r="CG35" i="13" l="1"/>
  <c r="CG56" i="13" s="1"/>
  <c r="CH25" i="13"/>
  <c r="CH54" i="13" s="1"/>
  <c r="CH35" i="13" l="1"/>
  <c r="CI25" i="13"/>
  <c r="CI54" i="13" s="1"/>
  <c r="CI35" i="13" l="1"/>
  <c r="CI56" i="13" s="1"/>
  <c r="CH56" i="13"/>
  <c r="CJ25" i="13"/>
  <c r="CJ54" i="13" s="1"/>
  <c r="CJ35" i="13" l="1"/>
  <c r="CJ56" i="13" s="1"/>
  <c r="CK25" i="13"/>
  <c r="CK54" i="13" s="1"/>
  <c r="CK35" i="13" l="1"/>
  <c r="CK56" i="13" s="1"/>
  <c r="CL25" i="13"/>
  <c r="CL54" i="13" s="1"/>
  <c r="CL35" i="13" l="1"/>
  <c r="CL56" i="13" s="1"/>
  <c r="CM25" i="13"/>
  <c r="CM54" i="13" s="1"/>
  <c r="CM35" i="13" l="1"/>
  <c r="CM56" i="13" s="1"/>
  <c r="CN25" i="13"/>
  <c r="CN54" i="13" s="1"/>
  <c r="CN35" i="13" l="1"/>
  <c r="CN56" i="13" s="1"/>
  <c r="CO25" i="13"/>
  <c r="CO54" i="13" s="1"/>
  <c r="CO35" i="13" l="1"/>
  <c r="CO56" i="13" s="1"/>
  <c r="CP25" i="13"/>
  <c r="CP54" i="13" s="1"/>
  <c r="CP35" i="13" l="1"/>
  <c r="CP56" i="13" s="1"/>
  <c r="CQ25" i="13"/>
  <c r="CQ54" i="13" s="1"/>
  <c r="CQ35" i="13" l="1"/>
  <c r="CQ56" i="13" s="1"/>
  <c r="CR25" i="13"/>
  <c r="CR54" i="13" s="1"/>
  <c r="CR35" i="13" l="1"/>
  <c r="CR56" i="13" s="1"/>
  <c r="CS25" i="13"/>
  <c r="CS54" i="13" s="1"/>
  <c r="CS35" i="13" l="1"/>
  <c r="CS56" i="13" s="1"/>
  <c r="CT25" i="13"/>
  <c r="CT54" i="13" s="1"/>
  <c r="CT35" i="13" l="1"/>
  <c r="CT56" i="13" s="1"/>
  <c r="CU25" i="13"/>
  <c r="CU54" i="13" s="1"/>
  <c r="CU35" i="13" l="1"/>
  <c r="CU56" i="13" s="1"/>
  <c r="CV25" i="13"/>
  <c r="CV54" i="13" s="1"/>
  <c r="CV35" i="13" l="1"/>
  <c r="CV56" i="13" s="1"/>
  <c r="CW25" i="13"/>
  <c r="CW54" i="13" s="1"/>
  <c r="CW35" i="13" l="1"/>
  <c r="CW56" i="13" s="1"/>
  <c r="CX25" i="13"/>
  <c r="CX54" i="13" s="1"/>
  <c r="CX35" i="13" l="1"/>
  <c r="CX56" i="13" s="1"/>
  <c r="CY25" i="13"/>
  <c r="CY54" i="13" s="1"/>
  <c r="CY35" i="13" l="1"/>
  <c r="CY56" i="13" s="1"/>
  <c r="CZ25" i="13"/>
  <c r="CZ54" i="13" s="1"/>
  <c r="CZ35" i="13" l="1"/>
  <c r="CZ56" i="13" s="1"/>
  <c r="DA25" i="13"/>
  <c r="DA54" i="13" s="1"/>
  <c r="DA35" i="13" l="1"/>
  <c r="DA56" i="13" s="1"/>
  <c r="DB25" i="13"/>
  <c r="DB54" i="13" s="1"/>
  <c r="DB35" i="13" l="1"/>
  <c r="DB56" i="13" s="1"/>
  <c r="DC25" i="13"/>
  <c r="DC54" i="13" s="1"/>
  <c r="DC35" i="13" l="1"/>
  <c r="DC56" i="13" s="1"/>
  <c r="DD25" i="13"/>
  <c r="DD54" i="13" s="1"/>
  <c r="DD35" i="13" l="1"/>
  <c r="DD56" i="13" s="1"/>
  <c r="DE25" i="13"/>
  <c r="DE54" i="13" s="1"/>
  <c r="DE35" i="13" l="1"/>
  <c r="DE56" i="13" s="1"/>
  <c r="DF25" i="13"/>
  <c r="DF54" i="13" s="1"/>
  <c r="DF35" i="13" l="1"/>
  <c r="DG25" i="13"/>
  <c r="DG54" i="13" s="1"/>
  <c r="DG35" i="13" l="1"/>
  <c r="DG56" i="13" s="1"/>
  <c r="DF56" i="13"/>
  <c r="DH25" i="13"/>
  <c r="DH54" i="13" s="1"/>
  <c r="DH35" i="13" l="1"/>
  <c r="DH56" i="13" s="1"/>
  <c r="DI25" i="13"/>
  <c r="DI54" i="13" s="1"/>
  <c r="DI35" i="13" l="1"/>
  <c r="DI56" i="13" s="1"/>
  <c r="DJ25" i="13"/>
  <c r="DJ54" i="13" s="1"/>
  <c r="DJ35" i="13" l="1"/>
  <c r="DJ56" i="13" s="1"/>
  <c r="DK25" i="13"/>
  <c r="DK54" i="13" s="1"/>
  <c r="DK35" i="13" l="1"/>
  <c r="DL25" i="13"/>
  <c r="DL54" i="13" s="1"/>
  <c r="DL35" i="13" l="1"/>
  <c r="DL56" i="13" s="1"/>
  <c r="DK56" i="13"/>
  <c r="DM25" i="13"/>
  <c r="DM54" i="13" s="1"/>
  <c r="DM35" i="13" l="1"/>
  <c r="DN25" i="13"/>
  <c r="DN54" i="13" s="1"/>
  <c r="DN35" i="13" l="1"/>
  <c r="DM56" i="13"/>
  <c r="DO25" i="13"/>
  <c r="DO54" i="13" s="1"/>
  <c r="E54" i="13" s="1"/>
  <c r="DO35" i="13" l="1"/>
  <c r="DO56" i="13" s="1"/>
  <c r="DN56" i="13"/>
  <c r="E56" i="13" l="1"/>
  <c r="R16" i="15" l="1"/>
  <c r="F20" i="15"/>
  <c r="F14" i="15"/>
  <c r="F15" i="15"/>
  <c r="E26" i="18" l="1"/>
  <c r="F26" i="18" s="1"/>
  <c r="D3" i="18" l="1"/>
  <c r="S16" i="17"/>
  <c r="S15" i="17"/>
  <c r="S14" i="17"/>
  <c r="S12" i="17"/>
  <c r="S11" i="17"/>
  <c r="R16" i="17"/>
  <c r="R15" i="17"/>
  <c r="R14" i="17"/>
  <c r="R12" i="17"/>
  <c r="R11" i="17"/>
  <c r="Q16" i="17"/>
  <c r="Q15" i="17"/>
  <c r="Q14" i="17"/>
  <c r="Q12" i="17"/>
  <c r="Q11" i="17"/>
  <c r="S9" i="17"/>
  <c r="R9" i="17"/>
  <c r="Q9" i="17"/>
  <c r="S7" i="17"/>
  <c r="R7" i="17"/>
  <c r="Q7" i="17"/>
  <c r="S5" i="17"/>
  <c r="S26" i="17" s="1"/>
  <c r="R5" i="17"/>
  <c r="R26" i="17" s="1"/>
  <c r="Q5" i="17"/>
  <c r="O16" i="17"/>
  <c r="O15" i="17"/>
  <c r="O14" i="17"/>
  <c r="O12" i="17"/>
  <c r="O11" i="17"/>
  <c r="N16" i="17"/>
  <c r="N15" i="17"/>
  <c r="N14" i="17"/>
  <c r="N12" i="17"/>
  <c r="N11" i="17"/>
  <c r="M16" i="17"/>
  <c r="M15" i="17"/>
  <c r="M14" i="17"/>
  <c r="M12" i="17"/>
  <c r="M11" i="17"/>
  <c r="O9" i="17"/>
  <c r="N9" i="17"/>
  <c r="M9" i="17"/>
  <c r="O7" i="17"/>
  <c r="N7" i="17"/>
  <c r="M7" i="17"/>
  <c r="O5" i="17"/>
  <c r="N5" i="17"/>
  <c r="N26" i="17" s="1"/>
  <c r="M5" i="17"/>
  <c r="T25" i="17"/>
  <c r="T13" i="17"/>
  <c r="T6" i="17"/>
  <c r="P25" i="17"/>
  <c r="P13" i="17"/>
  <c r="P6" i="17"/>
  <c r="G25" i="17"/>
  <c r="F25" i="17"/>
  <c r="E25" i="17"/>
  <c r="T15" i="17" l="1"/>
  <c r="R4" i="17"/>
  <c r="P16" i="17"/>
  <c r="T14" i="17"/>
  <c r="S10" i="17"/>
  <c r="S17" i="17" s="1"/>
  <c r="R10" i="17"/>
  <c r="R19" i="17" s="1"/>
  <c r="N10" i="17"/>
  <c r="N17" i="17" s="1"/>
  <c r="P15" i="17"/>
  <c r="O10" i="17"/>
  <c r="O17" i="17" s="1"/>
  <c r="T16" i="17"/>
  <c r="T11" i="17"/>
  <c r="T12" i="17"/>
  <c r="Q10" i="17"/>
  <c r="Q19" i="17" s="1"/>
  <c r="T9" i="17"/>
  <c r="T7" i="17"/>
  <c r="S4" i="17"/>
  <c r="Q4" i="17"/>
  <c r="Q26" i="17"/>
  <c r="T5" i="17"/>
  <c r="P14" i="17"/>
  <c r="P12" i="17"/>
  <c r="M10" i="17"/>
  <c r="M17" i="17" s="1"/>
  <c r="P11" i="17"/>
  <c r="P9" i="17"/>
  <c r="O4" i="17"/>
  <c r="P7" i="17"/>
  <c r="N4" i="17"/>
  <c r="O26" i="17"/>
  <c r="P5" i="17"/>
  <c r="M4" i="17"/>
  <c r="M26" i="17"/>
  <c r="S19" i="17" l="1"/>
  <c r="T19" i="17" s="1"/>
  <c r="P17" i="17"/>
  <c r="R17" i="17"/>
  <c r="O19" i="17"/>
  <c r="Q17" i="17"/>
  <c r="P10" i="17"/>
  <c r="M19" i="17"/>
  <c r="N19" i="17"/>
  <c r="T10" i="17"/>
  <c r="T4" i="17"/>
  <c r="T26" i="17"/>
  <c r="P4" i="17"/>
  <c r="P26" i="17"/>
  <c r="P19" i="17" l="1"/>
  <c r="T17" i="17"/>
  <c r="G13" i="17" l="1"/>
  <c r="F13" i="17"/>
  <c r="E13" i="17"/>
  <c r="G6" i="17"/>
  <c r="F6" i="17"/>
  <c r="E6" i="17"/>
  <c r="H25" i="17"/>
  <c r="H4" i="14"/>
  <c r="H21" i="14"/>
  <c r="K16" i="17"/>
  <c r="G16" i="17" s="1"/>
  <c r="J16" i="17"/>
  <c r="F16" i="17" s="1"/>
  <c r="K15" i="17"/>
  <c r="G15" i="17" s="1"/>
  <c r="J15" i="17"/>
  <c r="F15" i="17" s="1"/>
  <c r="K14" i="17"/>
  <c r="G14" i="17" s="1"/>
  <c r="J14" i="17"/>
  <c r="F14" i="17" s="1"/>
  <c r="I16" i="17"/>
  <c r="E16" i="17" s="1"/>
  <c r="I15" i="17"/>
  <c r="E15" i="17" s="1"/>
  <c r="I14" i="17"/>
  <c r="E14" i="17" s="1"/>
  <c r="J12" i="17"/>
  <c r="F12" i="17" s="1"/>
  <c r="J11" i="17"/>
  <c r="F11" i="17" s="1"/>
  <c r="J9" i="17"/>
  <c r="F9" i="17" s="1"/>
  <c r="L25" i="17"/>
  <c r="L13" i="17"/>
  <c r="L6" i="17"/>
  <c r="J7" i="17"/>
  <c r="F7" i="17" s="1"/>
  <c r="J5" i="17"/>
  <c r="F5" i="17" l="1"/>
  <c r="J26" i="17"/>
  <c r="F26" i="17" s="1"/>
  <c r="H14" i="17"/>
  <c r="H16" i="17"/>
  <c r="H6" i="17"/>
  <c r="F10" i="17"/>
  <c r="H15" i="17"/>
  <c r="H13" i="17"/>
  <c r="F4" i="17"/>
  <c r="L16" i="17"/>
  <c r="L15" i="17"/>
  <c r="L14" i="17"/>
  <c r="J10" i="17"/>
  <c r="J17" i="17" s="1"/>
  <c r="F17" i="17" s="1"/>
  <c r="J4" i="17"/>
  <c r="J19" i="17" l="1"/>
  <c r="F19" i="17" s="1"/>
  <c r="L57" i="17" l="1"/>
  <c r="L56" i="17"/>
  <c r="L55" i="17"/>
  <c r="L54" i="17"/>
  <c r="L53" i="17"/>
  <c r="L52" i="17"/>
  <c r="L51" i="17"/>
  <c r="L50" i="17"/>
  <c r="L49" i="17"/>
  <c r="L48" i="17"/>
  <c r="L47" i="17"/>
  <c r="L46" i="17"/>
  <c r="L45" i="17"/>
  <c r="L44" i="17"/>
  <c r="L43" i="17"/>
  <c r="B38" i="3"/>
  <c r="C38" i="3" s="1"/>
  <c r="E4" i="16" s="1"/>
  <c r="D78" i="17"/>
  <c r="C78" i="17"/>
  <c r="B78" i="17"/>
  <c r="D77" i="17"/>
  <c r="C77" i="17"/>
  <c r="B77" i="17"/>
  <c r="D76" i="17"/>
  <c r="C76" i="17"/>
  <c r="B76" i="17"/>
  <c r="D75" i="17"/>
  <c r="C75" i="17"/>
  <c r="B75" i="17"/>
  <c r="D74" i="17"/>
  <c r="C74" i="17"/>
  <c r="B74" i="17"/>
  <c r="D73" i="17"/>
  <c r="C73" i="17"/>
  <c r="B73" i="17"/>
  <c r="D72" i="17"/>
  <c r="C72" i="17"/>
  <c r="B72" i="17"/>
  <c r="D71" i="17"/>
  <c r="C71" i="17"/>
  <c r="B71" i="17"/>
  <c r="D70" i="17"/>
  <c r="C70" i="17"/>
  <c r="B70" i="17"/>
  <c r="D69" i="17"/>
  <c r="C69" i="17"/>
  <c r="B69" i="17"/>
  <c r="D68" i="17"/>
  <c r="C68" i="17"/>
  <c r="B68" i="17"/>
  <c r="D67" i="17"/>
  <c r="C67" i="17"/>
  <c r="B67" i="17"/>
  <c r="D66" i="17"/>
  <c r="C66" i="17"/>
  <c r="B66" i="17"/>
  <c r="D65" i="17"/>
  <c r="C65" i="17"/>
  <c r="B65" i="17"/>
  <c r="D64" i="17"/>
  <c r="C64" i="17"/>
  <c r="B64" i="17"/>
  <c r="D63" i="17"/>
  <c r="C63" i="17"/>
  <c r="B63" i="17"/>
  <c r="D62" i="17"/>
  <c r="C62" i="17"/>
  <c r="B62" i="17"/>
  <c r="D61" i="17"/>
  <c r="C61" i="17"/>
  <c r="B61" i="17"/>
  <c r="D60" i="17"/>
  <c r="C60" i="17"/>
  <c r="B60" i="17"/>
  <c r="C59" i="17"/>
  <c r="B59" i="17"/>
  <c r="D57" i="17"/>
  <c r="C57" i="17"/>
  <c r="E57" i="17" s="1"/>
  <c r="J57" i="17" s="1"/>
  <c r="B57" i="17"/>
  <c r="D56" i="17"/>
  <c r="C56" i="17"/>
  <c r="E56" i="17" s="1"/>
  <c r="J56" i="17" s="1"/>
  <c r="B56" i="17"/>
  <c r="D55" i="17"/>
  <c r="C55" i="17"/>
  <c r="E55" i="17" s="1"/>
  <c r="J55" i="17" s="1"/>
  <c r="B55" i="17"/>
  <c r="D54" i="17"/>
  <c r="C54" i="17"/>
  <c r="E54" i="17" s="1"/>
  <c r="J54" i="17" s="1"/>
  <c r="B54" i="17"/>
  <c r="D53" i="17"/>
  <c r="C53" i="17"/>
  <c r="E53" i="17" s="1"/>
  <c r="J53" i="17" s="1"/>
  <c r="B53" i="17"/>
  <c r="D52" i="17"/>
  <c r="C52" i="17"/>
  <c r="E52" i="17" s="1"/>
  <c r="J52" i="17" s="1"/>
  <c r="B52" i="17"/>
  <c r="D51" i="17"/>
  <c r="C51" i="17"/>
  <c r="E51" i="17" s="1"/>
  <c r="J51" i="17" s="1"/>
  <c r="B51" i="17"/>
  <c r="D50" i="17"/>
  <c r="C50" i="17"/>
  <c r="E50" i="17" s="1"/>
  <c r="J50" i="17" s="1"/>
  <c r="B50" i="17"/>
  <c r="D49" i="17"/>
  <c r="C49" i="17"/>
  <c r="E49" i="17" s="1"/>
  <c r="J49" i="17" s="1"/>
  <c r="B49" i="17"/>
  <c r="D48" i="17"/>
  <c r="C48" i="17"/>
  <c r="E48" i="17" s="1"/>
  <c r="J48" i="17" s="1"/>
  <c r="B48" i="17"/>
  <c r="D47" i="17"/>
  <c r="C47" i="17"/>
  <c r="E47" i="17" s="1"/>
  <c r="J47" i="17" s="1"/>
  <c r="B47" i="17"/>
  <c r="D46" i="17"/>
  <c r="C46" i="17"/>
  <c r="E46" i="17" s="1"/>
  <c r="J46" i="17" s="1"/>
  <c r="B46" i="17"/>
  <c r="D45" i="17"/>
  <c r="C45" i="17"/>
  <c r="E45" i="17" s="1"/>
  <c r="J45" i="17" s="1"/>
  <c r="B45" i="17"/>
  <c r="D44" i="17"/>
  <c r="C44" i="17"/>
  <c r="E44" i="17" s="1"/>
  <c r="J44" i="17" s="1"/>
  <c r="B44" i="17"/>
  <c r="D43" i="17"/>
  <c r="C43" i="17"/>
  <c r="E43" i="17" s="1"/>
  <c r="J43" i="17" s="1"/>
  <c r="B43" i="17"/>
  <c r="D42" i="17"/>
  <c r="C42" i="17"/>
  <c r="E42" i="17" s="1"/>
  <c r="J42" i="17" s="1"/>
  <c r="B42" i="17"/>
  <c r="D41" i="17"/>
  <c r="C41" i="17"/>
  <c r="E41" i="17" s="1"/>
  <c r="J41" i="17" s="1"/>
  <c r="B41" i="17"/>
  <c r="D40" i="17"/>
  <c r="C40" i="17"/>
  <c r="E40" i="17" s="1"/>
  <c r="J40" i="17" s="1"/>
  <c r="B40" i="17"/>
  <c r="D39" i="17"/>
  <c r="C39" i="17"/>
  <c r="B39" i="17"/>
  <c r="D38" i="17"/>
  <c r="C38" i="17"/>
  <c r="E38" i="17" s="1"/>
  <c r="B38" i="17"/>
  <c r="W33" i="5"/>
  <c r="X33" i="5"/>
  <c r="Y33" i="5"/>
  <c r="W34" i="5"/>
  <c r="X34" i="5"/>
  <c r="Y34" i="5"/>
  <c r="W35" i="5"/>
  <c r="X35" i="5"/>
  <c r="Y35" i="5"/>
  <c r="W36" i="5"/>
  <c r="X36" i="5"/>
  <c r="Y36" i="5"/>
  <c r="W37" i="5"/>
  <c r="X37" i="5"/>
  <c r="Y37" i="5"/>
  <c r="W38" i="5"/>
  <c r="X38" i="5"/>
  <c r="Y38" i="5"/>
  <c r="W39" i="5"/>
  <c r="X39" i="5"/>
  <c r="Y39" i="5"/>
  <c r="J38" i="17" l="1"/>
  <c r="E39" i="17"/>
  <c r="J39" i="17" s="1"/>
  <c r="K55" i="17"/>
  <c r="K51" i="17"/>
  <c r="K44" i="17"/>
  <c r="K48" i="17"/>
  <c r="K52" i="17"/>
  <c r="K56" i="17"/>
  <c r="K46" i="17"/>
  <c r="K54" i="17"/>
  <c r="K47" i="17"/>
  <c r="K45" i="17"/>
  <c r="K49" i="17"/>
  <c r="K53" i="17"/>
  <c r="K57" i="17"/>
  <c r="K50" i="17"/>
  <c r="K43" i="17"/>
  <c r="E37" i="17" l="1"/>
  <c r="E33" i="17" s="1"/>
  <c r="J37" i="17"/>
  <c r="J304" i="8"/>
  <c r="J295" i="8"/>
  <c r="J303" i="8"/>
  <c r="J302" i="8"/>
  <c r="J301" i="8"/>
  <c r="J300" i="8"/>
  <c r="J299" i="8"/>
  <c r="J298" i="8"/>
  <c r="J297" i="8"/>
  <c r="J296" i="8"/>
  <c r="J294" i="8"/>
  <c r="J293" i="8"/>
  <c r="J292" i="8"/>
  <c r="J291" i="8"/>
  <c r="J290" i="8"/>
  <c r="J289" i="8"/>
  <c r="J288" i="8"/>
  <c r="J287" i="8"/>
  <c r="G303" i="8"/>
  <c r="G302" i="8"/>
  <c r="G301" i="8"/>
  <c r="G300" i="8"/>
  <c r="G299" i="8"/>
  <c r="G298" i="8"/>
  <c r="G297" i="8"/>
  <c r="G296" i="8"/>
  <c r="G294" i="8"/>
  <c r="G293" i="8"/>
  <c r="G292" i="8"/>
  <c r="G291" i="8"/>
  <c r="G290" i="8"/>
  <c r="G289" i="8"/>
  <c r="G288" i="8"/>
  <c r="G287" i="8"/>
  <c r="G285" i="8"/>
  <c r="G284" i="8"/>
  <c r="G283" i="8"/>
  <c r="G282" i="8"/>
  <c r="G281" i="8"/>
  <c r="G280" i="8"/>
  <c r="G279" i="8"/>
  <c r="G278" i="8"/>
  <c r="V286" i="8" l="1"/>
  <c r="V277" i="8" s="1"/>
  <c r="R8" i="15" s="1"/>
  <c r="R7" i="15"/>
  <c r="G14" i="16"/>
  <c r="D4" i="15"/>
  <c r="G7" i="16"/>
  <c r="H3" i="16"/>
  <c r="DZ16" i="15" l="1"/>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F18" i="15"/>
  <c r="F17" i="15"/>
  <c r="F16" i="15"/>
  <c r="R3" i="15"/>
  <c r="H3" i="15"/>
  <c r="S3" i="15" l="1"/>
  <c r="S1" i="15" s="1"/>
  <c r="R27" i="15"/>
  <c r="I3" i="15"/>
  <c r="R1" i="15"/>
  <c r="T3" i="15" l="1"/>
  <c r="S27" i="15"/>
  <c r="J3" i="15"/>
  <c r="G35" i="14"/>
  <c r="G34" i="14"/>
  <c r="G33" i="14"/>
  <c r="G32" i="14"/>
  <c r="G31" i="14"/>
  <c r="G30" i="14"/>
  <c r="G29" i="14"/>
  <c r="G28" i="14"/>
  <c r="G27" i="14"/>
  <c r="G26" i="14"/>
  <c r="G25" i="14"/>
  <c r="G24" i="14"/>
  <c r="G23" i="14"/>
  <c r="G22" i="14"/>
  <c r="K22" i="14"/>
  <c r="G20" i="14"/>
  <c r="G19" i="14"/>
  <c r="G18" i="14"/>
  <c r="G17" i="14"/>
  <c r="G16" i="14"/>
  <c r="G15" i="14"/>
  <c r="G14" i="14"/>
  <c r="G13" i="14"/>
  <c r="G12" i="14"/>
  <c r="G11" i="14"/>
  <c r="G10" i="14"/>
  <c r="G9" i="14"/>
  <c r="G8" i="14"/>
  <c r="G7" i="14"/>
  <c r="G6" i="14"/>
  <c r="G5" i="14"/>
  <c r="K5" i="14"/>
  <c r="O21" i="14"/>
  <c r="N21" i="14"/>
  <c r="O4" i="14"/>
  <c r="N4" i="14"/>
  <c r="K35" i="14"/>
  <c r="K34" i="14"/>
  <c r="K33" i="14"/>
  <c r="K32" i="14"/>
  <c r="K31" i="14"/>
  <c r="K30" i="14"/>
  <c r="K29" i="14"/>
  <c r="K28" i="14"/>
  <c r="K27" i="14"/>
  <c r="K26" i="14"/>
  <c r="K25" i="14"/>
  <c r="K24" i="14"/>
  <c r="K23" i="14"/>
  <c r="K21" i="14" s="1"/>
  <c r="K20" i="14"/>
  <c r="K19" i="14"/>
  <c r="K18" i="14"/>
  <c r="K17" i="14"/>
  <c r="K16" i="14"/>
  <c r="K15" i="14"/>
  <c r="K14" i="14"/>
  <c r="K13" i="14"/>
  <c r="K12" i="14"/>
  <c r="K11" i="14"/>
  <c r="K10" i="14"/>
  <c r="K9" i="14"/>
  <c r="K8" i="14"/>
  <c r="K7" i="14"/>
  <c r="K6" i="14"/>
  <c r="EH21" i="14"/>
  <c r="DO15" i="13" s="1"/>
  <c r="EG21" i="14"/>
  <c r="DN15" i="13" s="1"/>
  <c r="EF21" i="14"/>
  <c r="DM15" i="13" s="1"/>
  <c r="EE21" i="14"/>
  <c r="DL15" i="13" s="1"/>
  <c r="ED21" i="14"/>
  <c r="DK15" i="13" s="1"/>
  <c r="EC21" i="14"/>
  <c r="DJ15" i="13" s="1"/>
  <c r="EB21" i="14"/>
  <c r="DI15" i="13" s="1"/>
  <c r="EA21" i="14"/>
  <c r="DH15" i="13" s="1"/>
  <c r="DZ21" i="14"/>
  <c r="DG15" i="13" s="1"/>
  <c r="DY21" i="14"/>
  <c r="DF15" i="13" s="1"/>
  <c r="DX21" i="14"/>
  <c r="DE15" i="13" s="1"/>
  <c r="DW21" i="14"/>
  <c r="DD15" i="13" s="1"/>
  <c r="DV21" i="14"/>
  <c r="DC15" i="13" s="1"/>
  <c r="DU21" i="14"/>
  <c r="DB15" i="13" s="1"/>
  <c r="DT21" i="14"/>
  <c r="DA15" i="13" s="1"/>
  <c r="DS21" i="14"/>
  <c r="CZ15" i="13" s="1"/>
  <c r="DR21" i="14"/>
  <c r="CY15" i="13" s="1"/>
  <c r="DQ21" i="14"/>
  <c r="CX15" i="13" s="1"/>
  <c r="DP21" i="14"/>
  <c r="CW15" i="13" s="1"/>
  <c r="DO21" i="14"/>
  <c r="CV15" i="13" s="1"/>
  <c r="DN21" i="14"/>
  <c r="CU15" i="13" s="1"/>
  <c r="DM21" i="14"/>
  <c r="CT15" i="13" s="1"/>
  <c r="DL21" i="14"/>
  <c r="CS15" i="13" s="1"/>
  <c r="DK21" i="14"/>
  <c r="CR15" i="13" s="1"/>
  <c r="DJ21" i="14"/>
  <c r="CQ15" i="13" s="1"/>
  <c r="DI21" i="14"/>
  <c r="CP15" i="13" s="1"/>
  <c r="DH21" i="14"/>
  <c r="CO15" i="13" s="1"/>
  <c r="DG21" i="14"/>
  <c r="CN15" i="13" s="1"/>
  <c r="DF21" i="14"/>
  <c r="CM15" i="13" s="1"/>
  <c r="DE21" i="14"/>
  <c r="CL15" i="13" s="1"/>
  <c r="DD21" i="14"/>
  <c r="CK15" i="13" s="1"/>
  <c r="DC21" i="14"/>
  <c r="CJ15" i="13" s="1"/>
  <c r="DB21" i="14"/>
  <c r="CI15" i="13" s="1"/>
  <c r="DA21" i="14"/>
  <c r="CH15" i="13" s="1"/>
  <c r="CZ21" i="14"/>
  <c r="CG15" i="13" s="1"/>
  <c r="CY21" i="14"/>
  <c r="CF15" i="13" s="1"/>
  <c r="CX21" i="14"/>
  <c r="CE15" i="13" s="1"/>
  <c r="CW21" i="14"/>
  <c r="CD15" i="13" s="1"/>
  <c r="CV21" i="14"/>
  <c r="CC15" i="13" s="1"/>
  <c r="CU21" i="14"/>
  <c r="CB15" i="13" s="1"/>
  <c r="CT21" i="14"/>
  <c r="CA15" i="13" s="1"/>
  <c r="CS21" i="14"/>
  <c r="BZ15" i="13" s="1"/>
  <c r="CR21" i="14"/>
  <c r="BY15" i="13" s="1"/>
  <c r="CQ21" i="14"/>
  <c r="BX15" i="13" s="1"/>
  <c r="CP21" i="14"/>
  <c r="BW15" i="13" s="1"/>
  <c r="CO21" i="14"/>
  <c r="BV15" i="13" s="1"/>
  <c r="CN21" i="14"/>
  <c r="BU15" i="13" s="1"/>
  <c r="CM21" i="14"/>
  <c r="BT15" i="13" s="1"/>
  <c r="CL21" i="14"/>
  <c r="BS15" i="13" s="1"/>
  <c r="CK21" i="14"/>
  <c r="BR15" i="13" s="1"/>
  <c r="CJ21" i="14"/>
  <c r="BQ15" i="13" s="1"/>
  <c r="CI21" i="14"/>
  <c r="BP15" i="13" s="1"/>
  <c r="CH21" i="14"/>
  <c r="BO15" i="13" s="1"/>
  <c r="CG21" i="14"/>
  <c r="BN15" i="13" s="1"/>
  <c r="CF21" i="14"/>
  <c r="BM15" i="13" s="1"/>
  <c r="CE21" i="14"/>
  <c r="BL15" i="13" s="1"/>
  <c r="CD21" i="14"/>
  <c r="BK15" i="13" s="1"/>
  <c r="CC21" i="14"/>
  <c r="BJ15" i="13" s="1"/>
  <c r="CB21" i="14"/>
  <c r="BI15" i="13" s="1"/>
  <c r="CA21" i="14"/>
  <c r="BH15" i="13" s="1"/>
  <c r="BZ21" i="14"/>
  <c r="BG15" i="13" s="1"/>
  <c r="BY21" i="14"/>
  <c r="BF15" i="13" s="1"/>
  <c r="BX21" i="14"/>
  <c r="BE15" i="13" s="1"/>
  <c r="BW21" i="14"/>
  <c r="BD15" i="13" s="1"/>
  <c r="BV21" i="14"/>
  <c r="BC15" i="13" s="1"/>
  <c r="BU21" i="14"/>
  <c r="BB15" i="13" s="1"/>
  <c r="BT21" i="14"/>
  <c r="BA15" i="13" s="1"/>
  <c r="BS21" i="14"/>
  <c r="AZ15" i="13" s="1"/>
  <c r="BR21" i="14"/>
  <c r="AY15" i="13" s="1"/>
  <c r="BQ21" i="14"/>
  <c r="AX15" i="13" s="1"/>
  <c r="BP21" i="14"/>
  <c r="AW15" i="13" s="1"/>
  <c r="BO21" i="14"/>
  <c r="AV15" i="13" s="1"/>
  <c r="BN21" i="14"/>
  <c r="AU15" i="13" s="1"/>
  <c r="BM21" i="14"/>
  <c r="AT15" i="13" s="1"/>
  <c r="BL21" i="14"/>
  <c r="AS15" i="13" s="1"/>
  <c r="BK21" i="14"/>
  <c r="AR15" i="13" s="1"/>
  <c r="BJ21" i="14"/>
  <c r="AQ15" i="13" s="1"/>
  <c r="BI21" i="14"/>
  <c r="AP15" i="13" s="1"/>
  <c r="BH21" i="14"/>
  <c r="AO15" i="13" s="1"/>
  <c r="BG21" i="14"/>
  <c r="AN15" i="13" s="1"/>
  <c r="BF21" i="14"/>
  <c r="AM15" i="13" s="1"/>
  <c r="BE21" i="14"/>
  <c r="AL15" i="13" s="1"/>
  <c r="BD21" i="14"/>
  <c r="AK15" i="13" s="1"/>
  <c r="BC21" i="14"/>
  <c r="AJ15" i="13" s="1"/>
  <c r="BB21" i="14"/>
  <c r="AI15" i="13" s="1"/>
  <c r="BA21" i="14"/>
  <c r="AH15" i="13" s="1"/>
  <c r="AZ21" i="14"/>
  <c r="AG15" i="13" s="1"/>
  <c r="AY21" i="14"/>
  <c r="AF15" i="13" s="1"/>
  <c r="AX21" i="14"/>
  <c r="AE15" i="13" s="1"/>
  <c r="AW21" i="14"/>
  <c r="AD15" i="13" s="1"/>
  <c r="AV21" i="14"/>
  <c r="AC15" i="13" s="1"/>
  <c r="AU21" i="14"/>
  <c r="AB15" i="13" s="1"/>
  <c r="AT21" i="14"/>
  <c r="AA15" i="13" s="1"/>
  <c r="AS21" i="14"/>
  <c r="Z15" i="13" s="1"/>
  <c r="AR21" i="14"/>
  <c r="Y15" i="13" s="1"/>
  <c r="AQ21" i="14"/>
  <c r="X15" i="13" s="1"/>
  <c r="AP21" i="14"/>
  <c r="W15" i="13" s="1"/>
  <c r="AO21" i="14"/>
  <c r="V15" i="13" s="1"/>
  <c r="AN21" i="14"/>
  <c r="U15" i="13" s="1"/>
  <c r="AM21" i="14"/>
  <c r="T15" i="13" s="1"/>
  <c r="AL21" i="14"/>
  <c r="S15" i="13" s="1"/>
  <c r="AK21" i="14"/>
  <c r="R15" i="13" s="1"/>
  <c r="AJ21" i="14"/>
  <c r="Q15" i="13" s="1"/>
  <c r="AI21" i="14"/>
  <c r="P15" i="13" s="1"/>
  <c r="AH21" i="14"/>
  <c r="O15" i="13" s="1"/>
  <c r="AG21" i="14"/>
  <c r="N15" i="13" s="1"/>
  <c r="AF21" i="14"/>
  <c r="M15" i="13" s="1"/>
  <c r="AE21" i="14"/>
  <c r="L15" i="13" s="1"/>
  <c r="AD21" i="14"/>
  <c r="K15" i="13" s="1"/>
  <c r="AC21" i="14"/>
  <c r="J15" i="13" s="1"/>
  <c r="AB21" i="14"/>
  <c r="I15" i="13" s="1"/>
  <c r="AA21" i="14"/>
  <c r="H15" i="13" s="1"/>
  <c r="Z21" i="14"/>
  <c r="G15" i="13" s="1"/>
  <c r="EH4" i="14"/>
  <c r="DO14" i="13" s="1"/>
  <c r="EG4" i="14"/>
  <c r="DN14" i="13" s="1"/>
  <c r="EF4" i="14"/>
  <c r="DM14" i="13" s="1"/>
  <c r="EE4" i="14"/>
  <c r="DL14" i="13" s="1"/>
  <c r="ED4" i="14"/>
  <c r="DK14" i="13" s="1"/>
  <c r="EC4" i="14"/>
  <c r="DJ14" i="13" s="1"/>
  <c r="EB4" i="14"/>
  <c r="DI14" i="13" s="1"/>
  <c r="EA4" i="14"/>
  <c r="DH14" i="13" s="1"/>
  <c r="DZ4" i="14"/>
  <c r="DG14" i="13" s="1"/>
  <c r="DY4" i="14"/>
  <c r="DF14" i="13" s="1"/>
  <c r="DX4" i="14"/>
  <c r="DE14" i="13" s="1"/>
  <c r="DW4" i="14"/>
  <c r="DD14" i="13" s="1"/>
  <c r="DV4" i="14"/>
  <c r="DC14" i="13" s="1"/>
  <c r="DU4" i="14"/>
  <c r="DB14" i="13" s="1"/>
  <c r="DT4" i="14"/>
  <c r="DA14" i="13" s="1"/>
  <c r="DS4" i="14"/>
  <c r="CZ14" i="13" s="1"/>
  <c r="DR4" i="14"/>
  <c r="CY14" i="13" s="1"/>
  <c r="DQ4" i="14"/>
  <c r="CX14" i="13" s="1"/>
  <c r="DP4" i="14"/>
  <c r="CW14" i="13" s="1"/>
  <c r="DO4" i="14"/>
  <c r="CV14" i="13" s="1"/>
  <c r="DN4" i="14"/>
  <c r="CU14" i="13" s="1"/>
  <c r="DM4" i="14"/>
  <c r="CT14" i="13" s="1"/>
  <c r="DL4" i="14"/>
  <c r="CS14" i="13" s="1"/>
  <c r="DK4" i="14"/>
  <c r="CR14" i="13" s="1"/>
  <c r="DJ4" i="14"/>
  <c r="CQ14" i="13" s="1"/>
  <c r="DI4" i="14"/>
  <c r="CP14" i="13" s="1"/>
  <c r="DH4" i="14"/>
  <c r="CO14" i="13" s="1"/>
  <c r="DG4" i="14"/>
  <c r="CN14" i="13" s="1"/>
  <c r="DF4" i="14"/>
  <c r="CM14" i="13" s="1"/>
  <c r="DE4" i="14"/>
  <c r="CL14" i="13" s="1"/>
  <c r="DD4" i="14"/>
  <c r="CK14" i="13" s="1"/>
  <c r="DC4" i="14"/>
  <c r="CJ14" i="13" s="1"/>
  <c r="DB4" i="14"/>
  <c r="CI14" i="13" s="1"/>
  <c r="DA4" i="14"/>
  <c r="CH14" i="13" s="1"/>
  <c r="CZ4" i="14"/>
  <c r="CG14" i="13" s="1"/>
  <c r="CY4" i="14"/>
  <c r="CF14" i="13" s="1"/>
  <c r="CX4" i="14"/>
  <c r="CE14" i="13" s="1"/>
  <c r="CW4" i="14"/>
  <c r="CD14" i="13" s="1"/>
  <c r="CV4" i="14"/>
  <c r="CC14" i="13" s="1"/>
  <c r="CU4" i="14"/>
  <c r="CB14" i="13" s="1"/>
  <c r="CT4" i="14"/>
  <c r="CA14" i="13" s="1"/>
  <c r="CS4" i="14"/>
  <c r="BZ14" i="13" s="1"/>
  <c r="CR4" i="14"/>
  <c r="BY14" i="13" s="1"/>
  <c r="CQ4" i="14"/>
  <c r="BX14" i="13" s="1"/>
  <c r="CP4" i="14"/>
  <c r="BW14" i="13" s="1"/>
  <c r="CO4" i="14"/>
  <c r="BV14" i="13" s="1"/>
  <c r="CN4" i="14"/>
  <c r="BU14" i="13" s="1"/>
  <c r="CM4" i="14"/>
  <c r="BT14" i="13" s="1"/>
  <c r="CL4" i="14"/>
  <c r="BS14" i="13" s="1"/>
  <c r="CK4" i="14"/>
  <c r="BR14" i="13" s="1"/>
  <c r="CJ4" i="14"/>
  <c r="BQ14" i="13" s="1"/>
  <c r="CI4" i="14"/>
  <c r="BP14" i="13" s="1"/>
  <c r="CH4" i="14"/>
  <c r="BO14" i="13" s="1"/>
  <c r="CG4" i="14"/>
  <c r="BN14" i="13" s="1"/>
  <c r="CF4" i="14"/>
  <c r="BM14" i="13" s="1"/>
  <c r="CE4" i="14"/>
  <c r="BL14" i="13" s="1"/>
  <c r="CD4" i="14"/>
  <c r="BK14" i="13" s="1"/>
  <c r="CC4" i="14"/>
  <c r="BJ14" i="13" s="1"/>
  <c r="CB4" i="14"/>
  <c r="BI14" i="13" s="1"/>
  <c r="CA4" i="14"/>
  <c r="BH14" i="13" s="1"/>
  <c r="BZ4" i="14"/>
  <c r="BG14" i="13" s="1"/>
  <c r="BY4" i="14"/>
  <c r="BF14" i="13" s="1"/>
  <c r="BX4" i="14"/>
  <c r="BE14" i="13" s="1"/>
  <c r="BW4" i="14"/>
  <c r="BD14" i="13" s="1"/>
  <c r="BV4" i="14"/>
  <c r="BC14" i="13" s="1"/>
  <c r="BU4" i="14"/>
  <c r="BB14" i="13" s="1"/>
  <c r="BT4" i="14"/>
  <c r="BA14" i="13" s="1"/>
  <c r="BS4" i="14"/>
  <c r="AZ14" i="13" s="1"/>
  <c r="BR4" i="14"/>
  <c r="AY14" i="13" s="1"/>
  <c r="BQ4" i="14"/>
  <c r="AX14" i="13" s="1"/>
  <c r="BP4" i="14"/>
  <c r="AW14" i="13" s="1"/>
  <c r="BO4" i="14"/>
  <c r="AV14" i="13" s="1"/>
  <c r="BN4" i="14"/>
  <c r="AU14" i="13" s="1"/>
  <c r="BM4" i="14"/>
  <c r="AT14" i="13" s="1"/>
  <c r="BL4" i="14"/>
  <c r="AS14" i="13" s="1"/>
  <c r="BK4" i="14"/>
  <c r="AR14" i="13" s="1"/>
  <c r="BJ4" i="14"/>
  <c r="AQ14" i="13" s="1"/>
  <c r="BI4" i="14"/>
  <c r="AP14" i="13" s="1"/>
  <c r="BH4" i="14"/>
  <c r="AO14" i="13" s="1"/>
  <c r="BG4" i="14"/>
  <c r="AN14" i="13" s="1"/>
  <c r="BF4" i="14"/>
  <c r="AM14" i="13" s="1"/>
  <c r="BE4" i="14"/>
  <c r="AL14" i="13" s="1"/>
  <c r="BD4" i="14"/>
  <c r="AK14" i="13" s="1"/>
  <c r="BC4" i="14"/>
  <c r="AJ14" i="13" s="1"/>
  <c r="BB4" i="14"/>
  <c r="AI14" i="13" s="1"/>
  <c r="BA4" i="14"/>
  <c r="AH14" i="13" s="1"/>
  <c r="AZ4" i="14"/>
  <c r="AG14" i="13" s="1"/>
  <c r="AY4" i="14"/>
  <c r="AF14" i="13" s="1"/>
  <c r="AX4" i="14"/>
  <c r="AE14" i="13" s="1"/>
  <c r="AW4" i="14"/>
  <c r="AD14" i="13" s="1"/>
  <c r="AV4" i="14"/>
  <c r="AC14" i="13" s="1"/>
  <c r="AU4" i="14"/>
  <c r="AB14" i="13" s="1"/>
  <c r="AT4" i="14"/>
  <c r="AA14" i="13" s="1"/>
  <c r="AS4" i="14"/>
  <c r="Z14" i="13" s="1"/>
  <c r="AR4" i="14"/>
  <c r="Y14" i="13" s="1"/>
  <c r="AQ4" i="14"/>
  <c r="X14" i="13" s="1"/>
  <c r="AP4" i="14"/>
  <c r="W14" i="13" s="1"/>
  <c r="AO4" i="14"/>
  <c r="V14" i="13" s="1"/>
  <c r="AN4" i="14"/>
  <c r="U14" i="13" s="1"/>
  <c r="AM4" i="14"/>
  <c r="T14" i="13" s="1"/>
  <c r="AL4" i="14"/>
  <c r="S14" i="13" s="1"/>
  <c r="AK4" i="14"/>
  <c r="R14" i="13" s="1"/>
  <c r="AJ4" i="14"/>
  <c r="Q14" i="13" s="1"/>
  <c r="AI4" i="14"/>
  <c r="P14" i="13" s="1"/>
  <c r="AH4" i="14"/>
  <c r="O14" i="13" s="1"/>
  <c r="AG4" i="14"/>
  <c r="N14" i="13" s="1"/>
  <c r="AF4" i="14"/>
  <c r="M14" i="13" s="1"/>
  <c r="AE4" i="14"/>
  <c r="L14" i="13" s="1"/>
  <c r="AD4" i="14"/>
  <c r="K14" i="13" s="1"/>
  <c r="AC4" i="14"/>
  <c r="J14" i="13" s="1"/>
  <c r="AB4" i="14"/>
  <c r="I14" i="13" s="1"/>
  <c r="AA4" i="14"/>
  <c r="H14" i="13" s="1"/>
  <c r="Z4" i="14"/>
  <c r="G14" i="13" s="1"/>
  <c r="Z3" i="14"/>
  <c r="P3" i="14"/>
  <c r="G4" i="14" l="1"/>
  <c r="G21" i="14"/>
  <c r="U3" i="15"/>
  <c r="T27" i="15"/>
  <c r="T1" i="15"/>
  <c r="K4" i="14"/>
  <c r="J21" i="14"/>
  <c r="H16" i="16" s="1"/>
  <c r="K3" i="15"/>
  <c r="Q3" i="14"/>
  <c r="AA3" i="14"/>
  <c r="Z1" i="14"/>
  <c r="D16" i="16" l="1"/>
  <c r="E24" i="20"/>
  <c r="H24" i="20" s="1"/>
  <c r="D15" i="16"/>
  <c r="E23" i="20"/>
  <c r="J4" i="14"/>
  <c r="I4" i="14" s="1"/>
  <c r="V3" i="15"/>
  <c r="U27" i="15"/>
  <c r="U1" i="15"/>
  <c r="I21" i="14"/>
  <c r="E20" i="18" s="1"/>
  <c r="F20" i="18" s="1"/>
  <c r="L3" i="15"/>
  <c r="AB3" i="14"/>
  <c r="AA1" i="14"/>
  <c r="R3" i="14"/>
  <c r="H15" i="16" l="1"/>
  <c r="H23" i="20"/>
  <c r="N5" i="20"/>
  <c r="F15" i="16"/>
  <c r="E15" i="16" s="1"/>
  <c r="E19" i="18"/>
  <c r="F19" i="18" s="1"/>
  <c r="W3" i="15"/>
  <c r="V27" i="15"/>
  <c r="V1" i="15"/>
  <c r="F16" i="16"/>
  <c r="E16" i="16" s="1"/>
  <c r="H14" i="16"/>
  <c r="M3" i="15"/>
  <c r="S3" i="14"/>
  <c r="AC3" i="14"/>
  <c r="AB1" i="14"/>
  <c r="X3" i="15" l="1"/>
  <c r="W27" i="15"/>
  <c r="W1" i="15"/>
  <c r="N3" i="15"/>
  <c r="AD3" i="14"/>
  <c r="AC1" i="14"/>
  <c r="T3" i="14"/>
  <c r="Y3" i="15" l="1"/>
  <c r="X27" i="15"/>
  <c r="X1" i="15"/>
  <c r="O3" i="15"/>
  <c r="AE3" i="14"/>
  <c r="AD1" i="14"/>
  <c r="U3" i="14"/>
  <c r="Z3" i="15" l="1"/>
  <c r="Y27" i="15"/>
  <c r="Y1" i="15"/>
  <c r="P3" i="15"/>
  <c r="AF3" i="14"/>
  <c r="AE1" i="14"/>
  <c r="V3" i="14"/>
  <c r="AA3" i="15" l="1"/>
  <c r="Z27" i="15"/>
  <c r="Z1" i="15"/>
  <c r="Q3" i="15"/>
  <c r="W3" i="14"/>
  <c r="AG3" i="14"/>
  <c r="AF1" i="14"/>
  <c r="AB3" i="15" l="1"/>
  <c r="AA27" i="15"/>
  <c r="AA1" i="15"/>
  <c r="AH3" i="14"/>
  <c r="AG1" i="14"/>
  <c r="X3" i="14"/>
  <c r="AC3" i="15" l="1"/>
  <c r="AB27" i="15"/>
  <c r="AB1" i="15"/>
  <c r="Y3" i="14"/>
  <c r="AI3" i="14"/>
  <c r="AH1" i="14"/>
  <c r="AD3" i="15" l="1"/>
  <c r="AC27" i="15"/>
  <c r="AC1" i="15"/>
  <c r="AJ3" i="14"/>
  <c r="AI1" i="14"/>
  <c r="AE3" i="15" l="1"/>
  <c r="AD27" i="15"/>
  <c r="AD1" i="15"/>
  <c r="AK3" i="14"/>
  <c r="AJ1" i="14"/>
  <c r="AF3" i="15" l="1"/>
  <c r="AE27" i="15"/>
  <c r="AE1" i="15"/>
  <c r="AL3" i="14"/>
  <c r="AK1" i="14"/>
  <c r="AG3" i="15" l="1"/>
  <c r="AF27" i="15"/>
  <c r="AF1" i="15"/>
  <c r="AM3" i="14"/>
  <c r="AL1" i="14"/>
  <c r="AH3" i="15" l="1"/>
  <c r="AG27" i="15"/>
  <c r="AG1" i="15"/>
  <c r="AN3" i="14"/>
  <c r="AM1" i="14"/>
  <c r="AI3" i="15" l="1"/>
  <c r="AH27" i="15"/>
  <c r="AH1" i="15"/>
  <c r="AO3" i="14"/>
  <c r="AN1" i="14"/>
  <c r="AJ3" i="15" l="1"/>
  <c r="AI27" i="15"/>
  <c r="AI1" i="15"/>
  <c r="AP3" i="14"/>
  <c r="AO1" i="14"/>
  <c r="AK3" i="15" l="1"/>
  <c r="AJ27" i="15"/>
  <c r="AJ1" i="15"/>
  <c r="AQ3" i="14"/>
  <c r="AP1" i="14"/>
  <c r="AL3" i="15" l="1"/>
  <c r="AK27" i="15"/>
  <c r="AK1" i="15"/>
  <c r="AR3" i="14"/>
  <c r="AQ1" i="14"/>
  <c r="AM3" i="15" l="1"/>
  <c r="AL27" i="15"/>
  <c r="AL1" i="15"/>
  <c r="AS3" i="14"/>
  <c r="AR1" i="14"/>
  <c r="AN3" i="15" l="1"/>
  <c r="AM27" i="15"/>
  <c r="AM1" i="15"/>
  <c r="AT3" i="14"/>
  <c r="AS1" i="14"/>
  <c r="AO3" i="15" l="1"/>
  <c r="AN27" i="15"/>
  <c r="AN1" i="15"/>
  <c r="AU3" i="14"/>
  <c r="AT1" i="14"/>
  <c r="AP3" i="15" l="1"/>
  <c r="AO27" i="15"/>
  <c r="AO1" i="15"/>
  <c r="AV3" i="14"/>
  <c r="AU1" i="14"/>
  <c r="AQ3" i="15" l="1"/>
  <c r="AP27" i="15"/>
  <c r="AP1" i="15"/>
  <c r="AW3" i="14"/>
  <c r="AV1" i="14"/>
  <c r="AR3" i="15" l="1"/>
  <c r="AQ27" i="15"/>
  <c r="AQ1" i="15"/>
  <c r="AX3" i="14"/>
  <c r="AW1" i="14"/>
  <c r="AS3" i="15" l="1"/>
  <c r="AR27" i="15"/>
  <c r="AR1" i="15"/>
  <c r="AY3" i="14"/>
  <c r="AX1" i="14"/>
  <c r="AT3" i="15" l="1"/>
  <c r="AS27" i="15"/>
  <c r="AS1" i="15"/>
  <c r="AZ3" i="14"/>
  <c r="AY1" i="14"/>
  <c r="AU3" i="15" l="1"/>
  <c r="AT27" i="15"/>
  <c r="AT1" i="15"/>
  <c r="BA3" i="14"/>
  <c r="AZ1" i="14"/>
  <c r="AV3" i="15" l="1"/>
  <c r="AU27" i="15"/>
  <c r="AU1" i="15"/>
  <c r="BB3" i="14"/>
  <c r="BA1" i="14"/>
  <c r="AW3" i="15" l="1"/>
  <c r="AV27" i="15"/>
  <c r="AV1" i="15"/>
  <c r="BC3" i="14"/>
  <c r="BB1" i="14"/>
  <c r="AX3" i="15" l="1"/>
  <c r="AW27" i="15"/>
  <c r="AW1" i="15"/>
  <c r="BD3" i="14"/>
  <c r="BC1" i="14"/>
  <c r="AY3" i="15" l="1"/>
  <c r="AX27" i="15"/>
  <c r="AX1" i="15"/>
  <c r="BE3" i="14"/>
  <c r="BD1" i="14"/>
  <c r="AZ3" i="15" l="1"/>
  <c r="AY27" i="15"/>
  <c r="AY1" i="15"/>
  <c r="BF3" i="14"/>
  <c r="BE1" i="14"/>
  <c r="BA3" i="15" l="1"/>
  <c r="AZ27" i="15"/>
  <c r="AZ1" i="15"/>
  <c r="BG3" i="14"/>
  <c r="BF1" i="14"/>
  <c r="BB3" i="15" l="1"/>
  <c r="BA27" i="15"/>
  <c r="BA1" i="15"/>
  <c r="BH3" i="14"/>
  <c r="BG1" i="14"/>
  <c r="BC3" i="15" l="1"/>
  <c r="BB27" i="15"/>
  <c r="BB1" i="15"/>
  <c r="BI3" i="14"/>
  <c r="BH1" i="14"/>
  <c r="BD3" i="15" l="1"/>
  <c r="BC27" i="15"/>
  <c r="BC1" i="15"/>
  <c r="BJ3" i="14"/>
  <c r="BI1" i="14"/>
  <c r="BE3" i="15" l="1"/>
  <c r="BD27" i="15"/>
  <c r="BD1" i="15"/>
  <c r="BK3" i="14"/>
  <c r="BJ1" i="14"/>
  <c r="BF3" i="15" l="1"/>
  <c r="BE27" i="15"/>
  <c r="BE1" i="15"/>
  <c r="BL3" i="14"/>
  <c r="BK1" i="14"/>
  <c r="BG3" i="15" l="1"/>
  <c r="BF27" i="15"/>
  <c r="BF1" i="15"/>
  <c r="BM3" i="14"/>
  <c r="BL1" i="14"/>
  <c r="BH3" i="15" l="1"/>
  <c r="BG27" i="15"/>
  <c r="BG1" i="15"/>
  <c r="BN3" i="14"/>
  <c r="BM1" i="14"/>
  <c r="BI3" i="15" l="1"/>
  <c r="BH27" i="15"/>
  <c r="BH1" i="15"/>
  <c r="BO3" i="14"/>
  <c r="BN1" i="14"/>
  <c r="BJ3" i="15" l="1"/>
  <c r="BI27" i="15"/>
  <c r="BI1" i="15"/>
  <c r="BP3" i="14"/>
  <c r="BO1" i="14"/>
  <c r="BK3" i="15" l="1"/>
  <c r="BJ27" i="15"/>
  <c r="BJ1" i="15"/>
  <c r="BQ3" i="14"/>
  <c r="BP1" i="14"/>
  <c r="BL3" i="15" l="1"/>
  <c r="BK27" i="15"/>
  <c r="BK1" i="15"/>
  <c r="BR3" i="14"/>
  <c r="BQ1" i="14"/>
  <c r="BM3" i="15" l="1"/>
  <c r="BL27" i="15"/>
  <c r="BL1" i="15"/>
  <c r="BS3" i="14"/>
  <c r="BR1" i="14"/>
  <c r="BN3" i="15" l="1"/>
  <c r="BM27" i="15"/>
  <c r="BM1" i="15"/>
  <c r="BT3" i="14"/>
  <c r="BS1" i="14"/>
  <c r="BO3" i="15" l="1"/>
  <c r="BN27" i="15"/>
  <c r="BN1" i="15"/>
  <c r="BU3" i="14"/>
  <c r="BT1" i="14"/>
  <c r="BP3" i="15" l="1"/>
  <c r="BO27" i="15"/>
  <c r="BO1" i="15"/>
  <c r="BV3" i="14"/>
  <c r="BU1" i="14"/>
  <c r="BQ3" i="15" l="1"/>
  <c r="BP27" i="15"/>
  <c r="BP1" i="15"/>
  <c r="BW3" i="14"/>
  <c r="BV1" i="14"/>
  <c r="BR3" i="15" l="1"/>
  <c r="BQ27" i="15"/>
  <c r="BQ1" i="15"/>
  <c r="BX3" i="14"/>
  <c r="BW1" i="14"/>
  <c r="BS3" i="15" l="1"/>
  <c r="BR27" i="15"/>
  <c r="BR1" i="15"/>
  <c r="BY3" i="14"/>
  <c r="BX1" i="14"/>
  <c r="BT3" i="15" l="1"/>
  <c r="BS27" i="15"/>
  <c r="BS1" i="15"/>
  <c r="BZ3" i="14"/>
  <c r="BY1" i="14"/>
  <c r="BU3" i="15" l="1"/>
  <c r="BT27" i="15"/>
  <c r="BT1" i="15"/>
  <c r="CA3" i="14"/>
  <c r="BZ1" i="14"/>
  <c r="BV3" i="15" l="1"/>
  <c r="BU27" i="15"/>
  <c r="BU1" i="15"/>
  <c r="CB3" i="14"/>
  <c r="CA1" i="14"/>
  <c r="BV27" i="15" l="1"/>
  <c r="BW3" i="15"/>
  <c r="BV1" i="15"/>
  <c r="CC3" i="14"/>
  <c r="CB1" i="14"/>
  <c r="BX3" i="15" l="1"/>
  <c r="BW27" i="15"/>
  <c r="BW1" i="15"/>
  <c r="CD3" i="14"/>
  <c r="CC1" i="14"/>
  <c r="BY3" i="15" l="1"/>
  <c r="BX27" i="15"/>
  <c r="BX1" i="15"/>
  <c r="CE3" i="14"/>
  <c r="CD1" i="14"/>
  <c r="BZ3" i="15" l="1"/>
  <c r="BY27" i="15"/>
  <c r="BY1" i="15"/>
  <c r="CF3" i="14"/>
  <c r="CE1" i="14"/>
  <c r="CA3" i="15" l="1"/>
  <c r="BZ27" i="15"/>
  <c r="BZ1" i="15"/>
  <c r="CG3" i="14"/>
  <c r="CF1" i="14"/>
  <c r="CB3" i="15" l="1"/>
  <c r="CA27" i="15"/>
  <c r="CA1" i="15"/>
  <c r="CH3" i="14"/>
  <c r="CG1" i="14"/>
  <c r="CC3" i="15" l="1"/>
  <c r="CB27" i="15"/>
  <c r="CB1" i="15"/>
  <c r="CI3" i="14"/>
  <c r="CH1" i="14"/>
  <c r="CD3" i="15" l="1"/>
  <c r="CC27" i="15"/>
  <c r="CC1" i="15"/>
  <c r="CJ3" i="14"/>
  <c r="CI1" i="14"/>
  <c r="CE3" i="15" l="1"/>
  <c r="CD27" i="15"/>
  <c r="CD1" i="15"/>
  <c r="CK3" i="14"/>
  <c r="CJ1" i="14"/>
  <c r="CF3" i="15" l="1"/>
  <c r="CE27" i="15"/>
  <c r="CE1" i="15"/>
  <c r="CL3" i="14"/>
  <c r="CK1" i="14"/>
  <c r="CG3" i="15" l="1"/>
  <c r="CF27" i="15"/>
  <c r="CF1" i="15"/>
  <c r="CM3" i="14"/>
  <c r="CL1" i="14"/>
  <c r="CH3" i="15" l="1"/>
  <c r="CG27" i="15"/>
  <c r="CG1" i="15"/>
  <c r="CN3" i="14"/>
  <c r="CM1" i="14"/>
  <c r="CI3" i="15" l="1"/>
  <c r="CH27" i="15"/>
  <c r="CH1" i="15"/>
  <c r="CO3" i="14"/>
  <c r="CN1" i="14"/>
  <c r="CJ3" i="15" l="1"/>
  <c r="CI27" i="15"/>
  <c r="CI1" i="15"/>
  <c r="CP3" i="14"/>
  <c r="CO1" i="14"/>
  <c r="CK3" i="15" l="1"/>
  <c r="CJ27" i="15"/>
  <c r="CJ1" i="15"/>
  <c r="CQ3" i="14"/>
  <c r="CP1" i="14"/>
  <c r="CL3" i="15" l="1"/>
  <c r="CK27" i="15"/>
  <c r="CK1" i="15"/>
  <c r="CR3" i="14"/>
  <c r="CQ1" i="14"/>
  <c r="CM3" i="15" l="1"/>
  <c r="CL27" i="15"/>
  <c r="CL1" i="15"/>
  <c r="CS3" i="14"/>
  <c r="CR1" i="14"/>
  <c r="CN3" i="15" l="1"/>
  <c r="CM27" i="15"/>
  <c r="CM1" i="15"/>
  <c r="CT3" i="14"/>
  <c r="CS1" i="14"/>
  <c r="CO3" i="15" l="1"/>
  <c r="CN27" i="15"/>
  <c r="CN1" i="15"/>
  <c r="CU3" i="14"/>
  <c r="CT1" i="14"/>
  <c r="CP3" i="15" l="1"/>
  <c r="CO27" i="15"/>
  <c r="CO1" i="15"/>
  <c r="CV3" i="14"/>
  <c r="CU1" i="14"/>
  <c r="CQ3" i="15" l="1"/>
  <c r="CP27" i="15"/>
  <c r="CP1" i="15"/>
  <c r="CW3" i="14"/>
  <c r="CV1" i="14"/>
  <c r="CR3" i="15" l="1"/>
  <c r="CQ27" i="15"/>
  <c r="CQ1" i="15"/>
  <c r="CX3" i="14"/>
  <c r="CW1" i="14"/>
  <c r="CS3" i="15" l="1"/>
  <c r="CR27" i="15"/>
  <c r="CR1" i="15"/>
  <c r="CY3" i="14"/>
  <c r="CX1" i="14"/>
  <c r="CT3" i="15" l="1"/>
  <c r="CS27" i="15"/>
  <c r="CS1" i="15"/>
  <c r="CZ3" i="14"/>
  <c r="CY1" i="14"/>
  <c r="CU3" i="15" l="1"/>
  <c r="CT27" i="15"/>
  <c r="CT1" i="15"/>
  <c r="DA3" i="14"/>
  <c r="CZ1" i="14"/>
  <c r="CV3" i="15" l="1"/>
  <c r="CU27" i="15"/>
  <c r="CU1" i="15"/>
  <c r="DB3" i="14"/>
  <c r="DA1" i="14"/>
  <c r="CW3" i="15" l="1"/>
  <c r="CV27" i="15"/>
  <c r="CV1" i="15"/>
  <c r="DC3" i="14"/>
  <c r="DB1" i="14"/>
  <c r="CX3" i="15" l="1"/>
  <c r="CW27" i="15"/>
  <c r="CW1" i="15"/>
  <c r="DD3" i="14"/>
  <c r="DC1" i="14"/>
  <c r="CY3" i="15" l="1"/>
  <c r="CX27" i="15"/>
  <c r="CX1" i="15"/>
  <c r="DE3" i="14"/>
  <c r="DD1" i="14"/>
  <c r="CZ3" i="15" l="1"/>
  <c r="CY27" i="15"/>
  <c r="CY1" i="15"/>
  <c r="DF3" i="14"/>
  <c r="DE1" i="14"/>
  <c r="DA3" i="15" l="1"/>
  <c r="CZ27" i="15"/>
  <c r="CZ1" i="15"/>
  <c r="DG3" i="14"/>
  <c r="DF1" i="14"/>
  <c r="DB3" i="15" l="1"/>
  <c r="DA27" i="15"/>
  <c r="DA1" i="15"/>
  <c r="DH3" i="14"/>
  <c r="DG1" i="14"/>
  <c r="DC3" i="15" l="1"/>
  <c r="DB27" i="15"/>
  <c r="DB1" i="15"/>
  <c r="DI3" i="14"/>
  <c r="DH1" i="14"/>
  <c r="DD3" i="15" l="1"/>
  <c r="DC27" i="15"/>
  <c r="DC1" i="15"/>
  <c r="DJ3" i="14"/>
  <c r="DI1" i="14"/>
  <c r="DE3" i="15" l="1"/>
  <c r="DD27" i="15"/>
  <c r="DD1" i="15"/>
  <c r="DK3" i="14"/>
  <c r="DJ1" i="14"/>
  <c r="DF3" i="15" l="1"/>
  <c r="DE27" i="15"/>
  <c r="DE1" i="15"/>
  <c r="DL3" i="14"/>
  <c r="DK1" i="14"/>
  <c r="DG3" i="15" l="1"/>
  <c r="DF27" i="15"/>
  <c r="DF1" i="15"/>
  <c r="DM3" i="14"/>
  <c r="DL1" i="14"/>
  <c r="DH3" i="15" l="1"/>
  <c r="DG27" i="15"/>
  <c r="DG1" i="15"/>
  <c r="DN3" i="14"/>
  <c r="DM1" i="14"/>
  <c r="DI3" i="15" l="1"/>
  <c r="DH27" i="15"/>
  <c r="DH1" i="15"/>
  <c r="DO3" i="14"/>
  <c r="DN1" i="14"/>
  <c r="DJ3" i="15" l="1"/>
  <c r="DI27" i="15"/>
  <c r="DI1" i="15"/>
  <c r="DP3" i="14"/>
  <c r="DO1" i="14"/>
  <c r="DK3" i="15" l="1"/>
  <c r="DJ27" i="15"/>
  <c r="DJ1" i="15"/>
  <c r="DQ3" i="14"/>
  <c r="DP1" i="14"/>
  <c r="DL3" i="15" l="1"/>
  <c r="DK27" i="15"/>
  <c r="DK1" i="15"/>
  <c r="DR3" i="14"/>
  <c r="DQ1" i="14"/>
  <c r="DM3" i="15" l="1"/>
  <c r="DL27" i="15"/>
  <c r="DL1" i="15"/>
  <c r="DS3" i="14"/>
  <c r="DR1" i="14"/>
  <c r="DN3" i="15" l="1"/>
  <c r="DM27" i="15"/>
  <c r="DM1" i="15"/>
  <c r="DT3" i="14"/>
  <c r="DS1" i="14"/>
  <c r="DO3" i="15" l="1"/>
  <c r="DN27" i="15"/>
  <c r="DN1" i="15"/>
  <c r="DU3" i="14"/>
  <c r="DT1" i="14"/>
  <c r="DP3" i="15" l="1"/>
  <c r="DO27" i="15"/>
  <c r="DO1" i="15"/>
  <c r="DV3" i="14"/>
  <c r="DU1" i="14"/>
  <c r="DQ3" i="15" l="1"/>
  <c r="DP27" i="15"/>
  <c r="DP1" i="15"/>
  <c r="DW3" i="14"/>
  <c r="DV1" i="14"/>
  <c r="DR3" i="15" l="1"/>
  <c r="DQ27" i="15"/>
  <c r="DQ1" i="15"/>
  <c r="DX3" i="14"/>
  <c r="DW1" i="14"/>
  <c r="DS3" i="15" l="1"/>
  <c r="DR27" i="15"/>
  <c r="DR1" i="15"/>
  <c r="DY3" i="14"/>
  <c r="DX1" i="14"/>
  <c r="DT3" i="15" l="1"/>
  <c r="DS27" i="15"/>
  <c r="DS1" i="15"/>
  <c r="DZ3" i="14"/>
  <c r="DY1" i="14"/>
  <c r="DU3" i="15" l="1"/>
  <c r="DT27" i="15"/>
  <c r="DT1" i="15"/>
  <c r="EA3" i="14"/>
  <c r="DZ1" i="14"/>
  <c r="DV3" i="15" l="1"/>
  <c r="DU27" i="15"/>
  <c r="DU1" i="15"/>
  <c r="EB3" i="14"/>
  <c r="EA1" i="14"/>
  <c r="DW3" i="15" l="1"/>
  <c r="DV27" i="15"/>
  <c r="DV1" i="15"/>
  <c r="EC3" i="14"/>
  <c r="EB1" i="14"/>
  <c r="DX3" i="15" l="1"/>
  <c r="DW27" i="15"/>
  <c r="DW1" i="15"/>
  <c r="ED3" i="14"/>
  <c r="EC1" i="14"/>
  <c r="DY3" i="15" l="1"/>
  <c r="DX27" i="15"/>
  <c r="DX1" i="15"/>
  <c r="EE3" i="14"/>
  <c r="ED1" i="14"/>
  <c r="DZ3" i="15" l="1"/>
  <c r="G18" i="15" s="1"/>
  <c r="DY27" i="15"/>
  <c r="DY1" i="15"/>
  <c r="EF3" i="14"/>
  <c r="EE1" i="14"/>
  <c r="G17" i="15" l="1"/>
  <c r="G14" i="15"/>
  <c r="G16" i="15"/>
  <c r="G20" i="15"/>
  <c r="G15" i="15"/>
  <c r="DZ1" i="15"/>
  <c r="DZ27" i="15"/>
  <c r="EG3" i="14"/>
  <c r="EF1" i="14"/>
  <c r="I16" i="15" l="1"/>
  <c r="J6" i="15"/>
  <c r="J16" i="15"/>
  <c r="J9" i="15"/>
  <c r="H11" i="15"/>
  <c r="I9" i="15"/>
  <c r="H16" i="15"/>
  <c r="K16" i="15"/>
  <c r="I14" i="15"/>
  <c r="H9" i="15"/>
  <c r="J11" i="15"/>
  <c r="H17" i="15"/>
  <c r="K18" i="15"/>
  <c r="K6" i="15"/>
  <c r="H14" i="15"/>
  <c r="K11" i="15"/>
  <c r="I18" i="15"/>
  <c r="K9" i="15"/>
  <c r="J17" i="15"/>
  <c r="K17" i="15"/>
  <c r="J14" i="15"/>
  <c r="H6" i="15"/>
  <c r="L17" i="15"/>
  <c r="I17" i="15"/>
  <c r="I6" i="15"/>
  <c r="H18" i="15"/>
  <c r="I11" i="15"/>
  <c r="J18" i="15"/>
  <c r="K14" i="15"/>
  <c r="L18" i="15"/>
  <c r="L11" i="15"/>
  <c r="L14" i="15"/>
  <c r="L16" i="15"/>
  <c r="L9" i="15"/>
  <c r="O17" i="15"/>
  <c r="N16" i="15"/>
  <c r="M11" i="15"/>
  <c r="M16" i="15"/>
  <c r="N17" i="15"/>
  <c r="M9" i="15"/>
  <c r="L6" i="15"/>
  <c r="M17" i="15"/>
  <c r="M14" i="15"/>
  <c r="N18" i="15"/>
  <c r="M18" i="15"/>
  <c r="O16" i="15"/>
  <c r="O14" i="15"/>
  <c r="O18" i="15"/>
  <c r="N14" i="15"/>
  <c r="O6" i="15"/>
  <c r="O9" i="15"/>
  <c r="P16" i="15"/>
  <c r="P18" i="15"/>
  <c r="P14" i="15"/>
  <c r="P11" i="15"/>
  <c r="P9" i="15"/>
  <c r="P6" i="15"/>
  <c r="P17" i="15"/>
  <c r="Q9" i="15"/>
  <c r="Q18" i="15"/>
  <c r="Q6" i="15"/>
  <c r="Q11" i="15"/>
  <c r="Q17" i="15"/>
  <c r="Q14" i="15"/>
  <c r="Q16" i="15"/>
  <c r="EH3" i="14"/>
  <c r="EH1" i="14" s="1"/>
  <c r="EG1" i="14"/>
  <c r="L5" i="14" l="1"/>
  <c r="L8" i="14"/>
  <c r="L27" i="14"/>
  <c r="L6" i="14"/>
  <c r="L35" i="14"/>
  <c r="L17" i="14"/>
  <c r="L30" i="14"/>
  <c r="L12" i="14"/>
  <c r="L33" i="14"/>
  <c r="L31" i="14"/>
  <c r="L25" i="14"/>
  <c r="L24" i="14"/>
  <c r="L22" i="14"/>
  <c r="L19" i="14"/>
  <c r="L11" i="14"/>
  <c r="L9" i="14"/>
  <c r="L16" i="14"/>
  <c r="L20" i="14"/>
  <c r="L34" i="14"/>
  <c r="L18" i="14"/>
  <c r="L10" i="14"/>
  <c r="L28" i="14"/>
  <c r="L15" i="14"/>
  <c r="L13" i="14"/>
  <c r="L14" i="14"/>
  <c r="L26" i="14"/>
  <c r="L23" i="14"/>
  <c r="L7" i="14"/>
  <c r="L29" i="14"/>
  <c r="L32" i="14"/>
  <c r="P19" i="14"/>
  <c r="P9" i="14"/>
  <c r="P13" i="14"/>
  <c r="Q25" i="14"/>
  <c r="P33" i="14"/>
  <c r="P34" i="14"/>
  <c r="P20" i="14"/>
  <c r="P23" i="14"/>
  <c r="Q12" i="14"/>
  <c r="P8" i="14"/>
  <c r="P5" i="14"/>
  <c r="P30" i="14"/>
  <c r="P29" i="14"/>
  <c r="Q19" i="14"/>
  <c r="P7" i="14"/>
  <c r="P11" i="14"/>
  <c r="P28" i="14"/>
  <c r="Q7" i="14"/>
  <c r="P18" i="14"/>
  <c r="P10" i="14"/>
  <c r="P27" i="14"/>
  <c r="P14" i="14"/>
  <c r="P35" i="14"/>
  <c r="Q13" i="14"/>
  <c r="Q24" i="14"/>
  <c r="Q16" i="14"/>
  <c r="Q10" i="14"/>
  <c r="P17" i="14"/>
  <c r="Q22" i="14"/>
  <c r="P12" i="14"/>
  <c r="P22" i="14"/>
  <c r="R22" i="14"/>
  <c r="R26" i="14"/>
  <c r="R10" i="14"/>
  <c r="Q6" i="14"/>
  <c r="Q5" i="14"/>
  <c r="P25" i="14"/>
  <c r="Q35" i="14"/>
  <c r="Q29" i="14"/>
  <c r="P32" i="14"/>
  <c r="Q20" i="14"/>
  <c r="Q18" i="14"/>
  <c r="Q11" i="14"/>
  <c r="P6" i="14"/>
  <c r="R20" i="14"/>
  <c r="R14" i="14"/>
  <c r="Q8" i="14"/>
  <c r="R11" i="14"/>
  <c r="R25" i="14"/>
  <c r="Q14" i="14"/>
  <c r="Q28" i="14"/>
  <c r="P15" i="14"/>
  <c r="R31" i="14"/>
  <c r="R13" i="14"/>
  <c r="Q32" i="14"/>
  <c r="P26" i="14"/>
  <c r="P24" i="14"/>
  <c r="Q30" i="14"/>
  <c r="Q33" i="14"/>
  <c r="R8" i="14"/>
  <c r="R32" i="14"/>
  <c r="R33" i="14"/>
  <c r="P16" i="14"/>
  <c r="P31" i="14"/>
  <c r="R30" i="14"/>
  <c r="Q9" i="14"/>
  <c r="Q34" i="14"/>
  <c r="Q15" i="14"/>
  <c r="Q31" i="14"/>
  <c r="R27" i="14"/>
  <c r="Q27" i="14"/>
  <c r="R17" i="14"/>
  <c r="S22" i="14"/>
  <c r="R28" i="14"/>
  <c r="S24" i="14"/>
  <c r="R35" i="14"/>
  <c r="R34" i="14"/>
  <c r="R19" i="14"/>
  <c r="Q26" i="14"/>
  <c r="R15" i="14"/>
  <c r="S15" i="14"/>
  <c r="R18" i="14"/>
  <c r="Q17" i="14"/>
  <c r="R6" i="14"/>
  <c r="R23" i="14"/>
  <c r="R12" i="14"/>
  <c r="R24" i="14"/>
  <c r="R5" i="14"/>
  <c r="S10" i="14"/>
  <c r="S27" i="14"/>
  <c r="R29" i="14"/>
  <c r="S25" i="14"/>
  <c r="S8" i="14"/>
  <c r="S29" i="14"/>
  <c r="S33" i="14"/>
  <c r="S12" i="14"/>
  <c r="S34" i="14"/>
  <c r="S32" i="14"/>
  <c r="S7" i="14"/>
  <c r="S18" i="14"/>
  <c r="R16" i="14"/>
  <c r="S11" i="14"/>
  <c r="S5" i="14"/>
  <c r="S16" i="14"/>
  <c r="S30" i="14"/>
  <c r="R7" i="14"/>
  <c r="R9" i="14"/>
  <c r="S17" i="14"/>
  <c r="Q23" i="14"/>
  <c r="U14" i="14"/>
  <c r="S19" i="14"/>
  <c r="T19" i="14"/>
  <c r="T30" i="14"/>
  <c r="T7" i="14"/>
  <c r="T14" i="14"/>
  <c r="T28" i="14"/>
  <c r="T17" i="14"/>
  <c r="T26" i="14"/>
  <c r="S9" i="14"/>
  <c r="T13" i="14"/>
  <c r="S14" i="14"/>
  <c r="S31" i="14"/>
  <c r="T10" i="14"/>
  <c r="T25" i="14"/>
  <c r="T33" i="14"/>
  <c r="T27" i="14"/>
  <c r="S20" i="14"/>
  <c r="S26" i="14"/>
  <c r="S28" i="14"/>
  <c r="T23" i="14"/>
  <c r="T9" i="14"/>
  <c r="S6" i="14"/>
  <c r="T34" i="14"/>
  <c r="S35" i="14"/>
  <c r="S13" i="14"/>
  <c r="T15" i="14"/>
  <c r="T12" i="14"/>
  <c r="T35" i="14"/>
  <c r="T18" i="14"/>
  <c r="S23" i="14"/>
  <c r="U33" i="14"/>
  <c r="X11" i="14"/>
  <c r="U5" i="14"/>
  <c r="U28" i="14"/>
  <c r="T24" i="14"/>
  <c r="U32" i="14"/>
  <c r="U8" i="14"/>
  <c r="U27" i="14"/>
  <c r="U18" i="14"/>
  <c r="U7" i="14"/>
  <c r="U30" i="14"/>
  <c r="T22" i="14"/>
  <c r="U23" i="14"/>
  <c r="U11" i="14"/>
  <c r="T16" i="14"/>
  <c r="U24" i="14"/>
  <c r="U29" i="14"/>
  <c r="U19" i="14"/>
  <c r="T8" i="14"/>
  <c r="U35" i="14"/>
  <c r="U16" i="14"/>
  <c r="U12" i="14"/>
  <c r="T11" i="14"/>
  <c r="T32" i="14"/>
  <c r="T29" i="14"/>
  <c r="T5" i="14"/>
  <c r="U15" i="14"/>
  <c r="T20" i="14"/>
  <c r="T31" i="14"/>
  <c r="U13" i="14"/>
  <c r="U6" i="14"/>
  <c r="T6" i="14"/>
  <c r="U22" i="14"/>
  <c r="X10" i="14"/>
  <c r="V19" i="14"/>
  <c r="U31" i="14"/>
  <c r="V12" i="14"/>
  <c r="V15" i="14"/>
  <c r="V32" i="14"/>
  <c r="V30" i="14"/>
  <c r="V10" i="14"/>
  <c r="X31" i="14"/>
  <c r="U25" i="14"/>
  <c r="V23" i="14"/>
  <c r="V34" i="14"/>
  <c r="V25" i="14"/>
  <c r="U26" i="14"/>
  <c r="V20" i="14"/>
  <c r="V5" i="14"/>
  <c r="V26" i="14"/>
  <c r="V9" i="14"/>
  <c r="X24" i="14"/>
  <c r="W10" i="14"/>
  <c r="W20" i="14"/>
  <c r="V17" i="14"/>
  <c r="U10" i="14"/>
  <c r="V6" i="14"/>
  <c r="V35" i="14"/>
  <c r="V33" i="14"/>
  <c r="U17" i="14"/>
  <c r="V27" i="14"/>
  <c r="V29" i="14"/>
  <c r="W16" i="14"/>
  <c r="V13" i="14"/>
  <c r="V8" i="14"/>
  <c r="V7" i="14"/>
  <c r="U20" i="14"/>
  <c r="V24" i="14"/>
  <c r="V31" i="14"/>
  <c r="X12" i="14"/>
  <c r="X23" i="14"/>
  <c r="X26" i="14"/>
  <c r="V16" i="14"/>
  <c r="V18" i="14"/>
  <c r="V11" i="14"/>
  <c r="V28" i="14"/>
  <c r="V22" i="14"/>
  <c r="U34" i="14"/>
  <c r="U9" i="14"/>
  <c r="V14" i="14"/>
  <c r="X14" i="14"/>
  <c r="W14" i="14"/>
  <c r="W31" i="14"/>
  <c r="X27" i="14"/>
  <c r="W34" i="14"/>
  <c r="X30" i="14"/>
  <c r="W6" i="14"/>
  <c r="W23" i="14"/>
  <c r="W33" i="14"/>
  <c r="W32" i="14"/>
  <c r="X19" i="14"/>
  <c r="X9" i="14"/>
  <c r="W26" i="14"/>
  <c r="W13" i="14"/>
  <c r="W30" i="14"/>
  <c r="W17" i="14"/>
  <c r="X35" i="14"/>
  <c r="X18" i="14"/>
  <c r="X8" i="14"/>
  <c r="X20" i="14"/>
  <c r="X15" i="14"/>
  <c r="X16" i="14"/>
  <c r="W12" i="14"/>
  <c r="W22" i="14"/>
  <c r="W27" i="14"/>
  <c r="X6" i="14"/>
  <c r="W29" i="14"/>
  <c r="W19" i="14"/>
  <c r="W35" i="14"/>
  <c r="X25" i="14"/>
  <c r="X17" i="14"/>
  <c r="X22" i="14"/>
  <c r="W8" i="14"/>
  <c r="X32" i="14"/>
  <c r="W18" i="14"/>
  <c r="Y17" i="14"/>
  <c r="Y14" i="14"/>
  <c r="Y11" i="14"/>
  <c r="X33" i="14"/>
  <c r="X5" i="14"/>
  <c r="W7" i="14"/>
  <c r="Y22" i="14"/>
  <c r="Y16" i="14"/>
  <c r="X7" i="14"/>
  <c r="Y25" i="14"/>
  <c r="Y27" i="14"/>
  <c r="X29" i="14"/>
  <c r="W9" i="14"/>
  <c r="X13" i="14"/>
  <c r="Y34" i="14"/>
  <c r="Y12" i="14"/>
  <c r="Y6" i="14"/>
  <c r="W5" i="14"/>
  <c r="W15" i="14"/>
  <c r="Y31" i="14"/>
  <c r="Y5" i="14"/>
  <c r="W28" i="14"/>
  <c r="X34" i="14"/>
  <c r="W11" i="14"/>
  <c r="W24" i="14"/>
  <c r="W25" i="14"/>
  <c r="Y35" i="14"/>
  <c r="Y28" i="14"/>
  <c r="X28" i="14"/>
  <c r="Y30" i="14"/>
  <c r="Y19" i="14"/>
  <c r="Y15" i="14"/>
  <c r="Y32" i="14"/>
  <c r="Y9" i="14"/>
  <c r="Y18" i="14"/>
  <c r="Y23" i="14"/>
  <c r="Y10" i="14"/>
  <c r="Y20" i="14"/>
  <c r="Y7" i="14"/>
  <c r="Y8" i="14"/>
  <c r="Y33" i="14"/>
  <c r="Y13" i="14"/>
  <c r="Y24" i="14"/>
  <c r="Y26" i="14"/>
  <c r="Y29" i="14"/>
  <c r="L21" i="14" l="1"/>
  <c r="L4" i="14"/>
  <c r="V21" i="14"/>
  <c r="Y4" i="14"/>
  <c r="X4" i="14"/>
  <c r="X21" i="14"/>
  <c r="W21" i="14"/>
  <c r="T21" i="14"/>
  <c r="R4" i="14"/>
  <c r="Q4" i="14"/>
  <c r="R21" i="14"/>
  <c r="U4" i="14"/>
  <c r="S4" i="14"/>
  <c r="P21" i="14"/>
  <c r="P4" i="14"/>
  <c r="Y21" i="14"/>
  <c r="T4" i="14"/>
  <c r="W4" i="14"/>
  <c r="V4" i="14"/>
  <c r="U21" i="14"/>
  <c r="S21" i="14"/>
  <c r="Q21" i="14"/>
  <c r="D27" i="13" l="1"/>
  <c r="D20" i="13"/>
  <c r="E33" i="13"/>
  <c r="E32" i="13"/>
  <c r="E31" i="13"/>
  <c r="E30" i="13"/>
  <c r="E29" i="13"/>
  <c r="E28" i="13"/>
  <c r="E23" i="13"/>
  <c r="E22" i="13"/>
  <c r="E21" i="13"/>
  <c r="E17" i="13"/>
  <c r="E15" i="13"/>
  <c r="E14" i="13"/>
  <c r="E6" i="13"/>
  <c r="E5" i="13"/>
  <c r="D7" i="13"/>
  <c r="DO13" i="13"/>
  <c r="DN13" i="13"/>
  <c r="DM13" i="13"/>
  <c r="DL13" i="13"/>
  <c r="DK13" i="13"/>
  <c r="DJ13" i="13"/>
  <c r="DI13" i="13"/>
  <c r="DH13" i="13"/>
  <c r="DG13" i="13"/>
  <c r="DF13" i="13"/>
  <c r="DE13" i="13"/>
  <c r="DD13" i="13"/>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DO12" i="13"/>
  <c r="DN12" i="13"/>
  <c r="DM12" i="13"/>
  <c r="DL12" i="13"/>
  <c r="DK12" i="13"/>
  <c r="DJ12" i="13"/>
  <c r="DI12" i="13"/>
  <c r="DH12" i="13"/>
  <c r="DG12" i="13"/>
  <c r="DF12" i="13"/>
  <c r="DE12" i="13"/>
  <c r="CU12" i="13"/>
  <c r="CT12" i="13"/>
  <c r="CS12" i="13"/>
  <c r="CR12" i="13"/>
  <c r="CQ12" i="13"/>
  <c r="CP12" i="13"/>
  <c r="CO12" i="13"/>
  <c r="CN12" i="13"/>
  <c r="CM12" i="13"/>
  <c r="CL12" i="13"/>
  <c r="CK12" i="13"/>
  <c r="CJ12" i="13"/>
  <c r="CI12" i="13"/>
  <c r="CH12" i="13"/>
  <c r="CG12" i="13"/>
  <c r="CF12" i="13"/>
  <c r="CE12" i="13"/>
  <c r="CD12" i="13"/>
  <c r="CC12" i="13"/>
  <c r="CB12" i="13"/>
  <c r="BR12" i="13"/>
  <c r="DO11" i="13"/>
  <c r="DN11" i="13"/>
  <c r="DM11" i="13"/>
  <c r="DL11" i="13"/>
  <c r="DK11" i="13"/>
  <c r="DJ11" i="13"/>
  <c r="DI11" i="13"/>
  <c r="DH11" i="13"/>
  <c r="DG11" i="13"/>
  <c r="DF11" i="13"/>
  <c r="DE11" i="13"/>
  <c r="CU11" i="13"/>
  <c r="CT11" i="13"/>
  <c r="CS11" i="13"/>
  <c r="CR11" i="13"/>
  <c r="CQ11" i="13"/>
  <c r="CP11" i="13"/>
  <c r="CO11" i="13"/>
  <c r="CN11" i="13"/>
  <c r="CM11" i="13"/>
  <c r="CL11" i="13"/>
  <c r="CK11" i="13"/>
  <c r="CJ11" i="13"/>
  <c r="CI11" i="13"/>
  <c r="CH11" i="13"/>
  <c r="CG11" i="13"/>
  <c r="CF11" i="13"/>
  <c r="CE11" i="13"/>
  <c r="CD11" i="13"/>
  <c r="CC11" i="13"/>
  <c r="CB11" i="13"/>
  <c r="BR11" i="13"/>
  <c r="DO10" i="13"/>
  <c r="DN10" i="13"/>
  <c r="DM10" i="13"/>
  <c r="DL10" i="13"/>
  <c r="DK10" i="13"/>
  <c r="DJ10" i="13"/>
  <c r="DI10" i="13"/>
  <c r="DH10" i="13"/>
  <c r="DG10" i="13"/>
  <c r="DF10" i="13"/>
  <c r="DE10" i="13"/>
  <c r="CU10" i="13"/>
  <c r="CT10" i="13"/>
  <c r="CS10" i="13"/>
  <c r="CR10" i="13"/>
  <c r="CQ10" i="13"/>
  <c r="CP10" i="13"/>
  <c r="CO10" i="13"/>
  <c r="CN10" i="13"/>
  <c r="CM10" i="13"/>
  <c r="CL10" i="13"/>
  <c r="CK10" i="13"/>
  <c r="CJ10" i="13"/>
  <c r="CI10" i="13"/>
  <c r="CH10" i="13"/>
  <c r="CG10" i="13"/>
  <c r="CF10" i="13"/>
  <c r="CE10" i="13"/>
  <c r="CD10" i="13"/>
  <c r="CC10" i="13"/>
  <c r="CB10" i="13"/>
  <c r="BR10" i="13"/>
  <c r="DO9" i="13"/>
  <c r="DN9" i="13"/>
  <c r="DM9" i="13"/>
  <c r="DL9" i="13"/>
  <c r="DK9" i="13"/>
  <c r="DJ9" i="13"/>
  <c r="DI9" i="13"/>
  <c r="DH9" i="13"/>
  <c r="DG9" i="13"/>
  <c r="DF9" i="13"/>
  <c r="DE9" i="13"/>
  <c r="CU9" i="13"/>
  <c r="CT9" i="13"/>
  <c r="CS9" i="13"/>
  <c r="CR9" i="13"/>
  <c r="CQ9" i="13"/>
  <c r="CP9" i="13"/>
  <c r="CO9" i="13"/>
  <c r="CN9" i="13"/>
  <c r="CM9" i="13"/>
  <c r="CL9" i="13"/>
  <c r="CK9" i="13"/>
  <c r="CJ9" i="13"/>
  <c r="CI9" i="13"/>
  <c r="CH9" i="13"/>
  <c r="CG9" i="13"/>
  <c r="CF9" i="13"/>
  <c r="CE9" i="13"/>
  <c r="CD9" i="13"/>
  <c r="CC9" i="13"/>
  <c r="CB9" i="13"/>
  <c r="BR9" i="13"/>
  <c r="DO8" i="13"/>
  <c r="DN8" i="13"/>
  <c r="DM8" i="13"/>
  <c r="DL8" i="13"/>
  <c r="DK8" i="13"/>
  <c r="DJ8" i="13"/>
  <c r="DI8" i="13"/>
  <c r="DH8" i="13"/>
  <c r="DG8" i="13"/>
  <c r="DF8" i="13"/>
  <c r="DE8" i="13"/>
  <c r="DD8" i="13"/>
  <c r="DC8" i="13"/>
  <c r="DB8" i="13"/>
  <c r="DA8" i="13"/>
  <c r="CZ8" i="13"/>
  <c r="CY8" i="13"/>
  <c r="CX8" i="13"/>
  <c r="CW8" i="13"/>
  <c r="CV8" i="13"/>
  <c r="CU8" i="13"/>
  <c r="CT8" i="13"/>
  <c r="CS8" i="13"/>
  <c r="CR8" i="13"/>
  <c r="CQ8" i="13"/>
  <c r="CP8" i="13"/>
  <c r="CO8" i="13"/>
  <c r="CN8" i="13"/>
  <c r="CM8" i="13"/>
  <c r="CL8" i="13"/>
  <c r="CK8" i="13"/>
  <c r="CJ8" i="13"/>
  <c r="CI8" i="13"/>
  <c r="CH8" i="13"/>
  <c r="CG8" i="13"/>
  <c r="CF8" i="13"/>
  <c r="CE8" i="13"/>
  <c r="CD8" i="13"/>
  <c r="CC8" i="13"/>
  <c r="CB8" i="13"/>
  <c r="CA8" i="13"/>
  <c r="BZ8" i="13"/>
  <c r="BY8" i="13"/>
  <c r="BX8" i="13"/>
  <c r="BW8" i="13"/>
  <c r="BV8" i="13"/>
  <c r="BU8" i="13"/>
  <c r="BT8" i="13"/>
  <c r="BS8" i="13"/>
  <c r="BR8" i="13"/>
  <c r="D3" i="13"/>
  <c r="D18" i="13" s="1"/>
  <c r="G2" i="13"/>
  <c r="E39" i="13" l="1"/>
  <c r="C77" i="3" s="1"/>
  <c r="H2" i="13"/>
  <c r="G58" i="13"/>
  <c r="D36" i="13"/>
  <c r="D46" i="10"/>
  <c r="D45" i="10"/>
  <c r="D44" i="10"/>
  <c r="D43" i="10"/>
  <c r="M30" i="10"/>
  <c r="M29" i="10"/>
  <c r="M28" i="10"/>
  <c r="M27" i="10"/>
  <c r="M26" i="10"/>
  <c r="M25" i="10"/>
  <c r="M23" i="10"/>
  <c r="M22" i="10"/>
  <c r="M21" i="10"/>
  <c r="M20" i="10"/>
  <c r="M19" i="10"/>
  <c r="M18" i="10"/>
  <c r="M16" i="10"/>
  <c r="M15" i="10"/>
  <c r="M14" i="10"/>
  <c r="M13" i="10"/>
  <c r="M12" i="10"/>
  <c r="M11" i="10"/>
  <c r="M9" i="10"/>
  <c r="M8" i="10"/>
  <c r="M7" i="10"/>
  <c r="M6" i="10"/>
  <c r="N4" i="10"/>
  <c r="O9" i="10"/>
  <c r="N9" i="10"/>
  <c r="O8" i="10"/>
  <c r="N8" i="10"/>
  <c r="O7" i="10"/>
  <c r="N7" i="10"/>
  <c r="O6" i="10"/>
  <c r="N6" i="10"/>
  <c r="O5" i="10"/>
  <c r="M5" i="10" s="1"/>
  <c r="N5" i="10"/>
  <c r="O4" i="10"/>
  <c r="O10" i="10" s="1"/>
  <c r="K11" i="10"/>
  <c r="O31" i="10"/>
  <c r="M31" i="10" s="1"/>
  <c r="N31" i="10"/>
  <c r="O24" i="10"/>
  <c r="M24" i="10" s="1"/>
  <c r="N24" i="10"/>
  <c r="N17" i="10"/>
  <c r="N10" i="10" l="1"/>
  <c r="M10" i="10" s="1"/>
  <c r="I2" i="13"/>
  <c r="H58" i="13"/>
  <c r="M4" i="10"/>
  <c r="H57" i="13" l="1"/>
  <c r="H34" i="13" s="1"/>
  <c r="H27" i="13" s="1"/>
  <c r="H55" i="13"/>
  <c r="H24" i="13" s="1"/>
  <c r="J2" i="13"/>
  <c r="I58" i="13"/>
  <c r="EH10" i="10"/>
  <c r="EG10" i="10"/>
  <c r="EF10" i="10"/>
  <c r="EE10" i="10"/>
  <c r="ED10" i="10"/>
  <c r="EC10" i="10"/>
  <c r="EB10" i="10"/>
  <c r="EA10" i="10"/>
  <c r="DZ10" i="10"/>
  <c r="DY10" i="10"/>
  <c r="DX10" i="10"/>
  <c r="DN10" i="10"/>
  <c r="DM10" i="10"/>
  <c r="DL10" i="10"/>
  <c r="DK10" i="10"/>
  <c r="DJ10" i="10"/>
  <c r="DI10" i="10"/>
  <c r="DH10" i="10"/>
  <c r="DG10" i="10"/>
  <c r="DF10" i="10"/>
  <c r="DE10" i="10"/>
  <c r="DD10" i="10"/>
  <c r="DC10" i="10"/>
  <c r="DB10" i="10"/>
  <c r="DA10" i="10"/>
  <c r="CZ10" i="10"/>
  <c r="CY10" i="10"/>
  <c r="CX10" i="10"/>
  <c r="CW10" i="10"/>
  <c r="CV10" i="10"/>
  <c r="CU10" i="10"/>
  <c r="CK10" i="10"/>
  <c r="EH9" i="10"/>
  <c r="EG9" i="10"/>
  <c r="EF9" i="10"/>
  <c r="EE9" i="10"/>
  <c r="ED9" i="10"/>
  <c r="EC9" i="10"/>
  <c r="EB9" i="10"/>
  <c r="EA9" i="10"/>
  <c r="DZ9" i="10"/>
  <c r="DY9" i="10"/>
  <c r="DX9" i="10"/>
  <c r="DW9" i="10"/>
  <c r="DV9" i="10"/>
  <c r="DU9" i="10"/>
  <c r="DT9" i="10"/>
  <c r="DS9" i="10"/>
  <c r="DR9" i="10"/>
  <c r="DQ9" i="10"/>
  <c r="DP9" i="10"/>
  <c r="DO9" i="10"/>
  <c r="DN9" i="10"/>
  <c r="DM9" i="10"/>
  <c r="DL9" i="10"/>
  <c r="DK9" i="10"/>
  <c r="DJ9" i="10"/>
  <c r="DI9" i="10"/>
  <c r="DH9" i="10"/>
  <c r="DG9" i="10"/>
  <c r="DF9" i="10"/>
  <c r="DE9" i="10"/>
  <c r="DD9" i="10"/>
  <c r="DC9" i="10"/>
  <c r="DB9" i="10"/>
  <c r="DA9" i="10"/>
  <c r="CZ9" i="10"/>
  <c r="CY9" i="10"/>
  <c r="CX9" i="10"/>
  <c r="CW9" i="10"/>
  <c r="CV9" i="10"/>
  <c r="CU9" i="10"/>
  <c r="CT9" i="10"/>
  <c r="CA13" i="13" s="1"/>
  <c r="CS9" i="10"/>
  <c r="BZ13" i="13" s="1"/>
  <c r="CR9" i="10"/>
  <c r="BY13" i="13" s="1"/>
  <c r="CQ9" i="10"/>
  <c r="BX13" i="13" s="1"/>
  <c r="CP9" i="10"/>
  <c r="BW13" i="13" s="1"/>
  <c r="CO9" i="10"/>
  <c r="BV13" i="13" s="1"/>
  <c r="CN9" i="10"/>
  <c r="BU13" i="13" s="1"/>
  <c r="CM9" i="10"/>
  <c r="BT13" i="13" s="1"/>
  <c r="CL9" i="10"/>
  <c r="CK9" i="10"/>
  <c r="CJ9" i="10"/>
  <c r="CI9" i="10"/>
  <c r="CH9" i="10"/>
  <c r="CG9" i="10"/>
  <c r="CF9" i="10"/>
  <c r="CE9" i="10"/>
  <c r="CD9" i="10"/>
  <c r="CC9" i="10"/>
  <c r="CB9" i="10"/>
  <c r="CA9" i="10"/>
  <c r="BZ9" i="10"/>
  <c r="BY9" i="10"/>
  <c r="BX9" i="10"/>
  <c r="BW9" i="10"/>
  <c r="BV9" i="10"/>
  <c r="BU9" i="10"/>
  <c r="BT9" i="10"/>
  <c r="BS9" i="10"/>
  <c r="BR9" i="10"/>
  <c r="BQ9" i="10"/>
  <c r="BP9" i="10"/>
  <c r="BO9" i="10"/>
  <c r="BN9" i="10"/>
  <c r="BM9" i="10"/>
  <c r="BL9" i="10"/>
  <c r="BK9" i="10"/>
  <c r="BJ9" i="10"/>
  <c r="BI9" i="10"/>
  <c r="BH9" i="10"/>
  <c r="BG9" i="10"/>
  <c r="BF9" i="10"/>
  <c r="BE9" i="10"/>
  <c r="BD9" i="10"/>
  <c r="BC9" i="10"/>
  <c r="BB9" i="10"/>
  <c r="BA9" i="10"/>
  <c r="AZ9" i="10"/>
  <c r="AY9" i="10"/>
  <c r="AX9" i="10"/>
  <c r="AW9" i="10"/>
  <c r="AV9" i="10"/>
  <c r="AU9" i="10"/>
  <c r="AT9" i="10"/>
  <c r="AS9" i="10"/>
  <c r="AR9" i="10"/>
  <c r="AQ9" i="10"/>
  <c r="AP9" i="10"/>
  <c r="AO9" i="10"/>
  <c r="AN9" i="10"/>
  <c r="AM9" i="10"/>
  <c r="AL9" i="10"/>
  <c r="AK9" i="10"/>
  <c r="AJ9" i="10"/>
  <c r="AI9" i="10"/>
  <c r="AH9" i="10"/>
  <c r="AG9" i="10"/>
  <c r="AF9" i="10"/>
  <c r="AE9" i="10"/>
  <c r="AD9" i="10"/>
  <c r="AC9" i="10"/>
  <c r="AB9" i="10"/>
  <c r="AA9" i="10"/>
  <c r="Z9" i="10"/>
  <c r="EH8" i="10"/>
  <c r="EG8" i="10"/>
  <c r="EF8" i="10"/>
  <c r="EE8" i="10"/>
  <c r="ED8" i="10"/>
  <c r="EC8" i="10"/>
  <c r="EB8" i="10"/>
  <c r="EA8" i="10"/>
  <c r="DZ8" i="10"/>
  <c r="DY8" i="10"/>
  <c r="DX8" i="10"/>
  <c r="DW8" i="10"/>
  <c r="DD12" i="13" s="1"/>
  <c r="DV8" i="10"/>
  <c r="DC12" i="13" s="1"/>
  <c r="DU8" i="10"/>
  <c r="DB12" i="13" s="1"/>
  <c r="DT8" i="10"/>
  <c r="DA12" i="13" s="1"/>
  <c r="DS8" i="10"/>
  <c r="CZ12" i="13" s="1"/>
  <c r="DR8" i="10"/>
  <c r="CY12" i="13" s="1"/>
  <c r="DQ8" i="10"/>
  <c r="CX12" i="13" s="1"/>
  <c r="DP8" i="10"/>
  <c r="CW12" i="13" s="1"/>
  <c r="DO8" i="10"/>
  <c r="CV12" i="13" s="1"/>
  <c r="DN8" i="10"/>
  <c r="DM8" i="10"/>
  <c r="DL8" i="10"/>
  <c r="DK8" i="10"/>
  <c r="DJ8" i="10"/>
  <c r="DI8" i="10"/>
  <c r="DH8" i="10"/>
  <c r="DG8" i="10"/>
  <c r="DF8" i="10"/>
  <c r="DE8" i="10"/>
  <c r="DD8" i="10"/>
  <c r="DC8" i="10"/>
  <c r="DB8" i="10"/>
  <c r="DA8" i="10"/>
  <c r="CZ8" i="10"/>
  <c r="CY8" i="10"/>
  <c r="CX8" i="10"/>
  <c r="CW8" i="10"/>
  <c r="CV8" i="10"/>
  <c r="CU8" i="10"/>
  <c r="CT8" i="10"/>
  <c r="CA12" i="13" s="1"/>
  <c r="CS8" i="10"/>
  <c r="BZ12" i="13" s="1"/>
  <c r="CR8" i="10"/>
  <c r="BY12" i="13" s="1"/>
  <c r="CQ8" i="10"/>
  <c r="BX12" i="13" s="1"/>
  <c r="CP8" i="10"/>
  <c r="BW12" i="13" s="1"/>
  <c r="CO8" i="10"/>
  <c r="BV12" i="13" s="1"/>
  <c r="CN8" i="10"/>
  <c r="BU12" i="13" s="1"/>
  <c r="CM8" i="10"/>
  <c r="BT12" i="13" s="1"/>
  <c r="CL8" i="10"/>
  <c r="BS12" i="13" s="1"/>
  <c r="CK8" i="10"/>
  <c r="CJ8" i="10"/>
  <c r="BQ12" i="13" s="1"/>
  <c r="CI8" i="10"/>
  <c r="BP12" i="13" s="1"/>
  <c r="CH8" i="10"/>
  <c r="BO12" i="13" s="1"/>
  <c r="CG8" i="10"/>
  <c r="BN12" i="13" s="1"/>
  <c r="CF8" i="10"/>
  <c r="BM12" i="13" s="1"/>
  <c r="CE8" i="10"/>
  <c r="BL12" i="13" s="1"/>
  <c r="CD8" i="10"/>
  <c r="BK12" i="13" s="1"/>
  <c r="CC8" i="10"/>
  <c r="BJ12" i="13" s="1"/>
  <c r="CB8" i="10"/>
  <c r="BI12" i="13" s="1"/>
  <c r="CA8" i="10"/>
  <c r="BH12" i="13" s="1"/>
  <c r="BZ8" i="10"/>
  <c r="BG12" i="13" s="1"/>
  <c r="BY8" i="10"/>
  <c r="BF12" i="13" s="1"/>
  <c r="BX8" i="10"/>
  <c r="BE12" i="13" s="1"/>
  <c r="BW8" i="10"/>
  <c r="BD12" i="13" s="1"/>
  <c r="BV8" i="10"/>
  <c r="BC12" i="13" s="1"/>
  <c r="BU8" i="10"/>
  <c r="BB12" i="13" s="1"/>
  <c r="BT8" i="10"/>
  <c r="BA12" i="13" s="1"/>
  <c r="BS8" i="10"/>
  <c r="AZ12" i="13" s="1"/>
  <c r="BR8" i="10"/>
  <c r="AY12" i="13" s="1"/>
  <c r="BQ8" i="10"/>
  <c r="AX12" i="13" s="1"/>
  <c r="BP8" i="10"/>
  <c r="AW12" i="13" s="1"/>
  <c r="BO8" i="10"/>
  <c r="AV12" i="13" s="1"/>
  <c r="BN8" i="10"/>
  <c r="AU12" i="13" s="1"/>
  <c r="BM8" i="10"/>
  <c r="AT12" i="13" s="1"/>
  <c r="BL8" i="10"/>
  <c r="AS12" i="13" s="1"/>
  <c r="BK8" i="10"/>
  <c r="AR12" i="13" s="1"/>
  <c r="BJ8" i="10"/>
  <c r="AQ12" i="13" s="1"/>
  <c r="BI8" i="10"/>
  <c r="AP12" i="13" s="1"/>
  <c r="BH8" i="10"/>
  <c r="AO12" i="13" s="1"/>
  <c r="BG8" i="10"/>
  <c r="AN12" i="13" s="1"/>
  <c r="BF8" i="10"/>
  <c r="AM12" i="13" s="1"/>
  <c r="BE8" i="10"/>
  <c r="AL12" i="13" s="1"/>
  <c r="BD8" i="10"/>
  <c r="AK12" i="13" s="1"/>
  <c r="BC8" i="10"/>
  <c r="AJ12" i="13" s="1"/>
  <c r="BB8" i="10"/>
  <c r="AI12" i="13" s="1"/>
  <c r="BA8" i="10"/>
  <c r="AH12" i="13" s="1"/>
  <c r="AZ8" i="10"/>
  <c r="AG12" i="13" s="1"/>
  <c r="AY8" i="10"/>
  <c r="AF12" i="13" s="1"/>
  <c r="AX8" i="10"/>
  <c r="AE12" i="13" s="1"/>
  <c r="AW8" i="10"/>
  <c r="AD12" i="13" s="1"/>
  <c r="AV8" i="10"/>
  <c r="AC12" i="13" s="1"/>
  <c r="AU8" i="10"/>
  <c r="AB12" i="13" s="1"/>
  <c r="AT8" i="10"/>
  <c r="AA12" i="13" s="1"/>
  <c r="AS8" i="10"/>
  <c r="Z12" i="13" s="1"/>
  <c r="AR8" i="10"/>
  <c r="Y12" i="13" s="1"/>
  <c r="AQ8" i="10"/>
  <c r="X12" i="13" s="1"/>
  <c r="AP8" i="10"/>
  <c r="W12" i="13" s="1"/>
  <c r="AO8" i="10"/>
  <c r="V12" i="13" s="1"/>
  <c r="AN8" i="10"/>
  <c r="U12" i="13" s="1"/>
  <c r="AM8" i="10"/>
  <c r="T12" i="13" s="1"/>
  <c r="AL8" i="10"/>
  <c r="S12" i="13" s="1"/>
  <c r="AK8" i="10"/>
  <c r="R12" i="13" s="1"/>
  <c r="AJ8" i="10"/>
  <c r="Q12" i="13" s="1"/>
  <c r="AI8" i="10"/>
  <c r="P12" i="13" s="1"/>
  <c r="AH8" i="10"/>
  <c r="O12" i="13" s="1"/>
  <c r="AG8" i="10"/>
  <c r="N12" i="13" s="1"/>
  <c r="AF8" i="10"/>
  <c r="M12" i="13" s="1"/>
  <c r="AE8" i="10"/>
  <c r="L12" i="13" s="1"/>
  <c r="AD8" i="10"/>
  <c r="K12" i="13" s="1"/>
  <c r="AC8" i="10"/>
  <c r="J12" i="13" s="1"/>
  <c r="AB8" i="10"/>
  <c r="I12" i="13" s="1"/>
  <c r="AA8" i="10"/>
  <c r="H12" i="13" s="1"/>
  <c r="Z8" i="10"/>
  <c r="EH7" i="10"/>
  <c r="EG7" i="10"/>
  <c r="EF7" i="10"/>
  <c r="EE7" i="10"/>
  <c r="ED7" i="10"/>
  <c r="EC7" i="10"/>
  <c r="EB7" i="10"/>
  <c r="EA7" i="10"/>
  <c r="DZ7" i="10"/>
  <c r="DY7" i="10"/>
  <c r="DX7" i="10"/>
  <c r="DW7" i="10"/>
  <c r="DD11" i="13" s="1"/>
  <c r="DV7" i="10"/>
  <c r="DC11" i="13" s="1"/>
  <c r="DU7" i="10"/>
  <c r="DB11" i="13" s="1"/>
  <c r="DT7" i="10"/>
  <c r="DA11" i="13" s="1"/>
  <c r="DS7" i="10"/>
  <c r="CZ11" i="13" s="1"/>
  <c r="DR7" i="10"/>
  <c r="CY11" i="13" s="1"/>
  <c r="DQ7" i="10"/>
  <c r="CX11" i="13" s="1"/>
  <c r="DP7" i="10"/>
  <c r="CW11" i="13" s="1"/>
  <c r="DO7" i="10"/>
  <c r="CV11" i="13" s="1"/>
  <c r="DN7" i="10"/>
  <c r="DM7" i="10"/>
  <c r="DL7" i="10"/>
  <c r="DK7" i="10"/>
  <c r="DJ7" i="10"/>
  <c r="DI7" i="10"/>
  <c r="DH7" i="10"/>
  <c r="DG7" i="10"/>
  <c r="DF7" i="10"/>
  <c r="DE7" i="10"/>
  <c r="DD7" i="10"/>
  <c r="DC7" i="10"/>
  <c r="DB7" i="10"/>
  <c r="DA7" i="10"/>
  <c r="CZ7" i="10"/>
  <c r="CY7" i="10"/>
  <c r="CX7" i="10"/>
  <c r="CW7" i="10"/>
  <c r="CV7" i="10"/>
  <c r="CU7" i="10"/>
  <c r="CT7" i="10"/>
  <c r="CA11" i="13" s="1"/>
  <c r="CS7" i="10"/>
  <c r="BZ11" i="13" s="1"/>
  <c r="CR7" i="10"/>
  <c r="BY11" i="13" s="1"/>
  <c r="CQ7" i="10"/>
  <c r="BX11" i="13" s="1"/>
  <c r="CP7" i="10"/>
  <c r="BW11" i="13" s="1"/>
  <c r="CO7" i="10"/>
  <c r="BV11" i="13" s="1"/>
  <c r="CN7" i="10"/>
  <c r="BU11" i="13" s="1"/>
  <c r="CM7" i="10"/>
  <c r="BT11" i="13" s="1"/>
  <c r="CL7" i="10"/>
  <c r="BS11" i="13" s="1"/>
  <c r="CK7" i="10"/>
  <c r="CJ7" i="10"/>
  <c r="BQ11" i="13" s="1"/>
  <c r="CI7" i="10"/>
  <c r="BP11" i="13" s="1"/>
  <c r="CH7" i="10"/>
  <c r="BO11" i="13" s="1"/>
  <c r="CG7" i="10"/>
  <c r="BN11" i="13" s="1"/>
  <c r="CF7" i="10"/>
  <c r="BM11" i="13" s="1"/>
  <c r="CE7" i="10"/>
  <c r="BL11" i="13" s="1"/>
  <c r="CD7" i="10"/>
  <c r="BK11" i="13" s="1"/>
  <c r="CC7" i="10"/>
  <c r="BJ11" i="13" s="1"/>
  <c r="CB7" i="10"/>
  <c r="BI11" i="13" s="1"/>
  <c r="CA7" i="10"/>
  <c r="BH11" i="13" s="1"/>
  <c r="BZ7" i="10"/>
  <c r="BG11" i="13" s="1"/>
  <c r="BY7" i="10"/>
  <c r="BF11" i="13" s="1"/>
  <c r="BX7" i="10"/>
  <c r="BE11" i="13" s="1"/>
  <c r="BW7" i="10"/>
  <c r="BD11" i="13" s="1"/>
  <c r="BV7" i="10"/>
  <c r="BC11" i="13" s="1"/>
  <c r="BU7" i="10"/>
  <c r="BB11" i="13" s="1"/>
  <c r="BT7" i="10"/>
  <c r="BA11" i="13" s="1"/>
  <c r="BS7" i="10"/>
  <c r="AZ11" i="13" s="1"/>
  <c r="BR7" i="10"/>
  <c r="AY11" i="13" s="1"/>
  <c r="BQ7" i="10"/>
  <c r="AX11" i="13" s="1"/>
  <c r="BP7" i="10"/>
  <c r="AW11" i="13" s="1"/>
  <c r="BO7" i="10"/>
  <c r="AV11" i="13" s="1"/>
  <c r="BN7" i="10"/>
  <c r="AU11" i="13" s="1"/>
  <c r="BM7" i="10"/>
  <c r="AT11" i="13" s="1"/>
  <c r="BL7" i="10"/>
  <c r="AS11" i="13" s="1"/>
  <c r="BK7" i="10"/>
  <c r="AR11" i="13" s="1"/>
  <c r="BJ7" i="10"/>
  <c r="AQ11" i="13" s="1"/>
  <c r="BI7" i="10"/>
  <c r="AP11" i="13" s="1"/>
  <c r="BH7" i="10"/>
  <c r="AO11" i="13" s="1"/>
  <c r="BG7" i="10"/>
  <c r="AN11" i="13" s="1"/>
  <c r="BF7" i="10"/>
  <c r="AM11" i="13" s="1"/>
  <c r="BE7" i="10"/>
  <c r="AL11" i="13" s="1"/>
  <c r="BD7" i="10"/>
  <c r="AK11" i="13" s="1"/>
  <c r="BC7" i="10"/>
  <c r="AJ11" i="13" s="1"/>
  <c r="BB7" i="10"/>
  <c r="AI11" i="13" s="1"/>
  <c r="BA7" i="10"/>
  <c r="AH11" i="13" s="1"/>
  <c r="AZ7" i="10"/>
  <c r="AG11" i="13" s="1"/>
  <c r="AY7" i="10"/>
  <c r="AF11" i="13" s="1"/>
  <c r="AX7" i="10"/>
  <c r="AE11" i="13" s="1"/>
  <c r="AW7" i="10"/>
  <c r="AD11" i="13" s="1"/>
  <c r="AV7" i="10"/>
  <c r="AC11" i="13" s="1"/>
  <c r="AU7" i="10"/>
  <c r="AB11" i="13" s="1"/>
  <c r="AT7" i="10"/>
  <c r="AA11" i="13" s="1"/>
  <c r="AS7" i="10"/>
  <c r="Z11" i="13" s="1"/>
  <c r="AR7" i="10"/>
  <c r="Y11" i="13" s="1"/>
  <c r="AQ7" i="10"/>
  <c r="X11" i="13" s="1"/>
  <c r="AP7" i="10"/>
  <c r="W11" i="13" s="1"/>
  <c r="AO7" i="10"/>
  <c r="V11" i="13" s="1"/>
  <c r="AN7" i="10"/>
  <c r="U11" i="13" s="1"/>
  <c r="AM7" i="10"/>
  <c r="T11" i="13" s="1"/>
  <c r="AL7" i="10"/>
  <c r="S11" i="13" s="1"/>
  <c r="AK7" i="10"/>
  <c r="R11" i="13" s="1"/>
  <c r="AJ7" i="10"/>
  <c r="Q11" i="13" s="1"/>
  <c r="AI7" i="10"/>
  <c r="P11" i="13" s="1"/>
  <c r="AH7" i="10"/>
  <c r="O11" i="13" s="1"/>
  <c r="AG7" i="10"/>
  <c r="N11" i="13" s="1"/>
  <c r="AF7" i="10"/>
  <c r="M11" i="13" s="1"/>
  <c r="AE7" i="10"/>
  <c r="L11" i="13" s="1"/>
  <c r="AD7" i="10"/>
  <c r="K11" i="13" s="1"/>
  <c r="AC7" i="10"/>
  <c r="J11" i="13" s="1"/>
  <c r="AB7" i="10"/>
  <c r="I11" i="13" s="1"/>
  <c r="AA7" i="10"/>
  <c r="H11" i="13" s="1"/>
  <c r="Z7" i="10"/>
  <c r="EH6" i="10"/>
  <c r="EG6" i="10"/>
  <c r="EF6" i="10"/>
  <c r="EE6" i="10"/>
  <c r="ED6" i="10"/>
  <c r="EC6" i="10"/>
  <c r="EB6" i="10"/>
  <c r="EA6" i="10"/>
  <c r="DZ6" i="10"/>
  <c r="DY6" i="10"/>
  <c r="DX6" i="10"/>
  <c r="DW6" i="10"/>
  <c r="DD10" i="13" s="1"/>
  <c r="DV6" i="10"/>
  <c r="DC10" i="13" s="1"/>
  <c r="DU6" i="10"/>
  <c r="DB10" i="13" s="1"/>
  <c r="DT6" i="10"/>
  <c r="DA10" i="13" s="1"/>
  <c r="DS6" i="10"/>
  <c r="CZ10" i="13" s="1"/>
  <c r="DR6" i="10"/>
  <c r="CY10" i="13" s="1"/>
  <c r="DQ6" i="10"/>
  <c r="CX10" i="13" s="1"/>
  <c r="DP6" i="10"/>
  <c r="CW10" i="13" s="1"/>
  <c r="DO6" i="10"/>
  <c r="CV10" i="13" s="1"/>
  <c r="DN6" i="10"/>
  <c r="DM6" i="10"/>
  <c r="DL6" i="10"/>
  <c r="DK6" i="10"/>
  <c r="DJ6" i="10"/>
  <c r="DI6" i="10"/>
  <c r="DH6" i="10"/>
  <c r="DG6" i="10"/>
  <c r="DF6" i="10"/>
  <c r="DE6" i="10"/>
  <c r="DD6" i="10"/>
  <c r="DC6" i="10"/>
  <c r="DB6" i="10"/>
  <c r="DA6" i="10"/>
  <c r="CZ6" i="10"/>
  <c r="CY6" i="10"/>
  <c r="CX6" i="10"/>
  <c r="CW6" i="10"/>
  <c r="CV6" i="10"/>
  <c r="CU6" i="10"/>
  <c r="CT6" i="10"/>
  <c r="CA10" i="13" s="1"/>
  <c r="CS6" i="10"/>
  <c r="BZ10" i="13" s="1"/>
  <c r="CR6" i="10"/>
  <c r="BY10" i="13" s="1"/>
  <c r="CQ6" i="10"/>
  <c r="BX10" i="13" s="1"/>
  <c r="CP6" i="10"/>
  <c r="BW10" i="13" s="1"/>
  <c r="CO6" i="10"/>
  <c r="BV10" i="13" s="1"/>
  <c r="CN6" i="10"/>
  <c r="BU10" i="13" s="1"/>
  <c r="CM6" i="10"/>
  <c r="BT10" i="13" s="1"/>
  <c r="CL6" i="10"/>
  <c r="BS10" i="13" s="1"/>
  <c r="CK6" i="10"/>
  <c r="CJ6" i="10"/>
  <c r="BQ10" i="13" s="1"/>
  <c r="CI6" i="10"/>
  <c r="BP10" i="13" s="1"/>
  <c r="CH6" i="10"/>
  <c r="BO10" i="13" s="1"/>
  <c r="CG6" i="10"/>
  <c r="BN10" i="13" s="1"/>
  <c r="CF6" i="10"/>
  <c r="BM10" i="13" s="1"/>
  <c r="CE6" i="10"/>
  <c r="BL10" i="13" s="1"/>
  <c r="CD6" i="10"/>
  <c r="BK10" i="13" s="1"/>
  <c r="CC6" i="10"/>
  <c r="BJ10" i="13" s="1"/>
  <c r="CB6" i="10"/>
  <c r="BI10" i="13" s="1"/>
  <c r="CA6" i="10"/>
  <c r="BH10" i="13" s="1"/>
  <c r="BZ6" i="10"/>
  <c r="BG10" i="13" s="1"/>
  <c r="BY6" i="10"/>
  <c r="BF10" i="13" s="1"/>
  <c r="BX6" i="10"/>
  <c r="BE10" i="13" s="1"/>
  <c r="BW6" i="10"/>
  <c r="BD10" i="13" s="1"/>
  <c r="BV6" i="10"/>
  <c r="BC10" i="13" s="1"/>
  <c r="BU6" i="10"/>
  <c r="BB10" i="13" s="1"/>
  <c r="BT6" i="10"/>
  <c r="BA10" i="13" s="1"/>
  <c r="BS6" i="10"/>
  <c r="AZ10" i="13" s="1"/>
  <c r="BR6" i="10"/>
  <c r="AY10" i="13" s="1"/>
  <c r="BQ6" i="10"/>
  <c r="AX10" i="13" s="1"/>
  <c r="BP6" i="10"/>
  <c r="AW10" i="13" s="1"/>
  <c r="BO6" i="10"/>
  <c r="AV10" i="13" s="1"/>
  <c r="BN6" i="10"/>
  <c r="AU10" i="13" s="1"/>
  <c r="BM6" i="10"/>
  <c r="AT10" i="13" s="1"/>
  <c r="BL6" i="10"/>
  <c r="AS10" i="13" s="1"/>
  <c r="BK6" i="10"/>
  <c r="AR10" i="13" s="1"/>
  <c r="BJ6" i="10"/>
  <c r="AQ10" i="13" s="1"/>
  <c r="BI6" i="10"/>
  <c r="AP10" i="13" s="1"/>
  <c r="BH6" i="10"/>
  <c r="AO10" i="13" s="1"/>
  <c r="BG6" i="10"/>
  <c r="AN10" i="13" s="1"/>
  <c r="BF6" i="10"/>
  <c r="AM10" i="13" s="1"/>
  <c r="BE6" i="10"/>
  <c r="AL10" i="13" s="1"/>
  <c r="BD6" i="10"/>
  <c r="AK10" i="13" s="1"/>
  <c r="BC6" i="10"/>
  <c r="AJ10" i="13" s="1"/>
  <c r="BB6" i="10"/>
  <c r="AI10" i="13" s="1"/>
  <c r="BA6" i="10"/>
  <c r="AH10" i="13" s="1"/>
  <c r="AZ6" i="10"/>
  <c r="AG10" i="13" s="1"/>
  <c r="AY6" i="10"/>
  <c r="AF10" i="13" s="1"/>
  <c r="AX6" i="10"/>
  <c r="AE10" i="13" s="1"/>
  <c r="AW6" i="10"/>
  <c r="AD10" i="13" s="1"/>
  <c r="AV6" i="10"/>
  <c r="AC10" i="13" s="1"/>
  <c r="AU6" i="10"/>
  <c r="AB10" i="13" s="1"/>
  <c r="AT6" i="10"/>
  <c r="AA10" i="13" s="1"/>
  <c r="AS6" i="10"/>
  <c r="Z10" i="13" s="1"/>
  <c r="AR6" i="10"/>
  <c r="Y10" i="13" s="1"/>
  <c r="AQ6" i="10"/>
  <c r="X10" i="13" s="1"/>
  <c r="AP6" i="10"/>
  <c r="W10" i="13" s="1"/>
  <c r="AO6" i="10"/>
  <c r="V10" i="13" s="1"/>
  <c r="AN6" i="10"/>
  <c r="U10" i="13" s="1"/>
  <c r="AM6" i="10"/>
  <c r="T10" i="13" s="1"/>
  <c r="AL6" i="10"/>
  <c r="S10" i="13" s="1"/>
  <c r="AK6" i="10"/>
  <c r="R10" i="13" s="1"/>
  <c r="AJ6" i="10"/>
  <c r="Q10" i="13" s="1"/>
  <c r="AI6" i="10"/>
  <c r="P10" i="13" s="1"/>
  <c r="AH6" i="10"/>
  <c r="O10" i="13" s="1"/>
  <c r="AG6" i="10"/>
  <c r="N10" i="13" s="1"/>
  <c r="AF6" i="10"/>
  <c r="M10" i="13" s="1"/>
  <c r="AE6" i="10"/>
  <c r="L10" i="13" s="1"/>
  <c r="AD6" i="10"/>
  <c r="K10" i="13" s="1"/>
  <c r="AC6" i="10"/>
  <c r="J10" i="13" s="1"/>
  <c r="AB6" i="10"/>
  <c r="I10" i="13" s="1"/>
  <c r="AA6" i="10"/>
  <c r="H10" i="13" s="1"/>
  <c r="Z6" i="10"/>
  <c r="EH5" i="10"/>
  <c r="EG5" i="10"/>
  <c r="EF5" i="10"/>
  <c r="EE5" i="10"/>
  <c r="ED5" i="10"/>
  <c r="EC5" i="10"/>
  <c r="EB5" i="10"/>
  <c r="EA5" i="10"/>
  <c r="DZ5" i="10"/>
  <c r="DY5" i="10"/>
  <c r="DX5" i="10"/>
  <c r="DW5" i="10"/>
  <c r="DD9" i="13" s="1"/>
  <c r="DV5" i="10"/>
  <c r="DC9" i="13" s="1"/>
  <c r="DU5" i="10"/>
  <c r="DB9" i="13" s="1"/>
  <c r="DT5" i="10"/>
  <c r="DA9" i="13" s="1"/>
  <c r="DS5" i="10"/>
  <c r="CZ9" i="13" s="1"/>
  <c r="DR5" i="10"/>
  <c r="CY9" i="13" s="1"/>
  <c r="DQ5" i="10"/>
  <c r="CX9" i="13" s="1"/>
  <c r="DP5" i="10"/>
  <c r="CW9" i="13" s="1"/>
  <c r="DO5" i="10"/>
  <c r="CV9" i="13" s="1"/>
  <c r="DN5" i="10"/>
  <c r="DM5" i="10"/>
  <c r="DL5" i="10"/>
  <c r="DK5" i="10"/>
  <c r="DJ5" i="10"/>
  <c r="DI5" i="10"/>
  <c r="DH5" i="10"/>
  <c r="DG5" i="10"/>
  <c r="DF5" i="10"/>
  <c r="DE5" i="10"/>
  <c r="DD5" i="10"/>
  <c r="DC5" i="10"/>
  <c r="DB5" i="10"/>
  <c r="DA5" i="10"/>
  <c r="CZ5" i="10"/>
  <c r="CY5" i="10"/>
  <c r="CX5" i="10"/>
  <c r="CW5" i="10"/>
  <c r="CV5" i="10"/>
  <c r="CU5" i="10"/>
  <c r="CT5" i="10"/>
  <c r="CA9" i="13" s="1"/>
  <c r="CS5" i="10"/>
  <c r="BZ9" i="13" s="1"/>
  <c r="CR5" i="10"/>
  <c r="BY9" i="13" s="1"/>
  <c r="CQ5" i="10"/>
  <c r="BX9" i="13" s="1"/>
  <c r="CP5" i="10"/>
  <c r="BW9" i="13" s="1"/>
  <c r="CO5" i="10"/>
  <c r="BV9" i="13" s="1"/>
  <c r="CN5" i="10"/>
  <c r="BU9" i="13" s="1"/>
  <c r="CM5" i="10"/>
  <c r="BT9" i="13" s="1"/>
  <c r="CL5" i="10"/>
  <c r="BS9" i="13" s="1"/>
  <c r="CK5" i="10"/>
  <c r="CJ5" i="10"/>
  <c r="BQ9" i="13" s="1"/>
  <c r="CI5" i="10"/>
  <c r="BP9" i="13" s="1"/>
  <c r="CH5" i="10"/>
  <c r="BO9" i="13" s="1"/>
  <c r="CG5" i="10"/>
  <c r="BN9" i="13" s="1"/>
  <c r="CF5" i="10"/>
  <c r="BM9" i="13" s="1"/>
  <c r="CE5" i="10"/>
  <c r="BL9" i="13" s="1"/>
  <c r="CD5" i="10"/>
  <c r="BK9" i="13" s="1"/>
  <c r="CC5" i="10"/>
  <c r="BJ9" i="13" s="1"/>
  <c r="CB5" i="10"/>
  <c r="BI9" i="13" s="1"/>
  <c r="CA5" i="10"/>
  <c r="BH9" i="13" s="1"/>
  <c r="BZ5" i="10"/>
  <c r="BG9" i="13" s="1"/>
  <c r="BY5" i="10"/>
  <c r="BF9" i="13" s="1"/>
  <c r="BX5" i="10"/>
  <c r="BE9" i="13" s="1"/>
  <c r="BW5" i="10"/>
  <c r="BD9" i="13" s="1"/>
  <c r="BV5" i="10"/>
  <c r="BC9" i="13" s="1"/>
  <c r="BU5" i="10"/>
  <c r="BB9" i="13" s="1"/>
  <c r="BT5" i="10"/>
  <c r="BA9" i="13" s="1"/>
  <c r="BS5" i="10"/>
  <c r="AZ9" i="13" s="1"/>
  <c r="BR5" i="10"/>
  <c r="AY9" i="13" s="1"/>
  <c r="BQ5" i="10"/>
  <c r="AX9" i="13" s="1"/>
  <c r="BP5" i="10"/>
  <c r="AW9" i="13" s="1"/>
  <c r="BO5" i="10"/>
  <c r="AV9" i="13" s="1"/>
  <c r="BN5" i="10"/>
  <c r="AU9" i="13" s="1"/>
  <c r="BM5" i="10"/>
  <c r="AT9" i="13" s="1"/>
  <c r="BL5" i="10"/>
  <c r="AS9" i="13" s="1"/>
  <c r="BK5" i="10"/>
  <c r="AR9" i="13" s="1"/>
  <c r="BJ5" i="10"/>
  <c r="AQ9" i="13" s="1"/>
  <c r="BI5" i="10"/>
  <c r="AP9" i="13" s="1"/>
  <c r="BH5" i="10"/>
  <c r="AO9" i="13" s="1"/>
  <c r="BG5" i="10"/>
  <c r="AN9" i="13" s="1"/>
  <c r="BF5" i="10"/>
  <c r="AM9" i="13" s="1"/>
  <c r="BE5" i="10"/>
  <c r="AL9" i="13" s="1"/>
  <c r="BD5" i="10"/>
  <c r="AK9" i="13" s="1"/>
  <c r="BC5" i="10"/>
  <c r="AJ9" i="13" s="1"/>
  <c r="BB5" i="10"/>
  <c r="AI9" i="13" s="1"/>
  <c r="BA5" i="10"/>
  <c r="AH9" i="13" s="1"/>
  <c r="AZ5" i="10"/>
  <c r="AG9" i="13" s="1"/>
  <c r="AY5" i="10"/>
  <c r="AF9" i="13" s="1"/>
  <c r="AX5" i="10"/>
  <c r="AE9" i="13" s="1"/>
  <c r="AW5" i="10"/>
  <c r="AD9" i="13" s="1"/>
  <c r="AV5" i="10"/>
  <c r="AC9" i="13" s="1"/>
  <c r="AU5" i="10"/>
  <c r="AB9" i="13" s="1"/>
  <c r="AT5" i="10"/>
  <c r="AA9" i="13" s="1"/>
  <c r="AS5" i="10"/>
  <c r="Z9" i="13" s="1"/>
  <c r="AR5" i="10"/>
  <c r="Y9" i="13" s="1"/>
  <c r="AQ5" i="10"/>
  <c r="X9" i="13" s="1"/>
  <c r="AP5" i="10"/>
  <c r="W9" i="13" s="1"/>
  <c r="AO5" i="10"/>
  <c r="V9" i="13" s="1"/>
  <c r="AN5" i="10"/>
  <c r="U9" i="13" s="1"/>
  <c r="AM5" i="10"/>
  <c r="T9" i="13" s="1"/>
  <c r="AL5" i="10"/>
  <c r="S9" i="13" s="1"/>
  <c r="AK5" i="10"/>
  <c r="R9" i="13" s="1"/>
  <c r="AJ5" i="10"/>
  <c r="Q9" i="13" s="1"/>
  <c r="AI5" i="10"/>
  <c r="P9" i="13" s="1"/>
  <c r="AH5" i="10"/>
  <c r="O9" i="13" s="1"/>
  <c r="AG5" i="10"/>
  <c r="N9" i="13" s="1"/>
  <c r="AF5" i="10"/>
  <c r="M9" i="13" s="1"/>
  <c r="AE5" i="10"/>
  <c r="L9" i="13" s="1"/>
  <c r="AD5" i="10"/>
  <c r="K9" i="13" s="1"/>
  <c r="AC5" i="10"/>
  <c r="J9" i="13" s="1"/>
  <c r="AB5" i="10"/>
  <c r="I9" i="13" s="1"/>
  <c r="AA5" i="10"/>
  <c r="H9" i="13" s="1"/>
  <c r="Z5"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BQ8" i="13" s="1"/>
  <c r="CI4" i="10"/>
  <c r="BP8" i="13" s="1"/>
  <c r="CH4" i="10"/>
  <c r="BO8" i="13" s="1"/>
  <c r="CG4" i="10"/>
  <c r="BN8" i="13" s="1"/>
  <c r="CF4" i="10"/>
  <c r="BM8" i="13" s="1"/>
  <c r="CE4" i="10"/>
  <c r="BL8" i="13" s="1"/>
  <c r="CD4" i="10"/>
  <c r="BK8" i="13" s="1"/>
  <c r="CC4" i="10"/>
  <c r="BJ8" i="13" s="1"/>
  <c r="CB4" i="10"/>
  <c r="BI8" i="13" s="1"/>
  <c r="CA4" i="10"/>
  <c r="BH8" i="13" s="1"/>
  <c r="BZ4" i="10"/>
  <c r="BG8" i="13" s="1"/>
  <c r="BY4" i="10"/>
  <c r="BF8" i="13" s="1"/>
  <c r="BX4" i="10"/>
  <c r="BE8" i="13" s="1"/>
  <c r="BW4" i="10"/>
  <c r="BD8" i="13" s="1"/>
  <c r="BV4" i="10"/>
  <c r="BC8" i="13" s="1"/>
  <c r="BU4" i="10"/>
  <c r="BB8" i="13" s="1"/>
  <c r="BT4" i="10"/>
  <c r="BA8" i="13" s="1"/>
  <c r="BS4" i="10"/>
  <c r="AZ8" i="13" s="1"/>
  <c r="BR4" i="10"/>
  <c r="AY8" i="13" s="1"/>
  <c r="BQ4" i="10"/>
  <c r="AX8" i="13" s="1"/>
  <c r="BP4" i="10"/>
  <c r="AW8" i="13" s="1"/>
  <c r="BO4" i="10"/>
  <c r="AV8" i="13" s="1"/>
  <c r="BN4" i="10"/>
  <c r="AU8" i="13" s="1"/>
  <c r="BM4" i="10"/>
  <c r="AT8" i="13" s="1"/>
  <c r="BL4" i="10"/>
  <c r="AS8" i="13" s="1"/>
  <c r="BK4" i="10"/>
  <c r="AR8" i="13" s="1"/>
  <c r="BJ4" i="10"/>
  <c r="AQ8" i="13" s="1"/>
  <c r="BI4" i="10"/>
  <c r="AP8" i="13" s="1"/>
  <c r="BH4" i="10"/>
  <c r="AO8" i="13" s="1"/>
  <c r="BG4" i="10"/>
  <c r="AN8" i="13" s="1"/>
  <c r="BF4" i="10"/>
  <c r="AM8" i="13" s="1"/>
  <c r="BE4" i="10"/>
  <c r="AL8" i="13" s="1"/>
  <c r="BD4" i="10"/>
  <c r="AK8" i="13" s="1"/>
  <c r="BC4" i="10"/>
  <c r="AJ8" i="13" s="1"/>
  <c r="BB4" i="10"/>
  <c r="AI8" i="13" s="1"/>
  <c r="BA4" i="10"/>
  <c r="AH8" i="13" s="1"/>
  <c r="AZ4" i="10"/>
  <c r="AG8" i="13" s="1"/>
  <c r="AY4" i="10"/>
  <c r="AF8" i="13" s="1"/>
  <c r="AX4" i="10"/>
  <c r="AE8" i="13" s="1"/>
  <c r="AW4" i="10"/>
  <c r="AD8" i="13" s="1"/>
  <c r="AV4" i="10"/>
  <c r="AC8" i="13" s="1"/>
  <c r="AU4" i="10"/>
  <c r="AB8" i="13" s="1"/>
  <c r="AT4" i="10"/>
  <c r="AA8" i="13" s="1"/>
  <c r="AS4" i="10"/>
  <c r="Z8" i="13" s="1"/>
  <c r="AR4" i="10"/>
  <c r="Y8" i="13" s="1"/>
  <c r="AQ4" i="10"/>
  <c r="X8" i="13" s="1"/>
  <c r="AP4" i="10"/>
  <c r="W8" i="13" s="1"/>
  <c r="AO4" i="10"/>
  <c r="V8" i="13" s="1"/>
  <c r="AN4" i="10"/>
  <c r="U8" i="13" s="1"/>
  <c r="AM4" i="10"/>
  <c r="T8" i="13" s="1"/>
  <c r="AL4" i="10"/>
  <c r="S8" i="13" s="1"/>
  <c r="AK4" i="10"/>
  <c r="R8" i="13" s="1"/>
  <c r="AJ4" i="10"/>
  <c r="Q8" i="13" s="1"/>
  <c r="AI4" i="10"/>
  <c r="P8" i="13" s="1"/>
  <c r="AH4" i="10"/>
  <c r="O8" i="13" s="1"/>
  <c r="AG4" i="10"/>
  <c r="N8" i="13" s="1"/>
  <c r="AF4" i="10"/>
  <c r="M8" i="13" s="1"/>
  <c r="AE4" i="10"/>
  <c r="L8" i="13" s="1"/>
  <c r="AD4" i="10"/>
  <c r="K8" i="13" s="1"/>
  <c r="AC4" i="10"/>
  <c r="J8" i="13" s="1"/>
  <c r="AB4" i="10"/>
  <c r="I8" i="13" s="1"/>
  <c r="AA4" i="10"/>
  <c r="H8" i="13" s="1"/>
  <c r="Z4" i="10"/>
  <c r="EH31" i="10"/>
  <c r="EG31" i="10"/>
  <c r="EF31" i="10"/>
  <c r="EE31" i="10"/>
  <c r="ED31" i="10"/>
  <c r="EC31" i="10"/>
  <c r="EB31" i="10"/>
  <c r="EA31" i="10"/>
  <c r="DZ31" i="10"/>
  <c r="DY31" i="10"/>
  <c r="DX31" i="10"/>
  <c r="DW31" i="10"/>
  <c r="DV31" i="10"/>
  <c r="DU31" i="10"/>
  <c r="DT31" i="10"/>
  <c r="DS31" i="10"/>
  <c r="DR31" i="10"/>
  <c r="DQ31" i="10"/>
  <c r="DP31" i="10"/>
  <c r="DO31" i="10"/>
  <c r="DN31" i="10"/>
  <c r="DM31" i="10"/>
  <c r="DL31" i="10"/>
  <c r="DK31" i="10"/>
  <c r="DJ31" i="10"/>
  <c r="DI31" i="10"/>
  <c r="DH31" i="10"/>
  <c r="DG31" i="10"/>
  <c r="DF31" i="10"/>
  <c r="DE31" i="10"/>
  <c r="DD31" i="10"/>
  <c r="DC31" i="10"/>
  <c r="DB31" i="10"/>
  <c r="DA31" i="10"/>
  <c r="CZ31" i="10"/>
  <c r="CY31" i="10"/>
  <c r="CX31" i="10"/>
  <c r="CW31" i="10"/>
  <c r="CV31" i="10"/>
  <c r="CU31" i="10"/>
  <c r="CT31" i="10"/>
  <c r="CS31" i="10"/>
  <c r="CR31" i="10"/>
  <c r="CQ31" i="10"/>
  <c r="CP31" i="10"/>
  <c r="CO31" i="10"/>
  <c r="CN31" i="10"/>
  <c r="CM31" i="10"/>
  <c r="CL31" i="10"/>
  <c r="CK31" i="10"/>
  <c r="CJ31" i="10"/>
  <c r="CI31" i="10"/>
  <c r="CH31" i="10"/>
  <c r="CG31" i="10"/>
  <c r="CF31" i="10"/>
  <c r="CE31" i="10"/>
  <c r="CD31" i="10"/>
  <c r="CC31" i="10"/>
  <c r="CB31" i="10"/>
  <c r="CA31" i="10"/>
  <c r="BZ31" i="10"/>
  <c r="BY31" i="10"/>
  <c r="BX31" i="10"/>
  <c r="BW31" i="10"/>
  <c r="BV31" i="10"/>
  <c r="BU31" i="10"/>
  <c r="BT31" i="10"/>
  <c r="BS31" i="10"/>
  <c r="BR31" i="10"/>
  <c r="BQ31" i="10"/>
  <c r="BP31" i="10"/>
  <c r="BO31" i="10"/>
  <c r="BN31" i="10"/>
  <c r="BM31" i="10"/>
  <c r="BL31" i="10"/>
  <c r="BK31" i="10"/>
  <c r="BJ31" i="10"/>
  <c r="BI31" i="10"/>
  <c r="BH31" i="10"/>
  <c r="BG31" i="10"/>
  <c r="BF31" i="10"/>
  <c r="BE31" i="10"/>
  <c r="BD31" i="10"/>
  <c r="BC31" i="10"/>
  <c r="BB31" i="10"/>
  <c r="BA31" i="10"/>
  <c r="AZ31" i="10"/>
  <c r="AY31" i="10"/>
  <c r="AX31" i="10"/>
  <c r="AW31" i="10"/>
  <c r="AV31" i="10"/>
  <c r="AU31" i="10"/>
  <c r="AT31" i="10"/>
  <c r="AS31" i="10"/>
  <c r="AR31" i="10"/>
  <c r="AQ31" i="10"/>
  <c r="AP31" i="10"/>
  <c r="AO31" i="10"/>
  <c r="AN31" i="10"/>
  <c r="AM31" i="10"/>
  <c r="AL31" i="10"/>
  <c r="AK31" i="10"/>
  <c r="AJ31" i="10"/>
  <c r="AI31" i="10"/>
  <c r="AH31" i="10"/>
  <c r="AG31" i="10"/>
  <c r="AF31" i="10"/>
  <c r="AE31" i="10"/>
  <c r="AD31" i="10"/>
  <c r="AC31" i="10"/>
  <c r="AB31" i="10"/>
  <c r="AA31" i="10"/>
  <c r="Z31" i="10"/>
  <c r="K31" i="10"/>
  <c r="J31" i="10"/>
  <c r="I31" i="10"/>
  <c r="H31" i="10"/>
  <c r="G31" i="10"/>
  <c r="D31" i="10"/>
  <c r="EH24" i="10"/>
  <c r="EG24" i="10"/>
  <c r="EF24" i="10"/>
  <c r="EE24" i="10"/>
  <c r="ED24" i="10"/>
  <c r="EC24" i="10"/>
  <c r="EB24" i="10"/>
  <c r="EA24" i="10"/>
  <c r="DZ24" i="10"/>
  <c r="DY24" i="10"/>
  <c r="DX24" i="10"/>
  <c r="DW24" i="10"/>
  <c r="DV24" i="10"/>
  <c r="DU24" i="10"/>
  <c r="DT24" i="10"/>
  <c r="DS24" i="10"/>
  <c r="DR24" i="10"/>
  <c r="DQ24" i="10"/>
  <c r="DP24" i="10"/>
  <c r="DO24" i="10"/>
  <c r="DN24" i="10"/>
  <c r="DM24" i="10"/>
  <c r="DL24" i="10"/>
  <c r="DK24" i="10"/>
  <c r="DJ24" i="10"/>
  <c r="DI24" i="10"/>
  <c r="DH24" i="10"/>
  <c r="DG24" i="10"/>
  <c r="DF24" i="10"/>
  <c r="DE24" i="10"/>
  <c r="DD24" i="10"/>
  <c r="DC24" i="10"/>
  <c r="DB24" i="10"/>
  <c r="DA24" i="10"/>
  <c r="CZ24" i="10"/>
  <c r="CY24" i="10"/>
  <c r="CX24" i="10"/>
  <c r="CW24" i="10"/>
  <c r="CV24" i="10"/>
  <c r="CU24" i="10"/>
  <c r="CT24"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K24" i="10"/>
  <c r="J24" i="10"/>
  <c r="I24" i="10"/>
  <c r="H24" i="10"/>
  <c r="G24" i="10"/>
  <c r="D24" i="10"/>
  <c r="D17" i="10"/>
  <c r="EH17" i="10"/>
  <c r="EG17" i="10"/>
  <c r="EF17" i="10"/>
  <c r="EE17" i="10"/>
  <c r="ED17" i="10"/>
  <c r="EC17" i="10"/>
  <c r="EB17" i="10"/>
  <c r="EA17" i="10"/>
  <c r="DZ17" i="10"/>
  <c r="DY17" i="10"/>
  <c r="DX17" i="10"/>
  <c r="DW17" i="10"/>
  <c r="DV17" i="10"/>
  <c r="DU17" i="10"/>
  <c r="DT17" i="10"/>
  <c r="DS17" i="10"/>
  <c r="DR17" i="10"/>
  <c r="DQ17" i="10"/>
  <c r="DP17" i="10"/>
  <c r="DO17" i="10"/>
  <c r="DN17" i="10"/>
  <c r="DM17" i="10"/>
  <c r="DL17" i="10"/>
  <c r="DK17" i="10"/>
  <c r="DJ17" i="10"/>
  <c r="DI17" i="10"/>
  <c r="DH17" i="10"/>
  <c r="DG17" i="10"/>
  <c r="DF17" i="10"/>
  <c r="DE17" i="10"/>
  <c r="DD17" i="10"/>
  <c r="DC17" i="10"/>
  <c r="DB17" i="10"/>
  <c r="DA17" i="10"/>
  <c r="CZ17" i="10"/>
  <c r="CY17" i="10"/>
  <c r="CX17" i="10"/>
  <c r="CW17" i="10"/>
  <c r="CV17" i="10"/>
  <c r="CU17" i="10"/>
  <c r="CT17" i="10"/>
  <c r="CS17" i="10"/>
  <c r="CR17" i="10"/>
  <c r="CQ17" i="10"/>
  <c r="CP17" i="10"/>
  <c r="CO17" i="10"/>
  <c r="CN17" i="10"/>
  <c r="CM17" i="10"/>
  <c r="CL17" i="10"/>
  <c r="CK17" i="10"/>
  <c r="CJ17" i="10"/>
  <c r="CI17" i="10"/>
  <c r="CH17" i="10"/>
  <c r="CG17" i="10"/>
  <c r="CF17" i="10"/>
  <c r="CE17" i="10"/>
  <c r="CD17" i="10"/>
  <c r="CC17" i="10"/>
  <c r="CB17" i="10"/>
  <c r="CA17" i="10"/>
  <c r="BZ17" i="10"/>
  <c r="BY17" i="10"/>
  <c r="BX17" i="10"/>
  <c r="BW17" i="10"/>
  <c r="BV17" i="10"/>
  <c r="BU17" i="10"/>
  <c r="BT17" i="10"/>
  <c r="BS17" i="10"/>
  <c r="BR17" i="10"/>
  <c r="BQ17" i="10"/>
  <c r="BP17" i="10"/>
  <c r="BO17" i="10"/>
  <c r="BN17" i="10"/>
  <c r="BM17" i="10"/>
  <c r="BL17" i="10"/>
  <c r="BK17" i="10"/>
  <c r="BJ17" i="10"/>
  <c r="BI17" i="10"/>
  <c r="BH17" i="10"/>
  <c r="BG17" i="10"/>
  <c r="BF17" i="10"/>
  <c r="BE17" i="10"/>
  <c r="BD17" i="10"/>
  <c r="BC17" i="10"/>
  <c r="BB17" i="10"/>
  <c r="BA17" i="10"/>
  <c r="AZ17" i="10"/>
  <c r="AY17" i="10"/>
  <c r="AX17" i="10"/>
  <c r="AW17" i="10"/>
  <c r="AV17" i="10"/>
  <c r="AU17" i="10"/>
  <c r="AT17" i="10"/>
  <c r="AS17" i="10"/>
  <c r="AR17" i="10"/>
  <c r="AQ17" i="10"/>
  <c r="AP17" i="10"/>
  <c r="AO17" i="10"/>
  <c r="AN17" i="10"/>
  <c r="AM17" i="10"/>
  <c r="AL17" i="10"/>
  <c r="AK17" i="10"/>
  <c r="AJ17" i="10"/>
  <c r="AI17" i="10"/>
  <c r="AH17" i="10"/>
  <c r="AG17" i="10"/>
  <c r="AF17" i="10"/>
  <c r="AE17" i="10"/>
  <c r="AD17" i="10"/>
  <c r="AC17" i="10"/>
  <c r="AB17" i="10"/>
  <c r="AA17" i="10"/>
  <c r="Z17" i="10"/>
  <c r="O17" i="10"/>
  <c r="M17" i="10" s="1"/>
  <c r="K16" i="10"/>
  <c r="K15" i="10"/>
  <c r="K14" i="10"/>
  <c r="K13" i="10"/>
  <c r="K12" i="10"/>
  <c r="AA3" i="10"/>
  <c r="AB3" i="10" s="1"/>
  <c r="V3" i="8"/>
  <c r="V276" i="8" s="1"/>
  <c r="P3" i="10"/>
  <c r="DO10" i="10" l="1"/>
  <c r="DS10" i="10"/>
  <c r="DW10" i="10"/>
  <c r="DP10" i="10"/>
  <c r="DT10" i="10"/>
  <c r="DQ10" i="10"/>
  <c r="DU10" i="10"/>
  <c r="DR10" i="10"/>
  <c r="DV10" i="10"/>
  <c r="CM10" i="10"/>
  <c r="CQ10" i="10"/>
  <c r="BS13" i="13"/>
  <c r="E13" i="13" s="1"/>
  <c r="K9" i="10"/>
  <c r="CN10" i="10"/>
  <c r="CR10" i="10"/>
  <c r="CO10" i="10"/>
  <c r="CS10" i="10"/>
  <c r="CL10" i="10"/>
  <c r="CP10" i="10"/>
  <c r="CT10" i="10"/>
  <c r="AD10" i="10"/>
  <c r="AH10" i="10"/>
  <c r="AQ10" i="10"/>
  <c r="AU10" i="10"/>
  <c r="AY10" i="10"/>
  <c r="BC10" i="10"/>
  <c r="BG10" i="10"/>
  <c r="BK10" i="10"/>
  <c r="BO10" i="10"/>
  <c r="BS10" i="10"/>
  <c r="BW10" i="10"/>
  <c r="CA10" i="10"/>
  <c r="CE10" i="10"/>
  <c r="CI10" i="10"/>
  <c r="G10" i="13"/>
  <c r="E10" i="13" s="1"/>
  <c r="K6" i="10"/>
  <c r="AA10" i="10"/>
  <c r="AE10" i="10"/>
  <c r="AJ10" i="10"/>
  <c r="AN10" i="10"/>
  <c r="AR10" i="10"/>
  <c r="AV10" i="10"/>
  <c r="AZ10" i="10"/>
  <c r="BD10" i="10"/>
  <c r="BH10" i="10"/>
  <c r="BL10" i="10"/>
  <c r="BP10" i="10"/>
  <c r="BT10" i="10"/>
  <c r="BX10" i="10"/>
  <c r="CB10" i="10"/>
  <c r="CF10" i="10"/>
  <c r="CJ10" i="10"/>
  <c r="AM10" i="10"/>
  <c r="G11" i="13"/>
  <c r="E11" i="13" s="1"/>
  <c r="K7" i="10"/>
  <c r="AB10" i="10"/>
  <c r="AF10" i="10"/>
  <c r="AK10" i="10"/>
  <c r="AO10" i="10"/>
  <c r="AS10" i="10"/>
  <c r="AW10" i="10"/>
  <c r="BA10" i="10"/>
  <c r="BE10" i="10"/>
  <c r="BI10" i="10"/>
  <c r="BM10" i="10"/>
  <c r="BQ10" i="10"/>
  <c r="BU10" i="10"/>
  <c r="BY10" i="10"/>
  <c r="CC10" i="10"/>
  <c r="CG10" i="10"/>
  <c r="G9" i="13"/>
  <c r="E9" i="13" s="1"/>
  <c r="K5" i="10"/>
  <c r="G12" i="13"/>
  <c r="E12" i="13" s="1"/>
  <c r="K8" i="10"/>
  <c r="AC10" i="10"/>
  <c r="AG10" i="10"/>
  <c r="AL10" i="10"/>
  <c r="AP10" i="10"/>
  <c r="AT10" i="10"/>
  <c r="AX10" i="10"/>
  <c r="BB10" i="10"/>
  <c r="BF10" i="10"/>
  <c r="BJ10" i="10"/>
  <c r="BN10" i="10"/>
  <c r="BR10" i="10"/>
  <c r="BV10" i="10"/>
  <c r="BZ10" i="10"/>
  <c r="CD10" i="10"/>
  <c r="CH10" i="10"/>
  <c r="S10" i="15"/>
  <c r="H20" i="13"/>
  <c r="I57" i="13"/>
  <c r="I34" i="13" s="1"/>
  <c r="I27" i="13" s="1"/>
  <c r="I55" i="13"/>
  <c r="I24" i="13" s="1"/>
  <c r="I20" i="13" s="1"/>
  <c r="K2" i="13"/>
  <c r="J58" i="13"/>
  <c r="J55" i="13" s="1"/>
  <c r="J24" i="13" s="1"/>
  <c r="K4" i="10"/>
  <c r="G8" i="13"/>
  <c r="Q3" i="10"/>
  <c r="Z10" i="10"/>
  <c r="Z1" i="10"/>
  <c r="AC3" i="10"/>
  <c r="AB1" i="10"/>
  <c r="AA1" i="10"/>
  <c r="K17" i="10"/>
  <c r="AI10" i="10"/>
  <c r="E56" i="12"/>
  <c r="E55" i="12"/>
  <c r="E54" i="12"/>
  <c r="E53" i="12"/>
  <c r="E52" i="12"/>
  <c r="E51" i="12"/>
  <c r="E50" i="12"/>
  <c r="E49" i="12"/>
  <c r="E48" i="12"/>
  <c r="E47" i="12"/>
  <c r="E45" i="12"/>
  <c r="G44" i="12"/>
  <c r="F44" i="12"/>
  <c r="E44" i="12"/>
  <c r="G43" i="12"/>
  <c r="F43" i="12"/>
  <c r="E43" i="12"/>
  <c r="E42" i="12"/>
  <c r="E40" i="12"/>
  <c r="G39" i="12"/>
  <c r="F39" i="12"/>
  <c r="E39" i="12"/>
  <c r="G38" i="12"/>
  <c r="F38" i="12"/>
  <c r="E38" i="12"/>
  <c r="E37" i="12"/>
  <c r="E35" i="12"/>
  <c r="E34" i="12"/>
  <c r="E33" i="12"/>
  <c r="E32" i="12"/>
  <c r="E31" i="12"/>
  <c r="E30" i="12"/>
  <c r="E29" i="12"/>
  <c r="E28" i="12"/>
  <c r="E27" i="12"/>
  <c r="E26" i="12"/>
  <c r="E24" i="12"/>
  <c r="E23" i="12"/>
  <c r="E22" i="12"/>
  <c r="E21" i="12"/>
  <c r="E20" i="12"/>
  <c r="E19" i="12"/>
  <c r="E18" i="12"/>
  <c r="E17" i="12"/>
  <c r="E15" i="12"/>
  <c r="E13" i="12"/>
  <c r="E12" i="12"/>
  <c r="E11" i="12"/>
  <c r="D46" i="12"/>
  <c r="D41" i="12"/>
  <c r="D36" i="12"/>
  <c r="D25" i="12"/>
  <c r="D16" i="12"/>
  <c r="D10" i="12"/>
  <c r="O10" i="12"/>
  <c r="K10" i="10" l="1"/>
  <c r="J20" i="13"/>
  <c r="J57" i="13"/>
  <c r="J34" i="13" s="1"/>
  <c r="L2" i="13"/>
  <c r="K58" i="13"/>
  <c r="E41" i="12"/>
  <c r="D12" i="16" s="1"/>
  <c r="E36" i="12"/>
  <c r="D11" i="16" s="1"/>
  <c r="E16" i="12"/>
  <c r="D9" i="16" s="1"/>
  <c r="E25" i="12"/>
  <c r="D10" i="16" s="1"/>
  <c r="E46" i="12"/>
  <c r="D13" i="16" s="1"/>
  <c r="E8" i="13"/>
  <c r="AD3" i="10"/>
  <c r="AC1" i="10"/>
  <c r="R3" i="10"/>
  <c r="H17" i="12"/>
  <c r="AF8" i="12"/>
  <c r="AE8" i="12"/>
  <c r="AD8" i="12"/>
  <c r="AC8" i="12"/>
  <c r="AF7" i="12"/>
  <c r="AE7" i="12"/>
  <c r="AD7" i="12"/>
  <c r="H18" i="12" l="1"/>
  <c r="T10" i="15"/>
  <c r="K57" i="13"/>
  <c r="K34" i="13" s="1"/>
  <c r="K27" i="13" s="1"/>
  <c r="K55" i="13"/>
  <c r="J27" i="13"/>
  <c r="M2" i="13"/>
  <c r="L58" i="13"/>
  <c r="S3" i="10"/>
  <c r="AE3" i="10"/>
  <c r="AD1" i="10"/>
  <c r="L6" i="12"/>
  <c r="L7" i="12" s="1"/>
  <c r="M6" i="12"/>
  <c r="H19" i="12"/>
  <c r="U10" i="15" l="1"/>
  <c r="K24" i="13"/>
  <c r="L57" i="13"/>
  <c r="L34" i="13" s="1"/>
  <c r="L27" i="13" s="1"/>
  <c r="L55" i="13"/>
  <c r="L24" i="13" s="1"/>
  <c r="L20" i="13" s="1"/>
  <c r="N2" i="13"/>
  <c r="M58" i="13"/>
  <c r="L18" i="12"/>
  <c r="L35" i="12"/>
  <c r="L43" i="12"/>
  <c r="L24" i="12"/>
  <c r="L11" i="12"/>
  <c r="L15" i="12"/>
  <c r="L38" i="12"/>
  <c r="L13" i="12"/>
  <c r="L54" i="12"/>
  <c r="L49" i="12"/>
  <c r="L53" i="12"/>
  <c r="L12" i="12"/>
  <c r="L37" i="12"/>
  <c r="L33" i="12"/>
  <c r="L17" i="12"/>
  <c r="L44" i="12"/>
  <c r="L40" i="12"/>
  <c r="L45" i="12"/>
  <c r="L42" i="12"/>
  <c r="M8" i="12"/>
  <c r="L34" i="12"/>
  <c r="L32" i="12"/>
  <c r="L20" i="12"/>
  <c r="L29" i="12"/>
  <c r="L39" i="12"/>
  <c r="L50" i="12"/>
  <c r="T3" i="10"/>
  <c r="AF3" i="10"/>
  <c r="AE1" i="10"/>
  <c r="L21" i="12"/>
  <c r="L19" i="12"/>
  <c r="L48" i="12"/>
  <c r="L27" i="12"/>
  <c r="L51" i="12"/>
  <c r="L30" i="12"/>
  <c r="L28" i="12"/>
  <c r="L56" i="12"/>
  <c r="L22" i="12"/>
  <c r="L47" i="12"/>
  <c r="L26" i="12"/>
  <c r="L23" i="12"/>
  <c r="L52" i="12"/>
  <c r="L31" i="12"/>
  <c r="L55" i="12"/>
  <c r="H20" i="12"/>
  <c r="L41" i="12" l="1"/>
  <c r="M57" i="13"/>
  <c r="M34" i="13" s="1"/>
  <c r="M27" i="13" s="1"/>
  <c r="M55" i="13"/>
  <c r="M24" i="13" s="1"/>
  <c r="K20" i="13"/>
  <c r="O2" i="13"/>
  <c r="N58" i="13"/>
  <c r="L36" i="12"/>
  <c r="L46" i="12"/>
  <c r="U3" i="10"/>
  <c r="AG3" i="10"/>
  <c r="AF1" i="10"/>
  <c r="L16" i="12"/>
  <c r="L25" i="12"/>
  <c r="H21" i="12"/>
  <c r="M20" i="13" l="1"/>
  <c r="N57" i="13"/>
  <c r="N34" i="13" s="1"/>
  <c r="N27" i="13" s="1"/>
  <c r="N55" i="13"/>
  <c r="N24" i="13" s="1"/>
  <c r="P2" i="13"/>
  <c r="O58" i="13"/>
  <c r="AH3" i="10"/>
  <c r="AG1" i="10"/>
  <c r="V3" i="10"/>
  <c r="H22" i="12"/>
  <c r="N20" i="13" l="1"/>
  <c r="O57" i="13"/>
  <c r="O34" i="13" s="1"/>
  <c r="O27" i="13" s="1"/>
  <c r="O55" i="13"/>
  <c r="O24" i="13" s="1"/>
  <c r="Q2" i="13"/>
  <c r="P58" i="13"/>
  <c r="W3" i="10"/>
  <c r="AI3" i="10"/>
  <c r="AH1" i="10"/>
  <c r="H23" i="12"/>
  <c r="O20" i="13" l="1"/>
  <c r="P57" i="13"/>
  <c r="P34" i="13" s="1"/>
  <c r="P27" i="13" s="1"/>
  <c r="P55" i="13"/>
  <c r="R2" i="13"/>
  <c r="Q58" i="13"/>
  <c r="AJ3" i="10"/>
  <c r="AI1" i="10"/>
  <c r="X3" i="10"/>
  <c r="H24" i="12"/>
  <c r="Q57" i="13" l="1"/>
  <c r="Q34" i="13" s="1"/>
  <c r="Q27" i="13" s="1"/>
  <c r="Q55" i="13"/>
  <c r="Q24" i="13" s="1"/>
  <c r="P24" i="13"/>
  <c r="S2" i="13"/>
  <c r="R58" i="13"/>
  <c r="AK3" i="10"/>
  <c r="AJ1" i="10"/>
  <c r="Y3" i="10"/>
  <c r="AQ47" i="5"/>
  <c r="P20" i="13" l="1"/>
  <c r="Q20" i="13"/>
  <c r="R57" i="13"/>
  <c r="R34" i="13" s="1"/>
  <c r="R27" i="13" s="1"/>
  <c r="R55" i="13"/>
  <c r="R24" i="13" s="1"/>
  <c r="T2" i="13"/>
  <c r="S58" i="13"/>
  <c r="AL3" i="10"/>
  <c r="AK1" i="10"/>
  <c r="I21" i="5"/>
  <c r="H21" i="5"/>
  <c r="G21" i="5"/>
  <c r="F21" i="5"/>
  <c r="E21" i="5"/>
  <c r="R20" i="13" l="1"/>
  <c r="S57" i="13"/>
  <c r="S34" i="13" s="1"/>
  <c r="S27" i="13" s="1"/>
  <c r="S55" i="13"/>
  <c r="S24" i="13" s="1"/>
  <c r="U2" i="13"/>
  <c r="T58" i="13"/>
  <c r="AM3" i="10"/>
  <c r="AL1" i="10"/>
  <c r="S20" i="13" l="1"/>
  <c r="T57" i="13"/>
  <c r="T34" i="13" s="1"/>
  <c r="T27" i="13" s="1"/>
  <c r="T55" i="13"/>
  <c r="T24" i="13" s="1"/>
  <c r="V2" i="13"/>
  <c r="U58" i="13"/>
  <c r="AN3" i="10"/>
  <c r="AM1" i="10"/>
  <c r="E14" i="12"/>
  <c r="H11" i="12"/>
  <c r="T20" i="13" l="1"/>
  <c r="U57" i="13"/>
  <c r="U34" i="13" s="1"/>
  <c r="U27" i="13" s="1"/>
  <c r="U55" i="13"/>
  <c r="U24" i="13" s="1"/>
  <c r="W2" i="13"/>
  <c r="V58" i="13"/>
  <c r="AO3" i="10"/>
  <c r="AN1" i="10"/>
  <c r="L14" i="12"/>
  <c r="E10" i="12"/>
  <c r="E19" i="20" s="1"/>
  <c r="N3" i="20" s="1"/>
  <c r="H15" i="12"/>
  <c r="H12" i="12"/>
  <c r="H13" i="12"/>
  <c r="H14" i="12"/>
  <c r="R17" i="12"/>
  <c r="R20" i="12"/>
  <c r="F20" i="12" s="1"/>
  <c r="R21" i="12"/>
  <c r="R22" i="12"/>
  <c r="F22" i="12" s="1"/>
  <c r="O56" i="12"/>
  <c r="O55" i="12"/>
  <c r="O54" i="12"/>
  <c r="O53" i="12"/>
  <c r="O52" i="12"/>
  <c r="O51" i="12"/>
  <c r="O50" i="12"/>
  <c r="O49" i="12"/>
  <c r="O48" i="12"/>
  <c r="O47" i="12"/>
  <c r="O45" i="12"/>
  <c r="O42" i="12"/>
  <c r="O40" i="12"/>
  <c r="O37" i="12"/>
  <c r="O35" i="12"/>
  <c r="O34" i="12"/>
  <c r="F5" i="5"/>
  <c r="D19" i="5"/>
  <c r="U20" i="13" l="1"/>
  <c r="V57" i="13"/>
  <c r="V34" i="13" s="1"/>
  <c r="V27" i="13" s="1"/>
  <c r="V55" i="13"/>
  <c r="V24" i="13" s="1"/>
  <c r="X2" i="13"/>
  <c r="W58" i="13"/>
  <c r="E9" i="12"/>
  <c r="D8" i="16"/>
  <c r="D7" i="16" s="1"/>
  <c r="AP3" i="10"/>
  <c r="AO1" i="10"/>
  <c r="S21" i="12"/>
  <c r="G21" i="12" s="1"/>
  <c r="F21" i="12"/>
  <c r="S17" i="12"/>
  <c r="G17" i="12" s="1"/>
  <c r="F17" i="12"/>
  <c r="S20" i="12"/>
  <c r="G20" i="12" s="1"/>
  <c r="S22" i="12"/>
  <c r="G22" i="12" s="1"/>
  <c r="O46" i="12"/>
  <c r="P46" i="12"/>
  <c r="G16" i="10" s="1"/>
  <c r="G9" i="10" s="1"/>
  <c r="E20" i="20" l="1"/>
  <c r="K33" i="10"/>
  <c r="C73" i="3" s="1"/>
  <c r="V20" i="13"/>
  <c r="W57" i="13"/>
  <c r="W34" i="13" s="1"/>
  <c r="W27" i="13" s="1"/>
  <c r="W55" i="13"/>
  <c r="W24" i="13" s="1"/>
  <c r="Y2" i="13"/>
  <c r="X58" i="13"/>
  <c r="AQ3" i="10"/>
  <c r="AP1" i="10"/>
  <c r="O16" i="12"/>
  <c r="P16" i="12"/>
  <c r="G12" i="10" s="1"/>
  <c r="G5" i="10" s="1"/>
  <c r="P41" i="12"/>
  <c r="G15" i="10" s="1"/>
  <c r="G8" i="10" s="1"/>
  <c r="P36" i="12"/>
  <c r="G14" i="10" s="1"/>
  <c r="G7" i="10" s="1"/>
  <c r="P25" i="12"/>
  <c r="G13" i="10" s="1"/>
  <c r="G6" i="10" s="1"/>
  <c r="O41" i="12"/>
  <c r="O36" i="12"/>
  <c r="O25" i="12"/>
  <c r="E18" i="20" l="1"/>
  <c r="N4" i="20"/>
  <c r="W20" i="13"/>
  <c r="X57" i="13"/>
  <c r="X34" i="13" s="1"/>
  <c r="X27" i="13" s="1"/>
  <c r="X55" i="13"/>
  <c r="X24" i="13" s="1"/>
  <c r="Z2" i="13"/>
  <c r="Y58" i="13"/>
  <c r="AR3" i="10"/>
  <c r="AQ1" i="10"/>
  <c r="O9" i="12"/>
  <c r="R56" i="12"/>
  <c r="F56" i="12" s="1"/>
  <c r="R55" i="12"/>
  <c r="F55" i="12" s="1"/>
  <c r="R54" i="12"/>
  <c r="F54" i="12" s="1"/>
  <c r="R53" i="12"/>
  <c r="F53" i="12" s="1"/>
  <c r="R52" i="12"/>
  <c r="F52" i="12" s="1"/>
  <c r="R51" i="12"/>
  <c r="F51" i="12" s="1"/>
  <c r="R50" i="12"/>
  <c r="F50" i="12" s="1"/>
  <c r="R49" i="12"/>
  <c r="F49" i="12" s="1"/>
  <c r="R48" i="12"/>
  <c r="F48" i="12" s="1"/>
  <c r="R47" i="12"/>
  <c r="F47" i="12" s="1"/>
  <c r="R45" i="12"/>
  <c r="F45" i="12" s="1"/>
  <c r="R42" i="12"/>
  <c r="F42" i="12" s="1"/>
  <c r="R40" i="12"/>
  <c r="F40" i="12" s="1"/>
  <c r="R37" i="12"/>
  <c r="F37" i="12" s="1"/>
  <c r="R35" i="12"/>
  <c r="F35" i="12" s="1"/>
  <c r="R34" i="12"/>
  <c r="F34" i="12" s="1"/>
  <c r="R33" i="12"/>
  <c r="F33" i="12" s="1"/>
  <c r="R32" i="12"/>
  <c r="F32" i="12" s="1"/>
  <c r="R31" i="12"/>
  <c r="F31" i="12" s="1"/>
  <c r="R30" i="12"/>
  <c r="F30" i="12" s="1"/>
  <c r="R29" i="12"/>
  <c r="F29" i="12" s="1"/>
  <c r="R28" i="12"/>
  <c r="F28" i="12" s="1"/>
  <c r="R27" i="12"/>
  <c r="F27" i="12" s="1"/>
  <c r="R26" i="12"/>
  <c r="F26" i="12" s="1"/>
  <c r="R24" i="12"/>
  <c r="F24" i="12" s="1"/>
  <c r="R23" i="12"/>
  <c r="F23" i="12" s="1"/>
  <c r="R19" i="12"/>
  <c r="F19" i="12" s="1"/>
  <c r="R18" i="12"/>
  <c r="F18" i="12" s="1"/>
  <c r="R15" i="12"/>
  <c r="F15" i="12" s="1"/>
  <c r="R13" i="12"/>
  <c r="F13" i="12" s="1"/>
  <c r="R12" i="12"/>
  <c r="F12" i="12" s="1"/>
  <c r="R11" i="12"/>
  <c r="F11" i="12" s="1"/>
  <c r="I20" i="5"/>
  <c r="H20" i="5"/>
  <c r="G20" i="5"/>
  <c r="E19" i="5"/>
  <c r="X20" i="13" l="1"/>
  <c r="Y57" i="13"/>
  <c r="Y34" i="13" s="1"/>
  <c r="Y27" i="13" s="1"/>
  <c r="Y55" i="13"/>
  <c r="Y24" i="13" s="1"/>
  <c r="AA2" i="13"/>
  <c r="Z58" i="13"/>
  <c r="AS3" i="10"/>
  <c r="AR1" i="10"/>
  <c r="F36" i="12"/>
  <c r="F11" i="16" s="1"/>
  <c r="F46" i="12"/>
  <c r="F13" i="16" s="1"/>
  <c r="F16" i="12"/>
  <c r="F9" i="16" s="1"/>
  <c r="F25" i="12"/>
  <c r="F10" i="16" s="1"/>
  <c r="F41" i="12"/>
  <c r="F12" i="16" s="1"/>
  <c r="S49" i="12"/>
  <c r="G49" i="12" s="1"/>
  <c r="S50" i="12"/>
  <c r="G50" i="12" s="1"/>
  <c r="S51" i="12"/>
  <c r="G51" i="12" s="1"/>
  <c r="S48" i="12"/>
  <c r="G48" i="12" s="1"/>
  <c r="S52" i="12"/>
  <c r="G52" i="12" s="1"/>
  <c r="S40" i="12"/>
  <c r="G40" i="12" s="1"/>
  <c r="S31" i="12"/>
  <c r="G31" i="12" s="1"/>
  <c r="S35" i="12"/>
  <c r="G35" i="12" s="1"/>
  <c r="S34" i="12"/>
  <c r="G34" i="12" s="1"/>
  <c r="S23" i="12"/>
  <c r="G23" i="12" s="1"/>
  <c r="S28" i="12"/>
  <c r="G28" i="12" s="1"/>
  <c r="S32" i="12"/>
  <c r="G32" i="12" s="1"/>
  <c r="S30" i="12"/>
  <c r="G30" i="12" s="1"/>
  <c r="S18" i="12"/>
  <c r="G18" i="12" s="1"/>
  <c r="S24" i="12"/>
  <c r="G24" i="12" s="1"/>
  <c r="S29" i="12"/>
  <c r="G29" i="12" s="1"/>
  <c r="S33" i="12"/>
  <c r="G33" i="12" s="1"/>
  <c r="S45" i="12"/>
  <c r="G45" i="12" s="1"/>
  <c r="S54" i="12"/>
  <c r="G54" i="12" s="1"/>
  <c r="S13" i="12"/>
  <c r="G13" i="12" s="1"/>
  <c r="S55" i="12"/>
  <c r="G55" i="12" s="1"/>
  <c r="S15" i="12"/>
  <c r="G15" i="12" s="1"/>
  <c r="S27" i="12"/>
  <c r="G27" i="12" s="1"/>
  <c r="S56" i="12"/>
  <c r="G56" i="12" s="1"/>
  <c r="S11" i="12"/>
  <c r="G11" i="12" s="1"/>
  <c r="S53" i="12"/>
  <c r="G53" i="12" s="1"/>
  <c r="P10" i="12"/>
  <c r="R14" i="12"/>
  <c r="S47" i="12"/>
  <c r="G47" i="12" s="1"/>
  <c r="R46" i="12"/>
  <c r="I16" i="10" s="1"/>
  <c r="I9" i="10" s="1"/>
  <c r="S42" i="12"/>
  <c r="G42" i="12" s="1"/>
  <c r="R41" i="12"/>
  <c r="I15" i="10" s="1"/>
  <c r="I8" i="10" s="1"/>
  <c r="S37" i="12"/>
  <c r="G37" i="12" s="1"/>
  <c r="R36" i="12"/>
  <c r="I14" i="10" s="1"/>
  <c r="I7" i="10" s="1"/>
  <c r="S26" i="12"/>
  <c r="G26" i="12" s="1"/>
  <c r="R25" i="12"/>
  <c r="I13" i="10" s="1"/>
  <c r="I6" i="10" s="1"/>
  <c r="S12" i="12"/>
  <c r="G12" i="12" s="1"/>
  <c r="S19" i="12"/>
  <c r="G19" i="12" s="1"/>
  <c r="R16" i="12"/>
  <c r="I12" i="10" s="1"/>
  <c r="I5" i="10" s="1"/>
  <c r="I19" i="5"/>
  <c r="H19" i="5"/>
  <c r="G19" i="5"/>
  <c r="F19" i="5"/>
  <c r="E23" i="5" l="1"/>
  <c r="D69" i="3" s="1"/>
  <c r="Y20" i="13"/>
  <c r="Z57" i="13"/>
  <c r="Z34" i="13" s="1"/>
  <c r="Z27" i="13" s="1"/>
  <c r="Z55" i="13"/>
  <c r="Z24" i="13" s="1"/>
  <c r="AB2" i="13"/>
  <c r="AA58" i="13"/>
  <c r="AT3" i="10"/>
  <c r="AS1" i="10"/>
  <c r="P9" i="12"/>
  <c r="G11" i="10"/>
  <c r="G36" i="12"/>
  <c r="H11" i="16" s="1"/>
  <c r="E11" i="16" s="1"/>
  <c r="G41" i="12"/>
  <c r="H12" i="16" s="1"/>
  <c r="E12" i="16" s="1"/>
  <c r="G46" i="12"/>
  <c r="H13" i="16" s="1"/>
  <c r="E13" i="16" s="1"/>
  <c r="S14" i="12"/>
  <c r="G14" i="12" s="1"/>
  <c r="G10" i="12" s="1"/>
  <c r="F14" i="12"/>
  <c r="F10" i="12" s="1"/>
  <c r="G25" i="12"/>
  <c r="H10" i="16" s="1"/>
  <c r="E10" i="16" s="1"/>
  <c r="G16" i="12"/>
  <c r="H9" i="16" s="1"/>
  <c r="E9" i="16" s="1"/>
  <c r="S25" i="12"/>
  <c r="S16" i="12"/>
  <c r="S36" i="12"/>
  <c r="S46" i="12"/>
  <c r="S41" i="12"/>
  <c r="R10" i="12"/>
  <c r="Y47" i="5"/>
  <c r="X47" i="5"/>
  <c r="W47" i="5"/>
  <c r="W30" i="5"/>
  <c r="X30" i="5"/>
  <c r="Y30" i="5"/>
  <c r="W31" i="5"/>
  <c r="X31" i="5"/>
  <c r="Y31" i="5"/>
  <c r="W32" i="5"/>
  <c r="X32" i="5"/>
  <c r="Y32" i="5"/>
  <c r="W40" i="5"/>
  <c r="X40" i="5"/>
  <c r="Y40" i="5"/>
  <c r="W41" i="5"/>
  <c r="X41" i="5"/>
  <c r="Y41" i="5"/>
  <c r="W42" i="5"/>
  <c r="X42" i="5"/>
  <c r="Y42" i="5"/>
  <c r="W43" i="5"/>
  <c r="X43" i="5"/>
  <c r="Y43" i="5"/>
  <c r="W44" i="5"/>
  <c r="X44" i="5"/>
  <c r="Y44" i="5"/>
  <c r="W45" i="5"/>
  <c r="X45" i="5"/>
  <c r="Y45" i="5"/>
  <c r="W46" i="5"/>
  <c r="X46" i="5"/>
  <c r="Y46" i="5"/>
  <c r="Z9" i="7"/>
  <c r="Y9" i="7"/>
  <c r="Z20" i="13" l="1"/>
  <c r="AA57" i="13"/>
  <c r="AA34" i="13" s="1"/>
  <c r="AA27" i="13" s="1"/>
  <c r="AA55" i="13"/>
  <c r="AA24" i="13" s="1"/>
  <c r="AC2" i="13"/>
  <c r="AB58" i="13"/>
  <c r="F9" i="12"/>
  <c r="F8" i="16"/>
  <c r="F7" i="16" s="1"/>
  <c r="G17" i="10"/>
  <c r="G4" i="10"/>
  <c r="G10" i="10" s="1"/>
  <c r="AU3" i="10"/>
  <c r="AT1" i="10"/>
  <c r="Q41" i="12"/>
  <c r="J15" i="10"/>
  <c r="J8" i="10" s="1"/>
  <c r="H8" i="10" s="1"/>
  <c r="Q25" i="12"/>
  <c r="J13" i="10"/>
  <c r="J6" i="10" s="1"/>
  <c r="H6" i="10" s="1"/>
  <c r="Q46" i="12"/>
  <c r="J16" i="10"/>
  <c r="J9" i="10" s="1"/>
  <c r="H9" i="10" s="1"/>
  <c r="Q36" i="12"/>
  <c r="J14" i="10"/>
  <c r="J7" i="10" s="1"/>
  <c r="H7" i="10" s="1"/>
  <c r="R9" i="12"/>
  <c r="I11" i="10"/>
  <c r="Q16" i="12"/>
  <c r="J12" i="10"/>
  <c r="J5" i="10" s="1"/>
  <c r="H5" i="10" s="1"/>
  <c r="G9" i="12"/>
  <c r="S10" i="12"/>
  <c r="J11" i="10" s="1"/>
  <c r="J4" i="10" s="1"/>
  <c r="Y29" i="5"/>
  <c r="X29" i="5"/>
  <c r="W29" i="5"/>
  <c r="Y28" i="5"/>
  <c r="W28" i="5"/>
  <c r="X28" i="5"/>
  <c r="Z29" i="5" l="1"/>
  <c r="AA20" i="13"/>
  <c r="AB57" i="13"/>
  <c r="AB34" i="13" s="1"/>
  <c r="AB27" i="13" s="1"/>
  <c r="AB55" i="13"/>
  <c r="AB24" i="13" s="1"/>
  <c r="AD2" i="13"/>
  <c r="AC58" i="13"/>
  <c r="H16" i="10"/>
  <c r="R34" i="17"/>
  <c r="H15" i="10"/>
  <c r="Q34" i="17"/>
  <c r="H12" i="10"/>
  <c r="N34" i="17"/>
  <c r="H14" i="10"/>
  <c r="P34" i="17"/>
  <c r="H13" i="10"/>
  <c r="O34" i="17"/>
  <c r="I17" i="10"/>
  <c r="I4" i="10"/>
  <c r="I10" i="10" s="1"/>
  <c r="J10" i="10"/>
  <c r="AV3" i="10"/>
  <c r="AU1" i="10"/>
  <c r="J17" i="10"/>
  <c r="Q10" i="12"/>
  <c r="M34" i="17" s="1"/>
  <c r="S9" i="12"/>
  <c r="Q9" i="12" s="1"/>
  <c r="AB20" i="13" l="1"/>
  <c r="AC57" i="13"/>
  <c r="AC34" i="13" s="1"/>
  <c r="AC27" i="13" s="1"/>
  <c r="AC55" i="13"/>
  <c r="AC24" i="13" s="1"/>
  <c r="AE2" i="13"/>
  <c r="AD58" i="13"/>
  <c r="H11" i="10"/>
  <c r="H4" i="10"/>
  <c r="H17" i="10"/>
  <c r="H10" i="10"/>
  <c r="AW3" i="10"/>
  <c r="AV1" i="10"/>
  <c r="Z45" i="5"/>
  <c r="Z46" i="5"/>
  <c r="AC20" i="13" l="1"/>
  <c r="AD57" i="13"/>
  <c r="AD34" i="13" s="1"/>
  <c r="AD27" i="13" s="1"/>
  <c r="AD55" i="13"/>
  <c r="AD24" i="13" s="1"/>
  <c r="AF2" i="13"/>
  <c r="AE58" i="13"/>
  <c r="AX3" i="10"/>
  <c r="AW1" i="10"/>
  <c r="AE46" i="5"/>
  <c r="AE45" i="5"/>
  <c r="AD20" i="13" l="1"/>
  <c r="AE57" i="13"/>
  <c r="AE34" i="13" s="1"/>
  <c r="AE27" i="13" s="1"/>
  <c r="AE55" i="13"/>
  <c r="AE24" i="13" s="1"/>
  <c r="AG2" i="13"/>
  <c r="AF58" i="13"/>
  <c r="AY3" i="10"/>
  <c r="AX1" i="10"/>
  <c r="L3" i="8"/>
  <c r="AE20" i="13" l="1"/>
  <c r="AF57" i="13"/>
  <c r="AF34" i="13" s="1"/>
  <c r="AF27" i="13" s="1"/>
  <c r="AF55" i="13"/>
  <c r="AF24" i="13" s="1"/>
  <c r="AH2" i="13"/>
  <c r="AG58" i="13"/>
  <c r="L276" i="8"/>
  <c r="AZ3" i="10"/>
  <c r="AY1" i="10"/>
  <c r="M3" i="8"/>
  <c r="Z47" i="5"/>
  <c r="AB47" i="5"/>
  <c r="Z32" i="5"/>
  <c r="AB30" i="5"/>
  <c r="Z30" i="5"/>
  <c r="Z43" i="5"/>
  <c r="Z42" i="5"/>
  <c r="Z38" i="5"/>
  <c r="Z34" i="5"/>
  <c r="AB39" i="5"/>
  <c r="Z37" i="5"/>
  <c r="AB36" i="5"/>
  <c r="AB38" i="5"/>
  <c r="Z41" i="5"/>
  <c r="AB37" i="5"/>
  <c r="Z33" i="5"/>
  <c r="AB28" i="5"/>
  <c r="Z44" i="5"/>
  <c r="Z40" i="5"/>
  <c r="Z36" i="5"/>
  <c r="Z28" i="5"/>
  <c r="Z39" i="5"/>
  <c r="Z35" i="5"/>
  <c r="AB43" i="5"/>
  <c r="AB44" i="5"/>
  <c r="AB46" i="5"/>
  <c r="AB41" i="5"/>
  <c r="AB45" i="5"/>
  <c r="AB40" i="5"/>
  <c r="AB42" i="5"/>
  <c r="Z31" i="5"/>
  <c r="AB29" i="5"/>
  <c r="AB35" i="5"/>
  <c r="AB32" i="5"/>
  <c r="AB31" i="5"/>
  <c r="AB33" i="5"/>
  <c r="AB34" i="5"/>
  <c r="AA28" i="5" l="1"/>
  <c r="AA29" i="5"/>
  <c r="AD29" i="5" s="1"/>
  <c r="AA30" i="5"/>
  <c r="AA33" i="5"/>
  <c r="AD33" i="5" s="1"/>
  <c r="AF20" i="13"/>
  <c r="AG57" i="13"/>
  <c r="AG34" i="13" s="1"/>
  <c r="AG27" i="13" s="1"/>
  <c r="AG55" i="13"/>
  <c r="AG24" i="13" s="1"/>
  <c r="AI2" i="13"/>
  <c r="AH58" i="13"/>
  <c r="M276" i="8"/>
  <c r="BA3" i="10"/>
  <c r="AZ1" i="10"/>
  <c r="W3" i="8"/>
  <c r="W276" i="8" s="1"/>
  <c r="V1" i="8"/>
  <c r="N3" i="8"/>
  <c r="AA40" i="5"/>
  <c r="AD40" i="5" s="1"/>
  <c r="AE40" i="5"/>
  <c r="AA38" i="5"/>
  <c r="AD38" i="5" s="1"/>
  <c r="AE38" i="5"/>
  <c r="AA31" i="5"/>
  <c r="AD31" i="5" s="1"/>
  <c r="AE31" i="5"/>
  <c r="AA35" i="5"/>
  <c r="AD35" i="5" s="1"/>
  <c r="AE35" i="5"/>
  <c r="AE39" i="5"/>
  <c r="AA39" i="5"/>
  <c r="AD39" i="5" s="1"/>
  <c r="AE44" i="5"/>
  <c r="AA44" i="5"/>
  <c r="AD44" i="5" s="1"/>
  <c r="AE29" i="5"/>
  <c r="AA37" i="5"/>
  <c r="AD37" i="5" s="1"/>
  <c r="AE37" i="5"/>
  <c r="AA42" i="5"/>
  <c r="AD42" i="5" s="1"/>
  <c r="AE42" i="5"/>
  <c r="AE32" i="5"/>
  <c r="AA32" i="5"/>
  <c r="AD32" i="5" s="1"/>
  <c r="AE28" i="5"/>
  <c r="AA46" i="5"/>
  <c r="AD46" i="5" s="1"/>
  <c r="AA45" i="5"/>
  <c r="AD45" i="5" s="1"/>
  <c r="AA41" i="5"/>
  <c r="AD41" i="5" s="1"/>
  <c r="AE41" i="5"/>
  <c r="AA43" i="5"/>
  <c r="AD43" i="5" s="1"/>
  <c r="AE43" i="5"/>
  <c r="AE36" i="5"/>
  <c r="AA36" i="5"/>
  <c r="AD36" i="5" s="1"/>
  <c r="AE33" i="5"/>
  <c r="AA34" i="5"/>
  <c r="AD34" i="5" s="1"/>
  <c r="AE34" i="5"/>
  <c r="AD30" i="5"/>
  <c r="AE30" i="5"/>
  <c r="AA47" i="5"/>
  <c r="AD47" i="5" s="1"/>
  <c r="AE47" i="5"/>
  <c r="EI123" i="7"/>
  <c r="EI117" i="7"/>
  <c r="EI111" i="7"/>
  <c r="EI105" i="7"/>
  <c r="EI99" i="7"/>
  <c r="EI93" i="7"/>
  <c r="EI87" i="7"/>
  <c r="EI81" i="7"/>
  <c r="EI75" i="7"/>
  <c r="EI69" i="7"/>
  <c r="EI63" i="7"/>
  <c r="EI57" i="7"/>
  <c r="EI51" i="7"/>
  <c r="EI45" i="7"/>
  <c r="EI39" i="7"/>
  <c r="EG123" i="7"/>
  <c r="EF123" i="7"/>
  <c r="EE123" i="7"/>
  <c r="ED123" i="7"/>
  <c r="EC123" i="7"/>
  <c r="EB123" i="7"/>
  <c r="EA123" i="7"/>
  <c r="DZ123" i="7"/>
  <c r="DY123" i="7"/>
  <c r="DX123" i="7"/>
  <c r="DW123" i="7"/>
  <c r="DV123" i="7"/>
  <c r="DU123" i="7"/>
  <c r="DT123" i="7"/>
  <c r="DS123" i="7"/>
  <c r="DR123" i="7"/>
  <c r="DQ123" i="7"/>
  <c r="DP123" i="7"/>
  <c r="DO123" i="7"/>
  <c r="DN123" i="7"/>
  <c r="DM123" i="7"/>
  <c r="DL123" i="7"/>
  <c r="DK123" i="7"/>
  <c r="DJ123" i="7"/>
  <c r="DI123" i="7"/>
  <c r="DH123" i="7"/>
  <c r="DG123" i="7"/>
  <c r="DF123" i="7"/>
  <c r="DE123" i="7"/>
  <c r="DD123" i="7"/>
  <c r="DC123" i="7"/>
  <c r="DB123" i="7"/>
  <c r="DA123" i="7"/>
  <c r="CZ123" i="7"/>
  <c r="CY123" i="7"/>
  <c r="CX123" i="7"/>
  <c r="CW123" i="7"/>
  <c r="CV123" i="7"/>
  <c r="CU123" i="7"/>
  <c r="CT123" i="7"/>
  <c r="CS123" i="7"/>
  <c r="CR123" i="7"/>
  <c r="CQ123" i="7"/>
  <c r="CP123" i="7"/>
  <c r="CO123" i="7"/>
  <c r="CN123" i="7"/>
  <c r="CM123" i="7"/>
  <c r="CL123" i="7"/>
  <c r="CK123" i="7"/>
  <c r="CJ123" i="7"/>
  <c r="CI123" i="7"/>
  <c r="CH123" i="7"/>
  <c r="CG123" i="7"/>
  <c r="CF123" i="7"/>
  <c r="CE123" i="7"/>
  <c r="CD123" i="7"/>
  <c r="CC123" i="7"/>
  <c r="CB123" i="7"/>
  <c r="CA123" i="7"/>
  <c r="BZ123" i="7"/>
  <c r="BY123" i="7"/>
  <c r="BX123" i="7"/>
  <c r="BW123" i="7"/>
  <c r="BV123" i="7"/>
  <c r="BU123" i="7"/>
  <c r="BT123" i="7"/>
  <c r="BS123" i="7"/>
  <c r="BR123" i="7"/>
  <c r="BQ123" i="7"/>
  <c r="BP123" i="7"/>
  <c r="BO123" i="7"/>
  <c r="BN123" i="7"/>
  <c r="BM123" i="7"/>
  <c r="BL123" i="7"/>
  <c r="BK123" i="7"/>
  <c r="BJ123" i="7"/>
  <c r="BI123" i="7"/>
  <c r="BH123" i="7"/>
  <c r="BG123" i="7"/>
  <c r="BF123" i="7"/>
  <c r="BE123" i="7"/>
  <c r="BD123" i="7"/>
  <c r="BC123" i="7"/>
  <c r="BB123" i="7"/>
  <c r="BA123" i="7"/>
  <c r="AZ123" i="7"/>
  <c r="AY123" i="7"/>
  <c r="AX123" i="7"/>
  <c r="AW123" i="7"/>
  <c r="AV123" i="7"/>
  <c r="AU123" i="7"/>
  <c r="AT123" i="7"/>
  <c r="AS123" i="7"/>
  <c r="AR123" i="7"/>
  <c r="AQ123" i="7"/>
  <c r="AP123" i="7"/>
  <c r="AO123" i="7"/>
  <c r="AN123" i="7"/>
  <c r="AM123" i="7"/>
  <c r="AL123" i="7"/>
  <c r="AK123" i="7"/>
  <c r="AJ123" i="7"/>
  <c r="AI123" i="7"/>
  <c r="AH123" i="7"/>
  <c r="AG123" i="7"/>
  <c r="AF123" i="7"/>
  <c r="AE123" i="7"/>
  <c r="AD123" i="7"/>
  <c r="AC123" i="7"/>
  <c r="AB123" i="7"/>
  <c r="AA123" i="7"/>
  <c r="Z123" i="7"/>
  <c r="Y123" i="7"/>
  <c r="EG117" i="7"/>
  <c r="EF117" i="7"/>
  <c r="EE117" i="7"/>
  <c r="ED117" i="7"/>
  <c r="EC117" i="7"/>
  <c r="EB117" i="7"/>
  <c r="EA117" i="7"/>
  <c r="DZ117" i="7"/>
  <c r="DY117" i="7"/>
  <c r="DX117" i="7"/>
  <c r="DW117" i="7"/>
  <c r="DV117" i="7"/>
  <c r="DU117" i="7"/>
  <c r="DT117" i="7"/>
  <c r="DS117" i="7"/>
  <c r="DR117" i="7"/>
  <c r="DQ117" i="7"/>
  <c r="DP117" i="7"/>
  <c r="DO117" i="7"/>
  <c r="DN117" i="7"/>
  <c r="DM117" i="7"/>
  <c r="DL117" i="7"/>
  <c r="DK117" i="7"/>
  <c r="DJ117" i="7"/>
  <c r="DI117" i="7"/>
  <c r="DH117" i="7"/>
  <c r="DG117" i="7"/>
  <c r="DF117" i="7"/>
  <c r="DE117" i="7"/>
  <c r="DD117" i="7"/>
  <c r="DC117" i="7"/>
  <c r="DB117" i="7"/>
  <c r="DA117" i="7"/>
  <c r="CZ117" i="7"/>
  <c r="CY117" i="7"/>
  <c r="CX117" i="7"/>
  <c r="CW117" i="7"/>
  <c r="CV117" i="7"/>
  <c r="CU117" i="7"/>
  <c r="CT117" i="7"/>
  <c r="CS117" i="7"/>
  <c r="CR117" i="7"/>
  <c r="CQ117" i="7"/>
  <c r="CP117" i="7"/>
  <c r="CO117" i="7"/>
  <c r="CN117" i="7"/>
  <c r="CM117" i="7"/>
  <c r="CL117" i="7"/>
  <c r="CK117" i="7"/>
  <c r="CJ117" i="7"/>
  <c r="CI117" i="7"/>
  <c r="CH117" i="7"/>
  <c r="CG117" i="7"/>
  <c r="CF117" i="7"/>
  <c r="CE117" i="7"/>
  <c r="CD117" i="7"/>
  <c r="CC117" i="7"/>
  <c r="CB117" i="7"/>
  <c r="CA117" i="7"/>
  <c r="BZ117" i="7"/>
  <c r="BY117" i="7"/>
  <c r="BX117" i="7"/>
  <c r="BW117" i="7"/>
  <c r="BV117" i="7"/>
  <c r="BU117" i="7"/>
  <c r="BT117" i="7"/>
  <c r="BS117" i="7"/>
  <c r="BR117" i="7"/>
  <c r="BQ117" i="7"/>
  <c r="BP117" i="7"/>
  <c r="BO117" i="7"/>
  <c r="BN117" i="7"/>
  <c r="BM117" i="7"/>
  <c r="BL117" i="7"/>
  <c r="BK117" i="7"/>
  <c r="BJ117" i="7"/>
  <c r="BI117" i="7"/>
  <c r="BH117" i="7"/>
  <c r="BG117" i="7"/>
  <c r="BF117" i="7"/>
  <c r="BE117" i="7"/>
  <c r="BD117" i="7"/>
  <c r="BC117" i="7"/>
  <c r="BB117" i="7"/>
  <c r="BA117" i="7"/>
  <c r="AZ117" i="7"/>
  <c r="AY117" i="7"/>
  <c r="AX117" i="7"/>
  <c r="AW117" i="7"/>
  <c r="AV117" i="7"/>
  <c r="AU117" i="7"/>
  <c r="AT117" i="7"/>
  <c r="AS117" i="7"/>
  <c r="AR117" i="7"/>
  <c r="AQ117" i="7"/>
  <c r="AP117" i="7"/>
  <c r="AO117" i="7"/>
  <c r="AN117" i="7"/>
  <c r="AM117" i="7"/>
  <c r="AL117" i="7"/>
  <c r="AK117" i="7"/>
  <c r="AJ117" i="7"/>
  <c r="AI117" i="7"/>
  <c r="AH117" i="7"/>
  <c r="AG117" i="7"/>
  <c r="AF117" i="7"/>
  <c r="AE117" i="7"/>
  <c r="AD117" i="7"/>
  <c r="AC117" i="7"/>
  <c r="AB117" i="7"/>
  <c r="AA117" i="7"/>
  <c r="Z117" i="7"/>
  <c r="Y117" i="7"/>
  <c r="EG111" i="7"/>
  <c r="EF111" i="7"/>
  <c r="EE111" i="7"/>
  <c r="ED111" i="7"/>
  <c r="EC111" i="7"/>
  <c r="EB111" i="7"/>
  <c r="EA111" i="7"/>
  <c r="DZ111" i="7"/>
  <c r="DY111" i="7"/>
  <c r="DX111" i="7"/>
  <c r="DW111" i="7"/>
  <c r="DV111" i="7"/>
  <c r="DU111" i="7"/>
  <c r="DT111" i="7"/>
  <c r="DS111" i="7"/>
  <c r="DR111" i="7"/>
  <c r="DQ111" i="7"/>
  <c r="DP111" i="7"/>
  <c r="DO111" i="7"/>
  <c r="DN111" i="7"/>
  <c r="DM111" i="7"/>
  <c r="DL111" i="7"/>
  <c r="DK111" i="7"/>
  <c r="DJ111" i="7"/>
  <c r="DI111" i="7"/>
  <c r="DH111" i="7"/>
  <c r="DG111" i="7"/>
  <c r="DF111" i="7"/>
  <c r="DE111" i="7"/>
  <c r="DD111" i="7"/>
  <c r="DC111" i="7"/>
  <c r="DB111" i="7"/>
  <c r="DA111" i="7"/>
  <c r="CZ111" i="7"/>
  <c r="CY111" i="7"/>
  <c r="CX111" i="7"/>
  <c r="CW111" i="7"/>
  <c r="CV111" i="7"/>
  <c r="CU111" i="7"/>
  <c r="CT111" i="7"/>
  <c r="CS111" i="7"/>
  <c r="CR111" i="7"/>
  <c r="CQ111" i="7"/>
  <c r="CP111" i="7"/>
  <c r="CO111" i="7"/>
  <c r="CN111" i="7"/>
  <c r="CM111" i="7"/>
  <c r="CL111" i="7"/>
  <c r="CK111" i="7"/>
  <c r="CJ111" i="7"/>
  <c r="CI111" i="7"/>
  <c r="CH111" i="7"/>
  <c r="CG111" i="7"/>
  <c r="CF111" i="7"/>
  <c r="CE111" i="7"/>
  <c r="CD111" i="7"/>
  <c r="CC111" i="7"/>
  <c r="CB111" i="7"/>
  <c r="CA111" i="7"/>
  <c r="BZ111" i="7"/>
  <c r="BY111" i="7"/>
  <c r="BX111" i="7"/>
  <c r="BW111" i="7"/>
  <c r="BV111" i="7"/>
  <c r="BU111" i="7"/>
  <c r="BT111" i="7"/>
  <c r="BS111" i="7"/>
  <c r="BR111" i="7"/>
  <c r="BQ111" i="7"/>
  <c r="BP111" i="7"/>
  <c r="BO111" i="7"/>
  <c r="BN111" i="7"/>
  <c r="BM111" i="7"/>
  <c r="BL111" i="7"/>
  <c r="BK111" i="7"/>
  <c r="BJ111" i="7"/>
  <c r="BI111" i="7"/>
  <c r="BH111" i="7"/>
  <c r="BG111" i="7"/>
  <c r="BF111" i="7"/>
  <c r="BE111" i="7"/>
  <c r="BD111" i="7"/>
  <c r="BC111" i="7"/>
  <c r="BB111" i="7"/>
  <c r="BA111" i="7"/>
  <c r="AZ111" i="7"/>
  <c r="AY111" i="7"/>
  <c r="AX111" i="7"/>
  <c r="AW111" i="7"/>
  <c r="AV111" i="7"/>
  <c r="AU111" i="7"/>
  <c r="AT111" i="7"/>
  <c r="AS111" i="7"/>
  <c r="AR111" i="7"/>
  <c r="AQ111" i="7"/>
  <c r="AP111" i="7"/>
  <c r="AO111" i="7"/>
  <c r="AN111" i="7"/>
  <c r="AM111" i="7"/>
  <c r="AL111" i="7"/>
  <c r="AK111" i="7"/>
  <c r="AJ111" i="7"/>
  <c r="AI111" i="7"/>
  <c r="AH111" i="7"/>
  <c r="AG111" i="7"/>
  <c r="AF111" i="7"/>
  <c r="AE111" i="7"/>
  <c r="AD111" i="7"/>
  <c r="AC111" i="7"/>
  <c r="AB111" i="7"/>
  <c r="AA111" i="7"/>
  <c r="Z111" i="7"/>
  <c r="Y111" i="7"/>
  <c r="EG105" i="7"/>
  <c r="EF105" i="7"/>
  <c r="EE105" i="7"/>
  <c r="ED105" i="7"/>
  <c r="EC105" i="7"/>
  <c r="EB105" i="7"/>
  <c r="EA105" i="7"/>
  <c r="DZ105" i="7"/>
  <c r="DY105" i="7"/>
  <c r="DX105" i="7"/>
  <c r="DW105" i="7"/>
  <c r="DV105" i="7"/>
  <c r="DU105" i="7"/>
  <c r="DT105" i="7"/>
  <c r="DS105" i="7"/>
  <c r="DR105" i="7"/>
  <c r="DQ105" i="7"/>
  <c r="DP105" i="7"/>
  <c r="DO105" i="7"/>
  <c r="DN105" i="7"/>
  <c r="DM105" i="7"/>
  <c r="DL105" i="7"/>
  <c r="DK105" i="7"/>
  <c r="DJ105" i="7"/>
  <c r="DI105" i="7"/>
  <c r="DH105" i="7"/>
  <c r="DG105" i="7"/>
  <c r="DF105" i="7"/>
  <c r="DE105" i="7"/>
  <c r="DD105" i="7"/>
  <c r="DC105" i="7"/>
  <c r="DB105" i="7"/>
  <c r="DA105" i="7"/>
  <c r="CZ105" i="7"/>
  <c r="CY105" i="7"/>
  <c r="CX105" i="7"/>
  <c r="CW105" i="7"/>
  <c r="CV105" i="7"/>
  <c r="CU105" i="7"/>
  <c r="CT105" i="7"/>
  <c r="CS105" i="7"/>
  <c r="CR105" i="7"/>
  <c r="CQ105" i="7"/>
  <c r="CP105" i="7"/>
  <c r="CO105" i="7"/>
  <c r="CN105" i="7"/>
  <c r="CM105" i="7"/>
  <c r="CL105" i="7"/>
  <c r="CK105" i="7"/>
  <c r="CJ105" i="7"/>
  <c r="CI105" i="7"/>
  <c r="CH105" i="7"/>
  <c r="CG105" i="7"/>
  <c r="CF105" i="7"/>
  <c r="CE105" i="7"/>
  <c r="CD105" i="7"/>
  <c r="CC105" i="7"/>
  <c r="CB105" i="7"/>
  <c r="CA105" i="7"/>
  <c r="BZ105" i="7"/>
  <c r="BY105" i="7"/>
  <c r="BX105" i="7"/>
  <c r="BW105" i="7"/>
  <c r="BV105" i="7"/>
  <c r="BU105" i="7"/>
  <c r="BT105" i="7"/>
  <c r="BS105" i="7"/>
  <c r="BR105" i="7"/>
  <c r="BQ105" i="7"/>
  <c r="BP105" i="7"/>
  <c r="BO105" i="7"/>
  <c r="BN105" i="7"/>
  <c r="BM105" i="7"/>
  <c r="BL105" i="7"/>
  <c r="BK105" i="7"/>
  <c r="BJ105" i="7"/>
  <c r="BI105" i="7"/>
  <c r="BH105" i="7"/>
  <c r="BG105" i="7"/>
  <c r="BF105" i="7"/>
  <c r="BE105" i="7"/>
  <c r="BD105" i="7"/>
  <c r="BC105" i="7"/>
  <c r="BB105" i="7"/>
  <c r="BA105" i="7"/>
  <c r="AZ105" i="7"/>
  <c r="AY105" i="7"/>
  <c r="AX105" i="7"/>
  <c r="AW105" i="7"/>
  <c r="AV105" i="7"/>
  <c r="AU105" i="7"/>
  <c r="AT105" i="7"/>
  <c r="AS105" i="7"/>
  <c r="AR105" i="7"/>
  <c r="AQ105" i="7"/>
  <c r="AP105" i="7"/>
  <c r="AO105" i="7"/>
  <c r="AN105" i="7"/>
  <c r="AM105" i="7"/>
  <c r="AL105" i="7"/>
  <c r="AK105" i="7"/>
  <c r="AJ105" i="7"/>
  <c r="AI105" i="7"/>
  <c r="AH105" i="7"/>
  <c r="AG105" i="7"/>
  <c r="AF105" i="7"/>
  <c r="AE105" i="7"/>
  <c r="AD105" i="7"/>
  <c r="AC105" i="7"/>
  <c r="AB105" i="7"/>
  <c r="AA105" i="7"/>
  <c r="Z105" i="7"/>
  <c r="Y105" i="7"/>
  <c r="EG99" i="7"/>
  <c r="EF99" i="7"/>
  <c r="EE99" i="7"/>
  <c r="ED99" i="7"/>
  <c r="EC99" i="7"/>
  <c r="EB99" i="7"/>
  <c r="EA99" i="7"/>
  <c r="DZ99" i="7"/>
  <c r="DY99" i="7"/>
  <c r="DX99" i="7"/>
  <c r="DW99" i="7"/>
  <c r="DV99" i="7"/>
  <c r="DU99" i="7"/>
  <c r="DT99" i="7"/>
  <c r="DS99" i="7"/>
  <c r="DR99" i="7"/>
  <c r="DQ99" i="7"/>
  <c r="DP99" i="7"/>
  <c r="DO99" i="7"/>
  <c r="DN99" i="7"/>
  <c r="DM99" i="7"/>
  <c r="DL99" i="7"/>
  <c r="DK99" i="7"/>
  <c r="DJ99" i="7"/>
  <c r="DI99" i="7"/>
  <c r="DH99" i="7"/>
  <c r="DG99" i="7"/>
  <c r="DF99" i="7"/>
  <c r="DE99" i="7"/>
  <c r="DD99" i="7"/>
  <c r="DC99" i="7"/>
  <c r="DB99" i="7"/>
  <c r="DA99" i="7"/>
  <c r="CZ99" i="7"/>
  <c r="CY99" i="7"/>
  <c r="CX99" i="7"/>
  <c r="CW99" i="7"/>
  <c r="CV99" i="7"/>
  <c r="CU99" i="7"/>
  <c r="CT99" i="7"/>
  <c r="CS99" i="7"/>
  <c r="CR99" i="7"/>
  <c r="CQ99" i="7"/>
  <c r="CP99" i="7"/>
  <c r="CO99" i="7"/>
  <c r="CN99" i="7"/>
  <c r="CM99" i="7"/>
  <c r="CL99" i="7"/>
  <c r="CK99" i="7"/>
  <c r="CJ99" i="7"/>
  <c r="CI99" i="7"/>
  <c r="CH99" i="7"/>
  <c r="CG99" i="7"/>
  <c r="CF99" i="7"/>
  <c r="CE99" i="7"/>
  <c r="CD99" i="7"/>
  <c r="CC99" i="7"/>
  <c r="CB99" i="7"/>
  <c r="CA99" i="7"/>
  <c r="BZ99" i="7"/>
  <c r="BY99" i="7"/>
  <c r="BX99" i="7"/>
  <c r="BW99" i="7"/>
  <c r="BV99" i="7"/>
  <c r="BU99" i="7"/>
  <c r="BT99" i="7"/>
  <c r="BS99" i="7"/>
  <c r="BR99" i="7"/>
  <c r="BQ99" i="7"/>
  <c r="BP99" i="7"/>
  <c r="BO99" i="7"/>
  <c r="BN99" i="7"/>
  <c r="BM99" i="7"/>
  <c r="BL99" i="7"/>
  <c r="BK99" i="7"/>
  <c r="BJ99" i="7"/>
  <c r="BI99" i="7"/>
  <c r="BH99" i="7"/>
  <c r="BG99" i="7"/>
  <c r="BF99" i="7"/>
  <c r="BE99" i="7"/>
  <c r="BD99" i="7"/>
  <c r="BC99" i="7"/>
  <c r="BB99" i="7"/>
  <c r="BA99" i="7"/>
  <c r="AZ99" i="7"/>
  <c r="AY99" i="7"/>
  <c r="AX99" i="7"/>
  <c r="AW99" i="7"/>
  <c r="AV99" i="7"/>
  <c r="AU99" i="7"/>
  <c r="AT99" i="7"/>
  <c r="AS99" i="7"/>
  <c r="AR99" i="7"/>
  <c r="AQ99" i="7"/>
  <c r="AP99" i="7"/>
  <c r="AO99" i="7"/>
  <c r="AN99" i="7"/>
  <c r="AM99" i="7"/>
  <c r="AL99" i="7"/>
  <c r="AK99" i="7"/>
  <c r="AJ99" i="7"/>
  <c r="AI99" i="7"/>
  <c r="AH99" i="7"/>
  <c r="AG99" i="7"/>
  <c r="AF99" i="7"/>
  <c r="AE99" i="7"/>
  <c r="AD99" i="7"/>
  <c r="AC99" i="7"/>
  <c r="AB99" i="7"/>
  <c r="AA99" i="7"/>
  <c r="Z99" i="7"/>
  <c r="Y99" i="7"/>
  <c r="EG93" i="7"/>
  <c r="EF93" i="7"/>
  <c r="EE93" i="7"/>
  <c r="ED93" i="7"/>
  <c r="EC93" i="7"/>
  <c r="EB93" i="7"/>
  <c r="EA93" i="7"/>
  <c r="DZ93" i="7"/>
  <c r="DY93" i="7"/>
  <c r="DX93" i="7"/>
  <c r="DW93" i="7"/>
  <c r="DV93" i="7"/>
  <c r="DU93" i="7"/>
  <c r="DT93" i="7"/>
  <c r="DS93" i="7"/>
  <c r="DR93" i="7"/>
  <c r="DQ93" i="7"/>
  <c r="DP93" i="7"/>
  <c r="DO93" i="7"/>
  <c r="DN93" i="7"/>
  <c r="DM93" i="7"/>
  <c r="DL93" i="7"/>
  <c r="DK93" i="7"/>
  <c r="DJ93" i="7"/>
  <c r="DI93" i="7"/>
  <c r="DH93" i="7"/>
  <c r="DG93" i="7"/>
  <c r="DF93" i="7"/>
  <c r="DE93" i="7"/>
  <c r="DD93" i="7"/>
  <c r="DC93" i="7"/>
  <c r="DB93" i="7"/>
  <c r="DA93" i="7"/>
  <c r="CZ93" i="7"/>
  <c r="CY93" i="7"/>
  <c r="CX93" i="7"/>
  <c r="CW93" i="7"/>
  <c r="CV93" i="7"/>
  <c r="CU93" i="7"/>
  <c r="CT93" i="7"/>
  <c r="CS93" i="7"/>
  <c r="CR93" i="7"/>
  <c r="CQ93" i="7"/>
  <c r="CP93" i="7"/>
  <c r="CO93" i="7"/>
  <c r="CN93" i="7"/>
  <c r="CM93" i="7"/>
  <c r="CL93" i="7"/>
  <c r="CK93" i="7"/>
  <c r="CJ93" i="7"/>
  <c r="CI93" i="7"/>
  <c r="CH93" i="7"/>
  <c r="CG93" i="7"/>
  <c r="CF93" i="7"/>
  <c r="CE93" i="7"/>
  <c r="CD93"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EG87" i="7"/>
  <c r="EF87" i="7"/>
  <c r="EE87" i="7"/>
  <c r="ED87" i="7"/>
  <c r="EC87" i="7"/>
  <c r="EB87" i="7"/>
  <c r="EA87" i="7"/>
  <c r="DZ87" i="7"/>
  <c r="DY87" i="7"/>
  <c r="DX87" i="7"/>
  <c r="DW87" i="7"/>
  <c r="DV87" i="7"/>
  <c r="DU87" i="7"/>
  <c r="DT87" i="7"/>
  <c r="DS87" i="7"/>
  <c r="DR87" i="7"/>
  <c r="DQ87" i="7"/>
  <c r="DP87" i="7"/>
  <c r="DO87" i="7"/>
  <c r="DN87" i="7"/>
  <c r="DM87" i="7"/>
  <c r="DL87" i="7"/>
  <c r="DK87" i="7"/>
  <c r="DJ87" i="7"/>
  <c r="DI87" i="7"/>
  <c r="DH87" i="7"/>
  <c r="DG87" i="7"/>
  <c r="DF87" i="7"/>
  <c r="DE87" i="7"/>
  <c r="DD87" i="7"/>
  <c r="DC87" i="7"/>
  <c r="DB87" i="7"/>
  <c r="DA87" i="7"/>
  <c r="CZ87" i="7"/>
  <c r="CY87" i="7"/>
  <c r="CX87" i="7"/>
  <c r="CW87" i="7"/>
  <c r="CV87" i="7"/>
  <c r="CU87" i="7"/>
  <c r="CT87" i="7"/>
  <c r="CS87" i="7"/>
  <c r="CR87" i="7"/>
  <c r="CQ87" i="7"/>
  <c r="CP87" i="7"/>
  <c r="CO87" i="7"/>
  <c r="CN87" i="7"/>
  <c r="CM87" i="7"/>
  <c r="CL87" i="7"/>
  <c r="CK87" i="7"/>
  <c r="CJ87" i="7"/>
  <c r="CI87" i="7"/>
  <c r="CH87" i="7"/>
  <c r="CG87" i="7"/>
  <c r="CF87" i="7"/>
  <c r="CE87" i="7"/>
  <c r="CD87"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EG81" i="7"/>
  <c r="EF81" i="7"/>
  <c r="EE81" i="7"/>
  <c r="ED81" i="7"/>
  <c r="EC81" i="7"/>
  <c r="EB81" i="7"/>
  <c r="EA81" i="7"/>
  <c r="DZ81" i="7"/>
  <c r="DY81" i="7"/>
  <c r="DX81" i="7"/>
  <c r="DW81" i="7"/>
  <c r="DV81" i="7"/>
  <c r="DU81" i="7"/>
  <c r="DT81" i="7"/>
  <c r="DS81" i="7"/>
  <c r="DR81" i="7"/>
  <c r="DQ81" i="7"/>
  <c r="DP81" i="7"/>
  <c r="DO81" i="7"/>
  <c r="DN81" i="7"/>
  <c r="DM81" i="7"/>
  <c r="DL81" i="7"/>
  <c r="DK81" i="7"/>
  <c r="DJ81" i="7"/>
  <c r="DI81" i="7"/>
  <c r="DH81" i="7"/>
  <c r="DG81" i="7"/>
  <c r="DF81" i="7"/>
  <c r="DE81" i="7"/>
  <c r="DD81" i="7"/>
  <c r="DC81" i="7"/>
  <c r="DB81" i="7"/>
  <c r="DA81" i="7"/>
  <c r="CZ81" i="7"/>
  <c r="CY81" i="7"/>
  <c r="CX81" i="7"/>
  <c r="CW81" i="7"/>
  <c r="CV81" i="7"/>
  <c r="CU81" i="7"/>
  <c r="CT81" i="7"/>
  <c r="CS81" i="7"/>
  <c r="CR81" i="7"/>
  <c r="CQ81" i="7"/>
  <c r="CP81" i="7"/>
  <c r="CO81" i="7"/>
  <c r="CN81" i="7"/>
  <c r="CM81" i="7"/>
  <c r="CL81" i="7"/>
  <c r="CK81" i="7"/>
  <c r="CJ81" i="7"/>
  <c r="CI81" i="7"/>
  <c r="CH81" i="7"/>
  <c r="CG81" i="7"/>
  <c r="CF81" i="7"/>
  <c r="CE81" i="7"/>
  <c r="CD81" i="7"/>
  <c r="CC81" i="7"/>
  <c r="CB81" i="7"/>
  <c r="CA81" i="7"/>
  <c r="BZ81" i="7"/>
  <c r="BY81" i="7"/>
  <c r="BX81" i="7"/>
  <c r="BW81" i="7"/>
  <c r="BV81" i="7"/>
  <c r="BU81" i="7"/>
  <c r="BT81" i="7"/>
  <c r="BS81" i="7"/>
  <c r="BR81" i="7"/>
  <c r="BQ81" i="7"/>
  <c r="BP81" i="7"/>
  <c r="BO81" i="7"/>
  <c r="BN81" i="7"/>
  <c r="BM81" i="7"/>
  <c r="BL81" i="7"/>
  <c r="BK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Y81" i="7"/>
  <c r="EG75" i="7"/>
  <c r="EF75" i="7"/>
  <c r="EE75" i="7"/>
  <c r="ED75" i="7"/>
  <c r="EC75" i="7"/>
  <c r="EB75" i="7"/>
  <c r="EA75" i="7"/>
  <c r="DZ75" i="7"/>
  <c r="DY75" i="7"/>
  <c r="DX75" i="7"/>
  <c r="DW75" i="7"/>
  <c r="DV75" i="7"/>
  <c r="DU75" i="7"/>
  <c r="DT75" i="7"/>
  <c r="DS75" i="7"/>
  <c r="DR75" i="7"/>
  <c r="DQ75" i="7"/>
  <c r="DP75" i="7"/>
  <c r="DO75" i="7"/>
  <c r="DN75" i="7"/>
  <c r="DM75" i="7"/>
  <c r="DL75" i="7"/>
  <c r="DK75" i="7"/>
  <c r="DJ75" i="7"/>
  <c r="DI75" i="7"/>
  <c r="DH75" i="7"/>
  <c r="DG75" i="7"/>
  <c r="DF75" i="7"/>
  <c r="DE75" i="7"/>
  <c r="DD75" i="7"/>
  <c r="DC75" i="7"/>
  <c r="DB75" i="7"/>
  <c r="DA75" i="7"/>
  <c r="CZ75" i="7"/>
  <c r="CY75" i="7"/>
  <c r="CX75" i="7"/>
  <c r="CW75" i="7"/>
  <c r="CV75" i="7"/>
  <c r="CU75" i="7"/>
  <c r="CT75" i="7"/>
  <c r="CS75" i="7"/>
  <c r="CR75" i="7"/>
  <c r="CQ75" i="7"/>
  <c r="CP75" i="7"/>
  <c r="CO75" i="7"/>
  <c r="CN75" i="7"/>
  <c r="CM75" i="7"/>
  <c r="CL75" i="7"/>
  <c r="CK75" i="7"/>
  <c r="CJ75" i="7"/>
  <c r="CI75" i="7"/>
  <c r="CH75" i="7"/>
  <c r="CG75" i="7"/>
  <c r="CF75" i="7"/>
  <c r="CE75" i="7"/>
  <c r="CD75" i="7"/>
  <c r="CC75" i="7"/>
  <c r="CB75" i="7"/>
  <c r="CA75" i="7"/>
  <c r="BZ75" i="7"/>
  <c r="BY75" i="7"/>
  <c r="BX75" i="7"/>
  <c r="BW75" i="7"/>
  <c r="BV75" i="7"/>
  <c r="BU75" i="7"/>
  <c r="BT75" i="7"/>
  <c r="BS75" i="7"/>
  <c r="BR75" i="7"/>
  <c r="BQ75" i="7"/>
  <c r="BP75" i="7"/>
  <c r="BO75" i="7"/>
  <c r="BN75" i="7"/>
  <c r="BM75" i="7"/>
  <c r="BL75" i="7"/>
  <c r="BK75" i="7"/>
  <c r="BJ75" i="7"/>
  <c r="BI75" i="7"/>
  <c r="BH75" i="7"/>
  <c r="BG75" i="7"/>
  <c r="BF75" i="7"/>
  <c r="BE75" i="7"/>
  <c r="BD75" i="7"/>
  <c r="BC75" i="7"/>
  <c r="BB75" i="7"/>
  <c r="BA75" i="7"/>
  <c r="AZ75" i="7"/>
  <c r="AY75" i="7"/>
  <c r="AX75" i="7"/>
  <c r="AW75" i="7"/>
  <c r="AV75" i="7"/>
  <c r="AU75" i="7"/>
  <c r="AT75" i="7"/>
  <c r="AS75" i="7"/>
  <c r="AR75" i="7"/>
  <c r="AQ75" i="7"/>
  <c r="AP75" i="7"/>
  <c r="AO75" i="7"/>
  <c r="AN75" i="7"/>
  <c r="AM75" i="7"/>
  <c r="AL75" i="7"/>
  <c r="AK75" i="7"/>
  <c r="AJ75" i="7"/>
  <c r="AI75" i="7"/>
  <c r="AH75" i="7"/>
  <c r="AG75" i="7"/>
  <c r="AF75" i="7"/>
  <c r="AE75" i="7"/>
  <c r="AD75" i="7"/>
  <c r="AC75" i="7"/>
  <c r="AB75" i="7"/>
  <c r="AA75" i="7"/>
  <c r="Z75" i="7"/>
  <c r="Y75" i="7"/>
  <c r="EG69" i="7"/>
  <c r="EF69" i="7"/>
  <c r="EE69" i="7"/>
  <c r="ED69" i="7"/>
  <c r="EC69" i="7"/>
  <c r="EB69" i="7"/>
  <c r="EA69" i="7"/>
  <c r="DZ69" i="7"/>
  <c r="DY69" i="7"/>
  <c r="DX69" i="7"/>
  <c r="DW69" i="7"/>
  <c r="DV69" i="7"/>
  <c r="DU69" i="7"/>
  <c r="DT69" i="7"/>
  <c r="DS69" i="7"/>
  <c r="DR69" i="7"/>
  <c r="DQ69" i="7"/>
  <c r="DP69" i="7"/>
  <c r="DO69" i="7"/>
  <c r="DN69" i="7"/>
  <c r="DM69" i="7"/>
  <c r="DL69" i="7"/>
  <c r="DK69" i="7"/>
  <c r="DJ69" i="7"/>
  <c r="DI69" i="7"/>
  <c r="DH69" i="7"/>
  <c r="DG69" i="7"/>
  <c r="DF69" i="7"/>
  <c r="DE69" i="7"/>
  <c r="DD69" i="7"/>
  <c r="DC69" i="7"/>
  <c r="DB69" i="7"/>
  <c r="DA69" i="7"/>
  <c r="CZ69" i="7"/>
  <c r="CY69" i="7"/>
  <c r="CX69" i="7"/>
  <c r="CW69" i="7"/>
  <c r="CV69" i="7"/>
  <c r="CU69" i="7"/>
  <c r="CT69" i="7"/>
  <c r="CS69" i="7"/>
  <c r="CR69" i="7"/>
  <c r="CQ69" i="7"/>
  <c r="CP69" i="7"/>
  <c r="CO69" i="7"/>
  <c r="CN69" i="7"/>
  <c r="CM69" i="7"/>
  <c r="CL69" i="7"/>
  <c r="CK69" i="7"/>
  <c r="CJ69" i="7"/>
  <c r="CI69" i="7"/>
  <c r="CH69" i="7"/>
  <c r="CG69" i="7"/>
  <c r="CF69" i="7"/>
  <c r="CE69" i="7"/>
  <c r="CD69" i="7"/>
  <c r="CC69" i="7"/>
  <c r="CB69" i="7"/>
  <c r="CA69" i="7"/>
  <c r="BZ69" i="7"/>
  <c r="BY69" i="7"/>
  <c r="BX69" i="7"/>
  <c r="BW69" i="7"/>
  <c r="BV69" i="7"/>
  <c r="BU69" i="7"/>
  <c r="BT69" i="7"/>
  <c r="BS69" i="7"/>
  <c r="BR69" i="7"/>
  <c r="BQ69" i="7"/>
  <c r="BP69" i="7"/>
  <c r="BO69" i="7"/>
  <c r="BN69" i="7"/>
  <c r="BM69" i="7"/>
  <c r="BL69" i="7"/>
  <c r="BK69" i="7"/>
  <c r="BJ69" i="7"/>
  <c r="BI69" i="7"/>
  <c r="BH69" i="7"/>
  <c r="BG69" i="7"/>
  <c r="BF69" i="7"/>
  <c r="BE69" i="7"/>
  <c r="BD69" i="7"/>
  <c r="BC69" i="7"/>
  <c r="BB69" i="7"/>
  <c r="BA69" i="7"/>
  <c r="AZ69" i="7"/>
  <c r="AY69" i="7"/>
  <c r="AX69" i="7"/>
  <c r="AW69" i="7"/>
  <c r="AV69" i="7"/>
  <c r="AU69" i="7"/>
  <c r="AT69" i="7"/>
  <c r="AS69" i="7"/>
  <c r="AR69" i="7"/>
  <c r="AQ69" i="7"/>
  <c r="AP69" i="7"/>
  <c r="AO69" i="7"/>
  <c r="AN69" i="7"/>
  <c r="AM69" i="7"/>
  <c r="AL69" i="7"/>
  <c r="AK69" i="7"/>
  <c r="AJ69" i="7"/>
  <c r="AI69" i="7"/>
  <c r="AH69" i="7"/>
  <c r="AG69" i="7"/>
  <c r="AF69" i="7"/>
  <c r="AE69" i="7"/>
  <c r="AD69" i="7"/>
  <c r="AC69" i="7"/>
  <c r="AB69" i="7"/>
  <c r="AA69" i="7"/>
  <c r="Z69" i="7"/>
  <c r="Y69" i="7"/>
  <c r="EG63" i="7"/>
  <c r="EF63" i="7"/>
  <c r="EE63" i="7"/>
  <c r="ED63" i="7"/>
  <c r="EC63" i="7"/>
  <c r="EB63" i="7"/>
  <c r="EA63" i="7"/>
  <c r="DZ63" i="7"/>
  <c r="DY63" i="7"/>
  <c r="DX63" i="7"/>
  <c r="DW63" i="7"/>
  <c r="DV63" i="7"/>
  <c r="DU63" i="7"/>
  <c r="DT63" i="7"/>
  <c r="DS63" i="7"/>
  <c r="DR63" i="7"/>
  <c r="DQ63" i="7"/>
  <c r="DP63" i="7"/>
  <c r="DO63" i="7"/>
  <c r="DN63" i="7"/>
  <c r="DM63" i="7"/>
  <c r="DL63" i="7"/>
  <c r="DK63" i="7"/>
  <c r="DJ63" i="7"/>
  <c r="DI63" i="7"/>
  <c r="DH63" i="7"/>
  <c r="DG63" i="7"/>
  <c r="DF63" i="7"/>
  <c r="DE63" i="7"/>
  <c r="DD63" i="7"/>
  <c r="DC63" i="7"/>
  <c r="DB63" i="7"/>
  <c r="DA63" i="7"/>
  <c r="CZ63" i="7"/>
  <c r="CY63" i="7"/>
  <c r="CX63" i="7"/>
  <c r="CW63" i="7"/>
  <c r="CV63" i="7"/>
  <c r="CU63" i="7"/>
  <c r="CT63" i="7"/>
  <c r="CS63" i="7"/>
  <c r="CR63" i="7"/>
  <c r="CQ63" i="7"/>
  <c r="CP63" i="7"/>
  <c r="CO63" i="7"/>
  <c r="CN63" i="7"/>
  <c r="CM63" i="7"/>
  <c r="CL63" i="7"/>
  <c r="CK63" i="7"/>
  <c r="CJ63" i="7"/>
  <c r="CI63" i="7"/>
  <c r="CH63" i="7"/>
  <c r="CG63" i="7"/>
  <c r="CF63" i="7"/>
  <c r="CE63" i="7"/>
  <c r="CD63" i="7"/>
  <c r="CC63" i="7"/>
  <c r="CB63" i="7"/>
  <c r="CA63" i="7"/>
  <c r="BZ63" i="7"/>
  <c r="BY63" i="7"/>
  <c r="BX63" i="7"/>
  <c r="BW63" i="7"/>
  <c r="BV63" i="7"/>
  <c r="BU63" i="7"/>
  <c r="BT63" i="7"/>
  <c r="BS63" i="7"/>
  <c r="BR63" i="7"/>
  <c r="BQ63" i="7"/>
  <c r="BP63" i="7"/>
  <c r="BO63" i="7"/>
  <c r="BN63" i="7"/>
  <c r="BM63" i="7"/>
  <c r="BL63" i="7"/>
  <c r="BK63" i="7"/>
  <c r="BJ63" i="7"/>
  <c r="BI63" i="7"/>
  <c r="BH63" i="7"/>
  <c r="BG63" i="7"/>
  <c r="BF63" i="7"/>
  <c r="BE63" i="7"/>
  <c r="BD63" i="7"/>
  <c r="BC63" i="7"/>
  <c r="BB63" i="7"/>
  <c r="BA63" i="7"/>
  <c r="AZ63" i="7"/>
  <c r="AY63" i="7"/>
  <c r="AX63" i="7"/>
  <c r="AW63" i="7"/>
  <c r="AV63" i="7"/>
  <c r="AU63" i="7"/>
  <c r="AT63" i="7"/>
  <c r="AS63" i="7"/>
  <c r="AR63" i="7"/>
  <c r="AQ63" i="7"/>
  <c r="AP63" i="7"/>
  <c r="AO63" i="7"/>
  <c r="AN63" i="7"/>
  <c r="AM63" i="7"/>
  <c r="AL63" i="7"/>
  <c r="AK63" i="7"/>
  <c r="AJ63" i="7"/>
  <c r="AI63" i="7"/>
  <c r="AH63" i="7"/>
  <c r="AG63" i="7"/>
  <c r="AF63" i="7"/>
  <c r="AE63" i="7"/>
  <c r="AD63" i="7"/>
  <c r="AC63" i="7"/>
  <c r="AB63" i="7"/>
  <c r="AA63" i="7"/>
  <c r="Z63" i="7"/>
  <c r="Y63"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EG45" i="7"/>
  <c r="EF45" i="7"/>
  <c r="EE45" i="7"/>
  <c r="ED45" i="7"/>
  <c r="EC45" i="7"/>
  <c r="EB45" i="7"/>
  <c r="EA45" i="7"/>
  <c r="DZ45" i="7"/>
  <c r="DY45" i="7"/>
  <c r="DX45" i="7"/>
  <c r="DW45" i="7"/>
  <c r="DV45" i="7"/>
  <c r="DU45" i="7"/>
  <c r="DT45" i="7"/>
  <c r="DS45" i="7"/>
  <c r="DR45" i="7"/>
  <c r="DQ45" i="7"/>
  <c r="DP45" i="7"/>
  <c r="DO45" i="7"/>
  <c r="DN45" i="7"/>
  <c r="DM45" i="7"/>
  <c r="DL45" i="7"/>
  <c r="DK45" i="7"/>
  <c r="DJ45" i="7"/>
  <c r="DI45" i="7"/>
  <c r="DH45" i="7"/>
  <c r="DG45" i="7"/>
  <c r="DF45" i="7"/>
  <c r="DE45" i="7"/>
  <c r="DD45"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EG39" i="7"/>
  <c r="EF39" i="7"/>
  <c r="EE39" i="7"/>
  <c r="ED39" i="7"/>
  <c r="EC39" i="7"/>
  <c r="EB39" i="7"/>
  <c r="EA39" i="7"/>
  <c r="DZ39" i="7"/>
  <c r="DY39" i="7"/>
  <c r="DX39" i="7"/>
  <c r="DW39" i="7"/>
  <c r="DV39" i="7"/>
  <c r="DU39" i="7"/>
  <c r="DT39" i="7"/>
  <c r="DS39" i="7"/>
  <c r="DR39" i="7"/>
  <c r="DQ39" i="7"/>
  <c r="DP39" i="7"/>
  <c r="DO39" i="7"/>
  <c r="DN39" i="7"/>
  <c r="DM39" i="7"/>
  <c r="DL39" i="7"/>
  <c r="DK39" i="7"/>
  <c r="DJ39" i="7"/>
  <c r="DI39" i="7"/>
  <c r="DH39" i="7"/>
  <c r="DG39" i="7"/>
  <c r="DF39" i="7"/>
  <c r="DE39" i="7"/>
  <c r="DD39" i="7"/>
  <c r="DC39" i="7"/>
  <c r="DB39" i="7"/>
  <c r="DA39" i="7"/>
  <c r="CZ39" i="7"/>
  <c r="CY39" i="7"/>
  <c r="CX39" i="7"/>
  <c r="CW39" i="7"/>
  <c r="CV39" i="7"/>
  <c r="CU39" i="7"/>
  <c r="CT39" i="7"/>
  <c r="CS39" i="7"/>
  <c r="CR39" i="7"/>
  <c r="CQ39" i="7"/>
  <c r="CP39" i="7"/>
  <c r="CO39" i="7"/>
  <c r="CN39" i="7"/>
  <c r="CM39" i="7"/>
  <c r="CL39" i="7"/>
  <c r="CK39" i="7"/>
  <c r="CJ39" i="7"/>
  <c r="CI39" i="7"/>
  <c r="CH39" i="7"/>
  <c r="CG39" i="7"/>
  <c r="CF39" i="7"/>
  <c r="CE39" i="7"/>
  <c r="CD39" i="7"/>
  <c r="CC39" i="7"/>
  <c r="CB39" i="7"/>
  <c r="CA39" i="7"/>
  <c r="BZ39" i="7"/>
  <c r="BY39" i="7"/>
  <c r="BX39" i="7"/>
  <c r="BW39" i="7"/>
  <c r="BV39" i="7"/>
  <c r="BU39" i="7"/>
  <c r="BT39" i="7"/>
  <c r="BS39" i="7"/>
  <c r="BR39" i="7"/>
  <c r="BQ39" i="7"/>
  <c r="BP39" i="7"/>
  <c r="BO39" i="7"/>
  <c r="BN39" i="7"/>
  <c r="BM39" i="7"/>
  <c r="BL39" i="7"/>
  <c r="BK39" i="7"/>
  <c r="BJ39" i="7"/>
  <c r="BI39" i="7"/>
  <c r="BH39" i="7"/>
  <c r="BG39" i="7"/>
  <c r="BF39" i="7"/>
  <c r="BE39" i="7"/>
  <c r="BD39" i="7"/>
  <c r="BC39" i="7"/>
  <c r="BB39" i="7"/>
  <c r="BA39" i="7"/>
  <c r="AZ39" i="7"/>
  <c r="AY39" i="7"/>
  <c r="AX39" i="7"/>
  <c r="AW39" i="7"/>
  <c r="AV39" i="7"/>
  <c r="AU39" i="7"/>
  <c r="AT39" i="7"/>
  <c r="AS39" i="7"/>
  <c r="AR39" i="7"/>
  <c r="AQ39" i="7"/>
  <c r="AP39" i="7"/>
  <c r="AO39" i="7"/>
  <c r="AN39" i="7"/>
  <c r="AM39" i="7"/>
  <c r="AL39" i="7"/>
  <c r="AK39" i="7"/>
  <c r="AJ39" i="7"/>
  <c r="AI39" i="7"/>
  <c r="AH39" i="7"/>
  <c r="AG39" i="7"/>
  <c r="AF39" i="7"/>
  <c r="AE39" i="7"/>
  <c r="AD39" i="7"/>
  <c r="AC39" i="7"/>
  <c r="AB39" i="7"/>
  <c r="AA39" i="7"/>
  <c r="Z39" i="7"/>
  <c r="Y39"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CA27" i="7"/>
  <c r="BY27" i="7"/>
  <c r="BX27" i="7"/>
  <c r="BW27" i="7"/>
  <c r="BV27" i="7"/>
  <c r="BU27" i="7"/>
  <c r="BT27" i="7"/>
  <c r="BS27" i="7"/>
  <c r="BR27" i="7"/>
  <c r="BQ27" i="7"/>
  <c r="BP27" i="7"/>
  <c r="BO27" i="7"/>
  <c r="BN27" i="7"/>
  <c r="BM27" i="7"/>
  <c r="BL27" i="7"/>
  <c r="BK27" i="7"/>
  <c r="BJ27" i="7"/>
  <c r="BI27" i="7"/>
  <c r="BH27" i="7"/>
  <c r="BG27" i="7"/>
  <c r="BF27" i="7"/>
  <c r="BE27" i="7"/>
  <c r="BD27" i="7"/>
  <c r="BC27" i="7"/>
  <c r="BB27" i="7"/>
  <c r="BA27" i="7"/>
  <c r="AZ27" i="7"/>
  <c r="AY27" i="7"/>
  <c r="AX27" i="7"/>
  <c r="AW27" i="7"/>
  <c r="AV27" i="7"/>
  <c r="AU27" i="7"/>
  <c r="AT27" i="7"/>
  <c r="AS27" i="7"/>
  <c r="AR27" i="7"/>
  <c r="AQ27" i="7"/>
  <c r="AP27" i="7"/>
  <c r="AO27" i="7"/>
  <c r="AN27" i="7"/>
  <c r="AM27" i="7"/>
  <c r="AL27" i="7"/>
  <c r="AK27" i="7"/>
  <c r="AJ27" i="7"/>
  <c r="AI27" i="7"/>
  <c r="AH27" i="7"/>
  <c r="AG27" i="7"/>
  <c r="AF27" i="7"/>
  <c r="AE27" i="7"/>
  <c r="AD27" i="7"/>
  <c r="AC27" i="7"/>
  <c r="AB27" i="7"/>
  <c r="AA27" i="7"/>
  <c r="Z27" i="7"/>
  <c r="Y27" i="7"/>
  <c r="AY21" i="7"/>
  <c r="AX21" i="7"/>
  <c r="AW21" i="7"/>
  <c r="AV21" i="7"/>
  <c r="AU21" i="7"/>
  <c r="AT21" i="7"/>
  <c r="AS21" i="7"/>
  <c r="AR21" i="7"/>
  <c r="AQ21" i="7"/>
  <c r="AP21" i="7"/>
  <c r="AO21" i="7"/>
  <c r="AN21" i="7"/>
  <c r="AM21" i="7"/>
  <c r="AL21" i="7"/>
  <c r="AK21" i="7"/>
  <c r="AJ21" i="7"/>
  <c r="AI21" i="7"/>
  <c r="AH21" i="7"/>
  <c r="AG21" i="7"/>
  <c r="AF21" i="7"/>
  <c r="AE21" i="7"/>
  <c r="AD21" i="7"/>
  <c r="AC21" i="7"/>
  <c r="AB21" i="7"/>
  <c r="AA21" i="7"/>
  <c r="Z21" i="7"/>
  <c r="Y21" i="7"/>
  <c r="AF15" i="7"/>
  <c r="AE15" i="7"/>
  <c r="AD15" i="7"/>
  <c r="AC15" i="7"/>
  <c r="AB15" i="7"/>
  <c r="AA15" i="7"/>
  <c r="Z15" i="7"/>
  <c r="Y15" i="7"/>
  <c r="M121" i="7"/>
  <c r="M118" i="7"/>
  <c r="M113" i="7"/>
  <c r="M109" i="7"/>
  <c r="M103" i="7"/>
  <c r="M100" i="7"/>
  <c r="M91" i="7"/>
  <c r="M85" i="7"/>
  <c r="M83" i="7"/>
  <c r="M79" i="7"/>
  <c r="M73" i="7"/>
  <c r="M70" i="7"/>
  <c r="M65" i="7"/>
  <c r="M61" i="7"/>
  <c r="M55" i="7"/>
  <c r="M52" i="7"/>
  <c r="M43" i="7"/>
  <c r="M37" i="7"/>
  <c r="N121" i="7"/>
  <c r="N119" i="7"/>
  <c r="M119" i="7" s="1"/>
  <c r="N118" i="7"/>
  <c r="N115" i="7"/>
  <c r="M115" i="7" s="1"/>
  <c r="N113" i="7"/>
  <c r="N112" i="7"/>
  <c r="N114" i="7" s="1"/>
  <c r="M114" i="7" s="1"/>
  <c r="N109" i="7"/>
  <c r="N107" i="7"/>
  <c r="M107" i="7" s="1"/>
  <c r="N106" i="7"/>
  <c r="N108" i="7" s="1"/>
  <c r="M108" i="7" s="1"/>
  <c r="N103" i="7"/>
  <c r="N101" i="7"/>
  <c r="M101" i="7" s="1"/>
  <c r="N100" i="7"/>
  <c r="N97" i="7"/>
  <c r="M97" i="7" s="1"/>
  <c r="N95" i="7"/>
  <c r="N96" i="7" s="1"/>
  <c r="M96" i="7" s="1"/>
  <c r="N94" i="7"/>
  <c r="M94" i="7" s="1"/>
  <c r="N91" i="7"/>
  <c r="N89" i="7"/>
  <c r="M89" i="7" s="1"/>
  <c r="N88" i="7"/>
  <c r="N90" i="7" s="1"/>
  <c r="M90" i="7" s="1"/>
  <c r="N85" i="7"/>
  <c r="N84" i="7"/>
  <c r="M84" i="7" s="1"/>
  <c r="N83" i="7"/>
  <c r="N82" i="7"/>
  <c r="M82" i="7" s="1"/>
  <c r="N79" i="7"/>
  <c r="N77" i="7"/>
  <c r="M77" i="7" s="1"/>
  <c r="N76" i="7"/>
  <c r="N73" i="7"/>
  <c r="N71" i="7"/>
  <c r="M71" i="7" s="1"/>
  <c r="N70" i="7"/>
  <c r="N67" i="7"/>
  <c r="M67" i="7" s="1"/>
  <c r="N65" i="7"/>
  <c r="N64" i="7"/>
  <c r="N66" i="7" s="1"/>
  <c r="M66" i="7" s="1"/>
  <c r="N61" i="7"/>
  <c r="N59" i="7"/>
  <c r="M59" i="7" s="1"/>
  <c r="N58" i="7"/>
  <c r="N60" i="7" s="1"/>
  <c r="M60" i="7" s="1"/>
  <c r="N55" i="7"/>
  <c r="N53" i="7"/>
  <c r="M53" i="7" s="1"/>
  <c r="N52" i="7"/>
  <c r="N49" i="7"/>
  <c r="M49" i="7" s="1"/>
  <c r="N47" i="7"/>
  <c r="N48" i="7" s="1"/>
  <c r="M48" i="7" s="1"/>
  <c r="N46" i="7"/>
  <c r="M46" i="7" s="1"/>
  <c r="N43" i="7"/>
  <c r="N41" i="7"/>
  <c r="M41" i="7" s="1"/>
  <c r="N40" i="7"/>
  <c r="N42" i="7" s="1"/>
  <c r="M42" i="7" s="1"/>
  <c r="N37" i="7"/>
  <c r="N36" i="7"/>
  <c r="M36" i="7" s="1"/>
  <c r="N35" i="7"/>
  <c r="M35" i="7" s="1"/>
  <c r="N34" i="7"/>
  <c r="M34" i="7" s="1"/>
  <c r="N28" i="7"/>
  <c r="N23" i="7"/>
  <c r="M23" i="7" s="1"/>
  <c r="N22" i="7"/>
  <c r="M22" i="7" s="1"/>
  <c r="N16" i="7"/>
  <c r="N10" i="7"/>
  <c r="AG20" i="13" l="1"/>
  <c r="AH57" i="13"/>
  <c r="AH34" i="13" s="1"/>
  <c r="AH27" i="13" s="1"/>
  <c r="AH55" i="13"/>
  <c r="AH24" i="13" s="1"/>
  <c r="AJ2" i="13"/>
  <c r="AI58" i="13"/>
  <c r="N276" i="8"/>
  <c r="BB3" i="10"/>
  <c r="BA1" i="10"/>
  <c r="O3" i="8"/>
  <c r="X3" i="8"/>
  <c r="X276" i="8" s="1"/>
  <c r="W1" i="8"/>
  <c r="AC29" i="5"/>
  <c r="AD28" i="5"/>
  <c r="AF28" i="5" s="1"/>
  <c r="AG28" i="5" s="1"/>
  <c r="N29" i="7"/>
  <c r="N30" i="7" s="1"/>
  <c r="M30" i="7" s="1"/>
  <c r="DG27" i="7"/>
  <c r="EE27" i="7"/>
  <c r="DS27" i="7"/>
  <c r="CE27" i="7"/>
  <c r="DW27" i="7"/>
  <c r="DO27" i="7"/>
  <c r="CU27" i="7"/>
  <c r="CI27" i="7"/>
  <c r="N25" i="7"/>
  <c r="K41" i="17" s="1"/>
  <c r="DK27" i="7"/>
  <c r="CY27" i="7"/>
  <c r="CM27" i="7"/>
  <c r="CB27" i="7"/>
  <c r="CF27" i="7"/>
  <c r="CJ27" i="7"/>
  <c r="CR27" i="7"/>
  <c r="CV27" i="7"/>
  <c r="CZ27" i="7"/>
  <c r="DH27" i="7"/>
  <c r="DL27" i="7"/>
  <c r="DP27" i="7"/>
  <c r="DX27" i="7"/>
  <c r="EB27" i="7"/>
  <c r="EF27" i="7"/>
  <c r="CG27" i="7"/>
  <c r="CK27" i="7"/>
  <c r="CO27" i="7"/>
  <c r="CW27" i="7"/>
  <c r="DA27" i="7"/>
  <c r="DE27" i="7"/>
  <c r="DM27" i="7"/>
  <c r="DQ27" i="7"/>
  <c r="DU27" i="7"/>
  <c r="EC27" i="7"/>
  <c r="EG27" i="7"/>
  <c r="BZ27" i="7"/>
  <c r="CH27" i="7"/>
  <c r="CL27" i="7"/>
  <c r="CP27" i="7"/>
  <c r="CX27" i="7"/>
  <c r="DB27" i="7"/>
  <c r="DF27" i="7"/>
  <c r="DN27" i="7"/>
  <c r="DR27" i="7"/>
  <c r="DV27" i="7"/>
  <c r="ED27" i="7"/>
  <c r="N17" i="7"/>
  <c r="N18" i="7" s="1"/>
  <c r="M18" i="7" s="1"/>
  <c r="N11" i="7"/>
  <c r="M11" i="7" s="1"/>
  <c r="N24" i="7"/>
  <c r="M24" i="7" s="1"/>
  <c r="N72" i="7"/>
  <c r="M72" i="7" s="1"/>
  <c r="N78" i="7"/>
  <c r="M78" i="7" s="1"/>
  <c r="N120" i="7"/>
  <c r="M120" i="7" s="1"/>
  <c r="M10" i="7"/>
  <c r="M16" i="7"/>
  <c r="M28" i="7"/>
  <c r="M40" i="7"/>
  <c r="M58" i="7"/>
  <c r="M64" i="7"/>
  <c r="M76" i="7"/>
  <c r="M88" i="7"/>
  <c r="M106" i="7"/>
  <c r="M112" i="7"/>
  <c r="M47" i="7"/>
  <c r="M95" i="7"/>
  <c r="N54" i="7"/>
  <c r="M54" i="7" s="1"/>
  <c r="N102" i="7"/>
  <c r="M102" i="7" s="1"/>
  <c r="N4" i="7"/>
  <c r="AE9" i="7"/>
  <c r="AD9" i="7"/>
  <c r="AC9" i="7"/>
  <c r="AB9" i="7"/>
  <c r="AA9" i="7"/>
  <c r="AH20" i="13" l="1"/>
  <c r="AI57" i="13"/>
  <c r="AI34" i="13" s="1"/>
  <c r="AI27" i="13" s="1"/>
  <c r="AI55" i="13"/>
  <c r="AI24" i="13" s="1"/>
  <c r="AK2" i="13"/>
  <c r="AJ58" i="13"/>
  <c r="AJ28" i="5"/>
  <c r="AI28" i="5" s="1"/>
  <c r="O276" i="8"/>
  <c r="BC3" i="10"/>
  <c r="BB1" i="10"/>
  <c r="N5" i="7"/>
  <c r="M5" i="7" s="1"/>
  <c r="M4" i="7"/>
  <c r="Y3" i="8"/>
  <c r="Y276" i="8" s="1"/>
  <c r="X1" i="8"/>
  <c r="P3" i="8"/>
  <c r="AC30" i="5"/>
  <c r="AF30" i="5" s="1"/>
  <c r="AG30" i="5" s="1"/>
  <c r="AJ30" i="5" s="1"/>
  <c r="AF29" i="5"/>
  <c r="AG29" i="5" s="1"/>
  <c r="M29" i="7"/>
  <c r="EE33" i="7"/>
  <c r="EA33" i="7"/>
  <c r="DW33" i="7"/>
  <c r="DS33" i="7"/>
  <c r="DO33" i="7"/>
  <c r="DK33" i="7"/>
  <c r="DG33" i="7"/>
  <c r="DC33" i="7"/>
  <c r="CY33" i="7"/>
  <c r="CU33" i="7"/>
  <c r="CQ33" i="7"/>
  <c r="CM33" i="7"/>
  <c r="DY33" i="7"/>
  <c r="DQ33" i="7"/>
  <c r="DA33" i="7"/>
  <c r="CS33" i="7"/>
  <c r="EF33" i="7"/>
  <c r="DT33" i="7"/>
  <c r="DH33" i="7"/>
  <c r="CV33" i="7"/>
  <c r="CJ33" i="7"/>
  <c r="ED33" i="7"/>
  <c r="DZ33" i="7"/>
  <c r="DV33" i="7"/>
  <c r="DR33" i="7"/>
  <c r="DN33" i="7"/>
  <c r="DJ33" i="7"/>
  <c r="DF33" i="7"/>
  <c r="DB33" i="7"/>
  <c r="CX33" i="7"/>
  <c r="CT33" i="7"/>
  <c r="CP33" i="7"/>
  <c r="CL33" i="7"/>
  <c r="EC33" i="7"/>
  <c r="DM33" i="7"/>
  <c r="DE33" i="7"/>
  <c r="CO33" i="7"/>
  <c r="DX33" i="7"/>
  <c r="DP33" i="7"/>
  <c r="DD33" i="7"/>
  <c r="CN33" i="7"/>
  <c r="N31" i="7"/>
  <c r="K42" i="17" s="1"/>
  <c r="EG33" i="7"/>
  <c r="DU33" i="7"/>
  <c r="DI33" i="7"/>
  <c r="CW33" i="7"/>
  <c r="CK33" i="7"/>
  <c r="EB33" i="7"/>
  <c r="DL33" i="7"/>
  <c r="CZ33" i="7"/>
  <c r="CR33" i="7"/>
  <c r="DZ27" i="7"/>
  <c r="DJ27" i="7"/>
  <c r="CT27" i="7"/>
  <c r="CD27" i="7"/>
  <c r="DY27" i="7"/>
  <c r="DI27" i="7"/>
  <c r="CS27" i="7"/>
  <c r="CC27" i="7"/>
  <c r="DT27" i="7"/>
  <c r="DD27" i="7"/>
  <c r="CN27" i="7"/>
  <c r="EA27" i="7"/>
  <c r="DC27" i="7"/>
  <c r="CQ27" i="7"/>
  <c r="M25" i="7"/>
  <c r="EI27" i="7"/>
  <c r="EF21" i="7"/>
  <c r="EB21" i="7"/>
  <c r="DX21" i="7"/>
  <c r="DT21" i="7"/>
  <c r="DP21" i="7"/>
  <c r="DL21" i="7"/>
  <c r="DH21" i="7"/>
  <c r="DD21" i="7"/>
  <c r="CZ21" i="7"/>
  <c r="CV21" i="7"/>
  <c r="CR21" i="7"/>
  <c r="CN21" i="7"/>
  <c r="CJ21" i="7"/>
  <c r="CF21" i="7"/>
  <c r="CB21" i="7"/>
  <c r="BX21" i="7"/>
  <c r="BT21" i="7"/>
  <c r="BP21" i="7"/>
  <c r="BL21" i="7"/>
  <c r="BH21" i="7"/>
  <c r="BD21" i="7"/>
  <c r="AZ21" i="7"/>
  <c r="DY21" i="7"/>
  <c r="DM21" i="7"/>
  <c r="DI21" i="7"/>
  <c r="CW21" i="7"/>
  <c r="CK21" i="7"/>
  <c r="CG21" i="7"/>
  <c r="BU21" i="7"/>
  <c r="BI21" i="7"/>
  <c r="EE21" i="7"/>
  <c r="EA21" i="7"/>
  <c r="DW21" i="7"/>
  <c r="DS21" i="7"/>
  <c r="DO21" i="7"/>
  <c r="DK21" i="7"/>
  <c r="DG21" i="7"/>
  <c r="DC21" i="7"/>
  <c r="CY21" i="7"/>
  <c r="CU21" i="7"/>
  <c r="CQ21" i="7"/>
  <c r="CM21" i="7"/>
  <c r="CI21" i="7"/>
  <c r="CE21" i="7"/>
  <c r="CA21" i="7"/>
  <c r="BW21" i="7"/>
  <c r="BS21" i="7"/>
  <c r="BO21" i="7"/>
  <c r="BK21" i="7"/>
  <c r="BG21" i="7"/>
  <c r="BC21" i="7"/>
  <c r="N19" i="7"/>
  <c r="EC21" i="7"/>
  <c r="DQ21" i="7"/>
  <c r="DA21" i="7"/>
  <c r="CO21" i="7"/>
  <c r="BY21" i="7"/>
  <c r="BM21" i="7"/>
  <c r="BA21" i="7"/>
  <c r="ED21" i="7"/>
  <c r="DZ21" i="7"/>
  <c r="DV21" i="7"/>
  <c r="DR21" i="7"/>
  <c r="DN21" i="7"/>
  <c r="DJ21" i="7"/>
  <c r="DF21" i="7"/>
  <c r="DB21" i="7"/>
  <c r="CX21" i="7"/>
  <c r="CT21" i="7"/>
  <c r="CP21" i="7"/>
  <c r="CL21" i="7"/>
  <c r="CH21" i="7"/>
  <c r="CD21" i="7"/>
  <c r="BZ21" i="7"/>
  <c r="BV21" i="7"/>
  <c r="BR21" i="7"/>
  <c r="BN21" i="7"/>
  <c r="BJ21" i="7"/>
  <c r="BF21" i="7"/>
  <c r="BB21" i="7"/>
  <c r="EG21" i="7"/>
  <c r="DU21" i="7"/>
  <c r="DE21" i="7"/>
  <c r="CS21" i="7"/>
  <c r="CC21" i="7"/>
  <c r="BQ21" i="7"/>
  <c r="BE21" i="7"/>
  <c r="M17" i="7"/>
  <c r="EE15" i="7"/>
  <c r="EA15" i="7"/>
  <c r="DW15" i="7"/>
  <c r="DS15" i="7"/>
  <c r="DO15" i="7"/>
  <c r="DK15" i="7"/>
  <c r="DG15" i="7"/>
  <c r="DC15" i="7"/>
  <c r="CY15" i="7"/>
  <c r="CU15" i="7"/>
  <c r="CQ15" i="7"/>
  <c r="CM15" i="7"/>
  <c r="CI15" i="7"/>
  <c r="CE15" i="7"/>
  <c r="CA15" i="7"/>
  <c r="BW15" i="7"/>
  <c r="BS15" i="7"/>
  <c r="BO15" i="7"/>
  <c r="BK15" i="7"/>
  <c r="BG15" i="7"/>
  <c r="BC15" i="7"/>
  <c r="AY15" i="7"/>
  <c r="AU15" i="7"/>
  <c r="AQ15" i="7"/>
  <c r="AM15" i="7"/>
  <c r="AI15" i="7"/>
  <c r="N13" i="7"/>
  <c r="K39" i="17" s="1"/>
  <c r="EF15" i="7"/>
  <c r="DL15" i="7"/>
  <c r="CZ15" i="7"/>
  <c r="CN15" i="7"/>
  <c r="CB15" i="7"/>
  <c r="BP15" i="7"/>
  <c r="AZ15" i="7"/>
  <c r="AN15" i="7"/>
  <c r="ED15" i="7"/>
  <c r="DZ15" i="7"/>
  <c r="DV15" i="7"/>
  <c r="DR15" i="7"/>
  <c r="DN15" i="7"/>
  <c r="DJ15" i="7"/>
  <c r="DF15" i="7"/>
  <c r="DB15" i="7"/>
  <c r="CX15" i="7"/>
  <c r="CT15" i="7"/>
  <c r="CP15" i="7"/>
  <c r="CL15" i="7"/>
  <c r="CH15" i="7"/>
  <c r="CD15" i="7"/>
  <c r="BZ15" i="7"/>
  <c r="BV15" i="7"/>
  <c r="BR15" i="7"/>
  <c r="BN15" i="7"/>
  <c r="BJ15" i="7"/>
  <c r="BF15" i="7"/>
  <c r="BB15" i="7"/>
  <c r="AX15" i="7"/>
  <c r="AT15" i="7"/>
  <c r="AP15" i="7"/>
  <c r="AL15" i="7"/>
  <c r="AH15" i="7"/>
  <c r="EB15" i="7"/>
  <c r="DT15" i="7"/>
  <c r="DH15" i="7"/>
  <c r="CR15" i="7"/>
  <c r="CF15" i="7"/>
  <c r="BT15" i="7"/>
  <c r="BH15" i="7"/>
  <c r="AV15" i="7"/>
  <c r="AJ15" i="7"/>
  <c r="EG15" i="7"/>
  <c r="EC15" i="7"/>
  <c r="DY15" i="7"/>
  <c r="DU15" i="7"/>
  <c r="DQ15" i="7"/>
  <c r="DM15" i="7"/>
  <c r="DI15" i="7"/>
  <c r="DE15" i="7"/>
  <c r="DA15" i="7"/>
  <c r="CW15" i="7"/>
  <c r="CS15" i="7"/>
  <c r="CO15" i="7"/>
  <c r="CK15" i="7"/>
  <c r="CG15" i="7"/>
  <c r="CC15" i="7"/>
  <c r="BY15" i="7"/>
  <c r="BU15" i="7"/>
  <c r="BQ15" i="7"/>
  <c r="BM15" i="7"/>
  <c r="BI15" i="7"/>
  <c r="BE15" i="7"/>
  <c r="BA15" i="7"/>
  <c r="AW15" i="7"/>
  <c r="AS15" i="7"/>
  <c r="AO15" i="7"/>
  <c r="AK15" i="7"/>
  <c r="AG15" i="7"/>
  <c r="DX15" i="7"/>
  <c r="DP15" i="7"/>
  <c r="DD15" i="7"/>
  <c r="CV15" i="7"/>
  <c r="CJ15" i="7"/>
  <c r="BX15" i="7"/>
  <c r="BL15" i="7"/>
  <c r="BD15" i="7"/>
  <c r="AR15" i="7"/>
  <c r="N12" i="7"/>
  <c r="M12" i="7" s="1"/>
  <c r="DS9" i="7"/>
  <c r="EI21" i="7" l="1"/>
  <c r="K40" i="17"/>
  <c r="K5" i="17"/>
  <c r="G5" i="17" s="1"/>
  <c r="AI20" i="13"/>
  <c r="AJ57" i="13"/>
  <c r="AJ34" i="13" s="1"/>
  <c r="AJ27" i="13" s="1"/>
  <c r="AJ55" i="13"/>
  <c r="AJ24" i="13" s="1"/>
  <c r="AL2" i="13"/>
  <c r="AK58" i="13"/>
  <c r="P276" i="8"/>
  <c r="BD3" i="10"/>
  <c r="BC1" i="10"/>
  <c r="M13" i="7"/>
  <c r="EI15" i="7"/>
  <c r="BQ9" i="7"/>
  <c r="EF9" i="7"/>
  <c r="N7" i="7"/>
  <c r="K38" i="17" s="1"/>
  <c r="EE9" i="7"/>
  <c r="EG9" i="7"/>
  <c r="BN9" i="7"/>
  <c r="AI9" i="7"/>
  <c r="CP9" i="7"/>
  <c r="CM9" i="7"/>
  <c r="BO9" i="7"/>
  <c r="CJ9" i="7"/>
  <c r="BJ9" i="7"/>
  <c r="N6" i="7"/>
  <c r="M6" i="7" s="1"/>
  <c r="Q3" i="8"/>
  <c r="Z3" i="8"/>
  <c r="Z276" i="8" s="1"/>
  <c r="Y1" i="8"/>
  <c r="AJ29" i="5"/>
  <c r="AI30" i="5"/>
  <c r="AC31" i="5"/>
  <c r="AF31" i="5" s="1"/>
  <c r="AG31" i="5" s="1"/>
  <c r="AJ31" i="5" s="1"/>
  <c r="M31" i="7"/>
  <c r="EI33" i="7"/>
  <c r="M19" i="7"/>
  <c r="DM9" i="7"/>
  <c r="BA9" i="7"/>
  <c r="BT9" i="7"/>
  <c r="CT9" i="7"/>
  <c r="CW9" i="7"/>
  <c r="AK9" i="7"/>
  <c r="DP9" i="7"/>
  <c r="BD9" i="7"/>
  <c r="BG9" i="7"/>
  <c r="DZ9" i="7"/>
  <c r="DF9" i="7"/>
  <c r="CG9" i="7"/>
  <c r="CY9" i="7"/>
  <c r="CZ9" i="7"/>
  <c r="AN9" i="7"/>
  <c r="ED9" i="7"/>
  <c r="DY9" i="7"/>
  <c r="DI9" i="7"/>
  <c r="CS9" i="7"/>
  <c r="CC9" i="7"/>
  <c r="BM9" i="7"/>
  <c r="AW9" i="7"/>
  <c r="CQ9" i="7"/>
  <c r="BK9" i="7"/>
  <c r="EB9" i="7"/>
  <c r="DL9" i="7"/>
  <c r="CV9" i="7"/>
  <c r="CF9" i="7"/>
  <c r="BP9" i="7"/>
  <c r="AZ9" i="7"/>
  <c r="AJ9" i="7"/>
  <c r="DG9" i="7"/>
  <c r="CE9" i="7"/>
  <c r="BC9" i="7"/>
  <c r="AP9" i="7"/>
  <c r="BV9" i="7"/>
  <c r="DB9" i="7"/>
  <c r="AL9" i="7"/>
  <c r="BR9" i="7"/>
  <c r="CX9" i="7"/>
  <c r="DU9" i="7"/>
  <c r="DE9" i="7"/>
  <c r="CO9" i="7"/>
  <c r="BY9" i="7"/>
  <c r="BI9" i="7"/>
  <c r="AS9" i="7"/>
  <c r="DO9" i="7"/>
  <c r="CI9" i="7"/>
  <c r="AY9" i="7"/>
  <c r="DX9" i="7"/>
  <c r="DH9" i="7"/>
  <c r="CR9" i="7"/>
  <c r="CB9" i="7"/>
  <c r="BL9" i="7"/>
  <c r="AV9" i="7"/>
  <c r="EA9" i="7"/>
  <c r="DC9" i="7"/>
  <c r="BW9" i="7"/>
  <c r="AU9" i="7"/>
  <c r="AX9" i="7"/>
  <c r="CD9" i="7"/>
  <c r="DJ9" i="7"/>
  <c r="AT9" i="7"/>
  <c r="BZ9" i="7"/>
  <c r="DN9" i="7"/>
  <c r="DQ9" i="7"/>
  <c r="DA9" i="7"/>
  <c r="CK9" i="7"/>
  <c r="BU9" i="7"/>
  <c r="BE9" i="7"/>
  <c r="AO9" i="7"/>
  <c r="DK9" i="7"/>
  <c r="CA9" i="7"/>
  <c r="AQ9" i="7"/>
  <c r="DT9" i="7"/>
  <c r="DD9" i="7"/>
  <c r="CN9" i="7"/>
  <c r="BX9" i="7"/>
  <c r="BH9" i="7"/>
  <c r="AR9" i="7"/>
  <c r="DW9" i="7"/>
  <c r="CU9" i="7"/>
  <c r="BS9" i="7"/>
  <c r="AM9" i="7"/>
  <c r="BF9" i="7"/>
  <c r="CL9" i="7"/>
  <c r="DR9" i="7"/>
  <c r="BB9" i="7"/>
  <c r="CH9" i="7"/>
  <c r="EC9" i="7"/>
  <c r="AF9" i="7"/>
  <c r="AH9" i="7"/>
  <c r="AG9" i="7"/>
  <c r="DV9" i="7"/>
  <c r="K26" i="17" l="1"/>
  <c r="G26" i="17" s="1"/>
  <c r="K37" i="17"/>
  <c r="E4" i="18" s="1"/>
  <c r="I5" i="17"/>
  <c r="AJ20" i="13"/>
  <c r="AK57" i="13"/>
  <c r="AK34" i="13" s="1"/>
  <c r="AK27" i="13" s="1"/>
  <c r="AK55" i="13"/>
  <c r="AK24" i="13" s="1"/>
  <c r="AM2" i="13"/>
  <c r="AL58" i="13"/>
  <c r="Q276" i="8"/>
  <c r="BE3" i="10"/>
  <c r="BD1" i="10"/>
  <c r="EI9" i="7"/>
  <c r="M7" i="7"/>
  <c r="AA3" i="8"/>
  <c r="AA276" i="8" s="1"/>
  <c r="Z1" i="8"/>
  <c r="R3" i="8"/>
  <c r="AI29" i="5"/>
  <c r="AI31" i="5"/>
  <c r="AC32" i="5"/>
  <c r="AF32" i="5" s="1"/>
  <c r="AG32" i="5" s="1"/>
  <c r="AJ32" i="5" s="1"/>
  <c r="I118" i="7"/>
  <c r="I119" i="7" s="1"/>
  <c r="I120" i="7" s="1"/>
  <c r="I112" i="7"/>
  <c r="I113" i="7" s="1"/>
  <c r="I114" i="7" s="1"/>
  <c r="I106" i="7"/>
  <c r="I107" i="7" s="1"/>
  <c r="I108" i="7" s="1"/>
  <c r="I100" i="7"/>
  <c r="I101" i="7" s="1"/>
  <c r="I102" i="7" s="1"/>
  <c r="I94" i="7"/>
  <c r="I95" i="7" s="1"/>
  <c r="I96" i="7" s="1"/>
  <c r="I88" i="7"/>
  <c r="I89" i="7" s="1"/>
  <c r="I90" i="7" s="1"/>
  <c r="I82" i="7"/>
  <c r="I83" i="7" s="1"/>
  <c r="I84" i="7" s="1"/>
  <c r="I76" i="7"/>
  <c r="I77" i="7" s="1"/>
  <c r="I78" i="7" s="1"/>
  <c r="I70" i="7"/>
  <c r="I71" i="7" s="1"/>
  <c r="I72" i="7" s="1"/>
  <c r="I64" i="7"/>
  <c r="I65" i="7" s="1"/>
  <c r="I66" i="7" s="1"/>
  <c r="I58" i="7"/>
  <c r="I59" i="7" s="1"/>
  <c r="I60" i="7" s="1"/>
  <c r="I52" i="7"/>
  <c r="I53" i="7" s="1"/>
  <c r="I54" i="7" s="1"/>
  <c r="I46" i="7"/>
  <c r="I47" i="7" s="1"/>
  <c r="I48" i="7" s="1"/>
  <c r="I40" i="7"/>
  <c r="I41" i="7" s="1"/>
  <c r="I42" i="7" s="1"/>
  <c r="I34" i="7"/>
  <c r="I35" i="7" s="1"/>
  <c r="I36" i="7" s="1"/>
  <c r="I28" i="7"/>
  <c r="I29" i="7" s="1"/>
  <c r="I30" i="7" s="1"/>
  <c r="I22" i="7"/>
  <c r="I23" i="7" s="1"/>
  <c r="I24" i="7" s="1"/>
  <c r="I16" i="7"/>
  <c r="I17" i="7" s="1"/>
  <c r="I18" i="7" s="1"/>
  <c r="EI18" i="7" s="1"/>
  <c r="I10" i="7"/>
  <c r="I11" i="7" s="1"/>
  <c r="I12" i="7" s="1"/>
  <c r="I4" i="7"/>
  <c r="I5" i="7" s="1"/>
  <c r="I6" i="7" s="1"/>
  <c r="L5" i="17" l="1"/>
  <c r="I26" i="17"/>
  <c r="E5" i="17"/>
  <c r="H5" i="17" s="1"/>
  <c r="F4" i="18"/>
  <c r="E3" i="18"/>
  <c r="F3" i="18" s="1"/>
  <c r="AK20" i="13"/>
  <c r="AL57" i="13"/>
  <c r="AL34" i="13" s="1"/>
  <c r="AL27" i="13" s="1"/>
  <c r="AL55" i="13"/>
  <c r="AL24" i="13" s="1"/>
  <c r="AN2" i="13"/>
  <c r="AM58" i="13"/>
  <c r="R276" i="8"/>
  <c r="BF3" i="10"/>
  <c r="BE1" i="10"/>
  <c r="Y8" i="7"/>
  <c r="Z8" i="7"/>
  <c r="S3" i="8"/>
  <c r="AB3" i="8"/>
  <c r="AB276" i="8" s="1"/>
  <c r="AA1" i="8"/>
  <c r="AI32" i="5"/>
  <c r="AC33" i="5"/>
  <c r="AC34" i="5" s="1"/>
  <c r="I79" i="7"/>
  <c r="I80" i="7" s="1"/>
  <c r="I81" i="7" s="1"/>
  <c r="EI78" i="7"/>
  <c r="EG80" i="7"/>
  <c r="EC80" i="7"/>
  <c r="DY80" i="7"/>
  <c r="DU80" i="7"/>
  <c r="DQ80" i="7"/>
  <c r="DM80" i="7"/>
  <c r="DI80" i="7"/>
  <c r="DE80" i="7"/>
  <c r="DA80" i="7"/>
  <c r="CW80" i="7"/>
  <c r="EF80" i="7"/>
  <c r="EB80" i="7"/>
  <c r="DX80" i="7"/>
  <c r="DT80" i="7"/>
  <c r="DP80" i="7"/>
  <c r="DL80" i="7"/>
  <c r="DH80" i="7"/>
  <c r="DD80" i="7"/>
  <c r="CZ80" i="7"/>
  <c r="CV80" i="7"/>
  <c r="CR80" i="7"/>
  <c r="EA80" i="7"/>
  <c r="DS80" i="7"/>
  <c r="DK80" i="7"/>
  <c r="DC80" i="7"/>
  <c r="CU80" i="7"/>
  <c r="CP80" i="7"/>
  <c r="CL80" i="7"/>
  <c r="CH80" i="7"/>
  <c r="CD80" i="7"/>
  <c r="BZ80" i="7"/>
  <c r="BV80" i="7"/>
  <c r="BR80" i="7"/>
  <c r="BN80" i="7"/>
  <c r="BJ80" i="7"/>
  <c r="BF80" i="7"/>
  <c r="BB80" i="7"/>
  <c r="AX80" i="7"/>
  <c r="AT80" i="7"/>
  <c r="AP80" i="7"/>
  <c r="AL80" i="7"/>
  <c r="AH80" i="7"/>
  <c r="AD80" i="7"/>
  <c r="Z80" i="7"/>
  <c r="DZ80" i="7"/>
  <c r="DR80" i="7"/>
  <c r="DJ80" i="7"/>
  <c r="DB80" i="7"/>
  <c r="CT80" i="7"/>
  <c r="CO80" i="7"/>
  <c r="CK80" i="7"/>
  <c r="CG80" i="7"/>
  <c r="CC80" i="7"/>
  <c r="BY80" i="7"/>
  <c r="BU80" i="7"/>
  <c r="BQ80" i="7"/>
  <c r="BM80" i="7"/>
  <c r="BI80" i="7"/>
  <c r="BE80" i="7"/>
  <c r="BA80" i="7"/>
  <c r="AW80" i="7"/>
  <c r="AS80" i="7"/>
  <c r="AO80" i="7"/>
  <c r="AK80" i="7"/>
  <c r="AG80" i="7"/>
  <c r="AC80" i="7"/>
  <c r="Y80" i="7"/>
  <c r="EE80" i="7"/>
  <c r="DW80" i="7"/>
  <c r="DO80" i="7"/>
  <c r="DG80" i="7"/>
  <c r="CY80" i="7"/>
  <c r="CS80" i="7"/>
  <c r="CN80" i="7"/>
  <c r="CJ80" i="7"/>
  <c r="CF80" i="7"/>
  <c r="CB80" i="7"/>
  <c r="BX80" i="7"/>
  <c r="BT80" i="7"/>
  <c r="BP80" i="7"/>
  <c r="BL80" i="7"/>
  <c r="BH80" i="7"/>
  <c r="BD80" i="7"/>
  <c r="AZ80" i="7"/>
  <c r="AV80" i="7"/>
  <c r="AR80" i="7"/>
  <c r="AN80" i="7"/>
  <c r="AJ80" i="7"/>
  <c r="AF80" i="7"/>
  <c r="AB80" i="7"/>
  <c r="ED80" i="7"/>
  <c r="DV80" i="7"/>
  <c r="DN80" i="7"/>
  <c r="DF80" i="7"/>
  <c r="CX80" i="7"/>
  <c r="CQ80" i="7"/>
  <c r="CM80" i="7"/>
  <c r="CI80" i="7"/>
  <c r="CE80" i="7"/>
  <c r="CA80" i="7"/>
  <c r="BW80" i="7"/>
  <c r="BS80" i="7"/>
  <c r="BO80" i="7"/>
  <c r="BK80" i="7"/>
  <c r="BG80" i="7"/>
  <c r="BC80" i="7"/>
  <c r="AY80" i="7"/>
  <c r="AU80" i="7"/>
  <c r="AQ80" i="7"/>
  <c r="AM80" i="7"/>
  <c r="AI80" i="7"/>
  <c r="AE80" i="7"/>
  <c r="AA80" i="7"/>
  <c r="EI6" i="7"/>
  <c r="EG8" i="7"/>
  <c r="EF8" i="7"/>
  <c r="I73" i="7"/>
  <c r="I74" i="7" s="1"/>
  <c r="I75" i="7" s="1"/>
  <c r="EI72" i="7"/>
  <c r="EF74" i="7"/>
  <c r="EB74" i="7"/>
  <c r="DX74" i="7"/>
  <c r="DT74" i="7"/>
  <c r="DP74" i="7"/>
  <c r="DL74" i="7"/>
  <c r="DH74" i="7"/>
  <c r="DD74" i="7"/>
  <c r="CZ74" i="7"/>
  <c r="CV74" i="7"/>
  <c r="CR74" i="7"/>
  <c r="CN74" i="7"/>
  <c r="CJ74" i="7"/>
  <c r="CF74" i="7"/>
  <c r="CB74" i="7"/>
  <c r="BX74" i="7"/>
  <c r="BT74" i="7"/>
  <c r="BP74" i="7"/>
  <c r="BL74" i="7"/>
  <c r="BH74" i="7"/>
  <c r="BD74" i="7"/>
  <c r="AZ74" i="7"/>
  <c r="AV74" i="7"/>
  <c r="AR74" i="7"/>
  <c r="AN74" i="7"/>
  <c r="AJ74" i="7"/>
  <c r="AF74" i="7"/>
  <c r="AB74" i="7"/>
  <c r="EE74" i="7"/>
  <c r="EA74" i="7"/>
  <c r="DW74" i="7"/>
  <c r="DS74" i="7"/>
  <c r="DO74" i="7"/>
  <c r="DK74" i="7"/>
  <c r="DG74" i="7"/>
  <c r="DC74" i="7"/>
  <c r="CY74" i="7"/>
  <c r="CU74" i="7"/>
  <c r="CQ74" i="7"/>
  <c r="CM74" i="7"/>
  <c r="CI74" i="7"/>
  <c r="CE74" i="7"/>
  <c r="CA74" i="7"/>
  <c r="BW74" i="7"/>
  <c r="BS74" i="7"/>
  <c r="BO74" i="7"/>
  <c r="BK74" i="7"/>
  <c r="BG74" i="7"/>
  <c r="BC74" i="7"/>
  <c r="AY74" i="7"/>
  <c r="AU74" i="7"/>
  <c r="AQ74" i="7"/>
  <c r="AM74" i="7"/>
  <c r="ED74" i="7"/>
  <c r="DZ74" i="7"/>
  <c r="DV74" i="7"/>
  <c r="DR74" i="7"/>
  <c r="DN74" i="7"/>
  <c r="DJ74" i="7"/>
  <c r="DF74" i="7"/>
  <c r="DB74" i="7"/>
  <c r="CX74" i="7"/>
  <c r="CT74" i="7"/>
  <c r="CP74" i="7"/>
  <c r="CL74" i="7"/>
  <c r="CH74" i="7"/>
  <c r="CD74" i="7"/>
  <c r="BZ74" i="7"/>
  <c r="BV74" i="7"/>
  <c r="BR74" i="7"/>
  <c r="BN74" i="7"/>
  <c r="BJ74" i="7"/>
  <c r="BF74" i="7"/>
  <c r="BB74" i="7"/>
  <c r="AX74" i="7"/>
  <c r="AT74" i="7"/>
  <c r="AP74" i="7"/>
  <c r="AL74" i="7"/>
  <c r="AH74" i="7"/>
  <c r="AD74" i="7"/>
  <c r="Z74" i="7"/>
  <c r="EG74" i="7"/>
  <c r="EC74" i="7"/>
  <c r="DY74" i="7"/>
  <c r="DU74" i="7"/>
  <c r="DQ74" i="7"/>
  <c r="DM74" i="7"/>
  <c r="DI74" i="7"/>
  <c r="DE74" i="7"/>
  <c r="DA74" i="7"/>
  <c r="CW74" i="7"/>
  <c r="CS74" i="7"/>
  <c r="CO74" i="7"/>
  <c r="CK74" i="7"/>
  <c r="CG74" i="7"/>
  <c r="CC74" i="7"/>
  <c r="BY74" i="7"/>
  <c r="BU74" i="7"/>
  <c r="BQ74" i="7"/>
  <c r="BM74" i="7"/>
  <c r="BI74" i="7"/>
  <c r="BE74" i="7"/>
  <c r="BA74" i="7"/>
  <c r="AW74" i="7"/>
  <c r="AS74" i="7"/>
  <c r="AO74" i="7"/>
  <c r="AK74" i="7"/>
  <c r="AG74" i="7"/>
  <c r="AC74" i="7"/>
  <c r="Y74" i="7"/>
  <c r="AE74" i="7"/>
  <c r="AA74" i="7"/>
  <c r="AI74" i="7"/>
  <c r="I97" i="7"/>
  <c r="I98" i="7" s="1"/>
  <c r="I99" i="7" s="1"/>
  <c r="EI96" i="7"/>
  <c r="ED98" i="7"/>
  <c r="DZ98" i="7"/>
  <c r="DV98" i="7"/>
  <c r="DR98" i="7"/>
  <c r="DN98" i="7"/>
  <c r="DJ98" i="7"/>
  <c r="DF98" i="7"/>
  <c r="DB98" i="7"/>
  <c r="CX98" i="7"/>
  <c r="CT98" i="7"/>
  <c r="CP98" i="7"/>
  <c r="CL98" i="7"/>
  <c r="CH98" i="7"/>
  <c r="CD98" i="7"/>
  <c r="BZ98" i="7"/>
  <c r="BV98" i="7"/>
  <c r="BR98" i="7"/>
  <c r="BN98" i="7"/>
  <c r="BJ98" i="7"/>
  <c r="BF98" i="7"/>
  <c r="BB98" i="7"/>
  <c r="AX98" i="7"/>
  <c r="AT98" i="7"/>
  <c r="AP98" i="7"/>
  <c r="AL98" i="7"/>
  <c r="AH98" i="7"/>
  <c r="AD98" i="7"/>
  <c r="Z98" i="7"/>
  <c r="EG98" i="7"/>
  <c r="EC98" i="7"/>
  <c r="DY98" i="7"/>
  <c r="DU98" i="7"/>
  <c r="DQ98" i="7"/>
  <c r="DM98" i="7"/>
  <c r="DI98" i="7"/>
  <c r="DE98" i="7"/>
  <c r="DA98" i="7"/>
  <c r="CW98" i="7"/>
  <c r="CS98" i="7"/>
  <c r="CO98" i="7"/>
  <c r="CK98" i="7"/>
  <c r="CG98" i="7"/>
  <c r="CC98" i="7"/>
  <c r="BY98" i="7"/>
  <c r="BU98" i="7"/>
  <c r="BQ98" i="7"/>
  <c r="BM98" i="7"/>
  <c r="BI98" i="7"/>
  <c r="BE98" i="7"/>
  <c r="BA98" i="7"/>
  <c r="AW98" i="7"/>
  <c r="AS98" i="7"/>
  <c r="AO98" i="7"/>
  <c r="AK98" i="7"/>
  <c r="AG98" i="7"/>
  <c r="AC98" i="7"/>
  <c r="Y98" i="7"/>
  <c r="EA98" i="7"/>
  <c r="DS98" i="7"/>
  <c r="DK98" i="7"/>
  <c r="DC98" i="7"/>
  <c r="CU98" i="7"/>
  <c r="CM98" i="7"/>
  <c r="CE98" i="7"/>
  <c r="BW98" i="7"/>
  <c r="BO98" i="7"/>
  <c r="BG98" i="7"/>
  <c r="AY98" i="7"/>
  <c r="AQ98" i="7"/>
  <c r="AI98" i="7"/>
  <c r="AA98" i="7"/>
  <c r="EF98" i="7"/>
  <c r="DX98" i="7"/>
  <c r="DP98" i="7"/>
  <c r="DH98" i="7"/>
  <c r="CZ98" i="7"/>
  <c r="CR98" i="7"/>
  <c r="CJ98" i="7"/>
  <c r="CB98" i="7"/>
  <c r="BT98" i="7"/>
  <c r="BL98" i="7"/>
  <c r="BD98" i="7"/>
  <c r="AV98" i="7"/>
  <c r="AN98" i="7"/>
  <c r="AF98" i="7"/>
  <c r="EE98" i="7"/>
  <c r="DO98" i="7"/>
  <c r="CY98" i="7"/>
  <c r="CI98" i="7"/>
  <c r="BS98" i="7"/>
  <c r="BC98" i="7"/>
  <c r="AM98" i="7"/>
  <c r="EB98" i="7"/>
  <c r="DL98" i="7"/>
  <c r="CV98" i="7"/>
  <c r="CF98" i="7"/>
  <c r="BP98" i="7"/>
  <c r="AZ98" i="7"/>
  <c r="AJ98" i="7"/>
  <c r="DW98" i="7"/>
  <c r="DG98" i="7"/>
  <c r="CQ98" i="7"/>
  <c r="CA98" i="7"/>
  <c r="BK98" i="7"/>
  <c r="AU98" i="7"/>
  <c r="AE98" i="7"/>
  <c r="DT98" i="7"/>
  <c r="DD98" i="7"/>
  <c r="CN98" i="7"/>
  <c r="BX98" i="7"/>
  <c r="BH98" i="7"/>
  <c r="AR98" i="7"/>
  <c r="AB98" i="7"/>
  <c r="I55" i="7"/>
  <c r="I56" i="7" s="1"/>
  <c r="I57" i="7" s="1"/>
  <c r="EI54" i="7"/>
  <c r="EG56" i="7"/>
  <c r="EC56" i="7"/>
  <c r="DY56" i="7"/>
  <c r="DU56" i="7"/>
  <c r="DQ56" i="7"/>
  <c r="DM56" i="7"/>
  <c r="DI56" i="7"/>
  <c r="DE56" i="7"/>
  <c r="DA56" i="7"/>
  <c r="CW56" i="7"/>
  <c r="CS56" i="7"/>
  <c r="CO56" i="7"/>
  <c r="CK56" i="7"/>
  <c r="CG56" i="7"/>
  <c r="CC56" i="7"/>
  <c r="BY56" i="7"/>
  <c r="BU56" i="7"/>
  <c r="BQ56" i="7"/>
  <c r="BM56" i="7"/>
  <c r="BI56" i="7"/>
  <c r="BE56" i="7"/>
  <c r="BA56" i="7"/>
  <c r="AW56" i="7"/>
  <c r="AS56" i="7"/>
  <c r="AO56" i="7"/>
  <c r="AK56" i="7"/>
  <c r="AG56" i="7"/>
  <c r="AC56" i="7"/>
  <c r="Y56" i="7"/>
  <c r="EF56" i="7"/>
  <c r="EB56" i="7"/>
  <c r="DX56" i="7"/>
  <c r="DT56" i="7"/>
  <c r="DP56" i="7"/>
  <c r="DL56" i="7"/>
  <c r="DH56" i="7"/>
  <c r="DD56" i="7"/>
  <c r="CZ56" i="7"/>
  <c r="CV56" i="7"/>
  <c r="CR56" i="7"/>
  <c r="CN56" i="7"/>
  <c r="CJ56" i="7"/>
  <c r="CF56" i="7"/>
  <c r="CB56" i="7"/>
  <c r="BX56" i="7"/>
  <c r="BT56" i="7"/>
  <c r="BP56" i="7"/>
  <c r="BL56" i="7"/>
  <c r="BH56" i="7"/>
  <c r="BD56" i="7"/>
  <c r="AZ56" i="7"/>
  <c r="AV56" i="7"/>
  <c r="AR56" i="7"/>
  <c r="AN56" i="7"/>
  <c r="AJ56" i="7"/>
  <c r="AF56" i="7"/>
  <c r="AB56" i="7"/>
  <c r="EE56" i="7"/>
  <c r="EA56" i="7"/>
  <c r="DW56" i="7"/>
  <c r="DS56" i="7"/>
  <c r="DO56" i="7"/>
  <c r="DK56" i="7"/>
  <c r="DG56" i="7"/>
  <c r="DC56" i="7"/>
  <c r="CY56" i="7"/>
  <c r="CU56" i="7"/>
  <c r="CQ56" i="7"/>
  <c r="CM56" i="7"/>
  <c r="CI56" i="7"/>
  <c r="CE56" i="7"/>
  <c r="CA56" i="7"/>
  <c r="BW56" i="7"/>
  <c r="BS56" i="7"/>
  <c r="BO56" i="7"/>
  <c r="BK56" i="7"/>
  <c r="BG56" i="7"/>
  <c r="BC56" i="7"/>
  <c r="AY56" i="7"/>
  <c r="AU56" i="7"/>
  <c r="AQ56" i="7"/>
  <c r="AM56" i="7"/>
  <c r="AI56" i="7"/>
  <c r="AE56" i="7"/>
  <c r="AA56" i="7"/>
  <c r="ED56" i="7"/>
  <c r="DZ56" i="7"/>
  <c r="DV56" i="7"/>
  <c r="DR56" i="7"/>
  <c r="DN56" i="7"/>
  <c r="DJ56" i="7"/>
  <c r="DF56" i="7"/>
  <c r="DB56" i="7"/>
  <c r="CX56" i="7"/>
  <c r="CT56" i="7"/>
  <c r="CP56" i="7"/>
  <c r="CL56" i="7"/>
  <c r="CH56" i="7"/>
  <c r="CD56" i="7"/>
  <c r="BZ56" i="7"/>
  <c r="BV56" i="7"/>
  <c r="BR56" i="7"/>
  <c r="BN56" i="7"/>
  <c r="BJ56" i="7"/>
  <c r="BF56" i="7"/>
  <c r="BB56" i="7"/>
  <c r="AX56" i="7"/>
  <c r="AT56" i="7"/>
  <c r="AP56" i="7"/>
  <c r="AL56" i="7"/>
  <c r="AH56" i="7"/>
  <c r="AD56" i="7"/>
  <c r="Z56" i="7"/>
  <c r="I103" i="7"/>
  <c r="I104" i="7" s="1"/>
  <c r="I105" i="7" s="1"/>
  <c r="EI102" i="7"/>
  <c r="EF104" i="7"/>
  <c r="EB104" i="7"/>
  <c r="DX104" i="7"/>
  <c r="DT104" i="7"/>
  <c r="DP104" i="7"/>
  <c r="DL104" i="7"/>
  <c r="DH104" i="7"/>
  <c r="DD104" i="7"/>
  <c r="CZ104" i="7"/>
  <c r="CV104" i="7"/>
  <c r="CR104" i="7"/>
  <c r="CN104" i="7"/>
  <c r="CJ104" i="7"/>
  <c r="CF104" i="7"/>
  <c r="CB104" i="7"/>
  <c r="BX104" i="7"/>
  <c r="BT104" i="7"/>
  <c r="BP104" i="7"/>
  <c r="BL104" i="7"/>
  <c r="BH104" i="7"/>
  <c r="BD104" i="7"/>
  <c r="AZ104" i="7"/>
  <c r="AV104" i="7"/>
  <c r="AR104" i="7"/>
  <c r="AN104" i="7"/>
  <c r="AJ104" i="7"/>
  <c r="AF104" i="7"/>
  <c r="AB104" i="7"/>
  <c r="EE104" i="7"/>
  <c r="EA104" i="7"/>
  <c r="DW104" i="7"/>
  <c r="DS104" i="7"/>
  <c r="DO104" i="7"/>
  <c r="DK104" i="7"/>
  <c r="DG104" i="7"/>
  <c r="DC104" i="7"/>
  <c r="CY104" i="7"/>
  <c r="CU104" i="7"/>
  <c r="CQ104" i="7"/>
  <c r="CM104" i="7"/>
  <c r="CI104" i="7"/>
  <c r="CE104" i="7"/>
  <c r="CA104" i="7"/>
  <c r="BW104" i="7"/>
  <c r="BS104" i="7"/>
  <c r="BO104" i="7"/>
  <c r="BK104" i="7"/>
  <c r="BG104" i="7"/>
  <c r="BC104" i="7"/>
  <c r="AY104" i="7"/>
  <c r="AU104" i="7"/>
  <c r="AQ104" i="7"/>
  <c r="AM104" i="7"/>
  <c r="AI104" i="7"/>
  <c r="AE104" i="7"/>
  <c r="AA104" i="7"/>
  <c r="ED104" i="7"/>
  <c r="DV104" i="7"/>
  <c r="DN104" i="7"/>
  <c r="DF104" i="7"/>
  <c r="CX104" i="7"/>
  <c r="CP104" i="7"/>
  <c r="CH104" i="7"/>
  <c r="BZ104" i="7"/>
  <c r="BR104" i="7"/>
  <c r="BJ104" i="7"/>
  <c r="BB104" i="7"/>
  <c r="AT104" i="7"/>
  <c r="AL104" i="7"/>
  <c r="AD104" i="7"/>
  <c r="EC104" i="7"/>
  <c r="DU104" i="7"/>
  <c r="DM104" i="7"/>
  <c r="DE104" i="7"/>
  <c r="CW104" i="7"/>
  <c r="CO104" i="7"/>
  <c r="CG104" i="7"/>
  <c r="BY104" i="7"/>
  <c r="BQ104" i="7"/>
  <c r="BI104" i="7"/>
  <c r="BA104" i="7"/>
  <c r="AS104" i="7"/>
  <c r="AK104" i="7"/>
  <c r="AC104" i="7"/>
  <c r="DY104" i="7"/>
  <c r="DI104" i="7"/>
  <c r="CS104" i="7"/>
  <c r="CC104" i="7"/>
  <c r="BM104" i="7"/>
  <c r="AW104" i="7"/>
  <c r="AG104" i="7"/>
  <c r="DR104" i="7"/>
  <c r="DB104" i="7"/>
  <c r="CL104" i="7"/>
  <c r="BV104" i="7"/>
  <c r="BF104" i="7"/>
  <c r="AP104" i="7"/>
  <c r="Z104" i="7"/>
  <c r="EG104" i="7"/>
  <c r="DQ104" i="7"/>
  <c r="DA104" i="7"/>
  <c r="CK104" i="7"/>
  <c r="BU104" i="7"/>
  <c r="BE104" i="7"/>
  <c r="AO104" i="7"/>
  <c r="Y104" i="7"/>
  <c r="DZ104" i="7"/>
  <c r="DJ104" i="7"/>
  <c r="CT104" i="7"/>
  <c r="CD104" i="7"/>
  <c r="BN104" i="7"/>
  <c r="AX104" i="7"/>
  <c r="AH104" i="7"/>
  <c r="I13" i="7"/>
  <c r="I14" i="7" s="1"/>
  <c r="I15" i="7" s="1"/>
  <c r="AN14" i="7"/>
  <c r="EI12" i="7"/>
  <c r="AO14" i="7"/>
  <c r="DV14" i="7"/>
  <c r="DB14" i="7"/>
  <c r="CL14" i="7"/>
  <c r="BV14" i="7"/>
  <c r="BF14" i="7"/>
  <c r="AT14" i="7"/>
  <c r="AF14" i="7"/>
  <c r="EG14" i="7"/>
  <c r="DQ14" i="7"/>
  <c r="DA14" i="7"/>
  <c r="CK14" i="7"/>
  <c r="BU14" i="7"/>
  <c r="BI14" i="7"/>
  <c r="AS14" i="7"/>
  <c r="AA14" i="7"/>
  <c r="DY14" i="7"/>
  <c r="DE14" i="7"/>
  <c r="CO14" i="7"/>
  <c r="BY14" i="7"/>
  <c r="BE14" i="7"/>
  <c r="AM14" i="7"/>
  <c r="EF14" i="7"/>
  <c r="EB14" i="7"/>
  <c r="DX14" i="7"/>
  <c r="DT14" i="7"/>
  <c r="DP14" i="7"/>
  <c r="DL14" i="7"/>
  <c r="DH14" i="7"/>
  <c r="DD14" i="7"/>
  <c r="CZ14" i="7"/>
  <c r="CV14" i="7"/>
  <c r="CR14" i="7"/>
  <c r="CN14" i="7"/>
  <c r="CJ14" i="7"/>
  <c r="CF14" i="7"/>
  <c r="CB14" i="7"/>
  <c r="BX14" i="7"/>
  <c r="BT14" i="7"/>
  <c r="BP14" i="7"/>
  <c r="BL14" i="7"/>
  <c r="BH14" i="7"/>
  <c r="BD14" i="7"/>
  <c r="AZ14" i="7"/>
  <c r="AV14" i="7"/>
  <c r="AR14" i="7"/>
  <c r="AL14" i="7"/>
  <c r="AH14" i="7"/>
  <c r="AD14" i="7"/>
  <c r="Z14" i="7"/>
  <c r="DZ14" i="7"/>
  <c r="DN14" i="7"/>
  <c r="DF14" i="7"/>
  <c r="CT14" i="7"/>
  <c r="CH14" i="7"/>
  <c r="BZ14" i="7"/>
  <c r="BN14" i="7"/>
  <c r="BB14" i="7"/>
  <c r="AP14" i="7"/>
  <c r="AB14" i="7"/>
  <c r="EC14" i="7"/>
  <c r="DM14" i="7"/>
  <c r="CS14" i="7"/>
  <c r="CC14" i="7"/>
  <c r="BQ14" i="7"/>
  <c r="AW14" i="7"/>
  <c r="AE14" i="7"/>
  <c r="EE14" i="7"/>
  <c r="EA14" i="7"/>
  <c r="DW14" i="7"/>
  <c r="DS14" i="7"/>
  <c r="DO14" i="7"/>
  <c r="DK14" i="7"/>
  <c r="DG14" i="7"/>
  <c r="DC14" i="7"/>
  <c r="CY14" i="7"/>
  <c r="CU14" i="7"/>
  <c r="CQ14" i="7"/>
  <c r="CM14" i="7"/>
  <c r="CI14" i="7"/>
  <c r="CE14" i="7"/>
  <c r="CA14" i="7"/>
  <c r="BW14" i="7"/>
  <c r="BS14" i="7"/>
  <c r="BO14" i="7"/>
  <c r="BK14" i="7"/>
  <c r="BG14" i="7"/>
  <c r="BC14" i="7"/>
  <c r="AY14" i="7"/>
  <c r="AU14" i="7"/>
  <c r="AQ14" i="7"/>
  <c r="AK14" i="7"/>
  <c r="AG14" i="7"/>
  <c r="AC14" i="7"/>
  <c r="Y14" i="7"/>
  <c r="ED14" i="7"/>
  <c r="DR14" i="7"/>
  <c r="DJ14" i="7"/>
  <c r="CX14" i="7"/>
  <c r="CP14" i="7"/>
  <c r="CD14" i="7"/>
  <c r="BR14" i="7"/>
  <c r="BJ14" i="7"/>
  <c r="AX14" i="7"/>
  <c r="AJ14" i="7"/>
  <c r="DU14" i="7"/>
  <c r="DI14" i="7"/>
  <c r="CW14" i="7"/>
  <c r="CG14" i="7"/>
  <c r="BM14" i="7"/>
  <c r="BA14" i="7"/>
  <c r="AI14" i="7"/>
  <c r="I37" i="7"/>
  <c r="I38" i="7" s="1"/>
  <c r="I39" i="7" s="1"/>
  <c r="EI36" i="7"/>
  <c r="EE38" i="7"/>
  <c r="EA38" i="7"/>
  <c r="DW38" i="7"/>
  <c r="DS38" i="7"/>
  <c r="DO38" i="7"/>
  <c r="DK38" i="7"/>
  <c r="DG38" i="7"/>
  <c r="DC38" i="7"/>
  <c r="CY38" i="7"/>
  <c r="CU38" i="7"/>
  <c r="CQ38" i="7"/>
  <c r="CM38" i="7"/>
  <c r="CI38" i="7"/>
  <c r="CE38" i="7"/>
  <c r="CA38" i="7"/>
  <c r="BW38" i="7"/>
  <c r="BS38" i="7"/>
  <c r="BO38" i="7"/>
  <c r="BK38" i="7"/>
  <c r="BG38" i="7"/>
  <c r="BC38" i="7"/>
  <c r="AY38" i="7"/>
  <c r="AU38" i="7"/>
  <c r="AQ38" i="7"/>
  <c r="AM38" i="7"/>
  <c r="AI38" i="7"/>
  <c r="AE38" i="7"/>
  <c r="AA38" i="7"/>
  <c r="ED38" i="7"/>
  <c r="DZ38" i="7"/>
  <c r="DV38" i="7"/>
  <c r="DR38" i="7"/>
  <c r="DN38" i="7"/>
  <c r="DJ38" i="7"/>
  <c r="DF38" i="7"/>
  <c r="DB38" i="7"/>
  <c r="CX38" i="7"/>
  <c r="CT38" i="7"/>
  <c r="CP38" i="7"/>
  <c r="CL38" i="7"/>
  <c r="CH38" i="7"/>
  <c r="CD38" i="7"/>
  <c r="BZ38" i="7"/>
  <c r="BV38" i="7"/>
  <c r="BR38" i="7"/>
  <c r="BN38" i="7"/>
  <c r="BJ38" i="7"/>
  <c r="BF38" i="7"/>
  <c r="BB38" i="7"/>
  <c r="AX38" i="7"/>
  <c r="AT38" i="7"/>
  <c r="AP38" i="7"/>
  <c r="AL38" i="7"/>
  <c r="AH38" i="7"/>
  <c r="AD38" i="7"/>
  <c r="Z38" i="7"/>
  <c r="EG38" i="7"/>
  <c r="EC38" i="7"/>
  <c r="DY38" i="7"/>
  <c r="DU38" i="7"/>
  <c r="DQ38" i="7"/>
  <c r="DM38" i="7"/>
  <c r="DI38" i="7"/>
  <c r="DE38" i="7"/>
  <c r="DA38" i="7"/>
  <c r="CW38" i="7"/>
  <c r="CS38" i="7"/>
  <c r="CO38" i="7"/>
  <c r="CK38" i="7"/>
  <c r="CG38" i="7"/>
  <c r="CC38" i="7"/>
  <c r="BY38" i="7"/>
  <c r="BU38" i="7"/>
  <c r="BQ38" i="7"/>
  <c r="BM38" i="7"/>
  <c r="BI38" i="7"/>
  <c r="BE38" i="7"/>
  <c r="BA38" i="7"/>
  <c r="AW38" i="7"/>
  <c r="AS38" i="7"/>
  <c r="AO38" i="7"/>
  <c r="AK38" i="7"/>
  <c r="AG38" i="7"/>
  <c r="AC38" i="7"/>
  <c r="Y38" i="7"/>
  <c r="EF38" i="7"/>
  <c r="EB38" i="7"/>
  <c r="DX38" i="7"/>
  <c r="DT38" i="7"/>
  <c r="DP38" i="7"/>
  <c r="DL38" i="7"/>
  <c r="DH38" i="7"/>
  <c r="DD38" i="7"/>
  <c r="CZ38" i="7"/>
  <c r="CV38" i="7"/>
  <c r="CR38" i="7"/>
  <c r="CN38" i="7"/>
  <c r="CJ38" i="7"/>
  <c r="CF38" i="7"/>
  <c r="CB38" i="7"/>
  <c r="BX38" i="7"/>
  <c r="BT38" i="7"/>
  <c r="BP38" i="7"/>
  <c r="BL38" i="7"/>
  <c r="BH38" i="7"/>
  <c r="BD38" i="7"/>
  <c r="AZ38" i="7"/>
  <c r="AV38" i="7"/>
  <c r="AR38" i="7"/>
  <c r="AN38" i="7"/>
  <c r="AJ38" i="7"/>
  <c r="AF38" i="7"/>
  <c r="AB38" i="7"/>
  <c r="I61" i="7"/>
  <c r="I62" i="7" s="1"/>
  <c r="I63" i="7" s="1"/>
  <c r="EI60" i="7"/>
  <c r="EE62" i="7"/>
  <c r="EA62" i="7"/>
  <c r="DW62" i="7"/>
  <c r="DS62" i="7"/>
  <c r="DO62" i="7"/>
  <c r="DK62" i="7"/>
  <c r="DG62" i="7"/>
  <c r="DC62" i="7"/>
  <c r="CY62" i="7"/>
  <c r="CU62" i="7"/>
  <c r="CQ62" i="7"/>
  <c r="CM62" i="7"/>
  <c r="CI62" i="7"/>
  <c r="CE62" i="7"/>
  <c r="CA62" i="7"/>
  <c r="BW62" i="7"/>
  <c r="BS62" i="7"/>
  <c r="BO62" i="7"/>
  <c r="BK62" i="7"/>
  <c r="BG62" i="7"/>
  <c r="BC62" i="7"/>
  <c r="AY62" i="7"/>
  <c r="AU62" i="7"/>
  <c r="AQ62" i="7"/>
  <c r="AM62" i="7"/>
  <c r="AI62" i="7"/>
  <c r="AE62" i="7"/>
  <c r="AA62" i="7"/>
  <c r="ED62" i="7"/>
  <c r="DZ62" i="7"/>
  <c r="DV62" i="7"/>
  <c r="DR62" i="7"/>
  <c r="DN62" i="7"/>
  <c r="DJ62" i="7"/>
  <c r="DF62" i="7"/>
  <c r="DB62" i="7"/>
  <c r="CX62" i="7"/>
  <c r="CT62" i="7"/>
  <c r="CP62" i="7"/>
  <c r="CL62" i="7"/>
  <c r="CH62" i="7"/>
  <c r="CD62" i="7"/>
  <c r="BZ62" i="7"/>
  <c r="BV62" i="7"/>
  <c r="BR62" i="7"/>
  <c r="BN62" i="7"/>
  <c r="BJ62" i="7"/>
  <c r="BF62" i="7"/>
  <c r="BB62" i="7"/>
  <c r="AX62" i="7"/>
  <c r="AT62" i="7"/>
  <c r="AP62" i="7"/>
  <c r="AL62" i="7"/>
  <c r="AH62" i="7"/>
  <c r="AD62" i="7"/>
  <c r="Z62" i="7"/>
  <c r="EG62" i="7"/>
  <c r="EC62" i="7"/>
  <c r="DY62" i="7"/>
  <c r="DU62" i="7"/>
  <c r="DQ62" i="7"/>
  <c r="DM62" i="7"/>
  <c r="DI62" i="7"/>
  <c r="DE62" i="7"/>
  <c r="DA62" i="7"/>
  <c r="CW62" i="7"/>
  <c r="CS62" i="7"/>
  <c r="CO62" i="7"/>
  <c r="CK62" i="7"/>
  <c r="CG62" i="7"/>
  <c r="CC62" i="7"/>
  <c r="BY62" i="7"/>
  <c r="BU62" i="7"/>
  <c r="BQ62" i="7"/>
  <c r="BM62" i="7"/>
  <c r="BI62" i="7"/>
  <c r="BE62" i="7"/>
  <c r="BA62" i="7"/>
  <c r="AW62" i="7"/>
  <c r="AS62" i="7"/>
  <c r="AO62" i="7"/>
  <c r="AK62" i="7"/>
  <c r="AG62" i="7"/>
  <c r="AC62" i="7"/>
  <c r="Y62" i="7"/>
  <c r="EF62" i="7"/>
  <c r="EB62" i="7"/>
  <c r="DX62" i="7"/>
  <c r="DT62" i="7"/>
  <c r="DP62" i="7"/>
  <c r="DL62" i="7"/>
  <c r="DH62" i="7"/>
  <c r="DD62" i="7"/>
  <c r="CZ62" i="7"/>
  <c r="CV62" i="7"/>
  <c r="CR62" i="7"/>
  <c r="CN62" i="7"/>
  <c r="CJ62" i="7"/>
  <c r="CF62" i="7"/>
  <c r="CB62" i="7"/>
  <c r="BX62" i="7"/>
  <c r="BT62" i="7"/>
  <c r="BP62" i="7"/>
  <c r="BL62" i="7"/>
  <c r="BH62" i="7"/>
  <c r="BD62" i="7"/>
  <c r="AZ62" i="7"/>
  <c r="AV62" i="7"/>
  <c r="AR62" i="7"/>
  <c r="AN62" i="7"/>
  <c r="AJ62" i="7"/>
  <c r="AF62" i="7"/>
  <c r="AB62" i="7"/>
  <c r="I85" i="7"/>
  <c r="I86" i="7" s="1"/>
  <c r="I87" i="7" s="1"/>
  <c r="EI84" i="7"/>
  <c r="EE86" i="7"/>
  <c r="EA86" i="7"/>
  <c r="DW86" i="7"/>
  <c r="DS86" i="7"/>
  <c r="DO86" i="7"/>
  <c r="DK86" i="7"/>
  <c r="DG86" i="7"/>
  <c r="DC86" i="7"/>
  <c r="CY86" i="7"/>
  <c r="CU86" i="7"/>
  <c r="CQ86" i="7"/>
  <c r="CM86" i="7"/>
  <c r="CI86" i="7"/>
  <c r="CE86" i="7"/>
  <c r="CA86" i="7"/>
  <c r="BW86" i="7"/>
  <c r="BS86" i="7"/>
  <c r="BO86" i="7"/>
  <c r="BK86" i="7"/>
  <c r="BG86" i="7"/>
  <c r="BC86" i="7"/>
  <c r="AY86" i="7"/>
  <c r="AU86" i="7"/>
  <c r="AQ86" i="7"/>
  <c r="AM86" i="7"/>
  <c r="AI86" i="7"/>
  <c r="AE86" i="7"/>
  <c r="AA86" i="7"/>
  <c r="ED86" i="7"/>
  <c r="DZ86" i="7"/>
  <c r="DV86" i="7"/>
  <c r="DR86" i="7"/>
  <c r="DN86" i="7"/>
  <c r="DJ86" i="7"/>
  <c r="DF86" i="7"/>
  <c r="DB86" i="7"/>
  <c r="CX86" i="7"/>
  <c r="CT86" i="7"/>
  <c r="CP86" i="7"/>
  <c r="CL86" i="7"/>
  <c r="CH86" i="7"/>
  <c r="CD86" i="7"/>
  <c r="BZ86" i="7"/>
  <c r="BV86" i="7"/>
  <c r="BR86" i="7"/>
  <c r="BN86" i="7"/>
  <c r="BJ86" i="7"/>
  <c r="BF86" i="7"/>
  <c r="BB86" i="7"/>
  <c r="AX86" i="7"/>
  <c r="AT86" i="7"/>
  <c r="AP86" i="7"/>
  <c r="AL86" i="7"/>
  <c r="AH86" i="7"/>
  <c r="AD86" i="7"/>
  <c r="Z86" i="7"/>
  <c r="EG86" i="7"/>
  <c r="DY86" i="7"/>
  <c r="DQ86" i="7"/>
  <c r="DI86" i="7"/>
  <c r="DA86" i="7"/>
  <c r="CS86" i="7"/>
  <c r="CK86" i="7"/>
  <c r="CC86" i="7"/>
  <c r="BU86" i="7"/>
  <c r="BM86" i="7"/>
  <c r="BE86" i="7"/>
  <c r="AW86" i="7"/>
  <c r="AO86" i="7"/>
  <c r="AG86" i="7"/>
  <c r="Y86" i="7"/>
  <c r="EF86" i="7"/>
  <c r="DX86" i="7"/>
  <c r="DP86" i="7"/>
  <c r="DH86" i="7"/>
  <c r="CZ86" i="7"/>
  <c r="CR86" i="7"/>
  <c r="CJ86" i="7"/>
  <c r="CB86" i="7"/>
  <c r="BT86" i="7"/>
  <c r="BL86" i="7"/>
  <c r="BD86" i="7"/>
  <c r="AV86" i="7"/>
  <c r="AN86" i="7"/>
  <c r="AF86" i="7"/>
  <c r="EC86" i="7"/>
  <c r="DU86" i="7"/>
  <c r="DM86" i="7"/>
  <c r="DE86" i="7"/>
  <c r="CW86" i="7"/>
  <c r="CO86" i="7"/>
  <c r="CG86" i="7"/>
  <c r="BY86" i="7"/>
  <c r="BQ86" i="7"/>
  <c r="BI86" i="7"/>
  <c r="BA86" i="7"/>
  <c r="AS86" i="7"/>
  <c r="AK86" i="7"/>
  <c r="AC86" i="7"/>
  <c r="EB86" i="7"/>
  <c r="DT86" i="7"/>
  <c r="DL86" i="7"/>
  <c r="DD86" i="7"/>
  <c r="CV86" i="7"/>
  <c r="CN86" i="7"/>
  <c r="CF86" i="7"/>
  <c r="BX86" i="7"/>
  <c r="BP86" i="7"/>
  <c r="BH86" i="7"/>
  <c r="AZ86" i="7"/>
  <c r="AR86" i="7"/>
  <c r="AJ86" i="7"/>
  <c r="AB86" i="7"/>
  <c r="I109" i="7"/>
  <c r="I110" i="7" s="1"/>
  <c r="I111" i="7" s="1"/>
  <c r="EI108" i="7"/>
  <c r="EE110" i="7"/>
  <c r="EA110" i="7"/>
  <c r="DW110" i="7"/>
  <c r="DS110" i="7"/>
  <c r="DO110" i="7"/>
  <c r="DK110" i="7"/>
  <c r="DG110" i="7"/>
  <c r="DC110" i="7"/>
  <c r="CY110" i="7"/>
  <c r="CU110" i="7"/>
  <c r="CQ110" i="7"/>
  <c r="CM110" i="7"/>
  <c r="CI110" i="7"/>
  <c r="CE110" i="7"/>
  <c r="CA110" i="7"/>
  <c r="BW110" i="7"/>
  <c r="BS110" i="7"/>
  <c r="BO110" i="7"/>
  <c r="BK110" i="7"/>
  <c r="BG110" i="7"/>
  <c r="BC110" i="7"/>
  <c r="AY110" i="7"/>
  <c r="AU110" i="7"/>
  <c r="ED110" i="7"/>
  <c r="DZ110" i="7"/>
  <c r="DV110" i="7"/>
  <c r="DR110" i="7"/>
  <c r="DN110" i="7"/>
  <c r="DJ110" i="7"/>
  <c r="DF110" i="7"/>
  <c r="DB110" i="7"/>
  <c r="CX110" i="7"/>
  <c r="CT110" i="7"/>
  <c r="CP110" i="7"/>
  <c r="CL110" i="7"/>
  <c r="CH110" i="7"/>
  <c r="CD110" i="7"/>
  <c r="BZ110" i="7"/>
  <c r="BV110" i="7"/>
  <c r="BR110" i="7"/>
  <c r="BN110" i="7"/>
  <c r="BJ110" i="7"/>
  <c r="BF110" i="7"/>
  <c r="BB110" i="7"/>
  <c r="AX110" i="7"/>
  <c r="AT110" i="7"/>
  <c r="AP110" i="7"/>
  <c r="EG110" i="7"/>
  <c r="EC110" i="7"/>
  <c r="DY110" i="7"/>
  <c r="DU110" i="7"/>
  <c r="DQ110" i="7"/>
  <c r="DM110" i="7"/>
  <c r="DI110" i="7"/>
  <c r="DE110" i="7"/>
  <c r="DA110" i="7"/>
  <c r="CW110" i="7"/>
  <c r="CS110" i="7"/>
  <c r="CO110" i="7"/>
  <c r="CK110" i="7"/>
  <c r="CG110" i="7"/>
  <c r="CC110" i="7"/>
  <c r="BY110" i="7"/>
  <c r="BU110" i="7"/>
  <c r="BQ110" i="7"/>
  <c r="BM110" i="7"/>
  <c r="BI110" i="7"/>
  <c r="BE110" i="7"/>
  <c r="BA110" i="7"/>
  <c r="AW110" i="7"/>
  <c r="EF110" i="7"/>
  <c r="EB110" i="7"/>
  <c r="DX110" i="7"/>
  <c r="DT110" i="7"/>
  <c r="DP110" i="7"/>
  <c r="DL110" i="7"/>
  <c r="DH110" i="7"/>
  <c r="DD110" i="7"/>
  <c r="CZ110" i="7"/>
  <c r="CV110" i="7"/>
  <c r="CR110" i="7"/>
  <c r="CN110" i="7"/>
  <c r="CJ110" i="7"/>
  <c r="CF110" i="7"/>
  <c r="CB110" i="7"/>
  <c r="BX110" i="7"/>
  <c r="BT110" i="7"/>
  <c r="BP110" i="7"/>
  <c r="BL110" i="7"/>
  <c r="BH110" i="7"/>
  <c r="BD110" i="7"/>
  <c r="AZ110" i="7"/>
  <c r="AV110" i="7"/>
  <c r="AR110" i="7"/>
  <c r="AN110" i="7"/>
  <c r="AS110" i="7"/>
  <c r="AQ110" i="7"/>
  <c r="AL110" i="7"/>
  <c r="AH110" i="7"/>
  <c r="AD110" i="7"/>
  <c r="Z110" i="7"/>
  <c r="AO110" i="7"/>
  <c r="AK110" i="7"/>
  <c r="AG110" i="7"/>
  <c r="AC110" i="7"/>
  <c r="Y110" i="7"/>
  <c r="AF110" i="7"/>
  <c r="AM110" i="7"/>
  <c r="AE110" i="7"/>
  <c r="AJ110" i="7"/>
  <c r="AB110" i="7"/>
  <c r="AI110" i="7"/>
  <c r="AA110" i="7"/>
  <c r="I25" i="7"/>
  <c r="I26" i="7" s="1"/>
  <c r="I27" i="7" s="1"/>
  <c r="EG26" i="7"/>
  <c r="EC26" i="7"/>
  <c r="DY26" i="7"/>
  <c r="DU26" i="7"/>
  <c r="DQ26" i="7"/>
  <c r="DE26" i="7"/>
  <c r="DA26" i="7"/>
  <c r="CW26" i="7"/>
  <c r="CS26" i="7"/>
  <c r="CG26" i="7"/>
  <c r="BU26" i="7"/>
  <c r="BA26" i="7"/>
  <c r="AG26" i="7"/>
  <c r="EF26" i="7"/>
  <c r="EB26" i="7"/>
  <c r="DX26" i="7"/>
  <c r="DT26" i="7"/>
  <c r="DP26" i="7"/>
  <c r="DL26" i="7"/>
  <c r="DH26" i="7"/>
  <c r="DD26" i="7"/>
  <c r="CZ26" i="7"/>
  <c r="CV26" i="7"/>
  <c r="CR26" i="7"/>
  <c r="CN26" i="7"/>
  <c r="CJ26" i="7"/>
  <c r="CF26" i="7"/>
  <c r="CB26" i="7"/>
  <c r="BX26" i="7"/>
  <c r="BT26" i="7"/>
  <c r="BP26" i="7"/>
  <c r="BL26" i="7"/>
  <c r="BH26" i="7"/>
  <c r="BD26" i="7"/>
  <c r="AZ26" i="7"/>
  <c r="AV26" i="7"/>
  <c r="AR26" i="7"/>
  <c r="AN26" i="7"/>
  <c r="AJ26" i="7"/>
  <c r="AF26" i="7"/>
  <c r="AB26" i="7"/>
  <c r="EE26" i="7"/>
  <c r="EA26" i="7"/>
  <c r="DW26" i="7"/>
  <c r="DS26" i="7"/>
  <c r="DO26" i="7"/>
  <c r="DK26" i="7"/>
  <c r="DG26" i="7"/>
  <c r="DC26" i="7"/>
  <c r="CY26" i="7"/>
  <c r="CU26" i="7"/>
  <c r="CQ26" i="7"/>
  <c r="CM26" i="7"/>
  <c r="CI26" i="7"/>
  <c r="CE26" i="7"/>
  <c r="CA26" i="7"/>
  <c r="BW26" i="7"/>
  <c r="BS26" i="7"/>
  <c r="BO26" i="7"/>
  <c r="BK26" i="7"/>
  <c r="BG26" i="7"/>
  <c r="BC26" i="7"/>
  <c r="AY26" i="7"/>
  <c r="AU26" i="7"/>
  <c r="AQ26" i="7"/>
  <c r="AM26" i="7"/>
  <c r="AI26" i="7"/>
  <c r="AE26" i="7"/>
  <c r="AA26" i="7"/>
  <c r="DI26" i="7"/>
  <c r="CO26" i="7"/>
  <c r="BY26" i="7"/>
  <c r="BM26" i="7"/>
  <c r="BE26" i="7"/>
  <c r="AS26" i="7"/>
  <c r="AK26" i="7"/>
  <c r="Y26" i="7"/>
  <c r="ED26" i="7"/>
  <c r="DZ26" i="7"/>
  <c r="DV26" i="7"/>
  <c r="DR26" i="7"/>
  <c r="DN26" i="7"/>
  <c r="DJ26" i="7"/>
  <c r="DF26" i="7"/>
  <c r="DB26" i="7"/>
  <c r="CX26" i="7"/>
  <c r="CT26" i="7"/>
  <c r="CP26" i="7"/>
  <c r="CL26" i="7"/>
  <c r="CH26" i="7"/>
  <c r="CD26" i="7"/>
  <c r="BZ26" i="7"/>
  <c r="BV26" i="7"/>
  <c r="BR26" i="7"/>
  <c r="BN26" i="7"/>
  <c r="BJ26" i="7"/>
  <c r="BF26" i="7"/>
  <c r="BB26" i="7"/>
  <c r="AX26" i="7"/>
  <c r="AT26" i="7"/>
  <c r="AP26" i="7"/>
  <c r="AL26" i="7"/>
  <c r="AH26" i="7"/>
  <c r="AD26" i="7"/>
  <c r="Z26" i="7"/>
  <c r="DM26" i="7"/>
  <c r="CK26" i="7"/>
  <c r="CC26" i="7"/>
  <c r="BQ26" i="7"/>
  <c r="BI26" i="7"/>
  <c r="AW26" i="7"/>
  <c r="AO26" i="7"/>
  <c r="AC26" i="7"/>
  <c r="EI24" i="7"/>
  <c r="I49" i="7"/>
  <c r="I50" i="7" s="1"/>
  <c r="I51" i="7" s="1"/>
  <c r="EI48" i="7"/>
  <c r="EE50" i="7"/>
  <c r="EA50" i="7"/>
  <c r="DW50" i="7"/>
  <c r="DS50" i="7"/>
  <c r="DO50" i="7"/>
  <c r="DK50" i="7"/>
  <c r="DG50" i="7"/>
  <c r="DC50" i="7"/>
  <c r="CY50" i="7"/>
  <c r="CU50" i="7"/>
  <c r="CQ50" i="7"/>
  <c r="CM50" i="7"/>
  <c r="CI50" i="7"/>
  <c r="CE50" i="7"/>
  <c r="CA50" i="7"/>
  <c r="BW50" i="7"/>
  <c r="BS50" i="7"/>
  <c r="BO50" i="7"/>
  <c r="BK50" i="7"/>
  <c r="BG50" i="7"/>
  <c r="BC50" i="7"/>
  <c r="AY50" i="7"/>
  <c r="AU50" i="7"/>
  <c r="AQ50" i="7"/>
  <c r="AM50" i="7"/>
  <c r="AI50" i="7"/>
  <c r="AE50" i="7"/>
  <c r="AA50" i="7"/>
  <c r="ED50" i="7"/>
  <c r="DZ50" i="7"/>
  <c r="DV50" i="7"/>
  <c r="DR50" i="7"/>
  <c r="DN50" i="7"/>
  <c r="DJ50" i="7"/>
  <c r="DF50" i="7"/>
  <c r="DB50" i="7"/>
  <c r="CX50" i="7"/>
  <c r="CT50" i="7"/>
  <c r="CP50" i="7"/>
  <c r="CL50" i="7"/>
  <c r="CH50" i="7"/>
  <c r="CD50" i="7"/>
  <c r="BZ50" i="7"/>
  <c r="BV50" i="7"/>
  <c r="BR50" i="7"/>
  <c r="BN50" i="7"/>
  <c r="BJ50" i="7"/>
  <c r="BF50" i="7"/>
  <c r="BB50" i="7"/>
  <c r="AX50" i="7"/>
  <c r="AT50" i="7"/>
  <c r="AP50" i="7"/>
  <c r="AL50" i="7"/>
  <c r="AH50" i="7"/>
  <c r="AD50" i="7"/>
  <c r="Z50" i="7"/>
  <c r="EG50" i="7"/>
  <c r="EC50" i="7"/>
  <c r="DY50" i="7"/>
  <c r="DU50" i="7"/>
  <c r="DQ50" i="7"/>
  <c r="DM50" i="7"/>
  <c r="DI50" i="7"/>
  <c r="DE50" i="7"/>
  <c r="DA50" i="7"/>
  <c r="CW50" i="7"/>
  <c r="CS50" i="7"/>
  <c r="CO50" i="7"/>
  <c r="CK50" i="7"/>
  <c r="CG50" i="7"/>
  <c r="CC50" i="7"/>
  <c r="BY50" i="7"/>
  <c r="BU50" i="7"/>
  <c r="BQ50" i="7"/>
  <c r="BM50" i="7"/>
  <c r="BI50" i="7"/>
  <c r="BE50" i="7"/>
  <c r="BA50" i="7"/>
  <c r="AW50" i="7"/>
  <c r="AS50" i="7"/>
  <c r="AO50" i="7"/>
  <c r="AK50" i="7"/>
  <c r="AG50" i="7"/>
  <c r="AC50" i="7"/>
  <c r="Y50" i="7"/>
  <c r="EF50" i="7"/>
  <c r="EB50" i="7"/>
  <c r="DX50" i="7"/>
  <c r="DT50" i="7"/>
  <c r="DP50" i="7"/>
  <c r="DL50" i="7"/>
  <c r="DH50" i="7"/>
  <c r="DD50" i="7"/>
  <c r="CZ50" i="7"/>
  <c r="CV50" i="7"/>
  <c r="CR50" i="7"/>
  <c r="CN50" i="7"/>
  <c r="CJ50" i="7"/>
  <c r="CF50" i="7"/>
  <c r="CB50" i="7"/>
  <c r="BX50" i="7"/>
  <c r="BT50" i="7"/>
  <c r="BP50" i="7"/>
  <c r="BL50" i="7"/>
  <c r="BH50" i="7"/>
  <c r="BD50" i="7"/>
  <c r="AZ50" i="7"/>
  <c r="AV50" i="7"/>
  <c r="AR50" i="7"/>
  <c r="AN50" i="7"/>
  <c r="AJ50" i="7"/>
  <c r="AF50" i="7"/>
  <c r="AB50" i="7"/>
  <c r="I121" i="7"/>
  <c r="I122" i="7" s="1"/>
  <c r="I123" i="7" s="1"/>
  <c r="EE122" i="7"/>
  <c r="EA122" i="7"/>
  <c r="DW122" i="7"/>
  <c r="DS122" i="7"/>
  <c r="DO122" i="7"/>
  <c r="DK122" i="7"/>
  <c r="DG122" i="7"/>
  <c r="DC122" i="7"/>
  <c r="CY122" i="7"/>
  <c r="CU122" i="7"/>
  <c r="CQ122" i="7"/>
  <c r="CM122" i="7"/>
  <c r="CI122" i="7"/>
  <c r="CE122" i="7"/>
  <c r="CA122" i="7"/>
  <c r="BW122" i="7"/>
  <c r="BS122" i="7"/>
  <c r="BO122" i="7"/>
  <c r="BK122" i="7"/>
  <c r="BG122" i="7"/>
  <c r="BC122" i="7"/>
  <c r="AY122" i="7"/>
  <c r="AU122" i="7"/>
  <c r="AQ122" i="7"/>
  <c r="AM122" i="7"/>
  <c r="AI122" i="7"/>
  <c r="AE122" i="7"/>
  <c r="AA122" i="7"/>
  <c r="ED122" i="7"/>
  <c r="DZ122" i="7"/>
  <c r="DV122" i="7"/>
  <c r="DR122" i="7"/>
  <c r="DN122" i="7"/>
  <c r="DJ122" i="7"/>
  <c r="DF122" i="7"/>
  <c r="DB122" i="7"/>
  <c r="CX122" i="7"/>
  <c r="CT122" i="7"/>
  <c r="CP122" i="7"/>
  <c r="CL122" i="7"/>
  <c r="CH122" i="7"/>
  <c r="CD122" i="7"/>
  <c r="BZ122" i="7"/>
  <c r="BV122" i="7"/>
  <c r="BR122" i="7"/>
  <c r="BN122" i="7"/>
  <c r="BJ122" i="7"/>
  <c r="BF122" i="7"/>
  <c r="BB122" i="7"/>
  <c r="AX122" i="7"/>
  <c r="AT122" i="7"/>
  <c r="AP122" i="7"/>
  <c r="AL122" i="7"/>
  <c r="AH122" i="7"/>
  <c r="AD122" i="7"/>
  <c r="Z122" i="7"/>
  <c r="EI120" i="7"/>
  <c r="EG122" i="7"/>
  <c r="EC122" i="7"/>
  <c r="DY122" i="7"/>
  <c r="DU122" i="7"/>
  <c r="DQ122" i="7"/>
  <c r="DM122" i="7"/>
  <c r="DI122" i="7"/>
  <c r="DE122" i="7"/>
  <c r="DA122" i="7"/>
  <c r="CW122" i="7"/>
  <c r="CS122" i="7"/>
  <c r="CO122" i="7"/>
  <c r="CK122" i="7"/>
  <c r="CG122" i="7"/>
  <c r="CC122" i="7"/>
  <c r="BY122" i="7"/>
  <c r="BU122" i="7"/>
  <c r="BQ122" i="7"/>
  <c r="BM122" i="7"/>
  <c r="BI122" i="7"/>
  <c r="BE122" i="7"/>
  <c r="BA122" i="7"/>
  <c r="AW122" i="7"/>
  <c r="AS122" i="7"/>
  <c r="AO122" i="7"/>
  <c r="AK122" i="7"/>
  <c r="AG122" i="7"/>
  <c r="AC122" i="7"/>
  <c r="Y122" i="7"/>
  <c r="EF122" i="7"/>
  <c r="EB122" i="7"/>
  <c r="DX122" i="7"/>
  <c r="DT122" i="7"/>
  <c r="DP122" i="7"/>
  <c r="DL122" i="7"/>
  <c r="DH122" i="7"/>
  <c r="DD122" i="7"/>
  <c r="CZ122" i="7"/>
  <c r="CV122" i="7"/>
  <c r="CR122" i="7"/>
  <c r="CN122" i="7"/>
  <c r="CJ122" i="7"/>
  <c r="CF122" i="7"/>
  <c r="CB122" i="7"/>
  <c r="BX122" i="7"/>
  <c r="BT122" i="7"/>
  <c r="BP122" i="7"/>
  <c r="BL122" i="7"/>
  <c r="BH122" i="7"/>
  <c r="BD122" i="7"/>
  <c r="AZ122" i="7"/>
  <c r="AV122" i="7"/>
  <c r="AR122" i="7"/>
  <c r="AN122" i="7"/>
  <c r="AJ122" i="7"/>
  <c r="AF122" i="7"/>
  <c r="AB122" i="7"/>
  <c r="I31" i="7"/>
  <c r="I32" i="7" s="1"/>
  <c r="I33" i="7" s="1"/>
  <c r="EE32" i="7"/>
  <c r="EA32" i="7"/>
  <c r="ED32" i="7"/>
  <c r="DZ32" i="7"/>
  <c r="DV32" i="7"/>
  <c r="EG32" i="7"/>
  <c r="EC32" i="7"/>
  <c r="DY32" i="7"/>
  <c r="EF32" i="7"/>
  <c r="EB32" i="7"/>
  <c r="DX32" i="7"/>
  <c r="DW32" i="7"/>
  <c r="DR32" i="7"/>
  <c r="DN32" i="7"/>
  <c r="DJ32" i="7"/>
  <c r="DF32" i="7"/>
  <c r="DB32" i="7"/>
  <c r="CX32" i="7"/>
  <c r="CT32" i="7"/>
  <c r="CP32" i="7"/>
  <c r="CL32" i="7"/>
  <c r="CH32" i="7"/>
  <c r="CD32" i="7"/>
  <c r="BZ32" i="7"/>
  <c r="BV32" i="7"/>
  <c r="BR32" i="7"/>
  <c r="BN32" i="7"/>
  <c r="BJ32" i="7"/>
  <c r="BF32" i="7"/>
  <c r="BB32" i="7"/>
  <c r="AX32" i="7"/>
  <c r="AT32" i="7"/>
  <c r="AP32" i="7"/>
  <c r="AL32" i="7"/>
  <c r="AH32" i="7"/>
  <c r="AD32" i="7"/>
  <c r="Z32" i="7"/>
  <c r="DU32" i="7"/>
  <c r="DQ32" i="7"/>
  <c r="DM32" i="7"/>
  <c r="DI32" i="7"/>
  <c r="DE32" i="7"/>
  <c r="DA32" i="7"/>
  <c r="CW32" i="7"/>
  <c r="CS32" i="7"/>
  <c r="CO32" i="7"/>
  <c r="CK32" i="7"/>
  <c r="CG32" i="7"/>
  <c r="CC32" i="7"/>
  <c r="BY32" i="7"/>
  <c r="BU32" i="7"/>
  <c r="BQ32" i="7"/>
  <c r="BM32" i="7"/>
  <c r="BI32" i="7"/>
  <c r="BE32" i="7"/>
  <c r="BA32" i="7"/>
  <c r="AW32" i="7"/>
  <c r="AS32" i="7"/>
  <c r="AO32" i="7"/>
  <c r="AK32" i="7"/>
  <c r="AG32" i="7"/>
  <c r="AC32" i="7"/>
  <c r="Y32" i="7"/>
  <c r="DT32" i="7"/>
  <c r="DP32" i="7"/>
  <c r="DL32" i="7"/>
  <c r="DH32" i="7"/>
  <c r="DD32" i="7"/>
  <c r="CZ32" i="7"/>
  <c r="CV32" i="7"/>
  <c r="CR32" i="7"/>
  <c r="CN32" i="7"/>
  <c r="CJ32" i="7"/>
  <c r="CF32" i="7"/>
  <c r="CB32" i="7"/>
  <c r="BX32" i="7"/>
  <c r="BT32" i="7"/>
  <c r="BP32" i="7"/>
  <c r="BL32" i="7"/>
  <c r="BH32" i="7"/>
  <c r="BD32" i="7"/>
  <c r="AZ32" i="7"/>
  <c r="AV32" i="7"/>
  <c r="AR32" i="7"/>
  <c r="AN32" i="7"/>
  <c r="AJ32" i="7"/>
  <c r="AF32" i="7"/>
  <c r="AB32" i="7"/>
  <c r="DS32" i="7"/>
  <c r="DO32" i="7"/>
  <c r="DK32" i="7"/>
  <c r="DG32" i="7"/>
  <c r="DC32" i="7"/>
  <c r="CY32" i="7"/>
  <c r="CU32" i="7"/>
  <c r="CQ32" i="7"/>
  <c r="CM32" i="7"/>
  <c r="CI32" i="7"/>
  <c r="CE32" i="7"/>
  <c r="CA32" i="7"/>
  <c r="BW32" i="7"/>
  <c r="BS32" i="7"/>
  <c r="BO32" i="7"/>
  <c r="BK32" i="7"/>
  <c r="BG32" i="7"/>
  <c r="BC32" i="7"/>
  <c r="AY32" i="7"/>
  <c r="AU32" i="7"/>
  <c r="AQ32" i="7"/>
  <c r="AM32" i="7"/>
  <c r="AI32" i="7"/>
  <c r="AE32" i="7"/>
  <c r="AA32" i="7"/>
  <c r="EI30" i="7"/>
  <c r="I19" i="7"/>
  <c r="I20" i="7" s="1"/>
  <c r="I21" i="7" s="1"/>
  <c r="DY20" i="7"/>
  <c r="DM20" i="7"/>
  <c r="CW20" i="7"/>
  <c r="CK20" i="7"/>
  <c r="BY20" i="7"/>
  <c r="BE20" i="7"/>
  <c r="AO20" i="7"/>
  <c r="AC20" i="7"/>
  <c r="BT20" i="7"/>
  <c r="AF20" i="7"/>
  <c r="EF20" i="7"/>
  <c r="EB20" i="7"/>
  <c r="DX20" i="7"/>
  <c r="DT20" i="7"/>
  <c r="DP20" i="7"/>
  <c r="DL20" i="7"/>
  <c r="DH20" i="7"/>
  <c r="DD20" i="7"/>
  <c r="CZ20" i="7"/>
  <c r="CV20" i="7"/>
  <c r="CR20" i="7"/>
  <c r="CJ20" i="7"/>
  <c r="CB20" i="7"/>
  <c r="BX20" i="7"/>
  <c r="BH20" i="7"/>
  <c r="AV20" i="7"/>
  <c r="AJ20" i="7"/>
  <c r="EE20" i="7"/>
  <c r="EA20" i="7"/>
  <c r="DW20" i="7"/>
  <c r="DS20" i="7"/>
  <c r="DO20" i="7"/>
  <c r="DK20" i="7"/>
  <c r="DG20" i="7"/>
  <c r="DC20" i="7"/>
  <c r="CY20" i="7"/>
  <c r="CU20" i="7"/>
  <c r="CQ20" i="7"/>
  <c r="CM20" i="7"/>
  <c r="CI20" i="7"/>
  <c r="CE20" i="7"/>
  <c r="CA20" i="7"/>
  <c r="BW20" i="7"/>
  <c r="BS20" i="7"/>
  <c r="BO20" i="7"/>
  <c r="BK20" i="7"/>
  <c r="BG20" i="7"/>
  <c r="BC20" i="7"/>
  <c r="AY20" i="7"/>
  <c r="AU20" i="7"/>
  <c r="AQ20" i="7"/>
  <c r="AM20" i="7"/>
  <c r="AI20" i="7"/>
  <c r="AE20" i="7"/>
  <c r="AA20" i="7"/>
  <c r="EG20" i="7"/>
  <c r="DQ20" i="7"/>
  <c r="DE20" i="7"/>
  <c r="CS20" i="7"/>
  <c r="CG20" i="7"/>
  <c r="BQ20" i="7"/>
  <c r="BI20" i="7"/>
  <c r="AW20" i="7"/>
  <c r="AK20" i="7"/>
  <c r="Y20" i="7"/>
  <c r="CN20" i="7"/>
  <c r="BL20" i="7"/>
  <c r="AZ20" i="7"/>
  <c r="AR20" i="7"/>
  <c r="AB20" i="7"/>
  <c r="ED20" i="7"/>
  <c r="DZ20" i="7"/>
  <c r="DV20" i="7"/>
  <c r="DR20" i="7"/>
  <c r="DN20" i="7"/>
  <c r="DJ20" i="7"/>
  <c r="DF20" i="7"/>
  <c r="DB20" i="7"/>
  <c r="CX20" i="7"/>
  <c r="CT20" i="7"/>
  <c r="CP20" i="7"/>
  <c r="CL20" i="7"/>
  <c r="CH20" i="7"/>
  <c r="CD20" i="7"/>
  <c r="BZ20" i="7"/>
  <c r="BV20" i="7"/>
  <c r="BR20" i="7"/>
  <c r="BN20" i="7"/>
  <c r="BJ20" i="7"/>
  <c r="BF20" i="7"/>
  <c r="BB20" i="7"/>
  <c r="AX20" i="7"/>
  <c r="AT20" i="7"/>
  <c r="AP20" i="7"/>
  <c r="AL20" i="7"/>
  <c r="AH20" i="7"/>
  <c r="AD20" i="7"/>
  <c r="Z20" i="7"/>
  <c r="EC20" i="7"/>
  <c r="DU20" i="7"/>
  <c r="DI20" i="7"/>
  <c r="DA20" i="7"/>
  <c r="CO20" i="7"/>
  <c r="CC20" i="7"/>
  <c r="BU20" i="7"/>
  <c r="BM20" i="7"/>
  <c r="BA20" i="7"/>
  <c r="AS20" i="7"/>
  <c r="AG20" i="7"/>
  <c r="CF20" i="7"/>
  <c r="BP20" i="7"/>
  <c r="BD20" i="7"/>
  <c r="AN20" i="7"/>
  <c r="I43" i="7"/>
  <c r="I44" i="7" s="1"/>
  <c r="I45" i="7" s="1"/>
  <c r="EI42" i="7"/>
  <c r="EG44" i="7"/>
  <c r="EC44" i="7"/>
  <c r="DY44" i="7"/>
  <c r="DU44" i="7"/>
  <c r="DQ44" i="7"/>
  <c r="DM44" i="7"/>
  <c r="DI44" i="7"/>
  <c r="DE44" i="7"/>
  <c r="DA44" i="7"/>
  <c r="CW44" i="7"/>
  <c r="CS44" i="7"/>
  <c r="CO44" i="7"/>
  <c r="CK44" i="7"/>
  <c r="CG44" i="7"/>
  <c r="CC44" i="7"/>
  <c r="BY44" i="7"/>
  <c r="BU44" i="7"/>
  <c r="BQ44" i="7"/>
  <c r="BM44" i="7"/>
  <c r="BI44" i="7"/>
  <c r="BE44" i="7"/>
  <c r="BA44" i="7"/>
  <c r="AW44" i="7"/>
  <c r="AS44" i="7"/>
  <c r="AO44" i="7"/>
  <c r="AK44" i="7"/>
  <c r="AG44" i="7"/>
  <c r="AC44" i="7"/>
  <c r="Y44" i="7"/>
  <c r="EF44" i="7"/>
  <c r="EB44" i="7"/>
  <c r="DX44" i="7"/>
  <c r="DT44" i="7"/>
  <c r="DP44" i="7"/>
  <c r="DL44" i="7"/>
  <c r="DH44" i="7"/>
  <c r="DD44" i="7"/>
  <c r="CZ44" i="7"/>
  <c r="CV44" i="7"/>
  <c r="CR44" i="7"/>
  <c r="CN44" i="7"/>
  <c r="CJ44" i="7"/>
  <c r="CF44" i="7"/>
  <c r="CB44" i="7"/>
  <c r="BX44" i="7"/>
  <c r="BT44" i="7"/>
  <c r="BP44" i="7"/>
  <c r="BL44" i="7"/>
  <c r="BH44" i="7"/>
  <c r="BD44" i="7"/>
  <c r="AZ44" i="7"/>
  <c r="AV44" i="7"/>
  <c r="AR44" i="7"/>
  <c r="AN44" i="7"/>
  <c r="AJ44" i="7"/>
  <c r="AF44" i="7"/>
  <c r="AB44" i="7"/>
  <c r="EE44" i="7"/>
  <c r="EA44" i="7"/>
  <c r="DW44" i="7"/>
  <c r="DS44" i="7"/>
  <c r="DO44" i="7"/>
  <c r="DK44" i="7"/>
  <c r="DG44" i="7"/>
  <c r="DC44" i="7"/>
  <c r="CY44" i="7"/>
  <c r="CU44" i="7"/>
  <c r="CQ44" i="7"/>
  <c r="CM44" i="7"/>
  <c r="CI44" i="7"/>
  <c r="CE44" i="7"/>
  <c r="CA44" i="7"/>
  <c r="BW44" i="7"/>
  <c r="BS44" i="7"/>
  <c r="BO44" i="7"/>
  <c r="BK44" i="7"/>
  <c r="BG44" i="7"/>
  <c r="BC44" i="7"/>
  <c r="AY44" i="7"/>
  <c r="AU44" i="7"/>
  <c r="AQ44" i="7"/>
  <c r="AM44" i="7"/>
  <c r="AI44" i="7"/>
  <c r="AE44" i="7"/>
  <c r="AA44" i="7"/>
  <c r="ED44" i="7"/>
  <c r="DZ44" i="7"/>
  <c r="DV44" i="7"/>
  <c r="DR44" i="7"/>
  <c r="DN44" i="7"/>
  <c r="DJ44" i="7"/>
  <c r="DF44" i="7"/>
  <c r="DB44" i="7"/>
  <c r="CX44" i="7"/>
  <c r="CT44" i="7"/>
  <c r="CP44" i="7"/>
  <c r="CL44" i="7"/>
  <c r="CH44" i="7"/>
  <c r="CD44" i="7"/>
  <c r="BZ44" i="7"/>
  <c r="BV44" i="7"/>
  <c r="BR44" i="7"/>
  <c r="BN44" i="7"/>
  <c r="BJ44" i="7"/>
  <c r="BF44" i="7"/>
  <c r="BB44" i="7"/>
  <c r="AX44" i="7"/>
  <c r="AT44" i="7"/>
  <c r="AP44" i="7"/>
  <c r="AL44" i="7"/>
  <c r="AH44" i="7"/>
  <c r="AD44" i="7"/>
  <c r="Z44" i="7"/>
  <c r="I67" i="7"/>
  <c r="I68" i="7" s="1"/>
  <c r="I69" i="7" s="1"/>
  <c r="EI66" i="7"/>
  <c r="EF68" i="7"/>
  <c r="EB68" i="7"/>
  <c r="DX68" i="7"/>
  <c r="DT68" i="7"/>
  <c r="DP68" i="7"/>
  <c r="DL68" i="7"/>
  <c r="DH68" i="7"/>
  <c r="EE68" i="7"/>
  <c r="EA68" i="7"/>
  <c r="DW68" i="7"/>
  <c r="DS68" i="7"/>
  <c r="DO68" i="7"/>
  <c r="DK68" i="7"/>
  <c r="DG68" i="7"/>
  <c r="DC68" i="7"/>
  <c r="ED68" i="7"/>
  <c r="DV68" i="7"/>
  <c r="DN68" i="7"/>
  <c r="DF68" i="7"/>
  <c r="DA68" i="7"/>
  <c r="CW68" i="7"/>
  <c r="CS68" i="7"/>
  <c r="CO68" i="7"/>
  <c r="CK68" i="7"/>
  <c r="CG68" i="7"/>
  <c r="CC68" i="7"/>
  <c r="BY68" i="7"/>
  <c r="BU68" i="7"/>
  <c r="BQ68" i="7"/>
  <c r="BM68" i="7"/>
  <c r="BI68" i="7"/>
  <c r="BE68" i="7"/>
  <c r="BA68" i="7"/>
  <c r="AW68" i="7"/>
  <c r="AS68" i="7"/>
  <c r="AO68" i="7"/>
  <c r="AK68" i="7"/>
  <c r="AG68" i="7"/>
  <c r="AC68" i="7"/>
  <c r="Y68" i="7"/>
  <c r="EC68" i="7"/>
  <c r="DU68" i="7"/>
  <c r="DM68" i="7"/>
  <c r="DE68" i="7"/>
  <c r="CZ68" i="7"/>
  <c r="CV68" i="7"/>
  <c r="CR68" i="7"/>
  <c r="CN68" i="7"/>
  <c r="CJ68" i="7"/>
  <c r="CF68" i="7"/>
  <c r="CB68" i="7"/>
  <c r="BX68" i="7"/>
  <c r="BT68" i="7"/>
  <c r="BP68" i="7"/>
  <c r="BL68" i="7"/>
  <c r="BH68" i="7"/>
  <c r="BD68" i="7"/>
  <c r="AZ68" i="7"/>
  <c r="AV68" i="7"/>
  <c r="AR68" i="7"/>
  <c r="AN68" i="7"/>
  <c r="AJ68" i="7"/>
  <c r="AF68" i="7"/>
  <c r="AB68" i="7"/>
  <c r="DZ68" i="7"/>
  <c r="DR68" i="7"/>
  <c r="DJ68" i="7"/>
  <c r="DD68" i="7"/>
  <c r="CY68" i="7"/>
  <c r="CU68" i="7"/>
  <c r="CQ68" i="7"/>
  <c r="CM68" i="7"/>
  <c r="CI68" i="7"/>
  <c r="CE68" i="7"/>
  <c r="CA68" i="7"/>
  <c r="BW68" i="7"/>
  <c r="BS68" i="7"/>
  <c r="BO68" i="7"/>
  <c r="BK68" i="7"/>
  <c r="BG68" i="7"/>
  <c r="BC68" i="7"/>
  <c r="AY68" i="7"/>
  <c r="AU68" i="7"/>
  <c r="AQ68" i="7"/>
  <c r="AM68" i="7"/>
  <c r="AI68" i="7"/>
  <c r="AE68" i="7"/>
  <c r="AA68" i="7"/>
  <c r="EG68" i="7"/>
  <c r="DY68" i="7"/>
  <c r="DQ68" i="7"/>
  <c r="DI68" i="7"/>
  <c r="DB68" i="7"/>
  <c r="CX68" i="7"/>
  <c r="CT68" i="7"/>
  <c r="CP68" i="7"/>
  <c r="CL68" i="7"/>
  <c r="CH68" i="7"/>
  <c r="CD68" i="7"/>
  <c r="BZ68" i="7"/>
  <c r="BV68" i="7"/>
  <c r="BR68" i="7"/>
  <c r="BN68" i="7"/>
  <c r="BJ68" i="7"/>
  <c r="BF68" i="7"/>
  <c r="BB68" i="7"/>
  <c r="AX68" i="7"/>
  <c r="AT68" i="7"/>
  <c r="AP68" i="7"/>
  <c r="AL68" i="7"/>
  <c r="AH68" i="7"/>
  <c r="AD68" i="7"/>
  <c r="Z68" i="7"/>
  <c r="I91" i="7"/>
  <c r="I92" i="7" s="1"/>
  <c r="I93" i="7" s="1"/>
  <c r="EI90" i="7"/>
  <c r="EF92" i="7"/>
  <c r="EB92" i="7"/>
  <c r="DX92" i="7"/>
  <c r="DT92" i="7"/>
  <c r="DP92" i="7"/>
  <c r="DL92" i="7"/>
  <c r="DH92" i="7"/>
  <c r="DD92" i="7"/>
  <c r="CZ92" i="7"/>
  <c r="CV92" i="7"/>
  <c r="CR92" i="7"/>
  <c r="CN92" i="7"/>
  <c r="CJ92" i="7"/>
  <c r="CF92" i="7"/>
  <c r="CB92" i="7"/>
  <c r="BX92" i="7"/>
  <c r="BT92" i="7"/>
  <c r="BP92" i="7"/>
  <c r="BL92" i="7"/>
  <c r="BH92" i="7"/>
  <c r="BD92" i="7"/>
  <c r="AZ92" i="7"/>
  <c r="AV92" i="7"/>
  <c r="EE92" i="7"/>
  <c r="EA92" i="7"/>
  <c r="DW92" i="7"/>
  <c r="DS92" i="7"/>
  <c r="DO92" i="7"/>
  <c r="DK92" i="7"/>
  <c r="DG92" i="7"/>
  <c r="DC92" i="7"/>
  <c r="CY92" i="7"/>
  <c r="CU92" i="7"/>
  <c r="CQ92" i="7"/>
  <c r="CM92" i="7"/>
  <c r="CI92" i="7"/>
  <c r="CE92" i="7"/>
  <c r="CA92" i="7"/>
  <c r="BW92" i="7"/>
  <c r="BS92" i="7"/>
  <c r="BO92" i="7"/>
  <c r="BK92" i="7"/>
  <c r="BG92" i="7"/>
  <c r="BC92" i="7"/>
  <c r="AY92" i="7"/>
  <c r="AU92" i="7"/>
  <c r="EC92" i="7"/>
  <c r="DU92" i="7"/>
  <c r="DM92" i="7"/>
  <c r="DE92" i="7"/>
  <c r="CW92" i="7"/>
  <c r="CO92" i="7"/>
  <c r="CG92" i="7"/>
  <c r="BY92" i="7"/>
  <c r="BQ92" i="7"/>
  <c r="BI92" i="7"/>
  <c r="BA92" i="7"/>
  <c r="AS92" i="7"/>
  <c r="AO92" i="7"/>
  <c r="AK92" i="7"/>
  <c r="AG92" i="7"/>
  <c r="AC92" i="7"/>
  <c r="Y92" i="7"/>
  <c r="DZ92" i="7"/>
  <c r="DR92" i="7"/>
  <c r="DJ92" i="7"/>
  <c r="DB92" i="7"/>
  <c r="CT92" i="7"/>
  <c r="CL92" i="7"/>
  <c r="CD92" i="7"/>
  <c r="BV92" i="7"/>
  <c r="BN92" i="7"/>
  <c r="BF92" i="7"/>
  <c r="AX92" i="7"/>
  <c r="AR92" i="7"/>
  <c r="AN92" i="7"/>
  <c r="AJ92" i="7"/>
  <c r="AF92" i="7"/>
  <c r="AB92" i="7"/>
  <c r="DV92" i="7"/>
  <c r="DF92" i="7"/>
  <c r="CP92" i="7"/>
  <c r="BZ92" i="7"/>
  <c r="BJ92" i="7"/>
  <c r="AT92" i="7"/>
  <c r="AL92" i="7"/>
  <c r="AD92" i="7"/>
  <c r="EG92" i="7"/>
  <c r="DQ92" i="7"/>
  <c r="DA92" i="7"/>
  <c r="CK92" i="7"/>
  <c r="BU92" i="7"/>
  <c r="BE92" i="7"/>
  <c r="AQ92" i="7"/>
  <c r="AI92" i="7"/>
  <c r="AA92" i="7"/>
  <c r="ED92" i="7"/>
  <c r="DN92" i="7"/>
  <c r="CX92" i="7"/>
  <c r="CH92" i="7"/>
  <c r="BR92" i="7"/>
  <c r="BB92" i="7"/>
  <c r="AP92" i="7"/>
  <c r="AH92" i="7"/>
  <c r="Z92" i="7"/>
  <c r="DY92" i="7"/>
  <c r="DI92" i="7"/>
  <c r="CS92" i="7"/>
  <c r="CC92" i="7"/>
  <c r="BM92" i="7"/>
  <c r="AW92" i="7"/>
  <c r="AM92" i="7"/>
  <c r="AE92" i="7"/>
  <c r="I115" i="7"/>
  <c r="I116" i="7" s="1"/>
  <c r="I117" i="7" s="1"/>
  <c r="EG116" i="7"/>
  <c r="EC116" i="7"/>
  <c r="DY116" i="7"/>
  <c r="DU116" i="7"/>
  <c r="DQ116" i="7"/>
  <c r="DM116" i="7"/>
  <c r="DI116" i="7"/>
  <c r="DE116" i="7"/>
  <c r="DA116" i="7"/>
  <c r="CW116" i="7"/>
  <c r="CS116" i="7"/>
  <c r="CO116" i="7"/>
  <c r="CK116" i="7"/>
  <c r="CG116" i="7"/>
  <c r="CC116" i="7"/>
  <c r="BY116" i="7"/>
  <c r="BU116" i="7"/>
  <c r="BQ116" i="7"/>
  <c r="BM116" i="7"/>
  <c r="BI116" i="7"/>
  <c r="BE116" i="7"/>
  <c r="BA116" i="7"/>
  <c r="AW116" i="7"/>
  <c r="AS116" i="7"/>
  <c r="AO116" i="7"/>
  <c r="AK116" i="7"/>
  <c r="AG116" i="7"/>
  <c r="AC116" i="7"/>
  <c r="Y116" i="7"/>
  <c r="EF116" i="7"/>
  <c r="EB116" i="7"/>
  <c r="DX116" i="7"/>
  <c r="DT116" i="7"/>
  <c r="DP116" i="7"/>
  <c r="DL116" i="7"/>
  <c r="DH116" i="7"/>
  <c r="DD116" i="7"/>
  <c r="CZ116" i="7"/>
  <c r="CV116" i="7"/>
  <c r="CR116" i="7"/>
  <c r="CN116" i="7"/>
  <c r="CJ116" i="7"/>
  <c r="CF116" i="7"/>
  <c r="CB116" i="7"/>
  <c r="BX116" i="7"/>
  <c r="BT116" i="7"/>
  <c r="BP116" i="7"/>
  <c r="BL116" i="7"/>
  <c r="BH116" i="7"/>
  <c r="BD116" i="7"/>
  <c r="AZ116" i="7"/>
  <c r="AV116" i="7"/>
  <c r="AR116" i="7"/>
  <c r="AN116" i="7"/>
  <c r="AJ116" i="7"/>
  <c r="AF116" i="7"/>
  <c r="AB116" i="7"/>
  <c r="EE116" i="7"/>
  <c r="EA116" i="7"/>
  <c r="DW116" i="7"/>
  <c r="DS116" i="7"/>
  <c r="DO116" i="7"/>
  <c r="DK116" i="7"/>
  <c r="DG116" i="7"/>
  <c r="DC116" i="7"/>
  <c r="CY116" i="7"/>
  <c r="CU116" i="7"/>
  <c r="CQ116" i="7"/>
  <c r="CM116" i="7"/>
  <c r="CI116" i="7"/>
  <c r="CE116" i="7"/>
  <c r="CA116" i="7"/>
  <c r="BW116" i="7"/>
  <c r="BS116" i="7"/>
  <c r="BO116" i="7"/>
  <c r="BK116" i="7"/>
  <c r="BG116" i="7"/>
  <c r="BC116" i="7"/>
  <c r="AY116" i="7"/>
  <c r="AU116" i="7"/>
  <c r="AQ116" i="7"/>
  <c r="AM116" i="7"/>
  <c r="AI116" i="7"/>
  <c r="AE116" i="7"/>
  <c r="AA116" i="7"/>
  <c r="EI114" i="7"/>
  <c r="ED116" i="7"/>
  <c r="DZ116" i="7"/>
  <c r="DV116" i="7"/>
  <c r="DR116" i="7"/>
  <c r="DN116" i="7"/>
  <c r="DJ116" i="7"/>
  <c r="DF116" i="7"/>
  <c r="DB116" i="7"/>
  <c r="CX116" i="7"/>
  <c r="CT116" i="7"/>
  <c r="CP116" i="7"/>
  <c r="CL116" i="7"/>
  <c r="CH116" i="7"/>
  <c r="CD116" i="7"/>
  <c r="BZ116" i="7"/>
  <c r="BV116" i="7"/>
  <c r="BR116" i="7"/>
  <c r="BN116" i="7"/>
  <c r="BJ116" i="7"/>
  <c r="BF116" i="7"/>
  <c r="BB116" i="7"/>
  <c r="AX116" i="7"/>
  <c r="AT116" i="7"/>
  <c r="AP116" i="7"/>
  <c r="AL116" i="7"/>
  <c r="AH116" i="7"/>
  <c r="AD116" i="7"/>
  <c r="Z116" i="7"/>
  <c r="I7" i="7"/>
  <c r="I8" i="7" s="1"/>
  <c r="I9" i="7" s="1"/>
  <c r="EC8" i="7"/>
  <c r="DY8" i="7"/>
  <c r="DU8" i="7"/>
  <c r="DQ8" i="7"/>
  <c r="DM8" i="7"/>
  <c r="DI8" i="7"/>
  <c r="DE8" i="7"/>
  <c r="DA8" i="7"/>
  <c r="CW8" i="7"/>
  <c r="CS8" i="7"/>
  <c r="CO8" i="7"/>
  <c r="CK8" i="7"/>
  <c r="CG8" i="7"/>
  <c r="CC8" i="7"/>
  <c r="BY8" i="7"/>
  <c r="BU8" i="7"/>
  <c r="BQ8" i="7"/>
  <c r="BM8" i="7"/>
  <c r="BI8" i="7"/>
  <c r="BE8" i="7"/>
  <c r="BA8" i="7"/>
  <c r="AW8" i="7"/>
  <c r="AS8" i="7"/>
  <c r="AO8" i="7"/>
  <c r="AK8" i="7"/>
  <c r="AG8" i="7"/>
  <c r="AC8" i="7"/>
  <c r="AA8" i="7"/>
  <c r="EB8" i="7"/>
  <c r="DX8" i="7"/>
  <c r="DT8" i="7"/>
  <c r="DP8" i="7"/>
  <c r="DL8" i="7"/>
  <c r="DH8" i="7"/>
  <c r="DD8" i="7"/>
  <c r="CZ8" i="7"/>
  <c r="CV8" i="7"/>
  <c r="CR8" i="7"/>
  <c r="CN8" i="7"/>
  <c r="CJ8" i="7"/>
  <c r="CF8" i="7"/>
  <c r="CB8" i="7"/>
  <c r="BX8" i="7"/>
  <c r="BT8" i="7"/>
  <c r="BP8" i="7"/>
  <c r="BL8" i="7"/>
  <c r="BH8" i="7"/>
  <c r="BD8" i="7"/>
  <c r="AZ8" i="7"/>
  <c r="AV8" i="7"/>
  <c r="AR8" i="7"/>
  <c r="AN8" i="7"/>
  <c r="AJ8" i="7"/>
  <c r="AF8" i="7"/>
  <c r="AB8" i="7"/>
  <c r="EE8" i="7"/>
  <c r="EA8" i="7"/>
  <c r="DW8" i="7"/>
  <c r="DS8" i="7"/>
  <c r="DO8" i="7"/>
  <c r="DK8" i="7"/>
  <c r="DG8" i="7"/>
  <c r="DC8" i="7"/>
  <c r="CY8" i="7"/>
  <c r="CU8" i="7"/>
  <c r="CQ8" i="7"/>
  <c r="CM8" i="7"/>
  <c r="CI8" i="7"/>
  <c r="CE8" i="7"/>
  <c r="CA8" i="7"/>
  <c r="BW8" i="7"/>
  <c r="BS8" i="7"/>
  <c r="BO8" i="7"/>
  <c r="BK8" i="7"/>
  <c r="BG8" i="7"/>
  <c r="BC8" i="7"/>
  <c r="AY8" i="7"/>
  <c r="AU8" i="7"/>
  <c r="AQ8" i="7"/>
  <c r="AM8" i="7"/>
  <c r="AI8" i="7"/>
  <c r="AE8" i="7"/>
  <c r="ED8" i="7"/>
  <c r="DZ8" i="7"/>
  <c r="DV8" i="7"/>
  <c r="DR8" i="7"/>
  <c r="DN8" i="7"/>
  <c r="DJ8" i="7"/>
  <c r="DF8" i="7"/>
  <c r="DB8" i="7"/>
  <c r="CX8" i="7"/>
  <c r="CT8" i="7"/>
  <c r="CP8" i="7"/>
  <c r="CL8" i="7"/>
  <c r="CH8" i="7"/>
  <c r="CD8" i="7"/>
  <c r="BZ8" i="7"/>
  <c r="BV8" i="7"/>
  <c r="BR8" i="7"/>
  <c r="BN8" i="7"/>
  <c r="BJ8" i="7"/>
  <c r="BF8" i="7"/>
  <c r="BB8" i="7"/>
  <c r="AX8" i="7"/>
  <c r="AT8" i="7"/>
  <c r="AP8" i="7"/>
  <c r="AL8" i="7"/>
  <c r="AH8" i="7"/>
  <c r="AD8" i="7"/>
  <c r="Y3" i="7"/>
  <c r="O3" i="7"/>
  <c r="L26" i="17" l="1"/>
  <c r="E26" i="17"/>
  <c r="H26" i="17" s="1"/>
  <c r="AL20" i="13"/>
  <c r="AM57" i="13"/>
  <c r="AM34" i="13" s="1"/>
  <c r="AM27" i="13" s="1"/>
  <c r="AM55" i="13"/>
  <c r="AM24" i="13" s="1"/>
  <c r="AO2" i="13"/>
  <c r="AN58" i="13"/>
  <c r="S276" i="8"/>
  <c r="BG3" i="10"/>
  <c r="BF1" i="10"/>
  <c r="AC3" i="8"/>
  <c r="AC276" i="8" s="1"/>
  <c r="AB1" i="8"/>
  <c r="T3" i="8"/>
  <c r="AF33" i="5"/>
  <c r="AG33" i="5" s="1"/>
  <c r="AJ33" i="5" s="1"/>
  <c r="AC35" i="5"/>
  <c r="AF34" i="5"/>
  <c r="AG34" i="5" s="1"/>
  <c r="AJ34" i="5" s="1"/>
  <c r="P3" i="7"/>
  <c r="Z3" i="7"/>
  <c r="Y1" i="7"/>
  <c r="H118" i="7"/>
  <c r="H119" i="7" s="1"/>
  <c r="H120" i="7" s="1"/>
  <c r="H121" i="7" s="1"/>
  <c r="H122" i="7" s="1"/>
  <c r="H123" i="7" s="1"/>
  <c r="G118" i="7"/>
  <c r="G119" i="7" s="1"/>
  <c r="G120" i="7" s="1"/>
  <c r="G121" i="7" s="1"/>
  <c r="G122" i="7" s="1"/>
  <c r="G123" i="7" s="1"/>
  <c r="F118" i="7"/>
  <c r="F119" i="7" s="1"/>
  <c r="F120" i="7" s="1"/>
  <c r="F121" i="7" s="1"/>
  <c r="F122" i="7" s="1"/>
  <c r="F123" i="7" s="1"/>
  <c r="E118" i="7"/>
  <c r="E119" i="7" s="1"/>
  <c r="E120" i="7" s="1"/>
  <c r="E121" i="7" s="1"/>
  <c r="E122" i="7" s="1"/>
  <c r="E123" i="7" s="1"/>
  <c r="D118" i="7"/>
  <c r="J118" i="7" s="1"/>
  <c r="C118" i="7"/>
  <c r="C119" i="7" s="1"/>
  <c r="C120" i="7" s="1"/>
  <c r="C121" i="7" s="1"/>
  <c r="C122" i="7" s="1"/>
  <c r="C123" i="7" s="1"/>
  <c r="H112" i="7"/>
  <c r="H113" i="7" s="1"/>
  <c r="H114" i="7" s="1"/>
  <c r="H115" i="7" s="1"/>
  <c r="H116" i="7" s="1"/>
  <c r="H117" i="7" s="1"/>
  <c r="G112" i="7"/>
  <c r="G113" i="7" s="1"/>
  <c r="G114" i="7" s="1"/>
  <c r="G115" i="7" s="1"/>
  <c r="G116" i="7" s="1"/>
  <c r="G117" i="7" s="1"/>
  <c r="F112" i="7"/>
  <c r="F113" i="7" s="1"/>
  <c r="F114" i="7" s="1"/>
  <c r="F115" i="7" s="1"/>
  <c r="F116" i="7" s="1"/>
  <c r="F117" i="7" s="1"/>
  <c r="E112" i="7"/>
  <c r="E113" i="7" s="1"/>
  <c r="E114" i="7" s="1"/>
  <c r="E115" i="7" s="1"/>
  <c r="E116" i="7" s="1"/>
  <c r="E117" i="7" s="1"/>
  <c r="D112" i="7"/>
  <c r="J112" i="7" s="1"/>
  <c r="C112" i="7"/>
  <c r="C113" i="7" s="1"/>
  <c r="C114" i="7" s="1"/>
  <c r="C115" i="7" s="1"/>
  <c r="C116" i="7" s="1"/>
  <c r="C117" i="7" s="1"/>
  <c r="H106" i="7"/>
  <c r="H107" i="7" s="1"/>
  <c r="H108" i="7" s="1"/>
  <c r="H109" i="7" s="1"/>
  <c r="H110" i="7" s="1"/>
  <c r="H111" i="7" s="1"/>
  <c r="G106" i="7"/>
  <c r="G107" i="7" s="1"/>
  <c r="G108" i="7" s="1"/>
  <c r="G109" i="7" s="1"/>
  <c r="G110" i="7" s="1"/>
  <c r="G111" i="7" s="1"/>
  <c r="F106" i="7"/>
  <c r="F107" i="7" s="1"/>
  <c r="F108" i="7" s="1"/>
  <c r="F109" i="7" s="1"/>
  <c r="F110" i="7" s="1"/>
  <c r="F111" i="7" s="1"/>
  <c r="E106" i="7"/>
  <c r="E107" i="7" s="1"/>
  <c r="E108" i="7" s="1"/>
  <c r="E109" i="7" s="1"/>
  <c r="E110" i="7" s="1"/>
  <c r="E111" i="7" s="1"/>
  <c r="D106" i="7"/>
  <c r="J106" i="7" s="1"/>
  <c r="C106" i="7"/>
  <c r="C107" i="7" s="1"/>
  <c r="C108" i="7" s="1"/>
  <c r="C109" i="7" s="1"/>
  <c r="C110" i="7" s="1"/>
  <c r="C111" i="7" s="1"/>
  <c r="H100" i="7"/>
  <c r="H101" i="7" s="1"/>
  <c r="H102" i="7" s="1"/>
  <c r="H103" i="7" s="1"/>
  <c r="H104" i="7" s="1"/>
  <c r="H105" i="7" s="1"/>
  <c r="G100" i="7"/>
  <c r="G101" i="7" s="1"/>
  <c r="G102" i="7" s="1"/>
  <c r="G103" i="7" s="1"/>
  <c r="G104" i="7" s="1"/>
  <c r="G105" i="7" s="1"/>
  <c r="F100" i="7"/>
  <c r="F101" i="7" s="1"/>
  <c r="F102" i="7" s="1"/>
  <c r="F103" i="7" s="1"/>
  <c r="F104" i="7" s="1"/>
  <c r="F105" i="7" s="1"/>
  <c r="E100" i="7"/>
  <c r="E101" i="7" s="1"/>
  <c r="E102" i="7" s="1"/>
  <c r="E103" i="7" s="1"/>
  <c r="E104" i="7" s="1"/>
  <c r="E105" i="7" s="1"/>
  <c r="D100" i="7"/>
  <c r="J100" i="7" s="1"/>
  <c r="C100" i="7"/>
  <c r="C101" i="7" s="1"/>
  <c r="C102" i="7" s="1"/>
  <c r="C103" i="7" s="1"/>
  <c r="C104" i="7" s="1"/>
  <c r="C105" i="7" s="1"/>
  <c r="H94" i="7"/>
  <c r="H95" i="7" s="1"/>
  <c r="H96" i="7" s="1"/>
  <c r="H97" i="7" s="1"/>
  <c r="H98" i="7" s="1"/>
  <c r="H99" i="7" s="1"/>
  <c r="G94" i="7"/>
  <c r="G95" i="7" s="1"/>
  <c r="G96" i="7" s="1"/>
  <c r="G97" i="7" s="1"/>
  <c r="G98" i="7" s="1"/>
  <c r="G99" i="7" s="1"/>
  <c r="F94" i="7"/>
  <c r="F95" i="7" s="1"/>
  <c r="F96" i="7" s="1"/>
  <c r="F97" i="7" s="1"/>
  <c r="F98" i="7" s="1"/>
  <c r="F99" i="7" s="1"/>
  <c r="E94" i="7"/>
  <c r="E95" i="7" s="1"/>
  <c r="E96" i="7" s="1"/>
  <c r="E97" i="7" s="1"/>
  <c r="E98" i="7" s="1"/>
  <c r="E99" i="7" s="1"/>
  <c r="D94" i="7"/>
  <c r="J94" i="7" s="1"/>
  <c r="C94" i="7"/>
  <c r="C95" i="7" s="1"/>
  <c r="C96" i="7" s="1"/>
  <c r="C97" i="7" s="1"/>
  <c r="C98" i="7" s="1"/>
  <c r="C99" i="7" s="1"/>
  <c r="H88" i="7"/>
  <c r="H89" i="7" s="1"/>
  <c r="H90" i="7" s="1"/>
  <c r="H91" i="7" s="1"/>
  <c r="H92" i="7" s="1"/>
  <c r="H93" i="7" s="1"/>
  <c r="G88" i="7"/>
  <c r="G89" i="7" s="1"/>
  <c r="G90" i="7" s="1"/>
  <c r="G91" i="7" s="1"/>
  <c r="G92" i="7" s="1"/>
  <c r="G93" i="7" s="1"/>
  <c r="F88" i="7"/>
  <c r="F89" i="7" s="1"/>
  <c r="F90" i="7" s="1"/>
  <c r="F91" i="7" s="1"/>
  <c r="F92" i="7" s="1"/>
  <c r="F93" i="7" s="1"/>
  <c r="E88" i="7"/>
  <c r="E89" i="7" s="1"/>
  <c r="E90" i="7" s="1"/>
  <c r="E91" i="7" s="1"/>
  <c r="E92" i="7" s="1"/>
  <c r="E93" i="7" s="1"/>
  <c r="D88" i="7"/>
  <c r="J88" i="7" s="1"/>
  <c r="C88" i="7"/>
  <c r="C89" i="7" s="1"/>
  <c r="C90" i="7" s="1"/>
  <c r="C91" i="7" s="1"/>
  <c r="C92" i="7" s="1"/>
  <c r="C93" i="7" s="1"/>
  <c r="H82" i="7"/>
  <c r="H83" i="7" s="1"/>
  <c r="H84" i="7" s="1"/>
  <c r="H85" i="7" s="1"/>
  <c r="H86" i="7" s="1"/>
  <c r="H87" i="7" s="1"/>
  <c r="G82" i="7"/>
  <c r="G83" i="7" s="1"/>
  <c r="G84" i="7" s="1"/>
  <c r="G85" i="7" s="1"/>
  <c r="G86" i="7" s="1"/>
  <c r="G87" i="7" s="1"/>
  <c r="F82" i="7"/>
  <c r="F83" i="7" s="1"/>
  <c r="F84" i="7" s="1"/>
  <c r="F85" i="7" s="1"/>
  <c r="F86" i="7" s="1"/>
  <c r="F87" i="7" s="1"/>
  <c r="E82" i="7"/>
  <c r="E83" i="7" s="1"/>
  <c r="E84" i="7" s="1"/>
  <c r="E85" i="7" s="1"/>
  <c r="E86" i="7" s="1"/>
  <c r="E87" i="7" s="1"/>
  <c r="D82" i="7"/>
  <c r="J82" i="7" s="1"/>
  <c r="C82" i="7"/>
  <c r="C83" i="7" s="1"/>
  <c r="C84" i="7" s="1"/>
  <c r="C85" i="7" s="1"/>
  <c r="C86" i="7" s="1"/>
  <c r="C87" i="7" s="1"/>
  <c r="H76" i="7"/>
  <c r="H77" i="7" s="1"/>
  <c r="H78" i="7" s="1"/>
  <c r="H79" i="7" s="1"/>
  <c r="H80" i="7" s="1"/>
  <c r="H81" i="7" s="1"/>
  <c r="G76" i="7"/>
  <c r="G77" i="7" s="1"/>
  <c r="G78" i="7" s="1"/>
  <c r="G79" i="7" s="1"/>
  <c r="G80" i="7" s="1"/>
  <c r="G81" i="7" s="1"/>
  <c r="F76" i="7"/>
  <c r="F77" i="7" s="1"/>
  <c r="F78" i="7" s="1"/>
  <c r="F79" i="7" s="1"/>
  <c r="F80" i="7" s="1"/>
  <c r="F81" i="7" s="1"/>
  <c r="E76" i="7"/>
  <c r="E77" i="7" s="1"/>
  <c r="E78" i="7" s="1"/>
  <c r="E79" i="7" s="1"/>
  <c r="E80" i="7" s="1"/>
  <c r="E81" i="7" s="1"/>
  <c r="D76" i="7"/>
  <c r="J76" i="7" s="1"/>
  <c r="C76" i="7"/>
  <c r="C77" i="7" s="1"/>
  <c r="C78" i="7" s="1"/>
  <c r="C79" i="7" s="1"/>
  <c r="C80" i="7" s="1"/>
  <c r="C81" i="7" s="1"/>
  <c r="H70" i="7"/>
  <c r="H71" i="7" s="1"/>
  <c r="H72" i="7" s="1"/>
  <c r="H73" i="7" s="1"/>
  <c r="H74" i="7" s="1"/>
  <c r="H75" i="7" s="1"/>
  <c r="G70" i="7"/>
  <c r="G71" i="7" s="1"/>
  <c r="G72" i="7" s="1"/>
  <c r="G73" i="7" s="1"/>
  <c r="G74" i="7" s="1"/>
  <c r="G75" i="7" s="1"/>
  <c r="F70" i="7"/>
  <c r="F71" i="7" s="1"/>
  <c r="F72" i="7" s="1"/>
  <c r="F73" i="7" s="1"/>
  <c r="F74" i="7" s="1"/>
  <c r="F75" i="7" s="1"/>
  <c r="E70" i="7"/>
  <c r="E71" i="7" s="1"/>
  <c r="E72" i="7" s="1"/>
  <c r="E73" i="7" s="1"/>
  <c r="E74" i="7" s="1"/>
  <c r="E75" i="7" s="1"/>
  <c r="D70" i="7"/>
  <c r="J70" i="7" s="1"/>
  <c r="C70" i="7"/>
  <c r="C71" i="7" s="1"/>
  <c r="C72" i="7" s="1"/>
  <c r="C73" i="7" s="1"/>
  <c r="C74" i="7" s="1"/>
  <c r="C75" i="7" s="1"/>
  <c r="H64" i="7"/>
  <c r="H65" i="7" s="1"/>
  <c r="H66" i="7" s="1"/>
  <c r="H67" i="7" s="1"/>
  <c r="H68" i="7" s="1"/>
  <c r="H69" i="7" s="1"/>
  <c r="G64" i="7"/>
  <c r="G65" i="7" s="1"/>
  <c r="G66" i="7" s="1"/>
  <c r="G67" i="7" s="1"/>
  <c r="G68" i="7" s="1"/>
  <c r="G69" i="7" s="1"/>
  <c r="F64" i="7"/>
  <c r="F65" i="7" s="1"/>
  <c r="F66" i="7" s="1"/>
  <c r="F67" i="7" s="1"/>
  <c r="F68" i="7" s="1"/>
  <c r="F69" i="7" s="1"/>
  <c r="E64" i="7"/>
  <c r="E65" i="7" s="1"/>
  <c r="E66" i="7" s="1"/>
  <c r="E67" i="7" s="1"/>
  <c r="E68" i="7" s="1"/>
  <c r="E69" i="7" s="1"/>
  <c r="D64" i="7"/>
  <c r="J64" i="7" s="1"/>
  <c r="C64" i="7"/>
  <c r="C65" i="7" s="1"/>
  <c r="C66" i="7" s="1"/>
  <c r="C67" i="7" s="1"/>
  <c r="C68" i="7" s="1"/>
  <c r="C69" i="7" s="1"/>
  <c r="H58" i="7"/>
  <c r="H59" i="7" s="1"/>
  <c r="H60" i="7" s="1"/>
  <c r="H61" i="7" s="1"/>
  <c r="H62" i="7" s="1"/>
  <c r="H63" i="7" s="1"/>
  <c r="G58" i="7"/>
  <c r="G59" i="7" s="1"/>
  <c r="G60" i="7" s="1"/>
  <c r="G61" i="7" s="1"/>
  <c r="G62" i="7" s="1"/>
  <c r="G63" i="7" s="1"/>
  <c r="F58" i="7"/>
  <c r="F59" i="7" s="1"/>
  <c r="F60" i="7" s="1"/>
  <c r="F61" i="7" s="1"/>
  <c r="F62" i="7" s="1"/>
  <c r="F63" i="7" s="1"/>
  <c r="E58" i="7"/>
  <c r="E59" i="7" s="1"/>
  <c r="E60" i="7" s="1"/>
  <c r="E61" i="7" s="1"/>
  <c r="E62" i="7" s="1"/>
  <c r="E63" i="7" s="1"/>
  <c r="D58" i="7"/>
  <c r="J58" i="7" s="1"/>
  <c r="C58" i="7"/>
  <c r="C59" i="7" s="1"/>
  <c r="C60" i="7" s="1"/>
  <c r="C61" i="7" s="1"/>
  <c r="C62" i="7" s="1"/>
  <c r="C63" i="7" s="1"/>
  <c r="H52" i="7"/>
  <c r="H53" i="7" s="1"/>
  <c r="H54" i="7" s="1"/>
  <c r="H55" i="7" s="1"/>
  <c r="H56" i="7" s="1"/>
  <c r="H57" i="7" s="1"/>
  <c r="G52" i="7"/>
  <c r="G53" i="7" s="1"/>
  <c r="G54" i="7" s="1"/>
  <c r="G55" i="7" s="1"/>
  <c r="G56" i="7" s="1"/>
  <c r="G57" i="7" s="1"/>
  <c r="F52" i="7"/>
  <c r="F53" i="7" s="1"/>
  <c r="F54" i="7" s="1"/>
  <c r="F55" i="7" s="1"/>
  <c r="F56" i="7" s="1"/>
  <c r="F57" i="7" s="1"/>
  <c r="E52" i="7"/>
  <c r="E53" i="7" s="1"/>
  <c r="E54" i="7" s="1"/>
  <c r="E55" i="7" s="1"/>
  <c r="E56" i="7" s="1"/>
  <c r="E57" i="7" s="1"/>
  <c r="D52" i="7"/>
  <c r="J52" i="7" s="1"/>
  <c r="C52" i="7"/>
  <c r="C53" i="7" s="1"/>
  <c r="C54" i="7" s="1"/>
  <c r="C55" i="7" s="1"/>
  <c r="C56" i="7" s="1"/>
  <c r="C57" i="7" s="1"/>
  <c r="H46" i="7"/>
  <c r="H47" i="7" s="1"/>
  <c r="H48" i="7" s="1"/>
  <c r="H49" i="7" s="1"/>
  <c r="H50" i="7" s="1"/>
  <c r="H51" i="7" s="1"/>
  <c r="G46" i="7"/>
  <c r="G47" i="7" s="1"/>
  <c r="G48" i="7" s="1"/>
  <c r="G49" i="7" s="1"/>
  <c r="G50" i="7" s="1"/>
  <c r="G51" i="7" s="1"/>
  <c r="F46" i="7"/>
  <c r="F47" i="7" s="1"/>
  <c r="F48" i="7" s="1"/>
  <c r="F49" i="7" s="1"/>
  <c r="F50" i="7" s="1"/>
  <c r="F51" i="7" s="1"/>
  <c r="E46" i="7"/>
  <c r="E47" i="7" s="1"/>
  <c r="E48" i="7" s="1"/>
  <c r="E49" i="7" s="1"/>
  <c r="E50" i="7" s="1"/>
  <c r="E51" i="7" s="1"/>
  <c r="D46" i="7"/>
  <c r="J46" i="7" s="1"/>
  <c r="C46" i="7"/>
  <c r="C47" i="7" s="1"/>
  <c r="C48" i="7" s="1"/>
  <c r="C49" i="7" s="1"/>
  <c r="C50" i="7" s="1"/>
  <c r="C51" i="7" s="1"/>
  <c r="H40" i="7"/>
  <c r="H41" i="7" s="1"/>
  <c r="H42" i="7" s="1"/>
  <c r="H43" i="7" s="1"/>
  <c r="H44" i="7" s="1"/>
  <c r="H45" i="7" s="1"/>
  <c r="G40" i="7"/>
  <c r="G41" i="7" s="1"/>
  <c r="G42" i="7" s="1"/>
  <c r="G43" i="7" s="1"/>
  <c r="G44" i="7" s="1"/>
  <c r="G45" i="7" s="1"/>
  <c r="F40" i="7"/>
  <c r="F41" i="7" s="1"/>
  <c r="F42" i="7" s="1"/>
  <c r="F43" i="7" s="1"/>
  <c r="F44" i="7" s="1"/>
  <c r="F45" i="7" s="1"/>
  <c r="E40" i="7"/>
  <c r="E41" i="7" s="1"/>
  <c r="E42" i="7" s="1"/>
  <c r="E43" i="7" s="1"/>
  <c r="E44" i="7" s="1"/>
  <c r="E45" i="7" s="1"/>
  <c r="D40" i="7"/>
  <c r="J40" i="7" s="1"/>
  <c r="C40" i="7"/>
  <c r="C41" i="7" s="1"/>
  <c r="C42" i="7" s="1"/>
  <c r="C43" i="7" s="1"/>
  <c r="C44" i="7" s="1"/>
  <c r="C45" i="7" s="1"/>
  <c r="H34" i="7"/>
  <c r="H35" i="7" s="1"/>
  <c r="H36" i="7" s="1"/>
  <c r="H37" i="7" s="1"/>
  <c r="H38" i="7" s="1"/>
  <c r="H39" i="7" s="1"/>
  <c r="G34" i="7"/>
  <c r="G35" i="7" s="1"/>
  <c r="G36" i="7" s="1"/>
  <c r="G37" i="7" s="1"/>
  <c r="G38" i="7" s="1"/>
  <c r="G39" i="7" s="1"/>
  <c r="F34" i="7"/>
  <c r="F35" i="7" s="1"/>
  <c r="F36" i="7" s="1"/>
  <c r="F37" i="7" s="1"/>
  <c r="F38" i="7" s="1"/>
  <c r="F39" i="7" s="1"/>
  <c r="E34" i="7"/>
  <c r="E35" i="7" s="1"/>
  <c r="E36" i="7" s="1"/>
  <c r="E37" i="7" s="1"/>
  <c r="E38" i="7" s="1"/>
  <c r="E39" i="7" s="1"/>
  <c r="D34" i="7"/>
  <c r="J34" i="7" s="1"/>
  <c r="C34" i="7"/>
  <c r="C35" i="7" s="1"/>
  <c r="C36" i="7" s="1"/>
  <c r="C37" i="7" s="1"/>
  <c r="C38" i="7" s="1"/>
  <c r="C39" i="7" s="1"/>
  <c r="H28" i="7"/>
  <c r="H29" i="7" s="1"/>
  <c r="H30" i="7" s="1"/>
  <c r="H31" i="7" s="1"/>
  <c r="H32" i="7" s="1"/>
  <c r="H33" i="7" s="1"/>
  <c r="G28" i="7"/>
  <c r="G29" i="7" s="1"/>
  <c r="G30" i="7" s="1"/>
  <c r="G31" i="7" s="1"/>
  <c r="G32" i="7" s="1"/>
  <c r="G33" i="7" s="1"/>
  <c r="F28" i="7"/>
  <c r="F29" i="7" s="1"/>
  <c r="F30" i="7" s="1"/>
  <c r="F31" i="7" s="1"/>
  <c r="F32" i="7" s="1"/>
  <c r="F33" i="7" s="1"/>
  <c r="E28" i="7"/>
  <c r="E29" i="7" s="1"/>
  <c r="E30" i="7" s="1"/>
  <c r="E31" i="7" s="1"/>
  <c r="E32" i="7" s="1"/>
  <c r="E33" i="7" s="1"/>
  <c r="D28" i="7"/>
  <c r="J28" i="7" s="1"/>
  <c r="C28" i="7"/>
  <c r="C29" i="7" s="1"/>
  <c r="C30" i="7" s="1"/>
  <c r="C31" i="7" s="1"/>
  <c r="C32" i="7" s="1"/>
  <c r="C33" i="7" s="1"/>
  <c r="H22" i="7"/>
  <c r="H23" i="7" s="1"/>
  <c r="H24" i="7" s="1"/>
  <c r="H25" i="7" s="1"/>
  <c r="H26" i="7" s="1"/>
  <c r="H27" i="7" s="1"/>
  <c r="G22" i="7"/>
  <c r="G23" i="7" s="1"/>
  <c r="G24" i="7" s="1"/>
  <c r="G25" i="7" s="1"/>
  <c r="G26" i="7" s="1"/>
  <c r="G27" i="7" s="1"/>
  <c r="F22" i="7"/>
  <c r="F23" i="7" s="1"/>
  <c r="F24" i="7" s="1"/>
  <c r="F25" i="7" s="1"/>
  <c r="F26" i="7" s="1"/>
  <c r="F27" i="7" s="1"/>
  <c r="E22" i="7"/>
  <c r="E23" i="7" s="1"/>
  <c r="E24" i="7" s="1"/>
  <c r="E25" i="7" s="1"/>
  <c r="E26" i="7" s="1"/>
  <c r="E27" i="7" s="1"/>
  <c r="D22" i="7"/>
  <c r="J22" i="7" s="1"/>
  <c r="C22" i="7"/>
  <c r="C23" i="7" s="1"/>
  <c r="C24" i="7" s="1"/>
  <c r="C25" i="7" s="1"/>
  <c r="C26" i="7" s="1"/>
  <c r="C27" i="7" s="1"/>
  <c r="H16" i="7"/>
  <c r="H17" i="7" s="1"/>
  <c r="H18" i="7" s="1"/>
  <c r="H19" i="7" s="1"/>
  <c r="H20" i="7" s="1"/>
  <c r="H21" i="7" s="1"/>
  <c r="G16" i="7"/>
  <c r="G17" i="7" s="1"/>
  <c r="G18" i="7" s="1"/>
  <c r="G19" i="7" s="1"/>
  <c r="G20" i="7" s="1"/>
  <c r="G21" i="7" s="1"/>
  <c r="F16" i="7"/>
  <c r="F17" i="7" s="1"/>
  <c r="F18" i="7" s="1"/>
  <c r="F19" i="7" s="1"/>
  <c r="F20" i="7" s="1"/>
  <c r="F21" i="7" s="1"/>
  <c r="E16" i="7"/>
  <c r="E17" i="7" s="1"/>
  <c r="E18" i="7" s="1"/>
  <c r="E19" i="7" s="1"/>
  <c r="E20" i="7" s="1"/>
  <c r="E21" i="7" s="1"/>
  <c r="D16" i="7"/>
  <c r="J16" i="7" s="1"/>
  <c r="C16" i="7"/>
  <c r="C17" i="7" s="1"/>
  <c r="C18" i="7" s="1"/>
  <c r="C19" i="7" s="1"/>
  <c r="C20" i="7" s="1"/>
  <c r="C21" i="7" s="1"/>
  <c r="H10" i="7"/>
  <c r="H11" i="7" s="1"/>
  <c r="H12" i="7" s="1"/>
  <c r="H13" i="7" s="1"/>
  <c r="H14" i="7" s="1"/>
  <c r="H15" i="7" s="1"/>
  <c r="G10" i="7"/>
  <c r="G11" i="7" s="1"/>
  <c r="G12" i="7" s="1"/>
  <c r="G13" i="7" s="1"/>
  <c r="G14" i="7" s="1"/>
  <c r="G15" i="7" s="1"/>
  <c r="F10" i="7"/>
  <c r="F11" i="7" s="1"/>
  <c r="F12" i="7" s="1"/>
  <c r="F13" i="7" s="1"/>
  <c r="F14" i="7" s="1"/>
  <c r="F15" i="7" s="1"/>
  <c r="E10" i="7"/>
  <c r="E11" i="7" s="1"/>
  <c r="E12" i="7" s="1"/>
  <c r="E13" i="7" s="1"/>
  <c r="E14" i="7" s="1"/>
  <c r="E15" i="7" s="1"/>
  <c r="D10" i="7"/>
  <c r="J10" i="7" s="1"/>
  <c r="C10" i="7"/>
  <c r="C11" i="7" s="1"/>
  <c r="C12" i="7" s="1"/>
  <c r="C13" i="7" s="1"/>
  <c r="C14" i="7" s="1"/>
  <c r="C15" i="7" s="1"/>
  <c r="B118" i="7"/>
  <c r="B119" i="7" s="1"/>
  <c r="B120" i="7" s="1"/>
  <c r="B121" i="7" s="1"/>
  <c r="B122" i="7" s="1"/>
  <c r="B123" i="7" s="1"/>
  <c r="B112" i="7"/>
  <c r="B113" i="7" s="1"/>
  <c r="B114" i="7" s="1"/>
  <c r="B115" i="7" s="1"/>
  <c r="B116" i="7" s="1"/>
  <c r="B117" i="7" s="1"/>
  <c r="B106" i="7"/>
  <c r="B107" i="7" s="1"/>
  <c r="B108" i="7" s="1"/>
  <c r="B109" i="7" s="1"/>
  <c r="B110" i="7" s="1"/>
  <c r="B111" i="7" s="1"/>
  <c r="B100" i="7"/>
  <c r="B101" i="7" s="1"/>
  <c r="B102" i="7" s="1"/>
  <c r="B103" i="7" s="1"/>
  <c r="B104" i="7" s="1"/>
  <c r="B105" i="7" s="1"/>
  <c r="B94" i="7"/>
  <c r="B95" i="7" s="1"/>
  <c r="B96" i="7" s="1"/>
  <c r="B97" i="7" s="1"/>
  <c r="B98" i="7" s="1"/>
  <c r="B99" i="7" s="1"/>
  <c r="B88" i="7"/>
  <c r="B89" i="7" s="1"/>
  <c r="B90" i="7" s="1"/>
  <c r="B91" i="7" s="1"/>
  <c r="B92" i="7" s="1"/>
  <c r="B93" i="7" s="1"/>
  <c r="B82" i="7"/>
  <c r="B83" i="7" s="1"/>
  <c r="B84" i="7" s="1"/>
  <c r="B85" i="7" s="1"/>
  <c r="B86" i="7" s="1"/>
  <c r="B87" i="7" s="1"/>
  <c r="B76" i="7"/>
  <c r="B77" i="7" s="1"/>
  <c r="B78" i="7" s="1"/>
  <c r="B79" i="7" s="1"/>
  <c r="B80" i="7" s="1"/>
  <c r="B81" i="7" s="1"/>
  <c r="B70" i="7"/>
  <c r="B71" i="7" s="1"/>
  <c r="B72" i="7" s="1"/>
  <c r="B73" i="7" s="1"/>
  <c r="B74" i="7" s="1"/>
  <c r="B75" i="7" s="1"/>
  <c r="B64" i="7"/>
  <c r="B65" i="7" s="1"/>
  <c r="B66" i="7" s="1"/>
  <c r="B67" i="7" s="1"/>
  <c r="B68" i="7" s="1"/>
  <c r="B69" i="7" s="1"/>
  <c r="B58" i="7"/>
  <c r="B59" i="7" s="1"/>
  <c r="B60" i="7" s="1"/>
  <c r="B61" i="7" s="1"/>
  <c r="B62" i="7" s="1"/>
  <c r="B63" i="7" s="1"/>
  <c r="B52" i="7"/>
  <c r="B53" i="7" s="1"/>
  <c r="B54" i="7" s="1"/>
  <c r="B55" i="7" s="1"/>
  <c r="B56" i="7" s="1"/>
  <c r="B57" i="7" s="1"/>
  <c r="B46" i="7"/>
  <c r="B47" i="7" s="1"/>
  <c r="B48" i="7" s="1"/>
  <c r="B49" i="7" s="1"/>
  <c r="B50" i="7" s="1"/>
  <c r="B51" i="7" s="1"/>
  <c r="B40" i="7"/>
  <c r="B41" i="7" s="1"/>
  <c r="B42" i="7" s="1"/>
  <c r="B43" i="7" s="1"/>
  <c r="B44" i="7" s="1"/>
  <c r="B45" i="7" s="1"/>
  <c r="B34" i="7"/>
  <c r="B35" i="7" s="1"/>
  <c r="B36" i="7" s="1"/>
  <c r="B37" i="7" s="1"/>
  <c r="B38" i="7" s="1"/>
  <c r="B39" i="7" s="1"/>
  <c r="B28" i="7"/>
  <c r="B29" i="7" s="1"/>
  <c r="B30" i="7" s="1"/>
  <c r="B31" i="7" s="1"/>
  <c r="B32" i="7" s="1"/>
  <c r="B33" i="7" s="1"/>
  <c r="B22" i="7"/>
  <c r="B23" i="7" s="1"/>
  <c r="B24" i="7" s="1"/>
  <c r="B25" i="7" s="1"/>
  <c r="B26" i="7" s="1"/>
  <c r="B27" i="7" s="1"/>
  <c r="B16" i="7"/>
  <c r="B17" i="7" s="1"/>
  <c r="B18" i="7" s="1"/>
  <c r="B19" i="7" s="1"/>
  <c r="B20" i="7" s="1"/>
  <c r="B21" i="7" s="1"/>
  <c r="B10" i="7"/>
  <c r="B11" i="7" s="1"/>
  <c r="B12" i="7" s="1"/>
  <c r="B13" i="7" s="1"/>
  <c r="B14" i="7" s="1"/>
  <c r="B15" i="7" s="1"/>
  <c r="B4" i="7"/>
  <c r="B5" i="7" s="1"/>
  <c r="B6" i="7" s="1"/>
  <c r="B7" i="7" s="1"/>
  <c r="B8" i="7" s="1"/>
  <c r="B9" i="7" s="1"/>
  <c r="H4" i="7"/>
  <c r="H5" i="7" s="1"/>
  <c r="H6" i="7" s="1"/>
  <c r="H7" i="7" s="1"/>
  <c r="H8" i="7" s="1"/>
  <c r="H9" i="7" s="1"/>
  <c r="G4" i="7"/>
  <c r="G5" i="7" s="1"/>
  <c r="G6" i="7" s="1"/>
  <c r="G7" i="7" s="1"/>
  <c r="G8" i="7" s="1"/>
  <c r="G9" i="7" s="1"/>
  <c r="F4" i="7"/>
  <c r="F5" i="7" s="1"/>
  <c r="F6" i="7" s="1"/>
  <c r="F7" i="7" s="1"/>
  <c r="F8" i="7" s="1"/>
  <c r="F9" i="7" s="1"/>
  <c r="E4" i="7"/>
  <c r="E5" i="7" s="1"/>
  <c r="E6" i="7" s="1"/>
  <c r="E7" i="7" s="1"/>
  <c r="E8" i="7" s="1"/>
  <c r="E9" i="7" s="1"/>
  <c r="D4" i="7"/>
  <c r="J4" i="7" s="1"/>
  <c r="C4" i="7"/>
  <c r="C5" i="7" s="1"/>
  <c r="C6" i="7" s="1"/>
  <c r="C7" i="7" s="1"/>
  <c r="C8" i="7" s="1"/>
  <c r="C9" i="7" s="1"/>
  <c r="AM20" i="13" l="1"/>
  <c r="AN57" i="13"/>
  <c r="AN34" i="13" s="1"/>
  <c r="AN27" i="13" s="1"/>
  <c r="AN55" i="13"/>
  <c r="AN24" i="13" s="1"/>
  <c r="AP2" i="13"/>
  <c r="AO58" i="13"/>
  <c r="T276" i="8"/>
  <c r="BH3" i="10"/>
  <c r="BG1" i="10"/>
  <c r="U3" i="8"/>
  <c r="AD3" i="8"/>
  <c r="AD276" i="8" s="1"/>
  <c r="AC1" i="8"/>
  <c r="AI34" i="5"/>
  <c r="AI33" i="5"/>
  <c r="AC36" i="5"/>
  <c r="AF35" i="5"/>
  <c r="AG35" i="5" s="1"/>
  <c r="AJ35" i="5" s="1"/>
  <c r="AA3" i="7"/>
  <c r="Z1" i="7"/>
  <c r="Q3" i="7"/>
  <c r="D5" i="7"/>
  <c r="D6" i="7" s="1"/>
  <c r="D7" i="7" s="1"/>
  <c r="D8" i="7" s="1"/>
  <c r="D9" i="7" s="1"/>
  <c r="D35" i="7"/>
  <c r="D36" i="7" s="1"/>
  <c r="D37" i="7" s="1"/>
  <c r="D38" i="7" s="1"/>
  <c r="D39" i="7" s="1"/>
  <c r="D41" i="7"/>
  <c r="D42" i="7" s="1"/>
  <c r="D43" i="7" s="1"/>
  <c r="D44" i="7" s="1"/>
  <c r="D45" i="7" s="1"/>
  <c r="D59" i="7"/>
  <c r="D60" i="7" s="1"/>
  <c r="D61" i="7" s="1"/>
  <c r="D62" i="7" s="1"/>
  <c r="D63" i="7" s="1"/>
  <c r="D77" i="7"/>
  <c r="D78" i="7" s="1"/>
  <c r="D79" i="7" s="1"/>
  <c r="D80" i="7" s="1"/>
  <c r="D81" i="7" s="1"/>
  <c r="D89" i="7"/>
  <c r="D90" i="7" s="1"/>
  <c r="D91" i="7" s="1"/>
  <c r="D92" i="7" s="1"/>
  <c r="D93" i="7" s="1"/>
  <c r="D119" i="7"/>
  <c r="D120" i="7" s="1"/>
  <c r="D121" i="7" s="1"/>
  <c r="D122" i="7" s="1"/>
  <c r="D123" i="7" s="1"/>
  <c r="D11" i="7"/>
  <c r="D12" i="7" s="1"/>
  <c r="D13" i="7" s="1"/>
  <c r="D14" i="7" s="1"/>
  <c r="D15" i="7" s="1"/>
  <c r="D47" i="7"/>
  <c r="D48" i="7" s="1"/>
  <c r="D49" i="7" s="1"/>
  <c r="D50" i="7" s="1"/>
  <c r="D51" i="7" s="1"/>
  <c r="D83" i="7"/>
  <c r="D84" i="7" s="1"/>
  <c r="D85" i="7" s="1"/>
  <c r="D86" i="7" s="1"/>
  <c r="D87" i="7" s="1"/>
  <c r="D101" i="7"/>
  <c r="D102" i="7" s="1"/>
  <c r="D103" i="7" s="1"/>
  <c r="D104" i="7" s="1"/>
  <c r="D105" i="7" s="1"/>
  <c r="D17" i="7"/>
  <c r="D18" i="7" s="1"/>
  <c r="D19" i="7" s="1"/>
  <c r="D20" i="7" s="1"/>
  <c r="D21" i="7" s="1"/>
  <c r="D65" i="7"/>
  <c r="D66" i="7" s="1"/>
  <c r="D67" i="7" s="1"/>
  <c r="D68" i="7" s="1"/>
  <c r="D69" i="7" s="1"/>
  <c r="D95" i="7"/>
  <c r="D96" i="7" s="1"/>
  <c r="D97" i="7" s="1"/>
  <c r="D98" i="7" s="1"/>
  <c r="D99" i="7" s="1"/>
  <c r="D107" i="7"/>
  <c r="D108" i="7" s="1"/>
  <c r="D109" i="7" s="1"/>
  <c r="D110" i="7" s="1"/>
  <c r="D111" i="7" s="1"/>
  <c r="D113" i="7"/>
  <c r="D114" i="7" s="1"/>
  <c r="D115" i="7" s="1"/>
  <c r="D116" i="7" s="1"/>
  <c r="D117" i="7" s="1"/>
  <c r="D23" i="7"/>
  <c r="D24" i="7" s="1"/>
  <c r="D25" i="7" s="1"/>
  <c r="D26" i="7" s="1"/>
  <c r="D27" i="7" s="1"/>
  <c r="D29" i="7"/>
  <c r="D30" i="7" s="1"/>
  <c r="D31" i="7" s="1"/>
  <c r="D32" i="7" s="1"/>
  <c r="D33" i="7" s="1"/>
  <c r="D53" i="7"/>
  <c r="D54" i="7" s="1"/>
  <c r="D55" i="7" s="1"/>
  <c r="D56" i="7" s="1"/>
  <c r="D57" i="7" s="1"/>
  <c r="D71" i="7"/>
  <c r="D72" i="7" s="1"/>
  <c r="D73" i="7" s="1"/>
  <c r="D74" i="7" s="1"/>
  <c r="D75" i="7" s="1"/>
  <c r="X28" i="6" a="1"/>
  <c r="X28" i="6" s="1"/>
  <c r="W28" i="6" a="1"/>
  <c r="W28" i="6" s="1"/>
  <c r="V28" i="6" a="1"/>
  <c r="V28" i="6" s="1"/>
  <c r="U28" i="6" a="1"/>
  <c r="U28" i="6" s="1"/>
  <c r="T28" i="6" a="1"/>
  <c r="T28" i="6" s="1"/>
  <c r="S28" i="6" a="1"/>
  <c r="S28" i="6" s="1"/>
  <c r="R28" i="6" a="1"/>
  <c r="R28" i="6" s="1"/>
  <c r="Q28" i="6" a="1"/>
  <c r="Q28" i="6" s="1"/>
  <c r="P28" i="6" a="1"/>
  <c r="P28" i="6" s="1"/>
  <c r="O28" i="6" a="1"/>
  <c r="O28" i="6" s="1"/>
  <c r="N28" i="6" a="1"/>
  <c r="N28" i="6" s="1"/>
  <c r="M28" i="6" a="1"/>
  <c r="M28" i="6" s="1"/>
  <c r="L28" i="6" a="1"/>
  <c r="L28" i="6" s="1"/>
  <c r="K28" i="6" a="1"/>
  <c r="K28" i="6" s="1"/>
  <c r="J28" i="6" a="1"/>
  <c r="J28" i="6" s="1"/>
  <c r="I28" i="6" a="1"/>
  <c r="I28" i="6" s="1"/>
  <c r="H28" i="6" a="1"/>
  <c r="H28" i="6" s="1"/>
  <c r="G28" i="6" a="1"/>
  <c r="G28" i="6" s="1"/>
  <c r="V4" i="6" a="1"/>
  <c r="V4" i="6" s="1"/>
  <c r="W4" i="6" a="1"/>
  <c r="W4" i="6" s="1"/>
  <c r="X4" i="6" a="1"/>
  <c r="X4" i="6" s="1"/>
  <c r="U4" i="6" a="1"/>
  <c r="U4" i="6" s="1"/>
  <c r="AN20" i="13" l="1"/>
  <c r="AO57" i="13"/>
  <c r="AO34" i="13" s="1"/>
  <c r="AO27" i="13" s="1"/>
  <c r="AO55" i="13"/>
  <c r="AO24" i="13" s="1"/>
  <c r="AQ2" i="13"/>
  <c r="AP58" i="13"/>
  <c r="U276" i="8"/>
  <c r="BI3" i="10"/>
  <c r="BH1" i="10"/>
  <c r="AE3" i="8"/>
  <c r="AE276" i="8" s="1"/>
  <c r="AD1" i="8"/>
  <c r="AI35" i="5"/>
  <c r="AF36" i="5"/>
  <c r="AG36" i="5" s="1"/>
  <c r="AJ36" i="5" s="1"/>
  <c r="AC37" i="5"/>
  <c r="R3" i="7"/>
  <c r="AB3" i="7"/>
  <c r="AA1" i="7"/>
  <c r="M4" i="6" a="1"/>
  <c r="M4" i="6" s="1"/>
  <c r="E13" i="20" s="1"/>
  <c r="G13" i="20" s="1"/>
  <c r="G4" i="6" a="1"/>
  <c r="G4" i="6" s="1"/>
  <c r="E11" i="20" s="1"/>
  <c r="H4" i="6" a="1"/>
  <c r="H4" i="6" s="1"/>
  <c r="I4" i="6" a="1"/>
  <c r="I4" i="6" s="1"/>
  <c r="J4" i="6" a="1"/>
  <c r="J4" i="6" s="1"/>
  <c r="E12" i="20" s="1"/>
  <c r="G12" i="20" s="1"/>
  <c r="K4" i="6" a="1"/>
  <c r="K4" i="6" s="1"/>
  <c r="L4" i="6" a="1"/>
  <c r="L4" i="6" s="1"/>
  <c r="N4" i="6" a="1"/>
  <c r="N4" i="6" s="1"/>
  <c r="O4" i="6" a="1"/>
  <c r="O4" i="6" s="1"/>
  <c r="P4" i="6" a="1"/>
  <c r="P4" i="6" s="1"/>
  <c r="Q4" i="6" a="1"/>
  <c r="Q4" i="6" s="1"/>
  <c r="R4" i="6" a="1"/>
  <c r="R4" i="6"/>
  <c r="S4" i="6" a="1"/>
  <c r="S4" i="6" s="1"/>
  <c r="T4" i="6" a="1"/>
  <c r="T4" i="6"/>
  <c r="AO20" i="13" l="1"/>
  <c r="AP57" i="13"/>
  <c r="AP34" i="13" s="1"/>
  <c r="AP27" i="13" s="1"/>
  <c r="AP55" i="13"/>
  <c r="AP24" i="13" s="1"/>
  <c r="AR2" i="13"/>
  <c r="AQ58" i="13"/>
  <c r="BJ3" i="10"/>
  <c r="BI1" i="10"/>
  <c r="AF3" i="8"/>
  <c r="AF276" i="8" s="1"/>
  <c r="AE1" i="8"/>
  <c r="AI36" i="5"/>
  <c r="AF37" i="5"/>
  <c r="AG37" i="5" s="1"/>
  <c r="AJ37" i="5" s="1"/>
  <c r="AC38" i="5"/>
  <c r="AB1" i="7"/>
  <c r="AC3" i="7"/>
  <c r="S3" i="7"/>
  <c r="E13" i="6"/>
  <c r="F48" i="6"/>
  <c r="E48" i="6"/>
  <c r="D48" i="6"/>
  <c r="C48" i="6"/>
  <c r="F47" i="6"/>
  <c r="E47" i="6"/>
  <c r="D47" i="6"/>
  <c r="C47" i="6"/>
  <c r="F46" i="6"/>
  <c r="E46" i="6"/>
  <c r="D46" i="6"/>
  <c r="C46" i="6"/>
  <c r="F45" i="6"/>
  <c r="E45" i="6"/>
  <c r="D45" i="6"/>
  <c r="C45" i="6"/>
  <c r="F44" i="6"/>
  <c r="E44" i="6"/>
  <c r="D44" i="6"/>
  <c r="C44" i="6"/>
  <c r="F43" i="6"/>
  <c r="E43" i="6"/>
  <c r="D43" i="6"/>
  <c r="C43" i="6"/>
  <c r="F42" i="6"/>
  <c r="E42" i="6"/>
  <c r="D42" i="6"/>
  <c r="C42" i="6"/>
  <c r="F41" i="6"/>
  <c r="E41" i="6"/>
  <c r="D41" i="6"/>
  <c r="C41" i="6"/>
  <c r="F40" i="6"/>
  <c r="E40" i="6"/>
  <c r="D40" i="6"/>
  <c r="C40" i="6"/>
  <c r="F39" i="6"/>
  <c r="E39" i="6"/>
  <c r="D39" i="6"/>
  <c r="C39" i="6"/>
  <c r="F38" i="6"/>
  <c r="E38" i="6"/>
  <c r="D38" i="6"/>
  <c r="C38" i="6"/>
  <c r="F37" i="6"/>
  <c r="E37" i="6"/>
  <c r="D37" i="6"/>
  <c r="C37" i="6"/>
  <c r="F36" i="6"/>
  <c r="E36" i="6"/>
  <c r="D36" i="6"/>
  <c r="C36" i="6"/>
  <c r="F35" i="6"/>
  <c r="E35" i="6"/>
  <c r="D35" i="6"/>
  <c r="C35" i="6"/>
  <c r="F34" i="6"/>
  <c r="E34" i="6"/>
  <c r="D34" i="6"/>
  <c r="C34" i="6"/>
  <c r="F33" i="6"/>
  <c r="E33" i="6"/>
  <c r="D33" i="6"/>
  <c r="C33" i="6"/>
  <c r="F32" i="6"/>
  <c r="E32" i="6"/>
  <c r="D32" i="6"/>
  <c r="C32" i="6"/>
  <c r="F31" i="6"/>
  <c r="E31" i="6"/>
  <c r="D31" i="6"/>
  <c r="C31" i="6"/>
  <c r="F30" i="6"/>
  <c r="E30" i="6"/>
  <c r="D30" i="6"/>
  <c r="C30" i="6"/>
  <c r="F29" i="6"/>
  <c r="E29" i="6"/>
  <c r="D29" i="6"/>
  <c r="C29" i="6"/>
  <c r="X27" i="6"/>
  <c r="W27" i="6"/>
  <c r="V27" i="6"/>
  <c r="U27" i="6"/>
  <c r="T27" i="6"/>
  <c r="S27" i="6"/>
  <c r="R27" i="6"/>
  <c r="Q27" i="6"/>
  <c r="P27" i="6"/>
  <c r="O27" i="6"/>
  <c r="N27" i="6"/>
  <c r="M27" i="6"/>
  <c r="L27" i="6"/>
  <c r="K27" i="6"/>
  <c r="J27" i="6"/>
  <c r="I27" i="6"/>
  <c r="H27" i="6"/>
  <c r="G27" i="6"/>
  <c r="AP20" i="13" l="1"/>
  <c r="AQ57" i="13"/>
  <c r="AQ34" i="13" s="1"/>
  <c r="AQ27" i="13" s="1"/>
  <c r="AQ55" i="13"/>
  <c r="AQ24" i="13" s="1"/>
  <c r="AS2" i="13"/>
  <c r="AR58" i="13"/>
  <c r="BK3" i="10"/>
  <c r="BJ1" i="10"/>
  <c r="AG3" i="8"/>
  <c r="AG276" i="8" s="1"/>
  <c r="AF1" i="8"/>
  <c r="AI37" i="5"/>
  <c r="AC39" i="5"/>
  <c r="AF38" i="5"/>
  <c r="AG38" i="5" s="1"/>
  <c r="AJ38" i="5" s="1"/>
  <c r="T3" i="7"/>
  <c r="AD3" i="7"/>
  <c r="AC1" i="7"/>
  <c r="F24" i="6"/>
  <c r="E24" i="6"/>
  <c r="D24" i="6"/>
  <c r="C24" i="6"/>
  <c r="F23" i="6"/>
  <c r="E23" i="6"/>
  <c r="D23" i="6"/>
  <c r="C23" i="6"/>
  <c r="F22" i="6"/>
  <c r="E22" i="6"/>
  <c r="D22" i="6"/>
  <c r="C22" i="6"/>
  <c r="F21" i="6"/>
  <c r="E21" i="6"/>
  <c r="D21" i="6"/>
  <c r="C21" i="6"/>
  <c r="F20" i="6"/>
  <c r="E20" i="6"/>
  <c r="D20" i="6"/>
  <c r="C20" i="6"/>
  <c r="F19" i="6"/>
  <c r="E19" i="6"/>
  <c r="D19" i="6"/>
  <c r="C19" i="6"/>
  <c r="F18" i="6"/>
  <c r="E18" i="6"/>
  <c r="D18" i="6"/>
  <c r="C18" i="6"/>
  <c r="F17" i="6"/>
  <c r="E17" i="6"/>
  <c r="D17" i="6"/>
  <c r="C17" i="6"/>
  <c r="F16" i="6"/>
  <c r="E16" i="6"/>
  <c r="D16" i="6"/>
  <c r="C16" i="6"/>
  <c r="F15" i="6"/>
  <c r="E15" i="6"/>
  <c r="D15" i="6"/>
  <c r="C15" i="6"/>
  <c r="F14" i="6"/>
  <c r="E14" i="6"/>
  <c r="D14" i="6"/>
  <c r="C14" i="6"/>
  <c r="F13" i="6"/>
  <c r="D13" i="6"/>
  <c r="C13" i="6"/>
  <c r="F12" i="6"/>
  <c r="E12" i="6"/>
  <c r="D12" i="6"/>
  <c r="C12" i="6"/>
  <c r="F11" i="6"/>
  <c r="E11" i="6"/>
  <c r="D11" i="6"/>
  <c r="C11" i="6"/>
  <c r="F10" i="6"/>
  <c r="E10" i="6"/>
  <c r="D10" i="6"/>
  <c r="C10" i="6"/>
  <c r="F9" i="6"/>
  <c r="E9" i="6"/>
  <c r="D9" i="6"/>
  <c r="C9" i="6"/>
  <c r="F8" i="6"/>
  <c r="E8" i="6"/>
  <c r="D8" i="6"/>
  <c r="C8" i="6"/>
  <c r="F7" i="6"/>
  <c r="E7" i="6"/>
  <c r="D7" i="6"/>
  <c r="C7" i="6"/>
  <c r="F6" i="6"/>
  <c r="E6" i="6"/>
  <c r="D6" i="6"/>
  <c r="C6" i="6"/>
  <c r="F5" i="6"/>
  <c r="E5" i="6"/>
  <c r="D5" i="6"/>
  <c r="C5" i="6"/>
  <c r="AQ20" i="13" l="1"/>
  <c r="AR57" i="13"/>
  <c r="AR34" i="13" s="1"/>
  <c r="AR27" i="13" s="1"/>
  <c r="AR55" i="13"/>
  <c r="AR24" i="13" s="1"/>
  <c r="AT2" i="13"/>
  <c r="AS58" i="13"/>
  <c r="BL3" i="10"/>
  <c r="BK1" i="10"/>
  <c r="AH3" i="8"/>
  <c r="AH276" i="8" s="1"/>
  <c r="AG1" i="8"/>
  <c r="AI38" i="5"/>
  <c r="AF39" i="5"/>
  <c r="AG39" i="5" s="1"/>
  <c r="AJ39" i="5" s="1"/>
  <c r="AC40" i="5"/>
  <c r="AE3" i="7"/>
  <c r="AD1" i="7"/>
  <c r="U3" i="7"/>
  <c r="I12" i="5"/>
  <c r="H12" i="5"/>
  <c r="G12" i="5"/>
  <c r="F12" i="5"/>
  <c r="E12" i="5"/>
  <c r="E10" i="5" s="1"/>
  <c r="AR20" i="13" l="1"/>
  <c r="AS57" i="13"/>
  <c r="AS34" i="13" s="1"/>
  <c r="AS27" i="13" s="1"/>
  <c r="AS55" i="13"/>
  <c r="AS24" i="13" s="1"/>
  <c r="AU2" i="13"/>
  <c r="AT58" i="13"/>
  <c r="BM3" i="10"/>
  <c r="BL1" i="10"/>
  <c r="AI3" i="8"/>
  <c r="AI276" i="8" s="1"/>
  <c r="AH1" i="8"/>
  <c r="AI39" i="5"/>
  <c r="AF40" i="5"/>
  <c r="AG40" i="5" s="1"/>
  <c r="AJ40" i="5" s="1"/>
  <c r="AC41" i="5"/>
  <c r="V3" i="7"/>
  <c r="AF3" i="7"/>
  <c r="AE1" i="7"/>
  <c r="F10" i="5"/>
  <c r="I7" i="5"/>
  <c r="H7" i="5"/>
  <c r="G7" i="5"/>
  <c r="F7" i="5"/>
  <c r="I6" i="5"/>
  <c r="H6" i="5"/>
  <c r="G6" i="5"/>
  <c r="F6" i="5"/>
  <c r="E7" i="5"/>
  <c r="E5" i="5"/>
  <c r="I5" i="5"/>
  <c r="H5" i="5"/>
  <c r="G5" i="5"/>
  <c r="D7" i="5" l="1"/>
  <c r="D6" i="5"/>
  <c r="AS20" i="13"/>
  <c r="AT57" i="13"/>
  <c r="AT34" i="13" s="1"/>
  <c r="AT27" i="13" s="1"/>
  <c r="AT55" i="13"/>
  <c r="AT24" i="13" s="1"/>
  <c r="AV2" i="13"/>
  <c r="AU58" i="13"/>
  <c r="BN3" i="10"/>
  <c r="BM1" i="10"/>
  <c r="AJ3" i="8"/>
  <c r="AJ276" i="8" s="1"/>
  <c r="AI1" i="8"/>
  <c r="AI40" i="5"/>
  <c r="AF41" i="5"/>
  <c r="AG41" i="5" s="1"/>
  <c r="AJ41" i="5" s="1"/>
  <c r="AC42" i="5"/>
  <c r="AG3" i="7"/>
  <c r="AF1" i="7"/>
  <c r="W3" i="7"/>
  <c r="I10" i="5"/>
  <c r="H10" i="5"/>
  <c r="G10" i="5"/>
  <c r="D5" i="5"/>
  <c r="L52" i="5"/>
  <c r="D12" i="5"/>
  <c r="D11" i="5"/>
  <c r="D18" i="5"/>
  <c r="D17" i="5"/>
  <c r="D16" i="5"/>
  <c r="D15" i="5"/>
  <c r="D14" i="5"/>
  <c r="D13" i="5"/>
  <c r="D4" i="5"/>
  <c r="N77" i="5"/>
  <c r="N96" i="5"/>
  <c r="N95" i="5"/>
  <c r="N94" i="5"/>
  <c r="N93" i="5"/>
  <c r="N92" i="5"/>
  <c r="N91" i="5"/>
  <c r="N90" i="5"/>
  <c r="N89" i="5"/>
  <c r="N88" i="5"/>
  <c r="N87" i="5"/>
  <c r="N86" i="5"/>
  <c r="N85" i="5"/>
  <c r="N84" i="5"/>
  <c r="N83" i="5"/>
  <c r="N82" i="5"/>
  <c r="N81" i="5"/>
  <c r="N80" i="5"/>
  <c r="N79" i="5"/>
  <c r="N78" i="5"/>
  <c r="O60" i="5"/>
  <c r="O58" i="5"/>
  <c r="O57" i="5"/>
  <c r="O56" i="5"/>
  <c r="O55" i="5"/>
  <c r="O54" i="5"/>
  <c r="O53" i="5"/>
  <c r="D21" i="5" l="1"/>
  <c r="E50" i="20" s="1"/>
  <c r="D50" i="20"/>
  <c r="AT20" i="13"/>
  <c r="AU57" i="13"/>
  <c r="AU34" i="13" s="1"/>
  <c r="AU27" i="13" s="1"/>
  <c r="AU55" i="13"/>
  <c r="AU24" i="13" s="1"/>
  <c r="AW2" i="13"/>
  <c r="AV58" i="13"/>
  <c r="BO3" i="10"/>
  <c r="BN1" i="10"/>
  <c r="AK3" i="8"/>
  <c r="AK276" i="8" s="1"/>
  <c r="AJ1" i="8"/>
  <c r="AI41" i="5"/>
  <c r="AF42" i="5"/>
  <c r="AG42" i="5" s="1"/>
  <c r="AJ42" i="5" s="1"/>
  <c r="AC43" i="5"/>
  <c r="D10" i="5"/>
  <c r="N76" i="5"/>
  <c r="X3" i="7"/>
  <c r="AH3" i="7"/>
  <c r="AG1" i="7"/>
  <c r="K76" i="5"/>
  <c r="J76" i="5"/>
  <c r="O52" i="5"/>
  <c r="K52" i="5"/>
  <c r="J52" i="5"/>
  <c r="D22" i="5" l="1"/>
  <c r="F50" i="20"/>
  <c r="J23" i="5"/>
  <c r="I69" i="3" s="1"/>
  <c r="G23" i="5"/>
  <c r="F69" i="3" s="1"/>
  <c r="AU20" i="13"/>
  <c r="AV57" i="13"/>
  <c r="AV34" i="13" s="1"/>
  <c r="AV27" i="13" s="1"/>
  <c r="AV55" i="13"/>
  <c r="AV24" i="13" s="1"/>
  <c r="AX2" i="13"/>
  <c r="AW58" i="13"/>
  <c r="BP3" i="10"/>
  <c r="BO1" i="10"/>
  <c r="AL3" i="8"/>
  <c r="AL276" i="8" s="1"/>
  <c r="AK1" i="8"/>
  <c r="AI42" i="5"/>
  <c r="AF43" i="5"/>
  <c r="AG43" i="5" s="1"/>
  <c r="AJ43" i="5" s="1"/>
  <c r="AC44" i="5"/>
  <c r="AI3" i="7"/>
  <c r="AH1" i="7"/>
  <c r="K27" i="5"/>
  <c r="D20" i="5" s="1"/>
  <c r="J27" i="5"/>
  <c r="H23" i="5" l="1"/>
  <c r="G69" i="3" s="1"/>
  <c r="F23" i="5"/>
  <c r="E69" i="3" s="1"/>
  <c r="D23" i="5"/>
  <c r="C69" i="3" s="1"/>
  <c r="AV20" i="13"/>
  <c r="AW57" i="13"/>
  <c r="AW34" i="13" s="1"/>
  <c r="AW27" i="13" s="1"/>
  <c r="AW55" i="13"/>
  <c r="AW24" i="13" s="1"/>
  <c r="AY2" i="13"/>
  <c r="AX58" i="13"/>
  <c r="BQ3" i="10"/>
  <c r="BP1" i="10"/>
  <c r="AM3" i="8"/>
  <c r="AM276" i="8" s="1"/>
  <c r="AL1" i="8"/>
  <c r="AI43" i="5"/>
  <c r="AF44" i="5"/>
  <c r="AG44" i="5" s="1"/>
  <c r="AJ44" i="5" s="1"/>
  <c r="AC45" i="5"/>
  <c r="AJ3" i="7"/>
  <c r="AI1" i="7"/>
  <c r="E12" i="2"/>
  <c r="E11" i="2"/>
  <c r="E10" i="2"/>
  <c r="E9" i="2"/>
  <c r="E8" i="2"/>
  <c r="E7" i="2"/>
  <c r="E6" i="2"/>
  <c r="E5" i="2"/>
  <c r="E4" i="2"/>
  <c r="E3" i="2"/>
  <c r="D12" i="2"/>
  <c r="D11" i="2"/>
  <c r="D10" i="2"/>
  <c r="D9" i="2"/>
  <c r="D8" i="2"/>
  <c r="D7" i="2"/>
  <c r="D6" i="2"/>
  <c r="D5" i="2"/>
  <c r="D4" i="2"/>
  <c r="D3" i="2"/>
  <c r="AW20" i="13" l="1"/>
  <c r="AX57" i="13"/>
  <c r="AX34" i="13" s="1"/>
  <c r="AX27" i="13" s="1"/>
  <c r="AX55" i="13"/>
  <c r="AX24" i="13" s="1"/>
  <c r="AZ2" i="13"/>
  <c r="AY58" i="13"/>
  <c r="BR3" i="10"/>
  <c r="BQ1" i="10"/>
  <c r="AN3" i="8"/>
  <c r="AN276" i="8" s="1"/>
  <c r="AM1" i="8"/>
  <c r="AI44" i="5"/>
  <c r="AF45" i="5"/>
  <c r="AG45" i="5" s="1"/>
  <c r="AJ45" i="5" s="1"/>
  <c r="AC46" i="5"/>
  <c r="AK3" i="7"/>
  <c r="AJ1" i="7"/>
  <c r="C28" i="3"/>
  <c r="C18" i="3"/>
  <c r="AX20" i="13" l="1"/>
  <c r="AY57" i="13"/>
  <c r="AY34" i="13" s="1"/>
  <c r="AY27" i="13" s="1"/>
  <c r="AY55" i="13"/>
  <c r="AY24" i="13" s="1"/>
  <c r="BA2" i="13"/>
  <c r="AZ58" i="13"/>
  <c r="BS3" i="10"/>
  <c r="BR1" i="10"/>
  <c r="AO3" i="8"/>
  <c r="AO276" i="8" s="1"/>
  <c r="AN1" i="8"/>
  <c r="AI45" i="5"/>
  <c r="AF46" i="5"/>
  <c r="AG46" i="5" s="1"/>
  <c r="AJ46" i="5" s="1"/>
  <c r="AC47" i="5"/>
  <c r="AF47" i="5" s="1"/>
  <c r="AG47" i="5" s="1"/>
  <c r="AJ47" i="5" s="1"/>
  <c r="AL3" i="7"/>
  <c r="AK1" i="7"/>
  <c r="AY20" i="13" l="1"/>
  <c r="AZ57" i="13"/>
  <c r="AZ34" i="13" s="1"/>
  <c r="AZ27" i="13" s="1"/>
  <c r="AZ55" i="13"/>
  <c r="AZ24" i="13" s="1"/>
  <c r="BB2" i="13"/>
  <c r="BA58" i="13"/>
  <c r="BT3" i="10"/>
  <c r="BS1" i="10"/>
  <c r="AP3" i="8"/>
  <c r="AP276" i="8" s="1"/>
  <c r="AO1" i="8"/>
  <c r="AI46" i="5"/>
  <c r="AI47" i="5"/>
  <c r="AK27" i="5" s="1"/>
  <c r="AM3" i="7"/>
  <c r="AL1" i="7"/>
  <c r="AL27" i="5" l="1"/>
  <c r="AK34" i="5" s="1"/>
  <c r="AZ20" i="13"/>
  <c r="BA57" i="13"/>
  <c r="BA34" i="13" s="1"/>
  <c r="BA27" i="13" s="1"/>
  <c r="BA55" i="13"/>
  <c r="BA24" i="13" s="1"/>
  <c r="BC2" i="13"/>
  <c r="BB58" i="13"/>
  <c r="BU3" i="10"/>
  <c r="BT1" i="10"/>
  <c r="AQ3" i="8"/>
  <c r="AQ276" i="8" s="1"/>
  <c r="AP1" i="8"/>
  <c r="AO27" i="5"/>
  <c r="AM27" i="5"/>
  <c r="AN27" i="5"/>
  <c r="AN3" i="7"/>
  <c r="AM1" i="7"/>
  <c r="AK46" i="5" l="1"/>
  <c r="AP46" i="5" s="1"/>
  <c r="AQ46" i="5" s="1"/>
  <c r="AK31" i="5"/>
  <c r="AK45" i="5"/>
  <c r="AP45" i="5" s="1"/>
  <c r="AQ45" i="5" s="1"/>
  <c r="AK35" i="5"/>
  <c r="AK40" i="5"/>
  <c r="AP40" i="5" s="1"/>
  <c r="AQ40" i="5" s="1"/>
  <c r="AN32" i="5"/>
  <c r="AN33" i="5"/>
  <c r="AN28" i="5"/>
  <c r="AK42" i="5"/>
  <c r="AP42" i="5" s="1"/>
  <c r="AQ42" i="5" s="1"/>
  <c r="AK44" i="5"/>
  <c r="AP44" i="5" s="1"/>
  <c r="AQ44" i="5" s="1"/>
  <c r="AK47" i="5"/>
  <c r="AK37" i="5"/>
  <c r="AP37" i="5" s="1"/>
  <c r="AQ37" i="5" s="1"/>
  <c r="AK43" i="5"/>
  <c r="AP43" i="5" s="1"/>
  <c r="AQ43" i="5" s="1"/>
  <c r="AO30" i="5"/>
  <c r="AO45" i="5"/>
  <c r="AO41" i="5"/>
  <c r="AX41" i="5" s="1"/>
  <c r="AY41" i="5" s="1"/>
  <c r="AO37" i="5"/>
  <c r="AO33" i="5"/>
  <c r="AO29" i="5"/>
  <c r="AO44" i="5"/>
  <c r="AX44" i="5" s="1"/>
  <c r="AY44" i="5" s="1"/>
  <c r="AO40" i="5"/>
  <c r="AX40" i="5" s="1"/>
  <c r="AY40" i="5" s="1"/>
  <c r="AO36" i="5"/>
  <c r="AO32" i="5"/>
  <c r="AO47" i="5"/>
  <c r="AX47" i="5" s="1"/>
  <c r="AY47" i="5" s="1"/>
  <c r="AO43" i="5"/>
  <c r="AO39" i="5"/>
  <c r="AO35" i="5"/>
  <c r="AO31" i="5"/>
  <c r="AO46" i="5"/>
  <c r="AO42" i="5"/>
  <c r="AX42" i="5" s="1"/>
  <c r="AY42" i="5" s="1"/>
  <c r="AO38" i="5"/>
  <c r="AO34" i="5"/>
  <c r="AO28" i="5"/>
  <c r="AK33" i="5"/>
  <c r="B44" i="8" s="1"/>
  <c r="AK36" i="5"/>
  <c r="AP36" i="5" s="1"/>
  <c r="AQ36" i="5" s="1"/>
  <c r="AK32" i="5"/>
  <c r="AP32" i="5" s="1"/>
  <c r="D43" i="20" s="1"/>
  <c r="AK29" i="5"/>
  <c r="B20" i="8" s="1"/>
  <c r="AK28" i="5"/>
  <c r="AP28" i="5" s="1"/>
  <c r="AQ28" i="5" s="1"/>
  <c r="AK38" i="5"/>
  <c r="AP38" i="5" s="1"/>
  <c r="AQ38" i="5" s="1"/>
  <c r="AK39" i="5"/>
  <c r="AP39" i="5" s="1"/>
  <c r="AQ39" i="5" s="1"/>
  <c r="AK41" i="5"/>
  <c r="AP41" i="5" s="1"/>
  <c r="AQ41" i="5" s="1"/>
  <c r="AK30" i="5"/>
  <c r="B26" i="8" s="1"/>
  <c r="BA20" i="13"/>
  <c r="BB57" i="13"/>
  <c r="BB34" i="13" s="1"/>
  <c r="BB27" i="13" s="1"/>
  <c r="BB55" i="13"/>
  <c r="BB24" i="13" s="1"/>
  <c r="BD2" i="13"/>
  <c r="BC58" i="13"/>
  <c r="BV3" i="10"/>
  <c r="BU1" i="10"/>
  <c r="B32" i="8"/>
  <c r="AP31" i="5"/>
  <c r="D42" i="20" s="1"/>
  <c r="AP33" i="5"/>
  <c r="D44" i="20" s="1"/>
  <c r="B50" i="8"/>
  <c r="AP34" i="5"/>
  <c r="D45" i="20" s="1"/>
  <c r="B56" i="8"/>
  <c r="AP35" i="5"/>
  <c r="D46" i="20" s="1"/>
  <c r="B38" i="8"/>
  <c r="AR3" i="8"/>
  <c r="AR276" i="8" s="1"/>
  <c r="AQ1" i="8"/>
  <c r="AN42" i="5"/>
  <c r="AV42" i="5" s="1"/>
  <c r="AW42" i="5" s="1"/>
  <c r="AN35" i="5"/>
  <c r="AN44" i="5"/>
  <c r="AV44" i="5" s="1"/>
  <c r="AW44" i="5" s="1"/>
  <c r="AN37" i="5"/>
  <c r="AV37" i="5" s="1"/>
  <c r="AW37" i="5" s="1"/>
  <c r="AN38" i="5"/>
  <c r="AV38" i="5" s="1"/>
  <c r="AW38" i="5" s="1"/>
  <c r="AN47" i="5"/>
  <c r="AV47" i="5" s="1"/>
  <c r="AW47" i="5" s="1"/>
  <c r="AN30" i="5"/>
  <c r="AN46" i="5"/>
  <c r="AV46" i="5" s="1"/>
  <c r="AW46" i="5" s="1"/>
  <c r="AN39" i="5"/>
  <c r="AV39" i="5" s="1"/>
  <c r="AW39" i="5" s="1"/>
  <c r="AN41" i="5"/>
  <c r="AV41" i="5" s="1"/>
  <c r="AW41" i="5" s="1"/>
  <c r="AN31" i="5"/>
  <c r="AN34" i="5"/>
  <c r="AN43" i="5"/>
  <c r="AV43" i="5" s="1"/>
  <c r="AW43" i="5" s="1"/>
  <c r="AN36" i="5"/>
  <c r="AV36" i="5" s="1"/>
  <c r="AW36" i="5" s="1"/>
  <c r="AN29" i="5"/>
  <c r="AV29" i="5" s="1"/>
  <c r="AW29" i="5" s="1"/>
  <c r="AN45" i="5"/>
  <c r="AV45" i="5" s="1"/>
  <c r="AW45" i="5" s="1"/>
  <c r="AV28" i="5"/>
  <c r="AW28" i="5" s="1"/>
  <c r="AN40" i="5"/>
  <c r="AV40" i="5" s="1"/>
  <c r="AW40" i="5" s="1"/>
  <c r="AM29" i="5"/>
  <c r="AM45" i="5"/>
  <c r="AT45" i="5" s="1"/>
  <c r="AU45" i="5" s="1"/>
  <c r="AM38" i="5"/>
  <c r="AT38" i="5" s="1"/>
  <c r="AU38" i="5" s="1"/>
  <c r="AM31" i="5"/>
  <c r="AM47" i="5"/>
  <c r="AT47" i="5" s="1"/>
  <c r="AU47" i="5" s="1"/>
  <c r="AM40" i="5"/>
  <c r="AT40" i="5" s="1"/>
  <c r="AU40" i="5" s="1"/>
  <c r="AM44" i="5"/>
  <c r="AT44" i="5" s="1"/>
  <c r="AU44" i="5" s="1"/>
  <c r="AM36" i="5"/>
  <c r="AT36" i="5" s="1"/>
  <c r="AU36" i="5" s="1"/>
  <c r="AM33" i="5"/>
  <c r="AM42" i="5"/>
  <c r="AT42" i="5" s="1"/>
  <c r="AU42" i="5" s="1"/>
  <c r="AM35" i="5"/>
  <c r="AM28" i="5"/>
  <c r="AT28" i="5" s="1"/>
  <c r="AM41" i="5"/>
  <c r="AT41" i="5" s="1"/>
  <c r="AU41" i="5" s="1"/>
  <c r="AM37" i="5"/>
  <c r="AT37" i="5" s="1"/>
  <c r="AU37" i="5" s="1"/>
  <c r="AM30" i="5"/>
  <c r="AM46" i="5"/>
  <c r="AT46" i="5" s="1"/>
  <c r="AU46" i="5" s="1"/>
  <c r="AM39" i="5"/>
  <c r="AT39" i="5" s="1"/>
  <c r="AU39" i="5" s="1"/>
  <c r="AM32" i="5"/>
  <c r="AM34" i="5"/>
  <c r="AM43" i="5"/>
  <c r="AT43" i="5" s="1"/>
  <c r="AU43" i="5" s="1"/>
  <c r="AL47" i="5"/>
  <c r="AR47" i="5" s="1"/>
  <c r="AS47" i="5" s="1"/>
  <c r="AL31" i="5"/>
  <c r="AR31" i="5" s="1"/>
  <c r="AL46" i="5"/>
  <c r="AR46" i="5" s="1"/>
  <c r="AS46" i="5" s="1"/>
  <c r="AL41" i="5"/>
  <c r="AR41" i="5" s="1"/>
  <c r="AS41" i="5" s="1"/>
  <c r="AL44" i="5"/>
  <c r="AR44" i="5" s="1"/>
  <c r="AS44" i="5" s="1"/>
  <c r="AL43" i="5"/>
  <c r="AR43" i="5" s="1"/>
  <c r="AS43" i="5" s="1"/>
  <c r="AL38" i="5"/>
  <c r="AR38" i="5" s="1"/>
  <c r="AS38" i="5" s="1"/>
  <c r="AL42" i="5"/>
  <c r="AR42" i="5" s="1"/>
  <c r="AS42" i="5" s="1"/>
  <c r="AL37" i="5"/>
  <c r="AR37" i="5" s="1"/>
  <c r="AS37" i="5" s="1"/>
  <c r="AL40" i="5"/>
  <c r="AR40" i="5" s="1"/>
  <c r="AS40" i="5" s="1"/>
  <c r="AL28" i="5"/>
  <c r="AR28" i="5" s="1"/>
  <c r="AL32" i="5"/>
  <c r="AR32" i="5" s="1"/>
  <c r="AL39" i="5"/>
  <c r="AR39" i="5" s="1"/>
  <c r="AS39" i="5" s="1"/>
  <c r="AL30" i="5"/>
  <c r="AR30" i="5" s="1"/>
  <c r="AL34" i="5"/>
  <c r="AR34" i="5" s="1"/>
  <c r="AL33" i="5"/>
  <c r="AR33" i="5" s="1"/>
  <c r="AL36" i="5"/>
  <c r="AR36" i="5" s="1"/>
  <c r="AS36" i="5" s="1"/>
  <c r="AL35" i="5"/>
  <c r="AR35" i="5" s="1"/>
  <c r="AS35" i="5" s="1"/>
  <c r="AU6" i="12" s="1"/>
  <c r="AL29" i="5"/>
  <c r="AR29" i="5" s="1"/>
  <c r="AL45" i="5"/>
  <c r="AR45" i="5" s="1"/>
  <c r="AS45" i="5" s="1"/>
  <c r="AX29" i="5"/>
  <c r="AY29" i="5" s="1"/>
  <c r="AX46" i="5"/>
  <c r="AY46" i="5" s="1"/>
  <c r="AX43" i="5"/>
  <c r="AY43" i="5" s="1"/>
  <c r="AX28" i="5"/>
  <c r="AY28" i="5" s="1"/>
  <c r="AX37" i="5"/>
  <c r="AY37" i="5" s="1"/>
  <c r="AX38" i="5"/>
  <c r="AY38" i="5" s="1"/>
  <c r="AX36" i="5"/>
  <c r="AY36" i="5" s="1"/>
  <c r="AX45" i="5"/>
  <c r="AY45" i="5" s="1"/>
  <c r="AX39" i="5"/>
  <c r="AY39" i="5" s="1"/>
  <c r="AO3" i="7"/>
  <c r="AN1" i="7"/>
  <c r="C56" i="8" l="1"/>
  <c r="B57" i="8"/>
  <c r="B58" i="8" s="1"/>
  <c r="B59" i="8" s="1"/>
  <c r="B60" i="8" s="1"/>
  <c r="B61" i="8" s="1"/>
  <c r="C32" i="8"/>
  <c r="B33" i="8"/>
  <c r="B34" i="8" s="1"/>
  <c r="B35" i="8" s="1"/>
  <c r="B36" i="8" s="1"/>
  <c r="B37" i="8" s="1"/>
  <c r="D26" i="8"/>
  <c r="B27" i="8"/>
  <c r="B28" i="8" s="1"/>
  <c r="B29" i="8" s="1"/>
  <c r="B30" i="8" s="1"/>
  <c r="B31" i="8" s="1"/>
  <c r="D44" i="8"/>
  <c r="B45" i="8"/>
  <c r="B46" i="8" s="1"/>
  <c r="B47" i="8" s="1"/>
  <c r="B48" i="8" s="1"/>
  <c r="B49" i="8" s="1"/>
  <c r="E38" i="8"/>
  <c r="E39" i="8" s="1"/>
  <c r="E40" i="8" s="1"/>
  <c r="E41" i="8" s="1"/>
  <c r="B39" i="8"/>
  <c r="B40" i="8" s="1"/>
  <c r="B41" i="8" s="1"/>
  <c r="B42" i="8" s="1"/>
  <c r="B43" i="8" s="1"/>
  <c r="E50" i="8"/>
  <c r="E51" i="8" s="1"/>
  <c r="E52" i="8" s="1"/>
  <c r="E53" i="8" s="1"/>
  <c r="B51" i="8"/>
  <c r="B52" i="8" s="1"/>
  <c r="B53" i="8" s="1"/>
  <c r="B54" i="8" s="1"/>
  <c r="B55" i="8" s="1"/>
  <c r="C20" i="8"/>
  <c r="B21" i="8"/>
  <c r="B22" i="8" s="1"/>
  <c r="B23" i="8" s="1"/>
  <c r="B24" i="8" s="1"/>
  <c r="B25" i="8" s="1"/>
  <c r="AS32" i="5"/>
  <c r="AR6" i="12" s="1"/>
  <c r="AR5" i="12"/>
  <c r="AS29" i="5"/>
  <c r="AO6" i="12" s="1"/>
  <c r="AO5" i="12"/>
  <c r="AS34" i="5"/>
  <c r="AT6" i="12" s="1"/>
  <c r="AT5" i="12"/>
  <c r="AS28" i="5"/>
  <c r="AN6" i="12" s="1"/>
  <c r="AN5" i="12"/>
  <c r="AU54" i="12"/>
  <c r="AU50" i="12"/>
  <c r="AU45" i="12"/>
  <c r="AU40" i="12"/>
  <c r="AU35" i="12"/>
  <c r="AU31" i="12"/>
  <c r="AU27" i="12"/>
  <c r="AU22" i="12"/>
  <c r="AU18" i="12"/>
  <c r="AU13" i="12"/>
  <c r="AU55" i="12"/>
  <c r="AU51" i="12"/>
  <c r="AU47" i="12"/>
  <c r="AU42" i="12"/>
  <c r="AU37" i="12"/>
  <c r="AU32" i="12"/>
  <c r="AU28" i="12"/>
  <c r="AU23" i="12"/>
  <c r="AU19" i="12"/>
  <c r="AU14" i="12"/>
  <c r="AU56" i="12"/>
  <c r="AU52" i="12"/>
  <c r="AU48" i="12"/>
  <c r="AU43" i="12"/>
  <c r="AU38" i="12"/>
  <c r="AU33" i="12"/>
  <c r="AU29" i="12"/>
  <c r="AU24" i="12"/>
  <c r="AU20" i="12"/>
  <c r="AU15" i="12"/>
  <c r="AU11" i="12"/>
  <c r="AU7" i="12"/>
  <c r="AU49" i="12"/>
  <c r="AU30" i="12"/>
  <c r="AU12" i="12"/>
  <c r="AU53" i="12"/>
  <c r="AU34" i="12"/>
  <c r="AU17" i="12"/>
  <c r="AU57" i="12"/>
  <c r="AU39" i="12"/>
  <c r="AU21" i="12"/>
  <c r="AU44" i="12"/>
  <c r="AU26" i="12"/>
  <c r="AS30" i="5"/>
  <c r="AP6" i="12" s="1"/>
  <c r="AP5" i="12"/>
  <c r="AS31" i="5"/>
  <c r="AQ6" i="12" s="1"/>
  <c r="AQ5" i="12"/>
  <c r="AS33" i="5"/>
  <c r="AS6" i="12" s="1"/>
  <c r="AS5" i="12"/>
  <c r="AU28" i="5"/>
  <c r="BG6" i="12" s="1"/>
  <c r="BG5" i="12"/>
  <c r="B14" i="8"/>
  <c r="D39" i="20"/>
  <c r="AP29" i="5"/>
  <c r="D40" i="20" s="1"/>
  <c r="AP30" i="5"/>
  <c r="D41" i="20" s="1"/>
  <c r="B238" i="8"/>
  <c r="E238" i="8" s="1"/>
  <c r="E239" i="8" s="1"/>
  <c r="E240" i="8" s="1"/>
  <c r="E241" i="8" s="1"/>
  <c r="E242" i="8" s="1"/>
  <c r="E243" i="8" s="1"/>
  <c r="AX30" i="5"/>
  <c r="AY30" i="5" s="1"/>
  <c r="B179" i="8"/>
  <c r="D179" i="8" s="1"/>
  <c r="B256" i="8"/>
  <c r="E256" i="8" s="1"/>
  <c r="E257" i="8" s="1"/>
  <c r="E258" i="8" s="1"/>
  <c r="E259" i="8" s="1"/>
  <c r="E260" i="8" s="1"/>
  <c r="E261" i="8" s="1"/>
  <c r="AX33" i="5"/>
  <c r="AY33" i="5" s="1"/>
  <c r="B226" i="8"/>
  <c r="C226" i="8" s="1"/>
  <c r="B120" i="8"/>
  <c r="B138" i="8"/>
  <c r="AT31" i="5"/>
  <c r="B191" i="8"/>
  <c r="C191" i="8" s="1"/>
  <c r="AV31" i="5"/>
  <c r="AW31" i="5" s="1"/>
  <c r="B150" i="8"/>
  <c r="AT33" i="5"/>
  <c r="B203" i="8"/>
  <c r="E203" i="8" s="1"/>
  <c r="E204" i="8" s="1"/>
  <c r="E205" i="8" s="1"/>
  <c r="E206" i="8" s="1"/>
  <c r="E207" i="8" s="1"/>
  <c r="E208" i="8" s="1"/>
  <c r="AV33" i="5"/>
  <c r="AW33" i="5" s="1"/>
  <c r="B268" i="8"/>
  <c r="E268" i="8" s="1"/>
  <c r="E269" i="8" s="1"/>
  <c r="E270" i="8" s="1"/>
  <c r="E271" i="8" s="1"/>
  <c r="E272" i="8" s="1"/>
  <c r="E273" i="8" s="1"/>
  <c r="AX35" i="5"/>
  <c r="AY35" i="5" s="1"/>
  <c r="B156" i="8"/>
  <c r="AT34" i="5"/>
  <c r="B132" i="8"/>
  <c r="AT30" i="5"/>
  <c r="B162" i="8"/>
  <c r="AT35" i="5"/>
  <c r="B173" i="8"/>
  <c r="D173" i="8" s="1"/>
  <c r="B185" i="8"/>
  <c r="E185" i="8" s="1"/>
  <c r="E186" i="8" s="1"/>
  <c r="E187" i="8" s="1"/>
  <c r="E188" i="8" s="1"/>
  <c r="E189" i="8" s="1"/>
  <c r="E190" i="8" s="1"/>
  <c r="AV30" i="5"/>
  <c r="AW30" i="5" s="1"/>
  <c r="B126" i="8"/>
  <c r="AT29" i="5"/>
  <c r="B262" i="8"/>
  <c r="C262" i="8" s="1"/>
  <c r="AX34" i="5"/>
  <c r="AY34" i="5" s="1"/>
  <c r="B244" i="8"/>
  <c r="E244" i="8" s="1"/>
  <c r="E245" i="8" s="1"/>
  <c r="E246" i="8" s="1"/>
  <c r="E247" i="8" s="1"/>
  <c r="E248" i="8" s="1"/>
  <c r="E249" i="8" s="1"/>
  <c r="AX31" i="5"/>
  <c r="AY31" i="5" s="1"/>
  <c r="B250" i="8"/>
  <c r="E250" i="8" s="1"/>
  <c r="E251" i="8" s="1"/>
  <c r="E252" i="8" s="1"/>
  <c r="E253" i="8" s="1"/>
  <c r="E254" i="8" s="1"/>
  <c r="E255" i="8" s="1"/>
  <c r="AX32" i="5"/>
  <c r="AY32" i="5" s="1"/>
  <c r="B232" i="8"/>
  <c r="D232" i="8" s="1"/>
  <c r="B144" i="8"/>
  <c r="AT32" i="5"/>
  <c r="B209" i="8"/>
  <c r="E209" i="8" s="1"/>
  <c r="E210" i="8" s="1"/>
  <c r="E211" i="8" s="1"/>
  <c r="E212" i="8" s="1"/>
  <c r="E213" i="8" s="1"/>
  <c r="E214" i="8" s="1"/>
  <c r="AV34" i="5"/>
  <c r="AW34" i="5" s="1"/>
  <c r="B197" i="8"/>
  <c r="C197" i="8" s="1"/>
  <c r="AV32" i="5"/>
  <c r="AW32" i="5" s="1"/>
  <c r="B215" i="8"/>
  <c r="C215" i="8" s="1"/>
  <c r="AV35" i="5"/>
  <c r="AW35" i="5" s="1"/>
  <c r="C44" i="8"/>
  <c r="C45" i="8" s="1"/>
  <c r="BB20" i="13"/>
  <c r="BC57" i="13"/>
  <c r="BC34" i="13" s="1"/>
  <c r="BC27" i="13" s="1"/>
  <c r="BC55" i="13"/>
  <c r="BC24" i="13" s="1"/>
  <c r="BE2" i="13"/>
  <c r="BD58" i="13"/>
  <c r="B97" i="8"/>
  <c r="B91" i="8"/>
  <c r="B73" i="8"/>
  <c r="B103" i="8"/>
  <c r="B67" i="8"/>
  <c r="B109" i="8"/>
  <c r="B79" i="8"/>
  <c r="B85" i="8"/>
  <c r="D50" i="8"/>
  <c r="F50" i="8" s="1"/>
  <c r="D32" i="8"/>
  <c r="F32" i="8" s="1"/>
  <c r="D56" i="8"/>
  <c r="D57" i="8" s="1"/>
  <c r="D58" i="8" s="1"/>
  <c r="D59" i="8" s="1"/>
  <c r="D285" i="8" s="1"/>
  <c r="E54" i="8"/>
  <c r="E55" i="8" s="1"/>
  <c r="E284" i="8"/>
  <c r="E20" i="8"/>
  <c r="E21" i="8" s="1"/>
  <c r="E22" i="8" s="1"/>
  <c r="E23" i="8" s="1"/>
  <c r="E42" i="8"/>
  <c r="E43" i="8" s="1"/>
  <c r="E282" i="8"/>
  <c r="C38" i="8"/>
  <c r="C39" i="8" s="1"/>
  <c r="D20" i="8"/>
  <c r="F20" i="8" s="1"/>
  <c r="E32" i="8"/>
  <c r="E33" i="8" s="1"/>
  <c r="E34" i="8" s="1"/>
  <c r="E35" i="8" s="1"/>
  <c r="E56" i="8"/>
  <c r="E57" i="8" s="1"/>
  <c r="E58" i="8" s="1"/>
  <c r="E59" i="8" s="1"/>
  <c r="E285" i="8" s="1"/>
  <c r="C50" i="8"/>
  <c r="C51" i="8" s="1"/>
  <c r="BW3" i="10"/>
  <c r="BV1" i="10"/>
  <c r="D38" i="8"/>
  <c r="D39" i="8" s="1"/>
  <c r="D40" i="8" s="1"/>
  <c r="D41" i="8" s="1"/>
  <c r="E26" i="8"/>
  <c r="E27" i="8" s="1"/>
  <c r="E28" i="8" s="1"/>
  <c r="E29" i="8" s="1"/>
  <c r="Y5" i="12"/>
  <c r="AQ32" i="5"/>
  <c r="Y6" i="12" s="1"/>
  <c r="W5" i="12"/>
  <c r="W8" i="12" s="1"/>
  <c r="AQ30" i="5"/>
  <c r="W6" i="12" s="1"/>
  <c r="U5" i="12"/>
  <c r="U8" i="12" s="1"/>
  <c r="Z5" i="12"/>
  <c r="Z8" i="12" s="1"/>
  <c r="AQ33" i="5"/>
  <c r="Z6" i="12" s="1"/>
  <c r="AB5" i="12"/>
  <c r="AB8" i="12" s="1"/>
  <c r="AQ35" i="5"/>
  <c r="AB6" i="12" s="1"/>
  <c r="AQ29" i="5"/>
  <c r="V6" i="12" s="1"/>
  <c r="AA5" i="12"/>
  <c r="AA8" i="12" s="1"/>
  <c r="AQ34" i="5"/>
  <c r="AA6" i="12" s="1"/>
  <c r="X5" i="12"/>
  <c r="AQ31" i="5"/>
  <c r="X6" i="12" s="1"/>
  <c r="C26" i="8"/>
  <c r="C27" i="8" s="1"/>
  <c r="E44" i="8"/>
  <c r="E45" i="8" s="1"/>
  <c r="E46" i="8" s="1"/>
  <c r="E47" i="8" s="1"/>
  <c r="C179" i="8"/>
  <c r="E179" i="8"/>
  <c r="E180" i="8" s="1"/>
  <c r="E181" i="8" s="1"/>
  <c r="E182" i="8" s="1"/>
  <c r="E183" i="8" s="1"/>
  <c r="E184" i="8" s="1"/>
  <c r="D203" i="8"/>
  <c r="C120" i="8"/>
  <c r="D120" i="8"/>
  <c r="D191" i="8"/>
  <c r="D156" i="8"/>
  <c r="C173" i="8"/>
  <c r="C21" i="8"/>
  <c r="C33" i="8"/>
  <c r="C57" i="8"/>
  <c r="C67" i="8"/>
  <c r="D27" i="8"/>
  <c r="D28" i="8" s="1"/>
  <c r="D29" i="8" s="1"/>
  <c r="F26" i="8"/>
  <c r="F44" i="8"/>
  <c r="D45" i="8"/>
  <c r="D46" i="8" s="1"/>
  <c r="D47" i="8" s="1"/>
  <c r="AS3" i="8"/>
  <c r="AS276" i="8" s="1"/>
  <c r="AR1" i="8"/>
  <c r="AP3" i="7"/>
  <c r="AO1" i="7"/>
  <c r="C109" i="8" l="1"/>
  <c r="B110" i="8"/>
  <c r="B111" i="8" s="1"/>
  <c r="B112" i="8" s="1"/>
  <c r="B113" i="8" s="1"/>
  <c r="B114" i="8" s="1"/>
  <c r="C91" i="8"/>
  <c r="B92" i="8"/>
  <c r="B93" i="8" s="1"/>
  <c r="B94" i="8" s="1"/>
  <c r="B95" i="8" s="1"/>
  <c r="B96" i="8" s="1"/>
  <c r="D126" i="8"/>
  <c r="B127" i="8"/>
  <c r="B128" i="8" s="1"/>
  <c r="B129" i="8" s="1"/>
  <c r="B130" i="8" s="1"/>
  <c r="B131" i="8" s="1"/>
  <c r="E120" i="8"/>
  <c r="E121" i="8" s="1"/>
  <c r="E122" i="8" s="1"/>
  <c r="E123" i="8" s="1"/>
  <c r="E124" i="8" s="1"/>
  <c r="E125" i="8" s="1"/>
  <c r="B121" i="8"/>
  <c r="B122" i="8" s="1"/>
  <c r="B123" i="8" s="1"/>
  <c r="B124" i="8" s="1"/>
  <c r="B125" i="8" s="1"/>
  <c r="D67" i="8"/>
  <c r="B68" i="8"/>
  <c r="B69" i="8" s="1"/>
  <c r="B70" i="8" s="1"/>
  <c r="B71" i="8" s="1"/>
  <c r="B72" i="8" s="1"/>
  <c r="C97" i="8"/>
  <c r="B98" i="8"/>
  <c r="B99" i="8" s="1"/>
  <c r="B100" i="8" s="1"/>
  <c r="B101" i="8" s="1"/>
  <c r="B102" i="8" s="1"/>
  <c r="E162" i="8"/>
  <c r="E163" i="8" s="1"/>
  <c r="E164" i="8" s="1"/>
  <c r="E165" i="8" s="1"/>
  <c r="E166" i="8" s="1"/>
  <c r="E167" i="8" s="1"/>
  <c r="B163" i="8"/>
  <c r="B164" i="8" s="1"/>
  <c r="B165" i="8" s="1"/>
  <c r="B166" i="8" s="1"/>
  <c r="B167" i="8" s="1"/>
  <c r="E156" i="8"/>
  <c r="E157" i="8" s="1"/>
  <c r="E158" i="8" s="1"/>
  <c r="E159" i="8" s="1"/>
  <c r="E160" i="8" s="1"/>
  <c r="E161" i="8" s="1"/>
  <c r="B157" i="8"/>
  <c r="B158" i="8" s="1"/>
  <c r="B159" i="8" s="1"/>
  <c r="B160" i="8" s="1"/>
  <c r="B161" i="8" s="1"/>
  <c r="D85" i="8"/>
  <c r="B86" i="8"/>
  <c r="B87" i="8" s="1"/>
  <c r="B88" i="8" s="1"/>
  <c r="B89" i="8" s="1"/>
  <c r="B90" i="8" s="1"/>
  <c r="C103" i="8"/>
  <c r="B104" i="8"/>
  <c r="B105" i="8" s="1"/>
  <c r="B106" i="8" s="1"/>
  <c r="B107" i="8" s="1"/>
  <c r="B108" i="8" s="1"/>
  <c r="C14" i="8"/>
  <c r="C15" i="8" s="1"/>
  <c r="B15" i="8"/>
  <c r="B16" i="8" s="1"/>
  <c r="B17" i="8" s="1"/>
  <c r="B18" i="8" s="1"/>
  <c r="B19" i="8" s="1"/>
  <c r="C79" i="8"/>
  <c r="B80" i="8"/>
  <c r="B81" i="8" s="1"/>
  <c r="B82" i="8" s="1"/>
  <c r="B83" i="8" s="1"/>
  <c r="B84" i="8" s="1"/>
  <c r="E73" i="8"/>
  <c r="E74" i="8" s="1"/>
  <c r="E75" i="8" s="1"/>
  <c r="E76" i="8" s="1"/>
  <c r="E77" i="8" s="1"/>
  <c r="E78" i="8" s="1"/>
  <c r="B74" i="8"/>
  <c r="B75" i="8" s="1"/>
  <c r="B76" i="8" s="1"/>
  <c r="B77" i="8" s="1"/>
  <c r="B78" i="8" s="1"/>
  <c r="D144" i="8"/>
  <c r="B145" i="8"/>
  <c r="B146" i="8" s="1"/>
  <c r="B147" i="8" s="1"/>
  <c r="B148" i="8" s="1"/>
  <c r="B149" i="8" s="1"/>
  <c r="C132" i="8"/>
  <c r="B133" i="8"/>
  <c r="B134" i="8" s="1"/>
  <c r="B135" i="8" s="1"/>
  <c r="B136" i="8" s="1"/>
  <c r="B137" i="8" s="1"/>
  <c r="C150" i="8"/>
  <c r="B151" i="8"/>
  <c r="B152" i="8" s="1"/>
  <c r="B153" i="8" s="1"/>
  <c r="B154" i="8" s="1"/>
  <c r="B155" i="8" s="1"/>
  <c r="E138" i="8"/>
  <c r="E139" i="8" s="1"/>
  <c r="E140" i="8" s="1"/>
  <c r="E141" i="8" s="1"/>
  <c r="E142" i="8" s="1"/>
  <c r="E143" i="8" s="1"/>
  <c r="B139" i="8"/>
  <c r="B140" i="8" s="1"/>
  <c r="B141" i="8" s="1"/>
  <c r="B142" i="8" s="1"/>
  <c r="B143" i="8" s="1"/>
  <c r="AU25" i="12"/>
  <c r="AU32" i="5"/>
  <c r="BK6" i="12" s="1"/>
  <c r="BK5" i="12"/>
  <c r="E14" i="8"/>
  <c r="E15" i="8" s="1"/>
  <c r="E16" i="8" s="1"/>
  <c r="E17" i="8" s="1"/>
  <c r="E18" i="8" s="1"/>
  <c r="E19" i="8" s="1"/>
  <c r="AU29" i="5"/>
  <c r="BH5" i="12"/>
  <c r="AS27" i="5"/>
  <c r="AS56" i="12"/>
  <c r="AS52" i="12"/>
  <c r="AS48" i="12"/>
  <c r="AS43" i="12"/>
  <c r="AS38" i="12"/>
  <c r="AS33" i="12"/>
  <c r="AS29" i="12"/>
  <c r="AS24" i="12"/>
  <c r="AS20" i="12"/>
  <c r="AS15" i="12"/>
  <c r="AS11" i="12"/>
  <c r="AS57" i="12"/>
  <c r="AS53" i="12"/>
  <c r="AS49" i="12"/>
  <c r="AS44" i="12"/>
  <c r="AS39" i="12"/>
  <c r="AS34" i="12"/>
  <c r="AS30" i="12"/>
  <c r="AS26" i="12"/>
  <c r="AS21" i="12"/>
  <c r="AS17" i="12"/>
  <c r="AS12" i="12"/>
  <c r="AS54" i="12"/>
  <c r="AS50" i="12"/>
  <c r="AS45" i="12"/>
  <c r="AS40" i="12"/>
  <c r="AS35" i="12"/>
  <c r="AS31" i="12"/>
  <c r="AS27" i="12"/>
  <c r="AS22" i="12"/>
  <c r="AS18" i="12"/>
  <c r="AS13" i="12"/>
  <c r="AS55" i="12"/>
  <c r="AS37" i="12"/>
  <c r="AS19" i="12"/>
  <c r="AS42" i="12"/>
  <c r="AS23" i="12"/>
  <c r="AS47" i="12"/>
  <c r="AS28" i="12"/>
  <c r="AS51" i="12"/>
  <c r="AS32" i="12"/>
  <c r="AS14" i="12"/>
  <c r="AP42" i="12"/>
  <c r="AP28" i="12"/>
  <c r="AP56" i="12"/>
  <c r="AP37" i="12"/>
  <c r="AP52" i="12"/>
  <c r="AP32" i="12"/>
  <c r="AP47" i="12"/>
  <c r="AP43" i="12"/>
  <c r="AP29" i="12"/>
  <c r="AP48" i="12"/>
  <c r="AP39" i="12"/>
  <c r="AP33" i="12"/>
  <c r="AP53" i="12"/>
  <c r="AP57" i="12"/>
  <c r="AP44" i="12"/>
  <c r="AP35" i="12"/>
  <c r="AP55" i="12"/>
  <c r="AP30" i="12"/>
  <c r="AP26" i="12"/>
  <c r="AP49" i="12"/>
  <c r="AP40" i="12"/>
  <c r="AP54" i="12"/>
  <c r="AP45" i="12"/>
  <c r="AP27" i="12"/>
  <c r="AP34" i="12"/>
  <c r="AP50" i="12"/>
  <c r="AP38" i="12"/>
  <c r="AP51" i="12"/>
  <c r="AP31" i="12"/>
  <c r="AP17" i="12"/>
  <c r="AP19" i="12"/>
  <c r="AP18" i="12"/>
  <c r="AP20" i="12"/>
  <c r="AP21" i="12"/>
  <c r="AP22" i="12"/>
  <c r="AP23" i="12"/>
  <c r="AP24" i="12"/>
  <c r="AP11" i="12"/>
  <c r="AP15" i="12"/>
  <c r="AP14" i="12"/>
  <c r="AP13" i="12"/>
  <c r="AP12" i="12"/>
  <c r="AN8" i="12"/>
  <c r="AN7" i="12"/>
  <c r="AO7" i="12"/>
  <c r="AO8" i="12"/>
  <c r="AU34" i="5"/>
  <c r="BM6" i="12" s="1"/>
  <c r="BM5" i="12"/>
  <c r="BG8" i="12"/>
  <c r="BG7" i="12"/>
  <c r="AQ8" i="12"/>
  <c r="AQ7" i="12"/>
  <c r="AU10" i="12"/>
  <c r="AU36" i="12"/>
  <c r="AN43" i="12"/>
  <c r="AM6" i="12"/>
  <c r="AN48" i="12"/>
  <c r="AN29" i="12"/>
  <c r="AN56" i="12"/>
  <c r="AN38" i="12"/>
  <c r="AN52" i="12"/>
  <c r="AN33" i="12"/>
  <c r="AN34" i="12"/>
  <c r="AN53" i="12"/>
  <c r="AN40" i="12"/>
  <c r="AN39" i="12"/>
  <c r="AN57" i="12"/>
  <c r="AN27" i="12"/>
  <c r="AN45" i="12"/>
  <c r="AN26" i="12"/>
  <c r="AN44" i="12"/>
  <c r="AN31" i="12"/>
  <c r="AN50" i="12"/>
  <c r="AN49" i="12"/>
  <c r="AN54" i="12"/>
  <c r="AN28" i="12"/>
  <c r="AN47" i="12"/>
  <c r="AN32" i="12"/>
  <c r="AN51" i="12"/>
  <c r="AN37" i="12"/>
  <c r="AN35" i="12"/>
  <c r="AN42" i="12"/>
  <c r="AN30" i="12"/>
  <c r="AN55" i="12"/>
  <c r="AN17" i="12"/>
  <c r="AN18" i="12"/>
  <c r="AN19" i="12"/>
  <c r="AN20" i="12"/>
  <c r="AN21" i="12"/>
  <c r="AN22" i="12"/>
  <c r="AN23" i="12"/>
  <c r="AN24" i="12"/>
  <c r="AN11" i="12"/>
  <c r="AN12" i="12"/>
  <c r="AN13" i="12"/>
  <c r="AN15" i="12"/>
  <c r="AN14" i="12"/>
  <c r="AO51" i="12"/>
  <c r="AO55" i="12"/>
  <c r="AO39" i="12"/>
  <c r="AO29" i="12"/>
  <c r="AO27" i="12"/>
  <c r="AO53" i="12"/>
  <c r="AO34" i="12"/>
  <c r="AO37" i="12"/>
  <c r="AO57" i="12"/>
  <c r="AO47" i="12"/>
  <c r="AO49" i="12"/>
  <c r="AO30" i="12"/>
  <c r="AO48" i="12"/>
  <c r="AO52" i="12"/>
  <c r="AO28" i="12"/>
  <c r="AO45" i="12"/>
  <c r="AO44" i="12"/>
  <c r="AO26" i="12"/>
  <c r="AO38" i="12"/>
  <c r="AO43" i="12"/>
  <c r="AO50" i="12"/>
  <c r="AO32" i="12"/>
  <c r="AO40" i="12"/>
  <c r="AO35" i="12"/>
  <c r="AO33" i="12"/>
  <c r="AO54" i="12"/>
  <c r="AO31" i="12"/>
  <c r="AO42" i="12"/>
  <c r="AO56" i="12"/>
  <c r="AO17" i="12"/>
  <c r="AO19" i="12"/>
  <c r="AO18" i="12"/>
  <c r="AO20" i="12"/>
  <c r="AO21" i="12"/>
  <c r="AO22" i="12"/>
  <c r="AO23" i="12"/>
  <c r="AO24" i="12"/>
  <c r="AO11" i="12"/>
  <c r="AO14" i="12"/>
  <c r="AO13" i="12"/>
  <c r="AO12" i="12"/>
  <c r="AO15" i="12"/>
  <c r="AU35" i="5"/>
  <c r="BN6" i="12" s="1"/>
  <c r="BN5" i="12"/>
  <c r="D244" i="8"/>
  <c r="E262" i="8"/>
  <c r="E263" i="8" s="1"/>
  <c r="E264" i="8" s="1"/>
  <c r="E265" i="8" s="1"/>
  <c r="E266" i="8" s="1"/>
  <c r="E267" i="8" s="1"/>
  <c r="V5" i="12"/>
  <c r="V8" i="12" s="1"/>
  <c r="D14" i="8"/>
  <c r="D15" i="8" s="1"/>
  <c r="D16" i="8" s="1"/>
  <c r="D17" i="8" s="1"/>
  <c r="AW27" i="5"/>
  <c r="BG55" i="12"/>
  <c r="BG37" i="12"/>
  <c r="BG51" i="12"/>
  <c r="BG32" i="12"/>
  <c r="BG42" i="12"/>
  <c r="BG47" i="12"/>
  <c r="BG28" i="12"/>
  <c r="BG38" i="12"/>
  <c r="BG56" i="12"/>
  <c r="BG43" i="12"/>
  <c r="BG30" i="12"/>
  <c r="BG49" i="12"/>
  <c r="BG29" i="12"/>
  <c r="BG48" i="12"/>
  <c r="BG44" i="12"/>
  <c r="BG31" i="12"/>
  <c r="BG50" i="12"/>
  <c r="BG33" i="12"/>
  <c r="BG26" i="12"/>
  <c r="BG35" i="12"/>
  <c r="BG54" i="12"/>
  <c r="BG52" i="12"/>
  <c r="BG34" i="12"/>
  <c r="BG40" i="12"/>
  <c r="BG39" i="12"/>
  <c r="BG27" i="12"/>
  <c r="BG45" i="12"/>
  <c r="BG17" i="12"/>
  <c r="BG19" i="12"/>
  <c r="BG18" i="12"/>
  <c r="BG20" i="12"/>
  <c r="BG21" i="12"/>
  <c r="BG22" i="12"/>
  <c r="BG23" i="12"/>
  <c r="BG24" i="12"/>
  <c r="BG11" i="12"/>
  <c r="BG15" i="12"/>
  <c r="BG14" i="12"/>
  <c r="BG12" i="12"/>
  <c r="BG13" i="12"/>
  <c r="AQ57" i="12"/>
  <c r="AQ43" i="12"/>
  <c r="AQ54" i="12"/>
  <c r="AQ48" i="12"/>
  <c r="AQ29" i="12"/>
  <c r="AQ38" i="12"/>
  <c r="AQ52" i="12"/>
  <c r="AQ33" i="12"/>
  <c r="AQ34" i="12"/>
  <c r="AQ56" i="12"/>
  <c r="AQ27" i="12"/>
  <c r="AQ45" i="12"/>
  <c r="AQ39" i="12"/>
  <c r="AQ31" i="12"/>
  <c r="AQ51" i="12"/>
  <c r="AQ26" i="12"/>
  <c r="AQ44" i="12"/>
  <c r="AQ35" i="12"/>
  <c r="AQ28" i="12"/>
  <c r="AQ47" i="12"/>
  <c r="AQ30" i="12"/>
  <c r="AQ40" i="12"/>
  <c r="AQ32" i="12"/>
  <c r="AQ55" i="12"/>
  <c r="AQ49" i="12"/>
  <c r="AQ37" i="12"/>
  <c r="AQ50" i="12"/>
  <c r="AQ53" i="12"/>
  <c r="AQ42" i="12"/>
  <c r="AQ17" i="12"/>
  <c r="AQ19" i="12"/>
  <c r="AQ18" i="12"/>
  <c r="AQ20" i="12"/>
  <c r="AQ21" i="12"/>
  <c r="AQ22" i="12"/>
  <c r="AQ23" i="12"/>
  <c r="AQ24" i="12"/>
  <c r="AQ11" i="12"/>
  <c r="AQ12" i="12"/>
  <c r="AQ14" i="12"/>
  <c r="AQ13" i="12"/>
  <c r="AQ15" i="12"/>
  <c r="AU16" i="12"/>
  <c r="AU41" i="12"/>
  <c r="AT8" i="12"/>
  <c r="AT7" i="12"/>
  <c r="AR8" i="12"/>
  <c r="AR7" i="12"/>
  <c r="AU30" i="5"/>
  <c r="BI6" i="12" s="1"/>
  <c r="BI5" i="12"/>
  <c r="AU33" i="5"/>
  <c r="BL6" i="12" s="1"/>
  <c r="BL5" i="12"/>
  <c r="AU31" i="5"/>
  <c r="BJ6" i="12" s="1"/>
  <c r="BJ5" i="12"/>
  <c r="AS7" i="12"/>
  <c r="AS8" i="12"/>
  <c r="AP8" i="12"/>
  <c r="AP7" i="12"/>
  <c r="AU46" i="12"/>
  <c r="AT57" i="12"/>
  <c r="AT53" i="12"/>
  <c r="AT49" i="12"/>
  <c r="AT44" i="12"/>
  <c r="AT39" i="12"/>
  <c r="AT34" i="12"/>
  <c r="AT30" i="12"/>
  <c r="AT26" i="12"/>
  <c r="AT21" i="12"/>
  <c r="AT17" i="12"/>
  <c r="AT12" i="12"/>
  <c r="AT54" i="12"/>
  <c r="AT50" i="12"/>
  <c r="AT45" i="12"/>
  <c r="AT40" i="12"/>
  <c r="AT35" i="12"/>
  <c r="AT31" i="12"/>
  <c r="AT27" i="12"/>
  <c r="AT22" i="12"/>
  <c r="AT18" i="12"/>
  <c r="AT13" i="12"/>
  <c r="AT55" i="12"/>
  <c r="AT51" i="12"/>
  <c r="AT47" i="12"/>
  <c r="AT42" i="12"/>
  <c r="AT37" i="12"/>
  <c r="AT32" i="12"/>
  <c r="AT28" i="12"/>
  <c r="AT23" i="12"/>
  <c r="AT19" i="12"/>
  <c r="AT14" i="12"/>
  <c r="AT43" i="12"/>
  <c r="AT24" i="12"/>
  <c r="AT48" i="12"/>
  <c r="AT29" i="12"/>
  <c r="AT11" i="12"/>
  <c r="AT52" i="12"/>
  <c r="AT33" i="12"/>
  <c r="AT15" i="12"/>
  <c r="AT56" i="12"/>
  <c r="AT38" i="12"/>
  <c r="AT20" i="12"/>
  <c r="AR55" i="12"/>
  <c r="AR37" i="12"/>
  <c r="AR42" i="12"/>
  <c r="AR51" i="12"/>
  <c r="AR32" i="12"/>
  <c r="AR47" i="12"/>
  <c r="AR28" i="12"/>
  <c r="AR33" i="12"/>
  <c r="AR52" i="12"/>
  <c r="AR39" i="12"/>
  <c r="AR57" i="12"/>
  <c r="AR38" i="12"/>
  <c r="AR56" i="12"/>
  <c r="AR26" i="12"/>
  <c r="AR44" i="12"/>
  <c r="AR43" i="12"/>
  <c r="AR30" i="12"/>
  <c r="AR49" i="12"/>
  <c r="AR40" i="12"/>
  <c r="AR48" i="12"/>
  <c r="AR29" i="12"/>
  <c r="AR34" i="12"/>
  <c r="AR27" i="12"/>
  <c r="AR45" i="12"/>
  <c r="AR53" i="12"/>
  <c r="AR31" i="12"/>
  <c r="AR54" i="12"/>
  <c r="AR35" i="12"/>
  <c r="AR50" i="12"/>
  <c r="AR17" i="12"/>
  <c r="AR18" i="12"/>
  <c r="AR19" i="12"/>
  <c r="AR20" i="12"/>
  <c r="AR21" i="12"/>
  <c r="AR22" i="12"/>
  <c r="AR23" i="12"/>
  <c r="AR24" i="12"/>
  <c r="AR11" i="12"/>
  <c r="AR15" i="12"/>
  <c r="AR13" i="12"/>
  <c r="AR12" i="12"/>
  <c r="AR14" i="12"/>
  <c r="AQ27" i="5"/>
  <c r="C232" i="8"/>
  <c r="C144" i="8"/>
  <c r="D138" i="8"/>
  <c r="C256" i="8"/>
  <c r="C257" i="8" s="1"/>
  <c r="C185" i="8"/>
  <c r="C186" i="8" s="1"/>
  <c r="C238" i="8"/>
  <c r="D262" i="8"/>
  <c r="D250" i="8"/>
  <c r="D238" i="8"/>
  <c r="D226" i="8"/>
  <c r="AY27" i="5"/>
  <c r="D51" i="8"/>
  <c r="D52" i="8" s="1"/>
  <c r="D53" i="8" s="1"/>
  <c r="D54" i="8" s="1"/>
  <c r="D55" i="8" s="1"/>
  <c r="C162" i="8"/>
  <c r="C156" i="8"/>
  <c r="E191" i="8"/>
  <c r="E192" i="8" s="1"/>
  <c r="E193" i="8" s="1"/>
  <c r="E194" i="8" s="1"/>
  <c r="E195" i="8" s="1"/>
  <c r="E196" i="8" s="1"/>
  <c r="D209" i="8"/>
  <c r="C250" i="8"/>
  <c r="C251" i="8" s="1"/>
  <c r="C203" i="8"/>
  <c r="F14" i="8"/>
  <c r="V14" i="8" s="1"/>
  <c r="D185" i="8"/>
  <c r="D162" i="8"/>
  <c r="E103" i="8"/>
  <c r="E104" i="8" s="1"/>
  <c r="E105" i="8" s="1"/>
  <c r="E106" i="8" s="1"/>
  <c r="E107" i="8" s="1"/>
  <c r="E108" i="8" s="1"/>
  <c r="E226" i="8"/>
  <c r="E227" i="8" s="1"/>
  <c r="E228" i="8" s="1"/>
  <c r="E229" i="8" s="1"/>
  <c r="E230" i="8" s="1"/>
  <c r="E231" i="8" s="1"/>
  <c r="E197" i="8"/>
  <c r="E198" i="8" s="1"/>
  <c r="E199" i="8" s="1"/>
  <c r="E200" i="8" s="1"/>
  <c r="E201" i="8" s="1"/>
  <c r="E202" i="8" s="1"/>
  <c r="BY26" i="8"/>
  <c r="E173" i="8"/>
  <c r="E174" i="8" s="1"/>
  <c r="E175" i="8" s="1"/>
  <c r="E176" i="8" s="1"/>
  <c r="E177" i="8" s="1"/>
  <c r="E178" i="8" s="1"/>
  <c r="D132" i="8"/>
  <c r="E79" i="8"/>
  <c r="E80" i="8" s="1"/>
  <c r="E81" i="8" s="1"/>
  <c r="E82" i="8" s="1"/>
  <c r="E83" i="8" s="1"/>
  <c r="E84" i="8" s="1"/>
  <c r="C73" i="8"/>
  <c r="D256" i="8"/>
  <c r="D197" i="8"/>
  <c r="E144" i="8"/>
  <c r="E145" i="8" s="1"/>
  <c r="E146" i="8" s="1"/>
  <c r="E147" i="8" s="1"/>
  <c r="E148" i="8" s="1"/>
  <c r="E149" i="8" s="1"/>
  <c r="D268" i="8"/>
  <c r="C138" i="8"/>
  <c r="D150" i="8"/>
  <c r="E67" i="8"/>
  <c r="E68" i="8" s="1"/>
  <c r="E69" i="8" s="1"/>
  <c r="E70" i="8" s="1"/>
  <c r="E71" i="8" s="1"/>
  <c r="E72" i="8" s="1"/>
  <c r="E232" i="8"/>
  <c r="E233" i="8" s="1"/>
  <c r="E234" i="8" s="1"/>
  <c r="E235" i="8" s="1"/>
  <c r="E236" i="8" s="1"/>
  <c r="E237" i="8" s="1"/>
  <c r="D97" i="8"/>
  <c r="E126" i="8"/>
  <c r="E127" i="8" s="1"/>
  <c r="E128" i="8" s="1"/>
  <c r="E129" i="8" s="1"/>
  <c r="E130" i="8" s="1"/>
  <c r="E131" i="8" s="1"/>
  <c r="E215" i="8"/>
  <c r="E216" i="8" s="1"/>
  <c r="E217" i="8" s="1"/>
  <c r="E218" i="8" s="1"/>
  <c r="E219" i="8" s="1"/>
  <c r="E220" i="8" s="1"/>
  <c r="C209" i="8"/>
  <c r="Y7" i="12"/>
  <c r="E132" i="8"/>
  <c r="E133" i="8" s="1"/>
  <c r="E134" i="8" s="1"/>
  <c r="E135" i="8" s="1"/>
  <c r="E136" i="8" s="1"/>
  <c r="E137" i="8" s="1"/>
  <c r="C268" i="8"/>
  <c r="E97" i="8"/>
  <c r="E98" i="8" s="1"/>
  <c r="E99" i="8" s="1"/>
  <c r="E100" i="8" s="1"/>
  <c r="E101" i="8" s="1"/>
  <c r="E102" i="8" s="1"/>
  <c r="C244" i="8"/>
  <c r="C245" i="8" s="1"/>
  <c r="C126" i="8"/>
  <c r="E150" i="8"/>
  <c r="E151" i="8" s="1"/>
  <c r="E152" i="8" s="1"/>
  <c r="E153" i="8" s="1"/>
  <c r="E154" i="8" s="1"/>
  <c r="E155" i="8" s="1"/>
  <c r="D215" i="8"/>
  <c r="D216" i="8" s="1"/>
  <c r="D217" i="8" s="1"/>
  <c r="D218" i="8" s="1"/>
  <c r="D219" i="8" s="1"/>
  <c r="D220" i="8" s="1"/>
  <c r="X7" i="12"/>
  <c r="F38" i="8"/>
  <c r="DY38" i="8" s="1"/>
  <c r="D33" i="8"/>
  <c r="D34" i="8" s="1"/>
  <c r="D35" i="8" s="1"/>
  <c r="D281" i="8" s="1"/>
  <c r="E109" i="8"/>
  <c r="E110" i="8" s="1"/>
  <c r="E111" i="8" s="1"/>
  <c r="E112" i="8" s="1"/>
  <c r="E113" i="8" s="1"/>
  <c r="E114" i="8" s="1"/>
  <c r="E91" i="8"/>
  <c r="E92" i="8" s="1"/>
  <c r="E93" i="8" s="1"/>
  <c r="E94" i="8" s="1"/>
  <c r="E95" i="8" s="1"/>
  <c r="E96" i="8" s="1"/>
  <c r="D91" i="8"/>
  <c r="D109" i="8"/>
  <c r="D110" i="8" s="1"/>
  <c r="D111" i="8" s="1"/>
  <c r="D112" i="8" s="1"/>
  <c r="D113" i="8" s="1"/>
  <c r="D114" i="8" s="1"/>
  <c r="BC20" i="13"/>
  <c r="BD57" i="13"/>
  <c r="BD34" i="13" s="1"/>
  <c r="BD27" i="13" s="1"/>
  <c r="BD55" i="13"/>
  <c r="BD24" i="13" s="1"/>
  <c r="BF2" i="13"/>
  <c r="BE58" i="13"/>
  <c r="D73" i="8"/>
  <c r="F73" i="8" s="1"/>
  <c r="D79" i="8"/>
  <c r="D80" i="8" s="1"/>
  <c r="D81" i="8" s="1"/>
  <c r="D82" i="8" s="1"/>
  <c r="D83" i="8" s="1"/>
  <c r="D84" i="8" s="1"/>
  <c r="DC50" i="8"/>
  <c r="E85" i="8"/>
  <c r="E86" i="8" s="1"/>
  <c r="E87" i="8" s="1"/>
  <c r="E88" i="8" s="1"/>
  <c r="E89" i="8" s="1"/>
  <c r="E90" i="8" s="1"/>
  <c r="D103" i="8"/>
  <c r="C85" i="8"/>
  <c r="C86" i="8" s="1"/>
  <c r="F56" i="8"/>
  <c r="CF56" i="8" s="1"/>
  <c r="CD38" i="8"/>
  <c r="DP32" i="8"/>
  <c r="AH38" i="8"/>
  <c r="CX38" i="8"/>
  <c r="AB7" i="12"/>
  <c r="Y8" i="12"/>
  <c r="AA7" i="12"/>
  <c r="E278" i="8"/>
  <c r="X8" i="12"/>
  <c r="Z7" i="12"/>
  <c r="V7" i="12"/>
  <c r="W7" i="12"/>
  <c r="BD14" i="8"/>
  <c r="BP44" i="8"/>
  <c r="D21" i="8"/>
  <c r="D22" i="8" s="1"/>
  <c r="D23" i="8" s="1"/>
  <c r="D24" i="8" s="1"/>
  <c r="D25" i="8" s="1"/>
  <c r="D284" i="8"/>
  <c r="D60" i="8"/>
  <c r="D61" i="8" s="1"/>
  <c r="E36" i="8"/>
  <c r="E37" i="8" s="1"/>
  <c r="E281" i="8"/>
  <c r="D48" i="8"/>
  <c r="D49" i="8" s="1"/>
  <c r="D283" i="8"/>
  <c r="E60" i="8"/>
  <c r="E61" i="8" s="1"/>
  <c r="E286" i="8"/>
  <c r="E48" i="8"/>
  <c r="E49" i="8" s="1"/>
  <c r="E283" i="8"/>
  <c r="E24" i="8"/>
  <c r="E25" i="8" s="1"/>
  <c r="E279" i="8"/>
  <c r="D30" i="8"/>
  <c r="D31" i="8" s="1"/>
  <c r="D280" i="8"/>
  <c r="D42" i="8"/>
  <c r="D43" i="8" s="1"/>
  <c r="D282" i="8"/>
  <c r="E30" i="8"/>
  <c r="E31" i="8" s="1"/>
  <c r="E280" i="8"/>
  <c r="DD38" i="8"/>
  <c r="BV38" i="8"/>
  <c r="BM38" i="8"/>
  <c r="D18" i="8"/>
  <c r="D19" i="8" s="1"/>
  <c r="D278" i="8"/>
  <c r="BX3" i="10"/>
  <c r="BW1" i="10"/>
  <c r="AA20" i="12"/>
  <c r="AA14" i="12"/>
  <c r="AA12" i="12"/>
  <c r="AA50" i="12"/>
  <c r="AA40" i="12"/>
  <c r="AA31" i="12"/>
  <c r="AA22" i="12"/>
  <c r="AA51" i="12"/>
  <c r="AA42" i="12"/>
  <c r="AA32" i="12"/>
  <c r="AA13" i="12"/>
  <c r="AA18" i="12"/>
  <c r="AA56" i="12"/>
  <c r="AA48" i="12"/>
  <c r="AA38" i="12"/>
  <c r="AA29" i="12"/>
  <c r="AA11" i="12"/>
  <c r="AA49" i="12"/>
  <c r="AA39" i="12"/>
  <c r="AA30" i="12"/>
  <c r="AA21" i="12"/>
  <c r="AA15" i="12"/>
  <c r="AA54" i="12"/>
  <c r="AA45" i="12"/>
  <c r="AA35" i="12"/>
  <c r="AA27" i="12"/>
  <c r="AA55" i="12"/>
  <c r="AA47" i="12"/>
  <c r="AA37" i="12"/>
  <c r="AA28" i="12"/>
  <c r="AA24" i="12"/>
  <c r="AA17" i="12"/>
  <c r="AA23" i="12"/>
  <c r="AA52" i="12"/>
  <c r="AA43" i="12"/>
  <c r="AA33" i="12"/>
  <c r="AA19" i="12"/>
  <c r="AA53" i="12"/>
  <c r="AA44" i="12"/>
  <c r="AA34" i="12"/>
  <c r="AA26" i="12"/>
  <c r="AB21" i="12"/>
  <c r="AB18" i="12"/>
  <c r="AB12" i="12"/>
  <c r="AB52" i="12"/>
  <c r="AB43" i="12"/>
  <c r="AB33" i="12"/>
  <c r="AB19" i="12"/>
  <c r="AB53" i="12"/>
  <c r="AB44" i="12"/>
  <c r="AB34" i="12"/>
  <c r="AB26" i="12"/>
  <c r="AB17" i="12"/>
  <c r="AB15" i="12"/>
  <c r="AB20" i="12"/>
  <c r="AB50" i="12"/>
  <c r="AB40" i="12"/>
  <c r="AB31" i="12"/>
  <c r="AB24" i="12"/>
  <c r="AB51" i="12"/>
  <c r="AB42" i="12"/>
  <c r="AB32" i="12"/>
  <c r="AB14" i="12"/>
  <c r="AB11" i="12"/>
  <c r="AB56" i="12"/>
  <c r="AB48" i="12"/>
  <c r="AB38" i="12"/>
  <c r="AB29" i="12"/>
  <c r="AB13" i="12"/>
  <c r="AB49" i="12"/>
  <c r="AB39" i="12"/>
  <c r="AB30" i="12"/>
  <c r="AB22" i="12"/>
  <c r="AB23" i="12"/>
  <c r="AB54" i="12"/>
  <c r="AB45" i="12"/>
  <c r="AB35" i="12"/>
  <c r="AB27" i="12"/>
  <c r="AB55" i="12"/>
  <c r="AB47" i="12"/>
  <c r="AB37" i="12"/>
  <c r="AB28" i="12"/>
  <c r="U6" i="12"/>
  <c r="Z54" i="12"/>
  <c r="Z50" i="12"/>
  <c r="Z45" i="12"/>
  <c r="Z40" i="12"/>
  <c r="Z35" i="12"/>
  <c r="Z31" i="12"/>
  <c r="Z27" i="12"/>
  <c r="Z12" i="12"/>
  <c r="Z21" i="12"/>
  <c r="Z17" i="12"/>
  <c r="Z53" i="12"/>
  <c r="Z49" i="12"/>
  <c r="Z44" i="12"/>
  <c r="Z39" i="12"/>
  <c r="Z34" i="12"/>
  <c r="Z30" i="12"/>
  <c r="Z26" i="12"/>
  <c r="Z24" i="12"/>
  <c r="Z18" i="12"/>
  <c r="Z22" i="12"/>
  <c r="Z56" i="12"/>
  <c r="Z52" i="12"/>
  <c r="Z48" i="12"/>
  <c r="Z43" i="12"/>
  <c r="Z38" i="12"/>
  <c r="Z33" i="12"/>
  <c r="Z29" i="12"/>
  <c r="Z23" i="12"/>
  <c r="Z20" i="12"/>
  <c r="Z15" i="12"/>
  <c r="Z11" i="12"/>
  <c r="Z55" i="12"/>
  <c r="Z51" i="12"/>
  <c r="Z47" i="12"/>
  <c r="Z42" i="12"/>
  <c r="Z37" i="12"/>
  <c r="Z32" i="12"/>
  <c r="Z28" i="12"/>
  <c r="Z19" i="12"/>
  <c r="Z13" i="12"/>
  <c r="Z14" i="12"/>
  <c r="BO38" i="8"/>
  <c r="DK38" i="8"/>
  <c r="AE38" i="8"/>
  <c r="W38" i="8"/>
  <c r="X38" i="8"/>
  <c r="EC38" i="8"/>
  <c r="BY38" i="8"/>
  <c r="DX38" i="8"/>
  <c r="BB38" i="8"/>
  <c r="BQ38" i="8"/>
  <c r="CU38" i="8"/>
  <c r="CQ38" i="8"/>
  <c r="AR38" i="8"/>
  <c r="BG38" i="8"/>
  <c r="CI38" i="8"/>
  <c r="AN38" i="8"/>
  <c r="AG38" i="8"/>
  <c r="BM14" i="8"/>
  <c r="DO14" i="8"/>
  <c r="CN14" i="8"/>
  <c r="CA38" i="8"/>
  <c r="AZ38" i="8"/>
  <c r="EB38" i="8"/>
  <c r="CU14" i="8"/>
  <c r="BP14" i="8"/>
  <c r="CH14" i="8"/>
  <c r="DP14" i="8"/>
  <c r="DR14" i="8"/>
  <c r="AS14" i="8"/>
  <c r="AV14" i="8"/>
  <c r="CT14" i="8"/>
  <c r="EB14" i="8"/>
  <c r="AQ14" i="8"/>
  <c r="BU14" i="8"/>
  <c r="CA14" i="8"/>
  <c r="DE14" i="8"/>
  <c r="BZ14" i="8"/>
  <c r="DH14" i="8"/>
  <c r="BC14" i="8"/>
  <c r="CG14" i="8"/>
  <c r="DC14" i="8"/>
  <c r="EC14" i="8"/>
  <c r="AB14" i="8"/>
  <c r="DZ38" i="8"/>
  <c r="DS38" i="8"/>
  <c r="AL38" i="8"/>
  <c r="CV38" i="8"/>
  <c r="AD14" i="8"/>
  <c r="CP14" i="8"/>
  <c r="AY14" i="8"/>
  <c r="DK14" i="8"/>
  <c r="BL14" i="8"/>
  <c r="DX14" i="8"/>
  <c r="CC14" i="8"/>
  <c r="AX14" i="8"/>
  <c r="DJ14" i="8"/>
  <c r="BS14" i="8"/>
  <c r="W14" i="8"/>
  <c r="CF14" i="8"/>
  <c r="AK14" i="8"/>
  <c r="CW14" i="8"/>
  <c r="AL14" i="8"/>
  <c r="CX14" i="8"/>
  <c r="BG14" i="8"/>
  <c r="DS14" i="8"/>
  <c r="BT14" i="8"/>
  <c r="Y14" i="8"/>
  <c r="CK14" i="8"/>
  <c r="AH14" i="8"/>
  <c r="BV14" i="8"/>
  <c r="AE14" i="8"/>
  <c r="CQ14" i="8"/>
  <c r="AR14" i="8"/>
  <c r="DD14" i="8"/>
  <c r="BI14" i="8"/>
  <c r="DU14" i="8"/>
  <c r="AT14" i="8"/>
  <c r="DF14" i="8"/>
  <c r="BO14" i="8"/>
  <c r="EA14" i="8"/>
  <c r="CB14" i="8"/>
  <c r="AG14" i="8"/>
  <c r="CS14" i="8"/>
  <c r="BN14" i="8"/>
  <c r="DZ14" i="8"/>
  <c r="CI14" i="8"/>
  <c r="AJ14" i="8"/>
  <c r="CV14" i="8"/>
  <c r="BA14" i="8"/>
  <c r="DM14" i="8"/>
  <c r="BB14" i="8"/>
  <c r="DN14" i="8"/>
  <c r="BW14" i="8"/>
  <c r="X14" i="8"/>
  <c r="CJ14" i="8"/>
  <c r="AO14" i="8"/>
  <c r="DA14" i="8"/>
  <c r="Z14" i="8"/>
  <c r="CL14" i="8"/>
  <c r="AU14" i="8"/>
  <c r="DG14" i="8"/>
  <c r="BH14" i="8"/>
  <c r="DT14" i="8"/>
  <c r="BY14" i="8"/>
  <c r="H14" i="8"/>
  <c r="BJ14" i="8"/>
  <c r="DV14" i="8"/>
  <c r="CE14" i="8"/>
  <c r="AF14" i="8"/>
  <c r="CR14" i="8"/>
  <c r="AW14" i="8"/>
  <c r="DI14" i="8"/>
  <c r="CD14" i="8"/>
  <c r="AM14" i="8"/>
  <c r="CY14" i="8"/>
  <c r="AZ14" i="8"/>
  <c r="DL14" i="8"/>
  <c r="BQ14" i="8"/>
  <c r="ED14" i="8"/>
  <c r="BR14" i="8"/>
  <c r="AA14" i="8"/>
  <c r="CM14" i="8"/>
  <c r="AN14" i="8"/>
  <c r="CZ14" i="8"/>
  <c r="BE14" i="8"/>
  <c r="DQ14" i="8"/>
  <c r="AP14" i="8"/>
  <c r="DB14" i="8"/>
  <c r="BK14" i="8"/>
  <c r="DW14" i="8"/>
  <c r="BX14" i="8"/>
  <c r="AC14" i="8"/>
  <c r="CB38" i="8"/>
  <c r="BF38" i="8"/>
  <c r="AU38" i="8"/>
  <c r="AY38" i="8"/>
  <c r="BX38" i="8"/>
  <c r="AK38" i="8"/>
  <c r="DW38" i="8"/>
  <c r="DH38" i="8"/>
  <c r="Y38" i="8"/>
  <c r="CC38" i="8"/>
  <c r="H38" i="8"/>
  <c r="DN38" i="8"/>
  <c r="BK38" i="8"/>
  <c r="CN38" i="8"/>
  <c r="BT38" i="8"/>
  <c r="BD38" i="8"/>
  <c r="CM38" i="8"/>
  <c r="DB38" i="8"/>
  <c r="BP38" i="8"/>
  <c r="CP38" i="8"/>
  <c r="AJ38" i="8"/>
  <c r="C163" i="8"/>
  <c r="C269" i="8"/>
  <c r="C192" i="8"/>
  <c r="C98" i="8"/>
  <c r="C204" i="8"/>
  <c r="C127" i="8"/>
  <c r="C198" i="8"/>
  <c r="C80" i="8"/>
  <c r="C110" i="8"/>
  <c r="C157" i="8"/>
  <c r="C104" i="8"/>
  <c r="C92" i="8"/>
  <c r="C180" i="8"/>
  <c r="C145" i="8"/>
  <c r="C233" i="8"/>
  <c r="AD38" i="8"/>
  <c r="DL38" i="8"/>
  <c r="AM38" i="8"/>
  <c r="V38" i="8"/>
  <c r="C133" i="8"/>
  <c r="C227" i="8"/>
  <c r="C151" i="8"/>
  <c r="C263" i="8"/>
  <c r="C216" i="8"/>
  <c r="C68" i="8"/>
  <c r="AB38" i="8"/>
  <c r="AX38" i="8"/>
  <c r="BR38" i="8"/>
  <c r="AO38" i="8"/>
  <c r="AA38" i="8"/>
  <c r="CS38" i="8"/>
  <c r="BJ38" i="8"/>
  <c r="BS38" i="8"/>
  <c r="CF38" i="8"/>
  <c r="CY38" i="8"/>
  <c r="C174" i="8"/>
  <c r="C74" i="8"/>
  <c r="C139" i="8"/>
  <c r="C121" i="8"/>
  <c r="C239" i="8"/>
  <c r="C210" i="8"/>
  <c r="AP38" i="8"/>
  <c r="AT38" i="8"/>
  <c r="CO38" i="8"/>
  <c r="CE38" i="8"/>
  <c r="CL38" i="8"/>
  <c r="AW38" i="8"/>
  <c r="BW38" i="8"/>
  <c r="DI38" i="8"/>
  <c r="BN38" i="8"/>
  <c r="BU38" i="8"/>
  <c r="DC38" i="8"/>
  <c r="CZ38" i="8"/>
  <c r="ED38" i="8"/>
  <c r="DV38" i="8"/>
  <c r="DP38" i="8"/>
  <c r="DO38" i="8"/>
  <c r="BC38" i="8"/>
  <c r="CG38" i="8"/>
  <c r="BA38" i="8"/>
  <c r="DM38" i="8"/>
  <c r="D186" i="8"/>
  <c r="D187" i="8" s="1"/>
  <c r="D188" i="8" s="1"/>
  <c r="D189" i="8" s="1"/>
  <c r="D190" i="8" s="1"/>
  <c r="F185" i="8"/>
  <c r="D133" i="8"/>
  <c r="D134" i="8" s="1"/>
  <c r="D135" i="8" s="1"/>
  <c r="D136" i="8" s="1"/>
  <c r="D137" i="8" s="1"/>
  <c r="F132" i="8"/>
  <c r="D269" i="8"/>
  <c r="D270" i="8" s="1"/>
  <c r="D271" i="8" s="1"/>
  <c r="D272" i="8" s="1"/>
  <c r="D273" i="8" s="1"/>
  <c r="F268" i="8"/>
  <c r="D139" i="8"/>
  <c r="D140" i="8" s="1"/>
  <c r="D141" i="8" s="1"/>
  <c r="D142" i="8" s="1"/>
  <c r="D143" i="8" s="1"/>
  <c r="F138" i="8"/>
  <c r="D227" i="8"/>
  <c r="D228" i="8" s="1"/>
  <c r="D229" i="8" s="1"/>
  <c r="D230" i="8" s="1"/>
  <c r="D231" i="8" s="1"/>
  <c r="F226" i="8"/>
  <c r="D245" i="8"/>
  <c r="D246" i="8" s="1"/>
  <c r="D247" i="8" s="1"/>
  <c r="D248" i="8" s="1"/>
  <c r="D249" i="8" s="1"/>
  <c r="F244" i="8"/>
  <c r="D204" i="8"/>
  <c r="D205" i="8" s="1"/>
  <c r="D206" i="8" s="1"/>
  <c r="D207" i="8" s="1"/>
  <c r="D208" i="8" s="1"/>
  <c r="F203" i="8"/>
  <c r="D151" i="8"/>
  <c r="D152" i="8" s="1"/>
  <c r="D153" i="8" s="1"/>
  <c r="D154" i="8" s="1"/>
  <c r="D155" i="8" s="1"/>
  <c r="F150" i="8"/>
  <c r="D239" i="8"/>
  <c r="D240" i="8" s="1"/>
  <c r="D241" i="8" s="1"/>
  <c r="D242" i="8" s="1"/>
  <c r="D243" i="8" s="1"/>
  <c r="F238" i="8"/>
  <c r="DS238" i="8" s="1"/>
  <c r="F197" i="8"/>
  <c r="DR197" i="8" s="1"/>
  <c r="D198" i="8"/>
  <c r="D199" i="8" s="1"/>
  <c r="D200" i="8" s="1"/>
  <c r="D201" i="8" s="1"/>
  <c r="D202" i="8" s="1"/>
  <c r="D210" i="8"/>
  <c r="D211" i="8" s="1"/>
  <c r="D212" i="8" s="1"/>
  <c r="D213" i="8" s="1"/>
  <c r="D214" i="8" s="1"/>
  <c r="F209" i="8"/>
  <c r="DP209" i="8" s="1"/>
  <c r="F79" i="8"/>
  <c r="D257" i="8"/>
  <c r="D258" i="8" s="1"/>
  <c r="D259" i="8" s="1"/>
  <c r="D260" i="8" s="1"/>
  <c r="D261" i="8" s="1"/>
  <c r="F256" i="8"/>
  <c r="D86" i="8"/>
  <c r="D87" i="8" s="1"/>
  <c r="D88" i="8" s="1"/>
  <c r="D89" i="8" s="1"/>
  <c r="D90" i="8" s="1"/>
  <c r="F85" i="8"/>
  <c r="F250" i="8"/>
  <c r="DZ250" i="8" s="1"/>
  <c r="D251" i="8"/>
  <c r="D252" i="8" s="1"/>
  <c r="D253" i="8" s="1"/>
  <c r="D254" i="8" s="1"/>
  <c r="D255" i="8" s="1"/>
  <c r="CA56" i="8"/>
  <c r="D174" i="8"/>
  <c r="D175" i="8" s="1"/>
  <c r="D176" i="8" s="1"/>
  <c r="D177" i="8" s="1"/>
  <c r="D178" i="8" s="1"/>
  <c r="F173" i="8"/>
  <c r="D163" i="8"/>
  <c r="D164" i="8" s="1"/>
  <c r="D165" i="8" s="1"/>
  <c r="D166" i="8" s="1"/>
  <c r="D167" i="8" s="1"/>
  <c r="F162" i="8"/>
  <c r="D121" i="8"/>
  <c r="D122" i="8" s="1"/>
  <c r="D123" i="8" s="1"/>
  <c r="D124" i="8" s="1"/>
  <c r="D125" i="8" s="1"/>
  <c r="F120" i="8"/>
  <c r="D92" i="8"/>
  <c r="D93" i="8" s="1"/>
  <c r="D94" i="8" s="1"/>
  <c r="D95" i="8" s="1"/>
  <c r="D96" i="8" s="1"/>
  <c r="F91" i="8"/>
  <c r="D180" i="8"/>
  <c r="D181" i="8" s="1"/>
  <c r="D182" i="8" s="1"/>
  <c r="D183" i="8" s="1"/>
  <c r="D184" i="8" s="1"/>
  <c r="F179" i="8"/>
  <c r="D127" i="8"/>
  <c r="D128" i="8" s="1"/>
  <c r="D129" i="8" s="1"/>
  <c r="D130" i="8" s="1"/>
  <c r="D131" i="8" s="1"/>
  <c r="F126" i="8"/>
  <c r="D233" i="8"/>
  <c r="D234" i="8" s="1"/>
  <c r="D235" i="8" s="1"/>
  <c r="D236" i="8" s="1"/>
  <c r="D237" i="8" s="1"/>
  <c r="F232" i="8"/>
  <c r="EC56" i="8"/>
  <c r="F156" i="8"/>
  <c r="DU156" i="8" s="1"/>
  <c r="D157" i="8"/>
  <c r="D158" i="8" s="1"/>
  <c r="D159" i="8" s="1"/>
  <c r="D160" i="8" s="1"/>
  <c r="D161" i="8" s="1"/>
  <c r="D104" i="8"/>
  <c r="D105" i="8" s="1"/>
  <c r="D106" i="8" s="1"/>
  <c r="D107" i="8" s="1"/>
  <c r="D108" i="8" s="1"/>
  <c r="F103" i="8"/>
  <c r="D192" i="8"/>
  <c r="D193" i="8" s="1"/>
  <c r="D194" i="8" s="1"/>
  <c r="D195" i="8" s="1"/>
  <c r="D196" i="8" s="1"/>
  <c r="F191" i="8"/>
  <c r="D98" i="8"/>
  <c r="D99" i="8" s="1"/>
  <c r="D100" i="8" s="1"/>
  <c r="D101" i="8" s="1"/>
  <c r="D102" i="8" s="1"/>
  <c r="F97" i="8"/>
  <c r="D263" i="8"/>
  <c r="D264" i="8" s="1"/>
  <c r="D265" i="8" s="1"/>
  <c r="D266" i="8" s="1"/>
  <c r="D267" i="8" s="1"/>
  <c r="F262" i="8"/>
  <c r="F144" i="8"/>
  <c r="D145" i="8"/>
  <c r="D146" i="8" s="1"/>
  <c r="D147" i="8" s="1"/>
  <c r="D148" i="8" s="1"/>
  <c r="D149" i="8" s="1"/>
  <c r="AY56" i="8"/>
  <c r="BA56" i="8"/>
  <c r="CU50" i="8"/>
  <c r="DW50" i="8"/>
  <c r="AE50" i="8"/>
  <c r="AB50" i="8"/>
  <c r="CO50" i="8"/>
  <c r="AL50" i="8"/>
  <c r="DY50" i="8"/>
  <c r="BW50" i="8"/>
  <c r="Z38" i="8"/>
  <c r="DX56" i="8"/>
  <c r="DU56" i="8"/>
  <c r="BC56" i="8"/>
  <c r="ED56" i="8"/>
  <c r="CK56" i="8"/>
  <c r="EA56" i="8"/>
  <c r="CD56" i="8"/>
  <c r="AK56" i="8"/>
  <c r="BW56" i="8"/>
  <c r="DY56" i="8"/>
  <c r="CJ56" i="8"/>
  <c r="AR50" i="8"/>
  <c r="BZ50" i="8"/>
  <c r="DX50" i="8"/>
  <c r="BY50" i="8"/>
  <c r="AD50" i="8"/>
  <c r="ED50" i="8"/>
  <c r="BM50" i="8"/>
  <c r="BM56" i="8"/>
  <c r="EB57" i="8"/>
  <c r="DU50" i="8"/>
  <c r="CB50" i="8"/>
  <c r="H50" i="8"/>
  <c r="DM50" i="8"/>
  <c r="DS50" i="8"/>
  <c r="BC50" i="8"/>
  <c r="AF56" i="8"/>
  <c r="BY56" i="8"/>
  <c r="BF56" i="8"/>
  <c r="CV56" i="8"/>
  <c r="BB56" i="8"/>
  <c r="AZ56" i="8"/>
  <c r="BK56" i="8"/>
  <c r="DM56" i="8"/>
  <c r="AV56" i="8"/>
  <c r="DF56" i="8"/>
  <c r="AW56" i="8"/>
  <c r="CE50" i="8"/>
  <c r="BF50" i="8"/>
  <c r="BN50" i="8"/>
  <c r="BU50" i="8"/>
  <c r="AZ50" i="8"/>
  <c r="BG50" i="8"/>
  <c r="X50" i="8"/>
  <c r="BN26" i="8"/>
  <c r="EA26" i="8"/>
  <c r="AB26" i="8"/>
  <c r="CY26" i="8"/>
  <c r="EC26" i="8"/>
  <c r="DS26" i="8"/>
  <c r="AU26" i="8"/>
  <c r="BC26" i="8"/>
  <c r="DY26" i="8"/>
  <c r="BZ26" i="8"/>
  <c r="CL26" i="8"/>
  <c r="CC26" i="8"/>
  <c r="AF26" i="8"/>
  <c r="DB26" i="8"/>
  <c r="CM26" i="8"/>
  <c r="DW26" i="8"/>
  <c r="DA26" i="8"/>
  <c r="BE26" i="8"/>
  <c r="CQ26" i="8"/>
  <c r="AR26" i="8"/>
  <c r="DE26" i="8"/>
  <c r="AR56" i="8"/>
  <c r="AM56" i="8"/>
  <c r="W56" i="8"/>
  <c r="CZ56" i="8"/>
  <c r="AS56" i="8"/>
  <c r="CO56" i="8"/>
  <c r="BO56" i="8"/>
  <c r="CX56" i="8"/>
  <c r="DQ56" i="8"/>
  <c r="AO56" i="8"/>
  <c r="BD56" i="8"/>
  <c r="CQ56" i="8"/>
  <c r="DZ56" i="8"/>
  <c r="AX56" i="8"/>
  <c r="BQ56" i="8"/>
  <c r="BP56" i="8"/>
  <c r="DS56" i="8"/>
  <c r="AA56" i="8"/>
  <c r="BJ56" i="8"/>
  <c r="CS56" i="8"/>
  <c r="DL44" i="8"/>
  <c r="DK44" i="8"/>
  <c r="Z44" i="8"/>
  <c r="AS44" i="8"/>
  <c r="BL44" i="8"/>
  <c r="CE44" i="8"/>
  <c r="BA44" i="8"/>
  <c r="DM44" i="8"/>
  <c r="AI44" i="8"/>
  <c r="DH44" i="8"/>
  <c r="EA44" i="8"/>
  <c r="EB44" i="8"/>
  <c r="BW44" i="8"/>
  <c r="DB44" i="8"/>
  <c r="AV44" i="8"/>
  <c r="AN44" i="8"/>
  <c r="AC44" i="8"/>
  <c r="DQ44" i="8"/>
  <c r="AW44" i="8"/>
  <c r="DA44" i="8"/>
  <c r="AR44" i="8"/>
  <c r="ED44" i="8"/>
  <c r="Y50" i="8"/>
  <c r="DN50" i="8"/>
  <c r="DD50" i="8"/>
  <c r="CH50" i="8"/>
  <c r="DG50" i="8"/>
  <c r="CL50" i="8"/>
  <c r="CN50" i="8"/>
  <c r="CW50" i="8"/>
  <c r="CM50" i="8"/>
  <c r="BV50" i="8"/>
  <c r="AJ50" i="8"/>
  <c r="AG50" i="8"/>
  <c r="DL50" i="8"/>
  <c r="BI26" i="8"/>
  <c r="CO26" i="8"/>
  <c r="AS26" i="8"/>
  <c r="BU26" i="8"/>
  <c r="AE26" i="8"/>
  <c r="DQ26" i="8"/>
  <c r="CA26" i="8"/>
  <c r="CD26" i="8"/>
  <c r="BK26" i="8"/>
  <c r="CJ26" i="8"/>
  <c r="BF26" i="8"/>
  <c r="CK26" i="8"/>
  <c r="DX26" i="8"/>
  <c r="AI26" i="8"/>
  <c r="CZ26" i="8"/>
  <c r="DG26" i="8"/>
  <c r="DH26" i="8"/>
  <c r="AT26" i="8"/>
  <c r="CB26" i="8"/>
  <c r="DL26" i="8"/>
  <c r="CH26" i="8"/>
  <c r="BH26" i="8"/>
  <c r="CT26" i="8"/>
  <c r="AW26" i="8"/>
  <c r="AM26" i="8"/>
  <c r="W26" i="8"/>
  <c r="DC26" i="8"/>
  <c r="DF26" i="8"/>
  <c r="CI26" i="8"/>
  <c r="AY26" i="8"/>
  <c r="DZ26" i="8"/>
  <c r="DT26" i="8"/>
  <c r="AZ26" i="8"/>
  <c r="BO26" i="8"/>
  <c r="AL26" i="8"/>
  <c r="AX26" i="8"/>
  <c r="DO26" i="8"/>
  <c r="CU26" i="8"/>
  <c r="BA26" i="8"/>
  <c r="BS26" i="8"/>
  <c r="DK26" i="8"/>
  <c r="CG26" i="8"/>
  <c r="CE26" i="8"/>
  <c r="BP26" i="8"/>
  <c r="AJ26" i="8"/>
  <c r="DN26" i="8"/>
  <c r="V26" i="8"/>
  <c r="CN26" i="8"/>
  <c r="BX26" i="8"/>
  <c r="DD26" i="8"/>
  <c r="DT27" i="8"/>
  <c r="DD27" i="8"/>
  <c r="CN27" i="8"/>
  <c r="BX27" i="8"/>
  <c r="BH27" i="8"/>
  <c r="AR27" i="8"/>
  <c r="AR28" i="8" s="1"/>
  <c r="AB27" i="8"/>
  <c r="DQ27" i="8"/>
  <c r="DQ28" i="8" s="1"/>
  <c r="CS27" i="8"/>
  <c r="BE27" i="8"/>
  <c r="EA27" i="8"/>
  <c r="DK27" i="8"/>
  <c r="CU27" i="8"/>
  <c r="CE27" i="8"/>
  <c r="BO27" i="8"/>
  <c r="AY27" i="8"/>
  <c r="AY28" i="8" s="1"/>
  <c r="AI27" i="8"/>
  <c r="DM27" i="8"/>
  <c r="AO27" i="8"/>
  <c r="DV27" i="8"/>
  <c r="DF27" i="8"/>
  <c r="CP27" i="8"/>
  <c r="BZ27" i="8"/>
  <c r="BJ27" i="8"/>
  <c r="AT27" i="8"/>
  <c r="AD27" i="8"/>
  <c r="CW27" i="8"/>
  <c r="BQ27" i="8"/>
  <c r="H27" i="8"/>
  <c r="DP27" i="8"/>
  <c r="CZ27" i="8"/>
  <c r="CJ27" i="8"/>
  <c r="CJ28" i="8" s="1"/>
  <c r="BT27" i="8"/>
  <c r="BD27" i="8"/>
  <c r="AN27" i="8"/>
  <c r="X27" i="8"/>
  <c r="DI27" i="8"/>
  <c r="CG27" i="8"/>
  <c r="AW27" i="8"/>
  <c r="DW27" i="8"/>
  <c r="DG27" i="8"/>
  <c r="CQ27" i="8"/>
  <c r="CA27" i="8"/>
  <c r="BK27" i="8"/>
  <c r="AU27" i="8"/>
  <c r="AU28" i="8" s="1"/>
  <c r="AE27" i="8"/>
  <c r="BU27" i="8"/>
  <c r="AC27" i="8"/>
  <c r="DR27" i="8"/>
  <c r="DB27" i="8"/>
  <c r="CL27" i="8"/>
  <c r="BV27" i="8"/>
  <c r="BF27" i="8"/>
  <c r="BF28" i="8" s="1"/>
  <c r="AP27" i="8"/>
  <c r="Z27" i="8"/>
  <c r="CO27" i="8"/>
  <c r="CO28" i="8" s="1"/>
  <c r="AS27" i="8"/>
  <c r="AS28" i="8" s="1"/>
  <c r="EB27" i="8"/>
  <c r="DL27" i="8"/>
  <c r="CV27" i="8"/>
  <c r="CF27" i="8"/>
  <c r="BP27" i="8"/>
  <c r="BP28" i="8" s="1"/>
  <c r="AZ27" i="8"/>
  <c r="AZ28" i="8" s="1"/>
  <c r="AJ27" i="8"/>
  <c r="EC27" i="8"/>
  <c r="DE27" i="8"/>
  <c r="BY27" i="8"/>
  <c r="BY28" i="8" s="1"/>
  <c r="AK27" i="8"/>
  <c r="DS27" i="8"/>
  <c r="DC27" i="8"/>
  <c r="CM27" i="8"/>
  <c r="BW27" i="8"/>
  <c r="BG27" i="8"/>
  <c r="AQ27" i="8"/>
  <c r="AA27" i="8"/>
  <c r="BI27" i="8"/>
  <c r="ED27" i="8"/>
  <c r="DN27" i="8"/>
  <c r="CX27" i="8"/>
  <c r="CH27" i="8"/>
  <c r="BR27" i="8"/>
  <c r="BB27" i="8"/>
  <c r="AL27" i="8"/>
  <c r="V27" i="8"/>
  <c r="CK27" i="8"/>
  <c r="AG27" i="8"/>
  <c r="AV27" i="8"/>
  <c r="CR27" i="8"/>
  <c r="AF27" i="8"/>
  <c r="C28" i="8"/>
  <c r="C29" i="8" s="1"/>
  <c r="C280" i="8" s="1"/>
  <c r="BS27" i="8"/>
  <c r="BA27" i="8"/>
  <c r="CD27" i="8"/>
  <c r="DU27" i="8"/>
  <c r="CB27" i="8"/>
  <c r="DY27" i="8"/>
  <c r="DO27" i="8"/>
  <c r="BC27" i="8"/>
  <c r="BC28" i="8" s="1"/>
  <c r="DZ27" i="8"/>
  <c r="BN27" i="8"/>
  <c r="CC27" i="8"/>
  <c r="DX27" i="8"/>
  <c r="BL27" i="8"/>
  <c r="DA27" i="8"/>
  <c r="CY27" i="8"/>
  <c r="AM27" i="8"/>
  <c r="DJ27" i="8"/>
  <c r="AX27" i="8"/>
  <c r="Y27" i="8"/>
  <c r="DH27" i="8"/>
  <c r="BM27" i="8"/>
  <c r="CI27" i="8"/>
  <c r="W27" i="8"/>
  <c r="CT27" i="8"/>
  <c r="AH27" i="8"/>
  <c r="DX44" i="8"/>
  <c r="AH44" i="8"/>
  <c r="AJ44" i="8"/>
  <c r="BX44" i="8"/>
  <c r="BT44" i="8"/>
  <c r="CP44" i="8"/>
  <c r="W44" i="8"/>
  <c r="CR44" i="8"/>
  <c r="CL44" i="8"/>
  <c r="DN44" i="8"/>
  <c r="BR44" i="8"/>
  <c r="CG44" i="8"/>
  <c r="AT44" i="8"/>
  <c r="BY44" i="8"/>
  <c r="CW44" i="8"/>
  <c r="AB44" i="8"/>
  <c r="CO44" i="8"/>
  <c r="CK44" i="8"/>
  <c r="CU44" i="8"/>
  <c r="BU44" i="8"/>
  <c r="DY44" i="8"/>
  <c r="DZ44" i="8"/>
  <c r="BK44" i="8"/>
  <c r="CS44" i="8"/>
  <c r="BZ44" i="8"/>
  <c r="CC44" i="8"/>
  <c r="DP44" i="8"/>
  <c r="CQ44" i="8"/>
  <c r="X44" i="8"/>
  <c r="BD44" i="8"/>
  <c r="AK44" i="8"/>
  <c r="DT44" i="8"/>
  <c r="AX44" i="8"/>
  <c r="CF44" i="8"/>
  <c r="H44" i="8"/>
  <c r="BI44" i="8"/>
  <c r="CI44" i="8"/>
  <c r="BO44" i="8"/>
  <c r="AM44" i="8"/>
  <c r="BV44" i="8"/>
  <c r="DE44" i="8"/>
  <c r="DS44" i="8"/>
  <c r="CH44" i="8"/>
  <c r="AY44" i="8"/>
  <c r="BB44" i="8"/>
  <c r="CM44" i="8"/>
  <c r="AD44" i="8"/>
  <c r="DR44" i="8"/>
  <c r="DC44" i="8"/>
  <c r="H26" i="8"/>
  <c r="CW26" i="8"/>
  <c r="Z26" i="8"/>
  <c r="X26" i="8"/>
  <c r="AH26" i="8"/>
  <c r="AK26" i="8"/>
  <c r="CF26" i="8"/>
  <c r="BD26" i="8"/>
  <c r="CP26" i="8"/>
  <c r="BV26" i="8"/>
  <c r="AD26" i="8"/>
  <c r="DJ26" i="8"/>
  <c r="BJ26" i="8"/>
  <c r="BR26" i="8"/>
  <c r="BQ26" i="8"/>
  <c r="EB26" i="8"/>
  <c r="BL26" i="8"/>
  <c r="AP26" i="8"/>
  <c r="BT26" i="8"/>
  <c r="CV26" i="8"/>
  <c r="DU26" i="8"/>
  <c r="DG44" i="8"/>
  <c r="CT44" i="8"/>
  <c r="AQ44" i="8"/>
  <c r="BG44" i="8"/>
  <c r="BC44" i="8"/>
  <c r="CV44" i="8"/>
  <c r="BH44" i="8"/>
  <c r="AF44" i="8"/>
  <c r="DW44" i="8"/>
  <c r="CB44" i="8"/>
  <c r="DU44" i="8"/>
  <c r="CY44" i="8"/>
  <c r="DJ44" i="8"/>
  <c r="DD44" i="8"/>
  <c r="BN44" i="8"/>
  <c r="EC44" i="8"/>
  <c r="BE44" i="8"/>
  <c r="AP44" i="8"/>
  <c r="AL44" i="8"/>
  <c r="AO44" i="8"/>
  <c r="BM44" i="8"/>
  <c r="CD44" i="8"/>
  <c r="CJ50" i="8"/>
  <c r="BD50" i="8"/>
  <c r="CS50" i="8"/>
  <c r="DA50" i="8"/>
  <c r="BP50" i="8"/>
  <c r="CF50" i="8"/>
  <c r="AA50" i="8"/>
  <c r="CP50" i="8"/>
  <c r="BJ50" i="8"/>
  <c r="DO50" i="8"/>
  <c r="CI50" i="8"/>
  <c r="AK50" i="8"/>
  <c r="EC50" i="8"/>
  <c r="BQ50" i="8"/>
  <c r="CA50" i="8"/>
  <c r="DI50" i="8"/>
  <c r="BH50" i="8"/>
  <c r="DK50" i="8"/>
  <c r="BE50" i="8"/>
  <c r="AC50" i="8"/>
  <c r="EA50" i="8"/>
  <c r="BK50" i="8"/>
  <c r="AU50" i="8"/>
  <c r="CC50" i="8"/>
  <c r="CR50" i="8"/>
  <c r="CV50" i="8"/>
  <c r="V50" i="8"/>
  <c r="DR50" i="8"/>
  <c r="CX50" i="8"/>
  <c r="BI50" i="8"/>
  <c r="AQ50" i="8"/>
  <c r="DP50" i="8"/>
  <c r="BS50" i="8"/>
  <c r="DV50" i="8"/>
  <c r="AO50" i="8"/>
  <c r="AN50" i="8"/>
  <c r="W50" i="8"/>
  <c r="AX50" i="8"/>
  <c r="EB50" i="8"/>
  <c r="CZ50" i="8"/>
  <c r="BA50" i="8"/>
  <c r="DE50" i="8"/>
  <c r="CG50" i="8"/>
  <c r="AH50" i="8"/>
  <c r="DF50" i="8"/>
  <c r="CQ50" i="8"/>
  <c r="AY50" i="8"/>
  <c r="BB50" i="8"/>
  <c r="BX50" i="8"/>
  <c r="BO50" i="8"/>
  <c r="CK50" i="8"/>
  <c r="DZ50" i="8"/>
  <c r="AT50" i="8"/>
  <c r="AF50" i="8"/>
  <c r="DQ50" i="8"/>
  <c r="AI50" i="8"/>
  <c r="AV50" i="8"/>
  <c r="DH56" i="8"/>
  <c r="AB56" i="8"/>
  <c r="CC56" i="8"/>
  <c r="AD56" i="8"/>
  <c r="CP56" i="8"/>
  <c r="AQ56" i="8"/>
  <c r="DC56" i="8"/>
  <c r="BT56" i="8"/>
  <c r="H56" i="8"/>
  <c r="CG56" i="8"/>
  <c r="AH56" i="8"/>
  <c r="CT56" i="8"/>
  <c r="AU56" i="8"/>
  <c r="DG56" i="8"/>
  <c r="DP56" i="8"/>
  <c r="CN56" i="8"/>
  <c r="BU56" i="8"/>
  <c r="V56" i="8"/>
  <c r="CH56" i="8"/>
  <c r="AI56" i="8"/>
  <c r="CU56" i="8"/>
  <c r="AP56" i="8"/>
  <c r="AJ56" i="8"/>
  <c r="DR56" i="8"/>
  <c r="BI56" i="8"/>
  <c r="CI56" i="8"/>
  <c r="CL56" i="8"/>
  <c r="BX56" i="8"/>
  <c r="CR56" i="8"/>
  <c r="D68" i="8"/>
  <c r="D69" i="8" s="1"/>
  <c r="D70" i="8" s="1"/>
  <c r="D71" i="8" s="1"/>
  <c r="D72" i="8" s="1"/>
  <c r="F67" i="8"/>
  <c r="BV20" i="8"/>
  <c r="AA20" i="8"/>
  <c r="CV20" i="8"/>
  <c r="DZ20" i="8"/>
  <c r="BI20" i="8"/>
  <c r="BL20" i="8"/>
  <c r="Y20" i="8"/>
  <c r="X20" i="8"/>
  <c r="AL20" i="8"/>
  <c r="DD20" i="8"/>
  <c r="CA20" i="8"/>
  <c r="EB20" i="8"/>
  <c r="DK20" i="8"/>
  <c r="DM20" i="8"/>
  <c r="CR20" i="8"/>
  <c r="EC20" i="8"/>
  <c r="BZ20" i="8"/>
  <c r="AS20" i="8"/>
  <c r="BR20" i="8"/>
  <c r="CP20" i="8"/>
  <c r="CL20" i="8"/>
  <c r="AX20" i="8"/>
  <c r="BY20" i="8"/>
  <c r="DB20" i="8"/>
  <c r="BG20" i="8"/>
  <c r="CF20" i="8"/>
  <c r="DE20" i="8"/>
  <c r="BJ20" i="8"/>
  <c r="EA20" i="8"/>
  <c r="AU20" i="8"/>
  <c r="CK20" i="8"/>
  <c r="DO20" i="8"/>
  <c r="V20" i="8"/>
  <c r="DW20" i="8"/>
  <c r="CU20" i="8"/>
  <c r="DY20" i="8"/>
  <c r="CJ20" i="8"/>
  <c r="CX20" i="8"/>
  <c r="AR20" i="8"/>
  <c r="DC20" i="8"/>
  <c r="BA20" i="8"/>
  <c r="AN20" i="8"/>
  <c r="BB20" i="8"/>
  <c r="AQ20" i="8"/>
  <c r="DH20" i="8"/>
  <c r="BF20" i="8"/>
  <c r="BW20" i="8"/>
  <c r="DX20" i="8"/>
  <c r="DQ20" i="8"/>
  <c r="DT20" i="8"/>
  <c r="DP20" i="8"/>
  <c r="AT20" i="8"/>
  <c r="BX20" i="8"/>
  <c r="AV20" i="8"/>
  <c r="CC20" i="8"/>
  <c r="DR20" i="8"/>
  <c r="CN20" i="8"/>
  <c r="ED20" i="8"/>
  <c r="AI20" i="8"/>
  <c r="DI20" i="8"/>
  <c r="BT20" i="8"/>
  <c r="CH20" i="8"/>
  <c r="DS20" i="8"/>
  <c r="AZ20" i="8"/>
  <c r="CD20" i="8"/>
  <c r="BM20" i="8"/>
  <c r="CI20" i="8"/>
  <c r="CQ20" i="8"/>
  <c r="AM20" i="8"/>
  <c r="AH20" i="8"/>
  <c r="CZ20" i="8"/>
  <c r="DN20" i="8"/>
  <c r="BE20" i="8"/>
  <c r="H20" i="8"/>
  <c r="AB20" i="8"/>
  <c r="CG20" i="8"/>
  <c r="AO20" i="8"/>
  <c r="BO20" i="8"/>
  <c r="BK20" i="8"/>
  <c r="CE20" i="8"/>
  <c r="DF20" i="8"/>
  <c r="Z20" i="8"/>
  <c r="DV20" i="8"/>
  <c r="AK20" i="8"/>
  <c r="BQ20" i="8"/>
  <c r="BS20" i="8"/>
  <c r="AE20" i="8"/>
  <c r="AJ20" i="8"/>
  <c r="BN20" i="8"/>
  <c r="AC20" i="8"/>
  <c r="W20" i="8"/>
  <c r="DG20" i="8"/>
  <c r="DL20" i="8"/>
  <c r="AY20" i="8"/>
  <c r="CS20" i="8"/>
  <c r="CB20" i="8"/>
  <c r="CM20" i="8"/>
  <c r="BP20" i="8"/>
  <c r="CT20" i="8"/>
  <c r="CO20" i="8"/>
  <c r="AF20" i="8"/>
  <c r="BC20" i="8"/>
  <c r="DU20" i="8"/>
  <c r="CW20" i="8"/>
  <c r="BD20" i="8"/>
  <c r="AD20" i="8"/>
  <c r="BU20" i="8"/>
  <c r="CY20" i="8"/>
  <c r="AW20" i="8"/>
  <c r="DA20" i="8"/>
  <c r="BH20" i="8"/>
  <c r="AP20" i="8"/>
  <c r="DJ20" i="8"/>
  <c r="AG20" i="8"/>
  <c r="AG26" i="8"/>
  <c r="CS26" i="8"/>
  <c r="DV26" i="8"/>
  <c r="DI26" i="8"/>
  <c r="AQ26" i="8"/>
  <c r="DM26" i="8"/>
  <c r="BB26" i="8"/>
  <c r="BM26" i="8"/>
  <c r="BG26" i="8"/>
  <c r="Y26" i="8"/>
  <c r="CR26" i="8"/>
  <c r="BW26" i="8"/>
  <c r="DP26" i="8"/>
  <c r="AA26" i="8"/>
  <c r="CX26" i="8"/>
  <c r="AO26" i="8"/>
  <c r="AN26" i="8"/>
  <c r="ED26" i="8"/>
  <c r="DR26" i="8"/>
  <c r="AV26" i="8"/>
  <c r="AC26" i="8"/>
  <c r="BL56" i="8"/>
  <c r="CY56" i="8"/>
  <c r="AN56" i="8"/>
  <c r="DT56" i="8"/>
  <c r="DE56" i="8"/>
  <c r="DB56" i="8"/>
  <c r="CE56" i="8"/>
  <c r="DN56" i="8"/>
  <c r="AL56" i="8"/>
  <c r="BE56" i="8"/>
  <c r="DL56" i="8"/>
  <c r="DW56" i="8"/>
  <c r="AE56" i="8"/>
  <c r="BN56" i="8"/>
  <c r="CW56" i="8"/>
  <c r="BH56" i="8"/>
  <c r="DK56" i="8"/>
  <c r="BG56" i="8"/>
  <c r="BZ56" i="8"/>
  <c r="DI56" i="8"/>
  <c r="AG56" i="8"/>
  <c r="DO44" i="8"/>
  <c r="AE44" i="8"/>
  <c r="V44" i="8"/>
  <c r="BF44" i="8"/>
  <c r="CJ44" i="8"/>
  <c r="CA44" i="8"/>
  <c r="BS44" i="8"/>
  <c r="AA44" i="8"/>
  <c r="BQ44" i="8"/>
  <c r="CN44" i="8"/>
  <c r="AZ44" i="8"/>
  <c r="DF44" i="8"/>
  <c r="BJ44" i="8"/>
  <c r="CX44" i="8"/>
  <c r="AU44" i="8"/>
  <c r="CZ44" i="8"/>
  <c r="Y44" i="8"/>
  <c r="DI44" i="8"/>
  <c r="DV44" i="8"/>
  <c r="AG44" i="8"/>
  <c r="DH50" i="8"/>
  <c r="CT50" i="8"/>
  <c r="Z50" i="8"/>
  <c r="DT50" i="8"/>
  <c r="AW50" i="8"/>
  <c r="BL50" i="8"/>
  <c r="AS50" i="8"/>
  <c r="DJ50" i="8"/>
  <c r="CY50" i="8"/>
  <c r="CD50" i="8"/>
  <c r="BR50" i="8"/>
  <c r="AM50" i="8"/>
  <c r="BT50" i="8"/>
  <c r="AP50" i="8"/>
  <c r="DB50" i="8"/>
  <c r="BA32" i="8"/>
  <c r="DT32" i="8"/>
  <c r="EA32" i="8"/>
  <c r="DJ32" i="8"/>
  <c r="CV32" i="8"/>
  <c r="DN32" i="8"/>
  <c r="AW32" i="8"/>
  <c r="CA32" i="8"/>
  <c r="EC32" i="8"/>
  <c r="DL32" i="8"/>
  <c r="BV32" i="8"/>
  <c r="BT32" i="8"/>
  <c r="AE32" i="8"/>
  <c r="H32" i="8"/>
  <c r="AI32" i="8"/>
  <c r="CZ32" i="8"/>
  <c r="AM32" i="8"/>
  <c r="CT32" i="8"/>
  <c r="DH32" i="8"/>
  <c r="CX32" i="8"/>
  <c r="DX32" i="8"/>
  <c r="DB32" i="8"/>
  <c r="DS32" i="8"/>
  <c r="BI32" i="8"/>
  <c r="AQ32" i="8"/>
  <c r="AS32" i="8"/>
  <c r="BZ32" i="8"/>
  <c r="BW32" i="8"/>
  <c r="CH33" i="8"/>
  <c r="V33" i="8"/>
  <c r="BU33" i="8"/>
  <c r="DT33" i="8"/>
  <c r="BH33" i="8"/>
  <c r="DS33" i="8"/>
  <c r="DK33" i="8"/>
  <c r="DJ33" i="8"/>
  <c r="DJ34" i="8" s="1"/>
  <c r="AX33" i="8"/>
  <c r="CW33" i="8"/>
  <c r="AK33" i="8"/>
  <c r="CJ33" i="8"/>
  <c r="X33" i="8"/>
  <c r="BO33" i="8"/>
  <c r="DV33" i="8"/>
  <c r="BJ33" i="8"/>
  <c r="DI33" i="8"/>
  <c r="AW33" i="8"/>
  <c r="CV33" i="8"/>
  <c r="AJ33" i="8"/>
  <c r="CE33" i="8"/>
  <c r="AP33" i="8"/>
  <c r="AQ33" i="8"/>
  <c r="C34" i="8"/>
  <c r="C35" i="8" s="1"/>
  <c r="C281" i="8" s="1"/>
  <c r="Z33" i="8"/>
  <c r="DC33" i="8"/>
  <c r="BI33" i="8"/>
  <c r="DR33" i="8"/>
  <c r="CR33" i="8"/>
  <c r="DR32" i="8"/>
  <c r="AX32" i="8"/>
  <c r="AO32" i="8"/>
  <c r="BB32" i="8"/>
  <c r="AG32" i="8"/>
  <c r="BF32" i="8"/>
  <c r="DI32" i="8"/>
  <c r="CF32" i="8"/>
  <c r="BR32" i="8"/>
  <c r="AN32" i="8"/>
  <c r="W32" i="8"/>
  <c r="BM32" i="8"/>
  <c r="CQ32" i="8"/>
  <c r="CG32" i="8"/>
  <c r="CU32" i="8"/>
  <c r="BU32" i="8"/>
  <c r="CY32" i="8"/>
  <c r="AU32" i="8"/>
  <c r="AK32" i="8"/>
  <c r="AY32" i="8"/>
  <c r="Y32" i="8"/>
  <c r="BC32" i="8"/>
  <c r="DU32" i="8"/>
  <c r="DD32" i="8"/>
  <c r="CP32" i="8"/>
  <c r="CB32" i="8"/>
  <c r="CO32" i="8"/>
  <c r="DV32" i="8"/>
  <c r="EA39" i="8"/>
  <c r="DK39" i="8"/>
  <c r="DK40" i="8" s="1"/>
  <c r="CU39" i="8"/>
  <c r="CE39" i="8"/>
  <c r="CE40" i="8" s="1"/>
  <c r="BO39" i="8"/>
  <c r="AY39" i="8"/>
  <c r="AI39" i="8"/>
  <c r="ED39" i="8"/>
  <c r="DN39" i="8"/>
  <c r="CX39" i="8"/>
  <c r="CX40" i="8" s="1"/>
  <c r="CH39" i="8"/>
  <c r="BR39" i="8"/>
  <c r="BB39" i="8"/>
  <c r="AL39" i="8"/>
  <c r="AL40" i="8" s="1"/>
  <c r="V39" i="8"/>
  <c r="CZ39" i="8"/>
  <c r="CZ40" i="8" s="1"/>
  <c r="BT39" i="8"/>
  <c r="AN39" i="8"/>
  <c r="AN40" i="8" s="1"/>
  <c r="DU39" i="8"/>
  <c r="CO39" i="8"/>
  <c r="BI39" i="8"/>
  <c r="AC39" i="8"/>
  <c r="DD39" i="8"/>
  <c r="DD40" i="8" s="1"/>
  <c r="BX39" i="8"/>
  <c r="AR39" i="8"/>
  <c r="BU39" i="8"/>
  <c r="CS39" i="8"/>
  <c r="CK39" i="8"/>
  <c r="CC39" i="8"/>
  <c r="CC40" i="8" s="1"/>
  <c r="DW39" i="8"/>
  <c r="DG39" i="8"/>
  <c r="CQ39" i="8"/>
  <c r="CQ40" i="8" s="1"/>
  <c r="CA39" i="8"/>
  <c r="BK39" i="8"/>
  <c r="AU39" i="8"/>
  <c r="AE39" i="8"/>
  <c r="AE40" i="8" s="1"/>
  <c r="DZ39" i="8"/>
  <c r="DZ40" i="8" s="1"/>
  <c r="DJ39" i="8"/>
  <c r="CT39" i="8"/>
  <c r="CD39" i="8"/>
  <c r="CD40" i="8" s="1"/>
  <c r="BN39" i="8"/>
  <c r="AX39" i="8"/>
  <c r="AH39" i="8"/>
  <c r="DX39" i="8"/>
  <c r="DX40" i="8" s="1"/>
  <c r="CR39" i="8"/>
  <c r="BL39" i="8"/>
  <c r="AF39" i="8"/>
  <c r="DM39" i="8"/>
  <c r="DM40" i="8" s="1"/>
  <c r="CG39" i="8"/>
  <c r="BA39" i="8"/>
  <c r="EB39" i="8"/>
  <c r="CV39" i="8"/>
  <c r="CV40" i="8" s="1"/>
  <c r="BP39" i="8"/>
  <c r="AJ39" i="8"/>
  <c r="AO39" i="8"/>
  <c r="BM39" i="8"/>
  <c r="BM40" i="8" s="1"/>
  <c r="BE39" i="8"/>
  <c r="AW39" i="8"/>
  <c r="DS39" i="8"/>
  <c r="DC39" i="8"/>
  <c r="CM39" i="8"/>
  <c r="BW39" i="8"/>
  <c r="BG39" i="8"/>
  <c r="BG40" i="8" s="1"/>
  <c r="AQ39" i="8"/>
  <c r="AA39" i="8"/>
  <c r="DV39" i="8"/>
  <c r="DF39" i="8"/>
  <c r="CP39" i="8"/>
  <c r="BZ39" i="8"/>
  <c r="BJ39" i="8"/>
  <c r="AT39" i="8"/>
  <c r="AD39" i="8"/>
  <c r="AD40" i="8" s="1"/>
  <c r="DP39" i="8"/>
  <c r="CJ39" i="8"/>
  <c r="BD39" i="8"/>
  <c r="X39" i="8"/>
  <c r="X40" i="8" s="1"/>
  <c r="DE39" i="8"/>
  <c r="BY39" i="8"/>
  <c r="AS39" i="8"/>
  <c r="DT39" i="8"/>
  <c r="CN39" i="8"/>
  <c r="CN40" i="8" s="1"/>
  <c r="BH39" i="8"/>
  <c r="AB39" i="8"/>
  <c r="H39" i="8"/>
  <c r="H40" i="8" s="1"/>
  <c r="AG39" i="8"/>
  <c r="Y39" i="8"/>
  <c r="CY39" i="8"/>
  <c r="AM39" i="8"/>
  <c r="AM40" i="8" s="1"/>
  <c r="CL39" i="8"/>
  <c r="Z39" i="8"/>
  <c r="EC39" i="8"/>
  <c r="EC40" i="8" s="1"/>
  <c r="DL39" i="8"/>
  <c r="DL40" i="8" s="1"/>
  <c r="DY39" i="8"/>
  <c r="CI39" i="8"/>
  <c r="W39" i="8"/>
  <c r="W40" i="8" s="1"/>
  <c r="BV39" i="8"/>
  <c r="BV40" i="8" s="1"/>
  <c r="DH39" i="8"/>
  <c r="CW39" i="8"/>
  <c r="CF39" i="8"/>
  <c r="DQ39" i="8"/>
  <c r="C40" i="8"/>
  <c r="C41" i="8" s="1"/>
  <c r="C282" i="8" s="1"/>
  <c r="BS39" i="8"/>
  <c r="DR39" i="8"/>
  <c r="BF39" i="8"/>
  <c r="BF40" i="8" s="1"/>
  <c r="CB39" i="8"/>
  <c r="BQ39" i="8"/>
  <c r="BQ40" i="8" s="1"/>
  <c r="AZ39" i="8"/>
  <c r="AZ40" i="8" s="1"/>
  <c r="DI39" i="8"/>
  <c r="DI40" i="8" s="1"/>
  <c r="AP39" i="8"/>
  <c r="DO39" i="8"/>
  <c r="DO40" i="8" s="1"/>
  <c r="AV39" i="8"/>
  <c r="DA39" i="8"/>
  <c r="BC39" i="8"/>
  <c r="AK39" i="8"/>
  <c r="AK40" i="8" s="1"/>
  <c r="DB39" i="8"/>
  <c r="DB40" i="8" s="1"/>
  <c r="CS32" i="8"/>
  <c r="EB32" i="8"/>
  <c r="BS32" i="8"/>
  <c r="BX32" i="8"/>
  <c r="BK32" i="8"/>
  <c r="AJ32" i="8"/>
  <c r="BN32" i="8"/>
  <c r="CJ32" i="8"/>
  <c r="ED32" i="8"/>
  <c r="BE32" i="8"/>
  <c r="CI32" i="8"/>
  <c r="DY32" i="8"/>
  <c r="BP32" i="8"/>
  <c r="V32" i="8"/>
  <c r="AR32" i="8"/>
  <c r="Z32" i="8"/>
  <c r="CC32" i="8"/>
  <c r="DG32" i="8"/>
  <c r="CW32" i="8"/>
  <c r="DK32" i="8"/>
  <c r="CK32" i="8"/>
  <c r="DO32" i="8"/>
  <c r="BD32" i="8"/>
  <c r="DF32" i="8"/>
  <c r="AD32" i="8"/>
  <c r="CM32" i="8"/>
  <c r="AC32" i="8"/>
  <c r="BJ32" i="8"/>
  <c r="CU57" i="8"/>
  <c r="AZ57" i="8"/>
  <c r="BZ57" i="8"/>
  <c r="AC57" i="8"/>
  <c r="AL57" i="8"/>
  <c r="Y57" i="8"/>
  <c r="DL57" i="8"/>
  <c r="AB57" i="8"/>
  <c r="BF57" i="8"/>
  <c r="BF58" i="8" s="1"/>
  <c r="C58" i="8"/>
  <c r="C59" i="8" s="1"/>
  <c r="EC57" i="8"/>
  <c r="CN57" i="8"/>
  <c r="DR57" i="8"/>
  <c r="DA57" i="8"/>
  <c r="DO57" i="8"/>
  <c r="CO57" i="8"/>
  <c r="CX57" i="8"/>
  <c r="CX58" i="8" s="1"/>
  <c r="BE57" i="8"/>
  <c r="CA57" i="8"/>
  <c r="BT57" i="8"/>
  <c r="AU57" i="8"/>
  <c r="Z57" i="8"/>
  <c r="AW57" i="8"/>
  <c r="BU57" i="8"/>
  <c r="DB57" i="8"/>
  <c r="BX57" i="8"/>
  <c r="BX58" i="8" s="1"/>
  <c r="EA57" i="8"/>
  <c r="DC57" i="8"/>
  <c r="AA57" i="8"/>
  <c r="AA58" i="8" s="1"/>
  <c r="CC57" i="8"/>
  <c r="DF57" i="8"/>
  <c r="CF57" i="8"/>
  <c r="CF58" i="8" s="1"/>
  <c r="AT57" i="8"/>
  <c r="AG57" i="8"/>
  <c r="AX57" i="8"/>
  <c r="CP57" i="8"/>
  <c r="BP57" i="8"/>
  <c r="BP58" i="8" s="1"/>
  <c r="BI57" i="8"/>
  <c r="CI57" i="8"/>
  <c r="DI57" i="8"/>
  <c r="DV57" i="8"/>
  <c r="CV57" i="8"/>
  <c r="CV58" i="8" s="1"/>
  <c r="AK57" i="8"/>
  <c r="BC57" i="8"/>
  <c r="DQ57" i="8"/>
  <c r="ED57" i="8"/>
  <c r="CZ57" i="8"/>
  <c r="AP57" i="8"/>
  <c r="BK57" i="8"/>
  <c r="BK58" i="8" s="1"/>
  <c r="CK57" i="8"/>
  <c r="DN57" i="8"/>
  <c r="CJ57" i="8"/>
  <c r="CW57" i="8"/>
  <c r="DW57" i="8"/>
  <c r="BJ57" i="8"/>
  <c r="AJ57" i="8"/>
  <c r="DP57" i="8"/>
  <c r="BQ57" i="8"/>
  <c r="CQ57" i="8"/>
  <c r="BR57" i="8"/>
  <c r="AN57" i="8"/>
  <c r="DT57" i="8"/>
  <c r="BY57" i="8"/>
  <c r="DG57" i="8"/>
  <c r="BB57" i="8"/>
  <c r="X57" i="8"/>
  <c r="DD57" i="8"/>
  <c r="H57" i="8"/>
  <c r="BO57" i="8"/>
  <c r="BO58" i="8" s="1"/>
  <c r="CL57" i="8"/>
  <c r="W57" i="8"/>
  <c r="AH57" i="8"/>
  <c r="BH57" i="8"/>
  <c r="BV57" i="8"/>
  <c r="CH57" i="8"/>
  <c r="DE57" i="8"/>
  <c r="AR57" i="8"/>
  <c r="BD57" i="8"/>
  <c r="BG57" i="8"/>
  <c r="CE57" i="8"/>
  <c r="DU57" i="8"/>
  <c r="AY57" i="8"/>
  <c r="AD57" i="8"/>
  <c r="AE57" i="8"/>
  <c r="V57" i="8"/>
  <c r="CS57" i="8"/>
  <c r="CT57" i="8"/>
  <c r="AS57" i="8"/>
  <c r="CM57" i="8"/>
  <c r="BW57" i="8"/>
  <c r="AQ57" i="8"/>
  <c r="AM57" i="8"/>
  <c r="CD57" i="8"/>
  <c r="AV57" i="8"/>
  <c r="DH57" i="8"/>
  <c r="AI57" i="8"/>
  <c r="BA57" i="8"/>
  <c r="BA58" i="8" s="1"/>
  <c r="BS57" i="8"/>
  <c r="BM57" i="8"/>
  <c r="DJ57" i="8"/>
  <c r="BL57" i="8"/>
  <c r="DX57" i="8"/>
  <c r="DK57" i="8"/>
  <c r="DS57" i="8"/>
  <c r="CG57" i="8"/>
  <c r="CY57" i="8"/>
  <c r="DY57" i="8"/>
  <c r="DZ57" i="8"/>
  <c r="CB57" i="8"/>
  <c r="AO57" i="8"/>
  <c r="BN57" i="8"/>
  <c r="AF57" i="8"/>
  <c r="CR57" i="8"/>
  <c r="DM57" i="8"/>
  <c r="DM58" i="8" s="1"/>
  <c r="C46" i="8"/>
  <c r="C47" i="8" s="1"/>
  <c r="C283" i="8" s="1"/>
  <c r="BW45" i="8"/>
  <c r="BF45" i="8"/>
  <c r="DR45" i="8"/>
  <c r="DD45" i="8"/>
  <c r="CN45" i="8"/>
  <c r="BX45" i="8"/>
  <c r="DT45" i="8"/>
  <c r="AR45" i="8"/>
  <c r="AB45" i="8"/>
  <c r="AG45" i="8"/>
  <c r="BH45" i="8"/>
  <c r="BH46" i="8" s="1"/>
  <c r="CS45" i="8"/>
  <c r="DN45" i="8"/>
  <c r="CA45" i="8"/>
  <c r="AE45" i="8"/>
  <c r="BR45" i="8"/>
  <c r="AV45" i="8"/>
  <c r="DH45" i="8"/>
  <c r="BV45" i="8"/>
  <c r="BB45" i="8"/>
  <c r="ED45" i="8"/>
  <c r="AW45" i="8"/>
  <c r="AW46" i="8" s="1"/>
  <c r="BL45" i="8"/>
  <c r="BL46" i="8" s="1"/>
  <c r="DX45" i="8"/>
  <c r="BA45" i="8"/>
  <c r="DI45" i="8"/>
  <c r="CB45" i="8"/>
  <c r="DK45" i="8"/>
  <c r="CP45" i="8"/>
  <c r="CI45" i="8"/>
  <c r="AS45" i="8"/>
  <c r="CY45" i="8"/>
  <c r="AY45" i="8"/>
  <c r="DO45" i="8"/>
  <c r="BI45" i="8"/>
  <c r="CO45" i="8"/>
  <c r="BO45" i="8"/>
  <c r="CW45" i="8"/>
  <c r="CM45" i="8"/>
  <c r="CR45" i="8"/>
  <c r="EA45" i="8"/>
  <c r="DF45" i="8"/>
  <c r="CK45" i="8"/>
  <c r="BY45" i="8"/>
  <c r="AH45" i="8"/>
  <c r="CE45" i="8"/>
  <c r="AO45" i="8"/>
  <c r="CT45" i="8"/>
  <c r="AX45" i="8"/>
  <c r="AT45" i="8"/>
  <c r="Y45" i="8"/>
  <c r="AK45" i="8"/>
  <c r="AA45" i="8"/>
  <c r="DM45" i="8"/>
  <c r="DM46" i="8" s="1"/>
  <c r="DV45" i="8"/>
  <c r="DA45" i="8"/>
  <c r="DZ45" i="8"/>
  <c r="BN45" i="8"/>
  <c r="W45" i="8"/>
  <c r="BU45" i="8"/>
  <c r="AD45" i="8"/>
  <c r="CD45" i="8"/>
  <c r="AM45" i="8"/>
  <c r="BZ45" i="8"/>
  <c r="DJ45" i="8"/>
  <c r="DC45" i="8"/>
  <c r="V45" i="8"/>
  <c r="CF45" i="8"/>
  <c r="DG45" i="8"/>
  <c r="Z45" i="8"/>
  <c r="Z46" i="8" s="1"/>
  <c r="CU45" i="8"/>
  <c r="BJ45" i="8"/>
  <c r="AI45" i="8"/>
  <c r="DY45" i="8"/>
  <c r="AJ45" i="8"/>
  <c r="DL45" i="8"/>
  <c r="AU45" i="8"/>
  <c r="BG45" i="8"/>
  <c r="BD45" i="8"/>
  <c r="DP45" i="8"/>
  <c r="BK45" i="8"/>
  <c r="EC45" i="8"/>
  <c r="DE45" i="8"/>
  <c r="DE46" i="8" s="1"/>
  <c r="H45" i="8"/>
  <c r="BE45" i="8"/>
  <c r="CH45" i="8"/>
  <c r="AZ45" i="8"/>
  <c r="EB45" i="8"/>
  <c r="DS45" i="8"/>
  <c r="AL45" i="8"/>
  <c r="BT45" i="8"/>
  <c r="BT46" i="8" s="1"/>
  <c r="DW45" i="8"/>
  <c r="AP45" i="8"/>
  <c r="DQ45" i="8"/>
  <c r="AC45" i="8"/>
  <c r="AC46" i="8" s="1"/>
  <c r="CV45" i="8"/>
  <c r="AF45" i="8"/>
  <c r="BC45" i="8"/>
  <c r="BS45" i="8"/>
  <c r="BM45" i="8"/>
  <c r="BP45" i="8"/>
  <c r="BP46" i="8" s="1"/>
  <c r="CL45" i="8"/>
  <c r="CX45" i="8"/>
  <c r="X45" i="8"/>
  <c r="X46" i="8" s="1"/>
  <c r="CJ45" i="8"/>
  <c r="DB45" i="8"/>
  <c r="CQ45" i="8"/>
  <c r="DU45" i="8"/>
  <c r="AQ45" i="8"/>
  <c r="BQ45" i="8"/>
  <c r="CC45" i="8"/>
  <c r="AN45" i="8"/>
  <c r="CZ45" i="8"/>
  <c r="CG45" i="8"/>
  <c r="DW51" i="8"/>
  <c r="DG51" i="8"/>
  <c r="CQ51" i="8"/>
  <c r="CA51" i="8"/>
  <c r="BK51" i="8"/>
  <c r="AU51" i="8"/>
  <c r="AE51" i="8"/>
  <c r="DZ51" i="8"/>
  <c r="DJ51" i="8"/>
  <c r="CT51" i="8"/>
  <c r="CD51" i="8"/>
  <c r="BN51" i="8"/>
  <c r="BN52" i="8" s="1"/>
  <c r="AX51" i="8"/>
  <c r="AH51" i="8"/>
  <c r="DX51" i="8"/>
  <c r="CR51" i="8"/>
  <c r="BL51" i="8"/>
  <c r="AF51" i="8"/>
  <c r="DM51" i="8"/>
  <c r="CG51" i="8"/>
  <c r="BA51" i="8"/>
  <c r="BA52" i="8" s="1"/>
  <c r="EB51" i="8"/>
  <c r="BP51" i="8"/>
  <c r="DY51" i="8"/>
  <c r="BM51" i="8"/>
  <c r="BM52" i="8" s="1"/>
  <c r="DD51" i="8"/>
  <c r="AR51" i="8"/>
  <c r="BU51" i="8"/>
  <c r="BU52" i="8" s="1"/>
  <c r="AO51" i="8"/>
  <c r="DS51" i="8"/>
  <c r="CY51" i="8"/>
  <c r="CE51" i="8"/>
  <c r="BG51" i="8"/>
  <c r="AM51" i="8"/>
  <c r="ED51" i="8"/>
  <c r="DF51" i="8"/>
  <c r="CL51" i="8"/>
  <c r="BR51" i="8"/>
  <c r="AT51" i="8"/>
  <c r="Z51" i="8"/>
  <c r="Z52" i="8" s="1"/>
  <c r="CZ51" i="8"/>
  <c r="BD51" i="8"/>
  <c r="EC51" i="8"/>
  <c r="CO51" i="8"/>
  <c r="CO52" i="8" s="1"/>
  <c r="AS51" i="8"/>
  <c r="CV51" i="8"/>
  <c r="H51" i="8"/>
  <c r="AW51" i="8"/>
  <c r="BX51" i="8"/>
  <c r="BX52" i="8" s="1"/>
  <c r="Y51" i="8"/>
  <c r="DO51" i="8"/>
  <c r="CU51" i="8"/>
  <c r="CU52" i="8" s="1"/>
  <c r="BW51" i="8"/>
  <c r="BC51" i="8"/>
  <c r="AI51" i="8"/>
  <c r="DV51" i="8"/>
  <c r="DB51" i="8"/>
  <c r="CH51" i="8"/>
  <c r="BJ51" i="8"/>
  <c r="AP51" i="8"/>
  <c r="V51" i="8"/>
  <c r="CJ51" i="8"/>
  <c r="AV51" i="8"/>
  <c r="DU51" i="8"/>
  <c r="DU52" i="8" s="1"/>
  <c r="BY51" i="8"/>
  <c r="AK51" i="8"/>
  <c r="CF51" i="8"/>
  <c r="DI51" i="8"/>
  <c r="AG51" i="8"/>
  <c r="BH51" i="8"/>
  <c r="DQ51" i="8"/>
  <c r="C52" i="8"/>
  <c r="C53" i="8" s="1"/>
  <c r="C284" i="8" s="1"/>
  <c r="DK51" i="8"/>
  <c r="CM51" i="8"/>
  <c r="BS51" i="8"/>
  <c r="AY51" i="8"/>
  <c r="AA51" i="8"/>
  <c r="DR51" i="8"/>
  <c r="CX51" i="8"/>
  <c r="BZ51" i="8"/>
  <c r="BZ52" i="8" s="1"/>
  <c r="BF51" i="8"/>
  <c r="AL51" i="8"/>
  <c r="DP51" i="8"/>
  <c r="CB51" i="8"/>
  <c r="AN51" i="8"/>
  <c r="DE51" i="8"/>
  <c r="BQ51" i="8"/>
  <c r="AC51" i="8"/>
  <c r="AZ51" i="8"/>
  <c r="AZ52" i="8" s="1"/>
  <c r="CS51" i="8"/>
  <c r="DT51" i="8"/>
  <c r="AB51" i="8"/>
  <c r="AB52" i="8" s="1"/>
  <c r="BE51" i="8"/>
  <c r="EA51" i="8"/>
  <c r="AQ51" i="8"/>
  <c r="BV51" i="8"/>
  <c r="BV52" i="8" s="1"/>
  <c r="BT51" i="8"/>
  <c r="DL51" i="8"/>
  <c r="CK51" i="8"/>
  <c r="DC51" i="8"/>
  <c r="DC52" i="8" s="1"/>
  <c r="W51" i="8"/>
  <c r="W52" i="8" s="1"/>
  <c r="BB51" i="8"/>
  <c r="X51" i="8"/>
  <c r="AJ51" i="8"/>
  <c r="DA51" i="8"/>
  <c r="CI51" i="8"/>
  <c r="DN51" i="8"/>
  <c r="AD51" i="8"/>
  <c r="AD52" i="8" s="1"/>
  <c r="CW51" i="8"/>
  <c r="CC51" i="8"/>
  <c r="BO51" i="8"/>
  <c r="CP51" i="8"/>
  <c r="DH51" i="8"/>
  <c r="BI51" i="8"/>
  <c r="CN51" i="8"/>
  <c r="DW32" i="8"/>
  <c r="BO32" i="8"/>
  <c r="DM32" i="8"/>
  <c r="AF32" i="8"/>
  <c r="DA32" i="8"/>
  <c r="X32" i="8"/>
  <c r="CR32" i="8"/>
  <c r="DZ32" i="8"/>
  <c r="BQ32" i="8"/>
  <c r="CE32" i="8"/>
  <c r="DQ32" i="8"/>
  <c r="AZ32" i="8"/>
  <c r="CD32" i="8"/>
  <c r="AV32" i="8"/>
  <c r="CH32" i="8"/>
  <c r="BL32" i="8"/>
  <c r="CL32" i="8"/>
  <c r="AH32" i="8"/>
  <c r="AB32" i="8"/>
  <c r="AL32" i="8"/>
  <c r="BH32" i="8"/>
  <c r="AP32" i="8"/>
  <c r="AT32" i="8"/>
  <c r="BG32" i="8"/>
  <c r="DC32" i="8"/>
  <c r="DE32" i="8"/>
  <c r="AA32" i="8"/>
  <c r="CN32" i="8"/>
  <c r="BY32" i="8"/>
  <c r="DB21" i="8"/>
  <c r="BV21" i="8"/>
  <c r="DE21" i="8"/>
  <c r="AS21" i="8"/>
  <c r="BH21" i="8"/>
  <c r="AF21" i="8"/>
  <c r="CE21" i="8"/>
  <c r="V21" i="8"/>
  <c r="CP21" i="8"/>
  <c r="BU21" i="8"/>
  <c r="DL21" i="8"/>
  <c r="CB21" i="8"/>
  <c r="DG21" i="8"/>
  <c r="AU21" i="8"/>
  <c r="AX21" i="8"/>
  <c r="DY21" i="8"/>
  <c r="BM21" i="8"/>
  <c r="CR21" i="8"/>
  <c r="BP21" i="8"/>
  <c r="CY21" i="8"/>
  <c r="AM21" i="8"/>
  <c r="AM22" i="8" s="1"/>
  <c r="AT21" i="8"/>
  <c r="DS21" i="8"/>
  <c r="EC21" i="8"/>
  <c r="DC21" i="8"/>
  <c r="BA21" i="8"/>
  <c r="AA21" i="8"/>
  <c r="AN21" i="8"/>
  <c r="AN22" i="8" s="1"/>
  <c r="DZ21" i="8"/>
  <c r="AP21" i="8"/>
  <c r="BN21" i="8"/>
  <c r="CO21" i="8"/>
  <c r="AC21" i="8"/>
  <c r="DX21" i="8"/>
  <c r="EA21" i="8"/>
  <c r="BO21" i="8"/>
  <c r="CH21" i="8"/>
  <c r="DQ21" i="8"/>
  <c r="BE21" i="8"/>
  <c r="CJ21" i="8"/>
  <c r="BD21" i="8"/>
  <c r="CQ21" i="8"/>
  <c r="AE21" i="8"/>
  <c r="DJ21" i="8"/>
  <c r="DI21" i="8"/>
  <c r="AW21" i="8"/>
  <c r="BT21" i="8"/>
  <c r="AR21" i="8"/>
  <c r="CI21" i="8"/>
  <c r="W21" i="8"/>
  <c r="CG21" i="8"/>
  <c r="BG21" i="8"/>
  <c r="BQ21" i="8"/>
  <c r="BQ22" i="8" s="1"/>
  <c r="AQ21" i="8"/>
  <c r="CF21" i="8"/>
  <c r="CT21" i="8"/>
  <c r="X21" i="8"/>
  <c r="DR21" i="8"/>
  <c r="CL21" i="8"/>
  <c r="BZ21" i="8"/>
  <c r="BY21" i="8"/>
  <c r="DT21" i="8"/>
  <c r="CV21" i="8"/>
  <c r="DK21" i="8"/>
  <c r="AY21" i="8"/>
  <c r="CD21" i="8"/>
  <c r="DA21" i="8"/>
  <c r="AO21" i="8"/>
  <c r="AV21" i="8"/>
  <c r="AB21" i="8"/>
  <c r="CA21" i="8"/>
  <c r="AL21" i="8"/>
  <c r="BJ21" i="8"/>
  <c r="CS21" i="8"/>
  <c r="AG21" i="8"/>
  <c r="AJ21" i="8"/>
  <c r="C22" i="8"/>
  <c r="C23" i="8" s="1"/>
  <c r="C279" i="8" s="1"/>
  <c r="BS21" i="8"/>
  <c r="BR21" i="8"/>
  <c r="H21" i="8"/>
  <c r="H22" i="8" s="1"/>
  <c r="DN21" i="8"/>
  <c r="DD21" i="8"/>
  <c r="AH21" i="8"/>
  <c r="AZ21" i="8"/>
  <c r="CW21" i="8"/>
  <c r="BW21" i="8"/>
  <c r="BI21" i="8"/>
  <c r="AI21" i="8"/>
  <c r="DP21" i="8"/>
  <c r="DV21" i="8"/>
  <c r="DO21" i="8"/>
  <c r="DF21" i="8"/>
  <c r="AK21" i="8"/>
  <c r="Y21" i="8"/>
  <c r="BF21" i="8"/>
  <c r="CN21" i="8"/>
  <c r="AD21" i="8"/>
  <c r="DW21" i="8"/>
  <c r="CC21" i="8"/>
  <c r="BC21" i="8"/>
  <c r="BX21" i="8"/>
  <c r="BX22" i="8" s="1"/>
  <c r="BB21" i="8"/>
  <c r="DU21" i="8"/>
  <c r="CX21" i="8"/>
  <c r="DH21" i="8"/>
  <c r="DH22" i="8" s="1"/>
  <c r="Z21" i="8"/>
  <c r="BL21" i="8"/>
  <c r="CK21" i="8"/>
  <c r="CK22" i="8" s="1"/>
  <c r="BK21" i="8"/>
  <c r="EB21" i="8"/>
  <c r="ED21" i="8"/>
  <c r="DM21" i="8"/>
  <c r="CU21" i="8"/>
  <c r="CZ21" i="8"/>
  <c r="CM21" i="8"/>
  <c r="AT3" i="8"/>
  <c r="AT276" i="8" s="1"/>
  <c r="AS1" i="8"/>
  <c r="AQ3" i="7"/>
  <c r="AP1" i="7"/>
  <c r="DP9" i="8" l="1"/>
  <c r="CF40" i="8"/>
  <c r="AB40" i="8"/>
  <c r="EB40" i="8"/>
  <c r="AH40" i="8"/>
  <c r="CU40" i="8"/>
  <c r="AM52" i="8"/>
  <c r="CI40" i="8"/>
  <c r="BY40" i="8"/>
  <c r="DY40" i="8"/>
  <c r="AA40" i="8"/>
  <c r="DC40" i="8"/>
  <c r="BX40" i="8"/>
  <c r="CO40" i="8"/>
  <c r="AL22" i="8"/>
  <c r="BZ22" i="8"/>
  <c r="DF52" i="8"/>
  <c r="DY52" i="8"/>
  <c r="CL46" i="8"/>
  <c r="AL46" i="8"/>
  <c r="DY46" i="8"/>
  <c r="AT46" i="8"/>
  <c r="CN22" i="8"/>
  <c r="AO22" i="8"/>
  <c r="BG22" i="8"/>
  <c r="AJ52" i="8"/>
  <c r="DC46" i="8"/>
  <c r="DU58" i="8"/>
  <c r="CM22" i="8"/>
  <c r="BI22" i="8"/>
  <c r="CL22" i="8"/>
  <c r="BT22" i="8"/>
  <c r="BE22" i="8"/>
  <c r="EA22" i="8"/>
  <c r="BN22" i="8"/>
  <c r="DL22" i="8"/>
  <c r="CN52" i="8"/>
  <c r="CX52" i="8"/>
  <c r="BS52" i="8"/>
  <c r="AV52" i="8"/>
  <c r="BJ52" i="8"/>
  <c r="EC52" i="8"/>
  <c r="AT52" i="8"/>
  <c r="BP52" i="8"/>
  <c r="DX52" i="8"/>
  <c r="AE52" i="8"/>
  <c r="AQ46" i="8"/>
  <c r="AI46" i="8"/>
  <c r="AX46" i="8"/>
  <c r="DZ58" i="8"/>
  <c r="DS58" i="8"/>
  <c r="AI58" i="8"/>
  <c r="AS58" i="8"/>
  <c r="BT58" i="8"/>
  <c r="CN58" i="8"/>
  <c r="DF22" i="8"/>
  <c r="DK22" i="8"/>
  <c r="CJ22" i="8"/>
  <c r="CB52" i="8"/>
  <c r="CE52" i="8"/>
  <c r="CR52" i="8"/>
  <c r="CI46" i="8"/>
  <c r="DQ58" i="8"/>
  <c r="CD22" i="8"/>
  <c r="AW22" i="8"/>
  <c r="DQ22" i="8"/>
  <c r="BA22" i="8"/>
  <c r="BV22" i="8"/>
  <c r="EA52" i="8"/>
  <c r="BH52" i="8"/>
  <c r="CJ52" i="8"/>
  <c r="BC52" i="8"/>
  <c r="DD52" i="8"/>
  <c r="DU46" i="8"/>
  <c r="DL46" i="8"/>
  <c r="BZ46" i="8"/>
  <c r="CO46" i="8"/>
  <c r="DX46" i="8"/>
  <c r="AR46" i="8"/>
  <c r="BN58" i="8"/>
  <c r="DY58" i="8"/>
  <c r="CT58" i="8"/>
  <c r="AD58" i="8"/>
  <c r="EA58" i="8"/>
  <c r="BI34" i="8"/>
  <c r="AN58" i="8"/>
  <c r="C16" i="8"/>
  <c r="C17" i="8" s="1"/>
  <c r="DV15" i="8"/>
  <c r="BP15" i="8"/>
  <c r="BP16" i="8" s="1"/>
  <c r="DC15" i="8"/>
  <c r="DC16" i="8" s="1"/>
  <c r="AK15" i="8"/>
  <c r="AK16" i="8" s="1"/>
  <c r="BH15" i="8"/>
  <c r="CG15" i="8"/>
  <c r="BV15" i="8"/>
  <c r="BV16" i="8" s="1"/>
  <c r="AH15" i="8"/>
  <c r="CM15" i="8"/>
  <c r="BJ15" i="8"/>
  <c r="BJ10" i="8" s="1"/>
  <c r="BA15" i="8"/>
  <c r="BA16" i="8" s="1"/>
  <c r="CJ15" i="8"/>
  <c r="BX15" i="8"/>
  <c r="AU15" i="8"/>
  <c r="AU16" i="8" s="1"/>
  <c r="AD15" i="8"/>
  <c r="AD16" i="8" s="1"/>
  <c r="AZ15" i="8"/>
  <c r="W15" i="8"/>
  <c r="DQ15" i="8"/>
  <c r="DQ16" i="8" s="1"/>
  <c r="AS15" i="8"/>
  <c r="AS16" i="8" s="1"/>
  <c r="DW15" i="8"/>
  <c r="DF15" i="8"/>
  <c r="AY15" i="8"/>
  <c r="AY16" i="8" s="1"/>
  <c r="CY15" i="8"/>
  <c r="DY15" i="8"/>
  <c r="CT15" i="8"/>
  <c r="Z15" i="8"/>
  <c r="Z16" i="8" s="1"/>
  <c r="BT15" i="8"/>
  <c r="CQ15" i="8"/>
  <c r="AM15" i="8"/>
  <c r="DU15" i="8"/>
  <c r="DU16" i="8" s="1"/>
  <c r="DM15" i="8"/>
  <c r="CE15" i="8"/>
  <c r="DA15" i="8"/>
  <c r="AC15" i="8"/>
  <c r="AC16" i="8" s="1"/>
  <c r="DG15" i="8"/>
  <c r="DG16" i="8" s="1"/>
  <c r="DL15" i="8"/>
  <c r="CI15" i="8"/>
  <c r="ED15" i="8"/>
  <c r="ED16" i="8" s="1"/>
  <c r="DE15" i="8"/>
  <c r="CB15" i="8"/>
  <c r="BY15" i="8"/>
  <c r="BC15" i="8"/>
  <c r="BC16" i="8" s="1"/>
  <c r="AV15" i="8"/>
  <c r="CW15" i="8"/>
  <c r="DO15" i="8"/>
  <c r="DO16" i="8" s="1"/>
  <c r="DH15" i="8"/>
  <c r="V15" i="8"/>
  <c r="DI15" i="8"/>
  <c r="BU15" i="8"/>
  <c r="BU16" i="8" s="1"/>
  <c r="H15" i="8"/>
  <c r="BN15" i="8"/>
  <c r="BN16" i="8" s="1"/>
  <c r="DZ15" i="8"/>
  <c r="BB15" i="8"/>
  <c r="BB16" i="8" s="1"/>
  <c r="CO15" i="8"/>
  <c r="DX15" i="8"/>
  <c r="DX16" i="8" s="1"/>
  <c r="BQ15" i="8"/>
  <c r="CZ15" i="8"/>
  <c r="BW15" i="8"/>
  <c r="BW16" i="8" s="1"/>
  <c r="BF15" i="8"/>
  <c r="CS15" i="8"/>
  <c r="BI15" i="8"/>
  <c r="AX15" i="8"/>
  <c r="AX16" i="8" s="1"/>
  <c r="AE15" i="8"/>
  <c r="AE16" i="8" s="1"/>
  <c r="DP15" i="8"/>
  <c r="DP16" i="8" s="1"/>
  <c r="AA15" i="8"/>
  <c r="EA15" i="8"/>
  <c r="AQ15" i="8"/>
  <c r="AQ16" i="8" s="1"/>
  <c r="EB15" i="8"/>
  <c r="CH15" i="8"/>
  <c r="AF15" i="8"/>
  <c r="AF16" i="8" s="1"/>
  <c r="BZ15" i="8"/>
  <c r="DS15" i="8"/>
  <c r="BS15" i="8"/>
  <c r="DN15" i="8"/>
  <c r="DN16" i="8" s="1"/>
  <c r="DB15" i="8"/>
  <c r="CC15" i="8"/>
  <c r="AI15" i="8"/>
  <c r="CD15" i="8"/>
  <c r="CD16" i="8" s="1"/>
  <c r="BE15" i="8"/>
  <c r="BE16" i="8" s="1"/>
  <c r="AB15" i="8"/>
  <c r="BK15" i="8"/>
  <c r="AT15" i="8"/>
  <c r="CY16" i="8"/>
  <c r="CS16" i="8"/>
  <c r="BI16" i="8"/>
  <c r="CT16" i="8"/>
  <c r="DE38" i="8"/>
  <c r="DE40" i="8" s="1"/>
  <c r="DR38" i="8"/>
  <c r="DR40" i="8" s="1"/>
  <c r="AO41" i="12"/>
  <c r="AV16" i="8"/>
  <c r="DL16" i="8"/>
  <c r="H16" i="8"/>
  <c r="CW16" i="8"/>
  <c r="DG38" i="8"/>
  <c r="AV38" i="8"/>
  <c r="AV40" i="8" s="1"/>
  <c r="BE38" i="8"/>
  <c r="BE40" i="8" s="1"/>
  <c r="CT38" i="8"/>
  <c r="CT40" i="8" s="1"/>
  <c r="AP25" i="12"/>
  <c r="CE16" i="8"/>
  <c r="BY16" i="8"/>
  <c r="CQ16" i="8"/>
  <c r="DY256" i="8"/>
  <c r="DV16" i="8"/>
  <c r="CJ16" i="8"/>
  <c r="BH16" i="8"/>
  <c r="DP138" i="8"/>
  <c r="DB9" i="8"/>
  <c r="C278" i="8"/>
  <c r="CX17" i="8"/>
  <c r="CY278" i="8" s="1"/>
  <c r="AL17" i="8"/>
  <c r="AM278" i="8" s="1"/>
  <c r="CK17" i="8"/>
  <c r="CL278" i="8" s="1"/>
  <c r="Y17" i="8"/>
  <c r="Z278" i="8" s="1"/>
  <c r="BT17" i="8"/>
  <c r="BU278" i="8" s="1"/>
  <c r="DO17" i="8"/>
  <c r="DP278" i="8" s="1"/>
  <c r="BC17" i="8"/>
  <c r="BD278" i="8" s="1"/>
  <c r="DJ17" i="8"/>
  <c r="DK278" i="8" s="1"/>
  <c r="AX17" i="8"/>
  <c r="AY278" i="8" s="1"/>
  <c r="CW17" i="8"/>
  <c r="CX278" i="8" s="1"/>
  <c r="AK17" i="8"/>
  <c r="AL278" i="8" s="1"/>
  <c r="CF17" i="8"/>
  <c r="CG278" i="8" s="1"/>
  <c r="EA17" i="8"/>
  <c r="EB278" i="8" s="1"/>
  <c r="BO17" i="8"/>
  <c r="BP278" i="8" s="1"/>
  <c r="DV17" i="8"/>
  <c r="DW278" i="8" s="1"/>
  <c r="BJ17" i="8"/>
  <c r="BK278" i="8" s="1"/>
  <c r="DI17" i="8"/>
  <c r="DJ278" i="8" s="1"/>
  <c r="AW17" i="8"/>
  <c r="AX278" i="8" s="1"/>
  <c r="CR17" i="8"/>
  <c r="CS278" i="8" s="1"/>
  <c r="AF17" i="8"/>
  <c r="AG278" i="8" s="1"/>
  <c r="CA17" i="8"/>
  <c r="CB278" i="8" s="1"/>
  <c r="DR17" i="8"/>
  <c r="DS278" i="8" s="1"/>
  <c r="BF17" i="8"/>
  <c r="BG278" i="8" s="1"/>
  <c r="DE17" i="8"/>
  <c r="DF278" i="8" s="1"/>
  <c r="AS17" i="8"/>
  <c r="AT278" i="8" s="1"/>
  <c r="CN17" i="8"/>
  <c r="CO278" i="8" s="1"/>
  <c r="AB17" i="8"/>
  <c r="AC278" i="8" s="1"/>
  <c r="BW17" i="8"/>
  <c r="BX278" i="8" s="1"/>
  <c r="AU17" i="8"/>
  <c r="AV278" i="8" s="1"/>
  <c r="DN17" i="8"/>
  <c r="DO278" i="8" s="1"/>
  <c r="DA17" i="8"/>
  <c r="DB278" i="8" s="1"/>
  <c r="CJ17" i="8"/>
  <c r="CK278" i="8" s="1"/>
  <c r="BS17" i="8"/>
  <c r="BT278" i="8" s="1"/>
  <c r="BN17" i="8"/>
  <c r="BO278" i="8" s="1"/>
  <c r="BA17" i="8"/>
  <c r="BB278" i="8" s="1"/>
  <c r="AJ17" i="8"/>
  <c r="AK278" i="8" s="1"/>
  <c r="C18" i="8"/>
  <c r="C19" i="8" s="1"/>
  <c r="BM17" i="8"/>
  <c r="BN278" i="8" s="1"/>
  <c r="AV17" i="8"/>
  <c r="AW278" i="8" s="1"/>
  <c r="H17" i="8"/>
  <c r="BI17" i="8"/>
  <c r="BJ278" i="8" s="1"/>
  <c r="DD17" i="8"/>
  <c r="DE278" i="8" s="1"/>
  <c r="AA17" i="8"/>
  <c r="AB278" i="8" s="1"/>
  <c r="CH17" i="8"/>
  <c r="CI278" i="8" s="1"/>
  <c r="V17" i="8"/>
  <c r="W278" i="8" s="1"/>
  <c r="BU17" i="8"/>
  <c r="BV278" i="8" s="1"/>
  <c r="DP17" i="8"/>
  <c r="DQ278" i="8" s="1"/>
  <c r="BD17" i="8"/>
  <c r="BE278" i="8" s="1"/>
  <c r="CY17" i="8"/>
  <c r="CZ278" i="8" s="1"/>
  <c r="AM17" i="8"/>
  <c r="AN278" i="8" s="1"/>
  <c r="CT17" i="8"/>
  <c r="CU278" i="8" s="1"/>
  <c r="AH17" i="8"/>
  <c r="AI278" i="8" s="1"/>
  <c r="CG17" i="8"/>
  <c r="CH278" i="8" s="1"/>
  <c r="EB17" i="8"/>
  <c r="EC278" i="8" s="1"/>
  <c r="BP17" i="8"/>
  <c r="BQ278" i="8" s="1"/>
  <c r="DK17" i="8"/>
  <c r="DL278" i="8" s="1"/>
  <c r="AY17" i="8"/>
  <c r="AZ278" i="8" s="1"/>
  <c r="DF17" i="8"/>
  <c r="DG278" i="8" s="1"/>
  <c r="AT17" i="8"/>
  <c r="AU278" i="8" s="1"/>
  <c r="CS17" i="8"/>
  <c r="CT278" i="8" s="1"/>
  <c r="AG17" i="8"/>
  <c r="AH278" i="8" s="1"/>
  <c r="CB17" i="8"/>
  <c r="CC278" i="8" s="1"/>
  <c r="DW17" i="8"/>
  <c r="DX278" i="8" s="1"/>
  <c r="BK17" i="8"/>
  <c r="BL278" i="8" s="1"/>
  <c r="DB17" i="8"/>
  <c r="DC278" i="8" s="1"/>
  <c r="AP17" i="8"/>
  <c r="AQ278" i="8" s="1"/>
  <c r="CO17" i="8"/>
  <c r="CP278" i="8" s="1"/>
  <c r="AC17" i="8"/>
  <c r="AD278" i="8" s="1"/>
  <c r="BX17" i="8"/>
  <c r="BY278" i="8" s="1"/>
  <c r="DS17" i="8"/>
  <c r="DT278" i="8" s="1"/>
  <c r="BG17" i="8"/>
  <c r="BH278" i="8" s="1"/>
  <c r="ED17" i="8"/>
  <c r="BR17" i="8"/>
  <c r="BS278" i="8" s="1"/>
  <c r="DQ17" i="8"/>
  <c r="DR278" i="8" s="1"/>
  <c r="BE17" i="8"/>
  <c r="BF278" i="8" s="1"/>
  <c r="CZ17" i="8"/>
  <c r="DA278" i="8" s="1"/>
  <c r="AN17" i="8"/>
  <c r="AO278" i="8" s="1"/>
  <c r="CI17" i="8"/>
  <c r="CJ278" i="8" s="1"/>
  <c r="W17" i="8"/>
  <c r="X278" i="8" s="1"/>
  <c r="CD17" i="8"/>
  <c r="CE278" i="8" s="1"/>
  <c r="EC17" i="8"/>
  <c r="ED278" i="8" s="1"/>
  <c r="BQ17" i="8"/>
  <c r="BR278" i="8" s="1"/>
  <c r="DL17" i="8"/>
  <c r="DM278" i="8" s="1"/>
  <c r="AZ17" i="8"/>
  <c r="BA278" i="8" s="1"/>
  <c r="CU17" i="8"/>
  <c r="CV278" i="8" s="1"/>
  <c r="AI17" i="8"/>
  <c r="AJ278" i="8" s="1"/>
  <c r="CP17" i="8"/>
  <c r="CQ278" i="8" s="1"/>
  <c r="AD17" i="8"/>
  <c r="AE278" i="8" s="1"/>
  <c r="CC17" i="8"/>
  <c r="CD278" i="8" s="1"/>
  <c r="DX17" i="8"/>
  <c r="DY278" i="8" s="1"/>
  <c r="BL17" i="8"/>
  <c r="BM278" i="8" s="1"/>
  <c r="DG17" i="8"/>
  <c r="DH278" i="8" s="1"/>
  <c r="AE17" i="8"/>
  <c r="AF278" i="8" s="1"/>
  <c r="CL17" i="8"/>
  <c r="CM278" i="8" s="1"/>
  <c r="Z17" i="8"/>
  <c r="AA278" i="8" s="1"/>
  <c r="BY17" i="8"/>
  <c r="BZ278" i="8" s="1"/>
  <c r="DT17" i="8"/>
  <c r="DU278" i="8" s="1"/>
  <c r="BH17" i="8"/>
  <c r="BI278" i="8" s="1"/>
  <c r="DC17" i="8"/>
  <c r="DD278" i="8" s="1"/>
  <c r="AQ17" i="8"/>
  <c r="AR278" i="8" s="1"/>
  <c r="BB17" i="8"/>
  <c r="BC278" i="8" s="1"/>
  <c r="AO17" i="8"/>
  <c r="AP278" i="8" s="1"/>
  <c r="X17" i="8"/>
  <c r="Y278" i="8" s="1"/>
  <c r="DZ17" i="8"/>
  <c r="EA278" i="8" s="1"/>
  <c r="DM17" i="8"/>
  <c r="DN278" i="8" s="1"/>
  <c r="CV17" i="8"/>
  <c r="CW278" i="8" s="1"/>
  <c r="CE17" i="8"/>
  <c r="CF278" i="8" s="1"/>
  <c r="BZ17" i="8"/>
  <c r="CA278" i="8" s="1"/>
  <c r="DY17" i="8"/>
  <c r="DZ278" i="8" s="1"/>
  <c r="DH17" i="8"/>
  <c r="DI278" i="8" s="1"/>
  <c r="CQ17" i="8"/>
  <c r="CR278" i="8" s="1"/>
  <c r="BV17" i="8"/>
  <c r="BW278" i="8" s="1"/>
  <c r="DU17" i="8"/>
  <c r="DV278" i="8" s="1"/>
  <c r="AR17" i="8"/>
  <c r="AS278" i="8" s="1"/>
  <c r="CM17" i="8"/>
  <c r="CN278" i="8" s="1"/>
  <c r="AA16" i="8"/>
  <c r="BS16" i="8"/>
  <c r="BZ16" i="8"/>
  <c r="EA16" i="8"/>
  <c r="DB185" i="8"/>
  <c r="F109" i="8"/>
  <c r="CM56" i="8"/>
  <c r="CM58" i="8" s="1"/>
  <c r="DA56" i="8"/>
  <c r="DD56" i="8"/>
  <c r="X56" i="8"/>
  <c r="X9" i="8" s="1"/>
  <c r="DJ56" i="8"/>
  <c r="DO56" i="8"/>
  <c r="DO9" i="8" s="1"/>
  <c r="AC56" i="8"/>
  <c r="BS56" i="8"/>
  <c r="BS9" i="8" s="1"/>
  <c r="EB56" i="8"/>
  <c r="DV56" i="8"/>
  <c r="DV58" i="8" s="1"/>
  <c r="AT56" i="8"/>
  <c r="AT9" i="8" s="1"/>
  <c r="CB56" i="8"/>
  <c r="CB58" i="8" s="1"/>
  <c r="BV56" i="8"/>
  <c r="BV58" i="8" s="1"/>
  <c r="BR56" i="8"/>
  <c r="BR9" i="8" s="1"/>
  <c r="Z56" i="8"/>
  <c r="Z9" i="8" s="1"/>
  <c r="Y56" i="8"/>
  <c r="DS40" i="8"/>
  <c r="AJ40" i="8"/>
  <c r="AG40" i="8"/>
  <c r="CA40" i="8"/>
  <c r="AR40" i="8"/>
  <c r="BB40" i="8"/>
  <c r="BO40" i="8"/>
  <c r="BS33" i="8"/>
  <c r="AS33" i="8"/>
  <c r="AE33" i="8"/>
  <c r="AE34" i="8" s="1"/>
  <c r="DU33" i="8"/>
  <c r="BL33" i="8"/>
  <c r="CL33" i="8"/>
  <c r="CB33" i="8"/>
  <c r="CB10" i="8" s="1"/>
  <c r="DB33" i="8"/>
  <c r="CA33" i="8"/>
  <c r="AZ33" i="8"/>
  <c r="DL33" i="8"/>
  <c r="DL10" i="8" s="1"/>
  <c r="BM33" i="8"/>
  <c r="DY33" i="8"/>
  <c r="BZ33" i="8"/>
  <c r="BZ34" i="8" s="1"/>
  <c r="CY33" i="8"/>
  <c r="DW33" i="8"/>
  <c r="DW10" i="8" s="1"/>
  <c r="AN33" i="8"/>
  <c r="CZ33" i="8"/>
  <c r="BA33" i="8"/>
  <c r="BA34" i="8" s="1"/>
  <c r="DM33" i="8"/>
  <c r="BN33" i="8"/>
  <c r="DZ33" i="8"/>
  <c r="AY33" i="8"/>
  <c r="BG33" i="8"/>
  <c r="BX33" i="8"/>
  <c r="Y33" i="8"/>
  <c r="CK33" i="8"/>
  <c r="AL33" i="8"/>
  <c r="CX33" i="8"/>
  <c r="CQ33" i="8"/>
  <c r="DE33" i="8"/>
  <c r="AV33" i="8"/>
  <c r="BV33" i="8"/>
  <c r="DX33" i="8"/>
  <c r="AC33" i="8"/>
  <c r="DO33" i="8"/>
  <c r="DO10" i="8" s="1"/>
  <c r="CM33" i="8"/>
  <c r="BP33" i="8"/>
  <c r="EB33" i="8"/>
  <c r="EB10" i="8" s="1"/>
  <c r="CC33" i="8"/>
  <c r="CC10" i="8" s="1"/>
  <c r="AD33" i="8"/>
  <c r="CP33" i="8"/>
  <c r="AM33" i="8"/>
  <c r="AM10" i="8" s="1"/>
  <c r="BK33" i="8"/>
  <c r="BK34" i="8" s="1"/>
  <c r="BD33" i="8"/>
  <c r="DP33" i="8"/>
  <c r="DP34" i="8" s="1"/>
  <c r="BQ33" i="8"/>
  <c r="EC33" i="8"/>
  <c r="EC34" i="8" s="1"/>
  <c r="CD33" i="8"/>
  <c r="CI33" i="8"/>
  <c r="DG33" i="8"/>
  <c r="AB33" i="8"/>
  <c r="AB10" i="8" s="1"/>
  <c r="CN33" i="8"/>
  <c r="AO33" i="8"/>
  <c r="DA33" i="8"/>
  <c r="BB33" i="8"/>
  <c r="DN33" i="8"/>
  <c r="DN34" i="8" s="1"/>
  <c r="D36" i="8"/>
  <c r="D37" i="8" s="1"/>
  <c r="AF33" i="8"/>
  <c r="AF10" i="8" s="1"/>
  <c r="BF33" i="8"/>
  <c r="DH33" i="8"/>
  <c r="CU33" i="8"/>
  <c r="BY33" i="8"/>
  <c r="AI33" i="8"/>
  <c r="AI34" i="8" s="1"/>
  <c r="CO33" i="8"/>
  <c r="BC33" i="8"/>
  <c r="AA33" i="8"/>
  <c r="AA10" i="8" s="1"/>
  <c r="CF33" i="8"/>
  <c r="AG33" i="8"/>
  <c r="CS33" i="8"/>
  <c r="AT33" i="8"/>
  <c r="DF33" i="8"/>
  <c r="EA33" i="8"/>
  <c r="BW33" i="8"/>
  <c r="BT33" i="8"/>
  <c r="H33" i="8"/>
  <c r="H34" i="8" s="1"/>
  <c r="CG33" i="8"/>
  <c r="AH33" i="8"/>
  <c r="CT33" i="8"/>
  <c r="CT34" i="8" s="1"/>
  <c r="W33" i="8"/>
  <c r="W10" i="8" s="1"/>
  <c r="AU33" i="8"/>
  <c r="AR33" i="8"/>
  <c r="DD33" i="8"/>
  <c r="BE33" i="8"/>
  <c r="DQ33" i="8"/>
  <c r="BR33" i="8"/>
  <c r="ED33" i="8"/>
  <c r="AT41" i="12"/>
  <c r="AO36" i="12"/>
  <c r="AN46" i="12"/>
  <c r="AS10" i="12"/>
  <c r="AR10" i="12"/>
  <c r="AR16" i="12"/>
  <c r="AQ36" i="12"/>
  <c r="BG10" i="12"/>
  <c r="BG41" i="12"/>
  <c r="CF15" i="8"/>
  <c r="CF16" i="8" s="1"/>
  <c r="CR15" i="8"/>
  <c r="CR10" i="8" s="1"/>
  <c r="AR46" i="12"/>
  <c r="AR41" i="12"/>
  <c r="AT36" i="12"/>
  <c r="AT16" i="12"/>
  <c r="BJ56" i="12"/>
  <c r="BJ52" i="12"/>
  <c r="BJ48" i="12"/>
  <c r="BJ43" i="12"/>
  <c r="BJ38" i="12"/>
  <c r="BJ33" i="12"/>
  <c r="BJ29" i="12"/>
  <c r="BJ54" i="12"/>
  <c r="BJ45" i="12"/>
  <c r="BJ35" i="12"/>
  <c r="BJ27" i="12"/>
  <c r="BJ55" i="12"/>
  <c r="BJ51" i="12"/>
  <c r="BJ47" i="12"/>
  <c r="BJ42" i="12"/>
  <c r="BJ37" i="12"/>
  <c r="BJ32" i="12"/>
  <c r="BJ28" i="12"/>
  <c r="BJ50" i="12"/>
  <c r="BJ40" i="12"/>
  <c r="BJ31" i="12"/>
  <c r="BJ39" i="12"/>
  <c r="BJ49" i="12"/>
  <c r="BJ44" i="12"/>
  <c r="BJ26" i="12"/>
  <c r="BJ53" i="12"/>
  <c r="BJ34" i="12"/>
  <c r="BJ30" i="12"/>
  <c r="BJ17" i="12"/>
  <c r="BJ19" i="12"/>
  <c r="BJ18" i="12"/>
  <c r="BJ20" i="12"/>
  <c r="BJ21" i="12"/>
  <c r="BJ22" i="12"/>
  <c r="BJ23" i="12"/>
  <c r="BJ24" i="12"/>
  <c r="BJ11" i="12"/>
  <c r="BJ13" i="12"/>
  <c r="BJ12" i="12"/>
  <c r="BJ15" i="12"/>
  <c r="BJ14" i="12"/>
  <c r="BI54" i="12"/>
  <c r="BI50" i="12"/>
  <c r="BI45" i="12"/>
  <c r="BI40" i="12"/>
  <c r="BI35" i="12"/>
  <c r="BI31" i="12"/>
  <c r="BI27" i="12"/>
  <c r="BI53" i="12"/>
  <c r="BI49" i="12"/>
  <c r="BI44" i="12"/>
  <c r="BI39" i="12"/>
  <c r="BI34" i="12"/>
  <c r="BI30" i="12"/>
  <c r="BI26" i="12"/>
  <c r="BI56" i="12"/>
  <c r="BI52" i="12"/>
  <c r="BI48" i="12"/>
  <c r="BI43" i="12"/>
  <c r="BI38" i="12"/>
  <c r="BI33" i="12"/>
  <c r="BI29" i="12"/>
  <c r="BI47" i="12"/>
  <c r="BI28" i="12"/>
  <c r="BI55" i="12"/>
  <c r="BI42" i="12"/>
  <c r="BI37" i="12"/>
  <c r="BI32" i="12"/>
  <c r="BI51" i="12"/>
  <c r="BI17" i="12"/>
  <c r="BI18" i="12"/>
  <c r="BI19" i="12"/>
  <c r="BI20" i="12"/>
  <c r="BI21" i="12"/>
  <c r="BI22" i="12"/>
  <c r="BI23" i="12"/>
  <c r="BI24" i="12"/>
  <c r="BI11" i="12"/>
  <c r="BI15" i="12"/>
  <c r="BI14" i="12"/>
  <c r="BI12" i="12"/>
  <c r="BI13" i="12"/>
  <c r="AQ16" i="12"/>
  <c r="AQ41" i="12"/>
  <c r="BN56" i="12"/>
  <c r="BN52" i="12"/>
  <c r="BN48" i="12"/>
  <c r="BN43" i="12"/>
  <c r="BN38" i="12"/>
  <c r="BN33" i="12"/>
  <c r="BN29" i="12"/>
  <c r="BN24" i="12"/>
  <c r="BN20" i="12"/>
  <c r="BN15" i="12"/>
  <c r="BN11" i="12"/>
  <c r="BN53" i="12"/>
  <c r="BN49" i="12"/>
  <c r="BN44" i="12"/>
  <c r="BN39" i="12"/>
  <c r="BN34" i="12"/>
  <c r="BN30" i="12"/>
  <c r="BN26" i="12"/>
  <c r="BN21" i="12"/>
  <c r="BN17" i="12"/>
  <c r="BN12" i="12"/>
  <c r="BN54" i="12"/>
  <c r="BN50" i="12"/>
  <c r="BN45" i="12"/>
  <c r="BN40" i="12"/>
  <c r="BN35" i="12"/>
  <c r="BN31" i="12"/>
  <c r="BN27" i="12"/>
  <c r="BN22" i="12"/>
  <c r="BN18" i="12"/>
  <c r="BN13" i="12"/>
  <c r="BN55" i="12"/>
  <c r="BN37" i="12"/>
  <c r="BN19" i="12"/>
  <c r="BN42" i="12"/>
  <c r="BN23" i="12"/>
  <c r="BN47" i="12"/>
  <c r="BN28" i="12"/>
  <c r="BN51" i="12"/>
  <c r="BN32" i="12"/>
  <c r="BN14" i="12"/>
  <c r="AN16" i="12"/>
  <c r="AN36" i="12"/>
  <c r="AW27" i="12"/>
  <c r="AW28" i="12"/>
  <c r="AV53" i="12"/>
  <c r="AV34" i="12"/>
  <c r="AW48" i="12"/>
  <c r="AV39" i="12"/>
  <c r="AW38" i="12"/>
  <c r="AW35" i="12"/>
  <c r="AW37" i="12"/>
  <c r="AV49" i="12"/>
  <c r="AV30" i="12"/>
  <c r="AW56" i="12"/>
  <c r="AW45" i="12"/>
  <c r="AV44" i="12"/>
  <c r="AV26" i="12"/>
  <c r="AW52" i="12"/>
  <c r="AW29" i="12"/>
  <c r="AV57" i="12"/>
  <c r="AX56" i="12"/>
  <c r="AX49" i="12"/>
  <c r="AM45" i="12"/>
  <c r="AM27" i="12"/>
  <c r="AM53" i="12"/>
  <c r="AM34" i="12"/>
  <c r="AM17" i="12"/>
  <c r="AM48" i="12"/>
  <c r="AM29" i="12"/>
  <c r="AM11" i="12"/>
  <c r="AM37" i="12"/>
  <c r="AM14" i="12"/>
  <c r="AW39" i="12"/>
  <c r="AM57" i="12"/>
  <c r="AY56" i="12"/>
  <c r="AY49" i="12"/>
  <c r="AY44" i="12"/>
  <c r="AY39" i="12"/>
  <c r="AY34" i="12"/>
  <c r="AY30" i="12"/>
  <c r="AY26" i="12"/>
  <c r="AY57" i="12"/>
  <c r="AW53" i="12"/>
  <c r="AV27" i="12"/>
  <c r="AV45" i="12"/>
  <c r="AX31" i="12"/>
  <c r="AX50" i="12"/>
  <c r="AW47" i="12"/>
  <c r="AX53" i="12"/>
  <c r="AV37" i="12"/>
  <c r="AV55" i="12"/>
  <c r="AW31" i="12"/>
  <c r="AX42" i="12"/>
  <c r="AX57" i="12"/>
  <c r="AM40" i="12"/>
  <c r="AM22" i="12"/>
  <c r="AM49" i="12"/>
  <c r="AM30" i="12"/>
  <c r="AM12" i="12"/>
  <c r="AM43" i="12"/>
  <c r="AM24" i="12"/>
  <c r="AM42" i="12"/>
  <c r="AM19" i="12"/>
  <c r="AM47" i="12"/>
  <c r="AM28" i="12"/>
  <c r="AW34" i="12"/>
  <c r="AY52" i="12"/>
  <c r="AY48" i="12"/>
  <c r="AY43" i="12"/>
  <c r="AY38" i="12"/>
  <c r="AY33" i="12"/>
  <c r="AY29" i="12"/>
  <c r="AY54" i="12"/>
  <c r="AW57" i="12"/>
  <c r="AV31" i="12"/>
  <c r="AV50" i="12"/>
  <c r="AX35" i="12"/>
  <c r="AX54" i="12"/>
  <c r="AV42" i="12"/>
  <c r="AX28" i="12"/>
  <c r="AX47" i="12"/>
  <c r="AX30" i="12"/>
  <c r="AM54" i="12"/>
  <c r="AM35" i="12"/>
  <c r="AM18" i="12"/>
  <c r="AM44" i="12"/>
  <c r="AM26" i="12"/>
  <c r="AM56" i="12"/>
  <c r="AM38" i="12"/>
  <c r="AM20" i="12"/>
  <c r="AM23" i="12"/>
  <c r="AM51" i="12"/>
  <c r="AW30" i="12"/>
  <c r="AW49" i="12"/>
  <c r="AY55" i="12"/>
  <c r="AY47" i="12"/>
  <c r="AY42" i="12"/>
  <c r="AY37" i="12"/>
  <c r="AY32" i="12"/>
  <c r="AY28" i="12"/>
  <c r="AY50" i="12"/>
  <c r="AV35" i="12"/>
  <c r="AV54" i="12"/>
  <c r="AX40" i="12"/>
  <c r="AX26" i="12"/>
  <c r="AW43" i="12"/>
  <c r="AW50" i="12"/>
  <c r="AV28" i="12"/>
  <c r="AV47" i="12"/>
  <c r="AW42" i="12"/>
  <c r="AX32" i="12"/>
  <c r="AX51" i="12"/>
  <c r="AX34" i="12"/>
  <c r="AM50" i="12"/>
  <c r="AM31" i="12"/>
  <c r="AM13" i="12"/>
  <c r="AM39" i="12"/>
  <c r="AM21" i="12"/>
  <c r="AM52" i="12"/>
  <c r="AM33" i="12"/>
  <c r="AM15" i="12"/>
  <c r="AM55" i="12"/>
  <c r="AM32" i="12"/>
  <c r="AW44" i="12"/>
  <c r="AW26" i="12"/>
  <c r="AY51" i="12"/>
  <c r="AY40" i="12"/>
  <c r="AY35" i="12"/>
  <c r="AV40" i="12"/>
  <c r="AX45" i="12"/>
  <c r="AW33" i="12"/>
  <c r="AV51" i="12"/>
  <c r="AW40" i="12"/>
  <c r="AX55" i="12"/>
  <c r="AV38" i="12"/>
  <c r="AV56" i="12"/>
  <c r="AX43" i="12"/>
  <c r="AY45" i="12"/>
  <c r="AW54" i="12"/>
  <c r="AY31" i="12"/>
  <c r="AX39" i="12"/>
  <c r="AV43" i="12"/>
  <c r="AX29" i="12"/>
  <c r="AX48" i="12"/>
  <c r="AY27" i="12"/>
  <c r="AW32" i="12"/>
  <c r="AX27" i="12"/>
  <c r="AX44" i="12"/>
  <c r="AV29" i="12"/>
  <c r="AX33" i="12"/>
  <c r="AV48" i="12"/>
  <c r="AW55" i="12"/>
  <c r="AX37" i="12"/>
  <c r="AV33" i="12"/>
  <c r="AX38" i="12"/>
  <c r="AY53" i="12"/>
  <c r="AV32" i="12"/>
  <c r="AW51" i="12"/>
  <c r="AX52" i="12"/>
  <c r="AV52" i="12"/>
  <c r="AX17" i="12"/>
  <c r="AW17" i="12"/>
  <c r="AY17" i="12"/>
  <c r="AV17" i="12"/>
  <c r="AV19" i="12"/>
  <c r="AY19" i="12"/>
  <c r="AV18" i="12"/>
  <c r="AY18" i="12"/>
  <c r="AX19" i="12"/>
  <c r="AX18" i="12"/>
  <c r="AW19" i="12"/>
  <c r="AW18" i="12"/>
  <c r="AV20" i="12"/>
  <c r="AX20" i="12"/>
  <c r="AW20" i="12"/>
  <c r="AY20" i="12"/>
  <c r="AW21" i="12"/>
  <c r="AX21" i="12"/>
  <c r="AY21" i="12"/>
  <c r="AV21" i="12"/>
  <c r="AX22" i="12"/>
  <c r="AV22" i="12"/>
  <c r="AW22" i="12"/>
  <c r="AY22" i="12"/>
  <c r="AW23" i="12"/>
  <c r="AX23" i="12"/>
  <c r="AV23" i="12"/>
  <c r="AY23" i="12"/>
  <c r="AW24" i="12"/>
  <c r="AV24" i="12"/>
  <c r="AX24" i="12"/>
  <c r="AY24" i="12"/>
  <c r="BM8" i="12"/>
  <c r="BM7" i="12"/>
  <c r="AM7" i="12"/>
  <c r="AP41" i="12"/>
  <c r="AS46" i="12"/>
  <c r="AS36" i="12"/>
  <c r="AU27" i="5"/>
  <c r="BH6" i="12"/>
  <c r="BL8" i="12"/>
  <c r="BL7" i="12"/>
  <c r="AQ46" i="12"/>
  <c r="AQ25" i="12"/>
  <c r="BG36" i="12"/>
  <c r="AO10" i="12"/>
  <c r="AO25" i="12"/>
  <c r="AO46" i="12"/>
  <c r="BM55" i="12"/>
  <c r="BM51" i="12"/>
  <c r="BM47" i="12"/>
  <c r="BM42" i="12"/>
  <c r="BM37" i="12"/>
  <c r="BM32" i="12"/>
  <c r="BM28" i="12"/>
  <c r="BM23" i="12"/>
  <c r="BM19" i="12"/>
  <c r="BM14" i="12"/>
  <c r="BM56" i="12"/>
  <c r="BM52" i="12"/>
  <c r="BM48" i="12"/>
  <c r="BM43" i="12"/>
  <c r="BM38" i="12"/>
  <c r="BM33" i="12"/>
  <c r="BM29" i="12"/>
  <c r="BM24" i="12"/>
  <c r="BM20" i="12"/>
  <c r="BM15" i="12"/>
  <c r="BM11" i="12"/>
  <c r="BM53" i="12"/>
  <c r="BM49" i="12"/>
  <c r="BM44" i="12"/>
  <c r="BM39" i="12"/>
  <c r="BM34" i="12"/>
  <c r="BM30" i="12"/>
  <c r="BM26" i="12"/>
  <c r="BM21" i="12"/>
  <c r="BM17" i="12"/>
  <c r="BM12" i="12"/>
  <c r="BM50" i="12"/>
  <c r="BM31" i="12"/>
  <c r="BM13" i="12"/>
  <c r="BM54" i="12"/>
  <c r="BM35" i="12"/>
  <c r="BM18" i="12"/>
  <c r="BM40" i="12"/>
  <c r="BM22" i="12"/>
  <c r="BM45" i="12"/>
  <c r="BM27" i="12"/>
  <c r="AM8" i="12"/>
  <c r="AS16" i="12"/>
  <c r="DW16" i="8"/>
  <c r="BQ16" i="8"/>
  <c r="DM16" i="8"/>
  <c r="CI16" i="8"/>
  <c r="DF16" i="8"/>
  <c r="BT16" i="8"/>
  <c r="W16" i="8"/>
  <c r="CC16" i="8"/>
  <c r="AC38" i="8"/>
  <c r="AC40" i="8" s="1"/>
  <c r="DT38" i="8"/>
  <c r="DT40" i="8" s="1"/>
  <c r="CG16" i="8"/>
  <c r="EB16" i="8"/>
  <c r="DY14" i="8"/>
  <c r="DY16" i="8" s="1"/>
  <c r="BI38" i="8"/>
  <c r="BI40" i="8" s="1"/>
  <c r="BF14" i="8"/>
  <c r="BF16" i="8" s="1"/>
  <c r="DF38" i="8"/>
  <c r="DF40" i="8" s="1"/>
  <c r="CR38" i="8"/>
  <c r="CR40" i="8" s="1"/>
  <c r="BZ38" i="8"/>
  <c r="BZ40" i="8" s="1"/>
  <c r="DU38" i="8"/>
  <c r="DU40" i="8" s="1"/>
  <c r="DJ38" i="8"/>
  <c r="DJ40" i="8" s="1"/>
  <c r="CO14" i="8"/>
  <c r="DA38" i="8"/>
  <c r="DA40" i="8" s="1"/>
  <c r="AG15" i="8"/>
  <c r="AG16" i="8" s="1"/>
  <c r="DR15" i="8"/>
  <c r="DR16" i="8" s="1"/>
  <c r="CN15" i="8"/>
  <c r="CN10" i="8" s="1"/>
  <c r="BR15" i="8"/>
  <c r="BR16" i="8" s="1"/>
  <c r="AN15" i="8"/>
  <c r="AN16" i="8" s="1"/>
  <c r="EC15" i="8"/>
  <c r="EC16" i="8" s="1"/>
  <c r="CU15" i="8"/>
  <c r="CU16" i="8" s="1"/>
  <c r="CP15" i="8"/>
  <c r="CP16" i="8" s="1"/>
  <c r="BL15" i="8"/>
  <c r="BL16" i="8" s="1"/>
  <c r="AP15" i="8"/>
  <c r="AP16" i="8" s="1"/>
  <c r="BG15" i="8"/>
  <c r="BG16" i="8" s="1"/>
  <c r="AO15" i="8"/>
  <c r="CV15" i="8"/>
  <c r="CV16" i="8" s="1"/>
  <c r="X15" i="8"/>
  <c r="AJ15" i="8"/>
  <c r="AJ16" i="8" s="1"/>
  <c r="BH38" i="8"/>
  <c r="BH40" i="8" s="1"/>
  <c r="AS38" i="8"/>
  <c r="AS40" i="8" s="1"/>
  <c r="BM15" i="8"/>
  <c r="BM16" i="8" s="1"/>
  <c r="AW15" i="8"/>
  <c r="AW16" i="8" s="1"/>
  <c r="DD15" i="8"/>
  <c r="DD16" i="8" s="1"/>
  <c r="BD15" i="8"/>
  <c r="BD16" i="8" s="1"/>
  <c r="DK15" i="8"/>
  <c r="DK16" i="8" s="1"/>
  <c r="DT15" i="8"/>
  <c r="DT10" i="8" s="1"/>
  <c r="DJ15" i="8"/>
  <c r="DJ16" i="8" s="1"/>
  <c r="CA15" i="8"/>
  <c r="CA16" i="8" s="1"/>
  <c r="CK15" i="8"/>
  <c r="CK16" i="8" s="1"/>
  <c r="BO15" i="8"/>
  <c r="BO16" i="8" s="1"/>
  <c r="CL15" i="8"/>
  <c r="CL16" i="8" s="1"/>
  <c r="AR15" i="8"/>
  <c r="AR16" i="8" s="1"/>
  <c r="CX15" i="8"/>
  <c r="CX16" i="8" s="1"/>
  <c r="AL15" i="8"/>
  <c r="AL16" i="8" s="1"/>
  <c r="Y15" i="8"/>
  <c r="Y16" i="8" s="1"/>
  <c r="AR25" i="12"/>
  <c r="AR36" i="12"/>
  <c r="AT10" i="12"/>
  <c r="AT46" i="12"/>
  <c r="AT25" i="12"/>
  <c r="BL54" i="12"/>
  <c r="BL50" i="12"/>
  <c r="BL45" i="12"/>
  <c r="BL40" i="12"/>
  <c r="BL35" i="12"/>
  <c r="BL31" i="12"/>
  <c r="BL27" i="12"/>
  <c r="BL22" i="12"/>
  <c r="BL18" i="12"/>
  <c r="BL13" i="12"/>
  <c r="BL55" i="12"/>
  <c r="BL51" i="12"/>
  <c r="BL47" i="12"/>
  <c r="BL42" i="12"/>
  <c r="BL37" i="12"/>
  <c r="BL32" i="12"/>
  <c r="BL28" i="12"/>
  <c r="BL23" i="12"/>
  <c r="BL19" i="12"/>
  <c r="BL14" i="12"/>
  <c r="BL56" i="12"/>
  <c r="BL52" i="12"/>
  <c r="BL48" i="12"/>
  <c r="BL43" i="12"/>
  <c r="BL38" i="12"/>
  <c r="BL33" i="12"/>
  <c r="BL29" i="12"/>
  <c r="BL24" i="12"/>
  <c r="BL20" i="12"/>
  <c r="BL15" i="12"/>
  <c r="BL11" i="12"/>
  <c r="BL44" i="12"/>
  <c r="BL26" i="12"/>
  <c r="BL49" i="12"/>
  <c r="BL30" i="12"/>
  <c r="BL12" i="12"/>
  <c r="BL53" i="12"/>
  <c r="BL34" i="12"/>
  <c r="BL17" i="12"/>
  <c r="BL39" i="12"/>
  <c r="BL21" i="12"/>
  <c r="AQ10" i="12"/>
  <c r="BG16" i="12"/>
  <c r="BG25" i="12"/>
  <c r="AO16" i="12"/>
  <c r="AN10" i="12"/>
  <c r="AN41" i="12"/>
  <c r="AN25" i="12"/>
  <c r="AP10" i="12"/>
  <c r="AP46" i="12"/>
  <c r="AS41" i="12"/>
  <c r="BK8" i="12"/>
  <c r="BK7" i="12"/>
  <c r="BJ8" i="12"/>
  <c r="BJ7" i="12"/>
  <c r="BI8" i="12"/>
  <c r="K6" i="12" s="1"/>
  <c r="K8" i="12" s="1"/>
  <c r="BI7" i="12"/>
  <c r="BN7" i="12"/>
  <c r="BN8" i="12"/>
  <c r="AU9" i="12"/>
  <c r="AP16" i="12"/>
  <c r="AP36" i="12"/>
  <c r="AS25" i="12"/>
  <c r="BH7" i="12"/>
  <c r="BH8" i="12"/>
  <c r="BK55" i="12"/>
  <c r="BK51" i="12"/>
  <c r="BK47" i="12"/>
  <c r="BK42" i="12"/>
  <c r="BK37" i="12"/>
  <c r="BK32" i="12"/>
  <c r="BK28" i="12"/>
  <c r="BK53" i="12"/>
  <c r="BK39" i="12"/>
  <c r="BK30" i="12"/>
  <c r="BK54" i="12"/>
  <c r="BK50" i="12"/>
  <c r="BK45" i="12"/>
  <c r="BK40" i="12"/>
  <c r="BK35" i="12"/>
  <c r="BK31" i="12"/>
  <c r="BK27" i="12"/>
  <c r="BK44" i="12"/>
  <c r="BK34" i="12"/>
  <c r="BK26" i="12"/>
  <c r="BK56" i="12"/>
  <c r="BK43" i="12"/>
  <c r="BK49" i="12"/>
  <c r="BK33" i="12"/>
  <c r="BK48" i="12"/>
  <c r="BK29" i="12"/>
  <c r="BK52" i="12"/>
  <c r="BK38" i="12"/>
  <c r="BK17" i="12"/>
  <c r="BK19" i="12"/>
  <c r="BK18" i="12"/>
  <c r="BK20" i="12"/>
  <c r="BK21" i="12"/>
  <c r="BK22" i="12"/>
  <c r="BK23" i="12"/>
  <c r="BK24" i="12"/>
  <c r="BK11" i="12"/>
  <c r="BK15" i="12"/>
  <c r="BK13" i="12"/>
  <c r="BK14" i="12"/>
  <c r="BK12" i="12"/>
  <c r="I23" i="5"/>
  <c r="H69" i="3" s="1"/>
  <c r="CQ73" i="8"/>
  <c r="AI14" i="8"/>
  <c r="AT16" i="8"/>
  <c r="V16" i="8"/>
  <c r="D279" i="8"/>
  <c r="AQ38" i="8"/>
  <c r="AQ40" i="8" s="1"/>
  <c r="CH38" i="8"/>
  <c r="CK38" i="8"/>
  <c r="CK40" i="8" s="1"/>
  <c r="AI38" i="8"/>
  <c r="AI40" i="8" s="1"/>
  <c r="CJ38" i="8"/>
  <c r="CJ40" i="8" s="1"/>
  <c r="CH40" i="8"/>
  <c r="AF38" i="8"/>
  <c r="AF40" i="8" s="1"/>
  <c r="DQ38" i="8"/>
  <c r="DQ40" i="8" s="1"/>
  <c r="CW38" i="8"/>
  <c r="CW40" i="8" s="1"/>
  <c r="EA38" i="8"/>
  <c r="EA40" i="8" s="1"/>
  <c r="BL38" i="8"/>
  <c r="BL40" i="8" s="1"/>
  <c r="Y46" i="8"/>
  <c r="F215" i="8"/>
  <c r="D74" i="8"/>
  <c r="D75" i="8" s="1"/>
  <c r="D76" i="8" s="1"/>
  <c r="D77" i="8" s="1"/>
  <c r="D78" i="8" s="1"/>
  <c r="DI16" i="8"/>
  <c r="BX16" i="8"/>
  <c r="CM16" i="8"/>
  <c r="AM16" i="8"/>
  <c r="EB85" i="8"/>
  <c r="DA16" i="8"/>
  <c r="DZ16" i="8"/>
  <c r="AF22" i="8"/>
  <c r="BD22" i="8"/>
  <c r="DS16" i="8"/>
  <c r="X16" i="8"/>
  <c r="AH16" i="8"/>
  <c r="CH16" i="8"/>
  <c r="BK16" i="8"/>
  <c r="CB16" i="8"/>
  <c r="AB16" i="8"/>
  <c r="BD20" i="13"/>
  <c r="BE57" i="13"/>
  <c r="BE34" i="13" s="1"/>
  <c r="BE27" i="13" s="1"/>
  <c r="BE55" i="13"/>
  <c r="BE24" i="13" s="1"/>
  <c r="BG2" i="13"/>
  <c r="BF58" i="13"/>
  <c r="AX40" i="8"/>
  <c r="DB16" i="8"/>
  <c r="CZ16" i="8"/>
  <c r="AZ16" i="8"/>
  <c r="T8" i="12"/>
  <c r="CY40" i="8"/>
  <c r="CS40" i="8"/>
  <c r="AB36" i="12"/>
  <c r="AA36" i="12"/>
  <c r="AB41" i="12"/>
  <c r="AA25" i="12"/>
  <c r="C286" i="8"/>
  <c r="C285" i="8"/>
  <c r="AA41" i="12"/>
  <c r="Z36" i="12"/>
  <c r="BY3" i="10"/>
  <c r="BX1" i="10"/>
  <c r="DW120" i="8"/>
  <c r="EA173" i="8"/>
  <c r="Z46" i="12"/>
  <c r="Z16" i="12"/>
  <c r="T6" i="12"/>
  <c r="U7" i="12"/>
  <c r="EB67" i="8"/>
  <c r="Z25" i="12"/>
  <c r="AB16" i="12"/>
  <c r="Z41" i="12"/>
  <c r="AB46" i="12"/>
  <c r="AB25" i="12"/>
  <c r="AA16" i="12"/>
  <c r="AA46" i="12"/>
  <c r="BG58" i="8"/>
  <c r="CY58" i="8"/>
  <c r="BE58" i="8"/>
  <c r="W9" i="8"/>
  <c r="AR9" i="8"/>
  <c r="EB58" i="8"/>
  <c r="DJ22" i="8"/>
  <c r="BN46" i="8"/>
  <c r="DB58" i="8"/>
  <c r="DR58" i="8"/>
  <c r="DJ52" i="8"/>
  <c r="AZ22" i="8"/>
  <c r="AJ22" i="8"/>
  <c r="CO22" i="8"/>
  <c r="EC22" i="8"/>
  <c r="CY22" i="8"/>
  <c r="DY22" i="8"/>
  <c r="CB22" i="8"/>
  <c r="CP52" i="8"/>
  <c r="AC52" i="8"/>
  <c r="DI52" i="8"/>
  <c r="DZ52" i="8"/>
  <c r="CG46" i="8"/>
  <c r="CD46" i="8"/>
  <c r="DF46" i="8"/>
  <c r="AG46" i="8"/>
  <c r="BL58" i="8"/>
  <c r="DP58" i="8"/>
  <c r="AL58" i="8"/>
  <c r="CU9" i="8"/>
  <c r="DT52" i="8"/>
  <c r="CZ46" i="8"/>
  <c r="AA46" i="8"/>
  <c r="BD9" i="8"/>
  <c r="AH22" i="8"/>
  <c r="AG22" i="8"/>
  <c r="AA22" i="8"/>
  <c r="H52" i="8"/>
  <c r="AF46" i="8"/>
  <c r="AH46" i="8"/>
  <c r="AF58" i="8"/>
  <c r="DJ58" i="8"/>
  <c r="H58" i="8"/>
  <c r="BC58" i="8"/>
  <c r="Z22" i="8"/>
  <c r="AF52" i="8"/>
  <c r="Y40" i="8"/>
  <c r="BK40" i="8"/>
  <c r="AD22" i="8"/>
  <c r="AC22" i="8"/>
  <c r="AG52" i="8"/>
  <c r="AO46" i="8"/>
  <c r="AO58" i="8"/>
  <c r="X58" i="8"/>
  <c r="Y58" i="8"/>
  <c r="AP40" i="8"/>
  <c r="CB40" i="8"/>
  <c r="CM40" i="8"/>
  <c r="BY9" i="8"/>
  <c r="AO9" i="8"/>
  <c r="BE9" i="8"/>
  <c r="H9" i="8"/>
  <c r="DU22" i="8"/>
  <c r="CC22" i="8"/>
  <c r="BR22" i="8"/>
  <c r="CA22" i="8"/>
  <c r="CV22" i="8"/>
  <c r="AE22" i="8"/>
  <c r="DS22" i="8"/>
  <c r="DE22" i="8"/>
  <c r="AZ34" i="8"/>
  <c r="X52" i="8"/>
  <c r="CK52" i="8"/>
  <c r="AQ52" i="8"/>
  <c r="AR52" i="8"/>
  <c r="DM52" i="8"/>
  <c r="CD52" i="8"/>
  <c r="BE46" i="8"/>
  <c r="BK46" i="8"/>
  <c r="DG46" i="8"/>
  <c r="DJ46" i="8"/>
  <c r="AD46" i="8"/>
  <c r="EA46" i="8"/>
  <c r="BA46" i="8"/>
  <c r="AV46" i="8"/>
  <c r="CN46" i="8"/>
  <c r="DG58" i="8"/>
  <c r="AP58" i="8"/>
  <c r="DI58" i="8"/>
  <c r="AB58" i="8"/>
  <c r="AT40" i="8"/>
  <c r="AO40" i="8"/>
  <c r="AU40" i="8"/>
  <c r="BC9" i="8"/>
  <c r="BO9" i="8"/>
  <c r="CY28" i="8"/>
  <c r="CC28" i="8"/>
  <c r="CD28" i="8"/>
  <c r="CK28" i="8"/>
  <c r="DG28" i="8"/>
  <c r="DL52" i="8"/>
  <c r="CM52" i="8"/>
  <c r="Y52" i="8"/>
  <c r="DG52" i="8"/>
  <c r="W58" i="8"/>
  <c r="BY58" i="8"/>
  <c r="BJ58" i="8"/>
  <c r="AK58" i="8"/>
  <c r="DF58" i="8"/>
  <c r="CA58" i="8"/>
  <c r="EC58" i="8"/>
  <c r="BS40" i="8"/>
  <c r="Z40" i="8"/>
  <c r="DV40" i="8"/>
  <c r="AW40" i="8"/>
  <c r="DW40" i="8"/>
  <c r="BU40" i="8"/>
  <c r="AX28" i="8"/>
  <c r="DW28" i="8"/>
  <c r="AY58" i="8"/>
  <c r="BD58" i="8"/>
  <c r="BQ58" i="8"/>
  <c r="ED58" i="8"/>
  <c r="AZ58" i="8"/>
  <c r="BP40" i="8"/>
  <c r="CG40" i="8"/>
  <c r="BT40" i="8"/>
  <c r="BS28" i="8"/>
  <c r="DL28" i="8"/>
  <c r="BU28" i="8"/>
  <c r="AW28" i="8"/>
  <c r="DF28" i="8"/>
  <c r="CJ9" i="8"/>
  <c r="DL9" i="8"/>
  <c r="AX9" i="8"/>
  <c r="W28" i="8"/>
  <c r="AV9" i="8"/>
  <c r="BG9" i="8"/>
  <c r="BA9" i="8"/>
  <c r="BM9" i="8"/>
  <c r="DJ9" i="8"/>
  <c r="DD22" i="8"/>
  <c r="DT22" i="8"/>
  <c r="AU22" i="8"/>
  <c r="DE52" i="8"/>
  <c r="CH52" i="8"/>
  <c r="CV52" i="8"/>
  <c r="BD52" i="8"/>
  <c r="BJ46" i="8"/>
  <c r="CF46" i="8"/>
  <c r="BY46" i="8"/>
  <c r="CY46" i="8"/>
  <c r="DK46" i="8"/>
  <c r="BM58" i="8"/>
  <c r="DH58" i="8"/>
  <c r="AX58" i="8"/>
  <c r="DO58" i="8"/>
  <c r="DL58" i="8"/>
  <c r="BZ58" i="8"/>
  <c r="AY40" i="8"/>
  <c r="DW22" i="8"/>
  <c r="BS22" i="8"/>
  <c r="BI52" i="8"/>
  <c r="CW52" i="8"/>
  <c r="BF52" i="8"/>
  <c r="BY52" i="8"/>
  <c r="BW52" i="8"/>
  <c r="BG52" i="8"/>
  <c r="BS58" i="8"/>
  <c r="AV58" i="8"/>
  <c r="BC40" i="8"/>
  <c r="DH40" i="8"/>
  <c r="CL40" i="8"/>
  <c r="BN40" i="8"/>
  <c r="DN40" i="8"/>
  <c r="DM22" i="8"/>
  <c r="CX22" i="8"/>
  <c r="AS22" i="8"/>
  <c r="DB46" i="8"/>
  <c r="DQ46" i="8"/>
  <c r="CE46" i="8"/>
  <c r="DH46" i="8"/>
  <c r="CD58" i="8"/>
  <c r="BB58" i="8"/>
  <c r="AV22" i="8"/>
  <c r="AY22" i="8"/>
  <c r="DK52" i="8"/>
  <c r="AX52" i="8"/>
  <c r="BK52" i="8"/>
  <c r="CC46" i="8"/>
  <c r="BD46" i="8"/>
  <c r="CK46" i="8"/>
  <c r="CM46" i="8"/>
  <c r="BC22" i="8"/>
  <c r="BO22" i="8"/>
  <c r="DV52" i="8"/>
  <c r="EC46" i="8"/>
  <c r="BG46" i="8"/>
  <c r="CR58" i="8"/>
  <c r="AU58" i="8"/>
  <c r="CU58" i="8"/>
  <c r="CP40" i="8"/>
  <c r="BR40" i="8"/>
  <c r="ED40" i="8"/>
  <c r="ED22" i="8"/>
  <c r="BL22" i="8"/>
  <c r="BF22" i="8"/>
  <c r="DA22" i="8"/>
  <c r="AX22" i="8"/>
  <c r="BO52" i="8"/>
  <c r="BQ52" i="8"/>
  <c r="CF52" i="8"/>
  <c r="DO52" i="8"/>
  <c r="CQ52" i="8"/>
  <c r="DS46" i="8"/>
  <c r="DZ46" i="8"/>
  <c r="BO46" i="8"/>
  <c r="CP46" i="8"/>
  <c r="ED46" i="8"/>
  <c r="DN46" i="8"/>
  <c r="CJ58" i="8"/>
  <c r="CO58" i="8"/>
  <c r="BD40" i="8"/>
  <c r="CH22" i="8"/>
  <c r="BM22" i="8"/>
  <c r="DH52" i="8"/>
  <c r="BT52" i="8"/>
  <c r="BI58" i="8"/>
  <c r="AW52" i="8"/>
  <c r="BQ46" i="8"/>
  <c r="DO46" i="8"/>
  <c r="CW58" i="8"/>
  <c r="DK9" i="8"/>
  <c r="CB9" i="8"/>
  <c r="BP22" i="8"/>
  <c r="CY52" i="8"/>
  <c r="CJ46" i="8"/>
  <c r="CE58" i="8"/>
  <c r="CP58" i="8"/>
  <c r="BU58" i="8"/>
  <c r="AX10" i="8"/>
  <c r="CL9" i="8"/>
  <c r="CN28" i="8"/>
  <c r="CE9" i="8"/>
  <c r="BT9" i="8"/>
  <c r="BV9" i="8"/>
  <c r="BH10" i="8"/>
  <c r="CI10" i="8"/>
  <c r="DB28" i="8"/>
  <c r="DS28" i="8"/>
  <c r="BA28" i="8"/>
  <c r="DT34" i="8"/>
  <c r="ED9" i="8"/>
  <c r="DM9" i="8"/>
  <c r="CQ9" i="8"/>
  <c r="CP9" i="8"/>
  <c r="DZ9" i="8"/>
  <c r="DZ28" i="8"/>
  <c r="CB28" i="8"/>
  <c r="AL28" i="8"/>
  <c r="CM28" i="8"/>
  <c r="CL28" i="8"/>
  <c r="CA28" i="8"/>
  <c r="CZ28" i="8"/>
  <c r="AB28" i="8"/>
  <c r="AS34" i="8"/>
  <c r="DB34" i="8"/>
  <c r="AN9" i="8"/>
  <c r="CT28" i="8"/>
  <c r="DC28" i="8"/>
  <c r="CQ28" i="8"/>
  <c r="CE28" i="8"/>
  <c r="DY85" i="8"/>
  <c r="AN85" i="8"/>
  <c r="DI209" i="8"/>
  <c r="AB209" i="8"/>
  <c r="CJ238" i="8"/>
  <c r="DJ238" i="8"/>
  <c r="BJ256" i="8"/>
  <c r="CJ256" i="8"/>
  <c r="AF120" i="8"/>
  <c r="BF120" i="8"/>
  <c r="V138" i="8"/>
  <c r="DC138" i="8"/>
  <c r="AZ73" i="8"/>
  <c r="BK73" i="8"/>
  <c r="AL173" i="8"/>
  <c r="V10" i="8"/>
  <c r="AQ34" i="8"/>
  <c r="CY9" i="8"/>
  <c r="DX9" i="8"/>
  <c r="DC9" i="8"/>
  <c r="BJ9" i="8"/>
  <c r="EC9" i="8"/>
  <c r="DD9" i="8"/>
  <c r="BQ9" i="8"/>
  <c r="CF9" i="8"/>
  <c r="BZ28" i="8"/>
  <c r="BO28" i="8"/>
  <c r="EA28" i="8"/>
  <c r="BZ85" i="8"/>
  <c r="CZ85" i="8"/>
  <c r="BJ209" i="8"/>
  <c r="CN209" i="8"/>
  <c r="AK238" i="8"/>
  <c r="BK238" i="8"/>
  <c r="CH256" i="8"/>
  <c r="AK256" i="8"/>
  <c r="CR120" i="8"/>
  <c r="DR120" i="8"/>
  <c r="AG138" i="8"/>
  <c r="BH138" i="8"/>
  <c r="AK73" i="8"/>
  <c r="DN173" i="8"/>
  <c r="CN9" i="8"/>
  <c r="AG9" i="8"/>
  <c r="CZ9" i="8"/>
  <c r="DE9" i="8"/>
  <c r="CA9" i="8"/>
  <c r="AY9" i="8"/>
  <c r="CG9" i="8"/>
  <c r="DN28" i="8"/>
  <c r="CG28" i="8"/>
  <c r="BE28" i="8"/>
  <c r="AA85" i="8"/>
  <c r="DV209" i="8"/>
  <c r="CW238" i="8"/>
  <c r="DW238" i="8"/>
  <c r="BS256" i="8"/>
  <c r="CW256" i="8"/>
  <c r="AS120" i="8"/>
  <c r="BS120" i="8"/>
  <c r="AX138" i="8"/>
  <c r="DT138" i="8"/>
  <c r="DM73" i="8"/>
  <c r="CN173" i="8"/>
  <c r="CU173" i="8"/>
  <c r="DX34" i="8"/>
  <c r="AT28" i="8"/>
  <c r="AI28" i="8"/>
  <c r="CU28" i="8"/>
  <c r="BH28" i="8"/>
  <c r="BM85" i="8"/>
  <c r="CM85" i="8"/>
  <c r="AW209" i="8"/>
  <c r="BW209" i="8"/>
  <c r="X238" i="8"/>
  <c r="AX238" i="8"/>
  <c r="X256" i="8"/>
  <c r="DE120" i="8"/>
  <c r="AQ138" i="8"/>
  <c r="CD73" i="8"/>
  <c r="BU173" i="8"/>
  <c r="CF22" i="8"/>
  <c r="CF10" i="8"/>
  <c r="AM58" i="8"/>
  <c r="DG40" i="8"/>
  <c r="DZ10" i="8"/>
  <c r="BD10" i="8"/>
  <c r="BC10" i="8"/>
  <c r="CS10" i="8"/>
  <c r="DQ52" i="8"/>
  <c r="BU10" i="8"/>
  <c r="AH10" i="8"/>
  <c r="BS10" i="8"/>
  <c r="CY10" i="8"/>
  <c r="AI22" i="8"/>
  <c r="CT22" i="8"/>
  <c r="AR22" i="8"/>
  <c r="AY52" i="8"/>
  <c r="AP52" i="8"/>
  <c r="CG52" i="8"/>
  <c r="CA52" i="8"/>
  <c r="BC46" i="8"/>
  <c r="CH46" i="8"/>
  <c r="CW46" i="8"/>
  <c r="DI46" i="8"/>
  <c r="CG58" i="8"/>
  <c r="BH58" i="8"/>
  <c r="DR10" i="8"/>
  <c r="DC10" i="8"/>
  <c r="AP10" i="8"/>
  <c r="CE10" i="8"/>
  <c r="AW34" i="8"/>
  <c r="DI10" i="8"/>
  <c r="DV10" i="8"/>
  <c r="X10" i="8"/>
  <c r="AK10" i="8"/>
  <c r="DS34" i="8"/>
  <c r="CH10" i="8"/>
  <c r="DV9" i="8"/>
  <c r="AU9" i="8"/>
  <c r="V9" i="8"/>
  <c r="BL9" i="8"/>
  <c r="AA9" i="8"/>
  <c r="Y9" i="8"/>
  <c r="CS9" i="8"/>
  <c r="AP9" i="8"/>
  <c r="DG9" i="8"/>
  <c r="AJ9" i="8"/>
  <c r="AK9" i="8"/>
  <c r="DN9" i="8"/>
  <c r="AZ9" i="8"/>
  <c r="DI9" i="8"/>
  <c r="AQ9" i="8"/>
  <c r="EB9" i="8"/>
  <c r="BB9" i="8"/>
  <c r="AH9" i="8"/>
  <c r="CC9" i="8"/>
  <c r="CD9" i="8"/>
  <c r="CV9" i="8"/>
  <c r="CT9" i="8"/>
  <c r="AD9" i="8"/>
  <c r="BU9" i="8"/>
  <c r="AB9" i="8"/>
  <c r="CR9" i="8"/>
  <c r="CW10" i="8"/>
  <c r="BX9" i="8"/>
  <c r="CI9" i="8"/>
  <c r="AM9" i="8"/>
  <c r="CH9" i="8"/>
  <c r="DH9" i="8"/>
  <c r="BK9" i="8"/>
  <c r="AE9" i="8"/>
  <c r="BP9" i="8"/>
  <c r="CX9" i="8"/>
  <c r="AF9" i="8"/>
  <c r="BN9" i="8"/>
  <c r="AW9" i="8"/>
  <c r="DS9" i="8"/>
  <c r="BW9" i="8"/>
  <c r="CK9" i="8"/>
  <c r="AL9" i="8"/>
  <c r="DW9" i="8"/>
  <c r="CM9" i="8"/>
  <c r="AE185" i="8"/>
  <c r="DG185" i="8"/>
  <c r="CB185" i="8"/>
  <c r="BI185" i="8"/>
  <c r="Z185" i="8"/>
  <c r="DO97" i="8"/>
  <c r="CM97" i="8"/>
  <c r="AA97" i="8"/>
  <c r="BZ97" i="8"/>
  <c r="DY97" i="8"/>
  <c r="BM97" i="8"/>
  <c r="DL97" i="8"/>
  <c r="AZ97" i="8"/>
  <c r="BW97" i="8"/>
  <c r="DV97" i="8"/>
  <c r="BJ97" i="8"/>
  <c r="DI97" i="8"/>
  <c r="AW97" i="8"/>
  <c r="CV97" i="8"/>
  <c r="AJ97" i="8"/>
  <c r="DS97" i="8"/>
  <c r="BG97" i="8"/>
  <c r="DF97" i="8"/>
  <c r="AT97" i="8"/>
  <c r="CS97" i="8"/>
  <c r="AG97" i="8"/>
  <c r="CF97" i="8"/>
  <c r="DC97" i="8"/>
  <c r="AQ97" i="8"/>
  <c r="CP97" i="8"/>
  <c r="AD97" i="8"/>
  <c r="CC97" i="8"/>
  <c r="EB97" i="8"/>
  <c r="BP97" i="8"/>
  <c r="DQ103" i="8"/>
  <c r="BY103" i="8"/>
  <c r="DX103" i="8"/>
  <c r="BL103" i="8"/>
  <c r="DG103" i="8"/>
  <c r="AU103" i="8"/>
  <c r="CT103" i="8"/>
  <c r="AH103" i="8"/>
  <c r="DU103" i="8"/>
  <c r="BI103" i="8"/>
  <c r="DH103" i="8"/>
  <c r="AV103" i="8"/>
  <c r="CQ103" i="8"/>
  <c r="AE103" i="8"/>
  <c r="CD103" i="8"/>
  <c r="DE103" i="8"/>
  <c r="AS103" i="8"/>
  <c r="CR103" i="8"/>
  <c r="AF103" i="8"/>
  <c r="CA103" i="8"/>
  <c r="DZ103" i="8"/>
  <c r="BN103" i="8"/>
  <c r="CB103" i="8"/>
  <c r="AX103" i="8"/>
  <c r="DW103" i="8"/>
  <c r="CO103" i="8"/>
  <c r="BK103" i="8"/>
  <c r="AC103" i="8"/>
  <c r="DJ103" i="8"/>
  <c r="DU126" i="8"/>
  <c r="CS126" i="8"/>
  <c r="AG126" i="8"/>
  <c r="CF126" i="8"/>
  <c r="EA126" i="8"/>
  <c r="BO126" i="8"/>
  <c r="DN126" i="8"/>
  <c r="BB126" i="8"/>
  <c r="CC126" i="8"/>
  <c r="EB126" i="8"/>
  <c r="BP126" i="8"/>
  <c r="DK126" i="8"/>
  <c r="AY126" i="8"/>
  <c r="CX126" i="8"/>
  <c r="AL126" i="8"/>
  <c r="DY126" i="8"/>
  <c r="BM126" i="8"/>
  <c r="DL126" i="8"/>
  <c r="AZ126" i="8"/>
  <c r="CU126" i="8"/>
  <c r="AI126" i="8"/>
  <c r="CH126" i="8"/>
  <c r="V126" i="8"/>
  <c r="DI126" i="8"/>
  <c r="CE126" i="8"/>
  <c r="AW126" i="8"/>
  <c r="ED126" i="8"/>
  <c r="CV126" i="8"/>
  <c r="BR126" i="8"/>
  <c r="AJ126" i="8"/>
  <c r="EC91" i="8"/>
  <c r="CK91" i="8"/>
  <c r="Y91" i="8"/>
  <c r="BX91" i="8"/>
  <c r="DS91" i="8"/>
  <c r="BG91" i="8"/>
  <c r="DF91" i="8"/>
  <c r="AT91" i="8"/>
  <c r="BU91" i="8"/>
  <c r="DT91" i="8"/>
  <c r="BH91" i="8"/>
  <c r="DC91" i="8"/>
  <c r="AQ91" i="8"/>
  <c r="CP91" i="8"/>
  <c r="AD91" i="8"/>
  <c r="DQ91" i="8"/>
  <c r="BE91" i="8"/>
  <c r="DD91" i="8"/>
  <c r="AR91" i="8"/>
  <c r="CM91" i="8"/>
  <c r="AA91" i="8"/>
  <c r="BZ91" i="8"/>
  <c r="CN91" i="8"/>
  <c r="BJ91" i="8"/>
  <c r="AB91" i="8"/>
  <c r="DA91" i="8"/>
  <c r="BW91" i="8"/>
  <c r="AO91" i="8"/>
  <c r="DV91" i="8"/>
  <c r="EA162" i="8"/>
  <c r="BS162" i="8"/>
  <c r="DR162" i="8"/>
  <c r="BF162" i="8"/>
  <c r="DE162" i="8"/>
  <c r="AS162" i="8"/>
  <c r="CR162" i="8"/>
  <c r="AF162" i="8"/>
  <c r="DO162" i="8"/>
  <c r="BC162" i="8"/>
  <c r="DB162" i="8"/>
  <c r="AP162" i="8"/>
  <c r="CO162" i="8"/>
  <c r="AC162" i="8"/>
  <c r="CB162" i="8"/>
  <c r="CY162" i="8"/>
  <c r="AM162" i="8"/>
  <c r="CL162" i="8"/>
  <c r="Z162" i="8"/>
  <c r="BY162" i="8"/>
  <c r="DX162" i="8"/>
  <c r="BL162" i="8"/>
  <c r="CI162" i="8"/>
  <c r="W162" i="8"/>
  <c r="BV162" i="8"/>
  <c r="DU162" i="8"/>
  <c r="BI162" i="8"/>
  <c r="DH162" i="8"/>
  <c r="AV162" i="8"/>
  <c r="DW109" i="8"/>
  <c r="CU109" i="8"/>
  <c r="AI109" i="8"/>
  <c r="CH109" i="8"/>
  <c r="V109" i="8"/>
  <c r="BU109" i="8"/>
  <c r="DT109" i="8"/>
  <c r="BH109" i="8"/>
  <c r="CE109" i="8"/>
  <c r="ED109" i="8"/>
  <c r="BR109" i="8"/>
  <c r="DQ109" i="8"/>
  <c r="BE109" i="8"/>
  <c r="DD109" i="8"/>
  <c r="AR109" i="8"/>
  <c r="EA109" i="8"/>
  <c r="BO109" i="8"/>
  <c r="DN109" i="8"/>
  <c r="BB109" i="8"/>
  <c r="DA109" i="8"/>
  <c r="AO109" i="8"/>
  <c r="CN109" i="8"/>
  <c r="AB109" i="8"/>
  <c r="AL109" i="8"/>
  <c r="DK109" i="8"/>
  <c r="CK109" i="8"/>
  <c r="AY109" i="8"/>
  <c r="Y109" i="8"/>
  <c r="CX109" i="8"/>
  <c r="BX109" i="8"/>
  <c r="DX203" i="8"/>
  <c r="EB203" i="8"/>
  <c r="BP203" i="8"/>
  <c r="DK203" i="8"/>
  <c r="AY203" i="8"/>
  <c r="CX203" i="8"/>
  <c r="AL203" i="8"/>
  <c r="CK203" i="8"/>
  <c r="Y203" i="8"/>
  <c r="DL203" i="8"/>
  <c r="AZ203" i="8"/>
  <c r="CU203" i="8"/>
  <c r="AI203" i="8"/>
  <c r="CH203" i="8"/>
  <c r="V203" i="8"/>
  <c r="BU203" i="8"/>
  <c r="CV203" i="8"/>
  <c r="AJ203" i="8"/>
  <c r="CE203" i="8"/>
  <c r="ED203" i="8"/>
  <c r="BR203" i="8"/>
  <c r="DQ203" i="8"/>
  <c r="BE203" i="8"/>
  <c r="CF203" i="8"/>
  <c r="BB203" i="8"/>
  <c r="EA203" i="8"/>
  <c r="DA203" i="8"/>
  <c r="BO203" i="8"/>
  <c r="AO203" i="8"/>
  <c r="DN203" i="8"/>
  <c r="CU226" i="8"/>
  <c r="AI226" i="8"/>
  <c r="CH226" i="8"/>
  <c r="V226" i="8"/>
  <c r="BU226" i="8"/>
  <c r="CN226" i="8"/>
  <c r="BP226" i="8"/>
  <c r="CE226" i="8"/>
  <c r="ED226" i="8"/>
  <c r="BR226" i="8"/>
  <c r="DQ226" i="8"/>
  <c r="BE226" i="8"/>
  <c r="AB226" i="8"/>
  <c r="DH226" i="8"/>
  <c r="EA226" i="8"/>
  <c r="BO226" i="8"/>
  <c r="DN226" i="8"/>
  <c r="BB226" i="8"/>
  <c r="DA226" i="8"/>
  <c r="AO226" i="8"/>
  <c r="BT226" i="8"/>
  <c r="AV226" i="8"/>
  <c r="DK226" i="8"/>
  <c r="AY226" i="8"/>
  <c r="CX226" i="8"/>
  <c r="AL226" i="8"/>
  <c r="CK226" i="8"/>
  <c r="Y226" i="8"/>
  <c r="EB226" i="8"/>
  <c r="DY268" i="8"/>
  <c r="CW268" i="8"/>
  <c r="DL268" i="8"/>
  <c r="CI268" i="8"/>
  <c r="BA268" i="8"/>
  <c r="BD268" i="8"/>
  <c r="BC268" i="8"/>
  <c r="Z268" i="8"/>
  <c r="CG268" i="8"/>
  <c r="CV268" i="8"/>
  <c r="BS268" i="8"/>
  <c r="AK268" i="8"/>
  <c r="AN268" i="8"/>
  <c r="AM268" i="8"/>
  <c r="AL268" i="8"/>
  <c r="EC268" i="8"/>
  <c r="BQ268" i="8"/>
  <c r="DO268" i="8"/>
  <c r="DZ268" i="8"/>
  <c r="H268" i="8"/>
  <c r="X268" i="8"/>
  <c r="W268" i="8"/>
  <c r="AX268" i="8"/>
  <c r="DM268" i="8"/>
  <c r="EB268" i="8"/>
  <c r="CY268" i="8"/>
  <c r="CD268" i="8"/>
  <c r="CJ268" i="8"/>
  <c r="CH268" i="8"/>
  <c r="AD268" i="8"/>
  <c r="ED185" i="8"/>
  <c r="DR185" i="8"/>
  <c r="BF185" i="8"/>
  <c r="DE185" i="8"/>
  <c r="AS185" i="8"/>
  <c r="CR185" i="8"/>
  <c r="AF185" i="8"/>
  <c r="CA185" i="8"/>
  <c r="CC85" i="8"/>
  <c r="AD85" i="8"/>
  <c r="CP85" i="8"/>
  <c r="AQ85" i="8"/>
  <c r="DC85" i="8"/>
  <c r="BD85" i="8"/>
  <c r="DP85" i="8"/>
  <c r="BM209" i="8"/>
  <c r="DY209" i="8"/>
  <c r="BZ209" i="8"/>
  <c r="AA209" i="8"/>
  <c r="CM209" i="8"/>
  <c r="AR209" i="8"/>
  <c r="DD209" i="8"/>
  <c r="AN238" i="8"/>
  <c r="CZ238" i="8"/>
  <c r="BA238" i="8"/>
  <c r="DM238" i="8"/>
  <c r="BN238" i="8"/>
  <c r="DZ238" i="8"/>
  <c r="CA238" i="8"/>
  <c r="DV256" i="8"/>
  <c r="W256" i="8"/>
  <c r="CI256" i="8"/>
  <c r="AN256" i="8"/>
  <c r="CZ256" i="8"/>
  <c r="BA256" i="8"/>
  <c r="DM256" i="8"/>
  <c r="AV120" i="8"/>
  <c r="DH120" i="8"/>
  <c r="BI120" i="8"/>
  <c r="DU120" i="8"/>
  <c r="BV120" i="8"/>
  <c r="W120" i="8"/>
  <c r="CI120" i="8"/>
  <c r="AS138" i="8"/>
  <c r="BB138" i="8"/>
  <c r="BM138" i="8"/>
  <c r="CD138" i="8"/>
  <c r="BG138" i="8"/>
  <c r="DS138" i="8"/>
  <c r="BX138" i="8"/>
  <c r="CF73" i="8"/>
  <c r="BA73" i="8"/>
  <c r="EC73" i="8"/>
  <c r="DJ73" i="8"/>
  <c r="CA73" i="8"/>
  <c r="AB173" i="8"/>
  <c r="DT173" i="8"/>
  <c r="CK173" i="8"/>
  <c r="BB173" i="8"/>
  <c r="AI173" i="8"/>
  <c r="DK173" i="8"/>
  <c r="AU185" i="8"/>
  <c r="DW185" i="8"/>
  <c r="DH185" i="8"/>
  <c r="BY185" i="8"/>
  <c r="AP185" i="8"/>
  <c r="CZ22" i="8"/>
  <c r="BB22" i="8"/>
  <c r="Y22" i="8"/>
  <c r="DV22" i="8"/>
  <c r="BW22" i="8"/>
  <c r="CS22" i="8"/>
  <c r="AB22" i="8"/>
  <c r="W22" i="8"/>
  <c r="CR22" i="8"/>
  <c r="BU22" i="8"/>
  <c r="CI52" i="8"/>
  <c r="CS52" i="8"/>
  <c r="EB52" i="8"/>
  <c r="CT52" i="8"/>
  <c r="AU52" i="8"/>
  <c r="BM46" i="8"/>
  <c r="DW46" i="8"/>
  <c r="H46" i="8"/>
  <c r="DP46" i="8"/>
  <c r="AK46" i="8"/>
  <c r="BR46" i="8"/>
  <c r="AQ58" i="8"/>
  <c r="DN58" i="8"/>
  <c r="CI58" i="8"/>
  <c r="DT28" i="8"/>
  <c r="DT144" i="8"/>
  <c r="CR144" i="8"/>
  <c r="AF144" i="8"/>
  <c r="CA144" i="8"/>
  <c r="DR144" i="8"/>
  <c r="DA144" i="8"/>
  <c r="CP144" i="8"/>
  <c r="CG144" i="8"/>
  <c r="CB144" i="8"/>
  <c r="DW144" i="8"/>
  <c r="BK144" i="8"/>
  <c r="CL144" i="8"/>
  <c r="BU144" i="8"/>
  <c r="BJ144" i="8"/>
  <c r="BA144" i="8"/>
  <c r="DX144" i="8"/>
  <c r="BL144" i="8"/>
  <c r="DG144" i="8"/>
  <c r="AU144" i="8"/>
  <c r="BF144" i="8"/>
  <c r="AO144" i="8"/>
  <c r="AD144" i="8"/>
  <c r="H144" i="8"/>
  <c r="DH144" i="8"/>
  <c r="AV144" i="8"/>
  <c r="CQ144" i="8"/>
  <c r="AE144" i="8"/>
  <c r="Z144" i="8"/>
  <c r="DV144" i="8"/>
  <c r="DM144" i="8"/>
  <c r="AG85" i="8"/>
  <c r="CS85" i="8"/>
  <c r="AT85" i="8"/>
  <c r="DF85" i="8"/>
  <c r="BG85" i="8"/>
  <c r="DS85" i="8"/>
  <c r="BT85" i="8"/>
  <c r="CC209" i="8"/>
  <c r="AD209" i="8"/>
  <c r="CP209" i="8"/>
  <c r="AQ209" i="8"/>
  <c r="DC209" i="8"/>
  <c r="BH209" i="8"/>
  <c r="DT209" i="8"/>
  <c r="BD238" i="8"/>
  <c r="DP238" i="8"/>
  <c r="BQ238" i="8"/>
  <c r="EC238" i="8"/>
  <c r="CD238" i="8"/>
  <c r="AE238" i="8"/>
  <c r="CQ238" i="8"/>
  <c r="DB256" i="8"/>
  <c r="CD256" i="8"/>
  <c r="AM256" i="8"/>
  <c r="CY256" i="8"/>
  <c r="BD256" i="8"/>
  <c r="DP256" i="8"/>
  <c r="BQ256" i="8"/>
  <c r="EC256" i="8"/>
  <c r="BL120" i="8"/>
  <c r="DX120" i="8"/>
  <c r="BY120" i="8"/>
  <c r="Z120" i="8"/>
  <c r="CL120" i="8"/>
  <c r="AM120" i="8"/>
  <c r="CY120" i="8"/>
  <c r="BY138" i="8"/>
  <c r="CH138" i="8"/>
  <c r="CS138" i="8"/>
  <c r="DJ138" i="8"/>
  <c r="BW138" i="8"/>
  <c r="AB138" i="8"/>
  <c r="CN138" i="8"/>
  <c r="H73" i="8"/>
  <c r="CV73" i="8"/>
  <c r="BQ73" i="8"/>
  <c r="AX73" i="8"/>
  <c r="DZ73" i="8"/>
  <c r="BH173" i="8"/>
  <c r="Y173" i="8"/>
  <c r="DA173" i="8"/>
  <c r="CH173" i="8"/>
  <c r="AY173" i="8"/>
  <c r="BK185" i="8"/>
  <c r="AV185" i="8"/>
  <c r="DX185" i="8"/>
  <c r="CO185" i="8"/>
  <c r="BV185" i="8"/>
  <c r="CU22" i="8"/>
  <c r="BK22" i="8"/>
  <c r="DP22" i="8"/>
  <c r="BY22" i="8"/>
  <c r="CI22" i="8"/>
  <c r="BH22" i="8"/>
  <c r="BE52" i="8"/>
  <c r="AA52" i="8"/>
  <c r="AO52" i="8"/>
  <c r="BL52" i="8"/>
  <c r="CX46" i="8"/>
  <c r="AJ46" i="8"/>
  <c r="CU46" i="8"/>
  <c r="AM46" i="8"/>
  <c r="W46" i="8"/>
  <c r="DT58" i="8"/>
  <c r="DW58" i="8"/>
  <c r="DH34" i="8"/>
  <c r="EA34" i="8"/>
  <c r="DP262" i="8"/>
  <c r="CN262" i="8"/>
  <c r="AB262" i="8"/>
  <c r="BW262" i="8"/>
  <c r="DV262" i="8"/>
  <c r="BJ262" i="8"/>
  <c r="AW262" i="8"/>
  <c r="DM262" i="8"/>
  <c r="BX262" i="8"/>
  <c r="DS262" i="8"/>
  <c r="BG262" i="8"/>
  <c r="DF262" i="8"/>
  <c r="AT262" i="8"/>
  <c r="CO262" i="8"/>
  <c r="CG262" i="8"/>
  <c r="DT262" i="8"/>
  <c r="BH262" i="8"/>
  <c r="DC262" i="8"/>
  <c r="AQ262" i="8"/>
  <c r="CP262" i="8"/>
  <c r="AD262" i="8"/>
  <c r="AC262" i="8"/>
  <c r="DD262" i="8"/>
  <c r="AR262" i="8"/>
  <c r="CM262" i="8"/>
  <c r="AA262" i="8"/>
  <c r="BZ262" i="8"/>
  <c r="DI262" i="8"/>
  <c r="BU262" i="8"/>
  <c r="DS191" i="8"/>
  <c r="DW191" i="8"/>
  <c r="BK191" i="8"/>
  <c r="DJ191" i="8"/>
  <c r="AX191" i="8"/>
  <c r="CW191" i="8"/>
  <c r="AK191" i="8"/>
  <c r="CF191" i="8"/>
  <c r="H191" i="8"/>
  <c r="DG191" i="8"/>
  <c r="AU191" i="8"/>
  <c r="CT191" i="8"/>
  <c r="AH191" i="8"/>
  <c r="CG191" i="8"/>
  <c r="EB191" i="8"/>
  <c r="BP191" i="8"/>
  <c r="CQ191" i="8"/>
  <c r="AE191" i="8"/>
  <c r="CD191" i="8"/>
  <c r="EC191" i="8"/>
  <c r="BQ191" i="8"/>
  <c r="DL191" i="8"/>
  <c r="AZ191" i="8"/>
  <c r="CA191" i="8"/>
  <c r="DZ191" i="8"/>
  <c r="BN191" i="8"/>
  <c r="DM191" i="8"/>
  <c r="BA191" i="8"/>
  <c r="CV191" i="8"/>
  <c r="AJ191" i="8"/>
  <c r="DQ232" i="8"/>
  <c r="DU232" i="8"/>
  <c r="BI232" i="8"/>
  <c r="DH232" i="8"/>
  <c r="AV232" i="8"/>
  <c r="CQ232" i="8"/>
  <c r="AE232" i="8"/>
  <c r="AX232" i="8"/>
  <c r="DE232" i="8"/>
  <c r="AS232" i="8"/>
  <c r="CR232" i="8"/>
  <c r="AF232" i="8"/>
  <c r="CA232" i="8"/>
  <c r="DN232" i="8"/>
  <c r="CP232" i="8"/>
  <c r="CO232" i="8"/>
  <c r="AC232" i="8"/>
  <c r="CB232" i="8"/>
  <c r="DW232" i="8"/>
  <c r="BK232" i="8"/>
  <c r="BB232" i="8"/>
  <c r="AD232" i="8"/>
  <c r="BY232" i="8"/>
  <c r="DX232" i="8"/>
  <c r="BL232" i="8"/>
  <c r="DG232" i="8"/>
  <c r="AU232" i="8"/>
  <c r="DJ232" i="8"/>
  <c r="BV232" i="8"/>
  <c r="DZ179" i="8"/>
  <c r="DN179" i="8"/>
  <c r="BB179" i="8"/>
  <c r="DA179" i="8"/>
  <c r="AO179" i="8"/>
  <c r="CJ179" i="8"/>
  <c r="X179" i="8"/>
  <c r="CX179" i="8"/>
  <c r="AL179" i="8"/>
  <c r="CK179" i="8"/>
  <c r="Y179" i="8"/>
  <c r="BT179" i="8"/>
  <c r="DS179" i="8"/>
  <c r="CH179" i="8"/>
  <c r="V179" i="8"/>
  <c r="DQ179" i="8"/>
  <c r="CZ179" i="8"/>
  <c r="CM179" i="8"/>
  <c r="AA179" i="8"/>
  <c r="BU179" i="8"/>
  <c r="BD179" i="8"/>
  <c r="BW179" i="8"/>
  <c r="ED179" i="8"/>
  <c r="BE179" i="8"/>
  <c r="AN179" i="8"/>
  <c r="BG179" i="8"/>
  <c r="BR179" i="8"/>
  <c r="DP179" i="8"/>
  <c r="DC179" i="8"/>
  <c r="AQ179" i="8"/>
  <c r="DS173" i="8"/>
  <c r="CE173" i="8"/>
  <c r="ED173" i="8"/>
  <c r="BR173" i="8"/>
  <c r="DQ173" i="8"/>
  <c r="BE173" i="8"/>
  <c r="DD173" i="8"/>
  <c r="AR173" i="8"/>
  <c r="EA215" i="8"/>
  <c r="CY215" i="8"/>
  <c r="AM215" i="8"/>
  <c r="BU215" i="8"/>
  <c r="CT215" i="8"/>
  <c r="DY215" i="8"/>
  <c r="AR215" i="8"/>
  <c r="BV215" i="8"/>
  <c r="CI215" i="8"/>
  <c r="W215" i="8"/>
  <c r="AZ215" i="8"/>
  <c r="BY215" i="8"/>
  <c r="DD215" i="8"/>
  <c r="V215" i="8"/>
  <c r="BA215" i="8"/>
  <c r="BS215" i="8"/>
  <c r="DL215" i="8"/>
  <c r="AD215" i="8"/>
  <c r="BD215" i="8"/>
  <c r="CH215" i="8"/>
  <c r="DM215" i="8"/>
  <c r="AF215" i="8"/>
  <c r="DO215" i="8"/>
  <c r="BC215" i="8"/>
  <c r="CP215" i="8"/>
  <c r="DP215" i="8"/>
  <c r="AH215" i="8"/>
  <c r="BM215" i="8"/>
  <c r="CR215" i="8"/>
  <c r="DS73" i="8"/>
  <c r="DG73" i="8"/>
  <c r="AU73" i="8"/>
  <c r="CT73" i="8"/>
  <c r="AH73" i="8"/>
  <c r="CG73" i="8"/>
  <c r="EB73" i="8"/>
  <c r="BP73" i="8"/>
  <c r="EC79" i="8"/>
  <c r="BU79" i="8"/>
  <c r="DT79" i="8"/>
  <c r="BH79" i="8"/>
  <c r="DC79" i="8"/>
  <c r="AQ79" i="8"/>
  <c r="CP79" i="8"/>
  <c r="AD79" i="8"/>
  <c r="DQ79" i="8"/>
  <c r="BE79" i="8"/>
  <c r="DD79" i="8"/>
  <c r="AR79" i="8"/>
  <c r="CM79" i="8"/>
  <c r="AA79" i="8"/>
  <c r="BZ79" i="8"/>
  <c r="DA79" i="8"/>
  <c r="AO79" i="8"/>
  <c r="CN79" i="8"/>
  <c r="AB79" i="8"/>
  <c r="BW79" i="8"/>
  <c r="DV79" i="8"/>
  <c r="BJ79" i="8"/>
  <c r="DS79" i="8"/>
  <c r="CK79" i="8"/>
  <c r="BG79" i="8"/>
  <c r="Y79" i="8"/>
  <c r="DF79" i="8"/>
  <c r="BX79" i="8"/>
  <c r="AT79" i="8"/>
  <c r="DT150" i="8"/>
  <c r="DX150" i="8"/>
  <c r="BL150" i="8"/>
  <c r="DG150" i="8"/>
  <c r="AU150" i="8"/>
  <c r="CT150" i="8"/>
  <c r="AH150" i="8"/>
  <c r="CG150" i="8"/>
  <c r="H150" i="8"/>
  <c r="DH150" i="8"/>
  <c r="AV150" i="8"/>
  <c r="CQ150" i="8"/>
  <c r="AE150" i="8"/>
  <c r="CD150" i="8"/>
  <c r="EC150" i="8"/>
  <c r="BQ150" i="8"/>
  <c r="CR150" i="8"/>
  <c r="AF150" i="8"/>
  <c r="CA150" i="8"/>
  <c r="DZ150" i="8"/>
  <c r="BN150" i="8"/>
  <c r="DM150" i="8"/>
  <c r="BA150" i="8"/>
  <c r="CB150" i="8"/>
  <c r="DW150" i="8"/>
  <c r="BK150" i="8"/>
  <c r="DJ150" i="8"/>
  <c r="AX150" i="8"/>
  <c r="CW150" i="8"/>
  <c r="AK150" i="8"/>
  <c r="EB244" i="8"/>
  <c r="CZ244" i="8"/>
  <c r="AN244" i="8"/>
  <c r="CM244" i="8"/>
  <c r="AA244" i="8"/>
  <c r="BZ244" i="8"/>
  <c r="DE244" i="8"/>
  <c r="CG244" i="8"/>
  <c r="CJ244" i="8"/>
  <c r="X244" i="8"/>
  <c r="BW244" i="8"/>
  <c r="DV244" i="8"/>
  <c r="BJ244" i="8"/>
  <c r="AS244" i="8"/>
  <c r="DY244" i="8"/>
  <c r="BT244" i="8"/>
  <c r="DS244" i="8"/>
  <c r="BG244" i="8"/>
  <c r="DF244" i="8"/>
  <c r="AT244" i="8"/>
  <c r="CK244" i="8"/>
  <c r="BM244" i="8"/>
  <c r="DP244" i="8"/>
  <c r="CP244" i="8"/>
  <c r="BD244" i="8"/>
  <c r="AD244" i="8"/>
  <c r="DC244" i="8"/>
  <c r="Y244" i="8"/>
  <c r="AQ244" i="8"/>
  <c r="ED132" i="8"/>
  <c r="BV132" i="8"/>
  <c r="DU132" i="8"/>
  <c r="BI132" i="8"/>
  <c r="CJ132" i="8"/>
  <c r="BS132" i="8"/>
  <c r="BH132" i="8"/>
  <c r="AQ132" i="8"/>
  <c r="DR132" i="8"/>
  <c r="BF132" i="8"/>
  <c r="DE132" i="8"/>
  <c r="AS132" i="8"/>
  <c r="BD132" i="8"/>
  <c r="AM132" i="8"/>
  <c r="AB132" i="8"/>
  <c r="DB132" i="8"/>
  <c r="AP132" i="8"/>
  <c r="CO132" i="8"/>
  <c r="AC132" i="8"/>
  <c r="X132" i="8"/>
  <c r="DT132" i="8"/>
  <c r="DC132" i="8"/>
  <c r="CL132" i="8"/>
  <c r="Z132" i="8"/>
  <c r="BY132" i="8"/>
  <c r="DP132" i="8"/>
  <c r="CY132" i="8"/>
  <c r="CN132" i="8"/>
  <c r="BW132" i="8"/>
  <c r="AW85" i="8"/>
  <c r="DI85" i="8"/>
  <c r="BJ85" i="8"/>
  <c r="DV85" i="8"/>
  <c r="BW85" i="8"/>
  <c r="X85" i="8"/>
  <c r="CJ85" i="8"/>
  <c r="AG209" i="8"/>
  <c r="CS209" i="8"/>
  <c r="AT209" i="8"/>
  <c r="DF209" i="8"/>
  <c r="BG209" i="8"/>
  <c r="DS209" i="8"/>
  <c r="BX209" i="8"/>
  <c r="BT238" i="8"/>
  <c r="H238" i="8"/>
  <c r="CG238" i="8"/>
  <c r="AH238" i="8"/>
  <c r="CT238" i="8"/>
  <c r="AU238" i="8"/>
  <c r="DG238" i="8"/>
  <c r="Z256" i="8"/>
  <c r="V256" i="8"/>
  <c r="BC256" i="8"/>
  <c r="DO256" i="8"/>
  <c r="BT256" i="8"/>
  <c r="H256" i="8"/>
  <c r="CG256" i="8"/>
  <c r="CB120" i="8"/>
  <c r="AC120" i="8"/>
  <c r="CO120" i="8"/>
  <c r="AP120" i="8"/>
  <c r="DB120" i="8"/>
  <c r="BC120" i="8"/>
  <c r="DO120" i="8"/>
  <c r="DE138" i="8"/>
  <c r="DN138" i="8"/>
  <c r="DY138" i="8"/>
  <c r="AA138" i="8"/>
  <c r="CM138" i="8"/>
  <c r="AR138" i="8"/>
  <c r="DD138" i="8"/>
  <c r="AJ73" i="8"/>
  <c r="DL73" i="8"/>
  <c r="CW73" i="8"/>
  <c r="BN73" i="8"/>
  <c r="AE73" i="8"/>
  <c r="DW73" i="8"/>
  <c r="BX173" i="8"/>
  <c r="AO173" i="8"/>
  <c r="V173" i="8"/>
  <c r="CX173" i="8"/>
  <c r="BO173" i="8"/>
  <c r="CQ185" i="8"/>
  <c r="BL185" i="8"/>
  <c r="AC185" i="8"/>
  <c r="DU185" i="8"/>
  <c r="CL185" i="8"/>
  <c r="C87" i="8"/>
  <c r="C88" i="8" s="1"/>
  <c r="ED86" i="8"/>
  <c r="DZ86" i="8"/>
  <c r="DV86" i="8"/>
  <c r="DR86" i="8"/>
  <c r="DN86" i="8"/>
  <c r="DJ86" i="8"/>
  <c r="DF86" i="8"/>
  <c r="DB86" i="8"/>
  <c r="CX86" i="8"/>
  <c r="CT86" i="8"/>
  <c r="CP86" i="8"/>
  <c r="CL86" i="8"/>
  <c r="CH86" i="8"/>
  <c r="CD86" i="8"/>
  <c r="BZ86" i="8"/>
  <c r="BV86" i="8"/>
  <c r="BR86" i="8"/>
  <c r="BN86" i="8"/>
  <c r="BJ86" i="8"/>
  <c r="BF86" i="8"/>
  <c r="BB86" i="8"/>
  <c r="AX86" i="8"/>
  <c r="AT86" i="8"/>
  <c r="AP86" i="8"/>
  <c r="AL86" i="8"/>
  <c r="AH86" i="8"/>
  <c r="AD86" i="8"/>
  <c r="Z86" i="8"/>
  <c r="V86" i="8"/>
  <c r="EC86" i="8"/>
  <c r="DY86" i="8"/>
  <c r="DY87" i="8" s="1"/>
  <c r="DU86" i="8"/>
  <c r="DQ86" i="8"/>
  <c r="DM86" i="8"/>
  <c r="DI86" i="8"/>
  <c r="DI87" i="8" s="1"/>
  <c r="DE86" i="8"/>
  <c r="DA86" i="8"/>
  <c r="CW86" i="8"/>
  <c r="CS86" i="8"/>
  <c r="CO86" i="8"/>
  <c r="CK86" i="8"/>
  <c r="CG86" i="8"/>
  <c r="CC86" i="8"/>
  <c r="BY86" i="8"/>
  <c r="BU86" i="8"/>
  <c r="BQ86" i="8"/>
  <c r="BM86" i="8"/>
  <c r="BM87" i="8" s="1"/>
  <c r="BI86" i="8"/>
  <c r="BE86" i="8"/>
  <c r="BA86" i="8"/>
  <c r="AW86" i="8"/>
  <c r="AS86" i="8"/>
  <c r="AO86" i="8"/>
  <c r="AK86" i="8"/>
  <c r="AG86" i="8"/>
  <c r="AC86" i="8"/>
  <c r="Y86" i="8"/>
  <c r="H86" i="8"/>
  <c r="EB86" i="8"/>
  <c r="EB87" i="8" s="1"/>
  <c r="DX86" i="8"/>
  <c r="DT86" i="8"/>
  <c r="DP86" i="8"/>
  <c r="DL86" i="8"/>
  <c r="DH86" i="8"/>
  <c r="DD86" i="8"/>
  <c r="CZ86" i="8"/>
  <c r="CV86" i="8"/>
  <c r="CR86" i="8"/>
  <c r="CN86" i="8"/>
  <c r="CJ86" i="8"/>
  <c r="CF86" i="8"/>
  <c r="CB86" i="8"/>
  <c r="BX86" i="8"/>
  <c r="BT86" i="8"/>
  <c r="BP86" i="8"/>
  <c r="BL86" i="8"/>
  <c r="BH86" i="8"/>
  <c r="BD86" i="8"/>
  <c r="AZ86" i="8"/>
  <c r="AV86" i="8"/>
  <c r="AR86" i="8"/>
  <c r="AN86" i="8"/>
  <c r="AJ86" i="8"/>
  <c r="AF86" i="8"/>
  <c r="AB86" i="8"/>
  <c r="X86" i="8"/>
  <c r="EA86" i="8"/>
  <c r="DW86" i="8"/>
  <c r="DS86" i="8"/>
  <c r="DO86" i="8"/>
  <c r="DK86" i="8"/>
  <c r="DG86" i="8"/>
  <c r="DC86" i="8"/>
  <c r="CY86" i="8"/>
  <c r="CU86" i="8"/>
  <c r="CQ86" i="8"/>
  <c r="CM86" i="8"/>
  <c r="CI86" i="8"/>
  <c r="CE86" i="8"/>
  <c r="CA86" i="8"/>
  <c r="BW86" i="8"/>
  <c r="BS86" i="8"/>
  <c r="BO86" i="8"/>
  <c r="BK86" i="8"/>
  <c r="BG86" i="8"/>
  <c r="BC86" i="8"/>
  <c r="AY86" i="8"/>
  <c r="AU86" i="8"/>
  <c r="AQ86" i="8"/>
  <c r="AM86" i="8"/>
  <c r="AI86" i="8"/>
  <c r="AE86" i="8"/>
  <c r="AA86" i="8"/>
  <c r="W86" i="8"/>
  <c r="C122" i="8"/>
  <c r="C123" i="8" s="1"/>
  <c r="EC121" i="8"/>
  <c r="DY121" i="8"/>
  <c r="DU121" i="8"/>
  <c r="DQ121" i="8"/>
  <c r="DM121" i="8"/>
  <c r="DI121" i="8"/>
  <c r="DE121" i="8"/>
  <c r="DA121" i="8"/>
  <c r="CW121" i="8"/>
  <c r="CS121" i="8"/>
  <c r="CO121" i="8"/>
  <c r="CK121" i="8"/>
  <c r="CG121" i="8"/>
  <c r="CC121" i="8"/>
  <c r="BY121" i="8"/>
  <c r="BY122" i="8" s="1"/>
  <c r="BU121" i="8"/>
  <c r="BQ121" i="8"/>
  <c r="BM121" i="8"/>
  <c r="BI121" i="8"/>
  <c r="BE121" i="8"/>
  <c r="BA121" i="8"/>
  <c r="AW121" i="8"/>
  <c r="AS121" i="8"/>
  <c r="AS122" i="8" s="1"/>
  <c r="AO121" i="8"/>
  <c r="AK121" i="8"/>
  <c r="AG121" i="8"/>
  <c r="AC121" i="8"/>
  <c r="Y121" i="8"/>
  <c r="H121" i="8"/>
  <c r="EB121" i="8"/>
  <c r="DX121" i="8"/>
  <c r="DT121" i="8"/>
  <c r="DP121" i="8"/>
  <c r="DL121" i="8"/>
  <c r="DH121" i="8"/>
  <c r="DD121" i="8"/>
  <c r="CZ121" i="8"/>
  <c r="CV121" i="8"/>
  <c r="CR121" i="8"/>
  <c r="CR122" i="8" s="1"/>
  <c r="CN121" i="8"/>
  <c r="CJ121" i="8"/>
  <c r="CF121" i="8"/>
  <c r="CB121" i="8"/>
  <c r="CB122" i="8" s="1"/>
  <c r="BX121" i="8"/>
  <c r="BT121" i="8"/>
  <c r="BP121" i="8"/>
  <c r="BL121" i="8"/>
  <c r="BH121" i="8"/>
  <c r="BD121" i="8"/>
  <c r="AZ121" i="8"/>
  <c r="AV121" i="8"/>
  <c r="AV122" i="8" s="1"/>
  <c r="AR121" i="8"/>
  <c r="AN121" i="8"/>
  <c r="AJ121" i="8"/>
  <c r="AF121" i="8"/>
  <c r="AF122" i="8" s="1"/>
  <c r="AB121" i="8"/>
  <c r="X121" i="8"/>
  <c r="EA121" i="8"/>
  <c r="DW121" i="8"/>
  <c r="DW122" i="8" s="1"/>
  <c r="DS121" i="8"/>
  <c r="DO121" i="8"/>
  <c r="DO122" i="8" s="1"/>
  <c r="DK121" i="8"/>
  <c r="DG121" i="8"/>
  <c r="DC121" i="8"/>
  <c r="CY121" i="8"/>
  <c r="CU121" i="8"/>
  <c r="CQ121" i="8"/>
  <c r="CM121" i="8"/>
  <c r="CI121" i="8"/>
  <c r="CE121" i="8"/>
  <c r="CA121" i="8"/>
  <c r="BW121" i="8"/>
  <c r="BS121" i="8"/>
  <c r="BS122" i="8" s="1"/>
  <c r="BO121" i="8"/>
  <c r="BK121" i="8"/>
  <c r="BG121" i="8"/>
  <c r="BC121" i="8"/>
  <c r="AY121" i="8"/>
  <c r="AU121" i="8"/>
  <c r="AQ121" i="8"/>
  <c r="AM121" i="8"/>
  <c r="AI121" i="8"/>
  <c r="AE121" i="8"/>
  <c r="AA121" i="8"/>
  <c r="W121" i="8"/>
  <c r="ED121" i="8"/>
  <c r="DZ121" i="8"/>
  <c r="DV121" i="8"/>
  <c r="DR121" i="8"/>
  <c r="DR122" i="8" s="1"/>
  <c r="DN121" i="8"/>
  <c r="DJ121" i="8"/>
  <c r="DF121" i="8"/>
  <c r="DB121" i="8"/>
  <c r="CX121" i="8"/>
  <c r="CT121" i="8"/>
  <c r="CP121" i="8"/>
  <c r="CL121" i="8"/>
  <c r="CH121" i="8"/>
  <c r="CD121" i="8"/>
  <c r="BZ121" i="8"/>
  <c r="BV121" i="8"/>
  <c r="BV122" i="8" s="1"/>
  <c r="BR121" i="8"/>
  <c r="BN121" i="8"/>
  <c r="BJ121" i="8"/>
  <c r="BF121" i="8"/>
  <c r="BB121" i="8"/>
  <c r="AX121" i="8"/>
  <c r="AT121" i="8"/>
  <c r="AP121" i="8"/>
  <c r="AL121" i="8"/>
  <c r="AH121" i="8"/>
  <c r="AD121" i="8"/>
  <c r="Z121" i="8"/>
  <c r="V121" i="8"/>
  <c r="C187" i="8"/>
  <c r="C188" i="8" s="1"/>
  <c r="EA186" i="8"/>
  <c r="DW186" i="8"/>
  <c r="DS186" i="8"/>
  <c r="DO186" i="8"/>
  <c r="DK186" i="8"/>
  <c r="DG186" i="8"/>
  <c r="DC186" i="8"/>
  <c r="CY186" i="8"/>
  <c r="CU186" i="8"/>
  <c r="CQ186" i="8"/>
  <c r="CM186" i="8"/>
  <c r="CI186" i="8"/>
  <c r="CE186" i="8"/>
  <c r="CA186" i="8"/>
  <c r="BW186" i="8"/>
  <c r="BS186" i="8"/>
  <c r="BO186" i="8"/>
  <c r="BK186" i="8"/>
  <c r="BG186" i="8"/>
  <c r="BC186" i="8"/>
  <c r="AY186" i="8"/>
  <c r="AU186" i="8"/>
  <c r="AQ186" i="8"/>
  <c r="AM186" i="8"/>
  <c r="AI186" i="8"/>
  <c r="AE186" i="8"/>
  <c r="AA186" i="8"/>
  <c r="W186" i="8"/>
  <c r="ED186" i="8"/>
  <c r="DZ186" i="8"/>
  <c r="DV186" i="8"/>
  <c r="DR186" i="8"/>
  <c r="DN186" i="8"/>
  <c r="DJ186" i="8"/>
  <c r="DF186" i="8"/>
  <c r="DB186" i="8"/>
  <c r="CX186" i="8"/>
  <c r="CT186" i="8"/>
  <c r="CP186" i="8"/>
  <c r="CL186" i="8"/>
  <c r="CH186" i="8"/>
  <c r="CD186" i="8"/>
  <c r="BZ186" i="8"/>
  <c r="BV186" i="8"/>
  <c r="BR186" i="8"/>
  <c r="BN186" i="8"/>
  <c r="BJ186" i="8"/>
  <c r="BF186" i="8"/>
  <c r="BB186" i="8"/>
  <c r="AX186" i="8"/>
  <c r="AT186" i="8"/>
  <c r="AP186" i="8"/>
  <c r="AL186" i="8"/>
  <c r="AH186" i="8"/>
  <c r="AD186" i="8"/>
  <c r="Z186" i="8"/>
  <c r="Z187" i="8" s="1"/>
  <c r="V186" i="8"/>
  <c r="EC186" i="8"/>
  <c r="DY186" i="8"/>
  <c r="DU186" i="8"/>
  <c r="DU187" i="8" s="1"/>
  <c r="DQ186" i="8"/>
  <c r="DM186" i="8"/>
  <c r="DI186" i="8"/>
  <c r="DE186" i="8"/>
  <c r="DA186" i="8"/>
  <c r="CW186" i="8"/>
  <c r="CS186" i="8"/>
  <c r="CO186" i="8"/>
  <c r="CK186" i="8"/>
  <c r="CG186" i="8"/>
  <c r="CC186" i="8"/>
  <c r="BY186" i="8"/>
  <c r="BU186" i="8"/>
  <c r="BQ186" i="8"/>
  <c r="BM186" i="8"/>
  <c r="BI186" i="8"/>
  <c r="BE186" i="8"/>
  <c r="BA186" i="8"/>
  <c r="AW186" i="8"/>
  <c r="AS186" i="8"/>
  <c r="AO186" i="8"/>
  <c r="AK186" i="8"/>
  <c r="AG186" i="8"/>
  <c r="AC186" i="8"/>
  <c r="Y186" i="8"/>
  <c r="EB186" i="8"/>
  <c r="DX186" i="8"/>
  <c r="DT186" i="8"/>
  <c r="DP186" i="8"/>
  <c r="DL186" i="8"/>
  <c r="DH186" i="8"/>
  <c r="DD186" i="8"/>
  <c r="CZ186" i="8"/>
  <c r="CV186" i="8"/>
  <c r="CR186" i="8"/>
  <c r="CN186" i="8"/>
  <c r="CJ186" i="8"/>
  <c r="CF186" i="8"/>
  <c r="CB186" i="8"/>
  <c r="CB187" i="8" s="1"/>
  <c r="BX186" i="8"/>
  <c r="BT186" i="8"/>
  <c r="BP186" i="8"/>
  <c r="BL186" i="8"/>
  <c r="BH186" i="8"/>
  <c r="BD186" i="8"/>
  <c r="AZ186" i="8"/>
  <c r="AV186" i="8"/>
  <c r="AR186" i="8"/>
  <c r="AN186" i="8"/>
  <c r="AJ186" i="8"/>
  <c r="AF186" i="8"/>
  <c r="AB186" i="8"/>
  <c r="X186" i="8"/>
  <c r="H186" i="8"/>
  <c r="H67" i="8"/>
  <c r="AK67" i="8"/>
  <c r="BA67" i="8"/>
  <c r="BQ67" i="8"/>
  <c r="CG67" i="8"/>
  <c r="CW67" i="8"/>
  <c r="DM67" i="8"/>
  <c r="EC67" i="8"/>
  <c r="AH67" i="8"/>
  <c r="AX67" i="8"/>
  <c r="BN67" i="8"/>
  <c r="CD67" i="8"/>
  <c r="CT67" i="8"/>
  <c r="DJ67" i="8"/>
  <c r="DZ67" i="8"/>
  <c r="AE67" i="8"/>
  <c r="AU67" i="8"/>
  <c r="BK67" i="8"/>
  <c r="CA67" i="8"/>
  <c r="CQ67" i="8"/>
  <c r="DG67" i="8"/>
  <c r="DW67" i="8"/>
  <c r="AF67" i="8"/>
  <c r="AV67" i="8"/>
  <c r="BL67" i="8"/>
  <c r="CB67" i="8"/>
  <c r="CR67" i="8"/>
  <c r="DH67" i="8"/>
  <c r="DX67" i="8"/>
  <c r="BS250" i="8"/>
  <c r="CY250" i="8"/>
  <c r="Y250" i="8"/>
  <c r="BW250" i="8"/>
  <c r="V250" i="8"/>
  <c r="BK250" i="8"/>
  <c r="DW250" i="8"/>
  <c r="AY250" i="8"/>
  <c r="DK250" i="8"/>
  <c r="AN250" i="8"/>
  <c r="BD250" i="8"/>
  <c r="BT250" i="8"/>
  <c r="CJ250" i="8"/>
  <c r="CZ250" i="8"/>
  <c r="DP250" i="8"/>
  <c r="AG250" i="8"/>
  <c r="AW250" i="8"/>
  <c r="BM250" i="8"/>
  <c r="CC250" i="8"/>
  <c r="CS250" i="8"/>
  <c r="DI250" i="8"/>
  <c r="DY250" i="8"/>
  <c r="AL250" i="8"/>
  <c r="BB250" i="8"/>
  <c r="BR250" i="8"/>
  <c r="CH250" i="8"/>
  <c r="CX250" i="8"/>
  <c r="DN250" i="8"/>
  <c r="ED250" i="8"/>
  <c r="C217" i="8"/>
  <c r="C218" i="8" s="1"/>
  <c r="EC216" i="8"/>
  <c r="DY216" i="8"/>
  <c r="DY217" i="8" s="1"/>
  <c r="DU216" i="8"/>
  <c r="DQ216" i="8"/>
  <c r="DM216" i="8"/>
  <c r="DM217" i="8" s="1"/>
  <c r="DI216" i="8"/>
  <c r="DE216" i="8"/>
  <c r="DA216" i="8"/>
  <c r="CW216" i="8"/>
  <c r="CS216" i="8"/>
  <c r="CO216" i="8"/>
  <c r="CK216" i="8"/>
  <c r="CG216" i="8"/>
  <c r="CC216" i="8"/>
  <c r="BY216" i="8"/>
  <c r="BU216" i="8"/>
  <c r="BU217" i="8" s="1"/>
  <c r="BQ216" i="8"/>
  <c r="BM216" i="8"/>
  <c r="BI216" i="8"/>
  <c r="BE216" i="8"/>
  <c r="BA216" i="8"/>
  <c r="AW216" i="8"/>
  <c r="AS216" i="8"/>
  <c r="AO216" i="8"/>
  <c r="AK216" i="8"/>
  <c r="AG216" i="8"/>
  <c r="AC216" i="8"/>
  <c r="Y216" i="8"/>
  <c r="H216" i="8"/>
  <c r="EA216" i="8"/>
  <c r="DW216" i="8"/>
  <c r="DS216" i="8"/>
  <c r="DO216" i="8"/>
  <c r="DK216" i="8"/>
  <c r="DG216" i="8"/>
  <c r="DC216" i="8"/>
  <c r="CY216" i="8"/>
  <c r="CU216" i="8"/>
  <c r="CQ216" i="8"/>
  <c r="CM216" i="8"/>
  <c r="CI216" i="8"/>
  <c r="CI217" i="8" s="1"/>
  <c r="CE216" i="8"/>
  <c r="CA216" i="8"/>
  <c r="BW216" i="8"/>
  <c r="BS216" i="8"/>
  <c r="BO216" i="8"/>
  <c r="BK216" i="8"/>
  <c r="BG216" i="8"/>
  <c r="BC216" i="8"/>
  <c r="AY216" i="8"/>
  <c r="AU216" i="8"/>
  <c r="AQ216" i="8"/>
  <c r="AM216" i="8"/>
  <c r="AI216" i="8"/>
  <c r="DZ216" i="8"/>
  <c r="DR216" i="8"/>
  <c r="DJ216" i="8"/>
  <c r="DB216" i="8"/>
  <c r="CT216" i="8"/>
  <c r="CL216" i="8"/>
  <c r="CD216" i="8"/>
  <c r="BV216" i="8"/>
  <c r="BN216" i="8"/>
  <c r="BF216" i="8"/>
  <c r="AX216" i="8"/>
  <c r="AP216" i="8"/>
  <c r="AH216" i="8"/>
  <c r="AH217" i="8" s="1"/>
  <c r="AB216" i="8"/>
  <c r="W216" i="8"/>
  <c r="DX216" i="8"/>
  <c r="DP216" i="8"/>
  <c r="DH216" i="8"/>
  <c r="CZ216" i="8"/>
  <c r="CR216" i="8"/>
  <c r="CJ216" i="8"/>
  <c r="CB216" i="8"/>
  <c r="BT216" i="8"/>
  <c r="BL216" i="8"/>
  <c r="BD216" i="8"/>
  <c r="BD217" i="8" s="1"/>
  <c r="AV216" i="8"/>
  <c r="AN216" i="8"/>
  <c r="AF216" i="8"/>
  <c r="AF217" i="8" s="1"/>
  <c r="AA216" i="8"/>
  <c r="V216" i="8"/>
  <c r="ED216" i="8"/>
  <c r="DV216" i="8"/>
  <c r="DN216" i="8"/>
  <c r="DF216" i="8"/>
  <c r="CX216" i="8"/>
  <c r="CP216" i="8"/>
  <c r="CH216" i="8"/>
  <c r="BZ216" i="8"/>
  <c r="BR216" i="8"/>
  <c r="BJ216" i="8"/>
  <c r="BB216" i="8"/>
  <c r="AT216" i="8"/>
  <c r="AL216" i="8"/>
  <c r="AE216" i="8"/>
  <c r="Z216" i="8"/>
  <c r="EB216" i="8"/>
  <c r="DT216" i="8"/>
  <c r="DL216" i="8"/>
  <c r="DD216" i="8"/>
  <c r="CV216" i="8"/>
  <c r="CN216" i="8"/>
  <c r="CF216" i="8"/>
  <c r="BX216" i="8"/>
  <c r="BP216" i="8"/>
  <c r="BH216" i="8"/>
  <c r="AZ216" i="8"/>
  <c r="AR216" i="8"/>
  <c r="AR217" i="8" s="1"/>
  <c r="AJ216" i="8"/>
  <c r="AD216" i="8"/>
  <c r="X216" i="8"/>
  <c r="C134" i="8"/>
  <c r="C135" i="8" s="1"/>
  <c r="EB133" i="8"/>
  <c r="DX133" i="8"/>
  <c r="DT133" i="8"/>
  <c r="DT134" i="8" s="1"/>
  <c r="DP133" i="8"/>
  <c r="DP134" i="8" s="1"/>
  <c r="DL133" i="8"/>
  <c r="DH133" i="8"/>
  <c r="DD133" i="8"/>
  <c r="CZ133" i="8"/>
  <c r="CV133" i="8"/>
  <c r="CR133" i="8"/>
  <c r="CN133" i="8"/>
  <c r="CJ133" i="8"/>
  <c r="CF133" i="8"/>
  <c r="CB133" i="8"/>
  <c r="BX133" i="8"/>
  <c r="BT133" i="8"/>
  <c r="BP133" i="8"/>
  <c r="BL133" i="8"/>
  <c r="BH133" i="8"/>
  <c r="BD133" i="8"/>
  <c r="AZ133" i="8"/>
  <c r="AV133" i="8"/>
  <c r="AR133" i="8"/>
  <c r="AN133" i="8"/>
  <c r="AJ133" i="8"/>
  <c r="AF133" i="8"/>
  <c r="AB133" i="8"/>
  <c r="X133" i="8"/>
  <c r="X134" i="8" s="1"/>
  <c r="EA133" i="8"/>
  <c r="DW133" i="8"/>
  <c r="DS133" i="8"/>
  <c r="DO133" i="8"/>
  <c r="DK133" i="8"/>
  <c r="DG133" i="8"/>
  <c r="DC133" i="8"/>
  <c r="CY133" i="8"/>
  <c r="CU133" i="8"/>
  <c r="CQ133" i="8"/>
  <c r="CM133" i="8"/>
  <c r="CI133" i="8"/>
  <c r="CE133" i="8"/>
  <c r="CA133" i="8"/>
  <c r="BW133" i="8"/>
  <c r="BW134" i="8" s="1"/>
  <c r="BS133" i="8"/>
  <c r="BS134" i="8" s="1"/>
  <c r="BO133" i="8"/>
  <c r="BK133" i="8"/>
  <c r="BG133" i="8"/>
  <c r="BC133" i="8"/>
  <c r="AY133" i="8"/>
  <c r="AU133" i="8"/>
  <c r="AQ133" i="8"/>
  <c r="AM133" i="8"/>
  <c r="AM134" i="8" s="1"/>
  <c r="AI133" i="8"/>
  <c r="AE133" i="8"/>
  <c r="AA133" i="8"/>
  <c r="W133" i="8"/>
  <c r="ED133" i="8"/>
  <c r="DV133" i="8"/>
  <c r="DN133" i="8"/>
  <c r="DF133" i="8"/>
  <c r="CX133" i="8"/>
  <c r="CP133" i="8"/>
  <c r="CH133" i="8"/>
  <c r="BZ133" i="8"/>
  <c r="BR133" i="8"/>
  <c r="BJ133" i="8"/>
  <c r="BB133" i="8"/>
  <c r="AT133" i="8"/>
  <c r="AL133" i="8"/>
  <c r="AD133" i="8"/>
  <c r="V133" i="8"/>
  <c r="EC133" i="8"/>
  <c r="DU133" i="8"/>
  <c r="DM133" i="8"/>
  <c r="DE133" i="8"/>
  <c r="CW133" i="8"/>
  <c r="CO133" i="8"/>
  <c r="CG133" i="8"/>
  <c r="BY133" i="8"/>
  <c r="BY134" i="8" s="1"/>
  <c r="BQ133" i="8"/>
  <c r="BI133" i="8"/>
  <c r="BA133" i="8"/>
  <c r="AS133" i="8"/>
  <c r="AK133" i="8"/>
  <c r="AC133" i="8"/>
  <c r="H133" i="8"/>
  <c r="DZ133" i="8"/>
  <c r="DR133" i="8"/>
  <c r="DJ133" i="8"/>
  <c r="DB133" i="8"/>
  <c r="DB134" i="8" s="1"/>
  <c r="CT133" i="8"/>
  <c r="CL133" i="8"/>
  <c r="CD133" i="8"/>
  <c r="BV133" i="8"/>
  <c r="BN133" i="8"/>
  <c r="BF133" i="8"/>
  <c r="BF134" i="8" s="1"/>
  <c r="AX133" i="8"/>
  <c r="AP133" i="8"/>
  <c r="AH133" i="8"/>
  <c r="Z133" i="8"/>
  <c r="Z134" i="8" s="1"/>
  <c r="DY133" i="8"/>
  <c r="DQ133" i="8"/>
  <c r="DI133" i="8"/>
  <c r="DA133" i="8"/>
  <c r="CS133" i="8"/>
  <c r="CK133" i="8"/>
  <c r="CC133" i="8"/>
  <c r="BU133" i="8"/>
  <c r="BM133" i="8"/>
  <c r="BE133" i="8"/>
  <c r="AW133" i="8"/>
  <c r="AO133" i="8"/>
  <c r="AG133" i="8"/>
  <c r="Y133" i="8"/>
  <c r="C93" i="8"/>
  <c r="C94" i="8" s="1"/>
  <c r="EA92" i="8"/>
  <c r="DW92" i="8"/>
  <c r="DS92" i="8"/>
  <c r="DO92" i="8"/>
  <c r="DK92" i="8"/>
  <c r="DG92" i="8"/>
  <c r="DC92" i="8"/>
  <c r="CY92" i="8"/>
  <c r="CU92" i="8"/>
  <c r="CQ92" i="8"/>
  <c r="CM92" i="8"/>
  <c r="CI92" i="8"/>
  <c r="CE92" i="8"/>
  <c r="CA92" i="8"/>
  <c r="BW92" i="8"/>
  <c r="BS92" i="8"/>
  <c r="BO92" i="8"/>
  <c r="BK92" i="8"/>
  <c r="BG92" i="8"/>
  <c r="BG93" i="8" s="1"/>
  <c r="BC92" i="8"/>
  <c r="AY92" i="8"/>
  <c r="AU92" i="8"/>
  <c r="AQ92" i="8"/>
  <c r="AM92" i="8"/>
  <c r="AI92" i="8"/>
  <c r="AE92" i="8"/>
  <c r="AA92" i="8"/>
  <c r="W92" i="8"/>
  <c r="ED92" i="8"/>
  <c r="DZ92" i="8"/>
  <c r="DV92" i="8"/>
  <c r="DR92" i="8"/>
  <c r="DN92" i="8"/>
  <c r="DJ92" i="8"/>
  <c r="DF92" i="8"/>
  <c r="DB92" i="8"/>
  <c r="CX92" i="8"/>
  <c r="CT92" i="8"/>
  <c r="CP92" i="8"/>
  <c r="CP93" i="8" s="1"/>
  <c r="CL92" i="8"/>
  <c r="CH92" i="8"/>
  <c r="CD92" i="8"/>
  <c r="BZ92" i="8"/>
  <c r="BZ93" i="8" s="1"/>
  <c r="BV92" i="8"/>
  <c r="BR92" i="8"/>
  <c r="BN92" i="8"/>
  <c r="BJ92" i="8"/>
  <c r="BF92" i="8"/>
  <c r="BB92" i="8"/>
  <c r="AX92" i="8"/>
  <c r="AT92" i="8"/>
  <c r="AP92" i="8"/>
  <c r="AL92" i="8"/>
  <c r="AH92" i="8"/>
  <c r="AD92" i="8"/>
  <c r="Z92" i="8"/>
  <c r="V92" i="8"/>
  <c r="EC92" i="8"/>
  <c r="EC93" i="8" s="1"/>
  <c r="DY92" i="8"/>
  <c r="DU92" i="8"/>
  <c r="DQ92" i="8"/>
  <c r="DM92" i="8"/>
  <c r="DI92" i="8"/>
  <c r="DE92" i="8"/>
  <c r="DA92" i="8"/>
  <c r="CW92" i="8"/>
  <c r="CS92" i="8"/>
  <c r="CO92" i="8"/>
  <c r="CK92" i="8"/>
  <c r="CG92" i="8"/>
  <c r="CC92" i="8"/>
  <c r="BY92" i="8"/>
  <c r="BU92" i="8"/>
  <c r="BQ92" i="8"/>
  <c r="BM92" i="8"/>
  <c r="BI92" i="8"/>
  <c r="BE92" i="8"/>
  <c r="BA92" i="8"/>
  <c r="AW92" i="8"/>
  <c r="AS92" i="8"/>
  <c r="AO92" i="8"/>
  <c r="AO93" i="8" s="1"/>
  <c r="AK92" i="8"/>
  <c r="AG92" i="8"/>
  <c r="AC92" i="8"/>
  <c r="Y92" i="8"/>
  <c r="H92" i="8"/>
  <c r="EB92" i="8"/>
  <c r="DX92" i="8"/>
  <c r="DT92" i="8"/>
  <c r="DP92" i="8"/>
  <c r="DL92" i="8"/>
  <c r="DH92" i="8"/>
  <c r="DD92" i="8"/>
  <c r="CZ92" i="8"/>
  <c r="CV92" i="8"/>
  <c r="CR92" i="8"/>
  <c r="CN92" i="8"/>
  <c r="CJ92" i="8"/>
  <c r="CF92" i="8"/>
  <c r="CB92" i="8"/>
  <c r="BX92" i="8"/>
  <c r="BT92" i="8"/>
  <c r="BP92" i="8"/>
  <c r="BL92" i="8"/>
  <c r="BH92" i="8"/>
  <c r="BD92" i="8"/>
  <c r="AZ92" i="8"/>
  <c r="AV92" i="8"/>
  <c r="AR92" i="8"/>
  <c r="AN92" i="8"/>
  <c r="AJ92" i="8"/>
  <c r="AF92" i="8"/>
  <c r="AB92" i="8"/>
  <c r="X92" i="8"/>
  <c r="V156" i="8"/>
  <c r="AL156" i="8"/>
  <c r="BB156" i="8"/>
  <c r="BR156" i="8"/>
  <c r="CH156" i="8"/>
  <c r="CX156" i="8"/>
  <c r="DN156" i="8"/>
  <c r="ED156" i="8"/>
  <c r="AI156" i="8"/>
  <c r="AY156" i="8"/>
  <c r="BO156" i="8"/>
  <c r="CE156" i="8"/>
  <c r="CU156" i="8"/>
  <c r="DK156" i="8"/>
  <c r="EA156" i="8"/>
  <c r="AJ156" i="8"/>
  <c r="AZ156" i="8"/>
  <c r="BP156" i="8"/>
  <c r="CF156" i="8"/>
  <c r="CV156" i="8"/>
  <c r="DL156" i="8"/>
  <c r="EB156" i="8"/>
  <c r="AG156" i="8"/>
  <c r="AW156" i="8"/>
  <c r="BM156" i="8"/>
  <c r="CC156" i="8"/>
  <c r="CS156" i="8"/>
  <c r="DI156" i="8"/>
  <c r="DY156" i="8"/>
  <c r="C81" i="8"/>
  <c r="C82" i="8" s="1"/>
  <c r="ED80" i="8"/>
  <c r="DZ80" i="8"/>
  <c r="DV80" i="8"/>
  <c r="DR80" i="8"/>
  <c r="DN80" i="8"/>
  <c r="DJ80" i="8"/>
  <c r="DF80" i="8"/>
  <c r="DB80" i="8"/>
  <c r="CX80" i="8"/>
  <c r="CT80" i="8"/>
  <c r="CP80" i="8"/>
  <c r="CL80" i="8"/>
  <c r="CH80" i="8"/>
  <c r="CD80" i="8"/>
  <c r="BZ80" i="8"/>
  <c r="BV80" i="8"/>
  <c r="BR80" i="8"/>
  <c r="BN80" i="8"/>
  <c r="BJ80" i="8"/>
  <c r="BF80" i="8"/>
  <c r="BB80" i="8"/>
  <c r="AX80" i="8"/>
  <c r="AT80" i="8"/>
  <c r="AP80" i="8"/>
  <c r="AL80" i="8"/>
  <c r="AH80" i="8"/>
  <c r="AD80" i="8"/>
  <c r="AD81" i="8" s="1"/>
  <c r="Z80" i="8"/>
  <c r="V80" i="8"/>
  <c r="EC80" i="8"/>
  <c r="DY80" i="8"/>
  <c r="DU80" i="8"/>
  <c r="DQ80" i="8"/>
  <c r="DM80" i="8"/>
  <c r="DI80" i="8"/>
  <c r="DE80" i="8"/>
  <c r="DA80" i="8"/>
  <c r="CW80" i="8"/>
  <c r="CS80" i="8"/>
  <c r="CO80" i="8"/>
  <c r="CK80" i="8"/>
  <c r="CG80" i="8"/>
  <c r="CC80" i="8"/>
  <c r="BY80" i="8"/>
  <c r="BU80" i="8"/>
  <c r="BU81" i="8" s="1"/>
  <c r="BQ80" i="8"/>
  <c r="BM80" i="8"/>
  <c r="BI80" i="8"/>
  <c r="BE80" i="8"/>
  <c r="BE81" i="8" s="1"/>
  <c r="BA80" i="8"/>
  <c r="AW80" i="8"/>
  <c r="AS80" i="8"/>
  <c r="AO80" i="8"/>
  <c r="AK80" i="8"/>
  <c r="AG80" i="8"/>
  <c r="AC80" i="8"/>
  <c r="Y80" i="8"/>
  <c r="Y81" i="8" s="1"/>
  <c r="EB80" i="8"/>
  <c r="DX80" i="8"/>
  <c r="DT80" i="8"/>
  <c r="DP80" i="8"/>
  <c r="DL80" i="8"/>
  <c r="DH80" i="8"/>
  <c r="DD80" i="8"/>
  <c r="CZ80" i="8"/>
  <c r="CV80" i="8"/>
  <c r="CR80" i="8"/>
  <c r="CN80" i="8"/>
  <c r="CJ80" i="8"/>
  <c r="CF80" i="8"/>
  <c r="CB80" i="8"/>
  <c r="BX80" i="8"/>
  <c r="BT80" i="8"/>
  <c r="BP80" i="8"/>
  <c r="BL80" i="8"/>
  <c r="BH80" i="8"/>
  <c r="BD80" i="8"/>
  <c r="AZ80" i="8"/>
  <c r="AV80" i="8"/>
  <c r="AR80" i="8"/>
  <c r="AN80" i="8"/>
  <c r="AJ80" i="8"/>
  <c r="AF80" i="8"/>
  <c r="AB80" i="8"/>
  <c r="X80" i="8"/>
  <c r="H80" i="8"/>
  <c r="EA80" i="8"/>
  <c r="DW80" i="8"/>
  <c r="DS80" i="8"/>
  <c r="DO80" i="8"/>
  <c r="DK80" i="8"/>
  <c r="DG80" i="8"/>
  <c r="DC80" i="8"/>
  <c r="CY80" i="8"/>
  <c r="CU80" i="8"/>
  <c r="CQ80" i="8"/>
  <c r="CM80" i="8"/>
  <c r="CI80" i="8"/>
  <c r="CE80" i="8"/>
  <c r="CA80" i="8"/>
  <c r="BW80" i="8"/>
  <c r="BS80" i="8"/>
  <c r="BO80" i="8"/>
  <c r="BK80" i="8"/>
  <c r="BG80" i="8"/>
  <c r="BC80" i="8"/>
  <c r="AY80" i="8"/>
  <c r="AU80" i="8"/>
  <c r="AQ80" i="8"/>
  <c r="AQ81" i="8" s="1"/>
  <c r="AM80" i="8"/>
  <c r="AI80" i="8"/>
  <c r="AE80" i="8"/>
  <c r="AA80" i="8"/>
  <c r="AA81" i="8" s="1"/>
  <c r="W80" i="8"/>
  <c r="AI197" i="8"/>
  <c r="AY197" i="8"/>
  <c r="BO197" i="8"/>
  <c r="CE197" i="8"/>
  <c r="CU197" i="8"/>
  <c r="DK197" i="8"/>
  <c r="EA197" i="8"/>
  <c r="AJ197" i="8"/>
  <c r="AZ197" i="8"/>
  <c r="BP197" i="8"/>
  <c r="CF197" i="8"/>
  <c r="CV197" i="8"/>
  <c r="DL197" i="8"/>
  <c r="EB197" i="8"/>
  <c r="AG197" i="8"/>
  <c r="AW197" i="8"/>
  <c r="BM197" i="8"/>
  <c r="CC197" i="8"/>
  <c r="CS197" i="8"/>
  <c r="DI197" i="8"/>
  <c r="DY197" i="8"/>
  <c r="AD197" i="8"/>
  <c r="AT197" i="8"/>
  <c r="BJ197" i="8"/>
  <c r="BZ197" i="8"/>
  <c r="CP197" i="8"/>
  <c r="DF197" i="8"/>
  <c r="DV197" i="8"/>
  <c r="C246" i="8"/>
  <c r="C247" i="8" s="1"/>
  <c r="ED245" i="8"/>
  <c r="DZ245" i="8"/>
  <c r="DV245" i="8"/>
  <c r="DR245" i="8"/>
  <c r="DN245" i="8"/>
  <c r="DJ245" i="8"/>
  <c r="DF245" i="8"/>
  <c r="DB245" i="8"/>
  <c r="CX245" i="8"/>
  <c r="CT245" i="8"/>
  <c r="CP245" i="8"/>
  <c r="CL245" i="8"/>
  <c r="CH245" i="8"/>
  <c r="CD245" i="8"/>
  <c r="BZ245" i="8"/>
  <c r="BZ246" i="8" s="1"/>
  <c r="BV245" i="8"/>
  <c r="BR245" i="8"/>
  <c r="BN245" i="8"/>
  <c r="BJ245" i="8"/>
  <c r="BF245" i="8"/>
  <c r="BB245" i="8"/>
  <c r="AX245" i="8"/>
  <c r="AT245" i="8"/>
  <c r="AP245" i="8"/>
  <c r="AL245" i="8"/>
  <c r="AH245" i="8"/>
  <c r="AD245" i="8"/>
  <c r="AD246" i="8" s="1"/>
  <c r="Z245" i="8"/>
  <c r="V245" i="8"/>
  <c r="EC245" i="8"/>
  <c r="DY245" i="8"/>
  <c r="DU245" i="8"/>
  <c r="DQ245" i="8"/>
  <c r="DM245" i="8"/>
  <c r="DI245" i="8"/>
  <c r="DE245" i="8"/>
  <c r="DA245" i="8"/>
  <c r="CW245" i="8"/>
  <c r="CS245" i="8"/>
  <c r="CO245" i="8"/>
  <c r="CK245" i="8"/>
  <c r="CG245" i="8"/>
  <c r="CC245" i="8"/>
  <c r="BY245" i="8"/>
  <c r="BU245" i="8"/>
  <c r="BQ245" i="8"/>
  <c r="BM245" i="8"/>
  <c r="BM246" i="8" s="1"/>
  <c r="BI245" i="8"/>
  <c r="BE245" i="8"/>
  <c r="BA245" i="8"/>
  <c r="AW245" i="8"/>
  <c r="AS245" i="8"/>
  <c r="AS246" i="8" s="1"/>
  <c r="AO245" i="8"/>
  <c r="AK245" i="8"/>
  <c r="AG245" i="8"/>
  <c r="AC245" i="8"/>
  <c r="Y245" i="8"/>
  <c r="H245" i="8"/>
  <c r="EB245" i="8"/>
  <c r="DX245" i="8"/>
  <c r="DT245" i="8"/>
  <c r="DP245" i="8"/>
  <c r="DP246" i="8" s="1"/>
  <c r="DL245" i="8"/>
  <c r="DH245" i="8"/>
  <c r="DD245" i="8"/>
  <c r="CZ245" i="8"/>
  <c r="CV245" i="8"/>
  <c r="CR245" i="8"/>
  <c r="CN245" i="8"/>
  <c r="CJ245" i="8"/>
  <c r="CF245" i="8"/>
  <c r="CB245" i="8"/>
  <c r="BX245" i="8"/>
  <c r="BT245" i="8"/>
  <c r="BP245" i="8"/>
  <c r="BL245" i="8"/>
  <c r="BH245" i="8"/>
  <c r="BD245" i="8"/>
  <c r="AZ245" i="8"/>
  <c r="AV245" i="8"/>
  <c r="AR245" i="8"/>
  <c r="AN245" i="8"/>
  <c r="AN246" i="8" s="1"/>
  <c r="AJ245" i="8"/>
  <c r="AF245" i="8"/>
  <c r="AB245" i="8"/>
  <c r="X245" i="8"/>
  <c r="DS245" i="8"/>
  <c r="DC245" i="8"/>
  <c r="CM245" i="8"/>
  <c r="BW245" i="8"/>
  <c r="BW246" i="8" s="1"/>
  <c r="BG245" i="8"/>
  <c r="BG246" i="8" s="1"/>
  <c r="AQ245" i="8"/>
  <c r="AQ246" i="8" s="1"/>
  <c r="AA245" i="8"/>
  <c r="DO245" i="8"/>
  <c r="CY245" i="8"/>
  <c r="CI245" i="8"/>
  <c r="BS245" i="8"/>
  <c r="BC245" i="8"/>
  <c r="AM245" i="8"/>
  <c r="W245" i="8"/>
  <c r="EA245" i="8"/>
  <c r="DK245" i="8"/>
  <c r="CU245" i="8"/>
  <c r="CE245" i="8"/>
  <c r="BO245" i="8"/>
  <c r="AY245" i="8"/>
  <c r="AI245" i="8"/>
  <c r="DW245" i="8"/>
  <c r="DG245" i="8"/>
  <c r="CQ245" i="8"/>
  <c r="CA245" i="8"/>
  <c r="BK245" i="8"/>
  <c r="AU245" i="8"/>
  <c r="AE245" i="8"/>
  <c r="C164" i="8"/>
  <c r="C165" i="8" s="1"/>
  <c r="EB163" i="8"/>
  <c r="DX163" i="8"/>
  <c r="DX164" i="8" s="1"/>
  <c r="DT163" i="8"/>
  <c r="DP163" i="8"/>
  <c r="DL163" i="8"/>
  <c r="DH163" i="8"/>
  <c r="DD163" i="8"/>
  <c r="CZ163" i="8"/>
  <c r="CV163" i="8"/>
  <c r="CR163" i="8"/>
  <c r="CN163" i="8"/>
  <c r="CJ163" i="8"/>
  <c r="CF163" i="8"/>
  <c r="CB163" i="8"/>
  <c r="BX163" i="8"/>
  <c r="BT163" i="8"/>
  <c r="BP163" i="8"/>
  <c r="BL163" i="8"/>
  <c r="BH163" i="8"/>
  <c r="BD163" i="8"/>
  <c r="AZ163" i="8"/>
  <c r="AV163" i="8"/>
  <c r="AV164" i="8" s="1"/>
  <c r="AR163" i="8"/>
  <c r="AN163" i="8"/>
  <c r="AJ163" i="8"/>
  <c r="AF163" i="8"/>
  <c r="AB163" i="8"/>
  <c r="X163" i="8"/>
  <c r="H163" i="8"/>
  <c r="EA163" i="8"/>
  <c r="EA164" i="8" s="1"/>
  <c r="DW163" i="8"/>
  <c r="DS163" i="8"/>
  <c r="DO163" i="8"/>
  <c r="DO164" i="8" s="1"/>
  <c r="DK163" i="8"/>
  <c r="DG163" i="8"/>
  <c r="DC163" i="8"/>
  <c r="CY163" i="8"/>
  <c r="CU163" i="8"/>
  <c r="CQ163" i="8"/>
  <c r="CM163" i="8"/>
  <c r="CI163" i="8"/>
  <c r="CI164" i="8" s="1"/>
  <c r="CE163" i="8"/>
  <c r="CA163" i="8"/>
  <c r="BW163" i="8"/>
  <c r="BS163" i="8"/>
  <c r="BO163" i="8"/>
  <c r="BK163" i="8"/>
  <c r="BG163" i="8"/>
  <c r="BC163" i="8"/>
  <c r="AY163" i="8"/>
  <c r="AU163" i="8"/>
  <c r="AQ163" i="8"/>
  <c r="AM163" i="8"/>
  <c r="AM164" i="8" s="1"/>
  <c r="AI163" i="8"/>
  <c r="AE163" i="8"/>
  <c r="AA163" i="8"/>
  <c r="W163" i="8"/>
  <c r="ED163" i="8"/>
  <c r="DZ163" i="8"/>
  <c r="DV163" i="8"/>
  <c r="DR163" i="8"/>
  <c r="DR164" i="8" s="1"/>
  <c r="DN163" i="8"/>
  <c r="DJ163" i="8"/>
  <c r="DF163" i="8"/>
  <c r="DB163" i="8"/>
  <c r="DB164" i="8" s="1"/>
  <c r="CX163" i="8"/>
  <c r="CT163" i="8"/>
  <c r="CP163" i="8"/>
  <c r="CL163" i="8"/>
  <c r="CH163" i="8"/>
  <c r="CD163" i="8"/>
  <c r="BZ163" i="8"/>
  <c r="BV163" i="8"/>
  <c r="BV164" i="8" s="1"/>
  <c r="BR163" i="8"/>
  <c r="BN163" i="8"/>
  <c r="BJ163" i="8"/>
  <c r="BF163" i="8"/>
  <c r="BB163" i="8"/>
  <c r="AX163" i="8"/>
  <c r="AT163" i="8"/>
  <c r="AP163" i="8"/>
  <c r="AL163" i="8"/>
  <c r="AH163" i="8"/>
  <c r="AD163" i="8"/>
  <c r="Z163" i="8"/>
  <c r="Z164" i="8" s="1"/>
  <c r="V163" i="8"/>
  <c r="EC163" i="8"/>
  <c r="DY163" i="8"/>
  <c r="DU163" i="8"/>
  <c r="DQ163" i="8"/>
  <c r="DM163" i="8"/>
  <c r="DI163" i="8"/>
  <c r="DE163" i="8"/>
  <c r="DE164" i="8" s="1"/>
  <c r="DA163" i="8"/>
  <c r="CW163" i="8"/>
  <c r="CS163" i="8"/>
  <c r="CO163" i="8"/>
  <c r="CO164" i="8" s="1"/>
  <c r="CK163" i="8"/>
  <c r="CG163" i="8"/>
  <c r="CC163" i="8"/>
  <c r="BY163" i="8"/>
  <c r="BU163" i="8"/>
  <c r="BQ163" i="8"/>
  <c r="BM163" i="8"/>
  <c r="BI163" i="8"/>
  <c r="BI164" i="8" s="1"/>
  <c r="BE163" i="8"/>
  <c r="BA163" i="8"/>
  <c r="AW163" i="8"/>
  <c r="AS163" i="8"/>
  <c r="AO163" i="8"/>
  <c r="AK163" i="8"/>
  <c r="AG163" i="8"/>
  <c r="AC163" i="8"/>
  <c r="Y163" i="8"/>
  <c r="BX10" i="8"/>
  <c r="AZ10" i="8"/>
  <c r="AC10" i="8"/>
  <c r="BI10" i="8"/>
  <c r="BR10" i="8"/>
  <c r="DP10" i="8"/>
  <c r="AQ10" i="8"/>
  <c r="CM10" i="8"/>
  <c r="DS10" i="8"/>
  <c r="DO22" i="8"/>
  <c r="CG22" i="8"/>
  <c r="CE22" i="8"/>
  <c r="DN52" i="8"/>
  <c r="DP52" i="8"/>
  <c r="AI52" i="8"/>
  <c r="ED52" i="8"/>
  <c r="AP46" i="8"/>
  <c r="AU46" i="8"/>
  <c r="AY46" i="8"/>
  <c r="AB46" i="8"/>
  <c r="AE58" i="8"/>
  <c r="DE58" i="8"/>
  <c r="AH58" i="8"/>
  <c r="BR58" i="8"/>
  <c r="AJ58" i="8"/>
  <c r="DC58" i="8"/>
  <c r="CA34" i="8"/>
  <c r="CZ34" i="8"/>
  <c r="DH28" i="8"/>
  <c r="AM28" i="8"/>
  <c r="DX28" i="8"/>
  <c r="DE28" i="8"/>
  <c r="AE28" i="8"/>
  <c r="AK85" i="8"/>
  <c r="BA85" i="8"/>
  <c r="BQ85" i="8"/>
  <c r="CG85" i="8"/>
  <c r="CW85" i="8"/>
  <c r="DM85" i="8"/>
  <c r="EC85" i="8"/>
  <c r="AH85" i="8"/>
  <c r="AX85" i="8"/>
  <c r="BN85" i="8"/>
  <c r="CD85" i="8"/>
  <c r="CT85" i="8"/>
  <c r="DJ85" i="8"/>
  <c r="DZ85" i="8"/>
  <c r="AE85" i="8"/>
  <c r="AU85" i="8"/>
  <c r="BK85" i="8"/>
  <c r="CA85" i="8"/>
  <c r="CQ85" i="8"/>
  <c r="DG85" i="8"/>
  <c r="DW85" i="8"/>
  <c r="AB85" i="8"/>
  <c r="AR85" i="8"/>
  <c r="BH85" i="8"/>
  <c r="BX85" i="8"/>
  <c r="CN85" i="8"/>
  <c r="DD85" i="8"/>
  <c r="DT85" i="8"/>
  <c r="H209" i="8"/>
  <c r="AK209" i="8"/>
  <c r="BA209" i="8"/>
  <c r="BQ209" i="8"/>
  <c r="CG209" i="8"/>
  <c r="CW209" i="8"/>
  <c r="DM209" i="8"/>
  <c r="EC209" i="8"/>
  <c r="AH209" i="8"/>
  <c r="AX209" i="8"/>
  <c r="BN209" i="8"/>
  <c r="CD209" i="8"/>
  <c r="CT209" i="8"/>
  <c r="DJ209" i="8"/>
  <c r="DZ209" i="8"/>
  <c r="AE209" i="8"/>
  <c r="AU209" i="8"/>
  <c r="BK209" i="8"/>
  <c r="CA209" i="8"/>
  <c r="CQ209" i="8"/>
  <c r="DG209" i="8"/>
  <c r="DW209" i="8"/>
  <c r="AF209" i="8"/>
  <c r="AV209" i="8"/>
  <c r="BL209" i="8"/>
  <c r="CB209" i="8"/>
  <c r="CR209" i="8"/>
  <c r="DH209" i="8"/>
  <c r="DX209" i="8"/>
  <c r="AB238" i="8"/>
  <c r="AR238" i="8"/>
  <c r="BH238" i="8"/>
  <c r="BX238" i="8"/>
  <c r="CN238" i="8"/>
  <c r="DD238" i="8"/>
  <c r="DT238" i="8"/>
  <c r="Y238" i="8"/>
  <c r="AO238" i="8"/>
  <c r="BE238" i="8"/>
  <c r="BU238" i="8"/>
  <c r="CK238" i="8"/>
  <c r="DA238" i="8"/>
  <c r="DQ238" i="8"/>
  <c r="V238" i="8"/>
  <c r="AL238" i="8"/>
  <c r="BB238" i="8"/>
  <c r="BR238" i="8"/>
  <c r="CH238" i="8"/>
  <c r="CX238" i="8"/>
  <c r="DN238" i="8"/>
  <c r="ED238" i="8"/>
  <c r="AI238" i="8"/>
  <c r="AY238" i="8"/>
  <c r="BO238" i="8"/>
  <c r="CE238" i="8"/>
  <c r="CU238" i="8"/>
  <c r="DK238" i="8"/>
  <c r="EA238" i="8"/>
  <c r="BF256" i="8"/>
  <c r="CL256" i="8"/>
  <c r="BZ256" i="8"/>
  <c r="AH256" i="8"/>
  <c r="CT256" i="8"/>
  <c r="AL256" i="8"/>
  <c r="CX256" i="8"/>
  <c r="AA256" i="8"/>
  <c r="AQ256" i="8"/>
  <c r="BG256" i="8"/>
  <c r="BW256" i="8"/>
  <c r="CM256" i="8"/>
  <c r="DC256" i="8"/>
  <c r="DS256" i="8"/>
  <c r="AB256" i="8"/>
  <c r="AR256" i="8"/>
  <c r="BH256" i="8"/>
  <c r="BX256" i="8"/>
  <c r="CN256" i="8"/>
  <c r="DD256" i="8"/>
  <c r="DT256" i="8"/>
  <c r="Y256" i="8"/>
  <c r="AO256" i="8"/>
  <c r="BE256" i="8"/>
  <c r="BU256" i="8"/>
  <c r="CK256" i="8"/>
  <c r="DA256" i="8"/>
  <c r="DQ256" i="8"/>
  <c r="C258" i="8"/>
  <c r="C259" i="8" s="1"/>
  <c r="EB257" i="8"/>
  <c r="DX257" i="8"/>
  <c r="DT257" i="8"/>
  <c r="DP257" i="8"/>
  <c r="DP258" i="8" s="1"/>
  <c r="DL257" i="8"/>
  <c r="DH257" i="8"/>
  <c r="DD257" i="8"/>
  <c r="DD258" i="8" s="1"/>
  <c r="CZ257" i="8"/>
  <c r="CV257" i="8"/>
  <c r="CR257" i="8"/>
  <c r="CN257" i="8"/>
  <c r="CJ257" i="8"/>
  <c r="CJ258" i="8" s="1"/>
  <c r="CF257" i="8"/>
  <c r="CB257" i="8"/>
  <c r="EA257" i="8"/>
  <c r="DW257" i="8"/>
  <c r="DS257" i="8"/>
  <c r="DS258" i="8" s="1"/>
  <c r="DO257" i="8"/>
  <c r="DK257" i="8"/>
  <c r="DG257" i="8"/>
  <c r="DC257" i="8"/>
  <c r="CY257" i="8"/>
  <c r="CU257" i="8"/>
  <c r="CQ257" i="8"/>
  <c r="CM257" i="8"/>
  <c r="CI257" i="8"/>
  <c r="CI258" i="8" s="1"/>
  <c r="CE257" i="8"/>
  <c r="ED257" i="8"/>
  <c r="DZ257" i="8"/>
  <c r="DV257" i="8"/>
  <c r="DR257" i="8"/>
  <c r="DN257" i="8"/>
  <c r="DJ257" i="8"/>
  <c r="DF257" i="8"/>
  <c r="DB257" i="8"/>
  <c r="CX257" i="8"/>
  <c r="CT257" i="8"/>
  <c r="CP257" i="8"/>
  <c r="CL257" i="8"/>
  <c r="CH257" i="8"/>
  <c r="CD257" i="8"/>
  <c r="CD258" i="8" s="1"/>
  <c r="BZ257" i="8"/>
  <c r="BZ258" i="8" s="1"/>
  <c r="DY257" i="8"/>
  <c r="DY258" i="8" s="1"/>
  <c r="DI257" i="8"/>
  <c r="CS257" i="8"/>
  <c r="CC257" i="8"/>
  <c r="BW257" i="8"/>
  <c r="BS257" i="8"/>
  <c r="BO257" i="8"/>
  <c r="BK257" i="8"/>
  <c r="BG257" i="8"/>
  <c r="BC257" i="8"/>
  <c r="BC258" i="8" s="1"/>
  <c r="AY257" i="8"/>
  <c r="AU257" i="8"/>
  <c r="AQ257" i="8"/>
  <c r="AM257" i="8"/>
  <c r="AM258" i="8" s="1"/>
  <c r="AI257" i="8"/>
  <c r="AE257" i="8"/>
  <c r="AA257" i="8"/>
  <c r="AA258" i="8" s="1"/>
  <c r="W257" i="8"/>
  <c r="DU257" i="8"/>
  <c r="DE257" i="8"/>
  <c r="CO257" i="8"/>
  <c r="CA257" i="8"/>
  <c r="BV257" i="8"/>
  <c r="BR257" i="8"/>
  <c r="BN257" i="8"/>
  <c r="BJ257" i="8"/>
  <c r="BF257" i="8"/>
  <c r="BB257" i="8"/>
  <c r="AX257" i="8"/>
  <c r="AT257" i="8"/>
  <c r="AP257" i="8"/>
  <c r="AL257" i="8"/>
  <c r="AH257" i="8"/>
  <c r="AH258" i="8" s="1"/>
  <c r="AD257" i="8"/>
  <c r="Z257" i="8"/>
  <c r="V257" i="8"/>
  <c r="DQ257" i="8"/>
  <c r="DQ258" i="8" s="1"/>
  <c r="DA257" i="8"/>
  <c r="CK257" i="8"/>
  <c r="CK258" i="8" s="1"/>
  <c r="BY257" i="8"/>
  <c r="BU257" i="8"/>
  <c r="BQ257" i="8"/>
  <c r="BQ258" i="8" s="1"/>
  <c r="BM257" i="8"/>
  <c r="BI257" i="8"/>
  <c r="BE257" i="8"/>
  <c r="BE258" i="8" s="1"/>
  <c r="BA257" i="8"/>
  <c r="AW257" i="8"/>
  <c r="AS257" i="8"/>
  <c r="AO257" i="8"/>
  <c r="AK257" i="8"/>
  <c r="AK258" i="8" s="1"/>
  <c r="AG257" i="8"/>
  <c r="AC257" i="8"/>
  <c r="Y257" i="8"/>
  <c r="H257" i="8"/>
  <c r="CW257" i="8"/>
  <c r="CW258" i="8" s="1"/>
  <c r="BP257" i="8"/>
  <c r="AZ257" i="8"/>
  <c r="AJ257" i="8"/>
  <c r="CG257" i="8"/>
  <c r="CG258" i="8" s="1"/>
  <c r="BL257" i="8"/>
  <c r="AV257" i="8"/>
  <c r="AF257" i="8"/>
  <c r="EC257" i="8"/>
  <c r="BX257" i="8"/>
  <c r="BH257" i="8"/>
  <c r="AR257" i="8"/>
  <c r="AB257" i="8"/>
  <c r="AN257" i="8"/>
  <c r="AN258" i="8" s="1"/>
  <c r="DM257" i="8"/>
  <c r="DM258" i="8" s="1"/>
  <c r="X257" i="8"/>
  <c r="X258" i="8" s="1"/>
  <c r="BT257" i="8"/>
  <c r="BD257" i="8"/>
  <c r="AJ120" i="8"/>
  <c r="AZ120" i="8"/>
  <c r="BP120" i="8"/>
  <c r="CF120" i="8"/>
  <c r="CV120" i="8"/>
  <c r="DL120" i="8"/>
  <c r="EB120" i="8"/>
  <c r="AG120" i="8"/>
  <c r="AW120" i="8"/>
  <c r="BM120" i="8"/>
  <c r="CC120" i="8"/>
  <c r="CS120" i="8"/>
  <c r="DI120" i="8"/>
  <c r="DY120" i="8"/>
  <c r="AD120" i="8"/>
  <c r="AT120" i="8"/>
  <c r="BJ120" i="8"/>
  <c r="BZ120" i="8"/>
  <c r="CP120" i="8"/>
  <c r="DF120" i="8"/>
  <c r="DV120" i="8"/>
  <c r="AA120" i="8"/>
  <c r="AQ120" i="8"/>
  <c r="BG120" i="8"/>
  <c r="BW120" i="8"/>
  <c r="CM120" i="8"/>
  <c r="DC120" i="8"/>
  <c r="DS120" i="8"/>
  <c r="H138" i="8"/>
  <c r="BA138" i="8"/>
  <c r="CG138" i="8"/>
  <c r="DM138" i="8"/>
  <c r="AD138" i="8"/>
  <c r="BJ138" i="8"/>
  <c r="CP138" i="8"/>
  <c r="DV138" i="8"/>
  <c r="AO138" i="8"/>
  <c r="BU138" i="8"/>
  <c r="DA138" i="8"/>
  <c r="Z138" i="8"/>
  <c r="BF138" i="8"/>
  <c r="CL138" i="8"/>
  <c r="DR138" i="8"/>
  <c r="AE138" i="8"/>
  <c r="AU138" i="8"/>
  <c r="BK138" i="8"/>
  <c r="CA138" i="8"/>
  <c r="CQ138" i="8"/>
  <c r="DG138" i="8"/>
  <c r="DW138" i="8"/>
  <c r="AF138" i="8"/>
  <c r="AV138" i="8"/>
  <c r="BL138" i="8"/>
  <c r="CB138" i="8"/>
  <c r="CR138" i="8"/>
  <c r="DH138" i="8"/>
  <c r="DX138" i="8"/>
  <c r="X73" i="8"/>
  <c r="AN73" i="8"/>
  <c r="BD73" i="8"/>
  <c r="BT73" i="8"/>
  <c r="CJ73" i="8"/>
  <c r="CZ73" i="8"/>
  <c r="DP73" i="8"/>
  <c r="Y73" i="8"/>
  <c r="AO73" i="8"/>
  <c r="BE73" i="8"/>
  <c r="BU73" i="8"/>
  <c r="CK73" i="8"/>
  <c r="DA73" i="8"/>
  <c r="DQ73" i="8"/>
  <c r="V73" i="8"/>
  <c r="AL73" i="8"/>
  <c r="BB73" i="8"/>
  <c r="BR73" i="8"/>
  <c r="CH73" i="8"/>
  <c r="CX73" i="8"/>
  <c r="DN73" i="8"/>
  <c r="ED73" i="8"/>
  <c r="AI73" i="8"/>
  <c r="AY73" i="8"/>
  <c r="BO73" i="8"/>
  <c r="CE73" i="8"/>
  <c r="CU73" i="8"/>
  <c r="DK73" i="8"/>
  <c r="EA73" i="8"/>
  <c r="AF173" i="8"/>
  <c r="AV173" i="8"/>
  <c r="BL173" i="8"/>
  <c r="CB173" i="8"/>
  <c r="CR173" i="8"/>
  <c r="DH173" i="8"/>
  <c r="DX173" i="8"/>
  <c r="AC173" i="8"/>
  <c r="AS173" i="8"/>
  <c r="BI173" i="8"/>
  <c r="BY173" i="8"/>
  <c r="CO173" i="8"/>
  <c r="DE173" i="8"/>
  <c r="DU173" i="8"/>
  <c r="Z173" i="8"/>
  <c r="AP173" i="8"/>
  <c r="BF173" i="8"/>
  <c r="BV173" i="8"/>
  <c r="CL173" i="8"/>
  <c r="DB173" i="8"/>
  <c r="DR173" i="8"/>
  <c r="W173" i="8"/>
  <c r="AM173" i="8"/>
  <c r="BC173" i="8"/>
  <c r="BS173" i="8"/>
  <c r="CI173" i="8"/>
  <c r="CY173" i="8"/>
  <c r="DO173" i="8"/>
  <c r="C175" i="8"/>
  <c r="C176" i="8" s="1"/>
  <c r="EB174" i="8"/>
  <c r="DX174" i="8"/>
  <c r="DT174" i="8"/>
  <c r="DT175" i="8" s="1"/>
  <c r="DP174" i="8"/>
  <c r="DL174" i="8"/>
  <c r="DH174" i="8"/>
  <c r="DD174" i="8"/>
  <c r="DD175" i="8" s="1"/>
  <c r="CZ174" i="8"/>
  <c r="CV174" i="8"/>
  <c r="CR174" i="8"/>
  <c r="CN174" i="8"/>
  <c r="CN175" i="8" s="1"/>
  <c r="CJ174" i="8"/>
  <c r="CF174" i="8"/>
  <c r="CB174" i="8"/>
  <c r="BX174" i="8"/>
  <c r="BT174" i="8"/>
  <c r="BP174" i="8"/>
  <c r="BL174" i="8"/>
  <c r="BH174" i="8"/>
  <c r="BH175" i="8" s="1"/>
  <c r="BD174" i="8"/>
  <c r="AZ174" i="8"/>
  <c r="AV174" i="8"/>
  <c r="AR174" i="8"/>
  <c r="AN174" i="8"/>
  <c r="AJ174" i="8"/>
  <c r="AF174" i="8"/>
  <c r="AB174" i="8"/>
  <c r="X174" i="8"/>
  <c r="H174" i="8"/>
  <c r="EA174" i="8"/>
  <c r="DW174" i="8"/>
  <c r="DS174" i="8"/>
  <c r="DO174" i="8"/>
  <c r="DK174" i="8"/>
  <c r="DK175" i="8" s="1"/>
  <c r="DG174" i="8"/>
  <c r="DC174" i="8"/>
  <c r="CY174" i="8"/>
  <c r="CU174" i="8"/>
  <c r="CU175" i="8" s="1"/>
  <c r="CQ174" i="8"/>
  <c r="CM174" i="8"/>
  <c r="CI174" i="8"/>
  <c r="CI175" i="8" s="1"/>
  <c r="CE174" i="8"/>
  <c r="CE175" i="8" s="1"/>
  <c r="CA174" i="8"/>
  <c r="BW174" i="8"/>
  <c r="BS174" i="8"/>
  <c r="BO174" i="8"/>
  <c r="BK174" i="8"/>
  <c r="BG174" i="8"/>
  <c r="BC174" i="8"/>
  <c r="AY174" i="8"/>
  <c r="AU174" i="8"/>
  <c r="AQ174" i="8"/>
  <c r="AM174" i="8"/>
  <c r="AI174" i="8"/>
  <c r="AE174" i="8"/>
  <c r="AA174" i="8"/>
  <c r="W174" i="8"/>
  <c r="W175" i="8" s="1"/>
  <c r="ED174" i="8"/>
  <c r="ED175" i="8" s="1"/>
  <c r="DZ174" i="8"/>
  <c r="DV174" i="8"/>
  <c r="DR174" i="8"/>
  <c r="DN174" i="8"/>
  <c r="DN175" i="8" s="1"/>
  <c r="DJ174" i="8"/>
  <c r="DF174" i="8"/>
  <c r="DB174" i="8"/>
  <c r="CX174" i="8"/>
  <c r="CX175" i="8" s="1"/>
  <c r="CT174" i="8"/>
  <c r="CP174" i="8"/>
  <c r="CL174" i="8"/>
  <c r="CH174" i="8"/>
  <c r="CH175" i="8" s="1"/>
  <c r="CD174" i="8"/>
  <c r="BZ174" i="8"/>
  <c r="BV174" i="8"/>
  <c r="BV175" i="8" s="1"/>
  <c r="BR174" i="8"/>
  <c r="BN174" i="8"/>
  <c r="BJ174" i="8"/>
  <c r="BF174" i="8"/>
  <c r="BB174" i="8"/>
  <c r="AX174" i="8"/>
  <c r="AT174" i="8"/>
  <c r="AP174" i="8"/>
  <c r="AL174" i="8"/>
  <c r="AL175" i="8" s="1"/>
  <c r="AH174" i="8"/>
  <c r="AD174" i="8"/>
  <c r="Z174" i="8"/>
  <c r="V174" i="8"/>
  <c r="EC174" i="8"/>
  <c r="DY174" i="8"/>
  <c r="DU174" i="8"/>
  <c r="DQ174" i="8"/>
  <c r="DM174" i="8"/>
  <c r="DI174" i="8"/>
  <c r="DE174" i="8"/>
  <c r="DA174" i="8"/>
  <c r="CW174" i="8"/>
  <c r="CS174" i="8"/>
  <c r="CO174" i="8"/>
  <c r="CK174" i="8"/>
  <c r="CG174" i="8"/>
  <c r="CC174" i="8"/>
  <c r="BY174" i="8"/>
  <c r="BU174" i="8"/>
  <c r="BQ174" i="8"/>
  <c r="BM174" i="8"/>
  <c r="BI174" i="8"/>
  <c r="BI175" i="8" s="1"/>
  <c r="BE174" i="8"/>
  <c r="BE175" i="8" s="1"/>
  <c r="BA174" i="8"/>
  <c r="AW174" i="8"/>
  <c r="AS174" i="8"/>
  <c r="AO174" i="8"/>
  <c r="AK174" i="8"/>
  <c r="AG174" i="8"/>
  <c r="AC174" i="8"/>
  <c r="Y174" i="8"/>
  <c r="Y175" i="8" s="1"/>
  <c r="AI185" i="8"/>
  <c r="AY185" i="8"/>
  <c r="BO185" i="8"/>
  <c r="CE185" i="8"/>
  <c r="CU185" i="8"/>
  <c r="DK185" i="8"/>
  <c r="EA185" i="8"/>
  <c r="AJ185" i="8"/>
  <c r="AZ185" i="8"/>
  <c r="BP185" i="8"/>
  <c r="CF185" i="8"/>
  <c r="CV185" i="8"/>
  <c r="DL185" i="8"/>
  <c r="EB185" i="8"/>
  <c r="AG185" i="8"/>
  <c r="AW185" i="8"/>
  <c r="BM185" i="8"/>
  <c r="CC185" i="8"/>
  <c r="CS185" i="8"/>
  <c r="DI185" i="8"/>
  <c r="DY185" i="8"/>
  <c r="AD185" i="8"/>
  <c r="AT185" i="8"/>
  <c r="BJ185" i="8"/>
  <c r="BZ185" i="8"/>
  <c r="CP185" i="8"/>
  <c r="DF185" i="8"/>
  <c r="DV185" i="8"/>
  <c r="Y67" i="8"/>
  <c r="AO67" i="8"/>
  <c r="BE67" i="8"/>
  <c r="BU67" i="8"/>
  <c r="CK67" i="8"/>
  <c r="DA67" i="8"/>
  <c r="DQ67" i="8"/>
  <c r="V67" i="8"/>
  <c r="AL67" i="8"/>
  <c r="BB67" i="8"/>
  <c r="BR67" i="8"/>
  <c r="CH67" i="8"/>
  <c r="CX67" i="8"/>
  <c r="DN67" i="8"/>
  <c r="ED67" i="8"/>
  <c r="AI67" i="8"/>
  <c r="AY67" i="8"/>
  <c r="BO67" i="8"/>
  <c r="CE67" i="8"/>
  <c r="CU67" i="8"/>
  <c r="DK67" i="8"/>
  <c r="EA67" i="8"/>
  <c r="AJ67" i="8"/>
  <c r="AZ67" i="8"/>
  <c r="BP67" i="8"/>
  <c r="CF67" i="8"/>
  <c r="CV67" i="8"/>
  <c r="DL67" i="8"/>
  <c r="AB250" i="8"/>
  <c r="BC250" i="8"/>
  <c r="AC250" i="8"/>
  <c r="CM250" i="8"/>
  <c r="Z250" i="8"/>
  <c r="CA250" i="8"/>
  <c r="W250" i="8"/>
  <c r="BO250" i="8"/>
  <c r="EA250" i="8"/>
  <c r="AR250" i="8"/>
  <c r="BH250" i="8"/>
  <c r="BX250" i="8"/>
  <c r="CN250" i="8"/>
  <c r="DD250" i="8"/>
  <c r="DT250" i="8"/>
  <c r="AK250" i="8"/>
  <c r="BA250" i="8"/>
  <c r="BQ250" i="8"/>
  <c r="CG250" i="8"/>
  <c r="CW250" i="8"/>
  <c r="DM250" i="8"/>
  <c r="EC250" i="8"/>
  <c r="AP250" i="8"/>
  <c r="BF250" i="8"/>
  <c r="BV250" i="8"/>
  <c r="CL250" i="8"/>
  <c r="DB250" i="8"/>
  <c r="DR250" i="8"/>
  <c r="C252" i="8"/>
  <c r="C253" i="8" s="1"/>
  <c r="EB251" i="8"/>
  <c r="DX251" i="8"/>
  <c r="DT251" i="8"/>
  <c r="DP251" i="8"/>
  <c r="DL251" i="8"/>
  <c r="DH251" i="8"/>
  <c r="DD251" i="8"/>
  <c r="CZ251" i="8"/>
  <c r="CV251" i="8"/>
  <c r="CR251" i="8"/>
  <c r="CN251" i="8"/>
  <c r="CJ251" i="8"/>
  <c r="CF251" i="8"/>
  <c r="CB251" i="8"/>
  <c r="BX251" i="8"/>
  <c r="BX252" i="8" s="1"/>
  <c r="BT251" i="8"/>
  <c r="BP251" i="8"/>
  <c r="BL251" i="8"/>
  <c r="BH251" i="8"/>
  <c r="BD251" i="8"/>
  <c r="AZ251" i="8"/>
  <c r="AV251" i="8"/>
  <c r="AR251" i="8"/>
  <c r="AN251" i="8"/>
  <c r="AJ251" i="8"/>
  <c r="AF251" i="8"/>
  <c r="AB251" i="8"/>
  <c r="X251" i="8"/>
  <c r="EA251" i="8"/>
  <c r="DW251" i="8"/>
  <c r="DS251" i="8"/>
  <c r="DO251" i="8"/>
  <c r="DK251" i="8"/>
  <c r="DG251" i="8"/>
  <c r="DC251" i="8"/>
  <c r="CY251" i="8"/>
  <c r="CU251" i="8"/>
  <c r="CQ251" i="8"/>
  <c r="CM251" i="8"/>
  <c r="CI251" i="8"/>
  <c r="CE251" i="8"/>
  <c r="CA251" i="8"/>
  <c r="BW251" i="8"/>
  <c r="BS251" i="8"/>
  <c r="BO251" i="8"/>
  <c r="BK251" i="8"/>
  <c r="BG251" i="8"/>
  <c r="BC251" i="8"/>
  <c r="AY251" i="8"/>
  <c r="AU251" i="8"/>
  <c r="AQ251" i="8"/>
  <c r="AM251" i="8"/>
  <c r="AI251" i="8"/>
  <c r="AE251" i="8"/>
  <c r="AA251" i="8"/>
  <c r="W251" i="8"/>
  <c r="ED251" i="8"/>
  <c r="ED252" i="8" s="1"/>
  <c r="DZ251" i="8"/>
  <c r="DZ252" i="8" s="1"/>
  <c r="DV251" i="8"/>
  <c r="DR251" i="8"/>
  <c r="DN251" i="8"/>
  <c r="DJ251" i="8"/>
  <c r="DF251" i="8"/>
  <c r="DB251" i="8"/>
  <c r="CX251" i="8"/>
  <c r="CX252" i="8" s="1"/>
  <c r="CT251" i="8"/>
  <c r="CP251" i="8"/>
  <c r="CL251" i="8"/>
  <c r="CH251" i="8"/>
  <c r="CD251" i="8"/>
  <c r="BZ251" i="8"/>
  <c r="BV251" i="8"/>
  <c r="BV252" i="8" s="1"/>
  <c r="BR251" i="8"/>
  <c r="BR252" i="8" s="1"/>
  <c r="BN251" i="8"/>
  <c r="BJ251" i="8"/>
  <c r="BF251" i="8"/>
  <c r="BB251" i="8"/>
  <c r="AX251" i="8"/>
  <c r="AT251" i="8"/>
  <c r="AP251" i="8"/>
  <c r="AL251" i="8"/>
  <c r="AL252" i="8" s="1"/>
  <c r="AH251" i="8"/>
  <c r="AD251" i="8"/>
  <c r="Z251" i="8"/>
  <c r="Z252" i="8" s="1"/>
  <c r="V251" i="8"/>
  <c r="DY251" i="8"/>
  <c r="DI251" i="8"/>
  <c r="CS251" i="8"/>
  <c r="CC251" i="8"/>
  <c r="CC252" i="8" s="1"/>
  <c r="BM251" i="8"/>
  <c r="AW251" i="8"/>
  <c r="AG251" i="8"/>
  <c r="DU251" i="8"/>
  <c r="DE251" i="8"/>
  <c r="CO251" i="8"/>
  <c r="BY251" i="8"/>
  <c r="BI251" i="8"/>
  <c r="AS251" i="8"/>
  <c r="AC251" i="8"/>
  <c r="DQ251" i="8"/>
  <c r="DA251" i="8"/>
  <c r="CK251" i="8"/>
  <c r="BU251" i="8"/>
  <c r="BE251" i="8"/>
  <c r="AO251" i="8"/>
  <c r="Y251" i="8"/>
  <c r="Y252" i="8" s="1"/>
  <c r="EC251" i="8"/>
  <c r="BQ251" i="8"/>
  <c r="DM251" i="8"/>
  <c r="BA251" i="8"/>
  <c r="CW251" i="8"/>
  <c r="CW252" i="8" s="1"/>
  <c r="AK251" i="8"/>
  <c r="CG251" i="8"/>
  <c r="H251" i="8"/>
  <c r="AK215" i="8"/>
  <c r="BF215" i="8"/>
  <c r="CB215" i="8"/>
  <c r="CW215" i="8"/>
  <c r="DR215" i="8"/>
  <c r="AB215" i="8"/>
  <c r="AW215" i="8"/>
  <c r="BR215" i="8"/>
  <c r="CN215" i="8"/>
  <c r="DI215" i="8"/>
  <c r="ED215" i="8"/>
  <c r="AN215" i="8"/>
  <c r="AN217" i="8" s="1"/>
  <c r="BI215" i="8"/>
  <c r="CD215" i="8"/>
  <c r="CZ215" i="8"/>
  <c r="DU215" i="8"/>
  <c r="AJ215" i="8"/>
  <c r="BE215" i="8"/>
  <c r="BZ215" i="8"/>
  <c r="CV215" i="8"/>
  <c r="DQ215" i="8"/>
  <c r="AA215" i="8"/>
  <c r="AQ215" i="8"/>
  <c r="BG215" i="8"/>
  <c r="BW215" i="8"/>
  <c r="CM215" i="8"/>
  <c r="DC215" i="8"/>
  <c r="DS215" i="8"/>
  <c r="BQ262" i="8"/>
  <c r="AK262" i="8"/>
  <c r="Y262" i="8"/>
  <c r="CK262" i="8"/>
  <c r="AS262" i="8"/>
  <c r="DE262" i="8"/>
  <c r="BM262" i="8"/>
  <c r="DY262" i="8"/>
  <c r="AH262" i="8"/>
  <c r="AX262" i="8"/>
  <c r="BN262" i="8"/>
  <c r="CD262" i="8"/>
  <c r="CT262" i="8"/>
  <c r="DJ262" i="8"/>
  <c r="DZ262" i="8"/>
  <c r="AE262" i="8"/>
  <c r="AU262" i="8"/>
  <c r="BK262" i="8"/>
  <c r="CA262" i="8"/>
  <c r="CQ262" i="8"/>
  <c r="DG262" i="8"/>
  <c r="DW262" i="8"/>
  <c r="AF262" i="8"/>
  <c r="AV262" i="8"/>
  <c r="BL262" i="8"/>
  <c r="CB262" i="8"/>
  <c r="CR262" i="8"/>
  <c r="DH262" i="8"/>
  <c r="DX262" i="8"/>
  <c r="Y150" i="8"/>
  <c r="AO150" i="8"/>
  <c r="BE150" i="8"/>
  <c r="BU150" i="8"/>
  <c r="CK150" i="8"/>
  <c r="DA150" i="8"/>
  <c r="DQ150" i="8"/>
  <c r="V150" i="8"/>
  <c r="AL150" i="8"/>
  <c r="BB150" i="8"/>
  <c r="BR150" i="8"/>
  <c r="CH150" i="8"/>
  <c r="CX150" i="8"/>
  <c r="DN150" i="8"/>
  <c r="ED150" i="8"/>
  <c r="AI150" i="8"/>
  <c r="AY150" i="8"/>
  <c r="BO150" i="8"/>
  <c r="CE150" i="8"/>
  <c r="CU150" i="8"/>
  <c r="DK150" i="8"/>
  <c r="EA150" i="8"/>
  <c r="AJ150" i="8"/>
  <c r="AZ150" i="8"/>
  <c r="BP150" i="8"/>
  <c r="CF150" i="8"/>
  <c r="CV150" i="8"/>
  <c r="DL150" i="8"/>
  <c r="EB150" i="8"/>
  <c r="BL226" i="8"/>
  <c r="DX226" i="8"/>
  <c r="CF226" i="8"/>
  <c r="X226" i="8"/>
  <c r="CJ226" i="8"/>
  <c r="AR226" i="8"/>
  <c r="DD226" i="8"/>
  <c r="AC226" i="8"/>
  <c r="AS226" i="8"/>
  <c r="BI226" i="8"/>
  <c r="BY226" i="8"/>
  <c r="CO226" i="8"/>
  <c r="DE226" i="8"/>
  <c r="DU226" i="8"/>
  <c r="Z226" i="8"/>
  <c r="AP226" i="8"/>
  <c r="BF226" i="8"/>
  <c r="BV226" i="8"/>
  <c r="CL226" i="8"/>
  <c r="DB226" i="8"/>
  <c r="DR226" i="8"/>
  <c r="W226" i="8"/>
  <c r="AM226" i="8"/>
  <c r="BC226" i="8"/>
  <c r="BS226" i="8"/>
  <c r="CI226" i="8"/>
  <c r="CY226" i="8"/>
  <c r="DO226" i="8"/>
  <c r="C228" i="8"/>
  <c r="C229" i="8" s="1"/>
  <c r="EC227" i="8"/>
  <c r="DY227" i="8"/>
  <c r="DU227" i="8"/>
  <c r="DQ227" i="8"/>
  <c r="DQ228" i="8" s="1"/>
  <c r="DM227" i="8"/>
  <c r="DI227" i="8"/>
  <c r="DE227" i="8"/>
  <c r="DA227" i="8"/>
  <c r="DA228" i="8" s="1"/>
  <c r="CW227" i="8"/>
  <c r="CS227" i="8"/>
  <c r="CO227" i="8"/>
  <c r="CO228" i="8" s="1"/>
  <c r="CK227" i="8"/>
  <c r="CK228" i="8" s="1"/>
  <c r="CG227" i="8"/>
  <c r="CC227" i="8"/>
  <c r="BY227" i="8"/>
  <c r="BU227" i="8"/>
  <c r="BQ227" i="8"/>
  <c r="BM227" i="8"/>
  <c r="BI227" i="8"/>
  <c r="BE227" i="8"/>
  <c r="BE228" i="8" s="1"/>
  <c r="BA227" i="8"/>
  <c r="AW227" i="8"/>
  <c r="AS227" i="8"/>
  <c r="AO227" i="8"/>
  <c r="AO228" i="8" s="1"/>
  <c r="AK227" i="8"/>
  <c r="AG227" i="8"/>
  <c r="AC227" i="8"/>
  <c r="AC228" i="8" s="1"/>
  <c r="Y227" i="8"/>
  <c r="Y228" i="8" s="1"/>
  <c r="H227" i="8"/>
  <c r="EB227" i="8"/>
  <c r="DX227" i="8"/>
  <c r="DT227" i="8"/>
  <c r="DP227" i="8"/>
  <c r="DL227" i="8"/>
  <c r="DH227" i="8"/>
  <c r="DD227" i="8"/>
  <c r="CZ227" i="8"/>
  <c r="CV227" i="8"/>
  <c r="CR227" i="8"/>
  <c r="CN227" i="8"/>
  <c r="CN228" i="8" s="1"/>
  <c r="CJ227" i="8"/>
  <c r="CF227" i="8"/>
  <c r="CF228" i="8" s="1"/>
  <c r="CB227" i="8"/>
  <c r="BX227" i="8"/>
  <c r="BT227" i="8"/>
  <c r="BP227" i="8"/>
  <c r="BP228" i="8" s="1"/>
  <c r="BL227" i="8"/>
  <c r="BH227" i="8"/>
  <c r="BD227" i="8"/>
  <c r="AZ227" i="8"/>
  <c r="AV227" i="8"/>
  <c r="AR227" i="8"/>
  <c r="AN227" i="8"/>
  <c r="AJ227" i="8"/>
  <c r="AF227" i="8"/>
  <c r="AB227" i="8"/>
  <c r="X227" i="8"/>
  <c r="EA227" i="8"/>
  <c r="EA228" i="8" s="1"/>
  <c r="DW227" i="8"/>
  <c r="DS227" i="8"/>
  <c r="DO227" i="8"/>
  <c r="DK227" i="8"/>
  <c r="DK228" i="8" s="1"/>
  <c r="DG227" i="8"/>
  <c r="DC227" i="8"/>
  <c r="CY227" i="8"/>
  <c r="CU227" i="8"/>
  <c r="CQ227" i="8"/>
  <c r="CM227" i="8"/>
  <c r="CI227" i="8"/>
  <c r="CI228" i="8" s="1"/>
  <c r="CE227" i="8"/>
  <c r="CE228" i="8" s="1"/>
  <c r="CA227" i="8"/>
  <c r="BW227" i="8"/>
  <c r="BS227" i="8"/>
  <c r="BO227" i="8"/>
  <c r="BO228" i="8" s="1"/>
  <c r="BK227" i="8"/>
  <c r="BG227" i="8"/>
  <c r="BC227" i="8"/>
  <c r="AY227" i="8"/>
  <c r="AY228" i="8" s="1"/>
  <c r="AU227" i="8"/>
  <c r="AQ227" i="8"/>
  <c r="AM227" i="8"/>
  <c r="AI227" i="8"/>
  <c r="AE227" i="8"/>
  <c r="AA227" i="8"/>
  <c r="W227" i="8"/>
  <c r="W228" i="8" s="1"/>
  <c r="DR227" i="8"/>
  <c r="DB227" i="8"/>
  <c r="CL227" i="8"/>
  <c r="BV227" i="8"/>
  <c r="BV228" i="8" s="1"/>
  <c r="BF227" i="8"/>
  <c r="AP227" i="8"/>
  <c r="AP228" i="8" s="1"/>
  <c r="Z227" i="8"/>
  <c r="ED227" i="8"/>
  <c r="DN227" i="8"/>
  <c r="CX227" i="8"/>
  <c r="CX228" i="8" s="1"/>
  <c r="CH227" i="8"/>
  <c r="CH228" i="8" s="1"/>
  <c r="BR227" i="8"/>
  <c r="BB227" i="8"/>
  <c r="AL227" i="8"/>
  <c r="V227" i="8"/>
  <c r="DZ227" i="8"/>
  <c r="DJ227" i="8"/>
  <c r="CT227" i="8"/>
  <c r="CD227" i="8"/>
  <c r="BN227" i="8"/>
  <c r="AX227" i="8"/>
  <c r="AH227" i="8"/>
  <c r="DV227" i="8"/>
  <c r="DF227" i="8"/>
  <c r="CP227" i="8"/>
  <c r="BZ227" i="8"/>
  <c r="BJ227" i="8"/>
  <c r="AT227" i="8"/>
  <c r="AD227" i="8"/>
  <c r="AY132" i="8"/>
  <c r="CE132" i="8"/>
  <c r="DK132" i="8"/>
  <c r="DK134" i="8" s="1"/>
  <c r="AJ132" i="8"/>
  <c r="BP132" i="8"/>
  <c r="CV132" i="8"/>
  <c r="EB132" i="8"/>
  <c r="EB134" i="8" s="1"/>
  <c r="AU132" i="8"/>
  <c r="CA132" i="8"/>
  <c r="DG132" i="8"/>
  <c r="AF132" i="8"/>
  <c r="BL132" i="8"/>
  <c r="CR132" i="8"/>
  <c r="DX132" i="8"/>
  <c r="AG132" i="8"/>
  <c r="AW132" i="8"/>
  <c r="BM132" i="8"/>
  <c r="CC132" i="8"/>
  <c r="CS132" i="8"/>
  <c r="DI132" i="8"/>
  <c r="DY132" i="8"/>
  <c r="AD132" i="8"/>
  <c r="AT132" i="8"/>
  <c r="BJ132" i="8"/>
  <c r="BZ132" i="8"/>
  <c r="CP132" i="8"/>
  <c r="DF132" i="8"/>
  <c r="DV132" i="8"/>
  <c r="Z232" i="8"/>
  <c r="CL232" i="8"/>
  <c r="AT232" i="8"/>
  <c r="DF232" i="8"/>
  <c r="BN232" i="8"/>
  <c r="DZ232" i="8"/>
  <c r="BR232" i="8"/>
  <c r="ED232" i="8"/>
  <c r="AI232" i="8"/>
  <c r="AY232" i="8"/>
  <c r="BO232" i="8"/>
  <c r="CE232" i="8"/>
  <c r="CU232" i="8"/>
  <c r="DK232" i="8"/>
  <c r="EA232" i="8"/>
  <c r="AJ232" i="8"/>
  <c r="AZ232" i="8"/>
  <c r="BP232" i="8"/>
  <c r="CF232" i="8"/>
  <c r="CV232" i="8"/>
  <c r="DL232" i="8"/>
  <c r="EB232" i="8"/>
  <c r="AG232" i="8"/>
  <c r="AW232" i="8"/>
  <c r="BM232" i="8"/>
  <c r="CC232" i="8"/>
  <c r="CS232" i="8"/>
  <c r="DI232" i="8"/>
  <c r="DY232" i="8"/>
  <c r="AC144" i="8"/>
  <c r="BI144" i="8"/>
  <c r="CO144" i="8"/>
  <c r="DU144" i="8"/>
  <c r="AL144" i="8"/>
  <c r="BR144" i="8"/>
  <c r="CX144" i="8"/>
  <c r="ED144" i="8"/>
  <c r="AW144" i="8"/>
  <c r="CC144" i="8"/>
  <c r="DI144" i="8"/>
  <c r="AH144" i="8"/>
  <c r="BN144" i="8"/>
  <c r="CT144" i="8"/>
  <c r="DZ144" i="8"/>
  <c r="AI144" i="8"/>
  <c r="AY144" i="8"/>
  <c r="BO144" i="8"/>
  <c r="CE144" i="8"/>
  <c r="CU144" i="8"/>
  <c r="DK144" i="8"/>
  <c r="EA144" i="8"/>
  <c r="AJ144" i="8"/>
  <c r="AZ144" i="8"/>
  <c r="BP144" i="8"/>
  <c r="CF144" i="8"/>
  <c r="CV144" i="8"/>
  <c r="DL144" i="8"/>
  <c r="EB144" i="8"/>
  <c r="AE179" i="8"/>
  <c r="AU179" i="8"/>
  <c r="BK179" i="8"/>
  <c r="CA179" i="8"/>
  <c r="CQ179" i="8"/>
  <c r="DG179" i="8"/>
  <c r="DW179" i="8"/>
  <c r="AB179" i="8"/>
  <c r="AR179" i="8"/>
  <c r="BH179" i="8"/>
  <c r="BX179" i="8"/>
  <c r="CN179" i="8"/>
  <c r="DD179" i="8"/>
  <c r="DT179" i="8"/>
  <c r="AC179" i="8"/>
  <c r="AS179" i="8"/>
  <c r="BI179" i="8"/>
  <c r="BY179" i="8"/>
  <c r="CO179" i="8"/>
  <c r="DE179" i="8"/>
  <c r="DU179" i="8"/>
  <c r="Z179" i="8"/>
  <c r="AP179" i="8"/>
  <c r="BF179" i="8"/>
  <c r="BV179" i="8"/>
  <c r="CL179" i="8"/>
  <c r="DB179" i="8"/>
  <c r="DR179" i="8"/>
  <c r="C181" i="8"/>
  <c r="C182" i="8" s="1"/>
  <c r="EB180" i="8"/>
  <c r="DX180" i="8"/>
  <c r="DT180" i="8"/>
  <c r="DP180" i="8"/>
  <c r="DP181" i="8" s="1"/>
  <c r="DL180" i="8"/>
  <c r="DH180" i="8"/>
  <c r="DD180" i="8"/>
  <c r="CZ180" i="8"/>
  <c r="CZ181" i="8" s="1"/>
  <c r="CV180" i="8"/>
  <c r="CR180" i="8"/>
  <c r="CN180" i="8"/>
  <c r="CN181" i="8" s="1"/>
  <c r="CJ180" i="8"/>
  <c r="CF180" i="8"/>
  <c r="CB180" i="8"/>
  <c r="BX180" i="8"/>
  <c r="BT180" i="8"/>
  <c r="BT181" i="8" s="1"/>
  <c r="BP180" i="8"/>
  <c r="BL180" i="8"/>
  <c r="BH180" i="8"/>
  <c r="BD180" i="8"/>
  <c r="BD181" i="8" s="1"/>
  <c r="AZ180" i="8"/>
  <c r="AV180" i="8"/>
  <c r="AR180" i="8"/>
  <c r="AN180" i="8"/>
  <c r="AN181" i="8" s="1"/>
  <c r="AJ180" i="8"/>
  <c r="AF180" i="8"/>
  <c r="AB180" i="8"/>
  <c r="AB181" i="8" s="1"/>
  <c r="X180" i="8"/>
  <c r="X181" i="8" s="1"/>
  <c r="EA180" i="8"/>
  <c r="DW180" i="8"/>
  <c r="DW181" i="8" s="1"/>
  <c r="DS180" i="8"/>
  <c r="DS181" i="8" s="1"/>
  <c r="DO180" i="8"/>
  <c r="DK180" i="8"/>
  <c r="DG180" i="8"/>
  <c r="DC180" i="8"/>
  <c r="DC181" i="8" s="1"/>
  <c r="CY180" i="8"/>
  <c r="CU180" i="8"/>
  <c r="CQ180" i="8"/>
  <c r="CM180" i="8"/>
  <c r="CI180" i="8"/>
  <c r="CE180" i="8"/>
  <c r="CA180" i="8"/>
  <c r="BW180" i="8"/>
  <c r="BS180" i="8"/>
  <c r="BO180" i="8"/>
  <c r="BK180" i="8"/>
  <c r="BK181" i="8" s="1"/>
  <c r="BG180" i="8"/>
  <c r="BC180" i="8"/>
  <c r="AY180" i="8"/>
  <c r="AU180" i="8"/>
  <c r="AQ180" i="8"/>
  <c r="AM180" i="8"/>
  <c r="AI180" i="8"/>
  <c r="AE180" i="8"/>
  <c r="AA180" i="8"/>
  <c r="AA181" i="8" s="1"/>
  <c r="W180" i="8"/>
  <c r="ED180" i="8"/>
  <c r="DZ180" i="8"/>
  <c r="DZ181" i="8" s="1"/>
  <c r="DV180" i="8"/>
  <c r="DR180" i="8"/>
  <c r="DN180" i="8"/>
  <c r="DJ180" i="8"/>
  <c r="DF180" i="8"/>
  <c r="DB180" i="8"/>
  <c r="CX180" i="8"/>
  <c r="CX181" i="8" s="1"/>
  <c r="CT180" i="8"/>
  <c r="CP180" i="8"/>
  <c r="CL180" i="8"/>
  <c r="CH180" i="8"/>
  <c r="CD180" i="8"/>
  <c r="BZ180" i="8"/>
  <c r="BV180" i="8"/>
  <c r="BV181" i="8" s="1"/>
  <c r="BR180" i="8"/>
  <c r="BN180" i="8"/>
  <c r="BJ180" i="8"/>
  <c r="BF180" i="8"/>
  <c r="BB180" i="8"/>
  <c r="AX180" i="8"/>
  <c r="AT180" i="8"/>
  <c r="AP180" i="8"/>
  <c r="AL180" i="8"/>
  <c r="AL181" i="8" s="1"/>
  <c r="AH180" i="8"/>
  <c r="AD180" i="8"/>
  <c r="Z180" i="8"/>
  <c r="V180" i="8"/>
  <c r="EC180" i="8"/>
  <c r="DY180" i="8"/>
  <c r="DU180" i="8"/>
  <c r="DU181" i="8" s="1"/>
  <c r="DQ180" i="8"/>
  <c r="DQ181" i="8" s="1"/>
  <c r="DM180" i="8"/>
  <c r="DI180" i="8"/>
  <c r="DE180" i="8"/>
  <c r="DA180" i="8"/>
  <c r="DA181" i="8" s="1"/>
  <c r="CW180" i="8"/>
  <c r="CS180" i="8"/>
  <c r="CO180" i="8"/>
  <c r="CK180" i="8"/>
  <c r="CG180" i="8"/>
  <c r="CC180" i="8"/>
  <c r="BY180" i="8"/>
  <c r="BU180" i="8"/>
  <c r="BU181" i="8" s="1"/>
  <c r="BQ180" i="8"/>
  <c r="BM180" i="8"/>
  <c r="BI180" i="8"/>
  <c r="BI181" i="8" s="1"/>
  <c r="BE180" i="8"/>
  <c r="BE181" i="8" s="1"/>
  <c r="BA180" i="8"/>
  <c r="AW180" i="8"/>
  <c r="AS180" i="8"/>
  <c r="AO180" i="8"/>
  <c r="AO181" i="8" s="1"/>
  <c r="AK180" i="8"/>
  <c r="AG180" i="8"/>
  <c r="AC180" i="8"/>
  <c r="Y180" i="8"/>
  <c r="Y181" i="8" s="1"/>
  <c r="H180" i="8"/>
  <c r="AH91" i="8"/>
  <c r="AX91" i="8"/>
  <c r="AX93" i="8" s="1"/>
  <c r="BN91" i="8"/>
  <c r="CD91" i="8"/>
  <c r="CT91" i="8"/>
  <c r="DJ91" i="8"/>
  <c r="DJ93" i="8" s="1"/>
  <c r="DZ91" i="8"/>
  <c r="AE91" i="8"/>
  <c r="AU91" i="8"/>
  <c r="BK91" i="8"/>
  <c r="BK93" i="8" s="1"/>
  <c r="CA91" i="8"/>
  <c r="CQ91" i="8"/>
  <c r="DG91" i="8"/>
  <c r="DW91" i="8"/>
  <c r="DW93" i="8" s="1"/>
  <c r="AF91" i="8"/>
  <c r="AV91" i="8"/>
  <c r="BL91" i="8"/>
  <c r="CB91" i="8"/>
  <c r="CR91" i="8"/>
  <c r="DH91" i="8"/>
  <c r="DX91" i="8"/>
  <c r="AC91" i="8"/>
  <c r="AS91" i="8"/>
  <c r="BI91" i="8"/>
  <c r="BY91" i="8"/>
  <c r="CO91" i="8"/>
  <c r="DE91" i="8"/>
  <c r="DU91" i="8"/>
  <c r="V103" i="8"/>
  <c r="AL103" i="8"/>
  <c r="BB103" i="8"/>
  <c r="BR103" i="8"/>
  <c r="CH103" i="8"/>
  <c r="CX103" i="8"/>
  <c r="DN103" i="8"/>
  <c r="ED103" i="8"/>
  <c r="AI103" i="8"/>
  <c r="AY103" i="8"/>
  <c r="BO103" i="8"/>
  <c r="CE103" i="8"/>
  <c r="CU103" i="8"/>
  <c r="DK103" i="8"/>
  <c r="EA103" i="8"/>
  <c r="AJ103" i="8"/>
  <c r="AZ103" i="8"/>
  <c r="BP103" i="8"/>
  <c r="CF103" i="8"/>
  <c r="CV103" i="8"/>
  <c r="DL103" i="8"/>
  <c r="EB103" i="8"/>
  <c r="AG103" i="8"/>
  <c r="AW103" i="8"/>
  <c r="BM103" i="8"/>
  <c r="CC103" i="8"/>
  <c r="CS103" i="8"/>
  <c r="DI103" i="8"/>
  <c r="DY103" i="8"/>
  <c r="Z156" i="8"/>
  <c r="AP156" i="8"/>
  <c r="BF156" i="8"/>
  <c r="BV156" i="8"/>
  <c r="CL156" i="8"/>
  <c r="DB156" i="8"/>
  <c r="DR156" i="8"/>
  <c r="W156" i="8"/>
  <c r="AM156" i="8"/>
  <c r="BC156" i="8"/>
  <c r="BS156" i="8"/>
  <c r="CI156" i="8"/>
  <c r="CY156" i="8"/>
  <c r="DO156" i="8"/>
  <c r="X156" i="8"/>
  <c r="AN156" i="8"/>
  <c r="BD156" i="8"/>
  <c r="BT156" i="8"/>
  <c r="CJ156" i="8"/>
  <c r="CZ156" i="8"/>
  <c r="DP156" i="8"/>
  <c r="H156" i="8"/>
  <c r="AK156" i="8"/>
  <c r="BA156" i="8"/>
  <c r="BQ156" i="8"/>
  <c r="CG156" i="8"/>
  <c r="CW156" i="8"/>
  <c r="DM156" i="8"/>
  <c r="EC156" i="8"/>
  <c r="AF109" i="8"/>
  <c r="AV109" i="8"/>
  <c r="BL109" i="8"/>
  <c r="CB109" i="8"/>
  <c r="CR109" i="8"/>
  <c r="DH109" i="8"/>
  <c r="DX109" i="8"/>
  <c r="AC109" i="8"/>
  <c r="AS109" i="8"/>
  <c r="BI109" i="8"/>
  <c r="BY109" i="8"/>
  <c r="CO109" i="8"/>
  <c r="DE109" i="8"/>
  <c r="DU109" i="8"/>
  <c r="Z109" i="8"/>
  <c r="AP109" i="8"/>
  <c r="BF109" i="8"/>
  <c r="BV109" i="8"/>
  <c r="CL109" i="8"/>
  <c r="DB109" i="8"/>
  <c r="DR109" i="8"/>
  <c r="W109" i="8"/>
  <c r="AM109" i="8"/>
  <c r="BC109" i="8"/>
  <c r="BS109" i="8"/>
  <c r="CI109" i="8"/>
  <c r="CY109" i="8"/>
  <c r="DO109" i="8"/>
  <c r="C111" i="8"/>
  <c r="C112" i="8" s="1"/>
  <c r="EC110" i="8"/>
  <c r="DY110" i="8"/>
  <c r="DU110" i="8"/>
  <c r="DQ110" i="8"/>
  <c r="DM110" i="8"/>
  <c r="DI110" i="8"/>
  <c r="DE110" i="8"/>
  <c r="DA110" i="8"/>
  <c r="CW110" i="8"/>
  <c r="CS110" i="8"/>
  <c r="CO110" i="8"/>
  <c r="CK110" i="8"/>
  <c r="CG110" i="8"/>
  <c r="CC110" i="8"/>
  <c r="BY110" i="8"/>
  <c r="BU110" i="8"/>
  <c r="BQ110" i="8"/>
  <c r="BM110" i="8"/>
  <c r="BI110" i="8"/>
  <c r="BE110" i="8"/>
  <c r="BA110" i="8"/>
  <c r="AW110" i="8"/>
  <c r="AS110" i="8"/>
  <c r="AO110" i="8"/>
  <c r="AK110" i="8"/>
  <c r="AG110" i="8"/>
  <c r="AC110" i="8"/>
  <c r="Y110" i="8"/>
  <c r="H110" i="8"/>
  <c r="EB110" i="8"/>
  <c r="DX110" i="8"/>
  <c r="DT110" i="8"/>
  <c r="DP110" i="8"/>
  <c r="DL110" i="8"/>
  <c r="DH110" i="8"/>
  <c r="DD110" i="8"/>
  <c r="CZ110" i="8"/>
  <c r="CV110" i="8"/>
  <c r="CR110" i="8"/>
  <c r="CN110" i="8"/>
  <c r="CJ110" i="8"/>
  <c r="CF110" i="8"/>
  <c r="CB110" i="8"/>
  <c r="BX110" i="8"/>
  <c r="BT110" i="8"/>
  <c r="BP110" i="8"/>
  <c r="BL110" i="8"/>
  <c r="BH110" i="8"/>
  <c r="BD110" i="8"/>
  <c r="AZ110" i="8"/>
  <c r="AV110" i="8"/>
  <c r="AR110" i="8"/>
  <c r="AN110" i="8"/>
  <c r="AJ110" i="8"/>
  <c r="AF110" i="8"/>
  <c r="AB110" i="8"/>
  <c r="X110" i="8"/>
  <c r="EA110" i="8"/>
  <c r="DW110" i="8"/>
  <c r="DS110" i="8"/>
  <c r="DO110" i="8"/>
  <c r="DK110" i="8"/>
  <c r="DG110" i="8"/>
  <c r="DC110" i="8"/>
  <c r="CY110" i="8"/>
  <c r="CU110" i="8"/>
  <c r="CU111" i="8" s="1"/>
  <c r="CQ110" i="8"/>
  <c r="CM110" i="8"/>
  <c r="CI110" i="8"/>
  <c r="CI111" i="8" s="1"/>
  <c r="CE110" i="8"/>
  <c r="CA110" i="8"/>
  <c r="BW110" i="8"/>
  <c r="BS110" i="8"/>
  <c r="BO110" i="8"/>
  <c r="BK110" i="8"/>
  <c r="BG110" i="8"/>
  <c r="BC110" i="8"/>
  <c r="AY110" i="8"/>
  <c r="AU110" i="8"/>
  <c r="AQ110" i="8"/>
  <c r="AM110" i="8"/>
  <c r="AI110" i="8"/>
  <c r="AE110" i="8"/>
  <c r="AA110" i="8"/>
  <c r="W110" i="8"/>
  <c r="W111" i="8" s="1"/>
  <c r="ED110" i="8"/>
  <c r="ED111" i="8" s="1"/>
  <c r="DZ110" i="8"/>
  <c r="DV110" i="8"/>
  <c r="DR110" i="8"/>
  <c r="DN110" i="8"/>
  <c r="DN111" i="8" s="1"/>
  <c r="DJ110" i="8"/>
  <c r="DF110" i="8"/>
  <c r="DB110" i="8"/>
  <c r="CX110" i="8"/>
  <c r="CT110" i="8"/>
  <c r="CP110" i="8"/>
  <c r="CL110" i="8"/>
  <c r="CH110" i="8"/>
  <c r="CD110" i="8"/>
  <c r="BZ110" i="8"/>
  <c r="BV110" i="8"/>
  <c r="BV111" i="8" s="1"/>
  <c r="BR110" i="8"/>
  <c r="BN110" i="8"/>
  <c r="BJ110" i="8"/>
  <c r="BF110" i="8"/>
  <c r="BB110" i="8"/>
  <c r="AX110" i="8"/>
  <c r="AT110" i="8"/>
  <c r="AP110" i="8"/>
  <c r="AL110" i="8"/>
  <c r="AH110" i="8"/>
  <c r="AD110" i="8"/>
  <c r="Z110" i="8"/>
  <c r="V110" i="8"/>
  <c r="AH79" i="8"/>
  <c r="AX79" i="8"/>
  <c r="BN79" i="8"/>
  <c r="CD79" i="8"/>
  <c r="CT79" i="8"/>
  <c r="DJ79" i="8"/>
  <c r="DZ79" i="8"/>
  <c r="AE79" i="8"/>
  <c r="AU79" i="8"/>
  <c r="BK79" i="8"/>
  <c r="CA79" i="8"/>
  <c r="CQ79" i="8"/>
  <c r="DG79" i="8"/>
  <c r="DW79" i="8"/>
  <c r="AF79" i="8"/>
  <c r="AV79" i="8"/>
  <c r="BL79" i="8"/>
  <c r="CB79" i="8"/>
  <c r="CR79" i="8"/>
  <c r="DH79" i="8"/>
  <c r="DX79" i="8"/>
  <c r="AC79" i="8"/>
  <c r="AS79" i="8"/>
  <c r="BI79" i="8"/>
  <c r="BY79" i="8"/>
  <c r="CO79" i="8"/>
  <c r="DE79" i="8"/>
  <c r="DU79" i="8"/>
  <c r="W197" i="8"/>
  <c r="AM197" i="8"/>
  <c r="BC197" i="8"/>
  <c r="BS197" i="8"/>
  <c r="CI197" i="8"/>
  <c r="CY197" i="8"/>
  <c r="DO197" i="8"/>
  <c r="X197" i="8"/>
  <c r="AN197" i="8"/>
  <c r="BD197" i="8"/>
  <c r="BT197" i="8"/>
  <c r="CJ197" i="8"/>
  <c r="CZ197" i="8"/>
  <c r="DP197" i="8"/>
  <c r="H197" i="8"/>
  <c r="AK197" i="8"/>
  <c r="BA197" i="8"/>
  <c r="BQ197" i="8"/>
  <c r="CG197" i="8"/>
  <c r="CW197" i="8"/>
  <c r="DM197" i="8"/>
  <c r="EC197" i="8"/>
  <c r="AH197" i="8"/>
  <c r="AX197" i="8"/>
  <c r="BN197" i="8"/>
  <c r="CD197" i="8"/>
  <c r="CT197" i="8"/>
  <c r="DJ197" i="8"/>
  <c r="DZ197" i="8"/>
  <c r="Z126" i="8"/>
  <c r="AP126" i="8"/>
  <c r="BF126" i="8"/>
  <c r="BV126" i="8"/>
  <c r="CL126" i="8"/>
  <c r="DB126" i="8"/>
  <c r="DR126" i="8"/>
  <c r="W126" i="8"/>
  <c r="AM126" i="8"/>
  <c r="BC126" i="8"/>
  <c r="BS126" i="8"/>
  <c r="CI126" i="8"/>
  <c r="CY126" i="8"/>
  <c r="DO126" i="8"/>
  <c r="X126" i="8"/>
  <c r="AN126" i="8"/>
  <c r="BD126" i="8"/>
  <c r="BT126" i="8"/>
  <c r="CJ126" i="8"/>
  <c r="CZ126" i="8"/>
  <c r="DP126" i="8"/>
  <c r="H126" i="8"/>
  <c r="AK126" i="8"/>
  <c r="BA126" i="8"/>
  <c r="BQ126" i="8"/>
  <c r="CG126" i="8"/>
  <c r="CW126" i="8"/>
  <c r="DM126" i="8"/>
  <c r="EC126" i="8"/>
  <c r="AC203" i="8"/>
  <c r="AS203" i="8"/>
  <c r="BI203" i="8"/>
  <c r="BY203" i="8"/>
  <c r="CO203" i="8"/>
  <c r="DE203" i="8"/>
  <c r="DU203" i="8"/>
  <c r="Z203" i="8"/>
  <c r="AP203" i="8"/>
  <c r="BF203" i="8"/>
  <c r="BV203" i="8"/>
  <c r="CL203" i="8"/>
  <c r="DB203" i="8"/>
  <c r="DR203" i="8"/>
  <c r="W203" i="8"/>
  <c r="AM203" i="8"/>
  <c r="BC203" i="8"/>
  <c r="BS203" i="8"/>
  <c r="CI203" i="8"/>
  <c r="CY203" i="8"/>
  <c r="DO203" i="8"/>
  <c r="X203" i="8"/>
  <c r="AN203" i="8"/>
  <c r="BD203" i="8"/>
  <c r="BT203" i="8"/>
  <c r="CJ203" i="8"/>
  <c r="CZ203" i="8"/>
  <c r="DP203" i="8"/>
  <c r="C205" i="8"/>
  <c r="C206" i="8" s="1"/>
  <c r="ED204" i="8"/>
  <c r="ED205" i="8" s="1"/>
  <c r="DZ204" i="8"/>
  <c r="DV204" i="8"/>
  <c r="DR204" i="8"/>
  <c r="DN204" i="8"/>
  <c r="DN205" i="8" s="1"/>
  <c r="DJ204" i="8"/>
  <c r="DF204" i="8"/>
  <c r="DB204" i="8"/>
  <c r="DB205" i="8" s="1"/>
  <c r="CX204" i="8"/>
  <c r="CX205" i="8" s="1"/>
  <c r="CT204" i="8"/>
  <c r="CP204" i="8"/>
  <c r="CL204" i="8"/>
  <c r="CH204" i="8"/>
  <c r="CH205" i="8" s="1"/>
  <c r="CD204" i="8"/>
  <c r="BZ204" i="8"/>
  <c r="BV204" i="8"/>
  <c r="BR204" i="8"/>
  <c r="BN204" i="8"/>
  <c r="BJ204" i="8"/>
  <c r="BF204" i="8"/>
  <c r="BB204" i="8"/>
  <c r="AX204" i="8"/>
  <c r="AT204" i="8"/>
  <c r="AP204" i="8"/>
  <c r="AP205" i="8" s="1"/>
  <c r="AL204" i="8"/>
  <c r="AH204" i="8"/>
  <c r="AD204" i="8"/>
  <c r="Z204" i="8"/>
  <c r="V204" i="8"/>
  <c r="EC204" i="8"/>
  <c r="DY204" i="8"/>
  <c r="DU204" i="8"/>
  <c r="DQ204" i="8"/>
  <c r="DQ205" i="8" s="1"/>
  <c r="DM204" i="8"/>
  <c r="DI204" i="8"/>
  <c r="DE204" i="8"/>
  <c r="DA204" i="8"/>
  <c r="CW204" i="8"/>
  <c r="CS204" i="8"/>
  <c r="CO204" i="8"/>
  <c r="CO205" i="8" s="1"/>
  <c r="CK204" i="8"/>
  <c r="CK205" i="8" s="1"/>
  <c r="CG204" i="8"/>
  <c r="CC204" i="8"/>
  <c r="BY204" i="8"/>
  <c r="BU204" i="8"/>
  <c r="BU205" i="8" s="1"/>
  <c r="BQ204" i="8"/>
  <c r="BM204" i="8"/>
  <c r="BI204" i="8"/>
  <c r="BE204" i="8"/>
  <c r="BA204" i="8"/>
  <c r="AW204" i="8"/>
  <c r="AS204" i="8"/>
  <c r="AO204" i="8"/>
  <c r="AK204" i="8"/>
  <c r="AG204" i="8"/>
  <c r="AC204" i="8"/>
  <c r="AC205" i="8" s="1"/>
  <c r="Y204" i="8"/>
  <c r="H204" i="8"/>
  <c r="EB204" i="8"/>
  <c r="EB205" i="8" s="1"/>
  <c r="DX204" i="8"/>
  <c r="DT204" i="8"/>
  <c r="DP204" i="8"/>
  <c r="DL204" i="8"/>
  <c r="DL205" i="8" s="1"/>
  <c r="DH204" i="8"/>
  <c r="DD204" i="8"/>
  <c r="CZ204" i="8"/>
  <c r="CV204" i="8"/>
  <c r="CR204" i="8"/>
  <c r="CN204" i="8"/>
  <c r="CJ204" i="8"/>
  <c r="CF204" i="8"/>
  <c r="CB204" i="8"/>
  <c r="BX204" i="8"/>
  <c r="BT204" i="8"/>
  <c r="BP204" i="8"/>
  <c r="BL204" i="8"/>
  <c r="BH204" i="8"/>
  <c r="BD204" i="8"/>
  <c r="AZ204" i="8"/>
  <c r="AV204" i="8"/>
  <c r="AR204" i="8"/>
  <c r="AN204" i="8"/>
  <c r="AJ204" i="8"/>
  <c r="AJ205" i="8" s="1"/>
  <c r="AF204" i="8"/>
  <c r="AB204" i="8"/>
  <c r="X204" i="8"/>
  <c r="EA204" i="8"/>
  <c r="EA205" i="8" s="1"/>
  <c r="DW204" i="8"/>
  <c r="DS204" i="8"/>
  <c r="DO204" i="8"/>
  <c r="DK204" i="8"/>
  <c r="DG204" i="8"/>
  <c r="DC204" i="8"/>
  <c r="CY204" i="8"/>
  <c r="CU204" i="8"/>
  <c r="CQ204" i="8"/>
  <c r="CM204" i="8"/>
  <c r="CI204" i="8"/>
  <c r="CE204" i="8"/>
  <c r="CA204" i="8"/>
  <c r="BW204" i="8"/>
  <c r="BS204" i="8"/>
  <c r="BO204" i="8"/>
  <c r="BK204" i="8"/>
  <c r="BG204" i="8"/>
  <c r="BC204" i="8"/>
  <c r="AY204" i="8"/>
  <c r="AU204" i="8"/>
  <c r="AQ204" i="8"/>
  <c r="AM204" i="8"/>
  <c r="AI204" i="8"/>
  <c r="AE204" i="8"/>
  <c r="AA204" i="8"/>
  <c r="W204" i="8"/>
  <c r="W205" i="8" s="1"/>
  <c r="CC244" i="8"/>
  <c r="AK244" i="8"/>
  <c r="CW244" i="8"/>
  <c r="AO244" i="8"/>
  <c r="DA244" i="8"/>
  <c r="BI244" i="8"/>
  <c r="DU244" i="8"/>
  <c r="DU246" i="8" s="1"/>
  <c r="AH244" i="8"/>
  <c r="AX244" i="8"/>
  <c r="BN244" i="8"/>
  <c r="CD244" i="8"/>
  <c r="CT244" i="8"/>
  <c r="DJ244" i="8"/>
  <c r="DZ244" i="8"/>
  <c r="AE244" i="8"/>
  <c r="AU244" i="8"/>
  <c r="BK244" i="8"/>
  <c r="CA244" i="8"/>
  <c r="CQ244" i="8"/>
  <c r="DG244" i="8"/>
  <c r="DW244" i="8"/>
  <c r="AB244" i="8"/>
  <c r="AR244" i="8"/>
  <c r="BH244" i="8"/>
  <c r="BX244" i="8"/>
  <c r="CN244" i="8"/>
  <c r="DD244" i="8"/>
  <c r="DT244" i="8"/>
  <c r="X97" i="8"/>
  <c r="AN97" i="8"/>
  <c r="BD97" i="8"/>
  <c r="BT97" i="8"/>
  <c r="CJ97" i="8"/>
  <c r="CZ97" i="8"/>
  <c r="DP97" i="8"/>
  <c r="H97" i="8"/>
  <c r="AK97" i="8"/>
  <c r="BA97" i="8"/>
  <c r="BQ97" i="8"/>
  <c r="CG97" i="8"/>
  <c r="CW97" i="8"/>
  <c r="DM97" i="8"/>
  <c r="EC97" i="8"/>
  <c r="AH97" i="8"/>
  <c r="AX97" i="8"/>
  <c r="BN97" i="8"/>
  <c r="CD97" i="8"/>
  <c r="CT97" i="8"/>
  <c r="DJ97" i="8"/>
  <c r="DZ97" i="8"/>
  <c r="AE97" i="8"/>
  <c r="AU97" i="8"/>
  <c r="BK97" i="8"/>
  <c r="CA97" i="8"/>
  <c r="CQ97" i="8"/>
  <c r="DG97" i="8"/>
  <c r="DW97" i="8"/>
  <c r="X191" i="8"/>
  <c r="AN191" i="8"/>
  <c r="BD191" i="8"/>
  <c r="BT191" i="8"/>
  <c r="CJ191" i="8"/>
  <c r="CZ191" i="8"/>
  <c r="DP191" i="8"/>
  <c r="Y191" i="8"/>
  <c r="AO191" i="8"/>
  <c r="BE191" i="8"/>
  <c r="BU191" i="8"/>
  <c r="CK191" i="8"/>
  <c r="DA191" i="8"/>
  <c r="DQ191" i="8"/>
  <c r="V191" i="8"/>
  <c r="AL191" i="8"/>
  <c r="BB191" i="8"/>
  <c r="BR191" i="8"/>
  <c r="CH191" i="8"/>
  <c r="CX191" i="8"/>
  <c r="DN191" i="8"/>
  <c r="ED191" i="8"/>
  <c r="AI191" i="8"/>
  <c r="AY191" i="8"/>
  <c r="BO191" i="8"/>
  <c r="CE191" i="8"/>
  <c r="CU191" i="8"/>
  <c r="DK191" i="8"/>
  <c r="EA191" i="8"/>
  <c r="BX268" i="8"/>
  <c r="BB268" i="8"/>
  <c r="AP268" i="8"/>
  <c r="AT268" i="8"/>
  <c r="AA268" i="8"/>
  <c r="AQ268" i="8"/>
  <c r="BJ268" i="8"/>
  <c r="CP268" i="8"/>
  <c r="AB268" i="8"/>
  <c r="AR268" i="8"/>
  <c r="BL268" i="8"/>
  <c r="CR268" i="8"/>
  <c r="Y268" i="8"/>
  <c r="AO268" i="8"/>
  <c r="BF268" i="8"/>
  <c r="CL268" i="8"/>
  <c r="BG268" i="8"/>
  <c r="BW268" i="8"/>
  <c r="CM268" i="8"/>
  <c r="DC268" i="8"/>
  <c r="DS268" i="8"/>
  <c r="CZ268" i="8"/>
  <c r="DP268" i="8"/>
  <c r="BE268" i="8"/>
  <c r="BU268" i="8"/>
  <c r="CK268" i="8"/>
  <c r="DA268" i="8"/>
  <c r="DQ268" i="8"/>
  <c r="C270" i="8"/>
  <c r="C271" i="8" s="1"/>
  <c r="EA269" i="8"/>
  <c r="DW269" i="8"/>
  <c r="DS269" i="8"/>
  <c r="DO269" i="8"/>
  <c r="DO270" i="8" s="1"/>
  <c r="DK269" i="8"/>
  <c r="DG269" i="8"/>
  <c r="DC269" i="8"/>
  <c r="DC270" i="8" s="1"/>
  <c r="CY269" i="8"/>
  <c r="CY270" i="8" s="1"/>
  <c r="CU269" i="8"/>
  <c r="CQ269" i="8"/>
  <c r="CM269" i="8"/>
  <c r="CI269" i="8"/>
  <c r="CE269" i="8"/>
  <c r="CA269" i="8"/>
  <c r="BW269" i="8"/>
  <c r="BS269" i="8"/>
  <c r="BS270" i="8" s="1"/>
  <c r="BO269" i="8"/>
  <c r="BK269" i="8"/>
  <c r="BG269" i="8"/>
  <c r="BC269" i="8"/>
  <c r="BC270" i="8" s="1"/>
  <c r="AY269" i="8"/>
  <c r="AU269" i="8"/>
  <c r="AQ269" i="8"/>
  <c r="AM269" i="8"/>
  <c r="AM270" i="8" s="1"/>
  <c r="AI269" i="8"/>
  <c r="AE269" i="8"/>
  <c r="AA269" i="8"/>
  <c r="W269" i="8"/>
  <c r="W270" i="8" s="1"/>
  <c r="ED269" i="8"/>
  <c r="DZ269" i="8"/>
  <c r="DZ270" i="8" s="1"/>
  <c r="DV269" i="8"/>
  <c r="DR269" i="8"/>
  <c r="DN269" i="8"/>
  <c r="DJ269" i="8"/>
  <c r="DF269" i="8"/>
  <c r="DB269" i="8"/>
  <c r="CX269" i="8"/>
  <c r="CT269" i="8"/>
  <c r="CP269" i="8"/>
  <c r="CP270" i="8" s="1"/>
  <c r="CL269" i="8"/>
  <c r="CH269" i="8"/>
  <c r="CD269" i="8"/>
  <c r="CD270" i="8" s="1"/>
  <c r="BZ269" i="8"/>
  <c r="BV269" i="8"/>
  <c r="BR269" i="8"/>
  <c r="BN269" i="8"/>
  <c r="BJ269" i="8"/>
  <c r="BF269" i="8"/>
  <c r="BB269" i="8"/>
  <c r="BB270" i="8" s="1"/>
  <c r="AX269" i="8"/>
  <c r="AX270" i="8" s="1"/>
  <c r="AT269" i="8"/>
  <c r="AT270" i="8" s="1"/>
  <c r="AP269" i="8"/>
  <c r="AL269" i="8"/>
  <c r="AL270" i="8" s="1"/>
  <c r="AH269" i="8"/>
  <c r="AD269" i="8"/>
  <c r="AD270" i="8" s="1"/>
  <c r="Z269" i="8"/>
  <c r="V269" i="8"/>
  <c r="EC269" i="8"/>
  <c r="DY269" i="8"/>
  <c r="DU269" i="8"/>
  <c r="DQ269" i="8"/>
  <c r="DM269" i="8"/>
  <c r="DI269" i="8"/>
  <c r="DE269" i="8"/>
  <c r="DA269" i="8"/>
  <c r="CW269" i="8"/>
  <c r="CW270" i="8" s="1"/>
  <c r="CS269" i="8"/>
  <c r="CO269" i="8"/>
  <c r="CK269" i="8"/>
  <c r="CK270" i="8" s="1"/>
  <c r="CG269" i="8"/>
  <c r="CC269" i="8"/>
  <c r="BY269" i="8"/>
  <c r="BU269" i="8"/>
  <c r="BQ269" i="8"/>
  <c r="BM269" i="8"/>
  <c r="BI269" i="8"/>
  <c r="BE269" i="8"/>
  <c r="BA269" i="8"/>
  <c r="AW269" i="8"/>
  <c r="AS269" i="8"/>
  <c r="AO269" i="8"/>
  <c r="AK269" i="8"/>
  <c r="AG269" i="8"/>
  <c r="AC269" i="8"/>
  <c r="Y269" i="8"/>
  <c r="H269" i="8"/>
  <c r="DX269" i="8"/>
  <c r="DH269" i="8"/>
  <c r="CR269" i="8"/>
  <c r="CB269" i="8"/>
  <c r="BL269" i="8"/>
  <c r="AV269" i="8"/>
  <c r="AF269" i="8"/>
  <c r="DT269" i="8"/>
  <c r="DD269" i="8"/>
  <c r="CN269" i="8"/>
  <c r="BX269" i="8"/>
  <c r="BH269" i="8"/>
  <c r="AR269" i="8"/>
  <c r="AB269" i="8"/>
  <c r="DP269" i="8"/>
  <c r="CZ269" i="8"/>
  <c r="CJ269" i="8"/>
  <c r="CJ270" i="8" s="1"/>
  <c r="BT269" i="8"/>
  <c r="BD269" i="8"/>
  <c r="BD270" i="8" s="1"/>
  <c r="AN269" i="8"/>
  <c r="X269" i="8"/>
  <c r="DL269" i="8"/>
  <c r="DL270" i="8" s="1"/>
  <c r="AZ269" i="8"/>
  <c r="CV269" i="8"/>
  <c r="CV270" i="8" s="1"/>
  <c r="AJ269" i="8"/>
  <c r="CF269" i="8"/>
  <c r="EB269" i="8"/>
  <c r="BP269" i="8"/>
  <c r="AJ162" i="8"/>
  <c r="AZ162" i="8"/>
  <c r="BP162" i="8"/>
  <c r="CF162" i="8"/>
  <c r="CV162" i="8"/>
  <c r="DL162" i="8"/>
  <c r="EB162" i="8"/>
  <c r="AG162" i="8"/>
  <c r="AW162" i="8"/>
  <c r="BM162" i="8"/>
  <c r="CC162" i="8"/>
  <c r="CS162" i="8"/>
  <c r="DI162" i="8"/>
  <c r="DY162" i="8"/>
  <c r="AD162" i="8"/>
  <c r="AT162" i="8"/>
  <c r="BJ162" i="8"/>
  <c r="BZ162" i="8"/>
  <c r="CP162" i="8"/>
  <c r="DF162" i="8"/>
  <c r="DV162" i="8"/>
  <c r="AA162" i="8"/>
  <c r="AQ162" i="8"/>
  <c r="BG162" i="8"/>
  <c r="BW162" i="8"/>
  <c r="CM162" i="8"/>
  <c r="DC162" i="8"/>
  <c r="DS162" i="8"/>
  <c r="AS10" i="8"/>
  <c r="BY10" i="8"/>
  <c r="BB10" i="8"/>
  <c r="CJ10" i="8"/>
  <c r="DY10" i="8"/>
  <c r="CX10" i="8"/>
  <c r="ED10" i="8"/>
  <c r="BP10" i="8"/>
  <c r="AG10" i="8"/>
  <c r="BV10" i="8"/>
  <c r="DX10" i="8"/>
  <c r="AE10" i="8"/>
  <c r="AU10" i="8"/>
  <c r="BK10" i="8"/>
  <c r="CA10" i="8"/>
  <c r="DA10" i="8"/>
  <c r="DB10" i="8"/>
  <c r="CQ10" i="8"/>
  <c r="EB22" i="8"/>
  <c r="DR22" i="8"/>
  <c r="AQ22" i="8"/>
  <c r="CQ22" i="8"/>
  <c r="DX22" i="8"/>
  <c r="AP22" i="8"/>
  <c r="AT22" i="8"/>
  <c r="CC52" i="8"/>
  <c r="BB52" i="8"/>
  <c r="AL52" i="8"/>
  <c r="DR52" i="8"/>
  <c r="AK52" i="8"/>
  <c r="BR52" i="8"/>
  <c r="DS52" i="8"/>
  <c r="AH52" i="8"/>
  <c r="AN46" i="8"/>
  <c r="CV46" i="8"/>
  <c r="EB46" i="8"/>
  <c r="BU46" i="8"/>
  <c r="DA46" i="8"/>
  <c r="CT46" i="8"/>
  <c r="CR46" i="8"/>
  <c r="CS46" i="8"/>
  <c r="DD46" i="8"/>
  <c r="DK58" i="8"/>
  <c r="CH58" i="8"/>
  <c r="DD58" i="8"/>
  <c r="CQ58" i="8"/>
  <c r="CZ58" i="8"/>
  <c r="AW58" i="8"/>
  <c r="BJ40" i="8"/>
  <c r="BW40" i="8"/>
  <c r="BA40" i="8"/>
  <c r="BV34" i="8"/>
  <c r="AM34" i="8"/>
  <c r="DO28" i="8"/>
  <c r="AF28" i="8"/>
  <c r="EC28" i="8"/>
  <c r="Y85" i="8"/>
  <c r="AO85" i="8"/>
  <c r="BE85" i="8"/>
  <c r="BU85" i="8"/>
  <c r="CK85" i="8"/>
  <c r="DA85" i="8"/>
  <c r="DQ85" i="8"/>
  <c r="V85" i="8"/>
  <c r="AL85" i="8"/>
  <c r="BB85" i="8"/>
  <c r="BR85" i="8"/>
  <c r="CH85" i="8"/>
  <c r="CX85" i="8"/>
  <c r="DN85" i="8"/>
  <c r="ED85" i="8"/>
  <c r="AI85" i="8"/>
  <c r="AY85" i="8"/>
  <c r="BO85" i="8"/>
  <c r="CE85" i="8"/>
  <c r="CU85" i="8"/>
  <c r="DK85" i="8"/>
  <c r="EA85" i="8"/>
  <c r="AF85" i="8"/>
  <c r="AV85" i="8"/>
  <c r="BL85" i="8"/>
  <c r="CB85" i="8"/>
  <c r="CR85" i="8"/>
  <c r="DH85" i="8"/>
  <c r="DX85" i="8"/>
  <c r="Y209" i="8"/>
  <c r="AO209" i="8"/>
  <c r="BE209" i="8"/>
  <c r="BU209" i="8"/>
  <c r="CK209" i="8"/>
  <c r="DA209" i="8"/>
  <c r="DQ209" i="8"/>
  <c r="V209" i="8"/>
  <c r="AL209" i="8"/>
  <c r="BB209" i="8"/>
  <c r="BR209" i="8"/>
  <c r="CH209" i="8"/>
  <c r="CX209" i="8"/>
  <c r="DN209" i="8"/>
  <c r="ED209" i="8"/>
  <c r="AI209" i="8"/>
  <c r="AY209" i="8"/>
  <c r="BO209" i="8"/>
  <c r="CE209" i="8"/>
  <c r="CU209" i="8"/>
  <c r="DK209" i="8"/>
  <c r="EA209" i="8"/>
  <c r="AJ209" i="8"/>
  <c r="AZ209" i="8"/>
  <c r="BP209" i="8"/>
  <c r="CF209" i="8"/>
  <c r="CV209" i="8"/>
  <c r="DL209" i="8"/>
  <c r="EB209" i="8"/>
  <c r="AF238" i="8"/>
  <c r="AV238" i="8"/>
  <c r="BL238" i="8"/>
  <c r="CB238" i="8"/>
  <c r="CR238" i="8"/>
  <c r="DH238" i="8"/>
  <c r="DX238" i="8"/>
  <c r="AC238" i="8"/>
  <c r="AS238" i="8"/>
  <c r="BI238" i="8"/>
  <c r="BY238" i="8"/>
  <c r="CO238" i="8"/>
  <c r="DE238" i="8"/>
  <c r="DU238" i="8"/>
  <c r="Z238" i="8"/>
  <c r="AP238" i="8"/>
  <c r="BF238" i="8"/>
  <c r="BV238" i="8"/>
  <c r="CL238" i="8"/>
  <c r="DB238" i="8"/>
  <c r="DR238" i="8"/>
  <c r="W238" i="8"/>
  <c r="AM238" i="8"/>
  <c r="BC238" i="8"/>
  <c r="BS238" i="8"/>
  <c r="CI238" i="8"/>
  <c r="CY238" i="8"/>
  <c r="DO238" i="8"/>
  <c r="C240" i="8"/>
  <c r="C241" i="8" s="1"/>
  <c r="EC239" i="8"/>
  <c r="DY239" i="8"/>
  <c r="DU239" i="8"/>
  <c r="DQ239" i="8"/>
  <c r="DM239" i="8"/>
  <c r="DI239" i="8"/>
  <c r="DE239" i="8"/>
  <c r="DA239" i="8"/>
  <c r="DA240" i="8" s="1"/>
  <c r="CW239" i="8"/>
  <c r="CS239" i="8"/>
  <c r="CO239" i="8"/>
  <c r="CO240" i="8" s="1"/>
  <c r="CK239" i="8"/>
  <c r="CK240" i="8" s="1"/>
  <c r="CG239" i="8"/>
  <c r="CC239" i="8"/>
  <c r="BY239" i="8"/>
  <c r="BU239" i="8"/>
  <c r="BQ239" i="8"/>
  <c r="BM239" i="8"/>
  <c r="BI239" i="8"/>
  <c r="EB239" i="8"/>
  <c r="DX239" i="8"/>
  <c r="DT239" i="8"/>
  <c r="DP239" i="8"/>
  <c r="DP240" i="8" s="1"/>
  <c r="DL239" i="8"/>
  <c r="DH239" i="8"/>
  <c r="DH240" i="8" s="1"/>
  <c r="DD239" i="8"/>
  <c r="DD240" i="8" s="1"/>
  <c r="CZ239" i="8"/>
  <c r="CV239" i="8"/>
  <c r="CR239" i="8"/>
  <c r="EA239" i="8"/>
  <c r="DW239" i="8"/>
  <c r="DW240" i="8" s="1"/>
  <c r="DS239" i="8"/>
  <c r="DS240" i="8" s="1"/>
  <c r="DO239" i="8"/>
  <c r="DK239" i="8"/>
  <c r="DG239" i="8"/>
  <c r="DG240" i="8" s="1"/>
  <c r="DC239" i="8"/>
  <c r="CY239" i="8"/>
  <c r="CU239" i="8"/>
  <c r="CQ239" i="8"/>
  <c r="CM239" i="8"/>
  <c r="CI239" i="8"/>
  <c r="CI240" i="8" s="1"/>
  <c r="CE239" i="8"/>
  <c r="CE240" i="8" s="1"/>
  <c r="CA239" i="8"/>
  <c r="CA240" i="8" s="1"/>
  <c r="BW239" i="8"/>
  <c r="BS239" i="8"/>
  <c r="BO239" i="8"/>
  <c r="BO240" i="8" s="1"/>
  <c r="BK239" i="8"/>
  <c r="BK240" i="8" s="1"/>
  <c r="BG239" i="8"/>
  <c r="DZ239" i="8"/>
  <c r="DJ239" i="8"/>
  <c r="DJ240" i="8" s="1"/>
  <c r="CT239" i="8"/>
  <c r="CT240" i="8" s="1"/>
  <c r="CJ239" i="8"/>
  <c r="CB239" i="8"/>
  <c r="BT239" i="8"/>
  <c r="BL239" i="8"/>
  <c r="BE239" i="8"/>
  <c r="BA239" i="8"/>
  <c r="BA240" i="8" s="1"/>
  <c r="AW239" i="8"/>
  <c r="AS239" i="8"/>
  <c r="AO239" i="8"/>
  <c r="AO240" i="8" s="1"/>
  <c r="AK239" i="8"/>
  <c r="AG239" i="8"/>
  <c r="AC239" i="8"/>
  <c r="AC240" i="8" s="1"/>
  <c r="Y239" i="8"/>
  <c r="Y240" i="8" s="1"/>
  <c r="H239" i="8"/>
  <c r="DV239" i="8"/>
  <c r="DF239" i="8"/>
  <c r="CP239" i="8"/>
  <c r="CH239" i="8"/>
  <c r="BZ239" i="8"/>
  <c r="BR239" i="8"/>
  <c r="BJ239" i="8"/>
  <c r="BD239" i="8"/>
  <c r="AZ239" i="8"/>
  <c r="AV239" i="8"/>
  <c r="AR239" i="8"/>
  <c r="AN239" i="8"/>
  <c r="AJ239" i="8"/>
  <c r="AF239" i="8"/>
  <c r="AB239" i="8"/>
  <c r="AB240" i="8" s="1"/>
  <c r="X239" i="8"/>
  <c r="DR239" i="8"/>
  <c r="DB239" i="8"/>
  <c r="CN239" i="8"/>
  <c r="CN240" i="8" s="1"/>
  <c r="CF239" i="8"/>
  <c r="BX239" i="8"/>
  <c r="BP239" i="8"/>
  <c r="BH239" i="8"/>
  <c r="BC239" i="8"/>
  <c r="AY239" i="8"/>
  <c r="AU239" i="8"/>
  <c r="AQ239" i="8"/>
  <c r="AM239" i="8"/>
  <c r="AI239" i="8"/>
  <c r="AE239" i="8"/>
  <c r="AE240" i="8" s="1"/>
  <c r="AA239" i="8"/>
  <c r="W239" i="8"/>
  <c r="W240" i="8" s="1"/>
  <c r="ED239" i="8"/>
  <c r="DN239" i="8"/>
  <c r="CX239" i="8"/>
  <c r="CX240" i="8" s="1"/>
  <c r="CL239" i="8"/>
  <c r="CD239" i="8"/>
  <c r="BV239" i="8"/>
  <c r="BN239" i="8"/>
  <c r="BF239" i="8"/>
  <c r="BB239" i="8"/>
  <c r="BB240" i="8" s="1"/>
  <c r="AX239" i="8"/>
  <c r="AX240" i="8" s="1"/>
  <c r="AT239" i="8"/>
  <c r="AP239" i="8"/>
  <c r="AL239" i="8"/>
  <c r="AH239" i="8"/>
  <c r="AD239" i="8"/>
  <c r="Z239" i="8"/>
  <c r="V239" i="8"/>
  <c r="DR256" i="8"/>
  <c r="AD256" i="8"/>
  <c r="CP256" i="8"/>
  <c r="AX256" i="8"/>
  <c r="DJ256" i="8"/>
  <c r="BB256" i="8"/>
  <c r="DN256" i="8"/>
  <c r="AE256" i="8"/>
  <c r="AU256" i="8"/>
  <c r="BK256" i="8"/>
  <c r="CA256" i="8"/>
  <c r="CQ256" i="8"/>
  <c r="DG256" i="8"/>
  <c r="DW256" i="8"/>
  <c r="AF256" i="8"/>
  <c r="AV256" i="8"/>
  <c r="BL256" i="8"/>
  <c r="CB256" i="8"/>
  <c r="CR256" i="8"/>
  <c r="DH256" i="8"/>
  <c r="DX256" i="8"/>
  <c r="AC256" i="8"/>
  <c r="AS256" i="8"/>
  <c r="BI256" i="8"/>
  <c r="BY256" i="8"/>
  <c r="CO256" i="8"/>
  <c r="DE256" i="8"/>
  <c r="DU256" i="8"/>
  <c r="X120" i="8"/>
  <c r="AN120" i="8"/>
  <c r="BD120" i="8"/>
  <c r="BT120" i="8"/>
  <c r="CJ120" i="8"/>
  <c r="CZ120" i="8"/>
  <c r="DP120" i="8"/>
  <c r="H120" i="8"/>
  <c r="AK120" i="8"/>
  <c r="BA120" i="8"/>
  <c r="BQ120" i="8"/>
  <c r="CG120" i="8"/>
  <c r="CW120" i="8"/>
  <c r="DM120" i="8"/>
  <c r="EC120" i="8"/>
  <c r="AH120" i="8"/>
  <c r="AX120" i="8"/>
  <c r="BN120" i="8"/>
  <c r="BN122" i="8" s="1"/>
  <c r="CD120" i="8"/>
  <c r="CD122" i="8" s="1"/>
  <c r="CT120" i="8"/>
  <c r="CT122" i="8" s="1"/>
  <c r="DJ120" i="8"/>
  <c r="DJ122" i="8" s="1"/>
  <c r="DZ120" i="8"/>
  <c r="DZ122" i="8" s="1"/>
  <c r="AE120" i="8"/>
  <c r="AE122" i="8" s="1"/>
  <c r="AU120" i="8"/>
  <c r="AU122" i="8" s="1"/>
  <c r="BK120" i="8"/>
  <c r="BK122" i="8" s="1"/>
  <c r="CA120" i="8"/>
  <c r="CA122" i="8" s="1"/>
  <c r="CQ120" i="8"/>
  <c r="CQ122" i="8" s="1"/>
  <c r="DG120" i="8"/>
  <c r="DG122" i="8" s="1"/>
  <c r="AC138" i="8"/>
  <c r="BI138" i="8"/>
  <c r="CO138" i="8"/>
  <c r="DU138" i="8"/>
  <c r="AL138" i="8"/>
  <c r="BR138" i="8"/>
  <c r="CX138" i="8"/>
  <c r="ED138" i="8"/>
  <c r="AW138" i="8"/>
  <c r="CC138" i="8"/>
  <c r="DI138" i="8"/>
  <c r="AH138" i="8"/>
  <c r="BN138" i="8"/>
  <c r="CT138" i="8"/>
  <c r="DZ138" i="8"/>
  <c r="AI138" i="8"/>
  <c r="AY138" i="8"/>
  <c r="BO138" i="8"/>
  <c r="CE138" i="8"/>
  <c r="CU138" i="8"/>
  <c r="DK138" i="8"/>
  <c r="EA138" i="8"/>
  <c r="AJ138" i="8"/>
  <c r="AZ138" i="8"/>
  <c r="BP138" i="8"/>
  <c r="CF138" i="8"/>
  <c r="CV138" i="8"/>
  <c r="DL138" i="8"/>
  <c r="EB138" i="8"/>
  <c r="AB73" i="8"/>
  <c r="AR73" i="8"/>
  <c r="BH73" i="8"/>
  <c r="BX73" i="8"/>
  <c r="CN73" i="8"/>
  <c r="DD73" i="8"/>
  <c r="DT73" i="8"/>
  <c r="AC73" i="8"/>
  <c r="AS73" i="8"/>
  <c r="BI73" i="8"/>
  <c r="BY73" i="8"/>
  <c r="CO73" i="8"/>
  <c r="DE73" i="8"/>
  <c r="DU73" i="8"/>
  <c r="Z73" i="8"/>
  <c r="AP73" i="8"/>
  <c r="BF73" i="8"/>
  <c r="BV73" i="8"/>
  <c r="CL73" i="8"/>
  <c r="DB73" i="8"/>
  <c r="DR73" i="8"/>
  <c r="W73" i="8"/>
  <c r="AM73" i="8"/>
  <c r="BC73" i="8"/>
  <c r="BS73" i="8"/>
  <c r="CI73" i="8"/>
  <c r="CY73" i="8"/>
  <c r="DO73" i="8"/>
  <c r="C75" i="8"/>
  <c r="C76" i="8" s="1"/>
  <c r="EC74" i="8"/>
  <c r="DY74" i="8"/>
  <c r="DU74" i="8"/>
  <c r="DQ74" i="8"/>
  <c r="DM74" i="8"/>
  <c r="DI74" i="8"/>
  <c r="DE74" i="8"/>
  <c r="DA74" i="8"/>
  <c r="CW74" i="8"/>
  <c r="CS74" i="8"/>
  <c r="CO74" i="8"/>
  <c r="CO75" i="8" s="1"/>
  <c r="CK74" i="8"/>
  <c r="CG74" i="8"/>
  <c r="CC74" i="8"/>
  <c r="BY74" i="8"/>
  <c r="BU74" i="8"/>
  <c r="BQ74" i="8"/>
  <c r="BM74" i="8"/>
  <c r="BI74" i="8"/>
  <c r="BE74" i="8"/>
  <c r="BA74" i="8"/>
  <c r="AW74" i="8"/>
  <c r="AS74" i="8"/>
  <c r="AO74" i="8"/>
  <c r="AK74" i="8"/>
  <c r="AG74" i="8"/>
  <c r="AC74" i="8"/>
  <c r="AC75" i="8" s="1"/>
  <c r="Y74" i="8"/>
  <c r="H74" i="8"/>
  <c r="H75" i="8" s="1"/>
  <c r="EB74" i="8"/>
  <c r="DX74" i="8"/>
  <c r="DT74" i="8"/>
  <c r="DP74" i="8"/>
  <c r="DL74" i="8"/>
  <c r="DL75" i="8" s="1"/>
  <c r="DH74" i="8"/>
  <c r="DD74" i="8"/>
  <c r="CZ74" i="8"/>
  <c r="CV74" i="8"/>
  <c r="CV75" i="8" s="1"/>
  <c r="CR74" i="8"/>
  <c r="CN74" i="8"/>
  <c r="CN75" i="8" s="1"/>
  <c r="CJ74" i="8"/>
  <c r="CF74" i="8"/>
  <c r="CB74" i="8"/>
  <c r="BX74" i="8"/>
  <c r="BT74" i="8"/>
  <c r="BP74" i="8"/>
  <c r="BL74" i="8"/>
  <c r="BH74" i="8"/>
  <c r="BD74" i="8"/>
  <c r="AZ74" i="8"/>
  <c r="AZ75" i="8" s="1"/>
  <c r="AV74" i="8"/>
  <c r="AR74" i="8"/>
  <c r="AN74" i="8"/>
  <c r="AJ74" i="8"/>
  <c r="AF74" i="8"/>
  <c r="AB74" i="8"/>
  <c r="AB75" i="8" s="1"/>
  <c r="X74" i="8"/>
  <c r="EA74" i="8"/>
  <c r="DW74" i="8"/>
  <c r="DS74" i="8"/>
  <c r="DO74" i="8"/>
  <c r="DK74" i="8"/>
  <c r="DG74" i="8"/>
  <c r="DG75" i="8" s="1"/>
  <c r="DC74" i="8"/>
  <c r="CY74" i="8"/>
  <c r="CU74" i="8"/>
  <c r="CQ74" i="8"/>
  <c r="CQ75" i="8" s="1"/>
  <c r="CM74" i="8"/>
  <c r="CI74" i="8"/>
  <c r="CE74" i="8"/>
  <c r="CA74" i="8"/>
  <c r="CA75" i="8" s="1"/>
  <c r="BW74" i="8"/>
  <c r="BS74" i="8"/>
  <c r="BO74" i="8"/>
  <c r="BK74" i="8"/>
  <c r="BG74" i="8"/>
  <c r="BC74" i="8"/>
  <c r="AY74" i="8"/>
  <c r="AU74" i="8"/>
  <c r="AQ74" i="8"/>
  <c r="AM74" i="8"/>
  <c r="AI74" i="8"/>
  <c r="AE74" i="8"/>
  <c r="AA74" i="8"/>
  <c r="W74" i="8"/>
  <c r="W75" i="8" s="1"/>
  <c r="ED74" i="8"/>
  <c r="DZ74" i="8"/>
  <c r="DV74" i="8"/>
  <c r="DR74" i="8"/>
  <c r="DN74" i="8"/>
  <c r="DN75" i="8" s="1"/>
  <c r="DJ74" i="8"/>
  <c r="DF74" i="8"/>
  <c r="DB74" i="8"/>
  <c r="CX74" i="8"/>
  <c r="CX75" i="8" s="1"/>
  <c r="CT74" i="8"/>
  <c r="CP74" i="8"/>
  <c r="CL74" i="8"/>
  <c r="CH74" i="8"/>
  <c r="CD74" i="8"/>
  <c r="BZ74" i="8"/>
  <c r="BV74" i="8"/>
  <c r="BR74" i="8"/>
  <c r="BN74" i="8"/>
  <c r="BJ74" i="8"/>
  <c r="BF74" i="8"/>
  <c r="BB74" i="8"/>
  <c r="BB75" i="8" s="1"/>
  <c r="AX74" i="8"/>
  <c r="AT74" i="8"/>
  <c r="AP74" i="8"/>
  <c r="AL74" i="8"/>
  <c r="AL75" i="8" s="1"/>
  <c r="AH74" i="8"/>
  <c r="AD74" i="8"/>
  <c r="Z74" i="8"/>
  <c r="V74" i="8"/>
  <c r="AJ173" i="8"/>
  <c r="AZ173" i="8"/>
  <c r="BP173" i="8"/>
  <c r="CF173" i="8"/>
  <c r="CV173" i="8"/>
  <c r="DL173" i="8"/>
  <c r="DL175" i="8" s="1"/>
  <c r="EB173" i="8"/>
  <c r="AG173" i="8"/>
  <c r="AW173" i="8"/>
  <c r="BM173" i="8"/>
  <c r="CC173" i="8"/>
  <c r="CS173" i="8"/>
  <c r="DI173" i="8"/>
  <c r="DI175" i="8" s="1"/>
  <c r="DY173" i="8"/>
  <c r="AD173" i="8"/>
  <c r="AT173" i="8"/>
  <c r="BJ173" i="8"/>
  <c r="BZ173" i="8"/>
  <c r="CP173" i="8"/>
  <c r="DF173" i="8"/>
  <c r="DV173" i="8"/>
  <c r="AA173" i="8"/>
  <c r="AQ173" i="8"/>
  <c r="BG173" i="8"/>
  <c r="BW173" i="8"/>
  <c r="CM173" i="8"/>
  <c r="DC173" i="8"/>
  <c r="W185" i="8"/>
  <c r="AM185" i="8"/>
  <c r="BC185" i="8"/>
  <c r="BS185" i="8"/>
  <c r="CI185" i="8"/>
  <c r="CY185" i="8"/>
  <c r="DO185" i="8"/>
  <c r="X185" i="8"/>
  <c r="AN185" i="8"/>
  <c r="BD185" i="8"/>
  <c r="BT185" i="8"/>
  <c r="CJ185" i="8"/>
  <c r="CZ185" i="8"/>
  <c r="DP185" i="8"/>
  <c r="H185" i="8"/>
  <c r="H187" i="8" s="1"/>
  <c r="AK185" i="8"/>
  <c r="AK187" i="8" s="1"/>
  <c r="BA185" i="8"/>
  <c r="BQ185" i="8"/>
  <c r="BQ187" i="8" s="1"/>
  <c r="CG185" i="8"/>
  <c r="CW185" i="8"/>
  <c r="DM185" i="8"/>
  <c r="EC185" i="8"/>
  <c r="EC187" i="8" s="1"/>
  <c r="AH185" i="8"/>
  <c r="AX185" i="8"/>
  <c r="BN185" i="8"/>
  <c r="CD185" i="8"/>
  <c r="CT185" i="8"/>
  <c r="DJ185" i="8"/>
  <c r="DZ185" i="8"/>
  <c r="AC67" i="8"/>
  <c r="AS67" i="8"/>
  <c r="BI67" i="8"/>
  <c r="BY67" i="8"/>
  <c r="CO67" i="8"/>
  <c r="DE67" i="8"/>
  <c r="DU67" i="8"/>
  <c r="Z67" i="8"/>
  <c r="AP67" i="8"/>
  <c r="BF67" i="8"/>
  <c r="BV67" i="8"/>
  <c r="CL67" i="8"/>
  <c r="DB67" i="8"/>
  <c r="DR67" i="8"/>
  <c r="W67" i="8"/>
  <c r="AM67" i="8"/>
  <c r="BC67" i="8"/>
  <c r="BS67" i="8"/>
  <c r="CI67" i="8"/>
  <c r="CY67" i="8"/>
  <c r="DO67" i="8"/>
  <c r="X67" i="8"/>
  <c r="AN67" i="8"/>
  <c r="BD67" i="8"/>
  <c r="BT67" i="8"/>
  <c r="CJ67" i="8"/>
  <c r="CZ67" i="8"/>
  <c r="DP67" i="8"/>
  <c r="C69" i="8"/>
  <c r="C70" i="8" s="1"/>
  <c r="EC68" i="8"/>
  <c r="DY68" i="8"/>
  <c r="DU68" i="8"/>
  <c r="DQ68" i="8"/>
  <c r="DM68" i="8"/>
  <c r="DI68" i="8"/>
  <c r="DE68" i="8"/>
  <c r="DA68" i="8"/>
  <c r="CW68" i="8"/>
  <c r="CS68" i="8"/>
  <c r="CO68" i="8"/>
  <c r="CK68" i="8"/>
  <c r="CG68" i="8"/>
  <c r="CC68" i="8"/>
  <c r="BY68" i="8"/>
  <c r="BU68" i="8"/>
  <c r="BQ68" i="8"/>
  <c r="BM68" i="8"/>
  <c r="BI68" i="8"/>
  <c r="BE68" i="8"/>
  <c r="EB68" i="8"/>
  <c r="EB69" i="8" s="1"/>
  <c r="DX68" i="8"/>
  <c r="DT68" i="8"/>
  <c r="DP68" i="8"/>
  <c r="DL68" i="8"/>
  <c r="DH68" i="8"/>
  <c r="DD68" i="8"/>
  <c r="CZ68" i="8"/>
  <c r="CV68" i="8"/>
  <c r="CR68" i="8"/>
  <c r="CN68" i="8"/>
  <c r="CJ68" i="8"/>
  <c r="CF68" i="8"/>
  <c r="CB68" i="8"/>
  <c r="BX68" i="8"/>
  <c r="BT68" i="8"/>
  <c r="BT69" i="8" s="1"/>
  <c r="BP68" i="8"/>
  <c r="BL68" i="8"/>
  <c r="BH68" i="8"/>
  <c r="BD68" i="8"/>
  <c r="EA68" i="8"/>
  <c r="DW68" i="8"/>
  <c r="DS68" i="8"/>
  <c r="DO68" i="8"/>
  <c r="DO69" i="8" s="1"/>
  <c r="DK68" i="8"/>
  <c r="DG68" i="8"/>
  <c r="DC68" i="8"/>
  <c r="CY68" i="8"/>
  <c r="CU68" i="8"/>
  <c r="CQ68" i="8"/>
  <c r="CM68" i="8"/>
  <c r="CI68" i="8"/>
  <c r="CE68" i="8"/>
  <c r="CA68" i="8"/>
  <c r="BW68" i="8"/>
  <c r="BS68" i="8"/>
  <c r="BO68" i="8"/>
  <c r="BK68" i="8"/>
  <c r="BG68" i="8"/>
  <c r="BC68" i="8"/>
  <c r="BC69" i="8" s="1"/>
  <c r="ED68" i="8"/>
  <c r="DZ68" i="8"/>
  <c r="DV68" i="8"/>
  <c r="DR68" i="8"/>
  <c r="DN68" i="8"/>
  <c r="DJ68" i="8"/>
  <c r="DF68" i="8"/>
  <c r="DB68" i="8"/>
  <c r="DB69" i="8" s="1"/>
  <c r="CX68" i="8"/>
  <c r="CT68" i="8"/>
  <c r="CP68" i="8"/>
  <c r="CL68" i="8"/>
  <c r="CH68" i="8"/>
  <c r="CD68" i="8"/>
  <c r="BZ68" i="8"/>
  <c r="BV68" i="8"/>
  <c r="BR68" i="8"/>
  <c r="BN68" i="8"/>
  <c r="BJ68" i="8"/>
  <c r="BF68" i="8"/>
  <c r="BB68" i="8"/>
  <c r="BA68" i="8"/>
  <c r="AW68" i="8"/>
  <c r="AS68" i="8"/>
  <c r="AO68" i="8"/>
  <c r="AK68" i="8"/>
  <c r="AG68" i="8"/>
  <c r="AC68" i="8"/>
  <c r="AC69" i="8" s="1"/>
  <c r="Y68" i="8"/>
  <c r="AZ68" i="8"/>
  <c r="AV68" i="8"/>
  <c r="AR68" i="8"/>
  <c r="AN68" i="8"/>
  <c r="AJ68" i="8"/>
  <c r="AF68" i="8"/>
  <c r="AB68" i="8"/>
  <c r="X68" i="8"/>
  <c r="X69" i="8" s="1"/>
  <c r="H68" i="8"/>
  <c r="AY68" i="8"/>
  <c r="AY69" i="8" s="1"/>
  <c r="AU68" i="8"/>
  <c r="AQ68" i="8"/>
  <c r="AM68" i="8"/>
  <c r="AI68" i="8"/>
  <c r="AI69" i="8" s="1"/>
  <c r="AE68" i="8"/>
  <c r="AA68" i="8"/>
  <c r="W68" i="8"/>
  <c r="AX68" i="8"/>
  <c r="AX69" i="8" s="1"/>
  <c r="AT68" i="8"/>
  <c r="AP68" i="8"/>
  <c r="AL68" i="8"/>
  <c r="AH68" i="8"/>
  <c r="AH69" i="8" s="1"/>
  <c r="AD68" i="8"/>
  <c r="Z68" i="8"/>
  <c r="V68" i="8"/>
  <c r="CI250" i="8"/>
  <c r="CI252" i="8" s="1"/>
  <c r="DO250" i="8"/>
  <c r="DO252" i="8" s="1"/>
  <c r="AQ250" i="8"/>
  <c r="AQ252" i="8" s="1"/>
  <c r="DC250" i="8"/>
  <c r="DC252" i="8" s="1"/>
  <c r="AE250" i="8"/>
  <c r="CQ250" i="8"/>
  <c r="AA250" i="8"/>
  <c r="AA252" i="8" s="1"/>
  <c r="CE250" i="8"/>
  <c r="AF250" i="8"/>
  <c r="AV250" i="8"/>
  <c r="BL250" i="8"/>
  <c r="CB250" i="8"/>
  <c r="CR250" i="8"/>
  <c r="DH250" i="8"/>
  <c r="DX250" i="8"/>
  <c r="AO250" i="8"/>
  <c r="BE250" i="8"/>
  <c r="BU250" i="8"/>
  <c r="CK250" i="8"/>
  <c r="DA250" i="8"/>
  <c r="DQ250" i="8"/>
  <c r="AD250" i="8"/>
  <c r="AT250" i="8"/>
  <c r="BJ250" i="8"/>
  <c r="BZ250" i="8"/>
  <c r="CP250" i="8"/>
  <c r="DF250" i="8"/>
  <c r="DV250" i="8"/>
  <c r="H215" i="8"/>
  <c r="AP215" i="8"/>
  <c r="BL215" i="8"/>
  <c r="CG215" i="8"/>
  <c r="DB215" i="8"/>
  <c r="DX215" i="8"/>
  <c r="AG215" i="8"/>
  <c r="BB215" i="8"/>
  <c r="BX215" i="8"/>
  <c r="CS215" i="8"/>
  <c r="DN215" i="8"/>
  <c r="X215" i="8"/>
  <c r="AS215" i="8"/>
  <c r="BN215" i="8"/>
  <c r="CJ215" i="8"/>
  <c r="CJ217" i="8" s="1"/>
  <c r="DE215" i="8"/>
  <c r="DZ215" i="8"/>
  <c r="AO215" i="8"/>
  <c r="BJ215" i="8"/>
  <c r="CF215" i="8"/>
  <c r="DA215" i="8"/>
  <c r="DV215" i="8"/>
  <c r="AE215" i="8"/>
  <c r="AU215" i="8"/>
  <c r="BK215" i="8"/>
  <c r="CA215" i="8"/>
  <c r="CQ215" i="8"/>
  <c r="DG215" i="8"/>
  <c r="DW215" i="8"/>
  <c r="EC262" i="8"/>
  <c r="CW262" i="8"/>
  <c r="AO262" i="8"/>
  <c r="DA262" i="8"/>
  <c r="BI262" i="8"/>
  <c r="DU262" i="8"/>
  <c r="CC262" i="8"/>
  <c r="V262" i="8"/>
  <c r="AL262" i="8"/>
  <c r="BB262" i="8"/>
  <c r="BR262" i="8"/>
  <c r="CH262" i="8"/>
  <c r="CX262" i="8"/>
  <c r="DN262" i="8"/>
  <c r="ED262" i="8"/>
  <c r="AI262" i="8"/>
  <c r="AY262" i="8"/>
  <c r="BO262" i="8"/>
  <c r="CE262" i="8"/>
  <c r="CU262" i="8"/>
  <c r="DK262" i="8"/>
  <c r="EA262" i="8"/>
  <c r="AJ262" i="8"/>
  <c r="AZ262" i="8"/>
  <c r="BP262" i="8"/>
  <c r="CF262" i="8"/>
  <c r="CV262" i="8"/>
  <c r="DL262" i="8"/>
  <c r="EB262" i="8"/>
  <c r="AC150" i="8"/>
  <c r="AS150" i="8"/>
  <c r="BI150" i="8"/>
  <c r="BY150" i="8"/>
  <c r="CO150" i="8"/>
  <c r="DE150" i="8"/>
  <c r="DU150" i="8"/>
  <c r="Z150" i="8"/>
  <c r="AP150" i="8"/>
  <c r="BF150" i="8"/>
  <c r="BV150" i="8"/>
  <c r="CL150" i="8"/>
  <c r="DB150" i="8"/>
  <c r="DR150" i="8"/>
  <c r="W150" i="8"/>
  <c r="AM150" i="8"/>
  <c r="BC150" i="8"/>
  <c r="BS150" i="8"/>
  <c r="CI150" i="8"/>
  <c r="CY150" i="8"/>
  <c r="DO150" i="8"/>
  <c r="X150" i="8"/>
  <c r="AN150" i="8"/>
  <c r="BD150" i="8"/>
  <c r="BT150" i="8"/>
  <c r="CJ150" i="8"/>
  <c r="CZ150" i="8"/>
  <c r="DP150" i="8"/>
  <c r="C152" i="8"/>
  <c r="C153" i="8" s="1"/>
  <c r="ED151" i="8"/>
  <c r="DZ151" i="8"/>
  <c r="DZ152" i="8" s="1"/>
  <c r="DV151" i="8"/>
  <c r="DR151" i="8"/>
  <c r="DN151" i="8"/>
  <c r="DJ151" i="8"/>
  <c r="DF151" i="8"/>
  <c r="DB151" i="8"/>
  <c r="CX151" i="8"/>
  <c r="CT151" i="8"/>
  <c r="CP151" i="8"/>
  <c r="CL151" i="8"/>
  <c r="CH151" i="8"/>
  <c r="CD151" i="8"/>
  <c r="BZ151" i="8"/>
  <c r="BV151" i="8"/>
  <c r="BR151" i="8"/>
  <c r="BN151" i="8"/>
  <c r="BN152" i="8" s="1"/>
  <c r="BJ151" i="8"/>
  <c r="BF151" i="8"/>
  <c r="BB151" i="8"/>
  <c r="AX151" i="8"/>
  <c r="AX152" i="8" s="1"/>
  <c r="AT151" i="8"/>
  <c r="AP151" i="8"/>
  <c r="AL151" i="8"/>
  <c r="AH151" i="8"/>
  <c r="AH152" i="8" s="1"/>
  <c r="AD151" i="8"/>
  <c r="Z151" i="8"/>
  <c r="V151" i="8"/>
  <c r="EC151" i="8"/>
  <c r="DY151" i="8"/>
  <c r="DU151" i="8"/>
  <c r="DQ151" i="8"/>
  <c r="DM151" i="8"/>
  <c r="DI151" i="8"/>
  <c r="DE151" i="8"/>
  <c r="DA151" i="8"/>
  <c r="CW151" i="8"/>
  <c r="CW152" i="8" s="1"/>
  <c r="CS151" i="8"/>
  <c r="CO151" i="8"/>
  <c r="CK151" i="8"/>
  <c r="CG151" i="8"/>
  <c r="CG152" i="8" s="1"/>
  <c r="CC151" i="8"/>
  <c r="BY151" i="8"/>
  <c r="BU151" i="8"/>
  <c r="BU152" i="8" s="1"/>
  <c r="BQ151" i="8"/>
  <c r="BQ152" i="8" s="1"/>
  <c r="BM151" i="8"/>
  <c r="BI151" i="8"/>
  <c r="BE151" i="8"/>
  <c r="BA151" i="8"/>
  <c r="AW151" i="8"/>
  <c r="AS151" i="8"/>
  <c r="AO151" i="8"/>
  <c r="AK151" i="8"/>
  <c r="AG151" i="8"/>
  <c r="AC151" i="8"/>
  <c r="AC152" i="8" s="1"/>
  <c r="Y151" i="8"/>
  <c r="H151" i="8"/>
  <c r="H152" i="8" s="1"/>
  <c r="EB151" i="8"/>
  <c r="EB152" i="8" s="1"/>
  <c r="DX151" i="8"/>
  <c r="DT151" i="8"/>
  <c r="DT152" i="8" s="1"/>
  <c r="DP151" i="8"/>
  <c r="DL151" i="8"/>
  <c r="DL152" i="8" s="1"/>
  <c r="DH151" i="8"/>
  <c r="DD151" i="8"/>
  <c r="CZ151" i="8"/>
  <c r="CZ152" i="8" s="1"/>
  <c r="CV151" i="8"/>
  <c r="CR151" i="8"/>
  <c r="CR152" i="8" s="1"/>
  <c r="CN151" i="8"/>
  <c r="CJ151" i="8"/>
  <c r="CF151" i="8"/>
  <c r="CF152" i="8" s="1"/>
  <c r="CB151" i="8"/>
  <c r="CB152" i="8" s="1"/>
  <c r="BX151" i="8"/>
  <c r="BT151" i="8"/>
  <c r="BP151" i="8"/>
  <c r="BP152" i="8" s="1"/>
  <c r="BL151" i="8"/>
  <c r="BH151" i="8"/>
  <c r="BD151" i="8"/>
  <c r="AZ151" i="8"/>
  <c r="AZ152" i="8" s="1"/>
  <c r="AV151" i="8"/>
  <c r="AR151" i="8"/>
  <c r="AN151" i="8"/>
  <c r="AN152" i="8" s="1"/>
  <c r="AJ151" i="8"/>
  <c r="AF151" i="8"/>
  <c r="AB151" i="8"/>
  <c r="X151" i="8"/>
  <c r="EA151" i="8"/>
  <c r="EA152" i="8" s="1"/>
  <c r="DW151" i="8"/>
  <c r="DW152" i="8" s="1"/>
  <c r="DS151" i="8"/>
  <c r="DO151" i="8"/>
  <c r="DK151" i="8"/>
  <c r="DK152" i="8" s="1"/>
  <c r="DG151" i="8"/>
  <c r="DG152" i="8" s="1"/>
  <c r="DC151" i="8"/>
  <c r="CY151" i="8"/>
  <c r="CU151" i="8"/>
  <c r="CU152" i="8" s="1"/>
  <c r="CQ151" i="8"/>
  <c r="CQ152" i="8" s="1"/>
  <c r="CM151" i="8"/>
  <c r="CI151" i="8"/>
  <c r="CI152" i="8" s="1"/>
  <c r="CE151" i="8"/>
  <c r="CA151" i="8"/>
  <c r="BW151" i="8"/>
  <c r="BS151" i="8"/>
  <c r="BO151" i="8"/>
  <c r="BO152" i="8" s="1"/>
  <c r="BK151" i="8"/>
  <c r="BG151" i="8"/>
  <c r="BC151" i="8"/>
  <c r="AY151" i="8"/>
  <c r="AY152" i="8" s="1"/>
  <c r="AU151" i="8"/>
  <c r="AU152" i="8" s="1"/>
  <c r="AQ151" i="8"/>
  <c r="AM151" i="8"/>
  <c r="AI151" i="8"/>
  <c r="AI152" i="8" s="1"/>
  <c r="AE151" i="8"/>
  <c r="AE152" i="8" s="1"/>
  <c r="AA151" i="8"/>
  <c r="W151" i="8"/>
  <c r="W152" i="8" s="1"/>
  <c r="CB226" i="8"/>
  <c r="AJ226" i="8"/>
  <c r="CV226" i="8"/>
  <c r="AN226" i="8"/>
  <c r="CZ226" i="8"/>
  <c r="BH226" i="8"/>
  <c r="DT226" i="8"/>
  <c r="AG226" i="8"/>
  <c r="AW226" i="8"/>
  <c r="BM226" i="8"/>
  <c r="CC226" i="8"/>
  <c r="CS226" i="8"/>
  <c r="DI226" i="8"/>
  <c r="DY226" i="8"/>
  <c r="AD226" i="8"/>
  <c r="AT226" i="8"/>
  <c r="BJ226" i="8"/>
  <c r="BZ226" i="8"/>
  <c r="CP226" i="8"/>
  <c r="DF226" i="8"/>
  <c r="DV226" i="8"/>
  <c r="DV228" i="8" s="1"/>
  <c r="AA226" i="8"/>
  <c r="AQ226" i="8"/>
  <c r="BG226" i="8"/>
  <c r="BW226" i="8"/>
  <c r="CM226" i="8"/>
  <c r="DC226" i="8"/>
  <c r="DS226" i="8"/>
  <c r="AA132" i="8"/>
  <c r="BG132" i="8"/>
  <c r="BG134" i="8" s="1"/>
  <c r="CM132" i="8"/>
  <c r="DS132" i="8"/>
  <c r="DS134" i="8" s="1"/>
  <c r="AR132" i="8"/>
  <c r="BX132" i="8"/>
  <c r="BX134" i="8" s="1"/>
  <c r="DD132" i="8"/>
  <c r="W132" i="8"/>
  <c r="W134" i="8" s="1"/>
  <c r="BC132" i="8"/>
  <c r="BC134" i="8" s="1"/>
  <c r="CI132" i="8"/>
  <c r="CI134" i="8" s="1"/>
  <c r="DO132" i="8"/>
  <c r="DO134" i="8" s="1"/>
  <c r="AN132" i="8"/>
  <c r="AN134" i="8" s="1"/>
  <c r="BT132" i="8"/>
  <c r="BT134" i="8" s="1"/>
  <c r="CZ132" i="8"/>
  <c r="CZ134" i="8" s="1"/>
  <c r="H132" i="8"/>
  <c r="AK132" i="8"/>
  <c r="BA132" i="8"/>
  <c r="BQ132" i="8"/>
  <c r="CG132" i="8"/>
  <c r="CW132" i="8"/>
  <c r="DM132" i="8"/>
  <c r="EC132" i="8"/>
  <c r="AH132" i="8"/>
  <c r="AX132" i="8"/>
  <c r="BN132" i="8"/>
  <c r="CD132" i="8"/>
  <c r="CT132" i="8"/>
  <c r="DJ132" i="8"/>
  <c r="DZ132" i="8"/>
  <c r="AP232" i="8"/>
  <c r="DB232" i="8"/>
  <c r="BJ232" i="8"/>
  <c r="DV232" i="8"/>
  <c r="CD232" i="8"/>
  <c r="V232" i="8"/>
  <c r="CH232" i="8"/>
  <c r="W232" i="8"/>
  <c r="AM232" i="8"/>
  <c r="BC232" i="8"/>
  <c r="BS232" i="8"/>
  <c r="CI232" i="8"/>
  <c r="CY232" i="8"/>
  <c r="DO232" i="8"/>
  <c r="X232" i="8"/>
  <c r="AN232" i="8"/>
  <c r="BD232" i="8"/>
  <c r="BT232" i="8"/>
  <c r="CJ232" i="8"/>
  <c r="CZ232" i="8"/>
  <c r="DP232" i="8"/>
  <c r="H232" i="8"/>
  <c r="AK232" i="8"/>
  <c r="BA232" i="8"/>
  <c r="BQ232" i="8"/>
  <c r="CG232" i="8"/>
  <c r="CW232" i="8"/>
  <c r="DM232" i="8"/>
  <c r="EC232" i="8"/>
  <c r="AK144" i="8"/>
  <c r="BQ144" i="8"/>
  <c r="CW144" i="8"/>
  <c r="EC144" i="8"/>
  <c r="AT144" i="8"/>
  <c r="BZ144" i="8"/>
  <c r="DF144" i="8"/>
  <c r="Y144" i="8"/>
  <c r="BE144" i="8"/>
  <c r="CK144" i="8"/>
  <c r="DQ144" i="8"/>
  <c r="AP144" i="8"/>
  <c r="BV144" i="8"/>
  <c r="DB144" i="8"/>
  <c r="W144" i="8"/>
  <c r="AM144" i="8"/>
  <c r="BC144" i="8"/>
  <c r="BS144" i="8"/>
  <c r="CI144" i="8"/>
  <c r="CY144" i="8"/>
  <c r="DO144" i="8"/>
  <c r="X144" i="8"/>
  <c r="AN144" i="8"/>
  <c r="BD144" i="8"/>
  <c r="BT144" i="8"/>
  <c r="CJ144" i="8"/>
  <c r="CZ144" i="8"/>
  <c r="DP144" i="8"/>
  <c r="C146" i="8"/>
  <c r="C147" i="8" s="1"/>
  <c r="ED145" i="8"/>
  <c r="ED146" i="8" s="1"/>
  <c r="DZ145" i="8"/>
  <c r="DZ146" i="8" s="1"/>
  <c r="DV145" i="8"/>
  <c r="DV146" i="8" s="1"/>
  <c r="DR145" i="8"/>
  <c r="DN145" i="8"/>
  <c r="DJ145" i="8"/>
  <c r="DF145" i="8"/>
  <c r="DB145" i="8"/>
  <c r="CX145" i="8"/>
  <c r="CX146" i="8" s="1"/>
  <c r="CT145" i="8"/>
  <c r="CP145" i="8"/>
  <c r="CL145" i="8"/>
  <c r="CH145" i="8"/>
  <c r="CD145" i="8"/>
  <c r="BZ145" i="8"/>
  <c r="BV145" i="8"/>
  <c r="BV146" i="8" s="1"/>
  <c r="BR145" i="8"/>
  <c r="BN145" i="8"/>
  <c r="BN146" i="8" s="1"/>
  <c r="BJ145" i="8"/>
  <c r="BJ146" i="8" s="1"/>
  <c r="BF145" i="8"/>
  <c r="BB145" i="8"/>
  <c r="AX145" i="8"/>
  <c r="AT145" i="8"/>
  <c r="AP145" i="8"/>
  <c r="AL145" i="8"/>
  <c r="AH145" i="8"/>
  <c r="AH146" i="8" s="1"/>
  <c r="AD145" i="8"/>
  <c r="AD146" i="8" s="1"/>
  <c r="Z145" i="8"/>
  <c r="Z146" i="8" s="1"/>
  <c r="V145" i="8"/>
  <c r="EC145" i="8"/>
  <c r="DY145" i="8"/>
  <c r="DU145" i="8"/>
  <c r="DQ145" i="8"/>
  <c r="DM145" i="8"/>
  <c r="DM146" i="8" s="1"/>
  <c r="DI145" i="8"/>
  <c r="DI146" i="8" s="1"/>
  <c r="DE145" i="8"/>
  <c r="DA145" i="8"/>
  <c r="DA146" i="8" s="1"/>
  <c r="CW145" i="8"/>
  <c r="CW146" i="8" s="1"/>
  <c r="CS145" i="8"/>
  <c r="CO145" i="8"/>
  <c r="CO146" i="8" s="1"/>
  <c r="CK145" i="8"/>
  <c r="CK146" i="8" s="1"/>
  <c r="CG145" i="8"/>
  <c r="CG146" i="8" s="1"/>
  <c r="CC145" i="8"/>
  <c r="CC146" i="8" s="1"/>
  <c r="BY145" i="8"/>
  <c r="BU145" i="8"/>
  <c r="BQ145" i="8"/>
  <c r="BM145" i="8"/>
  <c r="BI145" i="8"/>
  <c r="BE145" i="8"/>
  <c r="BA145" i="8"/>
  <c r="BA146" i="8" s="1"/>
  <c r="AW145" i="8"/>
  <c r="AS145" i="8"/>
  <c r="AO145" i="8"/>
  <c r="AK145" i="8"/>
  <c r="AG145" i="8"/>
  <c r="AC145" i="8"/>
  <c r="Y145" i="8"/>
  <c r="H145" i="8"/>
  <c r="H146" i="8" s="1"/>
  <c r="DX145" i="8"/>
  <c r="DP145" i="8"/>
  <c r="DH145" i="8"/>
  <c r="CZ145" i="8"/>
  <c r="CR145" i="8"/>
  <c r="CR146" i="8" s="1"/>
  <c r="CJ145" i="8"/>
  <c r="CB145" i="8"/>
  <c r="BT145" i="8"/>
  <c r="BL145" i="8"/>
  <c r="BL146" i="8" s="1"/>
  <c r="BD145" i="8"/>
  <c r="AV145" i="8"/>
  <c r="AN145" i="8"/>
  <c r="AF145" i="8"/>
  <c r="X145" i="8"/>
  <c r="DW145" i="8"/>
  <c r="DW146" i="8" s="1"/>
  <c r="DO145" i="8"/>
  <c r="DG145" i="8"/>
  <c r="DG146" i="8" s="1"/>
  <c r="CY145" i="8"/>
  <c r="CQ145" i="8"/>
  <c r="CQ146" i="8" s="1"/>
  <c r="CI145" i="8"/>
  <c r="CA145" i="8"/>
  <c r="BS145" i="8"/>
  <c r="BK145" i="8"/>
  <c r="BK146" i="8" s="1"/>
  <c r="BC145" i="8"/>
  <c r="AU145" i="8"/>
  <c r="AM145" i="8"/>
  <c r="AE145" i="8"/>
  <c r="AE146" i="8" s="1"/>
  <c r="W145" i="8"/>
  <c r="W146" i="8" s="1"/>
  <c r="EB145" i="8"/>
  <c r="DT145" i="8"/>
  <c r="DL145" i="8"/>
  <c r="DD145" i="8"/>
  <c r="CV145" i="8"/>
  <c r="CN145" i="8"/>
  <c r="CF145" i="8"/>
  <c r="BX145" i="8"/>
  <c r="BP145" i="8"/>
  <c r="BH145" i="8"/>
  <c r="AZ145" i="8"/>
  <c r="AR145" i="8"/>
  <c r="AJ145" i="8"/>
  <c r="AB145" i="8"/>
  <c r="EA145" i="8"/>
  <c r="DS145" i="8"/>
  <c r="DK145" i="8"/>
  <c r="DC145" i="8"/>
  <c r="CU145" i="8"/>
  <c r="CM145" i="8"/>
  <c r="CE145" i="8"/>
  <c r="BW145" i="8"/>
  <c r="BO145" i="8"/>
  <c r="BG145" i="8"/>
  <c r="AY145" i="8"/>
  <c r="AQ145" i="8"/>
  <c r="AI145" i="8"/>
  <c r="AI146" i="8" s="1"/>
  <c r="AA145" i="8"/>
  <c r="AI179" i="8"/>
  <c r="AY179" i="8"/>
  <c r="BO179" i="8"/>
  <c r="CE179" i="8"/>
  <c r="CU179" i="8"/>
  <c r="DK179" i="8"/>
  <c r="EA179" i="8"/>
  <c r="AF179" i="8"/>
  <c r="AV179" i="8"/>
  <c r="BL179" i="8"/>
  <c r="CB179" i="8"/>
  <c r="CR179" i="8"/>
  <c r="DH179" i="8"/>
  <c r="DX179" i="8"/>
  <c r="AG179" i="8"/>
  <c r="AW179" i="8"/>
  <c r="BM179" i="8"/>
  <c r="CC179" i="8"/>
  <c r="CS179" i="8"/>
  <c r="DI179" i="8"/>
  <c r="DY179" i="8"/>
  <c r="AD179" i="8"/>
  <c r="AT179" i="8"/>
  <c r="BJ179" i="8"/>
  <c r="BZ179" i="8"/>
  <c r="CP179" i="8"/>
  <c r="DF179" i="8"/>
  <c r="DV179" i="8"/>
  <c r="V91" i="8"/>
  <c r="AL91" i="8"/>
  <c r="AL93" i="8" s="1"/>
  <c r="BB91" i="8"/>
  <c r="BB93" i="8" s="1"/>
  <c r="BR91" i="8"/>
  <c r="BR93" i="8" s="1"/>
  <c r="CH91" i="8"/>
  <c r="CH93" i="8" s="1"/>
  <c r="CX91" i="8"/>
  <c r="CX93" i="8" s="1"/>
  <c r="DN91" i="8"/>
  <c r="DN93" i="8" s="1"/>
  <c r="ED91" i="8"/>
  <c r="ED93" i="8" s="1"/>
  <c r="AI91" i="8"/>
  <c r="AI93" i="8" s="1"/>
  <c r="AY91" i="8"/>
  <c r="AY93" i="8" s="1"/>
  <c r="BO91" i="8"/>
  <c r="BO93" i="8" s="1"/>
  <c r="CE91" i="8"/>
  <c r="CE93" i="8" s="1"/>
  <c r="CU91" i="8"/>
  <c r="CU93" i="8" s="1"/>
  <c r="DK91" i="8"/>
  <c r="DK93" i="8" s="1"/>
  <c r="EA91" i="8"/>
  <c r="EA93" i="8" s="1"/>
  <c r="AJ91" i="8"/>
  <c r="AZ91" i="8"/>
  <c r="BP91" i="8"/>
  <c r="CF91" i="8"/>
  <c r="CV91" i="8"/>
  <c r="DL91" i="8"/>
  <c r="EB91" i="8"/>
  <c r="AG91" i="8"/>
  <c r="AW91" i="8"/>
  <c r="BM91" i="8"/>
  <c r="CC91" i="8"/>
  <c r="CS91" i="8"/>
  <c r="DI91" i="8"/>
  <c r="DY91" i="8"/>
  <c r="Z103" i="8"/>
  <c r="AP103" i="8"/>
  <c r="BF103" i="8"/>
  <c r="BV103" i="8"/>
  <c r="CL103" i="8"/>
  <c r="DB103" i="8"/>
  <c r="DR103" i="8"/>
  <c r="W103" i="8"/>
  <c r="AM103" i="8"/>
  <c r="BC103" i="8"/>
  <c r="BS103" i="8"/>
  <c r="CI103" i="8"/>
  <c r="CY103" i="8"/>
  <c r="DO103" i="8"/>
  <c r="X103" i="8"/>
  <c r="AN103" i="8"/>
  <c r="BD103" i="8"/>
  <c r="BT103" i="8"/>
  <c r="CJ103" i="8"/>
  <c r="CZ103" i="8"/>
  <c r="DP103" i="8"/>
  <c r="H103" i="8"/>
  <c r="AK103" i="8"/>
  <c r="BA103" i="8"/>
  <c r="BQ103" i="8"/>
  <c r="CG103" i="8"/>
  <c r="CW103" i="8"/>
  <c r="DM103" i="8"/>
  <c r="EC103" i="8"/>
  <c r="AD156" i="8"/>
  <c r="AT156" i="8"/>
  <c r="BJ156" i="8"/>
  <c r="BZ156" i="8"/>
  <c r="CP156" i="8"/>
  <c r="DF156" i="8"/>
  <c r="DV156" i="8"/>
  <c r="AA156" i="8"/>
  <c r="AQ156" i="8"/>
  <c r="BG156" i="8"/>
  <c r="BW156" i="8"/>
  <c r="CM156" i="8"/>
  <c r="DC156" i="8"/>
  <c r="DS156" i="8"/>
  <c r="AB156" i="8"/>
  <c r="AR156" i="8"/>
  <c r="BH156" i="8"/>
  <c r="BX156" i="8"/>
  <c r="CN156" i="8"/>
  <c r="DD156" i="8"/>
  <c r="DT156" i="8"/>
  <c r="Y156" i="8"/>
  <c r="AO156" i="8"/>
  <c r="BE156" i="8"/>
  <c r="BU156" i="8"/>
  <c r="CK156" i="8"/>
  <c r="DA156" i="8"/>
  <c r="DQ156" i="8"/>
  <c r="C158" i="8"/>
  <c r="C159" i="8" s="1"/>
  <c r="EA157" i="8"/>
  <c r="DW157" i="8"/>
  <c r="DS157" i="8"/>
  <c r="DO157" i="8"/>
  <c r="DK157" i="8"/>
  <c r="DG157" i="8"/>
  <c r="DC157" i="8"/>
  <c r="CY157" i="8"/>
  <c r="CU157" i="8"/>
  <c r="CU158" i="8" s="1"/>
  <c r="CQ157" i="8"/>
  <c r="CM157" i="8"/>
  <c r="CM158" i="8" s="1"/>
  <c r="CI157" i="8"/>
  <c r="CE157" i="8"/>
  <c r="CA157" i="8"/>
  <c r="BW157" i="8"/>
  <c r="BS157" i="8"/>
  <c r="BS158" i="8" s="1"/>
  <c r="BO157" i="8"/>
  <c r="BO158" i="8" s="1"/>
  <c r="BK157" i="8"/>
  <c r="BG157" i="8"/>
  <c r="BC157" i="8"/>
  <c r="BC158" i="8" s="1"/>
  <c r="AY157" i="8"/>
  <c r="AU157" i="8"/>
  <c r="AQ157" i="8"/>
  <c r="AM157" i="8"/>
  <c r="AI157" i="8"/>
  <c r="AI158" i="8" s="1"/>
  <c r="AE157" i="8"/>
  <c r="AA157" i="8"/>
  <c r="AA158" i="8" s="1"/>
  <c r="W157" i="8"/>
  <c r="ED157" i="8"/>
  <c r="DZ157" i="8"/>
  <c r="DV157" i="8"/>
  <c r="DR157" i="8"/>
  <c r="DR158" i="8" s="1"/>
  <c r="DN157" i="8"/>
  <c r="DN158" i="8" s="1"/>
  <c r="DJ157" i="8"/>
  <c r="DF157" i="8"/>
  <c r="DB157" i="8"/>
  <c r="DB158" i="8" s="1"/>
  <c r="CX157" i="8"/>
  <c r="CT157" i="8"/>
  <c r="CP157" i="8"/>
  <c r="CL157" i="8"/>
  <c r="CH157" i="8"/>
  <c r="CH158" i="8" s="1"/>
  <c r="CD157" i="8"/>
  <c r="BZ157" i="8"/>
  <c r="BZ158" i="8" s="1"/>
  <c r="BV157" i="8"/>
  <c r="BR157" i="8"/>
  <c r="BN157" i="8"/>
  <c r="BJ157" i="8"/>
  <c r="BF157" i="8"/>
  <c r="BF158" i="8" s="1"/>
  <c r="BB157" i="8"/>
  <c r="BB158" i="8" s="1"/>
  <c r="AX157" i="8"/>
  <c r="AT157" i="8"/>
  <c r="AP157" i="8"/>
  <c r="AP158" i="8" s="1"/>
  <c r="AL157" i="8"/>
  <c r="AH157" i="8"/>
  <c r="AD157" i="8"/>
  <c r="Z157" i="8"/>
  <c r="V157" i="8"/>
  <c r="EC157" i="8"/>
  <c r="EC158" i="8" s="1"/>
  <c r="DY157" i="8"/>
  <c r="DU157" i="8"/>
  <c r="DU158" i="8" s="1"/>
  <c r="DQ157" i="8"/>
  <c r="DM157" i="8"/>
  <c r="DI157" i="8"/>
  <c r="DE157" i="8"/>
  <c r="DA157" i="8"/>
  <c r="CW157" i="8"/>
  <c r="CS157" i="8"/>
  <c r="CS158" i="8" s="1"/>
  <c r="CO157" i="8"/>
  <c r="CK157" i="8"/>
  <c r="CK158" i="8" s="1"/>
  <c r="CG157" i="8"/>
  <c r="CG158" i="8" s="1"/>
  <c r="CC157" i="8"/>
  <c r="BY157" i="8"/>
  <c r="BU157" i="8"/>
  <c r="BQ157" i="8"/>
  <c r="BQ158" i="8" s="1"/>
  <c r="BM157" i="8"/>
  <c r="BI157" i="8"/>
  <c r="BE157" i="8"/>
  <c r="BA157" i="8"/>
  <c r="AW157" i="8"/>
  <c r="AS157" i="8"/>
  <c r="AO157" i="8"/>
  <c r="AK157" i="8"/>
  <c r="AG157" i="8"/>
  <c r="AG158" i="8" s="1"/>
  <c r="AC157" i="8"/>
  <c r="Y157" i="8"/>
  <c r="Y158" i="8" s="1"/>
  <c r="H157" i="8"/>
  <c r="H158" i="8" s="1"/>
  <c r="EB157" i="8"/>
  <c r="DX157" i="8"/>
  <c r="DT157" i="8"/>
  <c r="DP157" i="8"/>
  <c r="DL157" i="8"/>
  <c r="DH157" i="8"/>
  <c r="DD157" i="8"/>
  <c r="CZ157" i="8"/>
  <c r="CV157" i="8"/>
  <c r="CR157" i="8"/>
  <c r="CN157" i="8"/>
  <c r="CJ157" i="8"/>
  <c r="CF157" i="8"/>
  <c r="CB157" i="8"/>
  <c r="BX157" i="8"/>
  <c r="BX158" i="8" s="1"/>
  <c r="BT157" i="8"/>
  <c r="BP157" i="8"/>
  <c r="BL157" i="8"/>
  <c r="BH157" i="8"/>
  <c r="BD157" i="8"/>
  <c r="AZ157" i="8"/>
  <c r="AV157" i="8"/>
  <c r="AR157" i="8"/>
  <c r="AN157" i="8"/>
  <c r="AJ157" i="8"/>
  <c r="AF157" i="8"/>
  <c r="AB157" i="8"/>
  <c r="X157" i="8"/>
  <c r="AJ109" i="8"/>
  <c r="AZ109" i="8"/>
  <c r="BP109" i="8"/>
  <c r="BP111" i="8" s="1"/>
  <c r="CF109" i="8"/>
  <c r="CV109" i="8"/>
  <c r="DL109" i="8"/>
  <c r="EB109" i="8"/>
  <c r="EB111" i="8" s="1"/>
  <c r="AG109" i="8"/>
  <c r="AW109" i="8"/>
  <c r="BM109" i="8"/>
  <c r="CC109" i="8"/>
  <c r="CC111" i="8" s="1"/>
  <c r="CS109" i="8"/>
  <c r="DI109" i="8"/>
  <c r="DY109" i="8"/>
  <c r="AD109" i="8"/>
  <c r="AT109" i="8"/>
  <c r="BJ109" i="8"/>
  <c r="BZ109" i="8"/>
  <c r="CP109" i="8"/>
  <c r="DF109" i="8"/>
  <c r="DV109" i="8"/>
  <c r="AA109" i="8"/>
  <c r="AQ109" i="8"/>
  <c r="BG109" i="8"/>
  <c r="BW109" i="8"/>
  <c r="CM109" i="8"/>
  <c r="DC109" i="8"/>
  <c r="DS109" i="8"/>
  <c r="V79" i="8"/>
  <c r="AL79" i="8"/>
  <c r="BB79" i="8"/>
  <c r="BR79" i="8"/>
  <c r="CH79" i="8"/>
  <c r="CX79" i="8"/>
  <c r="DN79" i="8"/>
  <c r="ED79" i="8"/>
  <c r="AI79" i="8"/>
  <c r="AY79" i="8"/>
  <c r="BO79" i="8"/>
  <c r="CE79" i="8"/>
  <c r="CU79" i="8"/>
  <c r="DK79" i="8"/>
  <c r="EA79" i="8"/>
  <c r="AJ79" i="8"/>
  <c r="AZ79" i="8"/>
  <c r="BP79" i="8"/>
  <c r="CF79" i="8"/>
  <c r="CV79" i="8"/>
  <c r="DL79" i="8"/>
  <c r="EB79" i="8"/>
  <c r="AG79" i="8"/>
  <c r="AW79" i="8"/>
  <c r="BM79" i="8"/>
  <c r="CC79" i="8"/>
  <c r="CS79" i="8"/>
  <c r="DI79" i="8"/>
  <c r="DY79" i="8"/>
  <c r="AA197" i="8"/>
  <c r="AQ197" i="8"/>
  <c r="BG197" i="8"/>
  <c r="BW197" i="8"/>
  <c r="CM197" i="8"/>
  <c r="DC197" i="8"/>
  <c r="DS197" i="8"/>
  <c r="AB197" i="8"/>
  <c r="AR197" i="8"/>
  <c r="BH197" i="8"/>
  <c r="BX197" i="8"/>
  <c r="CN197" i="8"/>
  <c r="DD197" i="8"/>
  <c r="DT197" i="8"/>
  <c r="Y197" i="8"/>
  <c r="AO197" i="8"/>
  <c r="BE197" i="8"/>
  <c r="BU197" i="8"/>
  <c r="CK197" i="8"/>
  <c r="DA197" i="8"/>
  <c r="DQ197" i="8"/>
  <c r="V197" i="8"/>
  <c r="AL197" i="8"/>
  <c r="BB197" i="8"/>
  <c r="BR197" i="8"/>
  <c r="CH197" i="8"/>
  <c r="CX197" i="8"/>
  <c r="DN197" i="8"/>
  <c r="ED197" i="8"/>
  <c r="AD126" i="8"/>
  <c r="AT126" i="8"/>
  <c r="BJ126" i="8"/>
  <c r="BZ126" i="8"/>
  <c r="CP126" i="8"/>
  <c r="DF126" i="8"/>
  <c r="DV126" i="8"/>
  <c r="AA126" i="8"/>
  <c r="AQ126" i="8"/>
  <c r="BG126" i="8"/>
  <c r="BW126" i="8"/>
  <c r="CM126" i="8"/>
  <c r="DC126" i="8"/>
  <c r="DS126" i="8"/>
  <c r="AB126" i="8"/>
  <c r="AR126" i="8"/>
  <c r="BH126" i="8"/>
  <c r="BX126" i="8"/>
  <c r="CN126" i="8"/>
  <c r="DD126" i="8"/>
  <c r="DT126" i="8"/>
  <c r="Y126" i="8"/>
  <c r="AO126" i="8"/>
  <c r="BE126" i="8"/>
  <c r="BU126" i="8"/>
  <c r="CK126" i="8"/>
  <c r="DA126" i="8"/>
  <c r="DQ126" i="8"/>
  <c r="C128" i="8"/>
  <c r="C129" i="8" s="1"/>
  <c r="EA127" i="8"/>
  <c r="DW127" i="8"/>
  <c r="DS127" i="8"/>
  <c r="DO127" i="8"/>
  <c r="DO128" i="8" s="1"/>
  <c r="DK127" i="8"/>
  <c r="DG127" i="8"/>
  <c r="DC127" i="8"/>
  <c r="CY127" i="8"/>
  <c r="CY128" i="8" s="1"/>
  <c r="CU127" i="8"/>
  <c r="CQ127" i="8"/>
  <c r="CM127" i="8"/>
  <c r="CM128" i="8" s="1"/>
  <c r="CI127" i="8"/>
  <c r="CE127" i="8"/>
  <c r="CA127" i="8"/>
  <c r="BW127" i="8"/>
  <c r="BS127" i="8"/>
  <c r="BS128" i="8" s="1"/>
  <c r="BO127" i="8"/>
  <c r="BK127" i="8"/>
  <c r="BG127" i="8"/>
  <c r="BC127" i="8"/>
  <c r="BC128" i="8" s="1"/>
  <c r="AY127" i="8"/>
  <c r="AU127" i="8"/>
  <c r="AQ127" i="8"/>
  <c r="AM127" i="8"/>
  <c r="AM128" i="8" s="1"/>
  <c r="AI127" i="8"/>
  <c r="AI128" i="8" s="1"/>
  <c r="AE127" i="8"/>
  <c r="AA127" i="8"/>
  <c r="AA128" i="8" s="1"/>
  <c r="W127" i="8"/>
  <c r="ED127" i="8"/>
  <c r="ED128" i="8" s="1"/>
  <c r="DZ127" i="8"/>
  <c r="DV127" i="8"/>
  <c r="DR127" i="8"/>
  <c r="DN127" i="8"/>
  <c r="DN128" i="8" s="1"/>
  <c r="DJ127" i="8"/>
  <c r="DF127" i="8"/>
  <c r="DB127" i="8"/>
  <c r="CX127" i="8"/>
  <c r="CT127" i="8"/>
  <c r="CP127" i="8"/>
  <c r="CL127" i="8"/>
  <c r="CH127" i="8"/>
  <c r="CD127" i="8"/>
  <c r="BZ127" i="8"/>
  <c r="BV127" i="8"/>
  <c r="BR127" i="8"/>
  <c r="BR128" i="8" s="1"/>
  <c r="BN127" i="8"/>
  <c r="BJ127" i="8"/>
  <c r="BF127" i="8"/>
  <c r="BB127" i="8"/>
  <c r="BB128" i="8" s="1"/>
  <c r="AX127" i="8"/>
  <c r="AT127" i="8"/>
  <c r="AP127" i="8"/>
  <c r="AP128" i="8" s="1"/>
  <c r="AL127" i="8"/>
  <c r="AL128" i="8" s="1"/>
  <c r="AH127" i="8"/>
  <c r="AD127" i="8"/>
  <c r="Z127" i="8"/>
  <c r="Z128" i="8" s="1"/>
  <c r="V127" i="8"/>
  <c r="EC127" i="8"/>
  <c r="DY127" i="8"/>
  <c r="DY128" i="8" s="1"/>
  <c r="DU127" i="8"/>
  <c r="DU128" i="8" s="1"/>
  <c r="DQ127" i="8"/>
  <c r="DM127" i="8"/>
  <c r="DI127" i="8"/>
  <c r="DI128" i="8" s="1"/>
  <c r="DE127" i="8"/>
  <c r="DA127" i="8"/>
  <c r="CW127" i="8"/>
  <c r="CS127" i="8"/>
  <c r="CO127" i="8"/>
  <c r="CK127" i="8"/>
  <c r="CG127" i="8"/>
  <c r="CC127" i="8"/>
  <c r="CC128" i="8" s="1"/>
  <c r="BY127" i="8"/>
  <c r="BU127" i="8"/>
  <c r="BQ127" i="8"/>
  <c r="BM127" i="8"/>
  <c r="BM128" i="8" s="1"/>
  <c r="BI127" i="8"/>
  <c r="BE127" i="8"/>
  <c r="BA127" i="8"/>
  <c r="AW127" i="8"/>
  <c r="AS127" i="8"/>
  <c r="AO127" i="8"/>
  <c r="AK127" i="8"/>
  <c r="AG127" i="8"/>
  <c r="AC127" i="8"/>
  <c r="Y127" i="8"/>
  <c r="H127" i="8"/>
  <c r="EB127" i="8"/>
  <c r="DX127" i="8"/>
  <c r="DT127" i="8"/>
  <c r="DP127" i="8"/>
  <c r="DP128" i="8" s="1"/>
  <c r="DL127" i="8"/>
  <c r="DH127" i="8"/>
  <c r="DD127" i="8"/>
  <c r="CZ127" i="8"/>
  <c r="CV127" i="8"/>
  <c r="CV128" i="8" s="1"/>
  <c r="CR127" i="8"/>
  <c r="CN127" i="8"/>
  <c r="CJ127" i="8"/>
  <c r="CF127" i="8"/>
  <c r="CF128" i="8" s="1"/>
  <c r="CB127" i="8"/>
  <c r="BX127" i="8"/>
  <c r="BX128" i="8" s="1"/>
  <c r="BT127" i="8"/>
  <c r="BP127" i="8"/>
  <c r="BL127" i="8"/>
  <c r="BH127" i="8"/>
  <c r="BD127" i="8"/>
  <c r="BD128" i="8" s="1"/>
  <c r="AZ127" i="8"/>
  <c r="AV127" i="8"/>
  <c r="AR127" i="8"/>
  <c r="AN127" i="8"/>
  <c r="AJ127" i="8"/>
  <c r="AJ128" i="8" s="1"/>
  <c r="AF127" i="8"/>
  <c r="AB127" i="8"/>
  <c r="X127" i="8"/>
  <c r="AG203" i="8"/>
  <c r="AW203" i="8"/>
  <c r="BM203" i="8"/>
  <c r="CC203" i="8"/>
  <c r="CS203" i="8"/>
  <c r="DI203" i="8"/>
  <c r="DY203" i="8"/>
  <c r="AD203" i="8"/>
  <c r="AT203" i="8"/>
  <c r="BJ203" i="8"/>
  <c r="BZ203" i="8"/>
  <c r="CP203" i="8"/>
  <c r="DF203" i="8"/>
  <c r="DV203" i="8"/>
  <c r="AA203" i="8"/>
  <c r="AQ203" i="8"/>
  <c r="BG203" i="8"/>
  <c r="BW203" i="8"/>
  <c r="BW205" i="8" s="1"/>
  <c r="CM203" i="8"/>
  <c r="DC203" i="8"/>
  <c r="DS203" i="8"/>
  <c r="AB203" i="8"/>
  <c r="AB205" i="8" s="1"/>
  <c r="AR203" i="8"/>
  <c r="BH203" i="8"/>
  <c r="BX203" i="8"/>
  <c r="CN203" i="8"/>
  <c r="CN205" i="8" s="1"/>
  <c r="DD203" i="8"/>
  <c r="DT203" i="8"/>
  <c r="AG244" i="8"/>
  <c r="CS244" i="8"/>
  <c r="CS246" i="8" s="1"/>
  <c r="BA244" i="8"/>
  <c r="DM244" i="8"/>
  <c r="BE244" i="8"/>
  <c r="DQ244" i="8"/>
  <c r="BY244" i="8"/>
  <c r="V244" i="8"/>
  <c r="AL244" i="8"/>
  <c r="BB244" i="8"/>
  <c r="BR244" i="8"/>
  <c r="CH244" i="8"/>
  <c r="CX244" i="8"/>
  <c r="DN244" i="8"/>
  <c r="ED244" i="8"/>
  <c r="AI244" i="8"/>
  <c r="AY244" i="8"/>
  <c r="BO244" i="8"/>
  <c r="CE244" i="8"/>
  <c r="CU244" i="8"/>
  <c r="DK244" i="8"/>
  <c r="EA244" i="8"/>
  <c r="AF244" i="8"/>
  <c r="AV244" i="8"/>
  <c r="BL244" i="8"/>
  <c r="CB244" i="8"/>
  <c r="CR244" i="8"/>
  <c r="DH244" i="8"/>
  <c r="DX244" i="8"/>
  <c r="AB97" i="8"/>
  <c r="AR97" i="8"/>
  <c r="BH97" i="8"/>
  <c r="BX97" i="8"/>
  <c r="CN97" i="8"/>
  <c r="DD97" i="8"/>
  <c r="DT97" i="8"/>
  <c r="Y97" i="8"/>
  <c r="AO97" i="8"/>
  <c r="BE97" i="8"/>
  <c r="BU97" i="8"/>
  <c r="CK97" i="8"/>
  <c r="DA97" i="8"/>
  <c r="DQ97" i="8"/>
  <c r="V97" i="8"/>
  <c r="AL97" i="8"/>
  <c r="BB97" i="8"/>
  <c r="BR97" i="8"/>
  <c r="CH97" i="8"/>
  <c r="CX97" i="8"/>
  <c r="DN97" i="8"/>
  <c r="ED97" i="8"/>
  <c r="AI97" i="8"/>
  <c r="AY97" i="8"/>
  <c r="BO97" i="8"/>
  <c r="CE97" i="8"/>
  <c r="CU97" i="8"/>
  <c r="DK97" i="8"/>
  <c r="EA97" i="8"/>
  <c r="AB191" i="8"/>
  <c r="AR191" i="8"/>
  <c r="BH191" i="8"/>
  <c r="BX191" i="8"/>
  <c r="CN191" i="8"/>
  <c r="DD191" i="8"/>
  <c r="DT191" i="8"/>
  <c r="AC191" i="8"/>
  <c r="AS191" i="8"/>
  <c r="BI191" i="8"/>
  <c r="BY191" i="8"/>
  <c r="CO191" i="8"/>
  <c r="DE191" i="8"/>
  <c r="DU191" i="8"/>
  <c r="Z191" i="8"/>
  <c r="AP191" i="8"/>
  <c r="BF191" i="8"/>
  <c r="BV191" i="8"/>
  <c r="CL191" i="8"/>
  <c r="DB191" i="8"/>
  <c r="DR191" i="8"/>
  <c r="W191" i="8"/>
  <c r="AM191" i="8"/>
  <c r="BC191" i="8"/>
  <c r="BS191" i="8"/>
  <c r="CI191" i="8"/>
  <c r="CY191" i="8"/>
  <c r="DO191" i="8"/>
  <c r="C193" i="8"/>
  <c r="C194" i="8" s="1"/>
  <c r="ED192" i="8"/>
  <c r="EC192" i="8"/>
  <c r="EC193" i="8" s="1"/>
  <c r="DY192" i="8"/>
  <c r="DU192" i="8"/>
  <c r="DQ192" i="8"/>
  <c r="DM192" i="8"/>
  <c r="DM193" i="8" s="1"/>
  <c r="DI192" i="8"/>
  <c r="DE192" i="8"/>
  <c r="DE193" i="8" s="1"/>
  <c r="DA192" i="8"/>
  <c r="CW192" i="8"/>
  <c r="CS192" i="8"/>
  <c r="CO192" i="8"/>
  <c r="CK192" i="8"/>
  <c r="CG192" i="8"/>
  <c r="CC192" i="8"/>
  <c r="BY192" i="8"/>
  <c r="BU192" i="8"/>
  <c r="BQ192" i="8"/>
  <c r="BM192" i="8"/>
  <c r="BI192" i="8"/>
  <c r="BE192" i="8"/>
  <c r="BA192" i="8"/>
  <c r="BA193" i="8" s="1"/>
  <c r="AW192" i="8"/>
  <c r="AS192" i="8"/>
  <c r="AS193" i="8" s="1"/>
  <c r="AO192" i="8"/>
  <c r="AK192" i="8"/>
  <c r="AK193" i="8" s="1"/>
  <c r="AG192" i="8"/>
  <c r="AC192" i="8"/>
  <c r="Y192" i="8"/>
  <c r="H192" i="8"/>
  <c r="EB192" i="8"/>
  <c r="EB193" i="8" s="1"/>
  <c r="DX192" i="8"/>
  <c r="DT192" i="8"/>
  <c r="DP192" i="8"/>
  <c r="DL192" i="8"/>
  <c r="DL193" i="8" s="1"/>
  <c r="DH192" i="8"/>
  <c r="DD192" i="8"/>
  <c r="DD193" i="8" s="1"/>
  <c r="CZ192" i="8"/>
  <c r="CV192" i="8"/>
  <c r="CR192" i="8"/>
  <c r="CN192" i="8"/>
  <c r="CJ192" i="8"/>
  <c r="CJ193" i="8" s="1"/>
  <c r="CF192" i="8"/>
  <c r="CF193" i="8" s="1"/>
  <c r="CB192" i="8"/>
  <c r="BX192" i="8"/>
  <c r="BT192" i="8"/>
  <c r="BT193" i="8" s="1"/>
  <c r="BP192" i="8"/>
  <c r="BP193" i="8" s="1"/>
  <c r="BL192" i="8"/>
  <c r="BH192" i="8"/>
  <c r="BD192" i="8"/>
  <c r="AZ192" i="8"/>
  <c r="AZ193" i="8" s="1"/>
  <c r="AV192" i="8"/>
  <c r="AR192" i="8"/>
  <c r="AR193" i="8" s="1"/>
  <c r="AN192" i="8"/>
  <c r="AJ192" i="8"/>
  <c r="AJ193" i="8" s="1"/>
  <c r="AF192" i="8"/>
  <c r="AB192" i="8"/>
  <c r="X192" i="8"/>
  <c r="X193" i="8" s="1"/>
  <c r="EA192" i="8"/>
  <c r="EA193" i="8" s="1"/>
  <c r="DW192" i="8"/>
  <c r="DS192" i="8"/>
  <c r="DO192" i="8"/>
  <c r="DK192" i="8"/>
  <c r="DG192" i="8"/>
  <c r="DC192" i="8"/>
  <c r="CY192" i="8"/>
  <c r="CU192" i="8"/>
  <c r="CQ192" i="8"/>
  <c r="CQ193" i="8" s="1"/>
  <c r="CM192" i="8"/>
  <c r="CI192" i="8"/>
  <c r="CE192" i="8"/>
  <c r="CE193" i="8" s="1"/>
  <c r="CA192" i="8"/>
  <c r="CA193" i="8" s="1"/>
  <c r="BW192" i="8"/>
  <c r="BS192" i="8"/>
  <c r="BO192" i="8"/>
  <c r="BO193" i="8" s="1"/>
  <c r="BK192" i="8"/>
  <c r="BK193" i="8" s="1"/>
  <c r="BG192" i="8"/>
  <c r="BC192" i="8"/>
  <c r="AY192" i="8"/>
  <c r="AU192" i="8"/>
  <c r="AU193" i="8" s="1"/>
  <c r="AQ192" i="8"/>
  <c r="AM192" i="8"/>
  <c r="AI192" i="8"/>
  <c r="AE192" i="8"/>
  <c r="AE193" i="8" s="1"/>
  <c r="AA192" i="8"/>
  <c r="W192" i="8"/>
  <c r="DZ192" i="8"/>
  <c r="DV192" i="8"/>
  <c r="DR192" i="8"/>
  <c r="DN192" i="8"/>
  <c r="DJ192" i="8"/>
  <c r="DJ193" i="8" s="1"/>
  <c r="DF192" i="8"/>
  <c r="DB192" i="8"/>
  <c r="CX192" i="8"/>
  <c r="CT192" i="8"/>
  <c r="CT193" i="8" s="1"/>
  <c r="CP192" i="8"/>
  <c r="CL192" i="8"/>
  <c r="CH192" i="8"/>
  <c r="CD192" i="8"/>
  <c r="CD193" i="8" s="1"/>
  <c r="BZ192" i="8"/>
  <c r="BV192" i="8"/>
  <c r="BV193" i="8" s="1"/>
  <c r="BR192" i="8"/>
  <c r="BN192" i="8"/>
  <c r="BN193" i="8" s="1"/>
  <c r="BJ192" i="8"/>
  <c r="BF192" i="8"/>
  <c r="BB192" i="8"/>
  <c r="BB193" i="8" s="1"/>
  <c r="AX192" i="8"/>
  <c r="AT192" i="8"/>
  <c r="AP192" i="8"/>
  <c r="AL192" i="8"/>
  <c r="AL193" i="8" s="1"/>
  <c r="AH192" i="8"/>
  <c r="AD192" i="8"/>
  <c r="Z192" i="8"/>
  <c r="V192" i="8"/>
  <c r="DN268" i="8"/>
  <c r="CF268" i="8"/>
  <c r="BH268" i="8"/>
  <c r="BP268" i="8"/>
  <c r="BP270" i="8" s="1"/>
  <c r="AE268" i="8"/>
  <c r="AU268" i="8"/>
  <c r="BR268" i="8"/>
  <c r="DB268" i="8"/>
  <c r="AF268" i="8"/>
  <c r="AV268" i="8"/>
  <c r="BT268" i="8"/>
  <c r="DF268" i="8"/>
  <c r="AC268" i="8"/>
  <c r="AC270" i="8" s="1"/>
  <c r="AS268" i="8"/>
  <c r="BN268" i="8"/>
  <c r="CT268" i="8"/>
  <c r="BK268" i="8"/>
  <c r="CA268" i="8"/>
  <c r="CQ268" i="8"/>
  <c r="DG268" i="8"/>
  <c r="DW268" i="8"/>
  <c r="DD268" i="8"/>
  <c r="DT268" i="8"/>
  <c r="BI268" i="8"/>
  <c r="BY268" i="8"/>
  <c r="CO268" i="8"/>
  <c r="DE268" i="8"/>
  <c r="DU268" i="8"/>
  <c r="X162" i="8"/>
  <c r="AN162" i="8"/>
  <c r="BD162" i="8"/>
  <c r="BT162" i="8"/>
  <c r="CJ162" i="8"/>
  <c r="CZ162" i="8"/>
  <c r="DP162" i="8"/>
  <c r="H162" i="8"/>
  <c r="AK162" i="8"/>
  <c r="BA162" i="8"/>
  <c r="BQ162" i="8"/>
  <c r="CG162" i="8"/>
  <c r="CW162" i="8"/>
  <c r="DM162" i="8"/>
  <c r="EC162" i="8"/>
  <c r="AH162" i="8"/>
  <c r="AH164" i="8" s="1"/>
  <c r="AX162" i="8"/>
  <c r="AX164" i="8" s="1"/>
  <c r="BN162" i="8"/>
  <c r="BN164" i="8" s="1"/>
  <c r="CD162" i="8"/>
  <c r="CD164" i="8" s="1"/>
  <c r="CT162" i="8"/>
  <c r="CT164" i="8" s="1"/>
  <c r="DJ162" i="8"/>
  <c r="DJ164" i="8" s="1"/>
  <c r="DZ162" i="8"/>
  <c r="DZ164" i="8" s="1"/>
  <c r="AE162" i="8"/>
  <c r="AU162" i="8"/>
  <c r="BK162" i="8"/>
  <c r="CA162" i="8"/>
  <c r="CQ162" i="8"/>
  <c r="DG162" i="8"/>
  <c r="DW162" i="8"/>
  <c r="AR10" i="8"/>
  <c r="CG10" i="8"/>
  <c r="BA10" i="8"/>
  <c r="BQ10" i="8"/>
  <c r="AD10" i="8"/>
  <c r="AT10" i="8"/>
  <c r="BZ10" i="8"/>
  <c r="CZ10" i="8"/>
  <c r="AI10" i="8"/>
  <c r="AY10" i="8"/>
  <c r="DF10" i="8"/>
  <c r="CU10" i="8"/>
  <c r="DK10" i="8"/>
  <c r="EA10" i="8"/>
  <c r="AK22" i="8"/>
  <c r="CW22" i="8"/>
  <c r="DN22" i="8"/>
  <c r="BJ22" i="8"/>
  <c r="X22" i="8"/>
  <c r="DI22" i="8"/>
  <c r="DZ22" i="8"/>
  <c r="DC22" i="8"/>
  <c r="DG22" i="8"/>
  <c r="CP22" i="8"/>
  <c r="DB22" i="8"/>
  <c r="DA52" i="8"/>
  <c r="AN52" i="8"/>
  <c r="DB52" i="8"/>
  <c r="AS52" i="8"/>
  <c r="CZ52" i="8"/>
  <c r="CL52" i="8"/>
  <c r="DW52" i="8"/>
  <c r="CQ46" i="8"/>
  <c r="BS46" i="8"/>
  <c r="AZ46" i="8"/>
  <c r="DV46" i="8"/>
  <c r="BI46" i="8"/>
  <c r="AS46" i="8"/>
  <c r="CB46" i="8"/>
  <c r="BV46" i="8"/>
  <c r="DT46" i="8"/>
  <c r="DR46" i="8"/>
  <c r="DX58" i="8"/>
  <c r="BW58" i="8"/>
  <c r="CS58" i="8"/>
  <c r="CL58" i="8"/>
  <c r="CK58" i="8"/>
  <c r="AG58" i="8"/>
  <c r="CC58" i="8"/>
  <c r="DA58" i="8"/>
  <c r="AJ34" i="8"/>
  <c r="DP40" i="8"/>
  <c r="BW34" i="8"/>
  <c r="BT34" i="8"/>
  <c r="CI28" i="8"/>
  <c r="DA28" i="8"/>
  <c r="BN28" i="8"/>
  <c r="DY28" i="8"/>
  <c r="CH28" i="8"/>
  <c r="BI28" i="8"/>
  <c r="AJ28" i="8"/>
  <c r="BK28" i="8"/>
  <c r="DK28" i="8"/>
  <c r="BX28" i="8"/>
  <c r="AC85" i="8"/>
  <c r="AS85" i="8"/>
  <c r="BI85" i="8"/>
  <c r="BY85" i="8"/>
  <c r="CO85" i="8"/>
  <c r="DE85" i="8"/>
  <c r="DU85" i="8"/>
  <c r="Z85" i="8"/>
  <c r="AP85" i="8"/>
  <c r="BF85" i="8"/>
  <c r="BV85" i="8"/>
  <c r="CL85" i="8"/>
  <c r="DB85" i="8"/>
  <c r="DR85" i="8"/>
  <c r="W85" i="8"/>
  <c r="AM85" i="8"/>
  <c r="BC85" i="8"/>
  <c r="BS85" i="8"/>
  <c r="CI85" i="8"/>
  <c r="CY85" i="8"/>
  <c r="DO85" i="8"/>
  <c r="H85" i="8"/>
  <c r="AJ85" i="8"/>
  <c r="AZ85" i="8"/>
  <c r="BP85" i="8"/>
  <c r="CF85" i="8"/>
  <c r="CV85" i="8"/>
  <c r="DL85" i="8"/>
  <c r="AC209" i="8"/>
  <c r="AS209" i="8"/>
  <c r="BI209" i="8"/>
  <c r="BY209" i="8"/>
  <c r="CO209" i="8"/>
  <c r="DE209" i="8"/>
  <c r="DU209" i="8"/>
  <c r="Z209" i="8"/>
  <c r="AP209" i="8"/>
  <c r="BF209" i="8"/>
  <c r="BV209" i="8"/>
  <c r="CL209" i="8"/>
  <c r="DB209" i="8"/>
  <c r="DR209" i="8"/>
  <c r="W209" i="8"/>
  <c r="AM209" i="8"/>
  <c r="BC209" i="8"/>
  <c r="BS209" i="8"/>
  <c r="CI209" i="8"/>
  <c r="CY209" i="8"/>
  <c r="DO209" i="8"/>
  <c r="X209" i="8"/>
  <c r="AN209" i="8"/>
  <c r="BD209" i="8"/>
  <c r="BT209" i="8"/>
  <c r="CJ209" i="8"/>
  <c r="CZ209" i="8"/>
  <c r="C211" i="8"/>
  <c r="C212" i="8" s="1"/>
  <c r="EB210" i="8"/>
  <c r="EB211" i="8" s="1"/>
  <c r="DX210" i="8"/>
  <c r="DT210" i="8"/>
  <c r="DP210" i="8"/>
  <c r="DP211" i="8" s="1"/>
  <c r="DL210" i="8"/>
  <c r="DH210" i="8"/>
  <c r="DD210" i="8"/>
  <c r="DD211" i="8" s="1"/>
  <c r="CZ210" i="8"/>
  <c r="CV210" i="8"/>
  <c r="CV211" i="8" s="1"/>
  <c r="CR210" i="8"/>
  <c r="CR211" i="8" s="1"/>
  <c r="CN210" i="8"/>
  <c r="CJ210" i="8"/>
  <c r="ED210" i="8"/>
  <c r="ED211" i="8" s="1"/>
  <c r="DY210" i="8"/>
  <c r="DY211" i="8" s="1"/>
  <c r="DS210" i="8"/>
  <c r="DS211" i="8" s="1"/>
  <c r="DN210" i="8"/>
  <c r="DI210" i="8"/>
  <c r="DI211" i="8" s="1"/>
  <c r="DC210" i="8"/>
  <c r="DC211" i="8" s="1"/>
  <c r="CX210" i="8"/>
  <c r="CS210" i="8"/>
  <c r="CS211" i="8" s="1"/>
  <c r="CM210" i="8"/>
  <c r="CH210" i="8"/>
  <c r="CD210" i="8"/>
  <c r="BZ210" i="8"/>
  <c r="BZ211" i="8" s="1"/>
  <c r="BV210" i="8"/>
  <c r="BR210" i="8"/>
  <c r="BR211" i="8" s="1"/>
  <c r="BN210" i="8"/>
  <c r="BJ210" i="8"/>
  <c r="BJ211" i="8" s="1"/>
  <c r="BF210" i="8"/>
  <c r="BB210" i="8"/>
  <c r="AX210" i="8"/>
  <c r="AT210" i="8"/>
  <c r="AP210" i="8"/>
  <c r="AL210" i="8"/>
  <c r="AH210" i="8"/>
  <c r="AD210" i="8"/>
  <c r="AD211" i="8" s="1"/>
  <c r="Z210" i="8"/>
  <c r="V210" i="8"/>
  <c r="EC210" i="8"/>
  <c r="DW210" i="8"/>
  <c r="DR210" i="8"/>
  <c r="DM210" i="8"/>
  <c r="DG210" i="8"/>
  <c r="DB210" i="8"/>
  <c r="CW210" i="8"/>
  <c r="CQ210" i="8"/>
  <c r="CL210" i="8"/>
  <c r="CG210" i="8"/>
  <c r="CC210" i="8"/>
  <c r="CC211" i="8" s="1"/>
  <c r="BY210" i="8"/>
  <c r="BU210" i="8"/>
  <c r="BQ210" i="8"/>
  <c r="BM210" i="8"/>
  <c r="BI210" i="8"/>
  <c r="BE210" i="8"/>
  <c r="BE211" i="8" s="1"/>
  <c r="BA210" i="8"/>
  <c r="BA211" i="8" s="1"/>
  <c r="AW210" i="8"/>
  <c r="AS210" i="8"/>
  <c r="AS211" i="8" s="1"/>
  <c r="AO210" i="8"/>
  <c r="AK210" i="8"/>
  <c r="AG210" i="8"/>
  <c r="AG211" i="8" s="1"/>
  <c r="AC210" i="8"/>
  <c r="Y210" i="8"/>
  <c r="H210" i="8"/>
  <c r="EA210" i="8"/>
  <c r="DV210" i="8"/>
  <c r="DQ210" i="8"/>
  <c r="DK210" i="8"/>
  <c r="DF210" i="8"/>
  <c r="DF211" i="8" s="1"/>
  <c r="DA210" i="8"/>
  <c r="CU210" i="8"/>
  <c r="CP210" i="8"/>
  <c r="CK210" i="8"/>
  <c r="CF210" i="8"/>
  <c r="CB210" i="8"/>
  <c r="BX210" i="8"/>
  <c r="BT210" i="8"/>
  <c r="BT211" i="8" s="1"/>
  <c r="BP210" i="8"/>
  <c r="BL210" i="8"/>
  <c r="BH210" i="8"/>
  <c r="BH211" i="8" s="1"/>
  <c r="BD210" i="8"/>
  <c r="AZ210" i="8"/>
  <c r="AV210" i="8"/>
  <c r="AR210" i="8"/>
  <c r="AR211" i="8" s="1"/>
  <c r="AN210" i="8"/>
  <c r="AJ210" i="8"/>
  <c r="AJ211" i="8" s="1"/>
  <c r="AF210" i="8"/>
  <c r="AF211" i="8" s="1"/>
  <c r="AB210" i="8"/>
  <c r="AB211" i="8" s="1"/>
  <c r="X210" i="8"/>
  <c r="DZ210" i="8"/>
  <c r="DU210" i="8"/>
  <c r="DO210" i="8"/>
  <c r="DJ210" i="8"/>
  <c r="DE210" i="8"/>
  <c r="CY210" i="8"/>
  <c r="CT210" i="8"/>
  <c r="CO210" i="8"/>
  <c r="CI210" i="8"/>
  <c r="CE210" i="8"/>
  <c r="CE211" i="8" s="1"/>
  <c r="CA210" i="8"/>
  <c r="CA211" i="8" s="1"/>
  <c r="BW210" i="8"/>
  <c r="BW211" i="8" s="1"/>
  <c r="BS210" i="8"/>
  <c r="BS211" i="8" s="1"/>
  <c r="BO210" i="8"/>
  <c r="BK210" i="8"/>
  <c r="BG210" i="8"/>
  <c r="BG211" i="8" s="1"/>
  <c r="BC210" i="8"/>
  <c r="AY210" i="8"/>
  <c r="AU210" i="8"/>
  <c r="AQ210" i="8"/>
  <c r="AM210" i="8"/>
  <c r="AI210" i="8"/>
  <c r="AE210" i="8"/>
  <c r="AA210" i="8"/>
  <c r="AA211" i="8" s="1"/>
  <c r="W210" i="8"/>
  <c r="AJ238" i="8"/>
  <c r="AZ238" i="8"/>
  <c r="BP238" i="8"/>
  <c r="CF238" i="8"/>
  <c r="CV238" i="8"/>
  <c r="DL238" i="8"/>
  <c r="EB238" i="8"/>
  <c r="AG238" i="8"/>
  <c r="AW238" i="8"/>
  <c r="BM238" i="8"/>
  <c r="CC238" i="8"/>
  <c r="CS238" i="8"/>
  <c r="DI238" i="8"/>
  <c r="DY238" i="8"/>
  <c r="AD238" i="8"/>
  <c r="AT238" i="8"/>
  <c r="BJ238" i="8"/>
  <c r="BZ238" i="8"/>
  <c r="CP238" i="8"/>
  <c r="DF238" i="8"/>
  <c r="DV238" i="8"/>
  <c r="AA238" i="8"/>
  <c r="AQ238" i="8"/>
  <c r="BG238" i="8"/>
  <c r="BW238" i="8"/>
  <c r="CM238" i="8"/>
  <c r="DC238" i="8"/>
  <c r="AP256" i="8"/>
  <c r="BV256" i="8"/>
  <c r="AT256" i="8"/>
  <c r="DF256" i="8"/>
  <c r="BN256" i="8"/>
  <c r="BN258" i="8" s="1"/>
  <c r="DZ256" i="8"/>
  <c r="BR256" i="8"/>
  <c r="ED256" i="8"/>
  <c r="AI256" i="8"/>
  <c r="AY256" i="8"/>
  <c r="BO256" i="8"/>
  <c r="CE256" i="8"/>
  <c r="CU256" i="8"/>
  <c r="DK256" i="8"/>
  <c r="EA256" i="8"/>
  <c r="AJ256" i="8"/>
  <c r="AZ256" i="8"/>
  <c r="BP256" i="8"/>
  <c r="CF256" i="8"/>
  <c r="CV256" i="8"/>
  <c r="DL256" i="8"/>
  <c r="EB256" i="8"/>
  <c r="AG256" i="8"/>
  <c r="AW256" i="8"/>
  <c r="BM256" i="8"/>
  <c r="CC256" i="8"/>
  <c r="CS256" i="8"/>
  <c r="DI256" i="8"/>
  <c r="AB120" i="8"/>
  <c r="AR120" i="8"/>
  <c r="BH120" i="8"/>
  <c r="BX120" i="8"/>
  <c r="CN120" i="8"/>
  <c r="DD120" i="8"/>
  <c r="DT120" i="8"/>
  <c r="Y120" i="8"/>
  <c r="AO120" i="8"/>
  <c r="BE120" i="8"/>
  <c r="BU120" i="8"/>
  <c r="CK120" i="8"/>
  <c r="DA120" i="8"/>
  <c r="DQ120" i="8"/>
  <c r="V120" i="8"/>
  <c r="AL120" i="8"/>
  <c r="BB120" i="8"/>
  <c r="BR120" i="8"/>
  <c r="BR122" i="8" s="1"/>
  <c r="CH120" i="8"/>
  <c r="CH122" i="8" s="1"/>
  <c r="CX120" i="8"/>
  <c r="CX122" i="8" s="1"/>
  <c r="DN120" i="8"/>
  <c r="DN122" i="8" s="1"/>
  <c r="ED120" i="8"/>
  <c r="ED122" i="8" s="1"/>
  <c r="AI120" i="8"/>
  <c r="AI122" i="8" s="1"/>
  <c r="AY120" i="8"/>
  <c r="AY122" i="8" s="1"/>
  <c r="BO120" i="8"/>
  <c r="BO122" i="8" s="1"/>
  <c r="CE120" i="8"/>
  <c r="CE122" i="8" s="1"/>
  <c r="CU120" i="8"/>
  <c r="CU122" i="8" s="1"/>
  <c r="DK120" i="8"/>
  <c r="DK122" i="8" s="1"/>
  <c r="EA120" i="8"/>
  <c r="EA122" i="8" s="1"/>
  <c r="AK138" i="8"/>
  <c r="BQ138" i="8"/>
  <c r="CW138" i="8"/>
  <c r="EC138" i="8"/>
  <c r="AT138" i="8"/>
  <c r="BZ138" i="8"/>
  <c r="DF138" i="8"/>
  <c r="Y138" i="8"/>
  <c r="BE138" i="8"/>
  <c r="CK138" i="8"/>
  <c r="DQ138" i="8"/>
  <c r="AP138" i="8"/>
  <c r="BV138" i="8"/>
  <c r="DB138" i="8"/>
  <c r="W138" i="8"/>
  <c r="AM138" i="8"/>
  <c r="BC138" i="8"/>
  <c r="BS138" i="8"/>
  <c r="CI138" i="8"/>
  <c r="CY138" i="8"/>
  <c r="DO138" i="8"/>
  <c r="X138" i="8"/>
  <c r="AN138" i="8"/>
  <c r="BD138" i="8"/>
  <c r="BT138" i="8"/>
  <c r="CJ138" i="8"/>
  <c r="CZ138" i="8"/>
  <c r="C140" i="8"/>
  <c r="C141" i="8" s="1"/>
  <c r="EC139" i="8"/>
  <c r="DY139" i="8"/>
  <c r="DU139" i="8"/>
  <c r="DQ139" i="8"/>
  <c r="DM139" i="8"/>
  <c r="DI139" i="8"/>
  <c r="DE139" i="8"/>
  <c r="DE140" i="8" s="1"/>
  <c r="DA139" i="8"/>
  <c r="CW139" i="8"/>
  <c r="CS139" i="8"/>
  <c r="CO139" i="8"/>
  <c r="CK139" i="8"/>
  <c r="CG139" i="8"/>
  <c r="CC139" i="8"/>
  <c r="BY139" i="8"/>
  <c r="BY140" i="8" s="1"/>
  <c r="BU139" i="8"/>
  <c r="BQ139" i="8"/>
  <c r="BM139" i="8"/>
  <c r="BM140" i="8" s="1"/>
  <c r="BI139" i="8"/>
  <c r="BE139" i="8"/>
  <c r="BA139" i="8"/>
  <c r="AW139" i="8"/>
  <c r="AS139" i="8"/>
  <c r="AO139" i="8"/>
  <c r="AO140" i="8" s="1"/>
  <c r="AK139" i="8"/>
  <c r="AK140" i="8" s="1"/>
  <c r="AG139" i="8"/>
  <c r="AG140" i="8" s="1"/>
  <c r="AC139" i="8"/>
  <c r="AC140" i="8" s="1"/>
  <c r="Y139" i="8"/>
  <c r="Y140" i="8" s="1"/>
  <c r="EB139" i="8"/>
  <c r="DX139" i="8"/>
  <c r="DX140" i="8" s="1"/>
  <c r="DT139" i="8"/>
  <c r="DP139" i="8"/>
  <c r="DP140" i="8" s="1"/>
  <c r="DL139" i="8"/>
  <c r="DL140" i="8" s="1"/>
  <c r="DH139" i="8"/>
  <c r="DD139" i="8"/>
  <c r="CZ139" i="8"/>
  <c r="CV139" i="8"/>
  <c r="CV140" i="8" s="1"/>
  <c r="CR139" i="8"/>
  <c r="CN139" i="8"/>
  <c r="CJ139" i="8"/>
  <c r="CF139" i="8"/>
  <c r="CB139" i="8"/>
  <c r="CB140" i="8" s="1"/>
  <c r="BX139" i="8"/>
  <c r="BX140" i="8" s="1"/>
  <c r="BT139" i="8"/>
  <c r="BP139" i="8"/>
  <c r="BL139" i="8"/>
  <c r="BL140" i="8" s="1"/>
  <c r="BH139" i="8"/>
  <c r="BD139" i="8"/>
  <c r="BD140" i="8" s="1"/>
  <c r="AZ139" i="8"/>
  <c r="AZ140" i="8" s="1"/>
  <c r="AV139" i="8"/>
  <c r="AR139" i="8"/>
  <c r="AR140" i="8" s="1"/>
  <c r="AN139" i="8"/>
  <c r="AJ139" i="8"/>
  <c r="AJ140" i="8" s="1"/>
  <c r="AF139" i="8"/>
  <c r="AB139" i="8"/>
  <c r="AB140" i="8" s="1"/>
  <c r="X139" i="8"/>
  <c r="H139" i="8"/>
  <c r="H140" i="8" s="1"/>
  <c r="DW139" i="8"/>
  <c r="DW140" i="8" s="1"/>
  <c r="DO139" i="8"/>
  <c r="DG139" i="8"/>
  <c r="DG140" i="8" s="1"/>
  <c r="CY139" i="8"/>
  <c r="CQ139" i="8"/>
  <c r="CI139" i="8"/>
  <c r="CI140" i="8" s="1"/>
  <c r="CA139" i="8"/>
  <c r="BS139" i="8"/>
  <c r="BK139" i="8"/>
  <c r="BK140" i="8" s="1"/>
  <c r="BC139" i="8"/>
  <c r="AU139" i="8"/>
  <c r="AU140" i="8" s="1"/>
  <c r="AM139" i="8"/>
  <c r="AE139" i="8"/>
  <c r="W139" i="8"/>
  <c r="W140" i="8" s="1"/>
  <c r="ED139" i="8"/>
  <c r="DV139" i="8"/>
  <c r="DN139" i="8"/>
  <c r="DN140" i="8" s="1"/>
  <c r="DF139" i="8"/>
  <c r="CX139" i="8"/>
  <c r="CP139" i="8"/>
  <c r="CH139" i="8"/>
  <c r="BZ139" i="8"/>
  <c r="BR139" i="8"/>
  <c r="BJ139" i="8"/>
  <c r="BB139" i="8"/>
  <c r="BB140" i="8" s="1"/>
  <c r="AT139" i="8"/>
  <c r="AL139" i="8"/>
  <c r="AD139" i="8"/>
  <c r="V139" i="8"/>
  <c r="EA139" i="8"/>
  <c r="DS139" i="8"/>
  <c r="DS140" i="8" s="1"/>
  <c r="DK139" i="8"/>
  <c r="DC139" i="8"/>
  <c r="DC140" i="8" s="1"/>
  <c r="CU139" i="8"/>
  <c r="CM139" i="8"/>
  <c r="CM140" i="8" s="1"/>
  <c r="CE139" i="8"/>
  <c r="CE140" i="8" s="1"/>
  <c r="BW139" i="8"/>
  <c r="BW140" i="8" s="1"/>
  <c r="BO139" i="8"/>
  <c r="BG139" i="8"/>
  <c r="AY139" i="8"/>
  <c r="AQ139" i="8"/>
  <c r="AQ140" i="8" s="1"/>
  <c r="AI139" i="8"/>
  <c r="AA139" i="8"/>
  <c r="AA140" i="8" s="1"/>
  <c r="DZ139" i="8"/>
  <c r="DR139" i="8"/>
  <c r="DJ139" i="8"/>
  <c r="DJ140" i="8" s="1"/>
  <c r="DB139" i="8"/>
  <c r="CT139" i="8"/>
  <c r="CL139" i="8"/>
  <c r="CD139" i="8"/>
  <c r="CD140" i="8" s="1"/>
  <c r="BV139" i="8"/>
  <c r="BN139" i="8"/>
  <c r="BF139" i="8"/>
  <c r="AX139" i="8"/>
  <c r="AX140" i="8" s="1"/>
  <c r="AP139" i="8"/>
  <c r="AH139" i="8"/>
  <c r="Z139" i="8"/>
  <c r="AF73" i="8"/>
  <c r="AV73" i="8"/>
  <c r="BL73" i="8"/>
  <c r="CB73" i="8"/>
  <c r="CR73" i="8"/>
  <c r="DH73" i="8"/>
  <c r="DX73" i="8"/>
  <c r="AG73" i="8"/>
  <c r="AW73" i="8"/>
  <c r="BM73" i="8"/>
  <c r="CC73" i="8"/>
  <c r="CS73" i="8"/>
  <c r="DI73" i="8"/>
  <c r="DY73" i="8"/>
  <c r="AD73" i="8"/>
  <c r="AT73" i="8"/>
  <c r="BJ73" i="8"/>
  <c r="BZ73" i="8"/>
  <c r="CP73" i="8"/>
  <c r="DF73" i="8"/>
  <c r="DV73" i="8"/>
  <c r="AA73" i="8"/>
  <c r="AQ73" i="8"/>
  <c r="BG73" i="8"/>
  <c r="BW73" i="8"/>
  <c r="CM73" i="8"/>
  <c r="DC73" i="8"/>
  <c r="X173" i="8"/>
  <c r="AN173" i="8"/>
  <c r="AN175" i="8" s="1"/>
  <c r="BD173" i="8"/>
  <c r="BT173" i="8"/>
  <c r="CJ173" i="8"/>
  <c r="CZ173" i="8"/>
  <c r="CZ175" i="8" s="1"/>
  <c r="DP173" i="8"/>
  <c r="H173" i="8"/>
  <c r="AK173" i="8"/>
  <c r="BA173" i="8"/>
  <c r="BA175" i="8" s="1"/>
  <c r="BQ173" i="8"/>
  <c r="BQ175" i="8" s="1"/>
  <c r="CG173" i="8"/>
  <c r="CW173" i="8"/>
  <c r="CW175" i="8" s="1"/>
  <c r="DM173" i="8"/>
  <c r="DM175" i="8" s="1"/>
  <c r="EC173" i="8"/>
  <c r="EC175" i="8" s="1"/>
  <c r="AH173" i="8"/>
  <c r="AX173" i="8"/>
  <c r="BN173" i="8"/>
  <c r="CD173" i="8"/>
  <c r="CT173" i="8"/>
  <c r="DJ173" i="8"/>
  <c r="DZ173" i="8"/>
  <c r="AE173" i="8"/>
  <c r="AU173" i="8"/>
  <c r="BK173" i="8"/>
  <c r="CA173" i="8"/>
  <c r="CQ173" i="8"/>
  <c r="DG173" i="8"/>
  <c r="DW173" i="8"/>
  <c r="AA185" i="8"/>
  <c r="AQ185" i="8"/>
  <c r="BG185" i="8"/>
  <c r="BW185" i="8"/>
  <c r="CM185" i="8"/>
  <c r="DC185" i="8"/>
  <c r="DS185" i="8"/>
  <c r="AB185" i="8"/>
  <c r="AR185" i="8"/>
  <c r="BH185" i="8"/>
  <c r="BX185" i="8"/>
  <c r="CN185" i="8"/>
  <c r="DD185" i="8"/>
  <c r="DT185" i="8"/>
  <c r="Y185" i="8"/>
  <c r="AO185" i="8"/>
  <c r="BE185" i="8"/>
  <c r="BU185" i="8"/>
  <c r="CK185" i="8"/>
  <c r="DA185" i="8"/>
  <c r="DQ185" i="8"/>
  <c r="V185" i="8"/>
  <c r="AL185" i="8"/>
  <c r="BB185" i="8"/>
  <c r="BR185" i="8"/>
  <c r="CH185" i="8"/>
  <c r="CX185" i="8"/>
  <c r="DN185" i="8"/>
  <c r="AG67" i="8"/>
  <c r="AW67" i="8"/>
  <c r="BM67" i="8"/>
  <c r="CC67" i="8"/>
  <c r="CS67" i="8"/>
  <c r="DI67" i="8"/>
  <c r="DY67" i="8"/>
  <c r="AD67" i="8"/>
  <c r="AT67" i="8"/>
  <c r="BJ67" i="8"/>
  <c r="BZ67" i="8"/>
  <c r="CP67" i="8"/>
  <c r="DF67" i="8"/>
  <c r="DV67" i="8"/>
  <c r="AA67" i="8"/>
  <c r="AQ67" i="8"/>
  <c r="BG67" i="8"/>
  <c r="BW67" i="8"/>
  <c r="CM67" i="8"/>
  <c r="DC67" i="8"/>
  <c r="DS67" i="8"/>
  <c r="AB67" i="8"/>
  <c r="AR67" i="8"/>
  <c r="BH67" i="8"/>
  <c r="BX67" i="8"/>
  <c r="CN67" i="8"/>
  <c r="DD67" i="8"/>
  <c r="DT67" i="8"/>
  <c r="X250" i="8"/>
  <c r="AM250" i="8"/>
  <c r="H250" i="8"/>
  <c r="BG250" i="8"/>
  <c r="BG252" i="8" s="1"/>
  <c r="DS250" i="8"/>
  <c r="DS252" i="8" s="1"/>
  <c r="AU250" i="8"/>
  <c r="DG250" i="8"/>
  <c r="DG252" i="8" s="1"/>
  <c r="AI250" i="8"/>
  <c r="CU250" i="8"/>
  <c r="AJ250" i="8"/>
  <c r="AZ250" i="8"/>
  <c r="BP250" i="8"/>
  <c r="CF250" i="8"/>
  <c r="CV250" i="8"/>
  <c r="DL250" i="8"/>
  <c r="EB250" i="8"/>
  <c r="AS250" i="8"/>
  <c r="BI250" i="8"/>
  <c r="BY250" i="8"/>
  <c r="CO250" i="8"/>
  <c r="DE250" i="8"/>
  <c r="DU250" i="8"/>
  <c r="AH250" i="8"/>
  <c r="AX250" i="8"/>
  <c r="BN250" i="8"/>
  <c r="CD250" i="8"/>
  <c r="CT250" i="8"/>
  <c r="DJ250" i="8"/>
  <c r="Z215" i="8"/>
  <c r="AV215" i="8"/>
  <c r="BQ215" i="8"/>
  <c r="CL215" i="8"/>
  <c r="DH215" i="8"/>
  <c r="EC215" i="8"/>
  <c r="AL215" i="8"/>
  <c r="BH215" i="8"/>
  <c r="CC215" i="8"/>
  <c r="CX215" i="8"/>
  <c r="DT215" i="8"/>
  <c r="AC215" i="8"/>
  <c r="AX215" i="8"/>
  <c r="BT215" i="8"/>
  <c r="CO215" i="8"/>
  <c r="DJ215" i="8"/>
  <c r="Y215" i="8"/>
  <c r="AT215" i="8"/>
  <c r="BP215" i="8"/>
  <c r="CK215" i="8"/>
  <c r="DF215" i="8"/>
  <c r="EB215" i="8"/>
  <c r="AI215" i="8"/>
  <c r="AY215" i="8"/>
  <c r="BO215" i="8"/>
  <c r="CE215" i="8"/>
  <c r="CU215" i="8"/>
  <c r="DK215" i="8"/>
  <c r="H262" i="8"/>
  <c r="BA262" i="8"/>
  <c r="BE262" i="8"/>
  <c r="DQ262" i="8"/>
  <c r="BY262" i="8"/>
  <c r="AG262" i="8"/>
  <c r="CS262" i="8"/>
  <c r="Z262" i="8"/>
  <c r="AP262" i="8"/>
  <c r="BF262" i="8"/>
  <c r="BV262" i="8"/>
  <c r="CL262" i="8"/>
  <c r="DB262" i="8"/>
  <c r="DR262" i="8"/>
  <c r="W262" i="8"/>
  <c r="AM262" i="8"/>
  <c r="BC262" i="8"/>
  <c r="BS262" i="8"/>
  <c r="CI262" i="8"/>
  <c r="CY262" i="8"/>
  <c r="DO262" i="8"/>
  <c r="X262" i="8"/>
  <c r="AN262" i="8"/>
  <c r="BD262" i="8"/>
  <c r="BT262" i="8"/>
  <c r="CJ262" i="8"/>
  <c r="CZ262" i="8"/>
  <c r="C264" i="8"/>
  <c r="C265" i="8" s="1"/>
  <c r="ED263" i="8"/>
  <c r="ED264" i="8" s="1"/>
  <c r="DZ263" i="8"/>
  <c r="DV263" i="8"/>
  <c r="DR263" i="8"/>
  <c r="DN263" i="8"/>
  <c r="DJ263" i="8"/>
  <c r="DJ264" i="8" s="1"/>
  <c r="DF263" i="8"/>
  <c r="DF264" i="8" s="1"/>
  <c r="DB263" i="8"/>
  <c r="CX263" i="8"/>
  <c r="CT263" i="8"/>
  <c r="CT264" i="8" s="1"/>
  <c r="CP263" i="8"/>
  <c r="CP264" i="8" s="1"/>
  <c r="CL263" i="8"/>
  <c r="CL264" i="8" s="1"/>
  <c r="CH263" i="8"/>
  <c r="CD263" i="8"/>
  <c r="BZ263" i="8"/>
  <c r="BV263" i="8"/>
  <c r="BR263" i="8"/>
  <c r="BR264" i="8" s="1"/>
  <c r="BN263" i="8"/>
  <c r="BJ263" i="8"/>
  <c r="BJ264" i="8" s="1"/>
  <c r="BF263" i="8"/>
  <c r="BB263" i="8"/>
  <c r="AX263" i="8"/>
  <c r="AX264" i="8" s="1"/>
  <c r="AT263" i="8"/>
  <c r="AP263" i="8"/>
  <c r="AL263" i="8"/>
  <c r="AH263" i="8"/>
  <c r="AH264" i="8" s="1"/>
  <c r="AD263" i="8"/>
  <c r="Z263" i="8"/>
  <c r="Z264" i="8" s="1"/>
  <c r="V263" i="8"/>
  <c r="EC263" i="8"/>
  <c r="DY263" i="8"/>
  <c r="DU263" i="8"/>
  <c r="DQ263" i="8"/>
  <c r="DM263" i="8"/>
  <c r="DM264" i="8" s="1"/>
  <c r="DI263" i="8"/>
  <c r="DI264" i="8" s="1"/>
  <c r="DE263" i="8"/>
  <c r="DE264" i="8" s="1"/>
  <c r="DA263" i="8"/>
  <c r="CW263" i="8"/>
  <c r="CS263" i="8"/>
  <c r="CO263" i="8"/>
  <c r="CO264" i="8" s="1"/>
  <c r="CK263" i="8"/>
  <c r="CK264" i="8" s="1"/>
  <c r="CG263" i="8"/>
  <c r="CC263" i="8"/>
  <c r="BY263" i="8"/>
  <c r="BU263" i="8"/>
  <c r="BQ263" i="8"/>
  <c r="BQ264" i="8" s="1"/>
  <c r="BM263" i="8"/>
  <c r="BI263" i="8"/>
  <c r="BE263" i="8"/>
  <c r="BA263" i="8"/>
  <c r="BA264" i="8" s="1"/>
  <c r="AW263" i="8"/>
  <c r="AS263" i="8"/>
  <c r="AS264" i="8" s="1"/>
  <c r="AO263" i="8"/>
  <c r="AO264" i="8" s="1"/>
  <c r="AK263" i="8"/>
  <c r="AK264" i="8" s="1"/>
  <c r="AG263" i="8"/>
  <c r="AC263" i="8"/>
  <c r="AC264" i="8" s="1"/>
  <c r="Y263" i="8"/>
  <c r="H263" i="8"/>
  <c r="EB263" i="8"/>
  <c r="DX263" i="8"/>
  <c r="DX264" i="8" s="1"/>
  <c r="DT263" i="8"/>
  <c r="DT264" i="8" s="1"/>
  <c r="DP263" i="8"/>
  <c r="DL263" i="8"/>
  <c r="DH263" i="8"/>
  <c r="DD263" i="8"/>
  <c r="DD264" i="8" s="1"/>
  <c r="CZ263" i="8"/>
  <c r="CV263" i="8"/>
  <c r="CR263" i="8"/>
  <c r="CN263" i="8"/>
  <c r="CN264" i="8" s="1"/>
  <c r="CJ263" i="8"/>
  <c r="CJ264" i="8" s="1"/>
  <c r="CF263" i="8"/>
  <c r="CB263" i="8"/>
  <c r="CB264" i="8" s="1"/>
  <c r="BX263" i="8"/>
  <c r="BT263" i="8"/>
  <c r="BP263" i="8"/>
  <c r="BL263" i="8"/>
  <c r="BL264" i="8" s="1"/>
  <c r="BH263" i="8"/>
  <c r="BD263" i="8"/>
  <c r="AZ263" i="8"/>
  <c r="AV263" i="8"/>
  <c r="AR263" i="8"/>
  <c r="AR264" i="8" s="1"/>
  <c r="AN263" i="8"/>
  <c r="AJ263" i="8"/>
  <c r="AF263" i="8"/>
  <c r="AB263" i="8"/>
  <c r="AB264" i="8" s="1"/>
  <c r="X263" i="8"/>
  <c r="DW263" i="8"/>
  <c r="DW264" i="8" s="1"/>
  <c r="DG263" i="8"/>
  <c r="DG264" i="8" s="1"/>
  <c r="CQ263" i="8"/>
  <c r="CQ264" i="8" s="1"/>
  <c r="CA263" i="8"/>
  <c r="BK263" i="8"/>
  <c r="BK264" i="8" s="1"/>
  <c r="AU263" i="8"/>
  <c r="AU264" i="8" s="1"/>
  <c r="AE263" i="8"/>
  <c r="AE264" i="8" s="1"/>
  <c r="DS263" i="8"/>
  <c r="DS264" i="8" s="1"/>
  <c r="DC263" i="8"/>
  <c r="DC264" i="8" s="1"/>
  <c r="CM263" i="8"/>
  <c r="CM264" i="8" s="1"/>
  <c r="BW263" i="8"/>
  <c r="BW264" i="8" s="1"/>
  <c r="BG263" i="8"/>
  <c r="AQ263" i="8"/>
  <c r="AA263" i="8"/>
  <c r="AA264" i="8" s="1"/>
  <c r="DO263" i="8"/>
  <c r="DO264" i="8" s="1"/>
  <c r="CY263" i="8"/>
  <c r="CI263" i="8"/>
  <c r="CI264" i="8" s="1"/>
  <c r="BS263" i="8"/>
  <c r="BC263" i="8"/>
  <c r="BC264" i="8" s="1"/>
  <c r="AM263" i="8"/>
  <c r="W263" i="8"/>
  <c r="W264" i="8" s="1"/>
  <c r="EA263" i="8"/>
  <c r="BO263" i="8"/>
  <c r="DK263" i="8"/>
  <c r="AY263" i="8"/>
  <c r="CU263" i="8"/>
  <c r="AI263" i="8"/>
  <c r="CE263" i="8"/>
  <c r="CE264" i="8" s="1"/>
  <c r="AG150" i="8"/>
  <c r="AW150" i="8"/>
  <c r="BM150" i="8"/>
  <c r="CC150" i="8"/>
  <c r="CS150" i="8"/>
  <c r="DI150" i="8"/>
  <c r="DY150" i="8"/>
  <c r="DY152" i="8" s="1"/>
  <c r="AD150" i="8"/>
  <c r="AT150" i="8"/>
  <c r="BJ150" i="8"/>
  <c r="BZ150" i="8"/>
  <c r="BZ152" i="8" s="1"/>
  <c r="CP150" i="8"/>
  <c r="DF150" i="8"/>
  <c r="DV150" i="8"/>
  <c r="AA150" i="8"/>
  <c r="AQ150" i="8"/>
  <c r="BG150" i="8"/>
  <c r="BW150" i="8"/>
  <c r="CM150" i="8"/>
  <c r="DC150" i="8"/>
  <c r="DS150" i="8"/>
  <c r="AB150" i="8"/>
  <c r="AR150" i="8"/>
  <c r="BH150" i="8"/>
  <c r="BX150" i="8"/>
  <c r="CN150" i="8"/>
  <c r="DD150" i="8"/>
  <c r="AF226" i="8"/>
  <c r="CR226" i="8"/>
  <c r="AZ226" i="8"/>
  <c r="DL226" i="8"/>
  <c r="BD226" i="8"/>
  <c r="DP226" i="8"/>
  <c r="BX226" i="8"/>
  <c r="H226" i="8"/>
  <c r="AK226" i="8"/>
  <c r="BA226" i="8"/>
  <c r="BQ226" i="8"/>
  <c r="CG226" i="8"/>
  <c r="CW226" i="8"/>
  <c r="DM226" i="8"/>
  <c r="EC226" i="8"/>
  <c r="AH226" i="8"/>
  <c r="AX226" i="8"/>
  <c r="BN226" i="8"/>
  <c r="CD226" i="8"/>
  <c r="CT226" i="8"/>
  <c r="DJ226" i="8"/>
  <c r="DZ226" i="8"/>
  <c r="AE226" i="8"/>
  <c r="AU226" i="8"/>
  <c r="BK226" i="8"/>
  <c r="CA226" i="8"/>
  <c r="CQ226" i="8"/>
  <c r="DG226" i="8"/>
  <c r="DW226" i="8"/>
  <c r="AI132" i="8"/>
  <c r="BO132" i="8"/>
  <c r="CU132" i="8"/>
  <c r="EA132" i="8"/>
  <c r="AZ132" i="8"/>
  <c r="CF132" i="8"/>
  <c r="DL132" i="8"/>
  <c r="AE132" i="8"/>
  <c r="AE134" i="8" s="1"/>
  <c r="BK132" i="8"/>
  <c r="CQ132" i="8"/>
  <c r="DW132" i="8"/>
  <c r="DW134" i="8" s="1"/>
  <c r="AV132" i="8"/>
  <c r="CB132" i="8"/>
  <c r="DH132" i="8"/>
  <c r="Y132" i="8"/>
  <c r="AO132" i="8"/>
  <c r="BE132" i="8"/>
  <c r="BU132" i="8"/>
  <c r="CK132" i="8"/>
  <c r="DA132" i="8"/>
  <c r="DQ132" i="8"/>
  <c r="V132" i="8"/>
  <c r="AL132" i="8"/>
  <c r="BB132" i="8"/>
  <c r="BR132" i="8"/>
  <c r="CH132" i="8"/>
  <c r="CX132" i="8"/>
  <c r="DN132" i="8"/>
  <c r="BF232" i="8"/>
  <c r="DR232" i="8"/>
  <c r="BZ232" i="8"/>
  <c r="AH232" i="8"/>
  <c r="CT232" i="8"/>
  <c r="AL232" i="8"/>
  <c r="CX232" i="8"/>
  <c r="AA232" i="8"/>
  <c r="AQ232" i="8"/>
  <c r="BG232" i="8"/>
  <c r="BW232" i="8"/>
  <c r="CM232" i="8"/>
  <c r="DC232" i="8"/>
  <c r="DS232" i="8"/>
  <c r="AB232" i="8"/>
  <c r="AR232" i="8"/>
  <c r="BH232" i="8"/>
  <c r="BX232" i="8"/>
  <c r="CN232" i="8"/>
  <c r="DD232" i="8"/>
  <c r="DT232" i="8"/>
  <c r="Y232" i="8"/>
  <c r="AO232" i="8"/>
  <c r="BE232" i="8"/>
  <c r="BU232" i="8"/>
  <c r="CK232" i="8"/>
  <c r="DA232" i="8"/>
  <c r="C234" i="8"/>
  <c r="C235" i="8" s="1"/>
  <c r="EA233" i="8"/>
  <c r="DW233" i="8"/>
  <c r="DW234" i="8" s="1"/>
  <c r="DS233" i="8"/>
  <c r="DO233" i="8"/>
  <c r="DO234" i="8" s="1"/>
  <c r="DK233" i="8"/>
  <c r="DG233" i="8"/>
  <c r="DG234" i="8" s="1"/>
  <c r="DC233" i="8"/>
  <c r="CY233" i="8"/>
  <c r="CU233" i="8"/>
  <c r="CU234" i="8" s="1"/>
  <c r="CQ233" i="8"/>
  <c r="CQ234" i="8" s="1"/>
  <c r="CM233" i="8"/>
  <c r="CI233" i="8"/>
  <c r="CE233" i="8"/>
  <c r="CE234" i="8" s="1"/>
  <c r="CA233" i="8"/>
  <c r="CA234" i="8" s="1"/>
  <c r="BW233" i="8"/>
  <c r="BW234" i="8" s="1"/>
  <c r="BS233" i="8"/>
  <c r="BO233" i="8"/>
  <c r="BK233" i="8"/>
  <c r="BG233" i="8"/>
  <c r="BC233" i="8"/>
  <c r="BC234" i="8" s="1"/>
  <c r="AY233" i="8"/>
  <c r="AU233" i="8"/>
  <c r="AU234" i="8" s="1"/>
  <c r="AQ233" i="8"/>
  <c r="AM233" i="8"/>
  <c r="AI233" i="8"/>
  <c r="AI234" i="8" s="1"/>
  <c r="AE233" i="8"/>
  <c r="AE234" i="8" s="1"/>
  <c r="AA233" i="8"/>
  <c r="W233" i="8"/>
  <c r="ED233" i="8"/>
  <c r="ED234" i="8" s="1"/>
  <c r="DZ233" i="8"/>
  <c r="DV233" i="8"/>
  <c r="DR233" i="8"/>
  <c r="DN233" i="8"/>
  <c r="DJ233" i="8"/>
  <c r="DF233" i="8"/>
  <c r="DF234" i="8" s="1"/>
  <c r="DB233" i="8"/>
  <c r="DB234" i="8" s="1"/>
  <c r="CX233" i="8"/>
  <c r="CT233" i="8"/>
  <c r="CP233" i="8"/>
  <c r="CP234" i="8" s="1"/>
  <c r="CL233" i="8"/>
  <c r="CH233" i="8"/>
  <c r="CD233" i="8"/>
  <c r="BZ233" i="8"/>
  <c r="BZ234" i="8" s="1"/>
  <c r="BV233" i="8"/>
  <c r="BV234" i="8" s="1"/>
  <c r="BR233" i="8"/>
  <c r="BN233" i="8"/>
  <c r="BN234" i="8" s="1"/>
  <c r="BJ233" i="8"/>
  <c r="BF233" i="8"/>
  <c r="BB233" i="8"/>
  <c r="BB234" i="8" s="1"/>
  <c r="AX233" i="8"/>
  <c r="AT233" i="8"/>
  <c r="AP233" i="8"/>
  <c r="AL233" i="8"/>
  <c r="AH233" i="8"/>
  <c r="AD233" i="8"/>
  <c r="Z233" i="8"/>
  <c r="Z234" i="8" s="1"/>
  <c r="V233" i="8"/>
  <c r="EC233" i="8"/>
  <c r="DY233" i="8"/>
  <c r="DY234" i="8" s="1"/>
  <c r="DU233" i="8"/>
  <c r="DQ233" i="8"/>
  <c r="DQ234" i="8" s="1"/>
  <c r="DM233" i="8"/>
  <c r="DI233" i="8"/>
  <c r="DI234" i="8" s="1"/>
  <c r="DE233" i="8"/>
  <c r="DE234" i="8" s="1"/>
  <c r="DA233" i="8"/>
  <c r="CW233" i="8"/>
  <c r="CS233" i="8"/>
  <c r="CO233" i="8"/>
  <c r="CK233" i="8"/>
  <c r="CG233" i="8"/>
  <c r="CG234" i="8" s="1"/>
  <c r="CC233" i="8"/>
  <c r="BY233" i="8"/>
  <c r="BY234" i="8" s="1"/>
  <c r="BU233" i="8"/>
  <c r="BU234" i="8" s="1"/>
  <c r="BQ233" i="8"/>
  <c r="BM233" i="8"/>
  <c r="BM234" i="8" s="1"/>
  <c r="BI233" i="8"/>
  <c r="BI234" i="8" s="1"/>
  <c r="BE233" i="8"/>
  <c r="BA233" i="8"/>
  <c r="AW233" i="8"/>
  <c r="AW234" i="8" s="1"/>
  <c r="AS233" i="8"/>
  <c r="AO233" i="8"/>
  <c r="AK233" i="8"/>
  <c r="AG233" i="8"/>
  <c r="AC233" i="8"/>
  <c r="AC234" i="8" s="1"/>
  <c r="Y233" i="8"/>
  <c r="H233" i="8"/>
  <c r="H234" i="8" s="1"/>
  <c r="EB233" i="8"/>
  <c r="DL233" i="8"/>
  <c r="CV233" i="8"/>
  <c r="CF233" i="8"/>
  <c r="BP233" i="8"/>
  <c r="AZ233" i="8"/>
  <c r="AZ234" i="8" s="1"/>
  <c r="AJ233" i="8"/>
  <c r="AJ234" i="8" s="1"/>
  <c r="DX233" i="8"/>
  <c r="DH233" i="8"/>
  <c r="DH234" i="8" s="1"/>
  <c r="CR233" i="8"/>
  <c r="CR234" i="8" s="1"/>
  <c r="CB233" i="8"/>
  <c r="BL233" i="8"/>
  <c r="BL234" i="8" s="1"/>
  <c r="AV233" i="8"/>
  <c r="AV234" i="8" s="1"/>
  <c r="AF233" i="8"/>
  <c r="AF234" i="8" s="1"/>
  <c r="DT233" i="8"/>
  <c r="DD233" i="8"/>
  <c r="CN233" i="8"/>
  <c r="BX233" i="8"/>
  <c r="BH233" i="8"/>
  <c r="BH234" i="8" s="1"/>
  <c r="AR233" i="8"/>
  <c r="AB233" i="8"/>
  <c r="AB234" i="8" s="1"/>
  <c r="DP233" i="8"/>
  <c r="CZ233" i="8"/>
  <c r="CJ233" i="8"/>
  <c r="BT233" i="8"/>
  <c r="BT234" i="8" s="1"/>
  <c r="BD233" i="8"/>
  <c r="AN233" i="8"/>
  <c r="X233" i="8"/>
  <c r="AS144" i="8"/>
  <c r="BY144" i="8"/>
  <c r="DE144" i="8"/>
  <c r="V144" i="8"/>
  <c r="BB144" i="8"/>
  <c r="CH144" i="8"/>
  <c r="DN144" i="8"/>
  <c r="AG144" i="8"/>
  <c r="BM144" i="8"/>
  <c r="BM115" i="8" s="1"/>
  <c r="CS144" i="8"/>
  <c r="DY144" i="8"/>
  <c r="AX144" i="8"/>
  <c r="CD144" i="8"/>
  <c r="DJ144" i="8"/>
  <c r="AA144" i="8"/>
  <c r="AQ144" i="8"/>
  <c r="BG144" i="8"/>
  <c r="BW144" i="8"/>
  <c r="BW146" i="8" s="1"/>
  <c r="CM144" i="8"/>
  <c r="DC144" i="8"/>
  <c r="DC146" i="8" s="1"/>
  <c r="DS144" i="8"/>
  <c r="DS146" i="8" s="1"/>
  <c r="AB144" i="8"/>
  <c r="AB146" i="8" s="1"/>
  <c r="AR144" i="8"/>
  <c r="BH144" i="8"/>
  <c r="BH146" i="8" s="1"/>
  <c r="BX144" i="8"/>
  <c r="BX146" i="8" s="1"/>
  <c r="CN144" i="8"/>
  <c r="CN146" i="8" s="1"/>
  <c r="DD144" i="8"/>
  <c r="W179" i="8"/>
  <c r="AM179" i="8"/>
  <c r="BC179" i="8"/>
  <c r="BS179" i="8"/>
  <c r="CI179" i="8"/>
  <c r="CY179" i="8"/>
  <c r="DO179" i="8"/>
  <c r="H179" i="8"/>
  <c r="AJ179" i="8"/>
  <c r="AZ179" i="8"/>
  <c r="BP179" i="8"/>
  <c r="CF179" i="8"/>
  <c r="CV179" i="8"/>
  <c r="DL179" i="8"/>
  <c r="EB179" i="8"/>
  <c r="AK179" i="8"/>
  <c r="BA179" i="8"/>
  <c r="BQ179" i="8"/>
  <c r="CG179" i="8"/>
  <c r="CW179" i="8"/>
  <c r="DM179" i="8"/>
  <c r="EC179" i="8"/>
  <c r="AH179" i="8"/>
  <c r="AH181" i="8" s="1"/>
  <c r="AX179" i="8"/>
  <c r="BN179" i="8"/>
  <c r="CD179" i="8"/>
  <c r="CT179" i="8"/>
  <c r="DJ179" i="8"/>
  <c r="Z91" i="8"/>
  <c r="AP91" i="8"/>
  <c r="AP93" i="8" s="1"/>
  <c r="BF91" i="8"/>
  <c r="BV91" i="8"/>
  <c r="CL91" i="8"/>
  <c r="DB91" i="8"/>
  <c r="DB93" i="8" s="1"/>
  <c r="DR91" i="8"/>
  <c r="W91" i="8"/>
  <c r="AM91" i="8"/>
  <c r="BC91" i="8"/>
  <c r="BC93" i="8" s="1"/>
  <c r="BS91" i="8"/>
  <c r="CI91" i="8"/>
  <c r="CY91" i="8"/>
  <c r="DO91" i="8"/>
  <c r="DO93" i="8" s="1"/>
  <c r="X91" i="8"/>
  <c r="AN91" i="8"/>
  <c r="BD91" i="8"/>
  <c r="BT91" i="8"/>
  <c r="CJ91" i="8"/>
  <c r="CZ91" i="8"/>
  <c r="DP91" i="8"/>
  <c r="H91" i="8"/>
  <c r="AK91" i="8"/>
  <c r="BA91" i="8"/>
  <c r="BQ91" i="8"/>
  <c r="CG91" i="8"/>
  <c r="CW91" i="8"/>
  <c r="DM91" i="8"/>
  <c r="AD103" i="8"/>
  <c r="AT103" i="8"/>
  <c r="BJ103" i="8"/>
  <c r="BZ103" i="8"/>
  <c r="CP103" i="8"/>
  <c r="DF103" i="8"/>
  <c r="DV103" i="8"/>
  <c r="AA103" i="8"/>
  <c r="AQ103" i="8"/>
  <c r="BG103" i="8"/>
  <c r="BW103" i="8"/>
  <c r="CM103" i="8"/>
  <c r="DC103" i="8"/>
  <c r="DS103" i="8"/>
  <c r="AB103" i="8"/>
  <c r="AR103" i="8"/>
  <c r="BH103" i="8"/>
  <c r="BX103" i="8"/>
  <c r="CN103" i="8"/>
  <c r="DD103" i="8"/>
  <c r="DT103" i="8"/>
  <c r="Y103" i="8"/>
  <c r="AO103" i="8"/>
  <c r="BE103" i="8"/>
  <c r="BU103" i="8"/>
  <c r="CK103" i="8"/>
  <c r="DA103" i="8"/>
  <c r="C105" i="8"/>
  <c r="C106" i="8" s="1"/>
  <c r="EA104" i="8"/>
  <c r="DW104" i="8"/>
  <c r="DS104" i="8"/>
  <c r="DO104" i="8"/>
  <c r="DK104" i="8"/>
  <c r="DG104" i="8"/>
  <c r="DC104" i="8"/>
  <c r="CY104" i="8"/>
  <c r="CU104" i="8"/>
  <c r="CQ104" i="8"/>
  <c r="CM104" i="8"/>
  <c r="CI104" i="8"/>
  <c r="CE104" i="8"/>
  <c r="CA104" i="8"/>
  <c r="CA105" i="8" s="1"/>
  <c r="BW104" i="8"/>
  <c r="BS104" i="8"/>
  <c r="BO104" i="8"/>
  <c r="BK104" i="8"/>
  <c r="BK105" i="8" s="1"/>
  <c r="BG104" i="8"/>
  <c r="BC104" i="8"/>
  <c r="AY104" i="8"/>
  <c r="AU104" i="8"/>
  <c r="AU105" i="8" s="1"/>
  <c r="AQ104" i="8"/>
  <c r="AM104" i="8"/>
  <c r="AI104" i="8"/>
  <c r="AE104" i="8"/>
  <c r="AE105" i="8" s="1"/>
  <c r="AA104" i="8"/>
  <c r="W104" i="8"/>
  <c r="ED104" i="8"/>
  <c r="DZ104" i="8"/>
  <c r="DV104" i="8"/>
  <c r="DR104" i="8"/>
  <c r="DN104" i="8"/>
  <c r="DJ104" i="8"/>
  <c r="DF104" i="8"/>
  <c r="DB104" i="8"/>
  <c r="CX104" i="8"/>
  <c r="CT104" i="8"/>
  <c r="CT105" i="8" s="1"/>
  <c r="CP104" i="8"/>
  <c r="CL104" i="8"/>
  <c r="CH104" i="8"/>
  <c r="CD104" i="8"/>
  <c r="CD105" i="8" s="1"/>
  <c r="BZ104" i="8"/>
  <c r="BV104" i="8"/>
  <c r="BR104" i="8"/>
  <c r="BN104" i="8"/>
  <c r="BN105" i="8" s="1"/>
  <c r="BJ104" i="8"/>
  <c r="BJ105" i="8" s="1"/>
  <c r="BF104" i="8"/>
  <c r="BB104" i="8"/>
  <c r="AX104" i="8"/>
  <c r="AX105" i="8" s="1"/>
  <c r="AT104" i="8"/>
  <c r="AP104" i="8"/>
  <c r="AL104" i="8"/>
  <c r="AH104" i="8"/>
  <c r="AH105" i="8" s="1"/>
  <c r="AD104" i="8"/>
  <c r="Z104" i="8"/>
  <c r="V104" i="8"/>
  <c r="EC104" i="8"/>
  <c r="DY104" i="8"/>
  <c r="DU104" i="8"/>
  <c r="DQ104" i="8"/>
  <c r="DQ105" i="8" s="1"/>
  <c r="DM104" i="8"/>
  <c r="DI104" i="8"/>
  <c r="DI105" i="8" s="1"/>
  <c r="DE104" i="8"/>
  <c r="DA104" i="8"/>
  <c r="CW104" i="8"/>
  <c r="CW105" i="8" s="1"/>
  <c r="CS104" i="8"/>
  <c r="CO104" i="8"/>
  <c r="CK104" i="8"/>
  <c r="CG104" i="8"/>
  <c r="CC104" i="8"/>
  <c r="BY104" i="8"/>
  <c r="BU104" i="8"/>
  <c r="BU105" i="8" s="1"/>
  <c r="BQ104" i="8"/>
  <c r="BM104" i="8"/>
  <c r="BI104" i="8"/>
  <c r="BE104" i="8"/>
  <c r="BA104" i="8"/>
  <c r="AW104" i="8"/>
  <c r="AW105" i="8" s="1"/>
  <c r="AS104" i="8"/>
  <c r="AO104" i="8"/>
  <c r="AK104" i="8"/>
  <c r="AK105" i="8" s="1"/>
  <c r="AG104" i="8"/>
  <c r="AC104" i="8"/>
  <c r="Y104" i="8"/>
  <c r="H104" i="8"/>
  <c r="EB104" i="8"/>
  <c r="DX104" i="8"/>
  <c r="DT104" i="8"/>
  <c r="DT105" i="8" s="1"/>
  <c r="DP104" i="8"/>
  <c r="DL104" i="8"/>
  <c r="DH104" i="8"/>
  <c r="DD104" i="8"/>
  <c r="CZ104" i="8"/>
  <c r="CV104" i="8"/>
  <c r="CV105" i="8" s="1"/>
  <c r="CR104" i="8"/>
  <c r="CN104" i="8"/>
  <c r="CJ104" i="8"/>
  <c r="CJ105" i="8" s="1"/>
  <c r="CF104" i="8"/>
  <c r="CB104" i="8"/>
  <c r="BX104" i="8"/>
  <c r="BT104" i="8"/>
  <c r="BP104" i="8"/>
  <c r="BL104" i="8"/>
  <c r="BH104" i="8"/>
  <c r="BH105" i="8" s="1"/>
  <c r="BD104" i="8"/>
  <c r="AZ104" i="8"/>
  <c r="AV104" i="8"/>
  <c r="AR104" i="8"/>
  <c r="AN104" i="8"/>
  <c r="AJ104" i="8"/>
  <c r="AJ105" i="8" s="1"/>
  <c r="AF104" i="8"/>
  <c r="AF105" i="8" s="1"/>
  <c r="AB104" i="8"/>
  <c r="X104" i="8"/>
  <c r="X105" i="8" s="1"/>
  <c r="AH156" i="8"/>
  <c r="AX156" i="8"/>
  <c r="BN156" i="8"/>
  <c r="CD156" i="8"/>
  <c r="CT156" i="8"/>
  <c r="DJ156" i="8"/>
  <c r="DZ156" i="8"/>
  <c r="AE156" i="8"/>
  <c r="AU156" i="8"/>
  <c r="BK156" i="8"/>
  <c r="CA156" i="8"/>
  <c r="CQ156" i="8"/>
  <c r="DG156" i="8"/>
  <c r="DW156" i="8"/>
  <c r="AF156" i="8"/>
  <c r="AV156" i="8"/>
  <c r="BL156" i="8"/>
  <c r="CB156" i="8"/>
  <c r="CR156" i="8"/>
  <c r="DH156" i="8"/>
  <c r="DX156" i="8"/>
  <c r="AC156" i="8"/>
  <c r="AS156" i="8"/>
  <c r="BI156" i="8"/>
  <c r="BY156" i="8"/>
  <c r="CO156" i="8"/>
  <c r="DE156" i="8"/>
  <c r="X109" i="8"/>
  <c r="AN109" i="8"/>
  <c r="AN111" i="8" s="1"/>
  <c r="BD109" i="8"/>
  <c r="BT109" i="8"/>
  <c r="CJ109" i="8"/>
  <c r="CJ111" i="8" s="1"/>
  <c r="CZ109" i="8"/>
  <c r="CZ111" i="8" s="1"/>
  <c r="DP109" i="8"/>
  <c r="H109" i="8"/>
  <c r="AK109" i="8"/>
  <c r="BA109" i="8"/>
  <c r="BA111" i="8" s="1"/>
  <c r="BQ109" i="8"/>
  <c r="CG109" i="8"/>
  <c r="CW109" i="8"/>
  <c r="CW111" i="8" s="1"/>
  <c r="DM109" i="8"/>
  <c r="DM111" i="8" s="1"/>
  <c r="EC109" i="8"/>
  <c r="AH109" i="8"/>
  <c r="AX109" i="8"/>
  <c r="BN109" i="8"/>
  <c r="CD109" i="8"/>
  <c r="CT109" i="8"/>
  <c r="DJ109" i="8"/>
  <c r="DZ109" i="8"/>
  <c r="AE109" i="8"/>
  <c r="AU109" i="8"/>
  <c r="BK109" i="8"/>
  <c r="CA109" i="8"/>
  <c r="CQ109" i="8"/>
  <c r="DG109" i="8"/>
  <c r="Z79" i="8"/>
  <c r="AP79" i="8"/>
  <c r="BF79" i="8"/>
  <c r="BV79" i="8"/>
  <c r="CL79" i="8"/>
  <c r="DB79" i="8"/>
  <c r="DR79" i="8"/>
  <c r="W79" i="8"/>
  <c r="AM79" i="8"/>
  <c r="BC79" i="8"/>
  <c r="BS79" i="8"/>
  <c r="CI79" i="8"/>
  <c r="CY79" i="8"/>
  <c r="DO79" i="8"/>
  <c r="X79" i="8"/>
  <c r="AN79" i="8"/>
  <c r="BD79" i="8"/>
  <c r="BT79" i="8"/>
  <c r="CJ79" i="8"/>
  <c r="CZ79" i="8"/>
  <c r="DP79" i="8"/>
  <c r="H79" i="8"/>
  <c r="AK79" i="8"/>
  <c r="BA79" i="8"/>
  <c r="BQ79" i="8"/>
  <c r="CG79" i="8"/>
  <c r="CW79" i="8"/>
  <c r="DM79" i="8"/>
  <c r="AE197" i="8"/>
  <c r="AU197" i="8"/>
  <c r="BK197" i="8"/>
  <c r="CA197" i="8"/>
  <c r="CQ197" i="8"/>
  <c r="DG197" i="8"/>
  <c r="DW197" i="8"/>
  <c r="AF197" i="8"/>
  <c r="AV197" i="8"/>
  <c r="BL197" i="8"/>
  <c r="CB197" i="8"/>
  <c r="CR197" i="8"/>
  <c r="DH197" i="8"/>
  <c r="DX197" i="8"/>
  <c r="AC197" i="8"/>
  <c r="AS197" i="8"/>
  <c r="BI197" i="8"/>
  <c r="BY197" i="8"/>
  <c r="CO197" i="8"/>
  <c r="DE197" i="8"/>
  <c r="DU197" i="8"/>
  <c r="Z197" i="8"/>
  <c r="AP197" i="8"/>
  <c r="BF197" i="8"/>
  <c r="BV197" i="8"/>
  <c r="CL197" i="8"/>
  <c r="DB197" i="8"/>
  <c r="C199" i="8"/>
  <c r="C200" i="8" s="1"/>
  <c r="EB198" i="8"/>
  <c r="EB199" i="8" s="1"/>
  <c r="DX198" i="8"/>
  <c r="DX199" i="8" s="1"/>
  <c r="DT198" i="8"/>
  <c r="DP198" i="8"/>
  <c r="DL198" i="8"/>
  <c r="DL199" i="8" s="1"/>
  <c r="DH198" i="8"/>
  <c r="DD198" i="8"/>
  <c r="CZ198" i="8"/>
  <c r="CV198" i="8"/>
  <c r="CR198" i="8"/>
  <c r="CN198" i="8"/>
  <c r="CN199" i="8" s="1"/>
  <c r="CJ198" i="8"/>
  <c r="CF198" i="8"/>
  <c r="CF199" i="8" s="1"/>
  <c r="CB198" i="8"/>
  <c r="BX198" i="8"/>
  <c r="BT198" i="8"/>
  <c r="BT199" i="8" s="1"/>
  <c r="BP198" i="8"/>
  <c r="BP199" i="8" s="1"/>
  <c r="BL198" i="8"/>
  <c r="BL199" i="8" s="1"/>
  <c r="BH198" i="8"/>
  <c r="BD198" i="8"/>
  <c r="AZ198" i="8"/>
  <c r="AZ199" i="8" s="1"/>
  <c r="AV198" i="8"/>
  <c r="AR198" i="8"/>
  <c r="AN198" i="8"/>
  <c r="AJ198" i="8"/>
  <c r="AF198" i="8"/>
  <c r="AB198" i="8"/>
  <c r="AB199" i="8" s="1"/>
  <c r="X198" i="8"/>
  <c r="EA198" i="8"/>
  <c r="EA199" i="8" s="1"/>
  <c r="DW198" i="8"/>
  <c r="DS198" i="8"/>
  <c r="DO198" i="8"/>
  <c r="DO199" i="8" s="1"/>
  <c r="DK198" i="8"/>
  <c r="DK199" i="8" s="1"/>
  <c r="DG198" i="8"/>
  <c r="DG199" i="8" s="1"/>
  <c r="DC198" i="8"/>
  <c r="CY198" i="8"/>
  <c r="CU198" i="8"/>
  <c r="CU199" i="8" s="1"/>
  <c r="CQ198" i="8"/>
  <c r="CM198" i="8"/>
  <c r="CI198" i="8"/>
  <c r="CE198" i="8"/>
  <c r="CA198" i="8"/>
  <c r="BW198" i="8"/>
  <c r="BW199" i="8" s="1"/>
  <c r="BS198" i="8"/>
  <c r="BO198" i="8"/>
  <c r="BO199" i="8" s="1"/>
  <c r="BK198" i="8"/>
  <c r="BG198" i="8"/>
  <c r="BC198" i="8"/>
  <c r="BC199" i="8" s="1"/>
  <c r="AY198" i="8"/>
  <c r="AY199" i="8" s="1"/>
  <c r="AU198" i="8"/>
  <c r="AU199" i="8" s="1"/>
  <c r="AQ198" i="8"/>
  <c r="AM198" i="8"/>
  <c r="AI198" i="8"/>
  <c r="AI199" i="8" s="1"/>
  <c r="AE198" i="8"/>
  <c r="AA198" i="8"/>
  <c r="W198" i="8"/>
  <c r="ED198" i="8"/>
  <c r="DZ198" i="8"/>
  <c r="DV198" i="8"/>
  <c r="DR198" i="8"/>
  <c r="DR199" i="8" s="1"/>
  <c r="DN198" i="8"/>
  <c r="DN199" i="8" s="1"/>
  <c r="DJ198" i="8"/>
  <c r="DF198" i="8"/>
  <c r="DF199" i="8" s="1"/>
  <c r="DB198" i="8"/>
  <c r="CX198" i="8"/>
  <c r="CT198" i="8"/>
  <c r="CT199" i="8" s="1"/>
  <c r="CP198" i="8"/>
  <c r="CL198" i="8"/>
  <c r="CH198" i="8"/>
  <c r="CH199" i="8" s="1"/>
  <c r="CD198" i="8"/>
  <c r="BZ198" i="8"/>
  <c r="BV198" i="8"/>
  <c r="BR198" i="8"/>
  <c r="BN198" i="8"/>
  <c r="BJ198" i="8"/>
  <c r="BF198" i="8"/>
  <c r="BB198" i="8"/>
  <c r="BB199" i="8" s="1"/>
  <c r="AX198" i="8"/>
  <c r="AT198" i="8"/>
  <c r="AP198" i="8"/>
  <c r="AL198" i="8"/>
  <c r="AH198" i="8"/>
  <c r="AD198" i="8"/>
  <c r="Z198" i="8"/>
  <c r="V198" i="8"/>
  <c r="EC198" i="8"/>
  <c r="DY198" i="8"/>
  <c r="DU198" i="8"/>
  <c r="DQ198" i="8"/>
  <c r="DM198" i="8"/>
  <c r="DI198" i="8"/>
  <c r="DE198" i="8"/>
  <c r="DA198" i="8"/>
  <c r="CW198" i="8"/>
  <c r="CS198" i="8"/>
  <c r="CO198" i="8"/>
  <c r="CK198" i="8"/>
  <c r="CG198" i="8"/>
  <c r="CC198" i="8"/>
  <c r="BY198" i="8"/>
  <c r="BU198" i="8"/>
  <c r="BU199" i="8" s="1"/>
  <c r="BQ198" i="8"/>
  <c r="BM198" i="8"/>
  <c r="BI198" i="8"/>
  <c r="BE198" i="8"/>
  <c r="BA198" i="8"/>
  <c r="AW198" i="8"/>
  <c r="AS198" i="8"/>
  <c r="AS199" i="8" s="1"/>
  <c r="AO198" i="8"/>
  <c r="AO199" i="8" s="1"/>
  <c r="AK198" i="8"/>
  <c r="AG198" i="8"/>
  <c r="AG199" i="8" s="1"/>
  <c r="AC198" i="8"/>
  <c r="Y198" i="8"/>
  <c r="H198" i="8"/>
  <c r="H199" i="8" s="1"/>
  <c r="AH126" i="8"/>
  <c r="AH128" i="8" s="1"/>
  <c r="AX126" i="8"/>
  <c r="BN126" i="8"/>
  <c r="BN128" i="8" s="1"/>
  <c r="CD126" i="8"/>
  <c r="CD128" i="8" s="1"/>
  <c r="CT126" i="8"/>
  <c r="DJ126" i="8"/>
  <c r="DZ126" i="8"/>
  <c r="AE126" i="8"/>
  <c r="AU126" i="8"/>
  <c r="BK126" i="8"/>
  <c r="CA126" i="8"/>
  <c r="CQ126" i="8"/>
  <c r="DG126" i="8"/>
  <c r="DW126" i="8"/>
  <c r="AF126" i="8"/>
  <c r="AV126" i="8"/>
  <c r="BL126" i="8"/>
  <c r="CB126" i="8"/>
  <c r="CR126" i="8"/>
  <c r="DH126" i="8"/>
  <c r="DX126" i="8"/>
  <c r="AC126" i="8"/>
  <c r="AS126" i="8"/>
  <c r="BI126" i="8"/>
  <c r="BY126" i="8"/>
  <c r="CO126" i="8"/>
  <c r="DE126" i="8"/>
  <c r="H203" i="8"/>
  <c r="AK203" i="8"/>
  <c r="BA203" i="8"/>
  <c r="BQ203" i="8"/>
  <c r="CG203" i="8"/>
  <c r="CW203" i="8"/>
  <c r="DM203" i="8"/>
  <c r="EC203" i="8"/>
  <c r="AH203" i="8"/>
  <c r="AX203" i="8"/>
  <c r="BN203" i="8"/>
  <c r="CD203" i="8"/>
  <c r="CT203" i="8"/>
  <c r="DJ203" i="8"/>
  <c r="DZ203" i="8"/>
  <c r="AE203" i="8"/>
  <c r="AU203" i="8"/>
  <c r="BK203" i="8"/>
  <c r="CA203" i="8"/>
  <c r="CA205" i="8" s="1"/>
  <c r="CQ203" i="8"/>
  <c r="CQ205" i="8" s="1"/>
  <c r="DG203" i="8"/>
  <c r="DG205" i="8" s="1"/>
  <c r="DW203" i="8"/>
  <c r="DW205" i="8" s="1"/>
  <c r="AF203" i="8"/>
  <c r="AF205" i="8" s="1"/>
  <c r="AV203" i="8"/>
  <c r="AV205" i="8" s="1"/>
  <c r="BL203" i="8"/>
  <c r="BL205" i="8" s="1"/>
  <c r="CB203" i="8"/>
  <c r="CB205" i="8" s="1"/>
  <c r="CR203" i="8"/>
  <c r="CR205" i="8" s="1"/>
  <c r="DH203" i="8"/>
  <c r="DH205" i="8" s="1"/>
  <c r="AW244" i="8"/>
  <c r="DI244" i="8"/>
  <c r="DI246" i="8" s="1"/>
  <c r="BQ244" i="8"/>
  <c r="EC244" i="8"/>
  <c r="BU244" i="8"/>
  <c r="AC244" i="8"/>
  <c r="CO244" i="8"/>
  <c r="Z244" i="8"/>
  <c r="AP244" i="8"/>
  <c r="BF244" i="8"/>
  <c r="BV244" i="8"/>
  <c r="CL244" i="8"/>
  <c r="DB244" i="8"/>
  <c r="DR244" i="8"/>
  <c r="W244" i="8"/>
  <c r="AM244" i="8"/>
  <c r="BC244" i="8"/>
  <c r="BS244" i="8"/>
  <c r="CI244" i="8"/>
  <c r="CY244" i="8"/>
  <c r="DO244" i="8"/>
  <c r="H244" i="8"/>
  <c r="AJ244" i="8"/>
  <c r="AZ244" i="8"/>
  <c r="BP244" i="8"/>
  <c r="CF244" i="8"/>
  <c r="CV244" i="8"/>
  <c r="DL244" i="8"/>
  <c r="AF97" i="8"/>
  <c r="AV97" i="8"/>
  <c r="BL97" i="8"/>
  <c r="CB97" i="8"/>
  <c r="CR97" i="8"/>
  <c r="DH97" i="8"/>
  <c r="DX97" i="8"/>
  <c r="AC97" i="8"/>
  <c r="AS97" i="8"/>
  <c r="BI97" i="8"/>
  <c r="BY97" i="8"/>
  <c r="CO97" i="8"/>
  <c r="DE97" i="8"/>
  <c r="DU97" i="8"/>
  <c r="Z97" i="8"/>
  <c r="AP97" i="8"/>
  <c r="BF97" i="8"/>
  <c r="BV97" i="8"/>
  <c r="CL97" i="8"/>
  <c r="DB97" i="8"/>
  <c r="DR97" i="8"/>
  <c r="W97" i="8"/>
  <c r="AM97" i="8"/>
  <c r="BC97" i="8"/>
  <c r="BS97" i="8"/>
  <c r="CI97" i="8"/>
  <c r="CY97" i="8"/>
  <c r="C99" i="8"/>
  <c r="C100" i="8" s="1"/>
  <c r="EC98" i="8"/>
  <c r="DY98" i="8"/>
  <c r="DU98" i="8"/>
  <c r="DQ98" i="8"/>
  <c r="DM98" i="8"/>
  <c r="DI98" i="8"/>
  <c r="DE98" i="8"/>
  <c r="DA98" i="8"/>
  <c r="CW98" i="8"/>
  <c r="CS98" i="8"/>
  <c r="CO98" i="8"/>
  <c r="CK98" i="8"/>
  <c r="CG98" i="8"/>
  <c r="CC98" i="8"/>
  <c r="BY98" i="8"/>
  <c r="BU98" i="8"/>
  <c r="BQ98" i="8"/>
  <c r="BM98" i="8"/>
  <c r="BI98" i="8"/>
  <c r="BE98" i="8"/>
  <c r="BA98" i="8"/>
  <c r="AW98" i="8"/>
  <c r="AS98" i="8"/>
  <c r="AO98" i="8"/>
  <c r="AK98" i="8"/>
  <c r="AG98" i="8"/>
  <c r="AC98" i="8"/>
  <c r="Y98" i="8"/>
  <c r="H98" i="8"/>
  <c r="EB98" i="8"/>
  <c r="DX98" i="8"/>
  <c r="DT98" i="8"/>
  <c r="DP98" i="8"/>
  <c r="DL98" i="8"/>
  <c r="DH98" i="8"/>
  <c r="DD98" i="8"/>
  <c r="CZ98" i="8"/>
  <c r="CV98" i="8"/>
  <c r="CR98" i="8"/>
  <c r="CN98" i="8"/>
  <c r="CJ98" i="8"/>
  <c r="CF98" i="8"/>
  <c r="CB98" i="8"/>
  <c r="BX98" i="8"/>
  <c r="BT98" i="8"/>
  <c r="BP98" i="8"/>
  <c r="BL98" i="8"/>
  <c r="BH98" i="8"/>
  <c r="BD98" i="8"/>
  <c r="AZ98" i="8"/>
  <c r="AV98" i="8"/>
  <c r="AR98" i="8"/>
  <c r="AN98" i="8"/>
  <c r="AJ98" i="8"/>
  <c r="AF98" i="8"/>
  <c r="AB98" i="8"/>
  <c r="AB99" i="8" s="1"/>
  <c r="X98" i="8"/>
  <c r="EA98" i="8"/>
  <c r="DW98" i="8"/>
  <c r="DS98" i="8"/>
  <c r="DO98" i="8"/>
  <c r="DK98" i="8"/>
  <c r="DG98" i="8"/>
  <c r="DC98" i="8"/>
  <c r="DC99" i="8" s="1"/>
  <c r="CY98" i="8"/>
  <c r="CU98" i="8"/>
  <c r="CQ98" i="8"/>
  <c r="CM98" i="8"/>
  <c r="CI98" i="8"/>
  <c r="CE98" i="8"/>
  <c r="CA98" i="8"/>
  <c r="BW98" i="8"/>
  <c r="BW99" i="8" s="1"/>
  <c r="BS98" i="8"/>
  <c r="BS99" i="8" s="1"/>
  <c r="BO98" i="8"/>
  <c r="BK98" i="8"/>
  <c r="BG98" i="8"/>
  <c r="BC98" i="8"/>
  <c r="AY98" i="8"/>
  <c r="AU98" i="8"/>
  <c r="AQ98" i="8"/>
  <c r="AQ99" i="8" s="1"/>
  <c r="AM98" i="8"/>
  <c r="AI98" i="8"/>
  <c r="AE98" i="8"/>
  <c r="AA98" i="8"/>
  <c r="AA99" i="8" s="1"/>
  <c r="W98" i="8"/>
  <c r="ED98" i="8"/>
  <c r="DZ98" i="8"/>
  <c r="DV98" i="8"/>
  <c r="DV99" i="8" s="1"/>
  <c r="DR98" i="8"/>
  <c r="DR99" i="8" s="1"/>
  <c r="DN98" i="8"/>
  <c r="DJ98" i="8"/>
  <c r="DF98" i="8"/>
  <c r="DF99" i="8" s="1"/>
  <c r="DB98" i="8"/>
  <c r="CX98" i="8"/>
  <c r="CT98" i="8"/>
  <c r="CP98" i="8"/>
  <c r="CP99" i="8" s="1"/>
  <c r="CL98" i="8"/>
  <c r="CH98" i="8"/>
  <c r="CD98" i="8"/>
  <c r="BZ98" i="8"/>
  <c r="BZ99" i="8" s="1"/>
  <c r="BV98" i="8"/>
  <c r="BR98" i="8"/>
  <c r="BN98" i="8"/>
  <c r="BJ98" i="8"/>
  <c r="BJ99" i="8" s="1"/>
  <c r="BF98" i="8"/>
  <c r="BF99" i="8" s="1"/>
  <c r="BB98" i="8"/>
  <c r="AX98" i="8"/>
  <c r="AT98" i="8"/>
  <c r="AT99" i="8" s="1"/>
  <c r="AP98" i="8"/>
  <c r="AL98" i="8"/>
  <c r="AH98" i="8"/>
  <c r="AD98" i="8"/>
  <c r="AD99" i="8" s="1"/>
  <c r="Z98" i="8"/>
  <c r="V98" i="8"/>
  <c r="AF191" i="8"/>
  <c r="AV191" i="8"/>
  <c r="BL191" i="8"/>
  <c r="CB191" i="8"/>
  <c r="CR191" i="8"/>
  <c r="DH191" i="8"/>
  <c r="DX191" i="8"/>
  <c r="AG191" i="8"/>
  <c r="AW191" i="8"/>
  <c r="BM191" i="8"/>
  <c r="CC191" i="8"/>
  <c r="CS191" i="8"/>
  <c r="DI191" i="8"/>
  <c r="DY191" i="8"/>
  <c r="AD191" i="8"/>
  <c r="AT191" i="8"/>
  <c r="BJ191" i="8"/>
  <c r="BZ191" i="8"/>
  <c r="CP191" i="8"/>
  <c r="DF191" i="8"/>
  <c r="DV191" i="8"/>
  <c r="AA191" i="8"/>
  <c r="AQ191" i="8"/>
  <c r="BG191" i="8"/>
  <c r="BW191" i="8"/>
  <c r="CM191" i="8"/>
  <c r="DC191" i="8"/>
  <c r="AH268" i="8"/>
  <c r="V268" i="8"/>
  <c r="ED268" i="8"/>
  <c r="CN268" i="8"/>
  <c r="CX268" i="8"/>
  <c r="AI268" i="8"/>
  <c r="AY268" i="8"/>
  <c r="BZ268" i="8"/>
  <c r="DR268" i="8"/>
  <c r="AJ268" i="8"/>
  <c r="AJ270" i="8" s="1"/>
  <c r="AZ268" i="8"/>
  <c r="CB268" i="8"/>
  <c r="DV268" i="8"/>
  <c r="AG268" i="8"/>
  <c r="AG270" i="8" s="1"/>
  <c r="AW268" i="8"/>
  <c r="AW270" i="8" s="1"/>
  <c r="BV268" i="8"/>
  <c r="DJ268" i="8"/>
  <c r="BO268" i="8"/>
  <c r="CE268" i="8"/>
  <c r="CU268" i="8"/>
  <c r="DK268" i="8"/>
  <c r="EA268" i="8"/>
  <c r="DH268" i="8"/>
  <c r="DX268" i="8"/>
  <c r="BM268" i="8"/>
  <c r="CC268" i="8"/>
  <c r="CS268" i="8"/>
  <c r="DI268" i="8"/>
  <c r="AB162" i="8"/>
  <c r="AR162" i="8"/>
  <c r="BH162" i="8"/>
  <c r="BX162" i="8"/>
  <c r="CN162" i="8"/>
  <c r="DD162" i="8"/>
  <c r="DT162" i="8"/>
  <c r="Y162" i="8"/>
  <c r="AO162" i="8"/>
  <c r="BE162" i="8"/>
  <c r="BU162" i="8"/>
  <c r="CK162" i="8"/>
  <c r="DA162" i="8"/>
  <c r="DQ162" i="8"/>
  <c r="V162" i="8"/>
  <c r="AL162" i="8"/>
  <c r="AL164" i="8" s="1"/>
  <c r="BB162" i="8"/>
  <c r="BB164" i="8" s="1"/>
  <c r="BR162" i="8"/>
  <c r="BR164" i="8" s="1"/>
  <c r="CH162" i="8"/>
  <c r="CH164" i="8" s="1"/>
  <c r="CX162" i="8"/>
  <c r="CX164" i="8" s="1"/>
  <c r="DN162" i="8"/>
  <c r="DN164" i="8" s="1"/>
  <c r="ED162" i="8"/>
  <c r="ED164" i="8" s="1"/>
  <c r="AI162" i="8"/>
  <c r="AI164" i="8" s="1"/>
  <c r="AY162" i="8"/>
  <c r="AY164" i="8" s="1"/>
  <c r="BO162" i="8"/>
  <c r="BO164" i="8" s="1"/>
  <c r="CE162" i="8"/>
  <c r="CE164" i="8" s="1"/>
  <c r="CU162" i="8"/>
  <c r="CU164" i="8" s="1"/>
  <c r="DK162" i="8"/>
  <c r="DK164" i="8" s="1"/>
  <c r="BF34" i="8"/>
  <c r="CU34" i="8"/>
  <c r="C48" i="8"/>
  <c r="C49" i="8" s="1"/>
  <c r="DH47" i="8"/>
  <c r="DI283" i="8" s="1"/>
  <c r="CP47" i="8"/>
  <c r="CQ283" i="8" s="1"/>
  <c r="AD47" i="8"/>
  <c r="AE283" i="8" s="1"/>
  <c r="BK47" i="8"/>
  <c r="BL283" i="8" s="1"/>
  <c r="CO47" i="8"/>
  <c r="CP283" i="8" s="1"/>
  <c r="DT47" i="8"/>
  <c r="DU283" i="8" s="1"/>
  <c r="AM47" i="8"/>
  <c r="AN283" i="8" s="1"/>
  <c r="BW47" i="8"/>
  <c r="BX283" i="8" s="1"/>
  <c r="CT47" i="8"/>
  <c r="CU283" i="8" s="1"/>
  <c r="AH47" i="8"/>
  <c r="AI283" i="8" s="1"/>
  <c r="BP47" i="8"/>
  <c r="BQ283" i="8" s="1"/>
  <c r="CU47" i="8"/>
  <c r="CV283" i="8" s="1"/>
  <c r="DD47" i="8"/>
  <c r="DE283" i="8" s="1"/>
  <c r="CB47" i="8"/>
  <c r="CC283" i="8" s="1"/>
  <c r="DB47" i="8"/>
  <c r="DC283" i="8" s="1"/>
  <c r="AP47" i="8"/>
  <c r="AQ283" i="8" s="1"/>
  <c r="CA47" i="8"/>
  <c r="CB283" i="8" s="1"/>
  <c r="DE47" i="8"/>
  <c r="DF283" i="8" s="1"/>
  <c r="X47" i="8"/>
  <c r="Y283" i="8" s="1"/>
  <c r="BC47" i="8"/>
  <c r="BD283" i="8" s="1"/>
  <c r="AK47" i="8"/>
  <c r="AL283" i="8" s="1"/>
  <c r="DN47" i="8"/>
  <c r="DO283" i="8" s="1"/>
  <c r="BB47" i="8"/>
  <c r="BC283" i="8" s="1"/>
  <c r="CQ47" i="8"/>
  <c r="CR283" i="8" s="1"/>
  <c r="DU47" i="8"/>
  <c r="DV283" i="8" s="1"/>
  <c r="AN47" i="8"/>
  <c r="AO283" i="8" s="1"/>
  <c r="AW47" i="8"/>
  <c r="AX283" i="8" s="1"/>
  <c r="DM47" i="8"/>
  <c r="DN283" i="8" s="1"/>
  <c r="BL47" i="8"/>
  <c r="BM283" i="8" s="1"/>
  <c r="CF47" i="8"/>
  <c r="CG283" i="8" s="1"/>
  <c r="BH47" i="8"/>
  <c r="BI283" i="8" s="1"/>
  <c r="AX47" i="8"/>
  <c r="AY283" i="8" s="1"/>
  <c r="AR47" i="8"/>
  <c r="AS283" i="8" s="1"/>
  <c r="CV47" i="8"/>
  <c r="CW283" i="8" s="1"/>
  <c r="BX47" i="8"/>
  <c r="BY283" i="8" s="1"/>
  <c r="BR47" i="8"/>
  <c r="BS283" i="8" s="1"/>
  <c r="BS47" i="8"/>
  <c r="BT283" i="8" s="1"/>
  <c r="AA47" i="8"/>
  <c r="AB283" i="8" s="1"/>
  <c r="BZ47" i="8"/>
  <c r="CA283" i="8" s="1"/>
  <c r="DW47" i="8"/>
  <c r="DX283" i="8" s="1"/>
  <c r="AO47" i="8"/>
  <c r="AP283" i="8" s="1"/>
  <c r="BT47" i="8"/>
  <c r="BU283" i="8" s="1"/>
  <c r="CY47" i="8"/>
  <c r="CZ283" i="8" s="1"/>
  <c r="DX47" i="8"/>
  <c r="DY283" i="8" s="1"/>
  <c r="EC47" i="8"/>
  <c r="ED283" i="8" s="1"/>
  <c r="CD47" i="8"/>
  <c r="CE283" i="8" s="1"/>
  <c r="EB47" i="8"/>
  <c r="EC283" i="8" s="1"/>
  <c r="AU47" i="8"/>
  <c r="AV283" i="8" s="1"/>
  <c r="BY47" i="8"/>
  <c r="BZ283" i="8" s="1"/>
  <c r="CI47" i="8"/>
  <c r="CJ283" i="8" s="1"/>
  <c r="AV47" i="8"/>
  <c r="AW283" i="8" s="1"/>
  <c r="CL47" i="8"/>
  <c r="CM283" i="8" s="1"/>
  <c r="Z47" i="8"/>
  <c r="AA283" i="8" s="1"/>
  <c r="BE47" i="8"/>
  <c r="BF283" i="8" s="1"/>
  <c r="CJ47" i="8"/>
  <c r="CK283" i="8" s="1"/>
  <c r="DO47" i="8"/>
  <c r="DP283" i="8" s="1"/>
  <c r="AG47" i="8"/>
  <c r="AH283" i="8" s="1"/>
  <c r="BA47" i="8"/>
  <c r="BB283" i="8" s="1"/>
  <c r="CX47" i="8"/>
  <c r="CY283" i="8" s="1"/>
  <c r="AL47" i="8"/>
  <c r="AM283" i="8" s="1"/>
  <c r="BU47" i="8"/>
  <c r="BV283" i="8" s="1"/>
  <c r="CZ47" i="8"/>
  <c r="DA283" i="8" s="1"/>
  <c r="DI47" i="8"/>
  <c r="DJ283" i="8" s="1"/>
  <c r="AB47" i="8"/>
  <c r="AC283" i="8" s="1"/>
  <c r="AF47" i="8"/>
  <c r="AG283" i="8" s="1"/>
  <c r="CR47" i="8"/>
  <c r="CS283" i="8" s="1"/>
  <c r="AT47" i="8"/>
  <c r="AU283" i="8" s="1"/>
  <c r="AC47" i="8"/>
  <c r="AD283" i="8" s="1"/>
  <c r="DJ47" i="8"/>
  <c r="DK283" i="8" s="1"/>
  <c r="DP47" i="8"/>
  <c r="DQ283" i="8" s="1"/>
  <c r="DR47" i="8"/>
  <c r="DS283" i="8" s="1"/>
  <c r="EA47" i="8"/>
  <c r="EB283" i="8" s="1"/>
  <c r="DS47" i="8"/>
  <c r="DT283" i="8" s="1"/>
  <c r="DL47" i="8"/>
  <c r="DM283" i="8" s="1"/>
  <c r="BI47" i="8"/>
  <c r="BJ283" i="8" s="1"/>
  <c r="W47" i="8"/>
  <c r="X283" i="8" s="1"/>
  <c r="DV47" i="8"/>
  <c r="DW283" i="8" s="1"/>
  <c r="BJ47" i="8"/>
  <c r="BK283" i="8" s="1"/>
  <c r="DA47" i="8"/>
  <c r="DB283" i="8" s="1"/>
  <c r="H47" i="8"/>
  <c r="AY47" i="8"/>
  <c r="AZ283" i="8" s="1"/>
  <c r="CC47" i="8"/>
  <c r="CD283" i="8" s="1"/>
  <c r="AQ47" i="8"/>
  <c r="AR283" i="8" s="1"/>
  <c r="DZ47" i="8"/>
  <c r="EA283" i="8" s="1"/>
  <c r="BN47" i="8"/>
  <c r="BO283" i="8" s="1"/>
  <c r="DG47" i="8"/>
  <c r="DH283" i="8" s="1"/>
  <c r="Y47" i="8"/>
  <c r="Z283" i="8" s="1"/>
  <c r="BD47" i="8"/>
  <c r="BE283" i="8" s="1"/>
  <c r="BM47" i="8"/>
  <c r="BN283" i="8" s="1"/>
  <c r="BQ47" i="8"/>
  <c r="BR283" i="8" s="1"/>
  <c r="BV47" i="8"/>
  <c r="BW283" i="8" s="1"/>
  <c r="DQ47" i="8"/>
  <c r="DR283" i="8" s="1"/>
  <c r="AJ47" i="8"/>
  <c r="AK283" i="8" s="1"/>
  <c r="BO47" i="8"/>
  <c r="BP283" i="8" s="1"/>
  <c r="CS47" i="8"/>
  <c r="CT283" i="8" s="1"/>
  <c r="DC47" i="8"/>
  <c r="DD283" i="8" s="1"/>
  <c r="CM47" i="8"/>
  <c r="CN283" i="8" s="1"/>
  <c r="CH47" i="8"/>
  <c r="CI283" i="8" s="1"/>
  <c r="V47" i="8"/>
  <c r="W283" i="8" s="1"/>
  <c r="AZ47" i="8"/>
  <c r="BA283" i="8" s="1"/>
  <c r="CE47" i="8"/>
  <c r="CF283" i="8" s="1"/>
  <c r="CN47" i="8"/>
  <c r="CO283" i="8" s="1"/>
  <c r="CG47" i="8"/>
  <c r="CH283" i="8" s="1"/>
  <c r="DY47" i="8"/>
  <c r="DZ283" i="8" s="1"/>
  <c r="DF47" i="8"/>
  <c r="DG283" i="8" s="1"/>
  <c r="DK47" i="8"/>
  <c r="DL283" i="8" s="1"/>
  <c r="BG47" i="8"/>
  <c r="BH283" i="8" s="1"/>
  <c r="CK47" i="8"/>
  <c r="CL283" i="8" s="1"/>
  <c r="AI47" i="8"/>
  <c r="AJ283" i="8" s="1"/>
  <c r="BF47" i="8"/>
  <c r="BG283" i="8" s="1"/>
  <c r="AS47" i="8"/>
  <c r="AT283" i="8" s="1"/>
  <c r="ED47" i="8"/>
  <c r="AE47" i="8"/>
  <c r="AF283" i="8" s="1"/>
  <c r="CW47" i="8"/>
  <c r="CX283" i="8" s="1"/>
  <c r="CQ34" i="8"/>
  <c r="DE34" i="8"/>
  <c r="DP35" i="8"/>
  <c r="DQ281" i="8" s="1"/>
  <c r="CZ35" i="8"/>
  <c r="DA281" i="8" s="1"/>
  <c r="CJ35" i="8"/>
  <c r="CK281" i="8" s="1"/>
  <c r="BT35" i="8"/>
  <c r="BU281" i="8" s="1"/>
  <c r="BD35" i="8"/>
  <c r="BE281" i="8" s="1"/>
  <c r="AN35" i="8"/>
  <c r="AO281" i="8" s="1"/>
  <c r="X35" i="8"/>
  <c r="Y281" i="8" s="1"/>
  <c r="DS35" i="8"/>
  <c r="DT281" i="8" s="1"/>
  <c r="DC35" i="8"/>
  <c r="DD281" i="8" s="1"/>
  <c r="CM35" i="8"/>
  <c r="CN281" i="8" s="1"/>
  <c r="BW35" i="8"/>
  <c r="BX281" i="8" s="1"/>
  <c r="BG35" i="8"/>
  <c r="BH281" i="8" s="1"/>
  <c r="AQ35" i="8"/>
  <c r="AR281" i="8" s="1"/>
  <c r="AA35" i="8"/>
  <c r="AB281" i="8" s="1"/>
  <c r="DV35" i="8"/>
  <c r="DW281" i="8" s="1"/>
  <c r="DF35" i="8"/>
  <c r="DG281" i="8" s="1"/>
  <c r="CP35" i="8"/>
  <c r="CQ281" i="8" s="1"/>
  <c r="BZ35" i="8"/>
  <c r="CA281" i="8" s="1"/>
  <c r="BJ35" i="8"/>
  <c r="BK281" i="8" s="1"/>
  <c r="AT35" i="8"/>
  <c r="AU281" i="8" s="1"/>
  <c r="AD35" i="8"/>
  <c r="AE281" i="8" s="1"/>
  <c r="DM35" i="8"/>
  <c r="DN281" i="8" s="1"/>
  <c r="BA35" i="8"/>
  <c r="BB281" i="8" s="1"/>
  <c r="CS35" i="8"/>
  <c r="CT281" i="8" s="1"/>
  <c r="AG35" i="8"/>
  <c r="AH281" i="8" s="1"/>
  <c r="BY35" i="8"/>
  <c r="BZ281" i="8" s="1"/>
  <c r="DQ35" i="8"/>
  <c r="DR281" i="8" s="1"/>
  <c r="BE35" i="8"/>
  <c r="BF281" i="8" s="1"/>
  <c r="EB35" i="8"/>
  <c r="EC281" i="8" s="1"/>
  <c r="DL35" i="8"/>
  <c r="DM281" i="8" s="1"/>
  <c r="CV35" i="8"/>
  <c r="CW281" i="8" s="1"/>
  <c r="CF35" i="8"/>
  <c r="CG281" i="8" s="1"/>
  <c r="BP35" i="8"/>
  <c r="BQ281" i="8" s="1"/>
  <c r="AZ35" i="8"/>
  <c r="BA281" i="8" s="1"/>
  <c r="AJ35" i="8"/>
  <c r="AK281" i="8" s="1"/>
  <c r="C36" i="8"/>
  <c r="C37" i="8" s="1"/>
  <c r="DO35" i="8"/>
  <c r="DP281" i="8" s="1"/>
  <c r="CY35" i="8"/>
  <c r="CZ281" i="8" s="1"/>
  <c r="CI35" i="8"/>
  <c r="CJ281" i="8" s="1"/>
  <c r="BS35" i="8"/>
  <c r="BT281" i="8" s="1"/>
  <c r="BC35" i="8"/>
  <c r="BD281" i="8" s="1"/>
  <c r="AM35" i="8"/>
  <c r="AN281" i="8" s="1"/>
  <c r="W35" i="8"/>
  <c r="X281" i="8" s="1"/>
  <c r="DR35" i="8"/>
  <c r="DS281" i="8" s="1"/>
  <c r="DB35" i="8"/>
  <c r="DC281" i="8" s="1"/>
  <c r="CL35" i="8"/>
  <c r="CM281" i="8" s="1"/>
  <c r="BV35" i="8"/>
  <c r="BW281" i="8" s="1"/>
  <c r="BF35" i="8"/>
  <c r="BG281" i="8" s="1"/>
  <c r="AP35" i="8"/>
  <c r="AQ281" i="8" s="1"/>
  <c r="Z35" i="8"/>
  <c r="AA281" i="8" s="1"/>
  <c r="CW35" i="8"/>
  <c r="CX281" i="8" s="1"/>
  <c r="AK35" i="8"/>
  <c r="AL281" i="8" s="1"/>
  <c r="CC35" i="8"/>
  <c r="CD281" i="8" s="1"/>
  <c r="DU35" i="8"/>
  <c r="DV281" i="8" s="1"/>
  <c r="BI35" i="8"/>
  <c r="BJ281" i="8" s="1"/>
  <c r="DA35" i="8"/>
  <c r="DB281" i="8" s="1"/>
  <c r="AO35" i="8"/>
  <c r="AP281" i="8" s="1"/>
  <c r="DX35" i="8"/>
  <c r="DY281" i="8" s="1"/>
  <c r="DH35" i="8"/>
  <c r="DI281" i="8" s="1"/>
  <c r="CR35" i="8"/>
  <c r="CS281" i="8" s="1"/>
  <c r="CB35" i="8"/>
  <c r="CC281" i="8" s="1"/>
  <c r="BL35" i="8"/>
  <c r="BM281" i="8" s="1"/>
  <c r="AV35" i="8"/>
  <c r="AW281" i="8" s="1"/>
  <c r="AF35" i="8"/>
  <c r="AG281" i="8" s="1"/>
  <c r="EA35" i="8"/>
  <c r="EB281" i="8" s="1"/>
  <c r="DK35" i="8"/>
  <c r="DL281" i="8" s="1"/>
  <c r="CU35" i="8"/>
  <c r="CV281" i="8" s="1"/>
  <c r="CE35" i="8"/>
  <c r="CF281" i="8" s="1"/>
  <c r="BO35" i="8"/>
  <c r="BP281" i="8" s="1"/>
  <c r="AY35" i="8"/>
  <c r="AZ281" i="8" s="1"/>
  <c r="AI35" i="8"/>
  <c r="AJ281" i="8" s="1"/>
  <c r="ED35" i="8"/>
  <c r="DN35" i="8"/>
  <c r="DO281" i="8" s="1"/>
  <c r="CX35" i="8"/>
  <c r="CY281" i="8" s="1"/>
  <c r="CH35" i="8"/>
  <c r="CI281" i="8" s="1"/>
  <c r="BR35" i="8"/>
  <c r="BS281" i="8" s="1"/>
  <c r="BB35" i="8"/>
  <c r="BC281" i="8" s="1"/>
  <c r="AL35" i="8"/>
  <c r="AM281" i="8" s="1"/>
  <c r="V35" i="8"/>
  <c r="W281" i="8" s="1"/>
  <c r="CG35" i="8"/>
  <c r="CH281" i="8" s="1"/>
  <c r="DY35" i="8"/>
  <c r="DZ281" i="8" s="1"/>
  <c r="BM35" i="8"/>
  <c r="BN281" i="8" s="1"/>
  <c r="DE35" i="8"/>
  <c r="DF281" i="8" s="1"/>
  <c r="AS35" i="8"/>
  <c r="AT281" i="8" s="1"/>
  <c r="CK35" i="8"/>
  <c r="CL281" i="8" s="1"/>
  <c r="Y35" i="8"/>
  <c r="Z281" i="8" s="1"/>
  <c r="DD35" i="8"/>
  <c r="DE281" i="8" s="1"/>
  <c r="AR35" i="8"/>
  <c r="AS281" i="8" s="1"/>
  <c r="CQ35" i="8"/>
  <c r="CR281" i="8" s="1"/>
  <c r="AE35" i="8"/>
  <c r="AF281" i="8" s="1"/>
  <c r="CD35" i="8"/>
  <c r="CE281" i="8" s="1"/>
  <c r="EC35" i="8"/>
  <c r="ED281" i="8" s="1"/>
  <c r="CO35" i="8"/>
  <c r="CP281" i="8" s="1"/>
  <c r="CN35" i="8"/>
  <c r="CO281" i="8" s="1"/>
  <c r="AB35" i="8"/>
  <c r="AC281" i="8" s="1"/>
  <c r="CA35" i="8"/>
  <c r="CB281" i="8" s="1"/>
  <c r="DZ35" i="8"/>
  <c r="EA281" i="8" s="1"/>
  <c r="BN35" i="8"/>
  <c r="BO281" i="8" s="1"/>
  <c r="BQ35" i="8"/>
  <c r="BR281" i="8" s="1"/>
  <c r="AC35" i="8"/>
  <c r="AD281" i="8" s="1"/>
  <c r="BH35" i="8"/>
  <c r="BI281" i="8" s="1"/>
  <c r="AU35" i="8"/>
  <c r="AV281" i="8" s="1"/>
  <c r="AW35" i="8"/>
  <c r="AX281" i="8" s="1"/>
  <c r="BX35" i="8"/>
  <c r="BY281" i="8" s="1"/>
  <c r="DW35" i="8"/>
  <c r="DX281" i="8" s="1"/>
  <c r="BK35" i="8"/>
  <c r="BL281" i="8" s="1"/>
  <c r="DJ35" i="8"/>
  <c r="DK281" i="8" s="1"/>
  <c r="AX35" i="8"/>
  <c r="AY281" i="8" s="1"/>
  <c r="DI35" i="8"/>
  <c r="DJ281" i="8" s="1"/>
  <c r="BU35" i="8"/>
  <c r="BV281" i="8" s="1"/>
  <c r="DT35" i="8"/>
  <c r="DU281" i="8" s="1"/>
  <c r="DG35" i="8"/>
  <c r="DH281" i="8" s="1"/>
  <c r="CT35" i="8"/>
  <c r="CU281" i="8" s="1"/>
  <c r="AH35" i="8"/>
  <c r="AI281" i="8" s="1"/>
  <c r="H35" i="8"/>
  <c r="AC34" i="8"/>
  <c r="DO34" i="8"/>
  <c r="CM34" i="8"/>
  <c r="BP34" i="8"/>
  <c r="EB34" i="8"/>
  <c r="CC34" i="8"/>
  <c r="AD34" i="8"/>
  <c r="CP34" i="8"/>
  <c r="BD34" i="8"/>
  <c r="BQ34" i="8"/>
  <c r="CD34" i="8"/>
  <c r="CI34" i="8"/>
  <c r="DG34" i="8"/>
  <c r="AB34" i="8"/>
  <c r="CN34" i="8"/>
  <c r="AO34" i="8"/>
  <c r="DA34" i="8"/>
  <c r="BB34" i="8"/>
  <c r="DL34" i="8"/>
  <c r="DU28" i="8"/>
  <c r="EB29" i="8"/>
  <c r="EC280" i="8" s="1"/>
  <c r="DL29" i="8"/>
  <c r="DM280" i="8" s="1"/>
  <c r="CV29" i="8"/>
  <c r="CW280" i="8" s="1"/>
  <c r="DW29" i="8"/>
  <c r="DX280" i="8" s="1"/>
  <c r="DG29" i="8"/>
  <c r="DH280" i="8" s="1"/>
  <c r="CQ29" i="8"/>
  <c r="CR280" i="8" s="1"/>
  <c r="DF29" i="8"/>
  <c r="DG280" i="8" s="1"/>
  <c r="CH29" i="8"/>
  <c r="CI280" i="8" s="1"/>
  <c r="BR29" i="8"/>
  <c r="BS280" i="8" s="1"/>
  <c r="BB29" i="8"/>
  <c r="BC280" i="8" s="1"/>
  <c r="AL29" i="8"/>
  <c r="AM280" i="8" s="1"/>
  <c r="V29" i="8"/>
  <c r="W280" i="8" s="1"/>
  <c r="DX29" i="8"/>
  <c r="DY280" i="8" s="1"/>
  <c r="DH29" i="8"/>
  <c r="DI280" i="8" s="1"/>
  <c r="CR29" i="8"/>
  <c r="CS280" i="8" s="1"/>
  <c r="DS29" i="8"/>
  <c r="DT280" i="8" s="1"/>
  <c r="DC29" i="8"/>
  <c r="DD280" i="8" s="1"/>
  <c r="ED29" i="8"/>
  <c r="CX29" i="8"/>
  <c r="CY280" i="8" s="1"/>
  <c r="CD29" i="8"/>
  <c r="CE280" i="8" s="1"/>
  <c r="BN29" i="8"/>
  <c r="BO280" i="8" s="1"/>
  <c r="AX29" i="8"/>
  <c r="AY280" i="8" s="1"/>
  <c r="AH29" i="8"/>
  <c r="AI280" i="8" s="1"/>
  <c r="DY29" i="8"/>
  <c r="DZ280" i="8" s="1"/>
  <c r="DT29" i="8"/>
  <c r="DU280" i="8" s="1"/>
  <c r="DD29" i="8"/>
  <c r="DE280" i="8" s="1"/>
  <c r="C30" i="8"/>
  <c r="C31" i="8" s="1"/>
  <c r="DO29" i="8"/>
  <c r="DP280" i="8" s="1"/>
  <c r="CY29" i="8"/>
  <c r="CZ280" i="8" s="1"/>
  <c r="DV29" i="8"/>
  <c r="DW280" i="8" s="1"/>
  <c r="CP29" i="8"/>
  <c r="CQ280" i="8" s="1"/>
  <c r="BZ29" i="8"/>
  <c r="CA280" i="8" s="1"/>
  <c r="BJ29" i="8"/>
  <c r="BK280" i="8" s="1"/>
  <c r="AT29" i="8"/>
  <c r="AU280" i="8" s="1"/>
  <c r="AD29" i="8"/>
  <c r="AE280" i="8" s="1"/>
  <c r="DI29" i="8"/>
  <c r="DJ280" i="8" s="1"/>
  <c r="EA29" i="8"/>
  <c r="EB280" i="8" s="1"/>
  <c r="CL29" i="8"/>
  <c r="CM280" i="8" s="1"/>
  <c r="Z29" i="8"/>
  <c r="AA280" i="8" s="1"/>
  <c r="BS29" i="8"/>
  <c r="BT280" i="8" s="1"/>
  <c r="AI29" i="8"/>
  <c r="AJ280" i="8" s="1"/>
  <c r="DU29" i="8"/>
  <c r="DV280" i="8" s="1"/>
  <c r="CO29" i="8"/>
  <c r="CP280" i="8" s="1"/>
  <c r="BY29" i="8"/>
  <c r="BZ280" i="8" s="1"/>
  <c r="BI29" i="8"/>
  <c r="BJ280" i="8" s="1"/>
  <c r="AS29" i="8"/>
  <c r="AT280" i="8" s="1"/>
  <c r="AC29" i="8"/>
  <c r="AD280" i="8" s="1"/>
  <c r="DR29" i="8"/>
  <c r="DS280" i="8" s="1"/>
  <c r="CN29" i="8"/>
  <c r="CO280" i="8" s="1"/>
  <c r="BX29" i="8"/>
  <c r="BY280" i="8" s="1"/>
  <c r="BH29" i="8"/>
  <c r="BI280" i="8" s="1"/>
  <c r="AR29" i="8"/>
  <c r="AS280" i="8" s="1"/>
  <c r="AB29" i="8"/>
  <c r="AC280" i="8" s="1"/>
  <c r="CS29" i="8"/>
  <c r="CT280" i="8" s="1"/>
  <c r="BG29" i="8"/>
  <c r="BH280" i="8" s="1"/>
  <c r="AA29" i="8"/>
  <c r="AB280" i="8" s="1"/>
  <c r="CZ29" i="8"/>
  <c r="DA280" i="8" s="1"/>
  <c r="CA29" i="8"/>
  <c r="CB280" i="8" s="1"/>
  <c r="CC29" i="8"/>
  <c r="CD280" i="8" s="1"/>
  <c r="AG29" i="8"/>
  <c r="AH280" i="8" s="1"/>
  <c r="CB29" i="8"/>
  <c r="CC280" i="8" s="1"/>
  <c r="AF29" i="8"/>
  <c r="AG280" i="8" s="1"/>
  <c r="AM29" i="8"/>
  <c r="AN280" i="8" s="1"/>
  <c r="DK29" i="8"/>
  <c r="DL280" i="8" s="1"/>
  <c r="BV29" i="8"/>
  <c r="BW280" i="8" s="1"/>
  <c r="CM29" i="8"/>
  <c r="CN280" i="8" s="1"/>
  <c r="BK29" i="8"/>
  <c r="BL280" i="8" s="1"/>
  <c r="AE29" i="8"/>
  <c r="AF280" i="8" s="1"/>
  <c r="DM29" i="8"/>
  <c r="DN280" i="8" s="1"/>
  <c r="CK29" i="8"/>
  <c r="CL280" i="8" s="1"/>
  <c r="BU29" i="8"/>
  <c r="BV280" i="8" s="1"/>
  <c r="BE29" i="8"/>
  <c r="BF280" i="8" s="1"/>
  <c r="AO29" i="8"/>
  <c r="AP280" i="8" s="1"/>
  <c r="Y29" i="8"/>
  <c r="Z280" i="8" s="1"/>
  <c r="DJ29" i="8"/>
  <c r="DK280" i="8" s="1"/>
  <c r="CJ29" i="8"/>
  <c r="CK280" i="8" s="1"/>
  <c r="BT29" i="8"/>
  <c r="BU280" i="8" s="1"/>
  <c r="BD29" i="8"/>
  <c r="BE280" i="8" s="1"/>
  <c r="AN29" i="8"/>
  <c r="AO280" i="8" s="1"/>
  <c r="X29" i="8"/>
  <c r="Y280" i="8" s="1"/>
  <c r="CE29" i="8"/>
  <c r="CF280" i="8" s="1"/>
  <c r="AY29" i="8"/>
  <c r="AZ280" i="8" s="1"/>
  <c r="DN29" i="8"/>
  <c r="DO280" i="8" s="1"/>
  <c r="AQ29" i="8"/>
  <c r="AR280" i="8" s="1"/>
  <c r="BM29" i="8"/>
  <c r="BN280" i="8" s="1"/>
  <c r="DZ29" i="8"/>
  <c r="EA280" i="8" s="1"/>
  <c r="BL29" i="8"/>
  <c r="BM280" i="8" s="1"/>
  <c r="BO29" i="8"/>
  <c r="BP280" i="8" s="1"/>
  <c r="DP29" i="8"/>
  <c r="DQ280" i="8" s="1"/>
  <c r="CU29" i="8"/>
  <c r="CV280" i="8" s="1"/>
  <c r="BF29" i="8"/>
  <c r="BG280" i="8" s="1"/>
  <c r="CI29" i="8"/>
  <c r="CJ280" i="8" s="1"/>
  <c r="BC29" i="8"/>
  <c r="BD280" i="8" s="1"/>
  <c r="W29" i="8"/>
  <c r="X280" i="8" s="1"/>
  <c r="DE29" i="8"/>
  <c r="DF280" i="8" s="1"/>
  <c r="CG29" i="8"/>
  <c r="CH280" i="8" s="1"/>
  <c r="BQ29" i="8"/>
  <c r="BR280" i="8" s="1"/>
  <c r="BA29" i="8"/>
  <c r="BB280" i="8" s="1"/>
  <c r="AK29" i="8"/>
  <c r="AL280" i="8" s="1"/>
  <c r="H29" i="8"/>
  <c r="DB29" i="8"/>
  <c r="DC280" i="8" s="1"/>
  <c r="CF29" i="8"/>
  <c r="CG280" i="8" s="1"/>
  <c r="BP29" i="8"/>
  <c r="BQ280" i="8" s="1"/>
  <c r="AZ29" i="8"/>
  <c r="BA280" i="8" s="1"/>
  <c r="AJ29" i="8"/>
  <c r="AK280" i="8" s="1"/>
  <c r="DQ29" i="8"/>
  <c r="DR280" i="8" s="1"/>
  <c r="BW29" i="8"/>
  <c r="BX280" i="8" s="1"/>
  <c r="AU29" i="8"/>
  <c r="AV280" i="8" s="1"/>
  <c r="AP29" i="8"/>
  <c r="AQ280" i="8" s="1"/>
  <c r="EC29" i="8"/>
  <c r="ED280" i="8" s="1"/>
  <c r="CW29" i="8"/>
  <c r="CX280" i="8" s="1"/>
  <c r="AW29" i="8"/>
  <c r="AX280" i="8" s="1"/>
  <c r="CT29" i="8"/>
  <c r="CU280" i="8" s="1"/>
  <c r="AV29" i="8"/>
  <c r="AW280" i="8" s="1"/>
  <c r="DA29" i="8"/>
  <c r="DB280" i="8" s="1"/>
  <c r="AG28" i="8"/>
  <c r="BB28" i="8"/>
  <c r="AQ28" i="8"/>
  <c r="EB28" i="8"/>
  <c r="AP28" i="8"/>
  <c r="BD28" i="8"/>
  <c r="DP28" i="8"/>
  <c r="AD28" i="8"/>
  <c r="CP28" i="8"/>
  <c r="DM28" i="8"/>
  <c r="DD28" i="8"/>
  <c r="DG23" i="8"/>
  <c r="DH279" i="8" s="1"/>
  <c r="AU23" i="8"/>
  <c r="AV279" i="8" s="1"/>
  <c r="BN23" i="8"/>
  <c r="BO279" i="8" s="1"/>
  <c r="ED23" i="8"/>
  <c r="CZ23" i="8"/>
  <c r="DA279" i="8" s="1"/>
  <c r="CO23" i="8"/>
  <c r="CP279" i="8" s="1"/>
  <c r="AC23" i="8"/>
  <c r="AD279" i="8" s="1"/>
  <c r="DS23" i="8"/>
  <c r="DT279" i="8" s="1"/>
  <c r="BG23" i="8"/>
  <c r="BH279" i="8" s="1"/>
  <c r="CH23" i="8"/>
  <c r="CI279" i="8" s="1"/>
  <c r="AV23" i="8"/>
  <c r="AW279" i="8" s="1"/>
  <c r="V23" i="8"/>
  <c r="W279" i="8" s="1"/>
  <c r="DA23" i="8"/>
  <c r="DB279" i="8" s="1"/>
  <c r="AO23" i="8"/>
  <c r="AP279" i="8" s="1"/>
  <c r="DO23" i="8"/>
  <c r="DP279" i="8" s="1"/>
  <c r="BZ23" i="8"/>
  <c r="CA279" i="8" s="1"/>
  <c r="EB23" i="8"/>
  <c r="EC279" i="8" s="1"/>
  <c r="AK23" i="8"/>
  <c r="AL279" i="8" s="1"/>
  <c r="AY23" i="8"/>
  <c r="AZ279" i="8" s="1"/>
  <c r="AB23" i="8"/>
  <c r="AC279" i="8" s="1"/>
  <c r="CS23" i="8"/>
  <c r="CT279" i="8" s="1"/>
  <c r="C24" i="8"/>
  <c r="C25" i="8" s="1"/>
  <c r="DJ23" i="8"/>
  <c r="DK279" i="8" s="1"/>
  <c r="AL23" i="8"/>
  <c r="AM279" i="8" s="1"/>
  <c r="BA23" i="8"/>
  <c r="BB279" i="8" s="1"/>
  <c r="CU23" i="8"/>
  <c r="CV279" i="8" s="1"/>
  <c r="AX23" i="8"/>
  <c r="AY279" i="8" s="1"/>
  <c r="AZ23" i="8"/>
  <c r="BA279" i="8" s="1"/>
  <c r="DX23" i="8"/>
  <c r="DY279" i="8" s="1"/>
  <c r="BK23" i="8"/>
  <c r="BL279" i="8" s="1"/>
  <c r="AD23" i="8"/>
  <c r="AE279" i="8" s="1"/>
  <c r="AS23" i="8"/>
  <c r="AT279" i="8" s="1"/>
  <c r="BW23" i="8"/>
  <c r="BX279" i="8" s="1"/>
  <c r="AT23" i="8"/>
  <c r="AU279" i="8" s="1"/>
  <c r="BP23" i="8"/>
  <c r="BQ279" i="8" s="1"/>
  <c r="BQ23" i="8"/>
  <c r="BR279" i="8" s="1"/>
  <c r="DY23" i="8"/>
  <c r="DZ279" i="8" s="1"/>
  <c r="CG23" i="8"/>
  <c r="CH279" i="8" s="1"/>
  <c r="AH23" i="8"/>
  <c r="AI279" i="8" s="1"/>
  <c r="CQ23" i="8"/>
  <c r="CR279" i="8" s="1"/>
  <c r="AE23" i="8"/>
  <c r="AF279" i="8" s="1"/>
  <c r="AP23" i="8"/>
  <c r="AQ279" i="8" s="1"/>
  <c r="CT23" i="8"/>
  <c r="CU279" i="8" s="1"/>
  <c r="AJ23" i="8"/>
  <c r="AK279" i="8" s="1"/>
  <c r="BY23" i="8"/>
  <c r="BZ279" i="8" s="1"/>
  <c r="DT23" i="8"/>
  <c r="DU279" i="8" s="1"/>
  <c r="DC23" i="8"/>
  <c r="DD279" i="8" s="1"/>
  <c r="AQ23" i="8"/>
  <c r="AR279" i="8" s="1"/>
  <c r="BJ23" i="8"/>
  <c r="BK279" i="8" s="1"/>
  <c r="DV23" i="8"/>
  <c r="DW279" i="8" s="1"/>
  <c r="CJ23" i="8"/>
  <c r="CK279" i="8" s="1"/>
  <c r="CK23" i="8"/>
  <c r="CL279" i="8" s="1"/>
  <c r="Y23" i="8"/>
  <c r="Z279" i="8" s="1"/>
  <c r="CI23" i="8"/>
  <c r="CJ279" i="8" s="1"/>
  <c r="DP23" i="8"/>
  <c r="DQ279" i="8" s="1"/>
  <c r="EC23" i="8"/>
  <c r="ED279" i="8" s="1"/>
  <c r="CV23" i="8"/>
  <c r="CW279" i="8" s="1"/>
  <c r="DZ23" i="8"/>
  <c r="EA279" i="8" s="1"/>
  <c r="BR23" i="8"/>
  <c r="BS279" i="8" s="1"/>
  <c r="BM23" i="8"/>
  <c r="BN279" i="8" s="1"/>
  <c r="CY23" i="8"/>
  <c r="CZ279" i="8" s="1"/>
  <c r="BF23" i="8"/>
  <c r="BG279" i="8" s="1"/>
  <c r="BL23" i="8"/>
  <c r="BM279" i="8" s="1"/>
  <c r="H23" i="8"/>
  <c r="BO23" i="8"/>
  <c r="BP279" i="8" s="1"/>
  <c r="BT23" i="8"/>
  <c r="BU279" i="8" s="1"/>
  <c r="DI23" i="8"/>
  <c r="DJ279" i="8" s="1"/>
  <c r="AR23" i="8"/>
  <c r="AS279" i="8" s="1"/>
  <c r="CP23" i="8"/>
  <c r="CQ279" i="8" s="1"/>
  <c r="BD23" i="8"/>
  <c r="BE279" i="8" s="1"/>
  <c r="DE23" i="8"/>
  <c r="DF279" i="8" s="1"/>
  <c r="DN23" i="8"/>
  <c r="DO279" i="8" s="1"/>
  <c r="DQ23" i="8"/>
  <c r="DR279" i="8" s="1"/>
  <c r="W23" i="8"/>
  <c r="X279" i="8" s="1"/>
  <c r="CE23" i="8"/>
  <c r="CF279" i="8" s="1"/>
  <c r="CN23" i="8"/>
  <c r="CO279" i="8" s="1"/>
  <c r="DF23" i="8"/>
  <c r="DG279" i="8" s="1"/>
  <c r="DB23" i="8"/>
  <c r="DC279" i="8" s="1"/>
  <c r="CA23" i="8"/>
  <c r="CB279" i="8" s="1"/>
  <c r="DR23" i="8"/>
  <c r="DS279" i="8" s="1"/>
  <c r="CR23" i="8"/>
  <c r="CS279" i="8" s="1"/>
  <c r="BB23" i="8"/>
  <c r="BC279" i="8" s="1"/>
  <c r="DU23" i="8"/>
  <c r="DV279" i="8" s="1"/>
  <c r="BI23" i="8"/>
  <c r="BJ279" i="8" s="1"/>
  <c r="CF23" i="8"/>
  <c r="CG279" i="8" s="1"/>
  <c r="CM23" i="8"/>
  <c r="CN279" i="8" s="1"/>
  <c r="AA23" i="8"/>
  <c r="AB279" i="8" s="1"/>
  <c r="Z23" i="8"/>
  <c r="AA279" i="8" s="1"/>
  <c r="CL23" i="8"/>
  <c r="CM279" i="8" s="1"/>
  <c r="X23" i="8"/>
  <c r="Y279" i="8" s="1"/>
  <c r="BU23" i="8"/>
  <c r="BV279" i="8" s="1"/>
  <c r="DH23" i="8"/>
  <c r="DI279" i="8" s="1"/>
  <c r="BC23" i="8"/>
  <c r="BD279" i="8" s="1"/>
  <c r="AN23" i="8"/>
  <c r="AO279" i="8" s="1"/>
  <c r="CW23" i="8"/>
  <c r="CX279" i="8" s="1"/>
  <c r="DK23" i="8"/>
  <c r="DL279" i="8" s="1"/>
  <c r="BV23" i="8"/>
  <c r="BW279" i="8" s="1"/>
  <c r="DL23" i="8"/>
  <c r="DM279" i="8" s="1"/>
  <c r="AG23" i="8"/>
  <c r="AH279" i="8" s="1"/>
  <c r="BS23" i="8"/>
  <c r="BT279" i="8" s="1"/>
  <c r="BX23" i="8"/>
  <c r="BY279" i="8" s="1"/>
  <c r="DM23" i="8"/>
  <c r="DN279" i="8" s="1"/>
  <c r="BH23" i="8"/>
  <c r="BI279" i="8" s="1"/>
  <c r="AI23" i="8"/>
  <c r="AJ279" i="8" s="1"/>
  <c r="CX23" i="8"/>
  <c r="CY279" i="8" s="1"/>
  <c r="CC23" i="8"/>
  <c r="CD279" i="8" s="1"/>
  <c r="DW23" i="8"/>
  <c r="DX279" i="8" s="1"/>
  <c r="AF23" i="8"/>
  <c r="AG279" i="8" s="1"/>
  <c r="CB23" i="8"/>
  <c r="CC279" i="8" s="1"/>
  <c r="BE23" i="8"/>
  <c r="BF279" i="8" s="1"/>
  <c r="CD23" i="8"/>
  <c r="CE279" i="8" s="1"/>
  <c r="DD23" i="8"/>
  <c r="DE279" i="8" s="1"/>
  <c r="AM23" i="8"/>
  <c r="AN279" i="8" s="1"/>
  <c r="EA23" i="8"/>
  <c r="EB279" i="8" s="1"/>
  <c r="AW23" i="8"/>
  <c r="AX279" i="8" s="1"/>
  <c r="J51" i="8"/>
  <c r="DS54" i="8" s="1"/>
  <c r="V52" i="8"/>
  <c r="J45" i="8"/>
  <c r="CB48" i="8" s="1"/>
  <c r="V46" i="8"/>
  <c r="DV59" i="8"/>
  <c r="DW285" i="8" s="1"/>
  <c r="CG59" i="8"/>
  <c r="CH285" i="8" s="1"/>
  <c r="CA59" i="8"/>
  <c r="CB285" i="8" s="1"/>
  <c r="C60" i="8"/>
  <c r="C61" i="8" s="1"/>
  <c r="AA59" i="8"/>
  <c r="AB285" i="8" s="1"/>
  <c r="BJ59" i="8"/>
  <c r="BK285" i="8" s="1"/>
  <c r="CN59" i="8"/>
  <c r="CO285" i="8" s="1"/>
  <c r="BD59" i="8"/>
  <c r="BE285" i="8" s="1"/>
  <c r="EC59" i="8"/>
  <c r="ED285" i="8" s="1"/>
  <c r="AP59" i="8"/>
  <c r="AQ285" i="8" s="1"/>
  <c r="AJ59" i="8"/>
  <c r="AK285" i="8" s="1"/>
  <c r="BQ59" i="8"/>
  <c r="BR285" i="8" s="1"/>
  <c r="AS59" i="8"/>
  <c r="AT285" i="8" s="1"/>
  <c r="DK59" i="8"/>
  <c r="DL285" i="8" s="1"/>
  <c r="DF59" i="8"/>
  <c r="DG285" i="8" s="1"/>
  <c r="DD59" i="8"/>
  <c r="DE285" i="8" s="1"/>
  <c r="AC59" i="8"/>
  <c r="AD285" i="8" s="1"/>
  <c r="W59" i="8"/>
  <c r="X285" i="8" s="1"/>
  <c r="DM59" i="8"/>
  <c r="DN285" i="8" s="1"/>
  <c r="BZ59" i="8"/>
  <c r="CA285" i="8" s="1"/>
  <c r="CM59" i="8"/>
  <c r="CN285" i="8" s="1"/>
  <c r="AQ59" i="8"/>
  <c r="AR285" i="8" s="1"/>
  <c r="BS59" i="8"/>
  <c r="BT285" i="8" s="1"/>
  <c r="AD59" i="8"/>
  <c r="AE285" i="8" s="1"/>
  <c r="CB59" i="8"/>
  <c r="CC285" i="8" s="1"/>
  <c r="BE59" i="8"/>
  <c r="BF285" i="8" s="1"/>
  <c r="DQ59" i="8"/>
  <c r="DR285" i="8" s="1"/>
  <c r="CT59" i="8"/>
  <c r="CU285" i="8" s="1"/>
  <c r="AI59" i="8"/>
  <c r="AJ285" i="8" s="1"/>
  <c r="H59" i="8"/>
  <c r="AH59" i="8"/>
  <c r="AI285" i="8" s="1"/>
  <c r="CF59" i="8"/>
  <c r="CG285" i="8" s="1"/>
  <c r="BI59" i="8"/>
  <c r="BJ285" i="8" s="1"/>
  <c r="DU59" i="8"/>
  <c r="DV285" i="8" s="1"/>
  <c r="CX59" i="8"/>
  <c r="CY285" i="8" s="1"/>
  <c r="BA59" i="8"/>
  <c r="BB285" i="8" s="1"/>
  <c r="CW59" i="8"/>
  <c r="CX285" i="8" s="1"/>
  <c r="DO59" i="8"/>
  <c r="DP285" i="8" s="1"/>
  <c r="CU59" i="8"/>
  <c r="CV285" i="8" s="1"/>
  <c r="AG59" i="8"/>
  <c r="AH285" i="8" s="1"/>
  <c r="AT59" i="8"/>
  <c r="AU285" i="8" s="1"/>
  <c r="CR59" i="8"/>
  <c r="CS285" i="8" s="1"/>
  <c r="BU59" i="8"/>
  <c r="BV285" i="8" s="1"/>
  <c r="AX59" i="8"/>
  <c r="AY285" i="8" s="1"/>
  <c r="DJ59" i="8"/>
  <c r="DK285" i="8" s="1"/>
  <c r="AB59" i="8"/>
  <c r="AC285" i="8" s="1"/>
  <c r="AK59" i="8"/>
  <c r="AL285" i="8" s="1"/>
  <c r="AZ59" i="8"/>
  <c r="BA285" i="8" s="1"/>
  <c r="CV59" i="8"/>
  <c r="CW285" i="8" s="1"/>
  <c r="BY59" i="8"/>
  <c r="BZ285" i="8" s="1"/>
  <c r="BB59" i="8"/>
  <c r="BC285" i="8" s="1"/>
  <c r="DN59" i="8"/>
  <c r="DO285" i="8" s="1"/>
  <c r="BX59" i="8"/>
  <c r="BY285" i="8" s="1"/>
  <c r="DT59" i="8"/>
  <c r="DU285" i="8" s="1"/>
  <c r="AU59" i="8"/>
  <c r="AV285" i="8" s="1"/>
  <c r="X59" i="8"/>
  <c r="Y285" i="8" s="1"/>
  <c r="AY59" i="8"/>
  <c r="AZ285" i="8" s="1"/>
  <c r="CQ59" i="8"/>
  <c r="CR285" i="8" s="1"/>
  <c r="DH59" i="8"/>
  <c r="DI285" i="8" s="1"/>
  <c r="CK59" i="8"/>
  <c r="CL285" i="8" s="1"/>
  <c r="BN59" i="8"/>
  <c r="BO285" i="8" s="1"/>
  <c r="DZ59" i="8"/>
  <c r="EA285" i="8" s="1"/>
  <c r="AM59" i="8"/>
  <c r="AN285" i="8" s="1"/>
  <c r="AR59" i="8"/>
  <c r="AS285" i="8" s="1"/>
  <c r="BG59" i="8"/>
  <c r="BH285" i="8" s="1"/>
  <c r="DG59" i="8"/>
  <c r="DH285" i="8" s="1"/>
  <c r="DL59" i="8"/>
  <c r="DM285" i="8" s="1"/>
  <c r="CO59" i="8"/>
  <c r="CP285" i="8" s="1"/>
  <c r="BR59" i="8"/>
  <c r="BS285" i="8" s="1"/>
  <c r="ED59" i="8"/>
  <c r="BL59" i="8"/>
  <c r="BM285" i="8" s="1"/>
  <c r="DS59" i="8"/>
  <c r="DT285" i="8" s="1"/>
  <c r="CH59" i="8"/>
  <c r="CI285" i="8" s="1"/>
  <c r="AF59" i="8"/>
  <c r="AG285" i="8" s="1"/>
  <c r="AO59" i="8"/>
  <c r="AP285" i="8" s="1"/>
  <c r="BK59" i="8"/>
  <c r="BL285" i="8" s="1"/>
  <c r="CZ59" i="8"/>
  <c r="DA285" i="8" s="1"/>
  <c r="CC59" i="8"/>
  <c r="CD285" i="8" s="1"/>
  <c r="BF59" i="8"/>
  <c r="BG285" i="8" s="1"/>
  <c r="DR59" i="8"/>
  <c r="DS285" i="8" s="1"/>
  <c r="Y59" i="8"/>
  <c r="Z285" i="8" s="1"/>
  <c r="BM59" i="8"/>
  <c r="BN285" i="8" s="1"/>
  <c r="CP59" i="8"/>
  <c r="CQ285" i="8" s="1"/>
  <c r="EA59" i="8"/>
  <c r="EB285" i="8" s="1"/>
  <c r="DX59" i="8"/>
  <c r="DY285" i="8" s="1"/>
  <c r="BP59" i="8"/>
  <c r="BQ285" i="8" s="1"/>
  <c r="BO59" i="8"/>
  <c r="BP285" i="8" s="1"/>
  <c r="AV59" i="8"/>
  <c r="AW285" i="8" s="1"/>
  <c r="BW59" i="8"/>
  <c r="BX285" i="8" s="1"/>
  <c r="DW59" i="8"/>
  <c r="DX285" i="8" s="1"/>
  <c r="DP59" i="8"/>
  <c r="DQ285" i="8" s="1"/>
  <c r="CS59" i="8"/>
  <c r="CT285" i="8" s="1"/>
  <c r="BV59" i="8"/>
  <c r="BW285" i="8" s="1"/>
  <c r="BH59" i="8"/>
  <c r="BI285" i="8" s="1"/>
  <c r="CD59" i="8"/>
  <c r="CE285" i="8" s="1"/>
  <c r="CI59" i="8"/>
  <c r="CJ285" i="8" s="1"/>
  <c r="BC59" i="8"/>
  <c r="BD285" i="8" s="1"/>
  <c r="CJ59" i="8"/>
  <c r="CK285" i="8" s="1"/>
  <c r="DY59" i="8"/>
  <c r="DZ285" i="8" s="1"/>
  <c r="Z59" i="8"/>
  <c r="AA285" i="8" s="1"/>
  <c r="AN59" i="8"/>
  <c r="AO285" i="8" s="1"/>
  <c r="DA59" i="8"/>
  <c r="DB285" i="8" s="1"/>
  <c r="CE59" i="8"/>
  <c r="CF285" i="8" s="1"/>
  <c r="EB59" i="8"/>
  <c r="EC285" i="8" s="1"/>
  <c r="AE59" i="8"/>
  <c r="AF285" i="8" s="1"/>
  <c r="CY59" i="8"/>
  <c r="CZ285" i="8" s="1"/>
  <c r="V59" i="8"/>
  <c r="W285" i="8" s="1"/>
  <c r="BT59" i="8"/>
  <c r="BU285" i="8" s="1"/>
  <c r="AW59" i="8"/>
  <c r="AX285" i="8" s="1"/>
  <c r="DI59" i="8"/>
  <c r="DJ285" i="8" s="1"/>
  <c r="CL59" i="8"/>
  <c r="CM285" i="8" s="1"/>
  <c r="DC59" i="8"/>
  <c r="DD285" i="8" s="1"/>
  <c r="DE59" i="8"/>
  <c r="DF285" i="8" s="1"/>
  <c r="AL59" i="8"/>
  <c r="AM285" i="8" s="1"/>
  <c r="DB59" i="8"/>
  <c r="DC285" i="8" s="1"/>
  <c r="J32" i="8"/>
  <c r="DU41" i="8"/>
  <c r="DV282" i="8" s="1"/>
  <c r="DE41" i="8"/>
  <c r="DF282" i="8" s="1"/>
  <c r="CO41" i="8"/>
  <c r="CP282" i="8" s="1"/>
  <c r="BY41" i="8"/>
  <c r="BZ282" i="8" s="1"/>
  <c r="BI41" i="8"/>
  <c r="BJ282" i="8" s="1"/>
  <c r="AS41" i="8"/>
  <c r="AT282" i="8" s="1"/>
  <c r="AC41" i="8"/>
  <c r="AD282" i="8" s="1"/>
  <c r="DX41" i="8"/>
  <c r="DY282" i="8" s="1"/>
  <c r="DH41" i="8"/>
  <c r="DI282" i="8" s="1"/>
  <c r="CR41" i="8"/>
  <c r="CS282" i="8" s="1"/>
  <c r="CB41" i="8"/>
  <c r="CC282" i="8" s="1"/>
  <c r="BL41" i="8"/>
  <c r="BM282" i="8" s="1"/>
  <c r="AV41" i="8"/>
  <c r="AW282" i="8" s="1"/>
  <c r="AF41" i="8"/>
  <c r="AG282" i="8" s="1"/>
  <c r="EA41" i="8"/>
  <c r="EB282" i="8" s="1"/>
  <c r="DK41" i="8"/>
  <c r="DL282" i="8" s="1"/>
  <c r="CU41" i="8"/>
  <c r="CV282" i="8" s="1"/>
  <c r="CE41" i="8"/>
  <c r="CF282" i="8" s="1"/>
  <c r="BO41" i="8"/>
  <c r="BP282" i="8" s="1"/>
  <c r="AY41" i="8"/>
  <c r="AZ282" i="8" s="1"/>
  <c r="AI41" i="8"/>
  <c r="AJ282" i="8" s="1"/>
  <c r="DR41" i="8"/>
  <c r="DS282" i="8" s="1"/>
  <c r="BF41" i="8"/>
  <c r="BG282" i="8" s="1"/>
  <c r="DN41" i="8"/>
  <c r="DO282" i="8" s="1"/>
  <c r="BB41" i="8"/>
  <c r="BC282" i="8" s="1"/>
  <c r="DJ41" i="8"/>
  <c r="DK282" i="8" s="1"/>
  <c r="AX41" i="8"/>
  <c r="AY282" i="8" s="1"/>
  <c r="BJ41" i="8"/>
  <c r="BK282" i="8" s="1"/>
  <c r="AD41" i="8"/>
  <c r="AE282" i="8" s="1"/>
  <c r="DI41" i="8"/>
  <c r="DJ282" i="8" s="1"/>
  <c r="BM41" i="8"/>
  <c r="BN282" i="8" s="1"/>
  <c r="EB41" i="8"/>
  <c r="EC282" i="8" s="1"/>
  <c r="CF41" i="8"/>
  <c r="CG282" i="8" s="1"/>
  <c r="AJ41" i="8"/>
  <c r="AK282" i="8" s="1"/>
  <c r="CY41" i="8"/>
  <c r="CZ282" i="8" s="1"/>
  <c r="BC41" i="8"/>
  <c r="BD282" i="8" s="1"/>
  <c r="BR41" i="8"/>
  <c r="BS282" i="8" s="1"/>
  <c r="DV41" i="8"/>
  <c r="DW282" i="8" s="1"/>
  <c r="DQ41" i="8"/>
  <c r="DR282" i="8" s="1"/>
  <c r="DA41" i="8"/>
  <c r="DB282" i="8" s="1"/>
  <c r="CK41" i="8"/>
  <c r="CL282" i="8" s="1"/>
  <c r="BU41" i="8"/>
  <c r="BV282" i="8" s="1"/>
  <c r="BE41" i="8"/>
  <c r="BF282" i="8" s="1"/>
  <c r="AO41" i="8"/>
  <c r="AP282" i="8" s="1"/>
  <c r="Y41" i="8"/>
  <c r="Z282" i="8" s="1"/>
  <c r="DT41" i="8"/>
  <c r="DU282" i="8" s="1"/>
  <c r="DD41" i="8"/>
  <c r="DE282" i="8" s="1"/>
  <c r="CN41" i="8"/>
  <c r="CO282" i="8" s="1"/>
  <c r="BX41" i="8"/>
  <c r="BY282" i="8" s="1"/>
  <c r="BH41" i="8"/>
  <c r="BI282" i="8" s="1"/>
  <c r="AR41" i="8"/>
  <c r="AS282" i="8" s="1"/>
  <c r="AB41" i="8"/>
  <c r="AC282" i="8" s="1"/>
  <c r="DW41" i="8"/>
  <c r="DX282" i="8" s="1"/>
  <c r="DG41" i="8"/>
  <c r="DH282" i="8" s="1"/>
  <c r="CQ41" i="8"/>
  <c r="CR282" i="8" s="1"/>
  <c r="CA41" i="8"/>
  <c r="CB282" i="8" s="1"/>
  <c r="BK41" i="8"/>
  <c r="BL282" i="8" s="1"/>
  <c r="AU41" i="8"/>
  <c r="AV282" i="8" s="1"/>
  <c r="AE41" i="8"/>
  <c r="AF282" i="8" s="1"/>
  <c r="DB41" i="8"/>
  <c r="DC282" i="8" s="1"/>
  <c r="AP41" i="8"/>
  <c r="AQ282" i="8" s="1"/>
  <c r="CX41" i="8"/>
  <c r="CY282" i="8" s="1"/>
  <c r="AL41" i="8"/>
  <c r="AM282" i="8" s="1"/>
  <c r="CT41" i="8"/>
  <c r="CU282" i="8" s="1"/>
  <c r="AH41" i="8"/>
  <c r="AI282" i="8" s="1"/>
  <c r="DF41" i="8"/>
  <c r="DG282" i="8" s="1"/>
  <c r="DY41" i="8"/>
  <c r="DZ282" i="8" s="1"/>
  <c r="CC41" i="8"/>
  <c r="CD282" i="8" s="1"/>
  <c r="AG41" i="8"/>
  <c r="AH282" i="8" s="1"/>
  <c r="DL41" i="8"/>
  <c r="DM282" i="8" s="1"/>
  <c r="AZ41" i="8"/>
  <c r="BA282" i="8" s="1"/>
  <c r="DO41" i="8"/>
  <c r="DP282" i="8" s="1"/>
  <c r="BS41" i="8"/>
  <c r="BT282" i="8" s="1"/>
  <c r="W41" i="8"/>
  <c r="X282" i="8" s="1"/>
  <c r="ED41" i="8"/>
  <c r="BN41" i="8"/>
  <c r="BO282" i="8" s="1"/>
  <c r="EC41" i="8"/>
  <c r="ED282" i="8" s="1"/>
  <c r="DM41" i="8"/>
  <c r="DN282" i="8" s="1"/>
  <c r="CW41" i="8"/>
  <c r="CX282" i="8" s="1"/>
  <c r="CG41" i="8"/>
  <c r="CH282" i="8" s="1"/>
  <c r="BQ41" i="8"/>
  <c r="BR282" i="8" s="1"/>
  <c r="BA41" i="8"/>
  <c r="BB282" i="8" s="1"/>
  <c r="AK41" i="8"/>
  <c r="AL282" i="8" s="1"/>
  <c r="H41" i="8"/>
  <c r="DP41" i="8"/>
  <c r="DQ282" i="8" s="1"/>
  <c r="CZ41" i="8"/>
  <c r="DA282" i="8" s="1"/>
  <c r="CJ41" i="8"/>
  <c r="CK282" i="8" s="1"/>
  <c r="BT41" i="8"/>
  <c r="BU282" i="8" s="1"/>
  <c r="BD41" i="8"/>
  <c r="BE282" i="8" s="1"/>
  <c r="AN41" i="8"/>
  <c r="AO282" i="8" s="1"/>
  <c r="X41" i="8"/>
  <c r="Y282" i="8" s="1"/>
  <c r="DS41" i="8"/>
  <c r="DT282" i="8" s="1"/>
  <c r="DC41" i="8"/>
  <c r="DD282" i="8" s="1"/>
  <c r="CM41" i="8"/>
  <c r="CN282" i="8" s="1"/>
  <c r="BW41" i="8"/>
  <c r="BX282" i="8" s="1"/>
  <c r="BG41" i="8"/>
  <c r="BH282" i="8" s="1"/>
  <c r="AQ41" i="8"/>
  <c r="AR282" i="8" s="1"/>
  <c r="AA41" i="8"/>
  <c r="AB282" i="8" s="1"/>
  <c r="CL41" i="8"/>
  <c r="CM282" i="8" s="1"/>
  <c r="Z41" i="8"/>
  <c r="AA282" i="8" s="1"/>
  <c r="CH41" i="8"/>
  <c r="CI282" i="8" s="1"/>
  <c r="V41" i="8"/>
  <c r="W282" i="8" s="1"/>
  <c r="CD41" i="8"/>
  <c r="CE282" i="8" s="1"/>
  <c r="BZ41" i="8"/>
  <c r="CA282" i="8" s="1"/>
  <c r="AT41" i="8"/>
  <c r="AU282" i="8" s="1"/>
  <c r="CS41" i="8"/>
  <c r="CT282" i="8" s="1"/>
  <c r="AW41" i="8"/>
  <c r="AX282" i="8" s="1"/>
  <c r="CV41" i="8"/>
  <c r="CW282" i="8" s="1"/>
  <c r="BP41" i="8"/>
  <c r="BQ282" i="8" s="1"/>
  <c r="C42" i="8"/>
  <c r="C43" i="8" s="1"/>
  <c r="CI41" i="8"/>
  <c r="CJ282" i="8" s="1"/>
  <c r="AM41" i="8"/>
  <c r="AN282" i="8" s="1"/>
  <c r="BV41" i="8"/>
  <c r="BW282" i="8" s="1"/>
  <c r="DZ41" i="8"/>
  <c r="EA282" i="8" s="1"/>
  <c r="CP41" i="8"/>
  <c r="CQ282" i="8" s="1"/>
  <c r="AF34" i="8"/>
  <c r="BY34" i="8"/>
  <c r="CO34" i="8"/>
  <c r="BC34" i="8"/>
  <c r="AA34" i="8"/>
  <c r="CF34" i="8"/>
  <c r="AG34" i="8"/>
  <c r="CS34" i="8"/>
  <c r="AT34" i="8"/>
  <c r="DF34" i="8"/>
  <c r="CG34" i="8"/>
  <c r="AH34" i="8"/>
  <c r="W34" i="8"/>
  <c r="AU34" i="8"/>
  <c r="AR34" i="8"/>
  <c r="DD34" i="8"/>
  <c r="BE34" i="8"/>
  <c r="DQ34" i="8"/>
  <c r="BR34" i="8"/>
  <c r="ED34" i="8"/>
  <c r="CV34" i="8"/>
  <c r="BF46" i="8"/>
  <c r="J20" i="8"/>
  <c r="BB46" i="8"/>
  <c r="Y28" i="8"/>
  <c r="BR28" i="8"/>
  <c r="ED28" i="8"/>
  <c r="BG28" i="8"/>
  <c r="CF28" i="8"/>
  <c r="DR28" i="8"/>
  <c r="DI28" i="8"/>
  <c r="BT28" i="8"/>
  <c r="H28" i="8"/>
  <c r="CS28" i="8"/>
  <c r="J26" i="8"/>
  <c r="J21" i="8"/>
  <c r="Z24" i="8" s="1"/>
  <c r="V22" i="8"/>
  <c r="EC53" i="8"/>
  <c r="ED284" i="8" s="1"/>
  <c r="DM53" i="8"/>
  <c r="DN284" i="8" s="1"/>
  <c r="CW53" i="8"/>
  <c r="CX284" i="8" s="1"/>
  <c r="CG53" i="8"/>
  <c r="CH284" i="8" s="1"/>
  <c r="BQ53" i="8"/>
  <c r="BR284" i="8" s="1"/>
  <c r="BA53" i="8"/>
  <c r="BB284" i="8" s="1"/>
  <c r="AK53" i="8"/>
  <c r="AL284" i="8" s="1"/>
  <c r="H53" i="8"/>
  <c r="DP53" i="8"/>
  <c r="DQ284" i="8" s="1"/>
  <c r="CZ53" i="8"/>
  <c r="DA284" i="8" s="1"/>
  <c r="CJ53" i="8"/>
  <c r="CK284" i="8" s="1"/>
  <c r="BT53" i="8"/>
  <c r="BU284" i="8" s="1"/>
  <c r="BD53" i="8"/>
  <c r="BE284" i="8" s="1"/>
  <c r="AN53" i="8"/>
  <c r="AO284" i="8" s="1"/>
  <c r="X53" i="8"/>
  <c r="Y284" i="8" s="1"/>
  <c r="DF53" i="8"/>
  <c r="DG284" i="8" s="1"/>
  <c r="BZ53" i="8"/>
  <c r="CA284" i="8" s="1"/>
  <c r="AT53" i="8"/>
  <c r="AU284" i="8" s="1"/>
  <c r="EA53" i="8"/>
  <c r="EB284" i="8" s="1"/>
  <c r="CU53" i="8"/>
  <c r="CV284" i="8" s="1"/>
  <c r="BO53" i="8"/>
  <c r="BP284" i="8" s="1"/>
  <c r="AI53" i="8"/>
  <c r="AJ284" i="8" s="1"/>
  <c r="CT53" i="8"/>
  <c r="CU284" i="8" s="1"/>
  <c r="AH53" i="8"/>
  <c r="AI284" i="8" s="1"/>
  <c r="CA53" i="8"/>
  <c r="CB284" i="8" s="1"/>
  <c r="DR53" i="8"/>
  <c r="DS284" i="8" s="1"/>
  <c r="BF53" i="8"/>
  <c r="BG284" i="8" s="1"/>
  <c r="W53" i="8"/>
  <c r="X284" i="8" s="1"/>
  <c r="BC53" i="8"/>
  <c r="BD284" i="8" s="1"/>
  <c r="DY53" i="8"/>
  <c r="DZ284" i="8" s="1"/>
  <c r="DI53" i="8"/>
  <c r="DJ284" i="8" s="1"/>
  <c r="CS53" i="8"/>
  <c r="CT284" i="8" s="1"/>
  <c r="CC53" i="8"/>
  <c r="CD284" i="8" s="1"/>
  <c r="BM53" i="8"/>
  <c r="BN284" i="8" s="1"/>
  <c r="AW53" i="8"/>
  <c r="AX284" i="8" s="1"/>
  <c r="AG53" i="8"/>
  <c r="AH284" i="8" s="1"/>
  <c r="EB53" i="8"/>
  <c r="EC284" i="8" s="1"/>
  <c r="DL53" i="8"/>
  <c r="DM284" i="8" s="1"/>
  <c r="CV53" i="8"/>
  <c r="CW284" i="8" s="1"/>
  <c r="CF53" i="8"/>
  <c r="CG284" i="8" s="1"/>
  <c r="BP53" i="8"/>
  <c r="BQ284" i="8" s="1"/>
  <c r="AZ53" i="8"/>
  <c r="BA284" i="8" s="1"/>
  <c r="AJ53" i="8"/>
  <c r="AK284" i="8" s="1"/>
  <c r="ED53" i="8"/>
  <c r="CX53" i="8"/>
  <c r="CY284" i="8" s="1"/>
  <c r="BR53" i="8"/>
  <c r="BS284" i="8" s="1"/>
  <c r="AL53" i="8"/>
  <c r="AM284" i="8" s="1"/>
  <c r="DS53" i="8"/>
  <c r="DT284" i="8" s="1"/>
  <c r="CM53" i="8"/>
  <c r="CN284" i="8" s="1"/>
  <c r="BG53" i="8"/>
  <c r="BH284" i="8" s="1"/>
  <c r="AA53" i="8"/>
  <c r="AB284" i="8" s="1"/>
  <c r="CD53" i="8"/>
  <c r="CE284" i="8" s="1"/>
  <c r="DW53" i="8"/>
  <c r="DX284" i="8" s="1"/>
  <c r="BK53" i="8"/>
  <c r="BL284" i="8" s="1"/>
  <c r="DB53" i="8"/>
  <c r="DC284" i="8" s="1"/>
  <c r="AP53" i="8"/>
  <c r="AQ284" i="8" s="1"/>
  <c r="C54" i="8"/>
  <c r="C55" i="8" s="1"/>
  <c r="CY53" i="8"/>
  <c r="CZ284" i="8" s="1"/>
  <c r="DU53" i="8"/>
  <c r="DV284" i="8" s="1"/>
  <c r="DE53" i="8"/>
  <c r="DF284" i="8" s="1"/>
  <c r="CO53" i="8"/>
  <c r="CP284" i="8" s="1"/>
  <c r="BY53" i="8"/>
  <c r="BZ284" i="8" s="1"/>
  <c r="BI53" i="8"/>
  <c r="BJ284" i="8" s="1"/>
  <c r="AS53" i="8"/>
  <c r="AT284" i="8" s="1"/>
  <c r="AC53" i="8"/>
  <c r="AD284" i="8" s="1"/>
  <c r="DX53" i="8"/>
  <c r="DY284" i="8" s="1"/>
  <c r="DH53" i="8"/>
  <c r="DI284" i="8" s="1"/>
  <c r="CR53" i="8"/>
  <c r="CS284" i="8" s="1"/>
  <c r="CB53" i="8"/>
  <c r="CC284" i="8" s="1"/>
  <c r="BL53" i="8"/>
  <c r="BM284" i="8" s="1"/>
  <c r="AV53" i="8"/>
  <c r="AW284" i="8" s="1"/>
  <c r="AF53" i="8"/>
  <c r="AG284" i="8" s="1"/>
  <c r="DV53" i="8"/>
  <c r="DW284" i="8" s="1"/>
  <c r="CP53" i="8"/>
  <c r="CQ284" i="8" s="1"/>
  <c r="BJ53" i="8"/>
  <c r="BK284" i="8" s="1"/>
  <c r="AD53" i="8"/>
  <c r="AE284" i="8" s="1"/>
  <c r="DK53" i="8"/>
  <c r="DL284" i="8" s="1"/>
  <c r="CE53" i="8"/>
  <c r="CF284" i="8" s="1"/>
  <c r="AY53" i="8"/>
  <c r="AZ284" i="8" s="1"/>
  <c r="DZ53" i="8"/>
  <c r="EA284" i="8" s="1"/>
  <c r="BN53" i="8"/>
  <c r="BO284" i="8" s="1"/>
  <c r="DG53" i="8"/>
  <c r="DH284" i="8" s="1"/>
  <c r="AU53" i="8"/>
  <c r="AV284" i="8" s="1"/>
  <c r="CL53" i="8"/>
  <c r="CM284" i="8" s="1"/>
  <c r="Z53" i="8"/>
  <c r="AA284" i="8" s="1"/>
  <c r="BS53" i="8"/>
  <c r="BT284" i="8" s="1"/>
  <c r="AM53" i="8"/>
  <c r="AN284" i="8" s="1"/>
  <c r="BU53" i="8"/>
  <c r="BV284" i="8" s="1"/>
  <c r="DT53" i="8"/>
  <c r="DU284" i="8" s="1"/>
  <c r="BH53" i="8"/>
  <c r="BI284" i="8" s="1"/>
  <c r="CH53" i="8"/>
  <c r="CI284" i="8" s="1"/>
  <c r="BW53" i="8"/>
  <c r="BX284" i="8" s="1"/>
  <c r="CQ53" i="8"/>
  <c r="CR284" i="8" s="1"/>
  <c r="DO53" i="8"/>
  <c r="DP284" i="8" s="1"/>
  <c r="BX53" i="8"/>
  <c r="BY284" i="8" s="1"/>
  <c r="AX53" i="8"/>
  <c r="AY284" i="8" s="1"/>
  <c r="DQ53" i="8"/>
  <c r="DR284" i="8" s="1"/>
  <c r="BE53" i="8"/>
  <c r="BF284" i="8" s="1"/>
  <c r="DD53" i="8"/>
  <c r="DE284" i="8" s="1"/>
  <c r="AR53" i="8"/>
  <c r="AS284" i="8" s="1"/>
  <c r="BB53" i="8"/>
  <c r="BC284" i="8" s="1"/>
  <c r="AQ53" i="8"/>
  <c r="AR284" i="8" s="1"/>
  <c r="AE53" i="8"/>
  <c r="AF284" i="8" s="1"/>
  <c r="Y53" i="8"/>
  <c r="Z284" i="8" s="1"/>
  <c r="DC53" i="8"/>
  <c r="DD284" i="8" s="1"/>
  <c r="CI53" i="8"/>
  <c r="CJ284" i="8" s="1"/>
  <c r="DA53" i="8"/>
  <c r="DB284" i="8" s="1"/>
  <c r="AO53" i="8"/>
  <c r="AP284" i="8" s="1"/>
  <c r="CN53" i="8"/>
  <c r="CO284" i="8" s="1"/>
  <c r="AB53" i="8"/>
  <c r="AC284" i="8" s="1"/>
  <c r="V53" i="8"/>
  <c r="W284" i="8" s="1"/>
  <c r="DJ53" i="8"/>
  <c r="DK284" i="8" s="1"/>
  <c r="BV53" i="8"/>
  <c r="BW284" i="8" s="1"/>
  <c r="CK53" i="8"/>
  <c r="CL284" i="8" s="1"/>
  <c r="DN53" i="8"/>
  <c r="DO284" i="8" s="1"/>
  <c r="J57" i="8"/>
  <c r="EB60" i="8" s="1"/>
  <c r="V58" i="8"/>
  <c r="CR34" i="8"/>
  <c r="DR34" i="8"/>
  <c r="DC34" i="8"/>
  <c r="Z34" i="8"/>
  <c r="AP34" i="8"/>
  <c r="CE34" i="8"/>
  <c r="DI34" i="8"/>
  <c r="BJ34" i="8"/>
  <c r="DV34" i="8"/>
  <c r="BO34" i="8"/>
  <c r="X34" i="8"/>
  <c r="CJ34" i="8"/>
  <c r="AK34" i="8"/>
  <c r="CW34" i="8"/>
  <c r="AX34" i="8"/>
  <c r="DK34" i="8"/>
  <c r="BH34" i="8"/>
  <c r="BU34" i="8"/>
  <c r="V34" i="8"/>
  <c r="J33" i="8"/>
  <c r="DZ36" i="8" s="1"/>
  <c r="CH34" i="8"/>
  <c r="J44" i="8"/>
  <c r="I44" i="8" s="1"/>
  <c r="BX46" i="8"/>
  <c r="CR28" i="8"/>
  <c r="J27" i="8"/>
  <c r="CU30" i="8" s="1"/>
  <c r="V28" i="8"/>
  <c r="BW28" i="8"/>
  <c r="AK28" i="8"/>
  <c r="CV28" i="8"/>
  <c r="BV28" i="8"/>
  <c r="AC28" i="8"/>
  <c r="X28" i="8"/>
  <c r="BQ28" i="8"/>
  <c r="BJ28" i="8"/>
  <c r="DV28" i="8"/>
  <c r="BW46" i="8"/>
  <c r="AR58" i="8"/>
  <c r="V40" i="8"/>
  <c r="J39" i="8"/>
  <c r="DI42" i="8" s="1"/>
  <c r="BS34" i="8"/>
  <c r="DU34" i="8"/>
  <c r="BL34" i="8"/>
  <c r="CL34" i="8"/>
  <c r="CB34" i="8"/>
  <c r="BM34" i="8"/>
  <c r="DY34" i="8"/>
  <c r="CY34" i="8"/>
  <c r="DW34" i="8"/>
  <c r="AN34" i="8"/>
  <c r="DM34" i="8"/>
  <c r="BN34" i="8"/>
  <c r="DZ34" i="8"/>
  <c r="AY34" i="8"/>
  <c r="BG34" i="8"/>
  <c r="BX34" i="8"/>
  <c r="Y34" i="8"/>
  <c r="CK34" i="8"/>
  <c r="AL34" i="8"/>
  <c r="CX34" i="8"/>
  <c r="CA46" i="8"/>
  <c r="AE46" i="8"/>
  <c r="J56" i="8"/>
  <c r="I56" i="8" s="1"/>
  <c r="J50" i="8"/>
  <c r="I50" i="8" s="1"/>
  <c r="AH28" i="8"/>
  <c r="BM28" i="8"/>
  <c r="DJ28" i="8"/>
  <c r="BL28" i="8"/>
  <c r="AV28" i="8"/>
  <c r="CX28" i="8"/>
  <c r="AA28" i="8"/>
  <c r="Z28" i="8"/>
  <c r="AN28" i="8"/>
  <c r="CW28" i="8"/>
  <c r="AO28" i="8"/>
  <c r="AU3" i="8"/>
  <c r="AU276" i="8" s="1"/>
  <c r="AT1" i="8"/>
  <c r="CH19" i="8"/>
  <c r="V19" i="8"/>
  <c r="X19" i="8"/>
  <c r="DY19" i="8"/>
  <c r="AE19" i="8"/>
  <c r="CL19" i="8"/>
  <c r="DT19" i="8"/>
  <c r="AR3" i="7"/>
  <c r="AQ1" i="7"/>
  <c r="DA9" i="8" l="1"/>
  <c r="AO10" i="8"/>
  <c r="CR16" i="8"/>
  <c r="CO10" i="8"/>
  <c r="DH10" i="8"/>
  <c r="AP134" i="8"/>
  <c r="AD217" i="8"/>
  <c r="W217" i="8"/>
  <c r="CY217" i="8"/>
  <c r="DU9" i="8"/>
  <c r="Z10" i="8"/>
  <c r="DQ10" i="8"/>
  <c r="CD10" i="8"/>
  <c r="AN10" i="8"/>
  <c r="BW10" i="8"/>
  <c r="DN10" i="8"/>
  <c r="AS9" i="8"/>
  <c r="BJ16" i="8"/>
  <c r="ED134" i="8"/>
  <c r="BL10" i="8"/>
  <c r="CV10" i="8"/>
  <c r="BF9" i="8"/>
  <c r="CO16" i="8"/>
  <c r="DH16" i="8"/>
  <c r="X246" i="8"/>
  <c r="CZ246" i="8"/>
  <c r="CZ87" i="8"/>
  <c r="DU10" i="8"/>
  <c r="AC9" i="8"/>
  <c r="DE10" i="8"/>
  <c r="BT10" i="8"/>
  <c r="DF9" i="8"/>
  <c r="BX175" i="8"/>
  <c r="CN81" i="8"/>
  <c r="AZ217" i="8"/>
  <c r="AF187" i="8"/>
  <c r="CT10" i="8"/>
  <c r="DG10" i="8"/>
  <c r="AC58" i="8"/>
  <c r="DE16" i="8"/>
  <c r="BO175" i="8"/>
  <c r="BJ81" i="8"/>
  <c r="AT93" i="8"/>
  <c r="BJ93" i="8"/>
  <c r="CM93" i="8"/>
  <c r="DC93" i="8"/>
  <c r="AM217" i="8"/>
  <c r="DO217" i="8"/>
  <c r="BA217" i="8"/>
  <c r="AE187" i="8"/>
  <c r="BK187" i="8"/>
  <c r="DW187" i="8"/>
  <c r="CL122" i="8"/>
  <c r="CI122" i="8"/>
  <c r="BZ9" i="8"/>
  <c r="DT9" i="8"/>
  <c r="BN10" i="8"/>
  <c r="CO9" i="8"/>
  <c r="DY9" i="8"/>
  <c r="J14" i="8"/>
  <c r="I14" i="8" s="1"/>
  <c r="DE128" i="8"/>
  <c r="AS128" i="8"/>
  <c r="BI9" i="8"/>
  <c r="CW9" i="8"/>
  <c r="BH9" i="8"/>
  <c r="DR9" i="8"/>
  <c r="BE10" i="8"/>
  <c r="BF10" i="8"/>
  <c r="AV10" i="8"/>
  <c r="DM10" i="8"/>
  <c r="DQ9" i="8"/>
  <c r="CN16" i="8"/>
  <c r="EA9" i="8"/>
  <c r="BL16" i="12"/>
  <c r="BL10" i="12"/>
  <c r="BL36" i="12"/>
  <c r="AR9" i="12"/>
  <c r="CB234" i="8"/>
  <c r="DN234" i="8"/>
  <c r="AD264" i="8"/>
  <c r="AT264" i="8"/>
  <c r="DV264" i="8"/>
  <c r="X270" i="8"/>
  <c r="AL228" i="8"/>
  <c r="CJ252" i="8"/>
  <c r="W258" i="8"/>
  <c r="BS258" i="8"/>
  <c r="CH258" i="8"/>
  <c r="AS234" i="8"/>
  <c r="DU234" i="8"/>
  <c r="DP264" i="8"/>
  <c r="DM246" i="8"/>
  <c r="AN240" i="8"/>
  <c r="CG240" i="8"/>
  <c r="AN270" i="8"/>
  <c r="AI228" i="8"/>
  <c r="AW252" i="8"/>
  <c r="DI252" i="8"/>
  <c r="DC246" i="8"/>
  <c r="DE246" i="8"/>
  <c r="EC246" i="8"/>
  <c r="BP234" i="8"/>
  <c r="CC234" i="8"/>
  <c r="AD234" i="8"/>
  <c r="DV234" i="8"/>
  <c r="AB221" i="8"/>
  <c r="BH264" i="8"/>
  <c r="BX264" i="8"/>
  <c r="Y264" i="8"/>
  <c r="BU264" i="8"/>
  <c r="AL264" i="8"/>
  <c r="CX264" i="8"/>
  <c r="CU252" i="8"/>
  <c r="CJ240" i="8"/>
  <c r="DO258" i="8"/>
  <c r="DA187" i="8"/>
  <c r="AO187" i="8"/>
  <c r="AU211" i="8"/>
  <c r="CT211" i="8"/>
  <c r="BX211" i="8"/>
  <c r="H211" i="8"/>
  <c r="AT211" i="8"/>
  <c r="DB187" i="8"/>
  <c r="CF134" i="8"/>
  <c r="BO134" i="8"/>
  <c r="Z140" i="8"/>
  <c r="CS140" i="8"/>
  <c r="DY140" i="8"/>
  <c r="AX75" i="8"/>
  <c r="BN75" i="8"/>
  <c r="AU75" i="8"/>
  <c r="BB111" i="8"/>
  <c r="BR111" i="8"/>
  <c r="AI111" i="8"/>
  <c r="AY111" i="8"/>
  <c r="DG93" i="8"/>
  <c r="AU93" i="8"/>
  <c r="CT93" i="8"/>
  <c r="AH93" i="8"/>
  <c r="AB93" i="8"/>
  <c r="BE93" i="8"/>
  <c r="BU93" i="8"/>
  <c r="CE99" i="8"/>
  <c r="BP99" i="8"/>
  <c r="AG99" i="8"/>
  <c r="AW99" i="8"/>
  <c r="DY99" i="8"/>
  <c r="AV105" i="8"/>
  <c r="BL105" i="8"/>
  <c r="AC105" i="8"/>
  <c r="DE105" i="8"/>
  <c r="DC75" i="8"/>
  <c r="AQ75" i="8"/>
  <c r="AF69" i="8"/>
  <c r="EB75" i="8"/>
  <c r="CQ93" i="8"/>
  <c r="AE93" i="8"/>
  <c r="CD93" i="8"/>
  <c r="AQ87" i="8"/>
  <c r="DO99" i="8"/>
  <c r="BA75" i="8"/>
  <c r="AB111" i="8"/>
  <c r="AR111" i="8"/>
  <c r="DT111" i="8"/>
  <c r="CA93" i="8"/>
  <c r="DZ93" i="8"/>
  <c r="BN93" i="8"/>
  <c r="DV93" i="8"/>
  <c r="AA93" i="8"/>
  <c r="AQ93" i="8"/>
  <c r="DS93" i="8"/>
  <c r="BL19" i="8"/>
  <c r="DP19" i="8"/>
  <c r="CP10" i="8"/>
  <c r="W19" i="8"/>
  <c r="AC19" i="8"/>
  <c r="BC19" i="8"/>
  <c r="CD19" i="8"/>
  <c r="EC19" i="8"/>
  <c r="DT16" i="8"/>
  <c r="Y19" i="8"/>
  <c r="AD19" i="8"/>
  <c r="AH19" i="8"/>
  <c r="BO19" i="8"/>
  <c r="Z19" i="8"/>
  <c r="BY19" i="8"/>
  <c r="DL19" i="8"/>
  <c r="AA19" i="8"/>
  <c r="AW199" i="8"/>
  <c r="BG199" i="8"/>
  <c r="DS199" i="8"/>
  <c r="BX199" i="8"/>
  <c r="BP217" i="8"/>
  <c r="CK187" i="8"/>
  <c r="Y187" i="8"/>
  <c r="BL211" i="8"/>
  <c r="DG211" i="8"/>
  <c r="AH193" i="8"/>
  <c r="AX193" i="8"/>
  <c r="DZ193" i="8"/>
  <c r="CV193" i="8"/>
  <c r="Y205" i="8"/>
  <c r="AO205" i="8"/>
  <c r="BB205" i="8"/>
  <c r="BR205" i="8"/>
  <c r="DE187" i="8"/>
  <c r="DF193" i="8"/>
  <c r="EB217" i="8"/>
  <c r="AV217" i="8"/>
  <c r="BU187" i="8"/>
  <c r="H193" i="8"/>
  <c r="BQ193" i="8"/>
  <c r="DX205" i="8"/>
  <c r="AV187" i="8"/>
  <c r="DH187" i="8"/>
  <c r="DV199" i="8"/>
  <c r="ED169" i="8"/>
  <c r="CE199" i="8"/>
  <c r="AJ199" i="8"/>
  <c r="CV199" i="8"/>
  <c r="AM181" i="8"/>
  <c r="DH217" i="8"/>
  <c r="BR168" i="8"/>
  <c r="DQ187" i="8"/>
  <c r="BE187" i="8"/>
  <c r="AQ211" i="8"/>
  <c r="AW211" i="8"/>
  <c r="BM211" i="8"/>
  <c r="CM211" i="8"/>
  <c r="DS193" i="8"/>
  <c r="AI205" i="8"/>
  <c r="AY205" i="8"/>
  <c r="CV205" i="8"/>
  <c r="BU175" i="8"/>
  <c r="DA175" i="8"/>
  <c r="AI175" i="8"/>
  <c r="EA175" i="8"/>
  <c r="CA187" i="8"/>
  <c r="DG187" i="8"/>
  <c r="DW158" i="8"/>
  <c r="AI134" i="8"/>
  <c r="BR158" i="8"/>
  <c r="ED158" i="8"/>
  <c r="CE158" i="8"/>
  <c r="CE134" i="8"/>
  <c r="EA134" i="8"/>
  <c r="BG140" i="8"/>
  <c r="AZ128" i="8"/>
  <c r="BP128" i="8"/>
  <c r="AG128" i="8"/>
  <c r="AV146" i="8"/>
  <c r="CB146" i="8"/>
  <c r="AO146" i="8"/>
  <c r="BU146" i="8"/>
  <c r="AK152" i="8"/>
  <c r="DM152" i="8"/>
  <c r="CD152" i="8"/>
  <c r="CT152" i="8"/>
  <c r="BW164" i="8"/>
  <c r="DV164" i="8"/>
  <c r="BJ164" i="8"/>
  <c r="BP134" i="8"/>
  <c r="AY134" i="8"/>
  <c r="AF164" i="8"/>
  <c r="DH164" i="8"/>
  <c r="DT115" i="8"/>
  <c r="DL134" i="8"/>
  <c r="CU134" i="8"/>
  <c r="BH140" i="8"/>
  <c r="CN140" i="8"/>
  <c r="DD140" i="8"/>
  <c r="DT140" i="8"/>
  <c r="AS140" i="8"/>
  <c r="AW158" i="8"/>
  <c r="DI158" i="8"/>
  <c r="DT146" i="8"/>
  <c r="DR146" i="8"/>
  <c r="AJ134" i="8"/>
  <c r="BY164" i="8"/>
  <c r="AP164" i="8"/>
  <c r="BF164" i="8"/>
  <c r="W164" i="8"/>
  <c r="CY164" i="8"/>
  <c r="BF122" i="8"/>
  <c r="AM122" i="8"/>
  <c r="BN99" i="8"/>
  <c r="DZ99" i="8"/>
  <c r="CA99" i="8"/>
  <c r="H111" i="8"/>
  <c r="BT111" i="8"/>
  <c r="EC111" i="8"/>
  <c r="BQ111" i="8"/>
  <c r="DP111" i="8"/>
  <c r="BD111" i="8"/>
  <c r="BG19" i="8"/>
  <c r="CB19" i="8"/>
  <c r="AT19" i="8"/>
  <c r="CT19" i="8"/>
  <c r="DK19" i="8"/>
  <c r="CY19" i="8"/>
  <c r="DB19" i="8"/>
  <c r="EB19" i="8"/>
  <c r="AN19" i="8"/>
  <c r="BA19" i="8"/>
  <c r="BH19" i="8"/>
  <c r="BU19" i="8"/>
  <c r="CA19" i="8"/>
  <c r="DX19" i="8"/>
  <c r="CP19" i="8"/>
  <c r="AZ19" i="8"/>
  <c r="BM19" i="8"/>
  <c r="EA19" i="8"/>
  <c r="BD19" i="8"/>
  <c r="BQ19" i="8"/>
  <c r="CO19" i="8"/>
  <c r="CI19" i="8"/>
  <c r="AQ19" i="8"/>
  <c r="ED19" i="8"/>
  <c r="AL10" i="8"/>
  <c r="BX19" i="8"/>
  <c r="CK19" i="8"/>
  <c r="AP19" i="8"/>
  <c r="DG19" i="8"/>
  <c r="BS19" i="8"/>
  <c r="DF19" i="8"/>
  <c r="BP19" i="8"/>
  <c r="CC19" i="8"/>
  <c r="BK19" i="8"/>
  <c r="CZ19" i="8"/>
  <c r="DM19" i="8"/>
  <c r="BR19" i="8"/>
  <c r="BO10" i="8"/>
  <c r="AW10" i="8"/>
  <c r="J278" i="8"/>
  <c r="AO16" i="8"/>
  <c r="AB19" i="8"/>
  <c r="CN19" i="8"/>
  <c r="AO19" i="8"/>
  <c r="DA19" i="8"/>
  <c r="CM19" i="8"/>
  <c r="BF19" i="8"/>
  <c r="DR19" i="8"/>
  <c r="AF19" i="8"/>
  <c r="CR19" i="8"/>
  <c r="AS19" i="8"/>
  <c r="DE19" i="8"/>
  <c r="CU19" i="8"/>
  <c r="BJ19" i="8"/>
  <c r="DV19" i="8"/>
  <c r="DS19" i="8"/>
  <c r="CF19" i="8"/>
  <c r="AG19" i="8"/>
  <c r="CS19" i="8"/>
  <c r="BW19" i="8"/>
  <c r="AX19" i="8"/>
  <c r="DJ19" i="8"/>
  <c r="CQ19" i="8"/>
  <c r="BT19" i="8"/>
  <c r="AI19" i="8"/>
  <c r="CG19" i="8"/>
  <c r="AY19" i="8"/>
  <c r="AL19" i="8"/>
  <c r="CX19" i="8"/>
  <c r="DD10" i="8"/>
  <c r="AM19" i="8"/>
  <c r="AR19" i="8"/>
  <c r="DD19" i="8"/>
  <c r="BE19" i="8"/>
  <c r="DQ19" i="8"/>
  <c r="DO19" i="8"/>
  <c r="BV19" i="8"/>
  <c r="AU19" i="8"/>
  <c r="AV19" i="8"/>
  <c r="DH19" i="8"/>
  <c r="BI19" i="8"/>
  <c r="DU19" i="8"/>
  <c r="DW19" i="8"/>
  <c r="BZ19" i="8"/>
  <c r="J17" i="8"/>
  <c r="I17" i="8" s="1"/>
  <c r="AJ19" i="8"/>
  <c r="CV19" i="8"/>
  <c r="AW19" i="8"/>
  <c r="DI19" i="8"/>
  <c r="DC19" i="8"/>
  <c r="BN19" i="8"/>
  <c r="DZ19" i="8"/>
  <c r="CJ19" i="8"/>
  <c r="AK19" i="8"/>
  <c r="CW19" i="8"/>
  <c r="CE19" i="8"/>
  <c r="BB19" i="8"/>
  <c r="DN19" i="8"/>
  <c r="CL10" i="8"/>
  <c r="DJ10" i="8"/>
  <c r="AJ10" i="8"/>
  <c r="CK10" i="8"/>
  <c r="AI9" i="8"/>
  <c r="J9" i="8" s="1"/>
  <c r="I9" i="8" s="1"/>
  <c r="Y10" i="8"/>
  <c r="AI16" i="8"/>
  <c r="DW211" i="8"/>
  <c r="Y193" i="8"/>
  <c r="CK193" i="8"/>
  <c r="AG187" i="8"/>
  <c r="AM199" i="8"/>
  <c r="CY199" i="8"/>
  <c r="BD199" i="8"/>
  <c r="BK211" i="8"/>
  <c r="AK211" i="8"/>
  <c r="AI168" i="8"/>
  <c r="AI211" i="8"/>
  <c r="CB211" i="8"/>
  <c r="CU211" i="8"/>
  <c r="AI181" i="8"/>
  <c r="BL217" i="8"/>
  <c r="CZ217" i="8"/>
  <c r="DS175" i="8"/>
  <c r="DP199" i="8"/>
  <c r="BQ199" i="8"/>
  <c r="AY193" i="8"/>
  <c r="DK193" i="8"/>
  <c r="AS187" i="8"/>
  <c r="BY187" i="8"/>
  <c r="AX99" i="8"/>
  <c r="DJ99" i="8"/>
  <c r="BK99" i="8"/>
  <c r="DW99" i="8"/>
  <c r="CY93" i="8"/>
  <c r="AM93" i="8"/>
  <c r="CL93" i="8"/>
  <c r="AK75" i="8"/>
  <c r="AT81" i="8"/>
  <c r="DV81" i="8"/>
  <c r="AJ99" i="8"/>
  <c r="DL99" i="8"/>
  <c r="CC99" i="8"/>
  <c r="CR105" i="8"/>
  <c r="BI105" i="8"/>
  <c r="BY105" i="8"/>
  <c r="CO105" i="8"/>
  <c r="CI93" i="8"/>
  <c r="W93" i="8"/>
  <c r="CH69" i="8"/>
  <c r="CU69" i="8"/>
  <c r="DL69" i="8"/>
  <c r="CG69" i="8"/>
  <c r="DS75" i="8"/>
  <c r="Y75" i="8"/>
  <c r="CK75" i="8"/>
  <c r="EC81" i="8"/>
  <c r="AG87" i="8"/>
  <c r="AD87" i="8"/>
  <c r="BZ87" i="8"/>
  <c r="AK99" i="8"/>
  <c r="BN62" i="8"/>
  <c r="CF105" i="8"/>
  <c r="AG105" i="8"/>
  <c r="CS105" i="8"/>
  <c r="BS93" i="8"/>
  <c r="DR93" i="8"/>
  <c r="BF93" i="8"/>
  <c r="AH75" i="8"/>
  <c r="DJ75" i="8"/>
  <c r="DW75" i="8"/>
  <c r="BG81" i="8"/>
  <c r="CM81" i="8"/>
  <c r="DC81" i="8"/>
  <c r="AO81" i="8"/>
  <c r="DQ81" i="8"/>
  <c r="BG10" i="8"/>
  <c r="BM10" i="8"/>
  <c r="AI99" i="8"/>
  <c r="CU99" i="8"/>
  <c r="CF99" i="8"/>
  <c r="CV99" i="8"/>
  <c r="BM99" i="8"/>
  <c r="AS105" i="8"/>
  <c r="DU105" i="8"/>
  <c r="BR69" i="8"/>
  <c r="CE69" i="8"/>
  <c r="CV69" i="8"/>
  <c r="BU75" i="8"/>
  <c r="AL111" i="8"/>
  <c r="CH111" i="8"/>
  <c r="EA111" i="8"/>
  <c r="DZ62" i="8"/>
  <c r="AE69" i="8"/>
  <c r="CD75" i="8"/>
  <c r="CT75" i="8"/>
  <c r="DZ75" i="8"/>
  <c r="AE75" i="8"/>
  <c r="BK75" i="8"/>
  <c r="CB87" i="8"/>
  <c r="DD93" i="8"/>
  <c r="DT93" i="8"/>
  <c r="CK93" i="8"/>
  <c r="DA93" i="8"/>
  <c r="AN87" i="8"/>
  <c r="BK62" i="8"/>
  <c r="BD105" i="8"/>
  <c r="DP105" i="8"/>
  <c r="BQ105" i="8"/>
  <c r="EC105" i="8"/>
  <c r="DJ105" i="8"/>
  <c r="DZ105" i="8"/>
  <c r="CQ105" i="8"/>
  <c r="DG105" i="8"/>
  <c r="DW105" i="8"/>
  <c r="DB87" i="8"/>
  <c r="AJ75" i="8"/>
  <c r="BH111" i="8"/>
  <c r="Y111" i="8"/>
  <c r="DA111" i="8"/>
  <c r="DQ111" i="8"/>
  <c r="AA87" i="8"/>
  <c r="CM87" i="8"/>
  <c r="AT58" i="8"/>
  <c r="Z58" i="8"/>
  <c r="AV34" i="8"/>
  <c r="EC10" i="8"/>
  <c r="H10" i="8"/>
  <c r="BF8" i="12"/>
  <c r="I8" i="12" s="1"/>
  <c r="BF7" i="12"/>
  <c r="BK16" i="12"/>
  <c r="BK41" i="12"/>
  <c r="AQ9" i="12"/>
  <c r="AW36" i="12"/>
  <c r="AS9" i="12"/>
  <c r="AV16" i="12"/>
  <c r="AW41" i="12"/>
  <c r="BN41" i="12"/>
  <c r="BI36" i="12"/>
  <c r="BI46" i="12"/>
  <c r="BI25" i="12"/>
  <c r="BJ10" i="12"/>
  <c r="BP11" i="12"/>
  <c r="BO11" i="12"/>
  <c r="BQ11" i="12"/>
  <c r="BR11" i="12"/>
  <c r="BR14" i="12"/>
  <c r="BO13" i="12"/>
  <c r="BP13" i="12"/>
  <c r="BR12" i="12"/>
  <c r="BP15" i="12"/>
  <c r="BO15" i="12"/>
  <c r="BR13" i="12"/>
  <c r="BP12" i="12"/>
  <c r="BO12" i="12"/>
  <c r="BQ14" i="12"/>
  <c r="BR15" i="12"/>
  <c r="BQ13" i="12"/>
  <c r="BQ12" i="12"/>
  <c r="BQ15" i="12"/>
  <c r="BO14" i="12"/>
  <c r="BP14" i="12"/>
  <c r="BK25" i="12"/>
  <c r="BM10" i="12"/>
  <c r="BM36" i="12"/>
  <c r="AW11" i="12"/>
  <c r="AX11" i="12"/>
  <c r="AV11" i="12"/>
  <c r="AY11" i="12"/>
  <c r="AY15" i="12"/>
  <c r="AW14" i="12"/>
  <c r="AX12" i="12"/>
  <c r="AX14" i="12"/>
  <c r="AX13" i="12"/>
  <c r="AV14" i="12"/>
  <c r="AY14" i="12"/>
  <c r="AW12" i="12"/>
  <c r="AX15" i="12"/>
  <c r="AY13" i="12"/>
  <c r="AY12" i="12"/>
  <c r="AV15" i="12"/>
  <c r="AW15" i="12"/>
  <c r="AW13" i="12"/>
  <c r="AV13" i="12"/>
  <c r="AV12" i="12"/>
  <c r="AX16" i="12"/>
  <c r="AM25" i="12"/>
  <c r="AV41" i="12"/>
  <c r="AM36" i="12"/>
  <c r="AM16" i="12"/>
  <c r="BN16" i="12"/>
  <c r="BJ16" i="12"/>
  <c r="BJ36" i="12"/>
  <c r="BK10" i="12"/>
  <c r="BK46" i="12"/>
  <c r="AP9" i="12"/>
  <c r="AN9" i="12"/>
  <c r="BL41" i="12"/>
  <c r="AT9" i="12"/>
  <c r="BM25" i="12"/>
  <c r="BM41" i="12"/>
  <c r="AY36" i="12"/>
  <c r="AM41" i="12"/>
  <c r="AV36" i="12"/>
  <c r="AM10" i="12"/>
  <c r="BN10" i="12"/>
  <c r="BJ41" i="12"/>
  <c r="J15" i="8"/>
  <c r="BL25" i="12"/>
  <c r="BL9" i="12" s="1"/>
  <c r="BL46" i="12"/>
  <c r="BM46" i="12"/>
  <c r="AW16" i="12"/>
  <c r="AX36" i="12"/>
  <c r="AV25" i="12"/>
  <c r="AW25" i="12"/>
  <c r="AV46" i="12"/>
  <c r="AX25" i="12"/>
  <c r="AY41" i="12"/>
  <c r="AX46" i="12"/>
  <c r="AX41" i="12"/>
  <c r="AY25" i="12"/>
  <c r="BN25" i="12"/>
  <c r="BI41" i="12"/>
  <c r="BJ46" i="12"/>
  <c r="BK36" i="12"/>
  <c r="BM16" i="12"/>
  <c r="AO9" i="12"/>
  <c r="BH28" i="12"/>
  <c r="BH56" i="12"/>
  <c r="BH47" i="12"/>
  <c r="BH40" i="12"/>
  <c r="BH52" i="12"/>
  <c r="BH53" i="12"/>
  <c r="BH34" i="12"/>
  <c r="BH45" i="12"/>
  <c r="BH44" i="12"/>
  <c r="BH55" i="12"/>
  <c r="BH29" i="12"/>
  <c r="BH32" i="12"/>
  <c r="BH33" i="12"/>
  <c r="BH31" i="12"/>
  <c r="BH39" i="12"/>
  <c r="BH51" i="12"/>
  <c r="BH38" i="12"/>
  <c r="BH50" i="12"/>
  <c r="BH30" i="12"/>
  <c r="BH42" i="12"/>
  <c r="BH27" i="12"/>
  <c r="BH37" i="12"/>
  <c r="BH26" i="12"/>
  <c r="BH49" i="12"/>
  <c r="BH43" i="12"/>
  <c r="BH54" i="12"/>
  <c r="BH48" i="12"/>
  <c r="BH35" i="12"/>
  <c r="BH17" i="12"/>
  <c r="BH19" i="12"/>
  <c r="BH18" i="12"/>
  <c r="BH20" i="12"/>
  <c r="BH21" i="12"/>
  <c r="BH22" i="12"/>
  <c r="BH23" i="12"/>
  <c r="BH24" i="12"/>
  <c r="BH11" i="12"/>
  <c r="BH15" i="12"/>
  <c r="BH13" i="12"/>
  <c r="BH12" i="12"/>
  <c r="BH14" i="12"/>
  <c r="BF6" i="12"/>
  <c r="I6" i="12" s="1"/>
  <c r="AY16" i="12"/>
  <c r="AY46" i="12"/>
  <c r="AM46" i="12"/>
  <c r="AW46" i="12"/>
  <c r="BN46" i="12"/>
  <c r="BN36" i="12"/>
  <c r="BI10" i="12"/>
  <c r="BI16" i="12"/>
  <c r="BJ25" i="12"/>
  <c r="AF53" i="12"/>
  <c r="AF40" i="12"/>
  <c r="AF28" i="12"/>
  <c r="AF55" i="12"/>
  <c r="AF29" i="12"/>
  <c r="AF48" i="12"/>
  <c r="AF27" i="12"/>
  <c r="AF30" i="12"/>
  <c r="AF49" i="12"/>
  <c r="AF38" i="12"/>
  <c r="AF45" i="12"/>
  <c r="AF22" i="12"/>
  <c r="AF20" i="12"/>
  <c r="AF21" i="12"/>
  <c r="AF26" i="12"/>
  <c r="AF19" i="12"/>
  <c r="AF50" i="12"/>
  <c r="AF37" i="12"/>
  <c r="AF33" i="12"/>
  <c r="AF52" i="12"/>
  <c r="AF35" i="12"/>
  <c r="AF24" i="12"/>
  <c r="AF18" i="12"/>
  <c r="AF34" i="12"/>
  <c r="AF23" i="12"/>
  <c r="AF47" i="12"/>
  <c r="AF17" i="12"/>
  <c r="AF56" i="12"/>
  <c r="AF32" i="12"/>
  <c r="AF39" i="12"/>
  <c r="AF31" i="12"/>
  <c r="AF51" i="12"/>
  <c r="AF43" i="12"/>
  <c r="AF54" i="12"/>
  <c r="AF42" i="12"/>
  <c r="AF44" i="12"/>
  <c r="AE20" i="12"/>
  <c r="AE24" i="12"/>
  <c r="AE18" i="12"/>
  <c r="AE22" i="12"/>
  <c r="AE55" i="12"/>
  <c r="AE33" i="12"/>
  <c r="AE43" i="12"/>
  <c r="AE52" i="12"/>
  <c r="AE19" i="12"/>
  <c r="AE17" i="12"/>
  <c r="AE32" i="12"/>
  <c r="AE42" i="12"/>
  <c r="AE51" i="12"/>
  <c r="AE49" i="12"/>
  <c r="AE27" i="12"/>
  <c r="AE35" i="12"/>
  <c r="AE45" i="12"/>
  <c r="AE54" i="12"/>
  <c r="AE21" i="12"/>
  <c r="AE26" i="12"/>
  <c r="AE34" i="12"/>
  <c r="AE44" i="12"/>
  <c r="AE53" i="12"/>
  <c r="AE29" i="12"/>
  <c r="AE38" i="12"/>
  <c r="AE48" i="12"/>
  <c r="AE56" i="12"/>
  <c r="AE23" i="12"/>
  <c r="AE28" i="12"/>
  <c r="AE37" i="12"/>
  <c r="AE47" i="12"/>
  <c r="AE31" i="12"/>
  <c r="AE40" i="12"/>
  <c r="AE50" i="12"/>
  <c r="AE30" i="12"/>
  <c r="AE39" i="12"/>
  <c r="AD53" i="12"/>
  <c r="AD48" i="12"/>
  <c r="AD18" i="12"/>
  <c r="AD37" i="12"/>
  <c r="AD55" i="12"/>
  <c r="AD27" i="12"/>
  <c r="AD45" i="12"/>
  <c r="AD19" i="12"/>
  <c r="AD30" i="12"/>
  <c r="AD49" i="12"/>
  <c r="AD43" i="12"/>
  <c r="AD51" i="12"/>
  <c r="AD44" i="12"/>
  <c r="AD23" i="12"/>
  <c r="AD52" i="12"/>
  <c r="AD22" i="12"/>
  <c r="AD42" i="12"/>
  <c r="AD31" i="12"/>
  <c r="AD50" i="12"/>
  <c r="AD29" i="12"/>
  <c r="AD20" i="12"/>
  <c r="AD34" i="12"/>
  <c r="AD40" i="12"/>
  <c r="AD26" i="12"/>
  <c r="AD33" i="12"/>
  <c r="AD56" i="12"/>
  <c r="AD28" i="12"/>
  <c r="AD47" i="12"/>
  <c r="AD17" i="12"/>
  <c r="AD35" i="12"/>
  <c r="AD54" i="12"/>
  <c r="AD38" i="12"/>
  <c r="AD24" i="12"/>
  <c r="AD39" i="12"/>
  <c r="AD32" i="12"/>
  <c r="AD21" i="12"/>
  <c r="AC56" i="12"/>
  <c r="AC19" i="12"/>
  <c r="AC23" i="12"/>
  <c r="AC28" i="12"/>
  <c r="AC32" i="12"/>
  <c r="AC37" i="12"/>
  <c r="AC42" i="12"/>
  <c r="AC47" i="12"/>
  <c r="AC51" i="12"/>
  <c r="AC55" i="12"/>
  <c r="AC29" i="12"/>
  <c r="AC38" i="12"/>
  <c r="AC43" i="12"/>
  <c r="AC48" i="12"/>
  <c r="AC52" i="12"/>
  <c r="AC17" i="12"/>
  <c r="AC21" i="12"/>
  <c r="AC26" i="12"/>
  <c r="AC30" i="12"/>
  <c r="AC34" i="12"/>
  <c r="AC44" i="12"/>
  <c r="AC53" i="12"/>
  <c r="AC27" i="12"/>
  <c r="AC35" i="12"/>
  <c r="AC45" i="12"/>
  <c r="AC50" i="12"/>
  <c r="AC20" i="12"/>
  <c r="AC24" i="12"/>
  <c r="AC33" i="12"/>
  <c r="AC39" i="12"/>
  <c r="AC49" i="12"/>
  <c r="AC18" i="12"/>
  <c r="AC22" i="12"/>
  <c r="AC31" i="12"/>
  <c r="AC40" i="12"/>
  <c r="AC54" i="12"/>
  <c r="E39" i="20"/>
  <c r="AA246" i="8"/>
  <c r="H258" i="8"/>
  <c r="AU240" i="8"/>
  <c r="CZ240" i="8"/>
  <c r="CD240" i="8"/>
  <c r="X240" i="8"/>
  <c r="BD240" i="8"/>
  <c r="H240" i="8"/>
  <c r="AK240" i="8"/>
  <c r="DZ240" i="8"/>
  <c r="CW240" i="8"/>
  <c r="CG221" i="8"/>
  <c r="AZ175" i="8"/>
  <c r="H175" i="8"/>
  <c r="AB175" i="8"/>
  <c r="J38" i="8"/>
  <c r="I38" i="8" s="1"/>
  <c r="CY122" i="8"/>
  <c r="CH234" i="8"/>
  <c r="DV240" i="8"/>
  <c r="AZ270" i="8"/>
  <c r="AO221" i="8"/>
  <c r="AG234" i="8"/>
  <c r="CS234" i="8"/>
  <c r="AT234" i="8"/>
  <c r="DY246" i="8"/>
  <c r="DF246" i="8"/>
  <c r="BR234" i="8"/>
  <c r="BO234" i="8"/>
  <c r="EA234" i="8"/>
  <c r="CW246" i="8"/>
  <c r="BV134" i="8"/>
  <c r="I32" i="8"/>
  <c r="E42" i="20"/>
  <c r="I26" i="8"/>
  <c r="E41" i="20"/>
  <c r="I20" i="8"/>
  <c r="E40" i="20"/>
  <c r="G50" i="20" s="1"/>
  <c r="BE20" i="13"/>
  <c r="BF57" i="13"/>
  <c r="BF34" i="13" s="1"/>
  <c r="BF27" i="13" s="1"/>
  <c r="BF55" i="13"/>
  <c r="BF24" i="13" s="1"/>
  <c r="BH2" i="13"/>
  <c r="BG58" i="13"/>
  <c r="DE286" i="8"/>
  <c r="DE277" i="8" s="1"/>
  <c r="DA8" i="15" s="1"/>
  <c r="AG286" i="8"/>
  <c r="AG277" i="8" s="1"/>
  <c r="AC8" i="15" s="1"/>
  <c r="AJ286" i="8"/>
  <c r="AJ277" i="8" s="1"/>
  <c r="AF8" i="15" s="1"/>
  <c r="BT286" i="8"/>
  <c r="BT277" i="8" s="1"/>
  <c r="BP8" i="15" s="1"/>
  <c r="DL286" i="8"/>
  <c r="DL277" i="8" s="1"/>
  <c r="DH8" i="15" s="1"/>
  <c r="DI286" i="8"/>
  <c r="DI277" i="8" s="1"/>
  <c r="DE8" i="15" s="1"/>
  <c r="AA286" i="8"/>
  <c r="AA277" i="8" s="1"/>
  <c r="W8" i="15" s="1"/>
  <c r="BJ286" i="8"/>
  <c r="BJ277" i="8" s="1"/>
  <c r="BF8" i="15" s="1"/>
  <c r="DS286" i="8"/>
  <c r="DS277" i="8" s="1"/>
  <c r="DO8" i="15" s="1"/>
  <c r="CO286" i="8"/>
  <c r="CO277" i="8" s="1"/>
  <c r="CK8" i="15" s="1"/>
  <c r="DO286" i="8"/>
  <c r="DO277" i="8" s="1"/>
  <c r="DK8" i="15" s="1"/>
  <c r="AS286" i="8"/>
  <c r="AS277" i="8" s="1"/>
  <c r="AO8" i="15" s="1"/>
  <c r="BN286" i="8"/>
  <c r="BN277" i="8" s="1"/>
  <c r="BJ8" i="15" s="1"/>
  <c r="ED286" i="8"/>
  <c r="ED277" i="8" s="1"/>
  <c r="DZ8" i="15" s="1"/>
  <c r="CL286" i="8"/>
  <c r="CL277" i="8" s="1"/>
  <c r="CH8" i="15" s="1"/>
  <c r="AR286" i="8"/>
  <c r="AR277" i="8" s="1"/>
  <c r="AN8" i="15" s="1"/>
  <c r="AK286" i="8"/>
  <c r="AK277" i="8" s="1"/>
  <c r="AG8" i="15" s="1"/>
  <c r="CR286" i="8"/>
  <c r="CR277" i="8" s="1"/>
  <c r="CN8" i="15" s="1"/>
  <c r="BR286" i="8"/>
  <c r="BR277" i="8" s="1"/>
  <c r="BN8" i="15" s="1"/>
  <c r="AT286" i="8"/>
  <c r="AT277" i="8" s="1"/>
  <c r="AP8" i="15" s="1"/>
  <c r="BA286" i="8"/>
  <c r="BA277" i="8" s="1"/>
  <c r="AW8" i="15" s="1"/>
  <c r="AM286" i="8"/>
  <c r="AM277" i="8" s="1"/>
  <c r="AI8" i="15" s="1"/>
  <c r="AC286" i="8"/>
  <c r="AC277" i="8" s="1"/>
  <c r="Y8" i="15" s="1"/>
  <c r="CA286" i="8"/>
  <c r="CA277" i="8" s="1"/>
  <c r="BW8" i="15" s="1"/>
  <c r="DT286" i="8"/>
  <c r="DT277" i="8" s="1"/>
  <c r="DP8" i="15" s="1"/>
  <c r="AX286" i="8"/>
  <c r="AX277" i="8" s="1"/>
  <c r="AT8" i="15" s="1"/>
  <c r="CE286" i="8"/>
  <c r="CE277" i="8" s="1"/>
  <c r="CA8" i="15" s="1"/>
  <c r="DX286" i="8"/>
  <c r="DX277" i="8" s="1"/>
  <c r="DT8" i="15" s="1"/>
  <c r="BI286" i="8"/>
  <c r="BI277" i="8" s="1"/>
  <c r="BE8" i="15" s="1"/>
  <c r="AH286" i="8"/>
  <c r="AH277" i="8" s="1"/>
  <c r="AD8" i="15" s="1"/>
  <c r="CX286" i="8"/>
  <c r="CX277" i="8" s="1"/>
  <c r="CT8" i="15" s="1"/>
  <c r="BV286" i="8"/>
  <c r="BV277" i="8" s="1"/>
  <c r="BR8" i="15" s="1"/>
  <c r="AB286" i="8"/>
  <c r="AB277" i="8" s="1"/>
  <c r="X8" i="15" s="1"/>
  <c r="DV286" i="8"/>
  <c r="DV277" i="8" s="1"/>
  <c r="DR8" i="15" s="1"/>
  <c r="CB286" i="8"/>
  <c r="CB277" i="8" s="1"/>
  <c r="BX8" i="15" s="1"/>
  <c r="CF286" i="8"/>
  <c r="CF277" i="8" s="1"/>
  <c r="CB8" i="15" s="1"/>
  <c r="DF286" i="8"/>
  <c r="DF277" i="8" s="1"/>
  <c r="DB8" i="15" s="1"/>
  <c r="DJ286" i="8"/>
  <c r="DJ277" i="8" s="1"/>
  <c r="DF8" i="15" s="1"/>
  <c r="BM286" i="8"/>
  <c r="BM277" i="8" s="1"/>
  <c r="BI8" i="15" s="1"/>
  <c r="BS286" i="8"/>
  <c r="BS277" i="8" s="1"/>
  <c r="BO8" i="15" s="1"/>
  <c r="DQ286" i="8"/>
  <c r="DQ277" i="8" s="1"/>
  <c r="DM8" i="15" s="1"/>
  <c r="CK286" i="8"/>
  <c r="CK277" i="8" s="1"/>
  <c r="CG8" i="15" s="1"/>
  <c r="DD286" i="8"/>
  <c r="DD277" i="8" s="1"/>
  <c r="CZ8" i="15" s="1"/>
  <c r="CU286" i="8"/>
  <c r="CU277" i="8" s="1"/>
  <c r="CQ8" i="15" s="1"/>
  <c r="AI286" i="8"/>
  <c r="AI277" i="8" s="1"/>
  <c r="AE8" i="15" s="1"/>
  <c r="BQ286" i="8"/>
  <c r="BQ277" i="8" s="1"/>
  <c r="BM8" i="15" s="1"/>
  <c r="AE286" i="8"/>
  <c r="AE277" i="8" s="1"/>
  <c r="AA8" i="15" s="1"/>
  <c r="AY286" i="8"/>
  <c r="AY277" i="8" s="1"/>
  <c r="AU8" i="15" s="1"/>
  <c r="DK286" i="8"/>
  <c r="DK277" i="8" s="1"/>
  <c r="DG8" i="15" s="1"/>
  <c r="AZ286" i="8"/>
  <c r="AZ277" i="8" s="1"/>
  <c r="AV8" i="15" s="1"/>
  <c r="DP286" i="8"/>
  <c r="DP277" i="8" s="1"/>
  <c r="DL8" i="15" s="1"/>
  <c r="AW286" i="8"/>
  <c r="AW277" i="8" s="1"/>
  <c r="AS8" i="15" s="1"/>
  <c r="AD286" i="8"/>
  <c r="AD277" i="8" s="1"/>
  <c r="Z8" i="15" s="1"/>
  <c r="BO286" i="8"/>
  <c r="BO277" i="8" s="1"/>
  <c r="BK8" i="15" s="1"/>
  <c r="EB286" i="8"/>
  <c r="EB277" i="8" s="1"/>
  <c r="DX8" i="15" s="1"/>
  <c r="BF286" i="8"/>
  <c r="BF277" i="8" s="1"/>
  <c r="BB8" i="15" s="1"/>
  <c r="CD286" i="8"/>
  <c r="CD277" i="8" s="1"/>
  <c r="BZ8" i="15" s="1"/>
  <c r="DN286" i="8"/>
  <c r="DN277" i="8" s="1"/>
  <c r="DJ8" i="15" s="1"/>
  <c r="DM286" i="8"/>
  <c r="DM277" i="8" s="1"/>
  <c r="DI8" i="15" s="1"/>
  <c r="AO286" i="8"/>
  <c r="AO277" i="8" s="1"/>
  <c r="AK8" i="15" s="1"/>
  <c r="Y286" i="8"/>
  <c r="Y277" i="8" s="1"/>
  <c r="U8" i="15" s="1"/>
  <c r="CN286" i="8"/>
  <c r="CN277" i="8" s="1"/>
  <c r="CJ8" i="15" s="1"/>
  <c r="BC286" i="8"/>
  <c r="BC277" i="8" s="1"/>
  <c r="AY8" i="15" s="1"/>
  <c r="DC286" i="8"/>
  <c r="DC277" i="8" s="1"/>
  <c r="CY8" i="15" s="1"/>
  <c r="X286" i="8"/>
  <c r="X277" i="8" s="1"/>
  <c r="T8" i="15" s="1"/>
  <c r="BE286" i="8"/>
  <c r="BE277" i="8" s="1"/>
  <c r="BA8" i="15" s="1"/>
  <c r="BU286" i="8"/>
  <c r="BU277" i="8" s="1"/>
  <c r="BQ8" i="15" s="1"/>
  <c r="BG286" i="8"/>
  <c r="BG277" i="8" s="1"/>
  <c r="BC8" i="15" s="1"/>
  <c r="EA286" i="8"/>
  <c r="EA277" i="8" s="1"/>
  <c r="DW8" i="15" s="1"/>
  <c r="CJ286" i="8"/>
  <c r="CJ277" i="8" s="1"/>
  <c r="CF8" i="15" s="1"/>
  <c r="DW286" i="8"/>
  <c r="DW277" i="8" s="1"/>
  <c r="DS8" i="15" s="1"/>
  <c r="DU286" i="8"/>
  <c r="DU277" i="8" s="1"/>
  <c r="DQ8" i="15" s="1"/>
  <c r="AQ286" i="8"/>
  <c r="AQ277" i="8" s="1"/>
  <c r="AM8" i="15" s="1"/>
  <c r="CH286" i="8"/>
  <c r="CH277" i="8" s="1"/>
  <c r="CD8" i="15" s="1"/>
  <c r="AU286" i="8"/>
  <c r="AU277" i="8" s="1"/>
  <c r="AQ8" i="15" s="1"/>
  <c r="BL286" i="8"/>
  <c r="BL277" i="8" s="1"/>
  <c r="BH8" i="15" s="1"/>
  <c r="CV286" i="8"/>
  <c r="CV277" i="8" s="1"/>
  <c r="CR8" i="15" s="1"/>
  <c r="AL286" i="8"/>
  <c r="AL277" i="8" s="1"/>
  <c r="AH8" i="15" s="1"/>
  <c r="AP286" i="8"/>
  <c r="AP277" i="8" s="1"/>
  <c r="AL8" i="15" s="1"/>
  <c r="CI286" i="8"/>
  <c r="CI277" i="8" s="1"/>
  <c r="CE8" i="15" s="1"/>
  <c r="CP286" i="8"/>
  <c r="CP277" i="8" s="1"/>
  <c r="CL8" i="15" s="1"/>
  <c r="AV286" i="8"/>
  <c r="AV277" i="8" s="1"/>
  <c r="AR8" i="15" s="1"/>
  <c r="AN286" i="8"/>
  <c r="AN277" i="8" s="1"/>
  <c r="AJ8" i="15" s="1"/>
  <c r="CC286" i="8"/>
  <c r="CC277" i="8" s="1"/>
  <c r="BY8" i="15" s="1"/>
  <c r="CY286" i="8"/>
  <c r="CY277" i="8" s="1"/>
  <c r="CU8" i="15" s="1"/>
  <c r="BY286" i="8"/>
  <c r="BY277" i="8" s="1"/>
  <c r="BU8" i="15" s="1"/>
  <c r="BW286" i="8"/>
  <c r="BW277" i="8" s="1"/>
  <c r="BS8" i="15" s="1"/>
  <c r="BD286" i="8"/>
  <c r="BD277" i="8" s="1"/>
  <c r="AZ8" i="15" s="1"/>
  <c r="CM286" i="8"/>
  <c r="CM277" i="8" s="1"/>
  <c r="CI8" i="15" s="1"/>
  <c r="CG286" i="8"/>
  <c r="CG277" i="8" s="1"/>
  <c r="CC8" i="15" s="1"/>
  <c r="CS286" i="8"/>
  <c r="CS277" i="8" s="1"/>
  <c r="CO8" i="15" s="1"/>
  <c r="DG286" i="8"/>
  <c r="DG277" i="8" s="1"/>
  <c r="DC8" i="15" s="1"/>
  <c r="DR286" i="8"/>
  <c r="DR277" i="8" s="1"/>
  <c r="DN8" i="15" s="1"/>
  <c r="CQ286" i="8"/>
  <c r="CQ277" i="8" s="1"/>
  <c r="CM8" i="15" s="1"/>
  <c r="BP286" i="8"/>
  <c r="BP277" i="8" s="1"/>
  <c r="BL8" i="15" s="1"/>
  <c r="CZ286" i="8"/>
  <c r="CZ277" i="8" s="1"/>
  <c r="CV8" i="15" s="1"/>
  <c r="CW286" i="8"/>
  <c r="CW277" i="8" s="1"/>
  <c r="CS8" i="15" s="1"/>
  <c r="Z286" i="8"/>
  <c r="Z277" i="8" s="1"/>
  <c r="V8" i="15" s="1"/>
  <c r="BK286" i="8"/>
  <c r="BK277" i="8" s="1"/>
  <c r="BG8" i="15" s="1"/>
  <c r="BZ286" i="8"/>
  <c r="BZ277" i="8" s="1"/>
  <c r="BV8" i="15" s="1"/>
  <c r="AF286" i="8"/>
  <c r="AF277" i="8" s="1"/>
  <c r="AB8" i="15" s="1"/>
  <c r="DZ286" i="8"/>
  <c r="DZ277" i="8" s="1"/>
  <c r="DV8" i="15" s="1"/>
  <c r="BX286" i="8"/>
  <c r="BX277" i="8" s="1"/>
  <c r="BT8" i="15" s="1"/>
  <c r="DY286" i="8"/>
  <c r="DY277" i="8" s="1"/>
  <c r="DU8" i="15" s="1"/>
  <c r="BB286" i="8"/>
  <c r="BB277" i="8" s="1"/>
  <c r="AX8" i="15" s="1"/>
  <c r="CT286" i="8"/>
  <c r="CT277" i="8" s="1"/>
  <c r="CP8" i="15" s="1"/>
  <c r="EC286" i="8"/>
  <c r="EC277" i="8" s="1"/>
  <c r="DY8" i="15" s="1"/>
  <c r="DB286" i="8"/>
  <c r="DB277" i="8" s="1"/>
  <c r="CX8" i="15" s="1"/>
  <c r="BH286" i="8"/>
  <c r="BH277" i="8" s="1"/>
  <c r="BD8" i="15" s="1"/>
  <c r="DA286" i="8"/>
  <c r="DA277" i="8" s="1"/>
  <c r="CW8" i="15" s="1"/>
  <c r="DH286" i="8"/>
  <c r="DH277" i="8" s="1"/>
  <c r="DD8" i="15" s="1"/>
  <c r="J284" i="8"/>
  <c r="J285" i="8"/>
  <c r="J280" i="8"/>
  <c r="J282" i="8"/>
  <c r="J281" i="8"/>
  <c r="J279" i="8"/>
  <c r="J283" i="8"/>
  <c r="W286" i="8"/>
  <c r="W277" i="8" s="1"/>
  <c r="S8" i="15" s="1"/>
  <c r="BZ3" i="10"/>
  <c r="BY1" i="10"/>
  <c r="V152" i="8"/>
  <c r="V181" i="8"/>
  <c r="T7" i="12"/>
  <c r="U40" i="12"/>
  <c r="U18" i="12"/>
  <c r="U49" i="12"/>
  <c r="U30" i="12"/>
  <c r="U56" i="12"/>
  <c r="U38" i="12"/>
  <c r="U24" i="12"/>
  <c r="U42" i="12"/>
  <c r="U21" i="12"/>
  <c r="U54" i="12"/>
  <c r="U35" i="12"/>
  <c r="U22" i="12"/>
  <c r="U44" i="12"/>
  <c r="U26" i="12"/>
  <c r="U52" i="12"/>
  <c r="U33" i="12"/>
  <c r="U55" i="12"/>
  <c r="U37" i="12"/>
  <c r="U50" i="12"/>
  <c r="U31" i="12"/>
  <c r="U17" i="12"/>
  <c r="U39" i="12"/>
  <c r="U19" i="12"/>
  <c r="U48" i="12"/>
  <c r="U29" i="12"/>
  <c r="U51" i="12"/>
  <c r="U32" i="12"/>
  <c r="J6" i="12"/>
  <c r="U45" i="12"/>
  <c r="U27" i="12"/>
  <c r="U53" i="12"/>
  <c r="U34" i="12"/>
  <c r="U23" i="12"/>
  <c r="U43" i="12"/>
  <c r="U20" i="12"/>
  <c r="U47" i="12"/>
  <c r="U28" i="12"/>
  <c r="T53" i="12"/>
  <c r="T34" i="12"/>
  <c r="T17" i="12"/>
  <c r="T52" i="12"/>
  <c r="T33" i="12"/>
  <c r="T15" i="12"/>
  <c r="T42" i="12"/>
  <c r="T40" i="12"/>
  <c r="T47" i="12"/>
  <c r="T45" i="12"/>
  <c r="T49" i="12"/>
  <c r="T30" i="12"/>
  <c r="T12" i="12"/>
  <c r="T48" i="12"/>
  <c r="T29" i="12"/>
  <c r="T11" i="12"/>
  <c r="T32" i="12"/>
  <c r="T31" i="12"/>
  <c r="T37" i="12"/>
  <c r="T35" i="12"/>
  <c r="T44" i="12"/>
  <c r="T26" i="12"/>
  <c r="T51" i="12"/>
  <c r="T43" i="12"/>
  <c r="T24" i="12"/>
  <c r="T55" i="12"/>
  <c r="T23" i="12"/>
  <c r="T22" i="12"/>
  <c r="T28" i="12"/>
  <c r="T27" i="12"/>
  <c r="T57" i="12"/>
  <c r="T39" i="12"/>
  <c r="T21" i="12"/>
  <c r="T56" i="12"/>
  <c r="T38" i="12"/>
  <c r="T20" i="12"/>
  <c r="T54" i="12"/>
  <c r="T50" i="12"/>
  <c r="T13" i="12"/>
  <c r="T19" i="12"/>
  <c r="T18" i="12"/>
  <c r="T14" i="12"/>
  <c r="V55" i="12"/>
  <c r="V37" i="12"/>
  <c r="V22" i="12"/>
  <c r="V40" i="12"/>
  <c r="V19" i="12"/>
  <c r="V44" i="12"/>
  <c r="V26" i="12"/>
  <c r="V52" i="12"/>
  <c r="V33" i="12"/>
  <c r="X34" i="12"/>
  <c r="X43" i="12"/>
  <c r="X55" i="12"/>
  <c r="X37" i="12"/>
  <c r="X22" i="12"/>
  <c r="X39" i="12"/>
  <c r="X54" i="12"/>
  <c r="X35" i="12"/>
  <c r="X44" i="12"/>
  <c r="W55" i="12"/>
  <c r="W37" i="12"/>
  <c r="W22" i="12"/>
  <c r="W40" i="12"/>
  <c r="W19" i="12"/>
  <c r="W44" i="12"/>
  <c r="W26" i="12"/>
  <c r="W52" i="12"/>
  <c r="W33" i="12"/>
  <c r="Y42" i="12"/>
  <c r="Y18" i="12"/>
  <c r="Y45" i="12"/>
  <c r="Y27" i="12"/>
  <c r="Y49" i="12"/>
  <c r="Y30" i="12"/>
  <c r="Y56" i="12"/>
  <c r="Y38" i="12"/>
  <c r="Y21" i="12"/>
  <c r="V51" i="12"/>
  <c r="V32" i="12"/>
  <c r="V54" i="12"/>
  <c r="V35" i="12"/>
  <c r="V23" i="12"/>
  <c r="V39" i="12"/>
  <c r="V20" i="12"/>
  <c r="V48" i="12"/>
  <c r="V29" i="12"/>
  <c r="X56" i="12"/>
  <c r="X38" i="12"/>
  <c r="X51" i="12"/>
  <c r="X32" i="12"/>
  <c r="X27" i="12"/>
  <c r="X26" i="12"/>
  <c r="X50" i="12"/>
  <c r="X31" i="12"/>
  <c r="X30" i="12"/>
  <c r="W51" i="12"/>
  <c r="W32" i="12"/>
  <c r="W54" i="12"/>
  <c r="W35" i="12"/>
  <c r="W23" i="12"/>
  <c r="W39" i="12"/>
  <c r="W20" i="12"/>
  <c r="W48" i="12"/>
  <c r="W29" i="12"/>
  <c r="Y55" i="12"/>
  <c r="Y37" i="12"/>
  <c r="Y22" i="12"/>
  <c r="Y40" i="12"/>
  <c r="Y19" i="12"/>
  <c r="Y44" i="12"/>
  <c r="Y26" i="12"/>
  <c r="Y52" i="12"/>
  <c r="Y33" i="12"/>
  <c r="V47" i="12"/>
  <c r="V28" i="12"/>
  <c r="V50" i="12"/>
  <c r="V31" i="12"/>
  <c r="V53" i="12"/>
  <c r="V34" i="12"/>
  <c r="V24" i="12"/>
  <c r="V43" i="12"/>
  <c r="V18" i="12"/>
  <c r="X52" i="12"/>
  <c r="X33" i="12"/>
  <c r="X47" i="12"/>
  <c r="X28" i="12"/>
  <c r="X23" i="12"/>
  <c r="X20" i="12"/>
  <c r="X45" i="12"/>
  <c r="X19" i="12"/>
  <c r="X24" i="12"/>
  <c r="W47" i="12"/>
  <c r="W28" i="12"/>
  <c r="W50" i="12"/>
  <c r="W31" i="12"/>
  <c r="W53" i="12"/>
  <c r="W34" i="12"/>
  <c r="W24" i="12"/>
  <c r="W43" i="12"/>
  <c r="W18" i="12"/>
  <c r="Y51" i="12"/>
  <c r="Y32" i="12"/>
  <c r="Y54" i="12"/>
  <c r="Y35" i="12"/>
  <c r="Y23" i="12"/>
  <c r="Y39" i="12"/>
  <c r="Y20" i="12"/>
  <c r="Y48" i="12"/>
  <c r="Y29" i="12"/>
  <c r="V42" i="12"/>
  <c r="V17" i="12"/>
  <c r="V45" i="12"/>
  <c r="V27" i="12"/>
  <c r="V49" i="12"/>
  <c r="V30" i="12"/>
  <c r="V56" i="12"/>
  <c r="V38" i="12"/>
  <c r="V21" i="12"/>
  <c r="X48" i="12"/>
  <c r="X29" i="12"/>
  <c r="X42" i="12"/>
  <c r="X17" i="12"/>
  <c r="X49" i="12"/>
  <c r="X21" i="12"/>
  <c r="X40" i="12"/>
  <c r="X53" i="12"/>
  <c r="X18" i="12"/>
  <c r="W42" i="12"/>
  <c r="W17" i="12"/>
  <c r="W45" i="12"/>
  <c r="W27" i="12"/>
  <c r="W49" i="12"/>
  <c r="W30" i="12"/>
  <c r="W56" i="12"/>
  <c r="W38" i="12"/>
  <c r="W21" i="12"/>
  <c r="Y47" i="12"/>
  <c r="Y28" i="12"/>
  <c r="Y50" i="12"/>
  <c r="Y31" i="12"/>
  <c r="Y53" i="12"/>
  <c r="Y34" i="12"/>
  <c r="Y24" i="12"/>
  <c r="Y43" i="12"/>
  <c r="Y17" i="12"/>
  <c r="AF115" i="8"/>
  <c r="Z211" i="8"/>
  <c r="AF168" i="8"/>
  <c r="AE99" i="8"/>
  <c r="AC128" i="8"/>
  <c r="AJ168" i="8"/>
  <c r="Y221" i="8"/>
  <c r="AF264" i="8"/>
  <c r="X175" i="8"/>
  <c r="AF140" i="8"/>
  <c r="AE211" i="8"/>
  <c r="AN193" i="8"/>
  <c r="AD128" i="8"/>
  <c r="W158" i="8"/>
  <c r="AL146" i="8"/>
  <c r="AM152" i="8"/>
  <c r="AG175" i="8"/>
  <c r="AI240" i="8"/>
  <c r="AA270" i="8"/>
  <c r="Z111" i="8"/>
  <c r="AM111" i="8"/>
  <c r="AC168" i="8"/>
  <c r="AE62" i="8"/>
  <c r="AN234" i="8"/>
  <c r="Y234" i="8"/>
  <c r="AO234" i="8"/>
  <c r="AL234" i="8"/>
  <c r="AK115" i="8"/>
  <c r="Y211" i="8"/>
  <c r="X128" i="8"/>
  <c r="AJ111" i="8"/>
  <c r="AD181" i="8"/>
  <c r="AC146" i="8"/>
  <c r="AO152" i="8"/>
  <c r="Z99" i="8"/>
  <c r="AM99" i="8"/>
  <c r="AF99" i="8"/>
  <c r="AK199" i="8"/>
  <c r="AF199" i="8"/>
  <c r="H62" i="8"/>
  <c r="AO62" i="8"/>
  <c r="W234" i="8"/>
  <c r="AD152" i="8"/>
  <c r="AM264" i="8"/>
  <c r="H264" i="8"/>
  <c r="AL211" i="8"/>
  <c r="AG111" i="8"/>
  <c r="Z175" i="8"/>
  <c r="Z228" i="8"/>
  <c r="AJ115" i="8"/>
  <c r="BW168" i="8"/>
  <c r="DI168" i="8"/>
  <c r="AW168" i="8"/>
  <c r="CR168" i="8"/>
  <c r="CD99" i="8"/>
  <c r="CQ99" i="8"/>
  <c r="CO246" i="8"/>
  <c r="CO128" i="8"/>
  <c r="BS199" i="8"/>
  <c r="CJ199" i="8"/>
  <c r="CV168" i="8"/>
  <c r="DX234" i="8"/>
  <c r="BA234" i="8"/>
  <c r="DM234" i="8"/>
  <c r="AX234" i="8"/>
  <c r="DJ234" i="8"/>
  <c r="DZ234" i="8"/>
  <c r="BK234" i="8"/>
  <c r="DH134" i="8"/>
  <c r="CQ134" i="8"/>
  <c r="DV152" i="8"/>
  <c r="BJ152" i="8"/>
  <c r="DI152" i="8"/>
  <c r="AW115" i="8"/>
  <c r="CR264" i="8"/>
  <c r="BI264" i="8"/>
  <c r="BH217" i="8"/>
  <c r="CJ175" i="8"/>
  <c r="CH140" i="8"/>
  <c r="CR140" i="8"/>
  <c r="CP211" i="8"/>
  <c r="DK211" i="8"/>
  <c r="CL87" i="8"/>
  <c r="CB168" i="8"/>
  <c r="BO99" i="8"/>
  <c r="EA99" i="8"/>
  <c r="AZ99" i="8"/>
  <c r="EB99" i="8"/>
  <c r="CS99" i="8"/>
  <c r="DI99" i="8"/>
  <c r="BY128" i="8"/>
  <c r="BM199" i="8"/>
  <c r="CC169" i="8"/>
  <c r="CS169" i="8"/>
  <c r="DI169" i="8"/>
  <c r="AQ199" i="8"/>
  <c r="DC199" i="8"/>
  <c r="BH199" i="8"/>
  <c r="DT199" i="8"/>
  <c r="DB168" i="8"/>
  <c r="CQ62" i="8"/>
  <c r="CD62" i="8"/>
  <c r="CB105" i="8"/>
  <c r="DH105" i="8"/>
  <c r="DX105" i="8"/>
  <c r="CF168" i="8"/>
  <c r="DD146" i="8"/>
  <c r="AR146" i="8"/>
  <c r="CM146" i="8"/>
  <c r="AY234" i="8"/>
  <c r="DK234" i="8"/>
  <c r="DC168" i="8"/>
  <c r="AQ168" i="8"/>
  <c r="DX168" i="8"/>
  <c r="BI128" i="8"/>
  <c r="CA62" i="8"/>
  <c r="AZ105" i="8"/>
  <c r="DL105" i="8"/>
  <c r="BM105" i="8"/>
  <c r="DY105" i="8"/>
  <c r="DA62" i="8"/>
  <c r="EB168" i="8"/>
  <c r="CO234" i="8"/>
  <c r="CL234" i="8"/>
  <c r="CI234" i="8"/>
  <c r="AV134" i="8"/>
  <c r="CP152" i="8"/>
  <c r="DK264" i="8"/>
  <c r="BG264" i="8"/>
  <c r="CA264" i="8"/>
  <c r="CG264" i="8"/>
  <c r="EC264" i="8"/>
  <c r="BN264" i="8"/>
  <c r="DZ264" i="8"/>
  <c r="CE168" i="8"/>
  <c r="BT217" i="8"/>
  <c r="DP175" i="8"/>
  <c r="BD175" i="8"/>
  <c r="CA140" i="8"/>
  <c r="DF240" i="8"/>
  <c r="BP211" i="8"/>
  <c r="DV211" i="8"/>
  <c r="CQ211" i="8"/>
  <c r="DH211" i="8"/>
  <c r="DR87" i="8"/>
  <c r="AS270" i="8"/>
  <c r="CF270" i="8"/>
  <c r="DG193" i="8"/>
  <c r="BR193" i="8"/>
  <c r="CZ193" i="8"/>
  <c r="CG193" i="8"/>
  <c r="CW193" i="8"/>
  <c r="BX205" i="8"/>
  <c r="DS205" i="8"/>
  <c r="DL128" i="8"/>
  <c r="EB128" i="8"/>
  <c r="AW128" i="8"/>
  <c r="CS128" i="8"/>
  <c r="ED168" i="8"/>
  <c r="CC81" i="8"/>
  <c r="DY111" i="8"/>
  <c r="BM111" i="8"/>
  <c r="DL111" i="8"/>
  <c r="AZ111" i="8"/>
  <c r="BV158" i="8"/>
  <c r="CI158" i="8"/>
  <c r="DH146" i="8"/>
  <c r="BD152" i="8"/>
  <c r="BA152" i="8"/>
  <c r="EC152" i="8"/>
  <c r="DJ152" i="8"/>
  <c r="AV69" i="8"/>
  <c r="DM187" i="8"/>
  <c r="BA187" i="8"/>
  <c r="BR75" i="8"/>
  <c r="ED75" i="8"/>
  <c r="BP75" i="8"/>
  <c r="CF75" i="8"/>
  <c r="BT240" i="8"/>
  <c r="CU240" i="8"/>
  <c r="DT240" i="8"/>
  <c r="DX87" i="8"/>
  <c r="DY270" i="8"/>
  <c r="AS205" i="8"/>
  <c r="CR134" i="8"/>
  <c r="CA134" i="8"/>
  <c r="AV228" i="8"/>
  <c r="DH228" i="8"/>
  <c r="BC252" i="8"/>
  <c r="DP252" i="8"/>
  <c r="BA258" i="8"/>
  <c r="BJ258" i="8"/>
  <c r="DS246" i="8"/>
  <c r="EB246" i="8"/>
  <c r="BJ246" i="8"/>
  <c r="BI134" i="8"/>
  <c r="CS87" i="8"/>
  <c r="CP87" i="8"/>
  <c r="CB134" i="8"/>
  <c r="BK134" i="8"/>
  <c r="AZ115" i="8"/>
  <c r="CA221" i="8"/>
  <c r="DM221" i="8"/>
  <c r="DP221" i="8"/>
  <c r="CR221" i="8"/>
  <c r="DF152" i="8"/>
  <c r="AT152" i="8"/>
  <c r="CS152" i="8"/>
  <c r="AY264" i="8"/>
  <c r="AQ264" i="8"/>
  <c r="BP264" i="8"/>
  <c r="EB264" i="8"/>
  <c r="AW264" i="8"/>
  <c r="BZ264" i="8"/>
  <c r="CU168" i="8"/>
  <c r="BT175" i="8"/>
  <c r="AY140" i="8"/>
  <c r="DK140" i="8"/>
  <c r="BP140" i="8"/>
  <c r="EB140" i="8"/>
  <c r="DZ258" i="8"/>
  <c r="AY211" i="8"/>
  <c r="AV211" i="8"/>
  <c r="CX211" i="8"/>
  <c r="CN211" i="8"/>
  <c r="DT211" i="8"/>
  <c r="BT270" i="8"/>
  <c r="BE193" i="8"/>
  <c r="DQ193" i="8"/>
  <c r="BH205" i="8"/>
  <c r="DC205" i="8"/>
  <c r="CJ128" i="8"/>
  <c r="DY81" i="8"/>
  <c r="BM81" i="8"/>
  <c r="DI111" i="8"/>
  <c r="AW111" i="8"/>
  <c r="CV111" i="8"/>
  <c r="AZ158" i="8"/>
  <c r="BM158" i="8"/>
  <c r="DY158" i="8"/>
  <c r="BF146" i="8"/>
  <c r="CL146" i="8"/>
  <c r="CE252" i="8"/>
  <c r="CW187" i="8"/>
  <c r="CC175" i="8"/>
  <c r="CH240" i="8"/>
  <c r="EC240" i="8"/>
  <c r="DH87" i="8"/>
  <c r="BA270" i="8"/>
  <c r="BQ270" i="8"/>
  <c r="CG270" i="8"/>
  <c r="BO205" i="8"/>
  <c r="CU205" i="8"/>
  <c r="DK205" i="8"/>
  <c r="CF205" i="8"/>
  <c r="BX111" i="8"/>
  <c r="CN111" i="8"/>
  <c r="DD111" i="8"/>
  <c r="BU111" i="8"/>
  <c r="CK111" i="8"/>
  <c r="BB181" i="8"/>
  <c r="BR181" i="8"/>
  <c r="ED181" i="8"/>
  <c r="BB228" i="8"/>
  <c r="CN217" i="8"/>
  <c r="DQ175" i="8"/>
  <c r="BB175" i="8"/>
  <c r="DB258" i="8"/>
  <c r="BD246" i="8"/>
  <c r="CJ246" i="8"/>
  <c r="BW81" i="8"/>
  <c r="CK81" i="8"/>
  <c r="DA81" i="8"/>
  <c r="BX93" i="8"/>
  <c r="DQ93" i="8"/>
  <c r="DD217" i="8"/>
  <c r="CT217" i="8"/>
  <c r="BF187" i="8"/>
  <c r="BV187" i="8"/>
  <c r="BL122" i="8"/>
  <c r="BI122" i="8"/>
  <c r="DE122" i="8"/>
  <c r="DP87" i="8"/>
  <c r="DW193" i="8"/>
  <c r="DD205" i="8"/>
  <c r="AR205" i="8"/>
  <c r="CM205" i="8"/>
  <c r="CH128" i="8"/>
  <c r="CX128" i="8"/>
  <c r="DI81" i="8"/>
  <c r="CS111" i="8"/>
  <c r="CF111" i="8"/>
  <c r="BA158" i="8"/>
  <c r="DM158" i="8"/>
  <c r="AY146" i="8"/>
  <c r="CA146" i="8"/>
  <c r="DX146" i="8"/>
  <c r="AW146" i="8"/>
  <c r="CA152" i="8"/>
  <c r="AV152" i="8"/>
  <c r="BL152" i="8"/>
  <c r="BB69" i="8"/>
  <c r="DN69" i="8"/>
  <c r="BO69" i="8"/>
  <c r="EA69" i="8"/>
  <c r="CF69" i="8"/>
  <c r="DY175" i="8"/>
  <c r="BM175" i="8"/>
  <c r="BE75" i="8"/>
  <c r="DQ75" i="8"/>
  <c r="BN240" i="8"/>
  <c r="BH240" i="8"/>
  <c r="BU240" i="8"/>
  <c r="CR87" i="8"/>
  <c r="EB270" i="8"/>
  <c r="CH270" i="8"/>
  <c r="BD258" i="8"/>
  <c r="CB164" i="8"/>
  <c r="CR164" i="8"/>
  <c r="CK246" i="8"/>
  <c r="AR81" i="8"/>
  <c r="BH81" i="8"/>
  <c r="BX81" i="8"/>
  <c r="AS134" i="8"/>
  <c r="AQ134" i="8"/>
  <c r="CN134" i="8"/>
  <c r="DL217" i="8"/>
  <c r="CP217" i="8"/>
  <c r="CR217" i="8"/>
  <c r="EA217" i="8"/>
  <c r="BL187" i="8"/>
  <c r="DS87" i="8"/>
  <c r="Z54" i="8"/>
  <c r="DU99" i="8"/>
  <c r="BI99" i="8"/>
  <c r="DH99" i="8"/>
  <c r="CK234" i="8"/>
  <c r="BS140" i="8"/>
  <c r="CY211" i="8"/>
  <c r="CL99" i="8"/>
  <c r="CY264" i="8"/>
  <c r="CR115" i="8"/>
  <c r="BD211" i="8"/>
  <c r="AQ128" i="8"/>
  <c r="BG270" i="8"/>
  <c r="BF205" i="8"/>
  <c r="AV99" i="8"/>
  <c r="CY99" i="8"/>
  <c r="DE99" i="8"/>
  <c r="AS99" i="8"/>
  <c r="CR99" i="8"/>
  <c r="CA199" i="8"/>
  <c r="CR199" i="8"/>
  <c r="CL199" i="8"/>
  <c r="BX234" i="8"/>
  <c r="DR234" i="8"/>
  <c r="BD264" i="8"/>
  <c r="BG234" i="8"/>
  <c r="DS234" i="8"/>
  <c r="DQ264" i="8"/>
  <c r="AW87" i="8"/>
  <c r="BL228" i="8"/>
  <c r="BQ252" i="8"/>
  <c r="CG115" i="8"/>
  <c r="BB54" i="8"/>
  <c r="AX128" i="8"/>
  <c r="DO24" i="8"/>
  <c r="DC128" i="8"/>
  <c r="CY152" i="8"/>
  <c r="DP152" i="8"/>
  <c r="CL111" i="8"/>
  <c r="CL252" i="8"/>
  <c r="CO134" i="8"/>
  <c r="ED187" i="8"/>
  <c r="CC87" i="8"/>
  <c r="DF87" i="8"/>
  <c r="BX258" i="8"/>
  <c r="DC134" i="8"/>
  <c r="DX187" i="8"/>
  <c r="BW87" i="8"/>
  <c r="DC87" i="8"/>
  <c r="AL24" i="8"/>
  <c r="BM60" i="8"/>
  <c r="BR24" i="8"/>
  <c r="AD54" i="8"/>
  <c r="DY115" i="8"/>
  <c r="DA234" i="8"/>
  <c r="CX234" i="8"/>
  <c r="DQ146" i="8"/>
  <c r="DU115" i="8"/>
  <c r="DE205" i="8"/>
  <c r="CY111" i="8"/>
  <c r="CA181" i="8"/>
  <c r="CL115" i="8"/>
  <c r="CI60" i="8"/>
  <c r="DZ60" i="8"/>
  <c r="ED24" i="8"/>
  <c r="DM54" i="8"/>
  <c r="BY168" i="8"/>
  <c r="DX158" i="8"/>
  <c r="BL158" i="8"/>
  <c r="BS234" i="8"/>
  <c r="AX221" i="8"/>
  <c r="AK221" i="8"/>
  <c r="AZ211" i="8"/>
  <c r="CH211" i="8"/>
  <c r="AT87" i="8"/>
  <c r="BJ87" i="8"/>
  <c r="DV87" i="8"/>
  <c r="V30" i="8"/>
  <c r="CL60" i="8"/>
  <c r="BR60" i="8"/>
  <c r="AW60" i="8"/>
  <c r="AO24" i="8"/>
  <c r="BL54" i="8"/>
  <c r="AE54" i="8"/>
  <c r="DR134" i="8"/>
  <c r="BD134" i="8"/>
  <c r="CJ134" i="8"/>
  <c r="DP217" i="8"/>
  <c r="DX122" i="8"/>
  <c r="CO122" i="8"/>
  <c r="DU122" i="8"/>
  <c r="BT87" i="8"/>
  <c r="CJ87" i="8"/>
  <c r="BZ168" i="8"/>
  <c r="DY168" i="8"/>
  <c r="BM168" i="8"/>
  <c r="DH168" i="8"/>
  <c r="CA115" i="8"/>
  <c r="DZ115" i="8"/>
  <c r="Y199" i="8"/>
  <c r="AL199" i="8"/>
  <c r="CX199" i="8"/>
  <c r="AN105" i="8"/>
  <c r="CZ105" i="8"/>
  <c r="BA105" i="8"/>
  <c r="DM105" i="8"/>
  <c r="DL168" i="8"/>
  <c r="AZ168" i="8"/>
  <c r="BO264" i="8"/>
  <c r="BB264" i="8"/>
  <c r="DN264" i="8"/>
  <c r="BO140" i="8"/>
  <c r="EA140" i="8"/>
  <c r="EA211" i="8"/>
  <c r="AW36" i="8"/>
  <c r="BZ36" i="8"/>
  <c r="CH36" i="8"/>
  <c r="W36" i="8"/>
  <c r="BJ60" i="8"/>
  <c r="ED60" i="8"/>
  <c r="CL24" i="8"/>
  <c r="BX24" i="8"/>
  <c r="CO54" i="8"/>
  <c r="EC54" i="8"/>
  <c r="DE54" i="8"/>
  <c r="DV193" i="8"/>
  <c r="BJ168" i="8"/>
  <c r="AH99" i="8"/>
  <c r="CT99" i="8"/>
  <c r="AU99" i="8"/>
  <c r="DG99" i="8"/>
  <c r="AA36" i="8"/>
  <c r="BM54" i="8"/>
  <c r="CY54" i="8"/>
  <c r="CP193" i="8"/>
  <c r="BL168" i="8"/>
  <c r="AP99" i="8"/>
  <c r="DB99" i="8"/>
  <c r="BC99" i="8"/>
  <c r="CG99" i="8"/>
  <c r="DH115" i="8"/>
  <c r="AV115" i="8"/>
  <c r="CQ115" i="8"/>
  <c r="AE115" i="8"/>
  <c r="BA199" i="8"/>
  <c r="CG169" i="8"/>
  <c r="CW169" i="8"/>
  <c r="DM169" i="8"/>
  <c r="EC169" i="8"/>
  <c r="AH169" i="8"/>
  <c r="AX169" i="8"/>
  <c r="BN169" i="8"/>
  <c r="CD169" i="8"/>
  <c r="CF140" i="8"/>
  <c r="BC115" i="8"/>
  <c r="BV115" i="8"/>
  <c r="BO211" i="8"/>
  <c r="AO211" i="8"/>
  <c r="CH193" i="8"/>
  <c r="BD193" i="8"/>
  <c r="DP193" i="8"/>
  <c r="Z158" i="8"/>
  <c r="CL158" i="8"/>
  <c r="AM158" i="8"/>
  <c r="CY158" i="8"/>
  <c r="EA168" i="8"/>
  <c r="BR146" i="8"/>
  <c r="DF228" i="8"/>
  <c r="CF175" i="8"/>
  <c r="CH75" i="8"/>
  <c r="AI75" i="8"/>
  <c r="AL240" i="8"/>
  <c r="AY240" i="8"/>
  <c r="BX240" i="8"/>
  <c r="DK240" i="8"/>
  <c r="DE81" i="8"/>
  <c r="AS81" i="8"/>
  <c r="AG252" i="8"/>
  <c r="CS252" i="8"/>
  <c r="DY187" i="8"/>
  <c r="BM187" i="8"/>
  <c r="DJ169" i="8"/>
  <c r="DZ169" i="8"/>
  <c r="AE199" i="8"/>
  <c r="BK169" i="8"/>
  <c r="CQ199" i="8"/>
  <c r="DW169" i="8"/>
  <c r="AV199" i="8"/>
  <c r="DH199" i="8"/>
  <c r="Z199" i="8"/>
  <c r="CG62" i="8"/>
  <c r="BT62" i="8"/>
  <c r="DG158" i="8"/>
  <c r="BP105" i="8"/>
  <c r="EB105" i="8"/>
  <c r="CC105" i="8"/>
  <c r="DF105" i="8"/>
  <c r="BP168" i="8"/>
  <c r="DO168" i="8"/>
  <c r="BC168" i="8"/>
  <c r="CS115" i="8"/>
  <c r="BD234" i="8"/>
  <c r="AP234" i="8"/>
  <c r="AM234" i="8"/>
  <c r="CY234" i="8"/>
  <c r="DD234" i="8"/>
  <c r="DW221" i="8"/>
  <c r="BK221" i="8"/>
  <c r="CW221" i="8"/>
  <c r="BD221" i="8"/>
  <c r="AF221" i="8"/>
  <c r="CC115" i="8"/>
  <c r="BT264" i="8"/>
  <c r="CW264" i="8"/>
  <c r="CD264" i="8"/>
  <c r="AW62" i="8"/>
  <c r="CH168" i="8"/>
  <c r="BH168" i="8"/>
  <c r="CM75" i="8"/>
  <c r="AP116" i="8"/>
  <c r="DB116" i="8"/>
  <c r="AL116" i="8"/>
  <c r="BR116" i="8"/>
  <c r="CX116" i="8"/>
  <c r="ED116" i="8"/>
  <c r="X140" i="8"/>
  <c r="AN140" i="8"/>
  <c r="CJ140" i="8"/>
  <c r="CZ140" i="8"/>
  <c r="BD115" i="8"/>
  <c r="CY115" i="8"/>
  <c r="AM115" i="8"/>
  <c r="EC115" i="8"/>
  <c r="AM211" i="8"/>
  <c r="BC211" i="8"/>
  <c r="CF211" i="8"/>
  <c r="AC211" i="8"/>
  <c r="BB211" i="8"/>
  <c r="DX211" i="8"/>
  <c r="BF211" i="8"/>
  <c r="CF62" i="8"/>
  <c r="EB115" i="8"/>
  <c r="BF193" i="8"/>
  <c r="AB193" i="8"/>
  <c r="CN193" i="8"/>
  <c r="BU193" i="8"/>
  <c r="AN128" i="8"/>
  <c r="CZ128" i="8"/>
  <c r="CC158" i="8"/>
  <c r="AM146" i="8"/>
  <c r="BI146" i="8"/>
  <c r="AP146" i="8"/>
  <c r="DD134" i="8"/>
  <c r="CM134" i="8"/>
  <c r="BE152" i="8"/>
  <c r="CF217" i="8"/>
  <c r="EB175" i="8"/>
  <c r="BP175" i="8"/>
  <c r="BF240" i="8"/>
  <c r="BS240" i="8"/>
  <c r="CR240" i="8"/>
  <c r="AC252" i="8"/>
  <c r="DI187" i="8"/>
  <c r="AO258" i="8"/>
  <c r="BW258" i="8"/>
  <c r="AC187" i="8"/>
  <c r="BI199" i="8"/>
  <c r="BY169" i="8"/>
  <c r="CO169" i="8"/>
  <c r="W199" i="8"/>
  <c r="CI199" i="8"/>
  <c r="AN199" i="8"/>
  <c r="CZ199" i="8"/>
  <c r="DG62" i="8"/>
  <c r="AU62" i="8"/>
  <c r="AH62" i="8"/>
  <c r="BX105" i="8"/>
  <c r="Y105" i="8"/>
  <c r="CK105" i="8"/>
  <c r="CF234" i="8"/>
  <c r="BQ234" i="8"/>
  <c r="EC234" i="8"/>
  <c r="CD234" i="8"/>
  <c r="CK221" i="8"/>
  <c r="EA264" i="8"/>
  <c r="AV264" i="8"/>
  <c r="DH264" i="8"/>
  <c r="DU264" i="8"/>
  <c r="CN168" i="8"/>
  <c r="AB168" i="8"/>
  <c r="BG75" i="8"/>
  <c r="AE140" i="8"/>
  <c r="CQ140" i="8"/>
  <c r="AV140" i="8"/>
  <c r="DH140" i="8"/>
  <c r="AW116" i="8"/>
  <c r="DI116" i="8"/>
  <c r="DO211" i="8"/>
  <c r="DN211" i="8"/>
  <c r="AI193" i="8"/>
  <c r="CU193" i="8"/>
  <c r="DQ246" i="8"/>
  <c r="W128" i="8"/>
  <c r="CI128" i="8"/>
  <c r="AL158" i="8"/>
  <c r="CX158" i="8"/>
  <c r="AY158" i="8"/>
  <c r="CT146" i="8"/>
  <c r="AR134" i="8"/>
  <c r="AA134" i="8"/>
  <c r="CE152" i="8"/>
  <c r="AJ152" i="8"/>
  <c r="CV152" i="8"/>
  <c r="Z115" i="8"/>
  <c r="DX217" i="8"/>
  <c r="CQ252" i="8"/>
  <c r="AU69" i="8"/>
  <c r="CV175" i="8"/>
  <c r="AJ175" i="8"/>
  <c r="BP115" i="8"/>
  <c r="CG252" i="8"/>
  <c r="BB252" i="8"/>
  <c r="DN252" i="8"/>
  <c r="AY252" i="8"/>
  <c r="CC187" i="8"/>
  <c r="AB258" i="8"/>
  <c r="AP122" i="8"/>
  <c r="CC24" i="8"/>
  <c r="DN36" i="8"/>
  <c r="AP36" i="8"/>
  <c r="AZ36" i="8"/>
  <c r="CP36" i="8"/>
  <c r="CZ36" i="8"/>
  <c r="BK24" i="8"/>
  <c r="DI24" i="8"/>
  <c r="CT24" i="8"/>
  <c r="CM24" i="8"/>
  <c r="BZ24" i="8"/>
  <c r="AP24" i="8"/>
  <c r="DP24" i="8"/>
  <c r="CX24" i="8"/>
  <c r="AX24" i="8"/>
  <c r="DD168" i="8"/>
  <c r="DZ168" i="8"/>
  <c r="AM205" i="8"/>
  <c r="BY181" i="8"/>
  <c r="CL181" i="8"/>
  <c r="AM228" i="8"/>
  <c r="CY228" i="8"/>
  <c r="CL175" i="8"/>
  <c r="AM175" i="8"/>
  <c r="CY175" i="8"/>
  <c r="DO36" i="8"/>
  <c r="AB36" i="8"/>
  <c r="BP36" i="8"/>
  <c r="AS36" i="8"/>
  <c r="DQ36" i="8"/>
  <c r="DH24" i="8"/>
  <c r="CO24" i="8"/>
  <c r="CK24" i="8"/>
  <c r="BD24" i="8"/>
  <c r="DT24" i="8"/>
  <c r="BQ24" i="8"/>
  <c r="CB24" i="8"/>
  <c r="V24" i="8"/>
  <c r="AW24" i="8"/>
  <c r="BQ115" i="8"/>
  <c r="DD228" i="8"/>
  <c r="BO252" i="8"/>
  <c r="CM258" i="8"/>
  <c r="DB122" i="8"/>
  <c r="DZ30" i="8"/>
  <c r="AI36" i="8"/>
  <c r="AG36" i="8"/>
  <c r="BX36" i="8"/>
  <c r="BQ36" i="8"/>
  <c r="CE36" i="8"/>
  <c r="AH36" i="8"/>
  <c r="CU24" i="8"/>
  <c r="CH24" i="8"/>
  <c r="AR24" i="8"/>
  <c r="BI24" i="8"/>
  <c r="BT24" i="8"/>
  <c r="DN24" i="8"/>
  <c r="AG24" i="8"/>
  <c r="DM24" i="8"/>
  <c r="DS270" i="8"/>
  <c r="BY205" i="8"/>
  <c r="DR205" i="8"/>
  <c r="BF111" i="8"/>
  <c r="DR111" i="8"/>
  <c r="BS111" i="8"/>
  <c r="AU181" i="8"/>
  <c r="DG181" i="8"/>
  <c r="AS228" i="8"/>
  <c r="DE228" i="8"/>
  <c r="AK252" i="8"/>
  <c r="BF252" i="8"/>
  <c r="DR252" i="8"/>
  <c r="AR258" i="8"/>
  <c r="AR30" i="8"/>
  <c r="AE30" i="8"/>
  <c r="CI30" i="8"/>
  <c r="CY36" i="8"/>
  <c r="AF36" i="8"/>
  <c r="BF36" i="8"/>
  <c r="CM36" i="8"/>
  <c r="CG36" i="8"/>
  <c r="CO36" i="8"/>
  <c r="DP36" i="8"/>
  <c r="CE24" i="8"/>
  <c r="BY24" i="8"/>
  <c r="AS24" i="8"/>
  <c r="AZ24" i="8"/>
  <c r="AT24" i="8"/>
  <c r="BL24" i="8"/>
  <c r="CQ24" i="8"/>
  <c r="AA24" i="8"/>
  <c r="DW24" i="8"/>
  <c r="DG24" i="8"/>
  <c r="CV24" i="8"/>
  <c r="BF24" i="8"/>
  <c r="AJ54" i="8"/>
  <c r="ED54" i="8"/>
  <c r="CS54" i="8"/>
  <c r="BS54" i="8"/>
  <c r="DI54" i="8"/>
  <c r="CM54" i="8"/>
  <c r="AP199" i="8"/>
  <c r="CO199" i="8"/>
  <c r="AX115" i="8"/>
  <c r="BL62" i="8"/>
  <c r="AT140" i="8"/>
  <c r="DU169" i="8"/>
  <c r="DA168" i="8"/>
  <c r="CZ169" i="8"/>
  <c r="CB116" i="8"/>
  <c r="DR152" i="8"/>
  <c r="BF152" i="8"/>
  <c r="DE152" i="8"/>
  <c r="DP270" i="8"/>
  <c r="DB62" i="8"/>
  <c r="AP62" i="8"/>
  <c r="DJ115" i="8"/>
  <c r="BH115" i="8"/>
  <c r="CQ168" i="8"/>
  <c r="AE168" i="8"/>
  <c r="CD168" i="8"/>
  <c r="DE169" i="8"/>
  <c r="BN115" i="8"/>
  <c r="Z116" i="8"/>
  <c r="AR116" i="8"/>
  <c r="DD116" i="8"/>
  <c r="CH116" i="8"/>
  <c r="BG48" i="8"/>
  <c r="BN168" i="8"/>
  <c r="AV116" i="8"/>
  <c r="DH116" i="8"/>
  <c r="BK116" i="8"/>
  <c r="AF116" i="8"/>
  <c r="BL116" i="8"/>
  <c r="CR116" i="8"/>
  <c r="DX116" i="8"/>
  <c r="DM115" i="8"/>
  <c r="BA115" i="8"/>
  <c r="CW115" i="8"/>
  <c r="BH181" i="8"/>
  <c r="DT181" i="8"/>
  <c r="AR228" i="8"/>
  <c r="CO48" i="8"/>
  <c r="BE54" i="8"/>
  <c r="DN54" i="8"/>
  <c r="CA54" i="8"/>
  <c r="DR54" i="8"/>
  <c r="CQ54" i="8"/>
  <c r="CP54" i="8"/>
  <c r="AN169" i="8"/>
  <c r="BX116" i="8"/>
  <c r="V169" i="8"/>
  <c r="DN169" i="8"/>
  <c r="AR168" i="8"/>
  <c r="AC116" i="8"/>
  <c r="DT158" i="8"/>
  <c r="BH158" i="8"/>
  <c r="H115" i="8"/>
  <c r="CV115" i="8"/>
  <c r="Z205" i="8"/>
  <c r="CL205" i="8"/>
  <c r="DX228" i="8"/>
  <c r="BI228" i="8"/>
  <c r="BY228" i="8"/>
  <c r="DU228" i="8"/>
  <c r="AP252" i="8"/>
  <c r="DB252" i="8"/>
  <c r="W252" i="8"/>
  <c r="EA252" i="8"/>
  <c r="CO175" i="8"/>
  <c r="AC175" i="8"/>
  <c r="CB175" i="8"/>
  <c r="DA258" i="8"/>
  <c r="CX258" i="8"/>
  <c r="CT258" i="8"/>
  <c r="BF258" i="8"/>
  <c r="BY48" i="8"/>
  <c r="DY48" i="8"/>
  <c r="AT168" i="8"/>
  <c r="CS168" i="8"/>
  <c r="AG168" i="8"/>
  <c r="AL99" i="8"/>
  <c r="AY99" i="8"/>
  <c r="DK99" i="8"/>
  <c r="DX115" i="8"/>
  <c r="BL115" i="8"/>
  <c r="DG115" i="8"/>
  <c r="AU115" i="8"/>
  <c r="CT115" i="8"/>
  <c r="DY169" i="8"/>
  <c r="AA199" i="8"/>
  <c r="CM199" i="8"/>
  <c r="AR199" i="8"/>
  <c r="DD199" i="8"/>
  <c r="DW168" i="8"/>
  <c r="BK168" i="8"/>
  <c r="AK62" i="8"/>
  <c r="DR62" i="8"/>
  <c r="BF62" i="8"/>
  <c r="CB158" i="8"/>
  <c r="CM105" i="8"/>
  <c r="AA105" i="8"/>
  <c r="BZ105" i="8"/>
  <c r="DJ168" i="8"/>
  <c r="AX168" i="8"/>
  <c r="BS168" i="8"/>
  <c r="AA115" i="8"/>
  <c r="BE234" i="8"/>
  <c r="BU221" i="8"/>
  <c r="BA221" i="8"/>
  <c r="BX115" i="8"/>
  <c r="AG264" i="8"/>
  <c r="AN264" i="8"/>
  <c r="DT168" i="8"/>
  <c r="CX168" i="8"/>
  <c r="AL168" i="8"/>
  <c r="BX168" i="8"/>
  <c r="DS168" i="8"/>
  <c r="BG168" i="8"/>
  <c r="DG168" i="8"/>
  <c r="AU168" i="8"/>
  <c r="CT168" i="8"/>
  <c r="AH168" i="8"/>
  <c r="CG168" i="8"/>
  <c r="AD116" i="8"/>
  <c r="BJ116" i="8"/>
  <c r="CP116" i="8"/>
  <c r="DV116" i="8"/>
  <c r="AM140" i="8"/>
  <c r="CY140" i="8"/>
  <c r="BT115" i="8"/>
  <c r="BE140" i="8"/>
  <c r="DQ115" i="8"/>
  <c r="BE115" i="8"/>
  <c r="DD115" i="8"/>
  <c r="AR115" i="8"/>
  <c r="AC169" i="8"/>
  <c r="BU168" i="8"/>
  <c r="AL169" i="8"/>
  <c r="X169" i="8"/>
  <c r="CJ169" i="8"/>
  <c r="AG116" i="8"/>
  <c r="CS116" i="8"/>
  <c r="DW116" i="8"/>
  <c r="EA62" i="8"/>
  <c r="BO62" i="8"/>
  <c r="DN62" i="8"/>
  <c r="BB62" i="8"/>
  <c r="AO115" i="8"/>
  <c r="AS169" i="8"/>
  <c r="AB217" i="8"/>
  <c r="AN252" i="8"/>
  <c r="CZ252" i="8"/>
  <c r="AR175" i="8"/>
  <c r="CM122" i="8"/>
  <c r="AA122" i="8"/>
  <c r="BZ122" i="8"/>
  <c r="CZ258" i="8"/>
  <c r="BB115" i="8"/>
  <c r="BB169" i="8"/>
  <c r="AC36" i="8"/>
  <c r="CS36" i="8"/>
  <c r="DE36" i="8"/>
  <c r="DL36" i="8"/>
  <c r="DS36" i="8"/>
  <c r="CD36" i="8"/>
  <c r="AP48" i="8"/>
  <c r="CJ48" i="8"/>
  <c r="CK48" i="8"/>
  <c r="CM168" i="8"/>
  <c r="AA168" i="8"/>
  <c r="AV168" i="8"/>
  <c r="CO99" i="8"/>
  <c r="BE199" i="8"/>
  <c r="BR199" i="8"/>
  <c r="ED199" i="8"/>
  <c r="DH158" i="8"/>
  <c r="AV158" i="8"/>
  <c r="BT105" i="8"/>
  <c r="H105" i="8"/>
  <c r="CG105" i="8"/>
  <c r="CK62" i="8"/>
  <c r="Y62" i="8"/>
  <c r="CY168" i="8"/>
  <c r="BJ234" i="8"/>
  <c r="DA221" i="8"/>
  <c r="CX115" i="8"/>
  <c r="AL115" i="8"/>
  <c r="CK115" i="8"/>
  <c r="Y115" i="8"/>
  <c r="AI264" i="8"/>
  <c r="DA264" i="8"/>
  <c r="CH264" i="8"/>
  <c r="BO168" i="8"/>
  <c r="CS62" i="8"/>
  <c r="AG62" i="8"/>
  <c r="AI140" i="8"/>
  <c r="CU140" i="8"/>
  <c r="AT116" i="8"/>
  <c r="BZ116" i="8"/>
  <c r="DF116" i="8"/>
  <c r="BI116" i="8"/>
  <c r="CO116" i="8"/>
  <c r="DU116" i="8"/>
  <c r="CZ115" i="8"/>
  <c r="AN115" i="8"/>
  <c r="CI115" i="8"/>
  <c r="DL211" i="8"/>
  <c r="BI169" i="8"/>
  <c r="AO168" i="8"/>
  <c r="DQ168" i="8"/>
  <c r="BR169" i="8"/>
  <c r="BD169" i="8"/>
  <c r="DP169" i="8"/>
  <c r="W116" i="8"/>
  <c r="BH116" i="8"/>
  <c r="CN116" i="8"/>
  <c r="DT116" i="8"/>
  <c r="BM116" i="8"/>
  <c r="DY116" i="8"/>
  <c r="CI116" i="8"/>
  <c r="DP115" i="8"/>
  <c r="Z193" i="8"/>
  <c r="AP193" i="8"/>
  <c r="CL193" i="8"/>
  <c r="DB169" i="8"/>
  <c r="DR169" i="8"/>
  <c r="BH193" i="8"/>
  <c r="BX193" i="8"/>
  <c r="DT193" i="8"/>
  <c r="AO193" i="8"/>
  <c r="DA193" i="8"/>
  <c r="CI193" i="8"/>
  <c r="W193" i="8"/>
  <c r="BV168" i="8"/>
  <c r="DU168" i="8"/>
  <c r="BI168" i="8"/>
  <c r="BT128" i="8"/>
  <c r="H128" i="8"/>
  <c r="AK116" i="8"/>
  <c r="BA116" i="8"/>
  <c r="BQ116" i="8"/>
  <c r="CG116" i="8"/>
  <c r="CW116" i="8"/>
  <c r="DM116" i="8"/>
  <c r="EC116" i="8"/>
  <c r="AH116" i="8"/>
  <c r="AX116" i="8"/>
  <c r="BN116" i="8"/>
  <c r="CD116" i="8"/>
  <c r="DA128" i="8"/>
  <c r="AO128" i="8"/>
  <c r="BW115" i="8"/>
  <c r="DV128" i="8"/>
  <c r="BJ128" i="8"/>
  <c r="DN168" i="8"/>
  <c r="BB168" i="8"/>
  <c r="DL62" i="8"/>
  <c r="AZ62" i="8"/>
  <c r="AD158" i="8"/>
  <c r="AT158" i="8"/>
  <c r="BJ158" i="8"/>
  <c r="CP158" i="8"/>
  <c r="DF158" i="8"/>
  <c r="DV158" i="8"/>
  <c r="AQ158" i="8"/>
  <c r="BG158" i="8"/>
  <c r="BW158" i="8"/>
  <c r="DD158" i="8"/>
  <c r="AR158" i="8"/>
  <c r="EB62" i="8"/>
  <c r="CP168" i="8"/>
  <c r="CC168" i="8"/>
  <c r="DK168" i="8"/>
  <c r="AY168" i="8"/>
  <c r="X146" i="8"/>
  <c r="DU146" i="8"/>
  <c r="DA115" i="8"/>
  <c r="CQ36" i="8"/>
  <c r="CB36" i="8"/>
  <c r="DB36" i="8"/>
  <c r="BO36" i="8"/>
  <c r="EC36" i="8"/>
  <c r="AQ36" i="8"/>
  <c r="AN36" i="8"/>
  <c r="BE36" i="8"/>
  <c r="DP60" i="8"/>
  <c r="AB60" i="8"/>
  <c r="AF60" i="8"/>
  <c r="CE60" i="8"/>
  <c r="BY36" i="8"/>
  <c r="AY36" i="8"/>
  <c r="CR36" i="8"/>
  <c r="DI36" i="8"/>
  <c r="DR36" i="8"/>
  <c r="AL36" i="8"/>
  <c r="EA36" i="8"/>
  <c r="EB36" i="8"/>
  <c r="AD36" i="8"/>
  <c r="CU36" i="8"/>
  <c r="DC36" i="8"/>
  <c r="BD36" i="8"/>
  <c r="BU36" i="8"/>
  <c r="CT36" i="8"/>
  <c r="Y60" i="8"/>
  <c r="CN60" i="8"/>
  <c r="CR60" i="8"/>
  <c r="W24" i="8"/>
  <c r="DZ24" i="8"/>
  <c r="CP24" i="8"/>
  <c r="AD24" i="8"/>
  <c r="BM24" i="8"/>
  <c r="EC24" i="8"/>
  <c r="EA24" i="8"/>
  <c r="AE24" i="8"/>
  <c r="BN24" i="8"/>
  <c r="BC24" i="8"/>
  <c r="DV24" i="8"/>
  <c r="DS24" i="8"/>
  <c r="DQ24" i="8"/>
  <c r="AM24" i="8"/>
  <c r="AQ24" i="8"/>
  <c r="AV24" i="8"/>
  <c r="CF48" i="8"/>
  <c r="DZ48" i="8"/>
  <c r="BL48" i="8"/>
  <c r="BK54" i="8"/>
  <c r="DU54" i="8"/>
  <c r="CU54" i="8"/>
  <c r="AG54" i="8"/>
  <c r="AP54" i="8"/>
  <c r="CG54" i="8"/>
  <c r="BY54" i="8"/>
  <c r="DV54" i="8"/>
  <c r="CB115" i="8"/>
  <c r="DE168" i="8"/>
  <c r="AS168" i="8"/>
  <c r="CA168" i="8"/>
  <c r="CR158" i="8"/>
  <c r="AF158" i="8"/>
  <c r="CI168" i="8"/>
  <c r="AQ115" i="8"/>
  <c r="AG115" i="8"/>
  <c r="X234" i="8"/>
  <c r="CJ234" i="8"/>
  <c r="AK234" i="8"/>
  <c r="CW234" i="8"/>
  <c r="AL221" i="8"/>
  <c r="CH115" i="8"/>
  <c r="V115" i="8"/>
  <c r="BU115" i="8"/>
  <c r="AE221" i="8"/>
  <c r="CU264" i="8"/>
  <c r="BY264" i="8"/>
  <c r="AP264" i="8"/>
  <c r="DB264" i="8"/>
  <c r="AK168" i="8"/>
  <c r="BF116" i="8"/>
  <c r="CL116" i="8"/>
  <c r="DR116" i="8"/>
  <c r="CJ115" i="8"/>
  <c r="X115" i="8"/>
  <c r="BS115" i="8"/>
  <c r="DB115" i="8"/>
  <c r="BE168" i="8"/>
  <c r="CH169" i="8"/>
  <c r="BT169" i="8"/>
  <c r="CC116" i="8"/>
  <c r="BB116" i="8"/>
  <c r="DN116" i="8"/>
  <c r="DC116" i="8"/>
  <c r="CP169" i="8"/>
  <c r="DF169" i="8"/>
  <c r="DV169" i="8"/>
  <c r="AC193" i="8"/>
  <c r="BY193" i="8"/>
  <c r="CO193" i="8"/>
  <c r="BS193" i="8"/>
  <c r="BF168" i="8"/>
  <c r="AR128" i="8"/>
  <c r="BH128" i="8"/>
  <c r="DD128" i="8"/>
  <c r="DT128" i="8"/>
  <c r="Y116" i="8"/>
  <c r="AO116" i="8"/>
  <c r="BE116" i="8"/>
  <c r="BU116" i="8"/>
  <c r="CK116" i="8"/>
  <c r="DA116" i="8"/>
  <c r="DQ116" i="8"/>
  <c r="DS115" i="8"/>
  <c r="BG115" i="8"/>
  <c r="DF128" i="8"/>
  <c r="AT115" i="8"/>
  <c r="X158" i="8"/>
  <c r="AK158" i="8"/>
  <c r="CW158" i="8"/>
  <c r="CN158" i="8"/>
  <c r="AB158" i="8"/>
  <c r="CM246" i="8"/>
  <c r="Y246" i="8"/>
  <c r="AB81" i="8"/>
  <c r="DD81" i="8"/>
  <c r="DT81" i="8"/>
  <c r="DB146" i="8"/>
  <c r="BT146" i="8"/>
  <c r="DO146" i="8"/>
  <c r="AD221" i="8"/>
  <c r="Y152" i="8"/>
  <c r="CK152" i="8"/>
  <c r="Z75" i="8"/>
  <c r="AP75" i="8"/>
  <c r="AM75" i="8"/>
  <c r="X75" i="8"/>
  <c r="AF258" i="8"/>
  <c r="Z240" i="8"/>
  <c r="AP240" i="8"/>
  <c r="CL240" i="8"/>
  <c r="AM240" i="8"/>
  <c r="BC240" i="8"/>
  <c r="CB240" i="8"/>
  <c r="CY240" i="8"/>
  <c r="DO240" i="8"/>
  <c r="DX240" i="8"/>
  <c r="BQ240" i="8"/>
  <c r="DM240" i="8"/>
  <c r="DS164" i="8"/>
  <c r="BG164" i="8"/>
  <c r="DF164" i="8"/>
  <c r="AT164" i="8"/>
  <c r="H270" i="8"/>
  <c r="AK270" i="8"/>
  <c r="DM270" i="8"/>
  <c r="EC270" i="8"/>
  <c r="DW62" i="8"/>
  <c r="DA246" i="8"/>
  <c r="CE205" i="8"/>
  <c r="AZ205" i="8"/>
  <c r="BP205" i="8"/>
  <c r="CO81" i="8"/>
  <c r="AO111" i="8"/>
  <c r="BE111" i="8"/>
  <c r="CK181" i="8"/>
  <c r="CH181" i="8"/>
  <c r="DN181" i="8"/>
  <c r="BL134" i="8"/>
  <c r="AU134" i="8"/>
  <c r="BF228" i="8"/>
  <c r="DR228" i="8"/>
  <c r="CU228" i="8"/>
  <c r="EB228" i="8"/>
  <c r="AJ217" i="8"/>
  <c r="EC252" i="8"/>
  <c r="AR252" i="8"/>
  <c r="BH252" i="8"/>
  <c r="DD252" i="8"/>
  <c r="DT252" i="8"/>
  <c r="AO175" i="8"/>
  <c r="CK175" i="8"/>
  <c r="BR175" i="8"/>
  <c r="AY175" i="8"/>
  <c r="BW122" i="8"/>
  <c r="DV122" i="8"/>
  <c r="Y258" i="8"/>
  <c r="BG258" i="8"/>
  <c r="CN258" i="8"/>
  <c r="BB221" i="8"/>
  <c r="BZ81" i="8"/>
  <c r="CP81" i="8"/>
  <c r="DF81" i="8"/>
  <c r="AD93" i="8"/>
  <c r="DF93" i="8"/>
  <c r="BW93" i="8"/>
  <c r="AC134" i="8"/>
  <c r="DU134" i="8"/>
  <c r="CH217" i="8"/>
  <c r="BY217" i="8"/>
  <c r="BI187" i="8"/>
  <c r="CO187" i="8"/>
  <c r="AP187" i="8"/>
  <c r="CL187" i="8"/>
  <c r="DR187" i="8"/>
  <c r="DH122" i="8"/>
  <c r="AC122" i="8"/>
  <c r="X87" i="8"/>
  <c r="BD87" i="8"/>
  <c r="AU146" i="8"/>
  <c r="AF146" i="8"/>
  <c r="BZ146" i="8"/>
  <c r="CP146" i="8"/>
  <c r="DF146" i="8"/>
  <c r="BZ228" i="8"/>
  <c r="BK152" i="8"/>
  <c r="AF152" i="8"/>
  <c r="DH152" i="8"/>
  <c r="DX152" i="8"/>
  <c r="BI152" i="8"/>
  <c r="BY152" i="8"/>
  <c r="Z152" i="8"/>
  <c r="Z69" i="8"/>
  <c r="AP69" i="8"/>
  <c r="Y69" i="8"/>
  <c r="CX69" i="8"/>
  <c r="DK69" i="8"/>
  <c r="BP69" i="8"/>
  <c r="DR69" i="8"/>
  <c r="DE69" i="8"/>
  <c r="AS69" i="8"/>
  <c r="BH75" i="8"/>
  <c r="BX75" i="8"/>
  <c r="AO75" i="8"/>
  <c r="DA75" i="8"/>
  <c r="AR240" i="8"/>
  <c r="BE240" i="8"/>
  <c r="DQ240" i="8"/>
  <c r="DR240" i="8"/>
  <c r="DC164" i="8"/>
  <c r="AQ164" i="8"/>
  <c r="CP164" i="8"/>
  <c r="AD164" i="8"/>
  <c r="BX270" i="8"/>
  <c r="CR270" i="8"/>
  <c r="Y270" i="8"/>
  <c r="BE270" i="8"/>
  <c r="BU270" i="8"/>
  <c r="DQ270" i="8"/>
  <c r="AR270" i="8"/>
  <c r="BC205" i="8"/>
  <c r="X205" i="8"/>
  <c r="CJ205" i="8"/>
  <c r="BY81" i="8"/>
  <c r="DW111" i="8"/>
  <c r="AC181" i="8"/>
  <c r="AS181" i="8"/>
  <c r="CO181" i="8"/>
  <c r="DE181" i="8"/>
  <c r="BF181" i="8"/>
  <c r="DB181" i="8"/>
  <c r="DR181" i="8"/>
  <c r="CJ181" i="8"/>
  <c r="AE181" i="8"/>
  <c r="AF134" i="8"/>
  <c r="BS228" i="8"/>
  <c r="BT228" i="8"/>
  <c r="CJ228" i="8"/>
  <c r="CV217" i="8"/>
  <c r="BM252" i="8"/>
  <c r="DY252" i="8"/>
  <c r="DE175" i="8"/>
  <c r="BF175" i="8"/>
  <c r="DR175" i="8"/>
  <c r="BS175" i="8"/>
  <c r="DS122" i="8"/>
  <c r="BG122" i="8"/>
  <c r="DF122" i="8"/>
  <c r="DV258" i="8"/>
  <c r="CY258" i="8"/>
  <c r="BL164" i="8"/>
  <c r="AT246" i="8"/>
  <c r="CP246" i="8"/>
  <c r="DV246" i="8"/>
  <c r="CL134" i="8"/>
  <c r="CY134" i="8"/>
  <c r="BV217" i="8"/>
  <c r="BM217" i="8"/>
  <c r="CR187" i="8"/>
  <c r="BG87" i="8"/>
  <c r="AH240" i="8"/>
  <c r="BR240" i="8"/>
  <c r="CQ240" i="8"/>
  <c r="CM164" i="8"/>
  <c r="AA164" i="8"/>
  <c r="BZ164" i="8"/>
  <c r="Z270" i="8"/>
  <c r="CI270" i="8"/>
  <c r="BE205" i="8"/>
  <c r="DA205" i="8"/>
  <c r="AL205" i="8"/>
  <c r="DU81" i="8"/>
  <c r="BI81" i="8"/>
  <c r="CX111" i="8"/>
  <c r="BO111" i="8"/>
  <c r="CE111" i="8"/>
  <c r="DK111" i="8"/>
  <c r="AQ181" i="8"/>
  <c r="BG181" i="8"/>
  <c r="BW181" i="8"/>
  <c r="CM181" i="8"/>
  <c r="DX134" i="8"/>
  <c r="DG134" i="8"/>
  <c r="AB228" i="8"/>
  <c r="BU228" i="8"/>
  <c r="BL221" i="8"/>
  <c r="CB217" i="8"/>
  <c r="CH252" i="8"/>
  <c r="DC122" i="8"/>
  <c r="AQ122" i="8"/>
  <c r="CP122" i="8"/>
  <c r="BT258" i="8"/>
  <c r="EC258" i="8"/>
  <c r="Z258" i="8"/>
  <c r="AC164" i="8"/>
  <c r="AS164" i="8"/>
  <c r="DU164" i="8"/>
  <c r="CL164" i="8"/>
  <c r="BC164" i="8"/>
  <c r="BS164" i="8"/>
  <c r="BT246" i="8"/>
  <c r="CG246" i="8"/>
  <c r="DS81" i="8"/>
  <c r="AR93" i="8"/>
  <c r="BH93" i="8"/>
  <c r="CN93" i="8"/>
  <c r="Y93" i="8"/>
  <c r="DE134" i="8"/>
  <c r="AB134" i="8"/>
  <c r="BH134" i="8"/>
  <c r="BC217" i="8"/>
  <c r="BS217" i="8"/>
  <c r="AU187" i="8"/>
  <c r="CQ187" i="8"/>
  <c r="Z122" i="8"/>
  <c r="W122" i="8"/>
  <c r="BC122" i="8"/>
  <c r="CW81" i="8"/>
  <c r="CW62" i="8"/>
  <c r="C107" i="8"/>
  <c r="C108" i="8" s="1"/>
  <c r="EC106" i="8"/>
  <c r="DY106" i="8"/>
  <c r="DU106" i="8"/>
  <c r="DQ106" i="8"/>
  <c r="DM106" i="8"/>
  <c r="DI106" i="8"/>
  <c r="DE106" i="8"/>
  <c r="DA106" i="8"/>
  <c r="CW106" i="8"/>
  <c r="CS106" i="8"/>
  <c r="CO106" i="8"/>
  <c r="CK106" i="8"/>
  <c r="CG106" i="8"/>
  <c r="CC106" i="8"/>
  <c r="BY106" i="8"/>
  <c r="BU106" i="8"/>
  <c r="BQ106" i="8"/>
  <c r="BM106" i="8"/>
  <c r="BI106" i="8"/>
  <c r="BE106" i="8"/>
  <c r="BA106" i="8"/>
  <c r="AW106" i="8"/>
  <c r="AS106" i="8"/>
  <c r="AO106" i="8"/>
  <c r="AK106" i="8"/>
  <c r="AG106" i="8"/>
  <c r="AC106" i="8"/>
  <c r="Y106" i="8"/>
  <c r="H106" i="8"/>
  <c r="EB106" i="8"/>
  <c r="DX106" i="8"/>
  <c r="DT106" i="8"/>
  <c r="DP106" i="8"/>
  <c r="DL106" i="8"/>
  <c r="DH106" i="8"/>
  <c r="DD106" i="8"/>
  <c r="CZ106" i="8"/>
  <c r="CV106" i="8"/>
  <c r="CR106" i="8"/>
  <c r="CN106" i="8"/>
  <c r="CJ106" i="8"/>
  <c r="CF106" i="8"/>
  <c r="CB106" i="8"/>
  <c r="BX106" i="8"/>
  <c r="BT106" i="8"/>
  <c r="BP106" i="8"/>
  <c r="BL106" i="8"/>
  <c r="BH106" i="8"/>
  <c r="BD106" i="8"/>
  <c r="AZ106" i="8"/>
  <c r="AV106" i="8"/>
  <c r="AR106" i="8"/>
  <c r="AN106" i="8"/>
  <c r="AJ106" i="8"/>
  <c r="AF106" i="8"/>
  <c r="AB106" i="8"/>
  <c r="X106" i="8"/>
  <c r="EA106" i="8"/>
  <c r="DW106" i="8"/>
  <c r="DS106" i="8"/>
  <c r="DO106" i="8"/>
  <c r="DK106" i="8"/>
  <c r="DG106" i="8"/>
  <c r="DC106" i="8"/>
  <c r="CY106" i="8"/>
  <c r="CU106" i="8"/>
  <c r="CQ106" i="8"/>
  <c r="CM106" i="8"/>
  <c r="CI106" i="8"/>
  <c r="CE106" i="8"/>
  <c r="CA106" i="8"/>
  <c r="BW106" i="8"/>
  <c r="BS106" i="8"/>
  <c r="BO106" i="8"/>
  <c r="BK106" i="8"/>
  <c r="BG106" i="8"/>
  <c r="BC106" i="8"/>
  <c r="AY106" i="8"/>
  <c r="AU106" i="8"/>
  <c r="AQ106" i="8"/>
  <c r="AM106" i="8"/>
  <c r="AI106" i="8"/>
  <c r="AE106" i="8"/>
  <c r="AA106" i="8"/>
  <c r="W106" i="8"/>
  <c r="ED106" i="8"/>
  <c r="DZ106" i="8"/>
  <c r="DV106" i="8"/>
  <c r="DR106" i="8"/>
  <c r="DN106" i="8"/>
  <c r="DJ106" i="8"/>
  <c r="DF106" i="8"/>
  <c r="DB106" i="8"/>
  <c r="CX106" i="8"/>
  <c r="CT106" i="8"/>
  <c r="CP106" i="8"/>
  <c r="CL106" i="8"/>
  <c r="CH106" i="8"/>
  <c r="CD106" i="8"/>
  <c r="BZ106" i="8"/>
  <c r="BV106" i="8"/>
  <c r="BR106" i="8"/>
  <c r="BN106" i="8"/>
  <c r="BJ106" i="8"/>
  <c r="BF106" i="8"/>
  <c r="BB106" i="8"/>
  <c r="AX106" i="8"/>
  <c r="AT106" i="8"/>
  <c r="AP106" i="8"/>
  <c r="AL106" i="8"/>
  <c r="AH106" i="8"/>
  <c r="AD106" i="8"/>
  <c r="Z106" i="8"/>
  <c r="V106" i="8"/>
  <c r="V234" i="8"/>
  <c r="J233" i="8"/>
  <c r="DT234" i="8"/>
  <c r="DZ228" i="8"/>
  <c r="DZ221" i="8"/>
  <c r="BN228" i="8"/>
  <c r="BN221" i="8"/>
  <c r="CS264" i="8"/>
  <c r="DD62" i="8"/>
  <c r="AR62" i="8"/>
  <c r="CM62" i="8"/>
  <c r="AA62" i="8"/>
  <c r="BZ62" i="8"/>
  <c r="DY69" i="8"/>
  <c r="DY62" i="8"/>
  <c r="BM69" i="8"/>
  <c r="BM62" i="8"/>
  <c r="DX75" i="8"/>
  <c r="DX62" i="8"/>
  <c r="DU211" i="8"/>
  <c r="Y168" i="8"/>
  <c r="CK168" i="8"/>
  <c r="CX169" i="8"/>
  <c r="AE169" i="8"/>
  <c r="AU169" i="8"/>
  <c r="CA169" i="8"/>
  <c r="CQ169" i="8"/>
  <c r="DG169" i="8"/>
  <c r="AH115" i="8"/>
  <c r="CD115" i="8"/>
  <c r="BK115" i="8"/>
  <c r="DW115" i="8"/>
  <c r="AB115" i="8"/>
  <c r="CN115" i="8"/>
  <c r="AA193" i="8"/>
  <c r="AQ193" i="8"/>
  <c r="BG193" i="8"/>
  <c r="BW193" i="8"/>
  <c r="CM193" i="8"/>
  <c r="DC193" i="8"/>
  <c r="J97" i="8"/>
  <c r="I97" i="8" s="1"/>
  <c r="BU99" i="8"/>
  <c r="DT99" i="8"/>
  <c r="BH99" i="8"/>
  <c r="J244" i="8"/>
  <c r="I244" i="8" s="1"/>
  <c r="CT128" i="8"/>
  <c r="DJ128" i="8"/>
  <c r="DZ128" i="8"/>
  <c r="AE128" i="8"/>
  <c r="AU128" i="8"/>
  <c r="BK128" i="8"/>
  <c r="CA128" i="8"/>
  <c r="CQ128" i="8"/>
  <c r="DG128" i="8"/>
  <c r="DW128" i="8"/>
  <c r="DA199" i="8"/>
  <c r="CU62" i="8"/>
  <c r="AI62" i="8"/>
  <c r="CH62" i="8"/>
  <c r="J79" i="8"/>
  <c r="I79" i="8" s="1"/>
  <c r="V62" i="8"/>
  <c r="EC62" i="8"/>
  <c r="CY105" i="8"/>
  <c r="AM105" i="8"/>
  <c r="CL105" i="8"/>
  <c r="Z105" i="8"/>
  <c r="AQ146" i="8"/>
  <c r="AS146" i="8"/>
  <c r="BY146" i="8"/>
  <c r="DE146" i="8"/>
  <c r="C148" i="8"/>
  <c r="C149" i="8" s="1"/>
  <c r="ED147" i="8"/>
  <c r="DZ147" i="8"/>
  <c r="DV147" i="8"/>
  <c r="DR147" i="8"/>
  <c r="DN147" i="8"/>
  <c r="DJ147" i="8"/>
  <c r="DF147" i="8"/>
  <c r="DB147" i="8"/>
  <c r="CX147" i="8"/>
  <c r="CT147" i="8"/>
  <c r="CP147" i="8"/>
  <c r="CL147" i="8"/>
  <c r="CH147" i="8"/>
  <c r="CD147" i="8"/>
  <c r="BZ147" i="8"/>
  <c r="BV147" i="8"/>
  <c r="BR147" i="8"/>
  <c r="BN147" i="8"/>
  <c r="EC147" i="8"/>
  <c r="DY147" i="8"/>
  <c r="DU147" i="8"/>
  <c r="DQ147" i="8"/>
  <c r="DM147" i="8"/>
  <c r="DI147" i="8"/>
  <c r="DE147" i="8"/>
  <c r="DA147" i="8"/>
  <c r="CW147" i="8"/>
  <c r="CS147" i="8"/>
  <c r="CO147" i="8"/>
  <c r="CK147" i="8"/>
  <c r="CG147" i="8"/>
  <c r="CC147" i="8"/>
  <c r="BY147" i="8"/>
  <c r="BU147" i="8"/>
  <c r="BQ147" i="8"/>
  <c r="BM147" i="8"/>
  <c r="EB147" i="8"/>
  <c r="DX147" i="8"/>
  <c r="DT147" i="8"/>
  <c r="DP147" i="8"/>
  <c r="DL147" i="8"/>
  <c r="DH147" i="8"/>
  <c r="DD147" i="8"/>
  <c r="CZ147" i="8"/>
  <c r="CV147" i="8"/>
  <c r="CR147" i="8"/>
  <c r="CN147" i="8"/>
  <c r="CJ147" i="8"/>
  <c r="CF147" i="8"/>
  <c r="CB147" i="8"/>
  <c r="BX147" i="8"/>
  <c r="BT147" i="8"/>
  <c r="BP147" i="8"/>
  <c r="BL147" i="8"/>
  <c r="BH147" i="8"/>
  <c r="BD147" i="8"/>
  <c r="AZ147" i="8"/>
  <c r="AV147" i="8"/>
  <c r="AR147" i="8"/>
  <c r="AN147" i="8"/>
  <c r="AJ147" i="8"/>
  <c r="AF147" i="8"/>
  <c r="AB147" i="8"/>
  <c r="X147" i="8"/>
  <c r="EA147" i="8"/>
  <c r="DW147" i="8"/>
  <c r="DS147" i="8"/>
  <c r="DO147" i="8"/>
  <c r="DK147" i="8"/>
  <c r="DG147" i="8"/>
  <c r="DC147" i="8"/>
  <c r="CY147" i="8"/>
  <c r="CU147" i="8"/>
  <c r="CQ147" i="8"/>
  <c r="CM147" i="8"/>
  <c r="CI147" i="8"/>
  <c r="CE147" i="8"/>
  <c r="CA147" i="8"/>
  <c r="BW147" i="8"/>
  <c r="BS147" i="8"/>
  <c r="BO147" i="8"/>
  <c r="BK147" i="8"/>
  <c r="BG147" i="8"/>
  <c r="BC147" i="8"/>
  <c r="AY147" i="8"/>
  <c r="AU147" i="8"/>
  <c r="AQ147" i="8"/>
  <c r="AM147" i="8"/>
  <c r="AI147" i="8"/>
  <c r="AE147" i="8"/>
  <c r="AA147" i="8"/>
  <c r="W147" i="8"/>
  <c r="BJ147" i="8"/>
  <c r="BB147" i="8"/>
  <c r="AT147" i="8"/>
  <c r="AL147" i="8"/>
  <c r="AD147" i="8"/>
  <c r="V147" i="8"/>
  <c r="BI147" i="8"/>
  <c r="BA147" i="8"/>
  <c r="AS147" i="8"/>
  <c r="AK147" i="8"/>
  <c r="AC147" i="8"/>
  <c r="H147" i="8"/>
  <c r="BF147" i="8"/>
  <c r="AX147" i="8"/>
  <c r="AP147" i="8"/>
  <c r="AH147" i="8"/>
  <c r="Z147" i="8"/>
  <c r="BE147" i="8"/>
  <c r="AW147" i="8"/>
  <c r="AO147" i="8"/>
  <c r="AG147" i="8"/>
  <c r="Y147" i="8"/>
  <c r="BT221" i="8"/>
  <c r="J232" i="8"/>
  <c r="I232" i="8" s="1"/>
  <c r="V221" i="8"/>
  <c r="DC221" i="8"/>
  <c r="AQ221" i="8"/>
  <c r="CP228" i="8"/>
  <c r="CP221" i="8"/>
  <c r="CC221" i="8"/>
  <c r="DT221" i="8"/>
  <c r="CV221" i="8"/>
  <c r="AA152" i="8"/>
  <c r="AQ152" i="8"/>
  <c r="BG152" i="8"/>
  <c r="BW152" i="8"/>
  <c r="CM152" i="8"/>
  <c r="DC152" i="8"/>
  <c r="DS152" i="8"/>
  <c r="AB152" i="8"/>
  <c r="AR152" i="8"/>
  <c r="BH152" i="8"/>
  <c r="BX152" i="8"/>
  <c r="CN152" i="8"/>
  <c r="DD152" i="8"/>
  <c r="CV264" i="8"/>
  <c r="AJ264" i="8"/>
  <c r="CC264" i="8"/>
  <c r="X217" i="8"/>
  <c r="J215" i="8"/>
  <c r="I215" i="8" s="1"/>
  <c r="V69" i="8"/>
  <c r="J68" i="8"/>
  <c r="V63" i="8"/>
  <c r="AL69" i="8"/>
  <c r="AL63" i="8"/>
  <c r="W69" i="8"/>
  <c r="W63" i="8"/>
  <c r="AM69" i="8"/>
  <c r="AM63" i="8"/>
  <c r="H69" i="8"/>
  <c r="H63" i="8"/>
  <c r="AJ69" i="8"/>
  <c r="AJ63" i="8"/>
  <c r="AZ69" i="8"/>
  <c r="AZ63" i="8"/>
  <c r="AK69" i="8"/>
  <c r="AK63" i="8"/>
  <c r="BA63" i="8"/>
  <c r="BN69" i="8"/>
  <c r="BN63" i="8"/>
  <c r="CD69" i="8"/>
  <c r="CD63" i="8"/>
  <c r="CT69" i="8"/>
  <c r="CT63" i="8"/>
  <c r="DJ69" i="8"/>
  <c r="DJ63" i="8"/>
  <c r="DZ63" i="8"/>
  <c r="BK69" i="8"/>
  <c r="BK63" i="8"/>
  <c r="CA69" i="8"/>
  <c r="CA63" i="8"/>
  <c r="CQ69" i="8"/>
  <c r="CQ63" i="8"/>
  <c r="DG69" i="8"/>
  <c r="DG63" i="8"/>
  <c r="DW69" i="8"/>
  <c r="DW63" i="8"/>
  <c r="BL69" i="8"/>
  <c r="BL63" i="8"/>
  <c r="CB69" i="8"/>
  <c r="CB63" i="8"/>
  <c r="CR69" i="8"/>
  <c r="CR63" i="8"/>
  <c r="DH69" i="8"/>
  <c r="DH63" i="8"/>
  <c r="DX69" i="8"/>
  <c r="DX63" i="8"/>
  <c r="BM63" i="8"/>
  <c r="CC63" i="8"/>
  <c r="CS69" i="8"/>
  <c r="CS63" i="8"/>
  <c r="DI63" i="8"/>
  <c r="DY63" i="8"/>
  <c r="CZ62" i="8"/>
  <c r="AN62" i="8"/>
  <c r="CI62" i="8"/>
  <c r="W62" i="8"/>
  <c r="BV62" i="8"/>
  <c r="DU69" i="8"/>
  <c r="DU62" i="8"/>
  <c r="BI69" i="8"/>
  <c r="BI62" i="8"/>
  <c r="BF75" i="8"/>
  <c r="BF63" i="8"/>
  <c r="BV75" i="8"/>
  <c r="BV63" i="8"/>
  <c r="CL75" i="8"/>
  <c r="CL63" i="8"/>
  <c r="DB75" i="8"/>
  <c r="DB63" i="8"/>
  <c r="DR75" i="8"/>
  <c r="DR63" i="8"/>
  <c r="BS63" i="8"/>
  <c r="CY63" i="8"/>
  <c r="AN75" i="8"/>
  <c r="AN63" i="8"/>
  <c r="BD75" i="8"/>
  <c r="BD63" i="8"/>
  <c r="BT75" i="8"/>
  <c r="BT63" i="8"/>
  <c r="CJ75" i="8"/>
  <c r="CJ63" i="8"/>
  <c r="CZ75" i="8"/>
  <c r="CZ63" i="8"/>
  <c r="DP75" i="8"/>
  <c r="DP63" i="8"/>
  <c r="BQ75" i="8"/>
  <c r="BQ63" i="8"/>
  <c r="CG75" i="8"/>
  <c r="CG63" i="8"/>
  <c r="CW75" i="8"/>
  <c r="CW63" i="8"/>
  <c r="DM75" i="8"/>
  <c r="DM63" i="8"/>
  <c r="EC75" i="8"/>
  <c r="EC63" i="8"/>
  <c r="CI75" i="8"/>
  <c r="DZ140" i="8"/>
  <c r="DI140" i="8"/>
  <c r="CX140" i="8"/>
  <c r="CO140" i="8"/>
  <c r="CF240" i="8"/>
  <c r="DH221" i="8"/>
  <c r="AV221" i="8"/>
  <c r="DQ211" i="8"/>
  <c r="J85" i="8"/>
  <c r="I85" i="8" s="1"/>
  <c r="BU62" i="8"/>
  <c r="J109" i="8"/>
  <c r="I109" i="8" s="1"/>
  <c r="CU221" i="8"/>
  <c r="AI221" i="8"/>
  <c r="BZ222" i="8"/>
  <c r="DB222" i="8"/>
  <c r="DO221" i="8"/>
  <c r="BC221" i="8"/>
  <c r="AP221" i="8"/>
  <c r="CO221" i="8"/>
  <c r="AC221" i="8"/>
  <c r="X221" i="8"/>
  <c r="DQ221" i="8"/>
  <c r="BR99" i="8"/>
  <c r="BR63" i="8"/>
  <c r="CX99" i="8"/>
  <c r="CX63" i="8"/>
  <c r="BV99" i="8"/>
  <c r="W99" i="8"/>
  <c r="CI99" i="8"/>
  <c r="BK199" i="8"/>
  <c r="DW199" i="8"/>
  <c r="CB199" i="8"/>
  <c r="DA4" i="8"/>
  <c r="BW105" i="8"/>
  <c r="DV105" i="8"/>
  <c r="BF234" i="8"/>
  <c r="C236" i="8"/>
  <c r="C237" i="8" s="1"/>
  <c r="EC235" i="8"/>
  <c r="DY235" i="8"/>
  <c r="DU235" i="8"/>
  <c r="DQ235" i="8"/>
  <c r="DM235" i="8"/>
  <c r="DI235" i="8"/>
  <c r="DE235" i="8"/>
  <c r="DA235" i="8"/>
  <c r="CW235" i="8"/>
  <c r="CS235" i="8"/>
  <c r="CO235" i="8"/>
  <c r="CK235" i="8"/>
  <c r="CG235" i="8"/>
  <c r="CC235" i="8"/>
  <c r="BY235" i="8"/>
  <c r="BU235" i="8"/>
  <c r="BQ235" i="8"/>
  <c r="BM235" i="8"/>
  <c r="BI235" i="8"/>
  <c r="BE235" i="8"/>
  <c r="BA235" i="8"/>
  <c r="AW235" i="8"/>
  <c r="AS235" i="8"/>
  <c r="AO235" i="8"/>
  <c r="AK235" i="8"/>
  <c r="AG235" i="8"/>
  <c r="AC235" i="8"/>
  <c r="Y235" i="8"/>
  <c r="H235" i="8"/>
  <c r="EB235" i="8"/>
  <c r="DX235" i="8"/>
  <c r="DT235" i="8"/>
  <c r="DP235" i="8"/>
  <c r="DL235" i="8"/>
  <c r="DH235" i="8"/>
  <c r="DD235" i="8"/>
  <c r="CZ235" i="8"/>
  <c r="CV235" i="8"/>
  <c r="CR235" i="8"/>
  <c r="CN235" i="8"/>
  <c r="CJ235" i="8"/>
  <c r="CF235" i="8"/>
  <c r="CB235" i="8"/>
  <c r="BX235" i="8"/>
  <c r="BT235" i="8"/>
  <c r="BP235" i="8"/>
  <c r="BL235" i="8"/>
  <c r="BH235" i="8"/>
  <c r="BD235" i="8"/>
  <c r="AZ235" i="8"/>
  <c r="AV235" i="8"/>
  <c r="AR235" i="8"/>
  <c r="AN235" i="8"/>
  <c r="AJ235" i="8"/>
  <c r="AF235" i="8"/>
  <c r="AB235" i="8"/>
  <c r="X235" i="8"/>
  <c r="EA235" i="8"/>
  <c r="DW235" i="8"/>
  <c r="DS235" i="8"/>
  <c r="DO235" i="8"/>
  <c r="DK235" i="8"/>
  <c r="DG235" i="8"/>
  <c r="DC235" i="8"/>
  <c r="CY235" i="8"/>
  <c r="CU235" i="8"/>
  <c r="CQ235" i="8"/>
  <c r="CM235" i="8"/>
  <c r="CI235" i="8"/>
  <c r="CE235" i="8"/>
  <c r="CA235" i="8"/>
  <c r="BW235" i="8"/>
  <c r="BS235" i="8"/>
  <c r="BO235" i="8"/>
  <c r="BK235" i="8"/>
  <c r="BG235" i="8"/>
  <c r="BC235" i="8"/>
  <c r="AY235" i="8"/>
  <c r="AU235" i="8"/>
  <c r="AQ235" i="8"/>
  <c r="AM235" i="8"/>
  <c r="AI235" i="8"/>
  <c r="AE235" i="8"/>
  <c r="AA235" i="8"/>
  <c r="W235" i="8"/>
  <c r="ED235" i="8"/>
  <c r="DZ235" i="8"/>
  <c r="DJ235" i="8"/>
  <c r="CT235" i="8"/>
  <c r="CD235" i="8"/>
  <c r="BN235" i="8"/>
  <c r="AX235" i="8"/>
  <c r="AH235" i="8"/>
  <c r="DV235" i="8"/>
  <c r="DF235" i="8"/>
  <c r="CP235" i="8"/>
  <c r="BZ235" i="8"/>
  <c r="BJ235" i="8"/>
  <c r="AT235" i="8"/>
  <c r="AD235" i="8"/>
  <c r="DR235" i="8"/>
  <c r="DB235" i="8"/>
  <c r="CL235" i="8"/>
  <c r="BV235" i="8"/>
  <c r="BF235" i="8"/>
  <c r="AP235" i="8"/>
  <c r="Z235" i="8"/>
  <c r="DN235" i="8"/>
  <c r="CX235" i="8"/>
  <c r="CH235" i="8"/>
  <c r="BR235" i="8"/>
  <c r="BB235" i="8"/>
  <c r="AL235" i="8"/>
  <c r="V235" i="8"/>
  <c r="BE221" i="8"/>
  <c r="DJ228" i="8"/>
  <c r="DJ221" i="8"/>
  <c r="CZ264" i="8"/>
  <c r="X264" i="8"/>
  <c r="CN62" i="8"/>
  <c r="AB62" i="8"/>
  <c r="BW62" i="8"/>
  <c r="DV69" i="8"/>
  <c r="DV62" i="8"/>
  <c r="BJ62" i="8"/>
  <c r="DI69" i="8"/>
  <c r="DI62" i="8"/>
  <c r="J185" i="8"/>
  <c r="I185" i="8" s="1"/>
  <c r="DH62" i="8"/>
  <c r="AV62" i="8"/>
  <c r="BV140" i="8"/>
  <c r="BT140" i="8"/>
  <c r="C142" i="8"/>
  <c r="C143" i="8" s="1"/>
  <c r="EA141" i="8"/>
  <c r="DW141" i="8"/>
  <c r="DS141" i="8"/>
  <c r="DO141" i="8"/>
  <c r="DK141" i="8"/>
  <c r="DG141" i="8"/>
  <c r="DC141" i="8"/>
  <c r="CY141" i="8"/>
  <c r="CU141" i="8"/>
  <c r="CQ141" i="8"/>
  <c r="CM141" i="8"/>
  <c r="CI141" i="8"/>
  <c r="CE141" i="8"/>
  <c r="CA141" i="8"/>
  <c r="BW141" i="8"/>
  <c r="BS141" i="8"/>
  <c r="BO141" i="8"/>
  <c r="BK141" i="8"/>
  <c r="BG141" i="8"/>
  <c r="BC141" i="8"/>
  <c r="AY141" i="8"/>
  <c r="AU141" i="8"/>
  <c r="AQ141" i="8"/>
  <c r="AM141" i="8"/>
  <c r="AI141" i="8"/>
  <c r="AE141" i="8"/>
  <c r="AA141" i="8"/>
  <c r="W141" i="8"/>
  <c r="ED141" i="8"/>
  <c r="DZ141" i="8"/>
  <c r="DV141" i="8"/>
  <c r="DR141" i="8"/>
  <c r="DN141" i="8"/>
  <c r="DJ141" i="8"/>
  <c r="DF141" i="8"/>
  <c r="DB141" i="8"/>
  <c r="CX141" i="8"/>
  <c r="CT141" i="8"/>
  <c r="CP141" i="8"/>
  <c r="CL141" i="8"/>
  <c r="CH141" i="8"/>
  <c r="CD141" i="8"/>
  <c r="BZ141" i="8"/>
  <c r="BV141" i="8"/>
  <c r="BR141" i="8"/>
  <c r="BN141" i="8"/>
  <c r="BJ141" i="8"/>
  <c r="BF141" i="8"/>
  <c r="BB141" i="8"/>
  <c r="AX141" i="8"/>
  <c r="AT141" i="8"/>
  <c r="AP141" i="8"/>
  <c r="AL141" i="8"/>
  <c r="AH141" i="8"/>
  <c r="AD141" i="8"/>
  <c r="Z141" i="8"/>
  <c r="V141" i="8"/>
  <c r="EC141" i="8"/>
  <c r="DU141" i="8"/>
  <c r="DM141" i="8"/>
  <c r="DE141" i="8"/>
  <c r="CW141" i="8"/>
  <c r="CO141" i="8"/>
  <c r="CG141" i="8"/>
  <c r="BY141" i="8"/>
  <c r="BQ141" i="8"/>
  <c r="BI141" i="8"/>
  <c r="BA141" i="8"/>
  <c r="AS141" i="8"/>
  <c r="AK141" i="8"/>
  <c r="AC141" i="8"/>
  <c r="H141" i="8"/>
  <c r="EB141" i="8"/>
  <c r="DT141" i="8"/>
  <c r="DL141" i="8"/>
  <c r="DD141" i="8"/>
  <c r="CV141" i="8"/>
  <c r="CN141" i="8"/>
  <c r="CF141" i="8"/>
  <c r="BX141" i="8"/>
  <c r="BP141" i="8"/>
  <c r="BH141" i="8"/>
  <c r="AZ141" i="8"/>
  <c r="AR141" i="8"/>
  <c r="AJ141" i="8"/>
  <c r="AB141" i="8"/>
  <c r="DY141" i="8"/>
  <c r="DQ141" i="8"/>
  <c r="DI141" i="8"/>
  <c r="DA141" i="8"/>
  <c r="CS141" i="8"/>
  <c r="CK141" i="8"/>
  <c r="CC141" i="8"/>
  <c r="BU141" i="8"/>
  <c r="BM141" i="8"/>
  <c r="BE141" i="8"/>
  <c r="AW141" i="8"/>
  <c r="AO141" i="8"/>
  <c r="AG141" i="8"/>
  <c r="Y141" i="8"/>
  <c r="DX141" i="8"/>
  <c r="DP141" i="8"/>
  <c r="DH141" i="8"/>
  <c r="CZ141" i="8"/>
  <c r="CR141" i="8"/>
  <c r="CJ141" i="8"/>
  <c r="CB141" i="8"/>
  <c r="BT141" i="8"/>
  <c r="BL141" i="8"/>
  <c r="BD141" i="8"/>
  <c r="AV141" i="8"/>
  <c r="AN141" i="8"/>
  <c r="AF141" i="8"/>
  <c r="X141" i="8"/>
  <c r="AP140" i="8"/>
  <c r="EC140" i="8"/>
  <c r="W211" i="8"/>
  <c r="CI211" i="8"/>
  <c r="BI211" i="8"/>
  <c r="V211" i="8"/>
  <c r="J210" i="8"/>
  <c r="DE211" i="8"/>
  <c r="AG169" i="8"/>
  <c r="AW169" i="8"/>
  <c r="BM169" i="8"/>
  <c r="CO168" i="8"/>
  <c r="Z169" i="8"/>
  <c r="AP169" i="8"/>
  <c r="BF169" i="8"/>
  <c r="BV169" i="8"/>
  <c r="CL169" i="8"/>
  <c r="V168" i="8"/>
  <c r="AI169" i="8"/>
  <c r="AY169" i="8"/>
  <c r="BO169" i="8"/>
  <c r="CE169" i="8"/>
  <c r="CU169" i="8"/>
  <c r="DK169" i="8"/>
  <c r="EA169" i="8"/>
  <c r="AB169" i="8"/>
  <c r="AR169" i="8"/>
  <c r="BH169" i="8"/>
  <c r="BX169" i="8"/>
  <c r="CN169" i="8"/>
  <c r="DD169" i="8"/>
  <c r="DT169" i="8"/>
  <c r="BR115" i="8"/>
  <c r="DN115" i="8"/>
  <c r="ED115" i="8"/>
  <c r="AM116" i="8"/>
  <c r="AI115" i="8"/>
  <c r="AY115" i="8"/>
  <c r="BO115" i="8"/>
  <c r="CE115" i="8"/>
  <c r="CU115" i="8"/>
  <c r="DK115" i="8"/>
  <c r="EA115" i="8"/>
  <c r="AU116" i="8"/>
  <c r="BV116" i="8"/>
  <c r="BS116" i="8"/>
  <c r="CM116" i="8"/>
  <c r="DG116" i="8"/>
  <c r="AD193" i="8"/>
  <c r="AT193" i="8"/>
  <c r="BJ193" i="8"/>
  <c r="BZ193" i="8"/>
  <c r="AF193" i="8"/>
  <c r="AV193" i="8"/>
  <c r="BL193" i="8"/>
  <c r="CB193" i="8"/>
  <c r="CR193" i="8"/>
  <c r="DH193" i="8"/>
  <c r="DX193" i="8"/>
  <c r="BI193" i="8"/>
  <c r="DU193" i="8"/>
  <c r="C195" i="8"/>
  <c r="C196" i="8" s="1"/>
  <c r="EC194" i="8"/>
  <c r="DY194" i="8"/>
  <c r="DU194" i="8"/>
  <c r="DQ194" i="8"/>
  <c r="DM194" i="8"/>
  <c r="DI194" i="8"/>
  <c r="DE194" i="8"/>
  <c r="DA194" i="8"/>
  <c r="CW194" i="8"/>
  <c r="CS194" i="8"/>
  <c r="CO194" i="8"/>
  <c r="CK194" i="8"/>
  <c r="CG194" i="8"/>
  <c r="CC194" i="8"/>
  <c r="BY194" i="8"/>
  <c r="BU194" i="8"/>
  <c r="BQ194" i="8"/>
  <c r="BM194" i="8"/>
  <c r="BI194" i="8"/>
  <c r="BE194" i="8"/>
  <c r="BA194" i="8"/>
  <c r="AW194" i="8"/>
  <c r="AS194" i="8"/>
  <c r="AO194" i="8"/>
  <c r="AK194" i="8"/>
  <c r="AG194" i="8"/>
  <c r="AC194" i="8"/>
  <c r="Y194" i="8"/>
  <c r="H194" i="8"/>
  <c r="EB194" i="8"/>
  <c r="DX194" i="8"/>
  <c r="DT194" i="8"/>
  <c r="DP194" i="8"/>
  <c r="DL194" i="8"/>
  <c r="DH194" i="8"/>
  <c r="DD194" i="8"/>
  <c r="CZ194" i="8"/>
  <c r="CV194" i="8"/>
  <c r="CR194" i="8"/>
  <c r="CN194" i="8"/>
  <c r="CJ194" i="8"/>
  <c r="CF194" i="8"/>
  <c r="CB194" i="8"/>
  <c r="BX194" i="8"/>
  <c r="BT194" i="8"/>
  <c r="BP194" i="8"/>
  <c r="BL194" i="8"/>
  <c r="BH194" i="8"/>
  <c r="BD194" i="8"/>
  <c r="AZ194" i="8"/>
  <c r="AV194" i="8"/>
  <c r="AR194" i="8"/>
  <c r="AN194" i="8"/>
  <c r="AJ194" i="8"/>
  <c r="AF194" i="8"/>
  <c r="AB194" i="8"/>
  <c r="X194" i="8"/>
  <c r="EA194" i="8"/>
  <c r="DW194" i="8"/>
  <c r="DS194" i="8"/>
  <c r="DO194" i="8"/>
  <c r="DK194" i="8"/>
  <c r="DG194" i="8"/>
  <c r="DC194" i="8"/>
  <c r="CY194" i="8"/>
  <c r="CU194" i="8"/>
  <c r="CQ194" i="8"/>
  <c r="CM194" i="8"/>
  <c r="CI194" i="8"/>
  <c r="CE194" i="8"/>
  <c r="CA194" i="8"/>
  <c r="BW194" i="8"/>
  <c r="BS194" i="8"/>
  <c r="BO194" i="8"/>
  <c r="BK194" i="8"/>
  <c r="BG194" i="8"/>
  <c r="BC194" i="8"/>
  <c r="AY194" i="8"/>
  <c r="AU194" i="8"/>
  <c r="AQ194" i="8"/>
  <c r="AM194" i="8"/>
  <c r="AI194" i="8"/>
  <c r="AE194" i="8"/>
  <c r="AA194" i="8"/>
  <c r="W194" i="8"/>
  <c r="ED194" i="8"/>
  <c r="DZ194" i="8"/>
  <c r="DV194" i="8"/>
  <c r="DR194" i="8"/>
  <c r="DN194" i="8"/>
  <c r="DJ194" i="8"/>
  <c r="DF194" i="8"/>
  <c r="DB194" i="8"/>
  <c r="CX194" i="8"/>
  <c r="CT194" i="8"/>
  <c r="CP194" i="8"/>
  <c r="CL194" i="8"/>
  <c r="CH194" i="8"/>
  <c r="CD194" i="8"/>
  <c r="BZ194" i="8"/>
  <c r="BV194" i="8"/>
  <c r="BR194" i="8"/>
  <c r="BN194" i="8"/>
  <c r="BJ194" i="8"/>
  <c r="BF194" i="8"/>
  <c r="BB194" i="8"/>
  <c r="AX194" i="8"/>
  <c r="AT194" i="8"/>
  <c r="AP194" i="8"/>
  <c r="AL194" i="8"/>
  <c r="AH194" i="8"/>
  <c r="AD194" i="8"/>
  <c r="Z194" i="8"/>
  <c r="V194" i="8"/>
  <c r="DR193" i="8"/>
  <c r="DQ99" i="8"/>
  <c r="DQ62" i="8"/>
  <c r="BE99" i="8"/>
  <c r="BE62" i="8"/>
  <c r="DD99" i="8"/>
  <c r="AR99" i="8"/>
  <c r="AB128" i="8"/>
  <c r="CN128" i="8"/>
  <c r="J127" i="8"/>
  <c r="V128" i="8"/>
  <c r="AY128" i="8"/>
  <c r="AY116" i="8"/>
  <c r="BO128" i="8"/>
  <c r="BO116" i="8"/>
  <c r="CE128" i="8"/>
  <c r="CE116" i="8"/>
  <c r="CU128" i="8"/>
  <c r="CU116" i="8"/>
  <c r="DK128" i="8"/>
  <c r="DK116" i="8"/>
  <c r="EA128" i="8"/>
  <c r="EA116" i="8"/>
  <c r="CK128" i="8"/>
  <c r="Y128" i="8"/>
  <c r="CK199" i="8"/>
  <c r="CV62" i="8"/>
  <c r="AJ62" i="8"/>
  <c r="CE62" i="8"/>
  <c r="ED62" i="8"/>
  <c r="BR62" i="8"/>
  <c r="AH158" i="8"/>
  <c r="AX158" i="8"/>
  <c r="BN158" i="8"/>
  <c r="CD158" i="8"/>
  <c r="CT158" i="8"/>
  <c r="DJ158" i="8"/>
  <c r="DZ158" i="8"/>
  <c r="AE158" i="8"/>
  <c r="AU158" i="8"/>
  <c r="BK158" i="8"/>
  <c r="CA158" i="8"/>
  <c r="CQ158" i="8"/>
  <c r="CI105" i="8"/>
  <c r="W105" i="8"/>
  <c r="BV105" i="8"/>
  <c r="J91" i="8"/>
  <c r="I91" i="8" s="1"/>
  <c r="AG146" i="8"/>
  <c r="BM146" i="8"/>
  <c r="CS146" i="8"/>
  <c r="DY146" i="8"/>
  <c r="AT146" i="8"/>
  <c r="DP146" i="8"/>
  <c r="BD146" i="8"/>
  <c r="CY146" i="8"/>
  <c r="DP234" i="8"/>
  <c r="CM221" i="8"/>
  <c r="AA221" i="8"/>
  <c r="DY221" i="8"/>
  <c r="BM221" i="8"/>
  <c r="BH221" i="8"/>
  <c r="AJ221" i="8"/>
  <c r="AO63" i="8"/>
  <c r="CJ62" i="8"/>
  <c r="X62" i="8"/>
  <c r="BS62" i="8"/>
  <c r="DT63" i="8"/>
  <c r="CE221" i="8"/>
  <c r="ED221" i="8"/>
  <c r="AD222" i="8"/>
  <c r="CP222" i="8"/>
  <c r="AX222" i="8"/>
  <c r="DJ222" i="8"/>
  <c r="DN222" i="8"/>
  <c r="AG222" i="8"/>
  <c r="AW222" i="8"/>
  <c r="BM222" i="8"/>
  <c r="CC222" i="8"/>
  <c r="CS222" i="8"/>
  <c r="DI222" i="8"/>
  <c r="DY222" i="8"/>
  <c r="CY221" i="8"/>
  <c r="AM221" i="8"/>
  <c r="Z221" i="8"/>
  <c r="BY221" i="8"/>
  <c r="DD221" i="8"/>
  <c r="CF221" i="8"/>
  <c r="CH99" i="8"/>
  <c r="CH63" i="8"/>
  <c r="ED99" i="8"/>
  <c r="ED63" i="8"/>
  <c r="J162" i="8"/>
  <c r="I162" i="8" s="1"/>
  <c r="BG99" i="8"/>
  <c r="BG63" i="8"/>
  <c r="CM99" i="8"/>
  <c r="CM63" i="8"/>
  <c r="DS99" i="8"/>
  <c r="DS63" i="8"/>
  <c r="C101" i="8"/>
  <c r="C102" i="8" s="1"/>
  <c r="EA100" i="8"/>
  <c r="DW100" i="8"/>
  <c r="DS100" i="8"/>
  <c r="DO100" i="8"/>
  <c r="DK100" i="8"/>
  <c r="DG100" i="8"/>
  <c r="DC100" i="8"/>
  <c r="CY100" i="8"/>
  <c r="CU100" i="8"/>
  <c r="CQ100" i="8"/>
  <c r="CM100" i="8"/>
  <c r="CI100" i="8"/>
  <c r="CE100" i="8"/>
  <c r="CA100" i="8"/>
  <c r="BW100" i="8"/>
  <c r="BS100" i="8"/>
  <c r="BO100" i="8"/>
  <c r="BK100" i="8"/>
  <c r="BG100" i="8"/>
  <c r="BC100" i="8"/>
  <c r="AY100" i="8"/>
  <c r="AU100" i="8"/>
  <c r="AQ100" i="8"/>
  <c r="AM100" i="8"/>
  <c r="AI100" i="8"/>
  <c r="AE100" i="8"/>
  <c r="AA100" i="8"/>
  <c r="W100" i="8"/>
  <c r="ED100" i="8"/>
  <c r="DZ100" i="8"/>
  <c r="DV100" i="8"/>
  <c r="DR100" i="8"/>
  <c r="DN100" i="8"/>
  <c r="DJ100" i="8"/>
  <c r="DF100" i="8"/>
  <c r="DB100" i="8"/>
  <c r="CX100" i="8"/>
  <c r="CT100" i="8"/>
  <c r="CP100" i="8"/>
  <c r="CL100" i="8"/>
  <c r="CH100" i="8"/>
  <c r="CD100" i="8"/>
  <c r="BZ100" i="8"/>
  <c r="BV100" i="8"/>
  <c r="BR100" i="8"/>
  <c r="BN100" i="8"/>
  <c r="BJ100" i="8"/>
  <c r="BF100" i="8"/>
  <c r="BB100" i="8"/>
  <c r="AX100" i="8"/>
  <c r="AT100" i="8"/>
  <c r="AP100" i="8"/>
  <c r="AL100" i="8"/>
  <c r="AH100" i="8"/>
  <c r="AD100" i="8"/>
  <c r="Z100" i="8"/>
  <c r="V100" i="8"/>
  <c r="EC100" i="8"/>
  <c r="DY100" i="8"/>
  <c r="DU100" i="8"/>
  <c r="DQ100" i="8"/>
  <c r="DM100" i="8"/>
  <c r="DI100" i="8"/>
  <c r="DE100" i="8"/>
  <c r="DA100" i="8"/>
  <c r="CW100" i="8"/>
  <c r="CS100" i="8"/>
  <c r="CO100" i="8"/>
  <c r="CK100" i="8"/>
  <c r="CG100" i="8"/>
  <c r="CC100" i="8"/>
  <c r="BY100" i="8"/>
  <c r="BU100" i="8"/>
  <c r="BQ100" i="8"/>
  <c r="BM100" i="8"/>
  <c r="BI100" i="8"/>
  <c r="BE100" i="8"/>
  <c r="BA100" i="8"/>
  <c r="AW100" i="8"/>
  <c r="AS100" i="8"/>
  <c r="AO100" i="8"/>
  <c r="AK100" i="8"/>
  <c r="AG100" i="8"/>
  <c r="AC100" i="8"/>
  <c r="Y100" i="8"/>
  <c r="H100" i="8"/>
  <c r="EB100" i="8"/>
  <c r="DX100" i="8"/>
  <c r="DT100" i="8"/>
  <c r="DP100" i="8"/>
  <c r="DL100" i="8"/>
  <c r="DH100" i="8"/>
  <c r="DD100" i="8"/>
  <c r="CZ100" i="8"/>
  <c r="CV100" i="8"/>
  <c r="CR100" i="8"/>
  <c r="CN100" i="8"/>
  <c r="CJ100" i="8"/>
  <c r="CF100" i="8"/>
  <c r="CB100" i="8"/>
  <c r="BX100" i="8"/>
  <c r="BT100" i="8"/>
  <c r="BP100" i="8"/>
  <c r="BL100" i="8"/>
  <c r="BH100" i="8"/>
  <c r="BD100" i="8"/>
  <c r="AZ100" i="8"/>
  <c r="AV100" i="8"/>
  <c r="AR100" i="8"/>
  <c r="AN100" i="8"/>
  <c r="AJ100" i="8"/>
  <c r="AF100" i="8"/>
  <c r="AB100" i="8"/>
  <c r="X100" i="8"/>
  <c r="AC99" i="8"/>
  <c r="CB99" i="8"/>
  <c r="V199" i="8"/>
  <c r="J198" i="8"/>
  <c r="BV199" i="8"/>
  <c r="DU199" i="8"/>
  <c r="BQ81" i="8"/>
  <c r="BQ62" i="8"/>
  <c r="DP62" i="8"/>
  <c r="BD62" i="8"/>
  <c r="CL62" i="8"/>
  <c r="DS105" i="8"/>
  <c r="BG105" i="8"/>
  <c r="AT105" i="8"/>
  <c r="AA234" i="8"/>
  <c r="AQ234" i="8"/>
  <c r="CM234" i="8"/>
  <c r="DC234" i="8"/>
  <c r="CN234" i="8"/>
  <c r="CN221" i="8"/>
  <c r="CX221" i="8"/>
  <c r="DG221" i="8"/>
  <c r="AU221" i="8"/>
  <c r="CT221" i="8"/>
  <c r="AH221" i="8"/>
  <c r="H221" i="8"/>
  <c r="DL221" i="8"/>
  <c r="BE264" i="8"/>
  <c r="J263" i="8"/>
  <c r="V264" i="8"/>
  <c r="BX62" i="8"/>
  <c r="DS62" i="8"/>
  <c r="BG62" i="8"/>
  <c r="DF62" i="8"/>
  <c r="AT62" i="8"/>
  <c r="CR62" i="8"/>
  <c r="AF62" i="8"/>
  <c r="BC140" i="8"/>
  <c r="DO140" i="8"/>
  <c r="J138" i="8"/>
  <c r="I138" i="8" s="1"/>
  <c r="DQ140" i="8"/>
  <c r="DF140" i="8"/>
  <c r="CW140" i="8"/>
  <c r="X211" i="8"/>
  <c r="AN211" i="8"/>
  <c r="DR211" i="8"/>
  <c r="BV211" i="8"/>
  <c r="DB211" i="8"/>
  <c r="AP211" i="8"/>
  <c r="CO211" i="8"/>
  <c r="BP62" i="8"/>
  <c r="CO62" i="8"/>
  <c r="AC62" i="8"/>
  <c r="AK169" i="8"/>
  <c r="BA169" i="8"/>
  <c r="BQ169" i="8"/>
  <c r="AD169" i="8"/>
  <c r="AT169" i="8"/>
  <c r="BJ169" i="8"/>
  <c r="BZ169" i="8"/>
  <c r="Z168" i="8"/>
  <c r="AP168" i="8"/>
  <c r="CL168" i="8"/>
  <c r="DR168" i="8"/>
  <c r="W169" i="8"/>
  <c r="AM169" i="8"/>
  <c r="BC169" i="8"/>
  <c r="BS169" i="8"/>
  <c r="CI169" i="8"/>
  <c r="CY169" i="8"/>
  <c r="DO169" i="8"/>
  <c r="AF169" i="8"/>
  <c r="AV169" i="8"/>
  <c r="BL169" i="8"/>
  <c r="CB169" i="8"/>
  <c r="CR169" i="8"/>
  <c r="DH169" i="8"/>
  <c r="DX169" i="8"/>
  <c r="AP115" i="8"/>
  <c r="BF115" i="8"/>
  <c r="DR115" i="8"/>
  <c r="X116" i="8"/>
  <c r="W115" i="8"/>
  <c r="DO115" i="8"/>
  <c r="H116" i="8"/>
  <c r="CF115" i="8"/>
  <c r="DL115" i="8"/>
  <c r="AI116" i="8"/>
  <c r="AC115" i="8"/>
  <c r="AS115" i="8"/>
  <c r="BI115" i="8"/>
  <c r="BY115" i="8"/>
  <c r="CO115" i="8"/>
  <c r="DE115" i="8"/>
  <c r="AA116" i="8"/>
  <c r="AJ116" i="8"/>
  <c r="AZ116" i="8"/>
  <c r="BP116" i="8"/>
  <c r="CF116" i="8"/>
  <c r="CV116" i="8"/>
  <c r="DL116" i="8"/>
  <c r="EB116" i="8"/>
  <c r="BC116" i="8"/>
  <c r="BW116" i="8"/>
  <c r="CQ116" i="8"/>
  <c r="DO116" i="8"/>
  <c r="BW221" i="8"/>
  <c r="BJ221" i="8"/>
  <c r="DI221" i="8"/>
  <c r="AW221" i="8"/>
  <c r="CZ221" i="8"/>
  <c r="CB221" i="8"/>
  <c r="AS63" i="8"/>
  <c r="DO62" i="8"/>
  <c r="BC62" i="8"/>
  <c r="J126" i="8"/>
  <c r="I126" i="8" s="1"/>
  <c r="CT62" i="8"/>
  <c r="EA221" i="8"/>
  <c r="BO221" i="8"/>
  <c r="BR221" i="8"/>
  <c r="AT222" i="8"/>
  <c r="DF222" i="8"/>
  <c r="BN222" i="8"/>
  <c r="DZ222" i="8"/>
  <c r="BR222" i="8"/>
  <c r="ED222" i="8"/>
  <c r="BC222" i="8"/>
  <c r="DO222" i="8"/>
  <c r="H222" i="8"/>
  <c r="AK222" i="8"/>
  <c r="BA222" i="8"/>
  <c r="BQ222" i="8"/>
  <c r="CG222" i="8"/>
  <c r="CW222" i="8"/>
  <c r="DM222" i="8"/>
  <c r="EC222" i="8"/>
  <c r="CI221" i="8"/>
  <c r="J226" i="8"/>
  <c r="I226" i="8" s="1"/>
  <c r="BV221" i="8"/>
  <c r="DU221" i="8"/>
  <c r="BI221" i="8"/>
  <c r="AR221" i="8"/>
  <c r="DX221" i="8"/>
  <c r="J173" i="8"/>
  <c r="I173" i="8" s="1"/>
  <c r="V99" i="8"/>
  <c r="J98" i="8"/>
  <c r="BB99" i="8"/>
  <c r="BB63" i="8"/>
  <c r="DN99" i="8"/>
  <c r="DN63" i="8"/>
  <c r="BP30" i="8"/>
  <c r="CA30" i="8"/>
  <c r="CR30" i="8"/>
  <c r="BU30" i="8"/>
  <c r="DU30" i="8"/>
  <c r="AY24" i="8"/>
  <c r="EB24" i="8"/>
  <c r="DD24" i="8"/>
  <c r="DK24" i="8"/>
  <c r="DU24" i="8"/>
  <c r="BV24" i="8"/>
  <c r="X24" i="8"/>
  <c r="DL24" i="8"/>
  <c r="AC24" i="8"/>
  <c r="CF24" i="8"/>
  <c r="AJ24" i="8"/>
  <c r="BJ24" i="8"/>
  <c r="CY24" i="8"/>
  <c r="CJ24" i="8"/>
  <c r="BH24" i="8"/>
  <c r="DF24" i="8"/>
  <c r="CG24" i="8"/>
  <c r="BE24" i="8"/>
  <c r="BW24" i="8"/>
  <c r="AN24" i="8"/>
  <c r="CW24" i="8"/>
  <c r="CN24" i="8"/>
  <c r="CI48" i="8"/>
  <c r="DQ48" i="8"/>
  <c r="BV48" i="8"/>
  <c r="AA48" i="8"/>
  <c r="AF54" i="8"/>
  <c r="CC54" i="8"/>
  <c r="V54" i="8"/>
  <c r="CE54" i="8"/>
  <c r="AU54" i="8"/>
  <c r="BQ54" i="8"/>
  <c r="DB54" i="8"/>
  <c r="BA54" i="8"/>
  <c r="CN54" i="8"/>
  <c r="DP54" i="8"/>
  <c r="BW54" i="8"/>
  <c r="J268" i="8"/>
  <c r="I268" i="8" s="1"/>
  <c r="BY99" i="8"/>
  <c r="DX99" i="8"/>
  <c r="BL99" i="8"/>
  <c r="AC199" i="8"/>
  <c r="BY199" i="8"/>
  <c r="DB199" i="8"/>
  <c r="X199" i="8"/>
  <c r="C201" i="8"/>
  <c r="C202" i="8" s="1"/>
  <c r="ED200" i="8"/>
  <c r="DZ200" i="8"/>
  <c r="DV200" i="8"/>
  <c r="DR200" i="8"/>
  <c r="DN200" i="8"/>
  <c r="DJ200" i="8"/>
  <c r="DF200" i="8"/>
  <c r="DB200" i="8"/>
  <c r="CX200" i="8"/>
  <c r="CT200" i="8"/>
  <c r="CP200" i="8"/>
  <c r="CL200" i="8"/>
  <c r="CH200" i="8"/>
  <c r="CD200" i="8"/>
  <c r="BZ200" i="8"/>
  <c r="BV200" i="8"/>
  <c r="BR200" i="8"/>
  <c r="BN200" i="8"/>
  <c r="BJ200" i="8"/>
  <c r="BF200" i="8"/>
  <c r="BB200" i="8"/>
  <c r="AX200" i="8"/>
  <c r="AT200" i="8"/>
  <c r="AP200" i="8"/>
  <c r="AL200" i="8"/>
  <c r="AH200" i="8"/>
  <c r="AD200" i="8"/>
  <c r="Z200" i="8"/>
  <c r="V200" i="8"/>
  <c r="EC200" i="8"/>
  <c r="DY200" i="8"/>
  <c r="DU200" i="8"/>
  <c r="DQ200" i="8"/>
  <c r="DM200" i="8"/>
  <c r="DI200" i="8"/>
  <c r="DE200" i="8"/>
  <c r="DA200" i="8"/>
  <c r="CW200" i="8"/>
  <c r="CS200" i="8"/>
  <c r="CO200" i="8"/>
  <c r="CK200" i="8"/>
  <c r="CG200" i="8"/>
  <c r="CC200" i="8"/>
  <c r="BY200" i="8"/>
  <c r="BU200" i="8"/>
  <c r="BQ200" i="8"/>
  <c r="BM200" i="8"/>
  <c r="BI200" i="8"/>
  <c r="BE200" i="8"/>
  <c r="BA200" i="8"/>
  <c r="AW200" i="8"/>
  <c r="AS200" i="8"/>
  <c r="AO200" i="8"/>
  <c r="AK200" i="8"/>
  <c r="AG200" i="8"/>
  <c r="AC200" i="8"/>
  <c r="Y200" i="8"/>
  <c r="H200" i="8"/>
  <c r="EB200" i="8"/>
  <c r="DX200" i="8"/>
  <c r="DT200" i="8"/>
  <c r="DP200" i="8"/>
  <c r="DL200" i="8"/>
  <c r="DH200" i="8"/>
  <c r="DD200" i="8"/>
  <c r="CZ200" i="8"/>
  <c r="CV200" i="8"/>
  <c r="CR200" i="8"/>
  <c r="CN200" i="8"/>
  <c r="CJ200" i="8"/>
  <c r="CF200" i="8"/>
  <c r="CB200" i="8"/>
  <c r="BX200" i="8"/>
  <c r="BT200" i="8"/>
  <c r="BP200" i="8"/>
  <c r="BL200" i="8"/>
  <c r="BH200" i="8"/>
  <c r="BD200" i="8"/>
  <c r="AZ200" i="8"/>
  <c r="AV200" i="8"/>
  <c r="AR200" i="8"/>
  <c r="AN200" i="8"/>
  <c r="AJ200" i="8"/>
  <c r="AF200" i="8"/>
  <c r="AB200" i="8"/>
  <c r="X200" i="8"/>
  <c r="EA200" i="8"/>
  <c r="DW200" i="8"/>
  <c r="DS200" i="8"/>
  <c r="DO200" i="8"/>
  <c r="DK200" i="8"/>
  <c r="DG200" i="8"/>
  <c r="DC200" i="8"/>
  <c r="CY200" i="8"/>
  <c r="CU200" i="8"/>
  <c r="CQ200" i="8"/>
  <c r="CM200" i="8"/>
  <c r="CI200" i="8"/>
  <c r="CE200" i="8"/>
  <c r="CA200" i="8"/>
  <c r="BW200" i="8"/>
  <c r="BS200" i="8"/>
  <c r="BO200" i="8"/>
  <c r="BK200" i="8"/>
  <c r="BG200" i="8"/>
  <c r="BC200" i="8"/>
  <c r="AY200" i="8"/>
  <c r="AU200" i="8"/>
  <c r="AQ200" i="8"/>
  <c r="AM200" i="8"/>
  <c r="AI200" i="8"/>
  <c r="AE200" i="8"/>
  <c r="AA200" i="8"/>
  <c r="W200" i="8"/>
  <c r="BF199" i="8"/>
  <c r="DE199" i="8"/>
  <c r="DM81" i="8"/>
  <c r="DM62" i="8"/>
  <c r="BA81" i="8"/>
  <c r="BA62" i="8"/>
  <c r="AB105" i="8"/>
  <c r="AR105" i="8"/>
  <c r="CN105" i="8"/>
  <c r="DD105" i="8"/>
  <c r="AO105" i="8"/>
  <c r="BE105" i="8"/>
  <c r="DA105" i="8"/>
  <c r="V108" i="8"/>
  <c r="V105" i="8"/>
  <c r="J104" i="8"/>
  <c r="DC105" i="8"/>
  <c r="AQ105" i="8"/>
  <c r="CP105" i="8"/>
  <c r="AD105" i="8"/>
  <c r="W181" i="8"/>
  <c r="J179" i="8"/>
  <c r="I179" i="8" s="1"/>
  <c r="AR234" i="8"/>
  <c r="AH234" i="8"/>
  <c r="CT234" i="8"/>
  <c r="J132" i="8"/>
  <c r="I132" i="8" s="1"/>
  <c r="CQ221" i="8"/>
  <c r="CD228" i="8"/>
  <c r="CD221" i="8"/>
  <c r="EC221" i="8"/>
  <c r="BQ221" i="8"/>
  <c r="BX221" i="8"/>
  <c r="AZ221" i="8"/>
  <c r="BS264" i="8"/>
  <c r="BF264" i="8"/>
  <c r="BV264" i="8"/>
  <c r="DR264" i="8"/>
  <c r="C266" i="8"/>
  <c r="C267" i="8" s="1"/>
  <c r="ED265" i="8"/>
  <c r="DZ265" i="8"/>
  <c r="DV265" i="8"/>
  <c r="DR265" i="8"/>
  <c r="DN265" i="8"/>
  <c r="DJ265" i="8"/>
  <c r="DF265" i="8"/>
  <c r="DB265" i="8"/>
  <c r="CX265" i="8"/>
  <c r="CT265" i="8"/>
  <c r="CP265" i="8"/>
  <c r="CL265" i="8"/>
  <c r="CH265" i="8"/>
  <c r="CD265" i="8"/>
  <c r="BZ265" i="8"/>
  <c r="BV265" i="8"/>
  <c r="BR265" i="8"/>
  <c r="BN265" i="8"/>
  <c r="BJ265" i="8"/>
  <c r="BF265" i="8"/>
  <c r="BB265" i="8"/>
  <c r="AX265" i="8"/>
  <c r="AT265" i="8"/>
  <c r="AP265" i="8"/>
  <c r="AL265" i="8"/>
  <c r="AH265" i="8"/>
  <c r="AD265" i="8"/>
  <c r="Z265" i="8"/>
  <c r="V265" i="8"/>
  <c r="EC265" i="8"/>
  <c r="DY265" i="8"/>
  <c r="DU265" i="8"/>
  <c r="DQ265" i="8"/>
  <c r="DM265" i="8"/>
  <c r="DI265" i="8"/>
  <c r="DE265" i="8"/>
  <c r="DA265" i="8"/>
  <c r="CW265" i="8"/>
  <c r="CS265" i="8"/>
  <c r="CO265" i="8"/>
  <c r="CK265" i="8"/>
  <c r="CG265" i="8"/>
  <c r="CC265" i="8"/>
  <c r="BY265" i="8"/>
  <c r="BU265" i="8"/>
  <c r="BQ265" i="8"/>
  <c r="BM265" i="8"/>
  <c r="BI265" i="8"/>
  <c r="BE265" i="8"/>
  <c r="BA265" i="8"/>
  <c r="AW265" i="8"/>
  <c r="AS265" i="8"/>
  <c r="AO265" i="8"/>
  <c r="AK265" i="8"/>
  <c r="AG265" i="8"/>
  <c r="AC265" i="8"/>
  <c r="Y265" i="8"/>
  <c r="H265" i="8"/>
  <c r="EB265" i="8"/>
  <c r="DX265" i="8"/>
  <c r="DT265" i="8"/>
  <c r="DP265" i="8"/>
  <c r="DL265" i="8"/>
  <c r="DH265" i="8"/>
  <c r="DD265" i="8"/>
  <c r="CZ265" i="8"/>
  <c r="CV265" i="8"/>
  <c r="CR265" i="8"/>
  <c r="CN265" i="8"/>
  <c r="CJ265" i="8"/>
  <c r="CF265" i="8"/>
  <c r="CB265" i="8"/>
  <c r="BX265" i="8"/>
  <c r="BT265" i="8"/>
  <c r="BP265" i="8"/>
  <c r="BL265" i="8"/>
  <c r="BH265" i="8"/>
  <c r="BD265" i="8"/>
  <c r="AZ265" i="8"/>
  <c r="AV265" i="8"/>
  <c r="AR265" i="8"/>
  <c r="AN265" i="8"/>
  <c r="AJ265" i="8"/>
  <c r="AF265" i="8"/>
  <c r="AB265" i="8"/>
  <c r="X265" i="8"/>
  <c r="EA265" i="8"/>
  <c r="DK265" i="8"/>
  <c r="CU265" i="8"/>
  <c r="CE265" i="8"/>
  <c r="BO265" i="8"/>
  <c r="AY265" i="8"/>
  <c r="AI265" i="8"/>
  <c r="DW265" i="8"/>
  <c r="DG265" i="8"/>
  <c r="CQ265" i="8"/>
  <c r="CA265" i="8"/>
  <c r="BK265" i="8"/>
  <c r="AU265" i="8"/>
  <c r="AE265" i="8"/>
  <c r="DS265" i="8"/>
  <c r="DC265" i="8"/>
  <c r="CM265" i="8"/>
  <c r="BW265" i="8"/>
  <c r="BG265" i="8"/>
  <c r="AQ265" i="8"/>
  <c r="AA265" i="8"/>
  <c r="BS265" i="8"/>
  <c r="DO265" i="8"/>
  <c r="BC265" i="8"/>
  <c r="CY265" i="8"/>
  <c r="AM265" i="8"/>
  <c r="CI265" i="8"/>
  <c r="W265" i="8"/>
  <c r="DT62" i="8"/>
  <c r="BH62" i="8"/>
  <c r="DC62" i="8"/>
  <c r="AQ62" i="8"/>
  <c r="CP62" i="8"/>
  <c r="AD62" i="8"/>
  <c r="CC69" i="8"/>
  <c r="CC62" i="8"/>
  <c r="CB62" i="8"/>
  <c r="J139" i="8"/>
  <c r="V140" i="8"/>
  <c r="DB140" i="8"/>
  <c r="CK140" i="8"/>
  <c r="BZ140" i="8"/>
  <c r="BQ140" i="8"/>
  <c r="J120" i="8"/>
  <c r="I120" i="8" s="1"/>
  <c r="CJ211" i="8"/>
  <c r="CZ211" i="8"/>
  <c r="C213" i="8"/>
  <c r="C214" i="8" s="1"/>
  <c r="EC212" i="8"/>
  <c r="DY212" i="8"/>
  <c r="DU212" i="8"/>
  <c r="DQ212" i="8"/>
  <c r="DM212" i="8"/>
  <c r="DI212" i="8"/>
  <c r="DE212" i="8"/>
  <c r="DA212" i="8"/>
  <c r="CW212" i="8"/>
  <c r="CS212" i="8"/>
  <c r="CO212" i="8"/>
  <c r="CK212" i="8"/>
  <c r="CG212" i="8"/>
  <c r="CC212" i="8"/>
  <c r="BY212" i="8"/>
  <c r="BU212" i="8"/>
  <c r="BQ212" i="8"/>
  <c r="BM212" i="8"/>
  <c r="BI212" i="8"/>
  <c r="BE212" i="8"/>
  <c r="BA212" i="8"/>
  <c r="AW212" i="8"/>
  <c r="AS212" i="8"/>
  <c r="AO212" i="8"/>
  <c r="AK212" i="8"/>
  <c r="AG212" i="8"/>
  <c r="AC212" i="8"/>
  <c r="Y212" i="8"/>
  <c r="H212" i="8"/>
  <c r="ED212" i="8"/>
  <c r="DX212" i="8"/>
  <c r="DS212" i="8"/>
  <c r="DN212" i="8"/>
  <c r="DH212" i="8"/>
  <c r="DC212" i="8"/>
  <c r="CX212" i="8"/>
  <c r="CR212" i="8"/>
  <c r="CM212" i="8"/>
  <c r="CH212" i="8"/>
  <c r="CB212" i="8"/>
  <c r="BW212" i="8"/>
  <c r="BR212" i="8"/>
  <c r="BL212" i="8"/>
  <c r="BG212" i="8"/>
  <c r="BB212" i="8"/>
  <c r="AV212" i="8"/>
  <c r="AQ212" i="8"/>
  <c r="AL212" i="8"/>
  <c r="AF212" i="8"/>
  <c r="AA212" i="8"/>
  <c r="V212" i="8"/>
  <c r="EB212" i="8"/>
  <c r="DW212" i="8"/>
  <c r="DR212" i="8"/>
  <c r="DL212" i="8"/>
  <c r="DG212" i="8"/>
  <c r="DB212" i="8"/>
  <c r="CV212" i="8"/>
  <c r="CQ212" i="8"/>
  <c r="CL212" i="8"/>
  <c r="CF212" i="8"/>
  <c r="CA212" i="8"/>
  <c r="BV212" i="8"/>
  <c r="BP212" i="8"/>
  <c r="BK212" i="8"/>
  <c r="BF212" i="8"/>
  <c r="AZ212" i="8"/>
  <c r="AU212" i="8"/>
  <c r="AP212" i="8"/>
  <c r="AJ212" i="8"/>
  <c r="AE212" i="8"/>
  <c r="Z212" i="8"/>
  <c r="EA212" i="8"/>
  <c r="DV212" i="8"/>
  <c r="DP212" i="8"/>
  <c r="DK212" i="8"/>
  <c r="DF212" i="8"/>
  <c r="CZ212" i="8"/>
  <c r="CU212" i="8"/>
  <c r="CP212" i="8"/>
  <c r="CJ212" i="8"/>
  <c r="CE212" i="8"/>
  <c r="BZ212" i="8"/>
  <c r="BT212" i="8"/>
  <c r="BO212" i="8"/>
  <c r="BJ212" i="8"/>
  <c r="BD212" i="8"/>
  <c r="AY212" i="8"/>
  <c r="AT212" i="8"/>
  <c r="AN212" i="8"/>
  <c r="AI212" i="8"/>
  <c r="AD212" i="8"/>
  <c r="X212" i="8"/>
  <c r="DZ212" i="8"/>
  <c r="DT212" i="8"/>
  <c r="DO212" i="8"/>
  <c r="DJ212" i="8"/>
  <c r="DD212" i="8"/>
  <c r="CY212" i="8"/>
  <c r="CT212" i="8"/>
  <c r="CN212" i="8"/>
  <c r="CI212" i="8"/>
  <c r="CD212" i="8"/>
  <c r="BX212" i="8"/>
  <c r="BS212" i="8"/>
  <c r="BN212" i="8"/>
  <c r="BH212" i="8"/>
  <c r="BC212" i="8"/>
  <c r="AX212" i="8"/>
  <c r="AR212" i="8"/>
  <c r="AM212" i="8"/>
  <c r="AH212" i="8"/>
  <c r="AB212" i="8"/>
  <c r="W212" i="8"/>
  <c r="CL211" i="8"/>
  <c r="BY211" i="8"/>
  <c r="BY62" i="8"/>
  <c r="X168" i="8"/>
  <c r="AN168" i="8"/>
  <c r="BD168" i="8"/>
  <c r="BT168" i="8"/>
  <c r="CJ168" i="8"/>
  <c r="CZ168" i="8"/>
  <c r="DP168" i="8"/>
  <c r="Y169" i="8"/>
  <c r="AO169" i="8"/>
  <c r="BE169" i="8"/>
  <c r="BU169" i="8"/>
  <c r="CK169" i="8"/>
  <c r="DA169" i="8"/>
  <c r="DQ169" i="8"/>
  <c r="H168" i="8"/>
  <c r="BA168" i="8"/>
  <c r="BQ168" i="8"/>
  <c r="CW168" i="8"/>
  <c r="DM168" i="8"/>
  <c r="EC168" i="8"/>
  <c r="CT169" i="8"/>
  <c r="AD168" i="8"/>
  <c r="DF168" i="8"/>
  <c r="DV168" i="8"/>
  <c r="AA169" i="8"/>
  <c r="AQ169" i="8"/>
  <c r="BG169" i="8"/>
  <c r="BW169" i="8"/>
  <c r="CM169" i="8"/>
  <c r="DC169" i="8"/>
  <c r="DS169" i="8"/>
  <c r="W168" i="8"/>
  <c r="AM168" i="8"/>
  <c r="H169" i="8"/>
  <c r="AJ169" i="8"/>
  <c r="AZ169" i="8"/>
  <c r="BP169" i="8"/>
  <c r="CF169" i="8"/>
  <c r="CV169" i="8"/>
  <c r="DL169" i="8"/>
  <c r="EB169" i="8"/>
  <c r="AD115" i="8"/>
  <c r="BJ115" i="8"/>
  <c r="BZ115" i="8"/>
  <c r="CP115" i="8"/>
  <c r="DF115" i="8"/>
  <c r="DV115" i="8"/>
  <c r="AB116" i="8"/>
  <c r="CM115" i="8"/>
  <c r="DC115" i="8"/>
  <c r="V116" i="8"/>
  <c r="AQ116" i="8"/>
  <c r="DI115" i="8"/>
  <c r="AE116" i="8"/>
  <c r="AN116" i="8"/>
  <c r="BD116" i="8"/>
  <c r="BT116" i="8"/>
  <c r="CJ116" i="8"/>
  <c r="CZ116" i="8"/>
  <c r="DP116" i="8"/>
  <c r="AS116" i="8"/>
  <c r="BY116" i="8"/>
  <c r="DE116" i="8"/>
  <c r="CT116" i="8"/>
  <c r="DJ116" i="8"/>
  <c r="DZ116" i="8"/>
  <c r="BG116" i="8"/>
  <c r="CA116" i="8"/>
  <c r="CY116" i="8"/>
  <c r="DS116" i="8"/>
  <c r="DK62" i="8"/>
  <c r="AY62" i="8"/>
  <c r="CX62" i="8"/>
  <c r="AL62" i="8"/>
  <c r="CH221" i="8"/>
  <c r="DS221" i="8"/>
  <c r="BG221" i="8"/>
  <c r="AT221" i="8"/>
  <c r="CS221" i="8"/>
  <c r="AG221" i="8"/>
  <c r="AN221" i="8"/>
  <c r="BJ63" i="8"/>
  <c r="BZ63" i="8"/>
  <c r="CP63" i="8"/>
  <c r="DF63" i="8"/>
  <c r="DV63" i="8"/>
  <c r="BW63" i="8"/>
  <c r="DC63" i="8"/>
  <c r="BI63" i="8"/>
  <c r="BY63" i="8"/>
  <c r="CO63" i="8"/>
  <c r="DE63" i="8"/>
  <c r="DU63" i="8"/>
  <c r="CY62" i="8"/>
  <c r="AM62" i="8"/>
  <c r="Z62" i="8"/>
  <c r="BP221" i="8"/>
  <c r="DK221" i="8"/>
  <c r="AY221" i="8"/>
  <c r="DV222" i="8"/>
  <c r="CD222" i="8"/>
  <c r="CL222" i="8"/>
  <c r="BS221" i="8"/>
  <c r="DR221" i="8"/>
  <c r="BF221" i="8"/>
  <c r="DE221" i="8"/>
  <c r="AS221" i="8"/>
  <c r="CJ221" i="8"/>
  <c r="J256" i="8"/>
  <c r="I256" i="8" s="1"/>
  <c r="AG193" i="8"/>
  <c r="AW193" i="8"/>
  <c r="BM193" i="8"/>
  <c r="CC193" i="8"/>
  <c r="CS193" i="8"/>
  <c r="DI193" i="8"/>
  <c r="DY193" i="8"/>
  <c r="DO193" i="8"/>
  <c r="BC193" i="8"/>
  <c r="DB193" i="8"/>
  <c r="DA99" i="8"/>
  <c r="AO99" i="8"/>
  <c r="CN99" i="8"/>
  <c r="AF128" i="8"/>
  <c r="AV128" i="8"/>
  <c r="BL128" i="8"/>
  <c r="CB128" i="8"/>
  <c r="CR128" i="8"/>
  <c r="DH128" i="8"/>
  <c r="DX128" i="8"/>
  <c r="C130" i="8"/>
  <c r="C131" i="8" s="1"/>
  <c r="EB129" i="8"/>
  <c r="DX129" i="8"/>
  <c r="DT129" i="8"/>
  <c r="EA129" i="8"/>
  <c r="DW129" i="8"/>
  <c r="DS129" i="8"/>
  <c r="DZ129" i="8"/>
  <c r="DR129" i="8"/>
  <c r="DN129" i="8"/>
  <c r="DJ129" i="8"/>
  <c r="DF129" i="8"/>
  <c r="DB129" i="8"/>
  <c r="CX129" i="8"/>
  <c r="CT129" i="8"/>
  <c r="CP129" i="8"/>
  <c r="CL129" i="8"/>
  <c r="CH129" i="8"/>
  <c r="CD129" i="8"/>
  <c r="BZ129" i="8"/>
  <c r="BV129" i="8"/>
  <c r="BR129" i="8"/>
  <c r="BN129" i="8"/>
  <c r="BJ129" i="8"/>
  <c r="BF129" i="8"/>
  <c r="BB129" i="8"/>
  <c r="AX129" i="8"/>
  <c r="AT129" i="8"/>
  <c r="AP129" i="8"/>
  <c r="AL129" i="8"/>
  <c r="AH129" i="8"/>
  <c r="AD129" i="8"/>
  <c r="Z129" i="8"/>
  <c r="V129" i="8"/>
  <c r="DY129" i="8"/>
  <c r="DQ129" i="8"/>
  <c r="DM129" i="8"/>
  <c r="DI129" i="8"/>
  <c r="DE129" i="8"/>
  <c r="DA129" i="8"/>
  <c r="CW129" i="8"/>
  <c r="CS129" i="8"/>
  <c r="CO129" i="8"/>
  <c r="CK129" i="8"/>
  <c r="CG129" i="8"/>
  <c r="CC129" i="8"/>
  <c r="BY129" i="8"/>
  <c r="BU129" i="8"/>
  <c r="BQ129" i="8"/>
  <c r="BM129" i="8"/>
  <c r="BI129" i="8"/>
  <c r="BE129" i="8"/>
  <c r="BA129" i="8"/>
  <c r="AW129" i="8"/>
  <c r="AS129" i="8"/>
  <c r="AO129" i="8"/>
  <c r="AK129" i="8"/>
  <c r="AG129" i="8"/>
  <c r="AC129" i="8"/>
  <c r="Y129" i="8"/>
  <c r="H129" i="8"/>
  <c r="ED129" i="8"/>
  <c r="DV129" i="8"/>
  <c r="DP129" i="8"/>
  <c r="DL129" i="8"/>
  <c r="DH129" i="8"/>
  <c r="DD129" i="8"/>
  <c r="CZ129" i="8"/>
  <c r="CV129" i="8"/>
  <c r="CR129" i="8"/>
  <c r="CN129" i="8"/>
  <c r="CJ129" i="8"/>
  <c r="CF129" i="8"/>
  <c r="CB129" i="8"/>
  <c r="BX129" i="8"/>
  <c r="BT129" i="8"/>
  <c r="BP129" i="8"/>
  <c r="BL129" i="8"/>
  <c r="BH129" i="8"/>
  <c r="BD129" i="8"/>
  <c r="AZ129" i="8"/>
  <c r="AV129" i="8"/>
  <c r="AR129" i="8"/>
  <c r="AN129" i="8"/>
  <c r="AJ129" i="8"/>
  <c r="AF129" i="8"/>
  <c r="AB129" i="8"/>
  <c r="X129" i="8"/>
  <c r="EC129" i="8"/>
  <c r="DU129" i="8"/>
  <c r="DO129" i="8"/>
  <c r="DK129" i="8"/>
  <c r="DG129" i="8"/>
  <c r="DC129" i="8"/>
  <c r="CY129" i="8"/>
  <c r="CU129" i="8"/>
  <c r="CQ129" i="8"/>
  <c r="CM129" i="8"/>
  <c r="CI129" i="8"/>
  <c r="CE129" i="8"/>
  <c r="CA129" i="8"/>
  <c r="BW129" i="8"/>
  <c r="BS129" i="8"/>
  <c r="BO129" i="8"/>
  <c r="BK129" i="8"/>
  <c r="BG129" i="8"/>
  <c r="BC129" i="8"/>
  <c r="AY129" i="8"/>
  <c r="AU129" i="8"/>
  <c r="AQ129" i="8"/>
  <c r="AM129" i="8"/>
  <c r="AI129" i="8"/>
  <c r="AE129" i="8"/>
  <c r="AA129" i="8"/>
  <c r="W129" i="8"/>
  <c r="BU128" i="8"/>
  <c r="CP128" i="8"/>
  <c r="J197" i="8"/>
  <c r="I197" i="8" s="1"/>
  <c r="AO158" i="8"/>
  <c r="BE158" i="8"/>
  <c r="BU158" i="8"/>
  <c r="DA158" i="8"/>
  <c r="DQ158" i="8"/>
  <c r="V158" i="8"/>
  <c r="J157" i="8"/>
  <c r="DS158" i="8"/>
  <c r="BS105" i="8"/>
  <c r="DR105" i="8"/>
  <c r="BF105" i="8"/>
  <c r="AA146" i="8"/>
  <c r="BG146" i="8"/>
  <c r="BC146" i="8"/>
  <c r="AK146" i="8"/>
  <c r="BQ146" i="8"/>
  <c r="EC146" i="8"/>
  <c r="AX146" i="8"/>
  <c r="CD146" i="8"/>
  <c r="DJ146" i="8"/>
  <c r="CZ146" i="8"/>
  <c r="AN146" i="8"/>
  <c r="CI146" i="8"/>
  <c r="CZ234" i="8"/>
  <c r="AG152" i="8"/>
  <c r="AW152" i="8"/>
  <c r="BM152" i="8"/>
  <c r="CC152" i="8"/>
  <c r="CL152" i="8"/>
  <c r="AD69" i="8"/>
  <c r="AT69" i="8"/>
  <c r="AB69" i="8"/>
  <c r="AR69" i="8"/>
  <c r="BF69" i="8"/>
  <c r="BV69" i="8"/>
  <c r="CL69" i="8"/>
  <c r="BS69" i="8"/>
  <c r="CI69" i="8"/>
  <c r="CY69" i="8"/>
  <c r="BD69" i="8"/>
  <c r="CJ69" i="8"/>
  <c r="CZ69" i="8"/>
  <c r="DP69" i="8"/>
  <c r="C71" i="8"/>
  <c r="C72" i="8" s="1"/>
  <c r="ED70" i="8"/>
  <c r="DZ70" i="8"/>
  <c r="DV70" i="8"/>
  <c r="DR70" i="8"/>
  <c r="DN70" i="8"/>
  <c r="DJ70" i="8"/>
  <c r="DF70" i="8"/>
  <c r="DB70" i="8"/>
  <c r="CX70" i="8"/>
  <c r="CT70" i="8"/>
  <c r="CP70" i="8"/>
  <c r="CL70" i="8"/>
  <c r="CH70" i="8"/>
  <c r="CD70" i="8"/>
  <c r="BZ70" i="8"/>
  <c r="BV70" i="8"/>
  <c r="BR70" i="8"/>
  <c r="BN70" i="8"/>
  <c r="BJ70" i="8"/>
  <c r="BF70" i="8"/>
  <c r="BB70" i="8"/>
  <c r="AX70" i="8"/>
  <c r="AT70" i="8"/>
  <c r="AP70" i="8"/>
  <c r="AL70" i="8"/>
  <c r="AH70" i="8"/>
  <c r="AD70" i="8"/>
  <c r="Z70" i="8"/>
  <c r="V70" i="8"/>
  <c r="EC70" i="8"/>
  <c r="DY70" i="8"/>
  <c r="DU70" i="8"/>
  <c r="DQ70" i="8"/>
  <c r="DM70" i="8"/>
  <c r="DI70" i="8"/>
  <c r="DE70" i="8"/>
  <c r="DA70" i="8"/>
  <c r="CW70" i="8"/>
  <c r="CS70" i="8"/>
  <c r="CO70" i="8"/>
  <c r="CK70" i="8"/>
  <c r="CG70" i="8"/>
  <c r="CC70" i="8"/>
  <c r="BY70" i="8"/>
  <c r="BU70" i="8"/>
  <c r="BQ70" i="8"/>
  <c r="BM70" i="8"/>
  <c r="BI70" i="8"/>
  <c r="BE70" i="8"/>
  <c r="BA70" i="8"/>
  <c r="AW70" i="8"/>
  <c r="AS70" i="8"/>
  <c r="AO70" i="8"/>
  <c r="AK70" i="8"/>
  <c r="AG70" i="8"/>
  <c r="AC70" i="8"/>
  <c r="Y70" i="8"/>
  <c r="EB70" i="8"/>
  <c r="DX70" i="8"/>
  <c r="DT70" i="8"/>
  <c r="DP70" i="8"/>
  <c r="DL70" i="8"/>
  <c r="DH70" i="8"/>
  <c r="DD70" i="8"/>
  <c r="CZ70" i="8"/>
  <c r="CV70" i="8"/>
  <c r="CR70" i="8"/>
  <c r="CN70" i="8"/>
  <c r="CJ70" i="8"/>
  <c r="CF70" i="8"/>
  <c r="CB70" i="8"/>
  <c r="BX70" i="8"/>
  <c r="BT70" i="8"/>
  <c r="BP70" i="8"/>
  <c r="BL70" i="8"/>
  <c r="BH70" i="8"/>
  <c r="BD70" i="8"/>
  <c r="AZ70" i="8"/>
  <c r="AV70" i="8"/>
  <c r="AR70" i="8"/>
  <c r="AN70" i="8"/>
  <c r="AJ70" i="8"/>
  <c r="AF70" i="8"/>
  <c r="AB70" i="8"/>
  <c r="X70" i="8"/>
  <c r="H70" i="8"/>
  <c r="EA70" i="8"/>
  <c r="DW70" i="8"/>
  <c r="DS70" i="8"/>
  <c r="DO70" i="8"/>
  <c r="DK70" i="8"/>
  <c r="DG70" i="8"/>
  <c r="DC70" i="8"/>
  <c r="CY70" i="8"/>
  <c r="CU70" i="8"/>
  <c r="CQ70" i="8"/>
  <c r="CM70" i="8"/>
  <c r="CI70" i="8"/>
  <c r="CE70" i="8"/>
  <c r="CA70" i="8"/>
  <c r="BW70" i="8"/>
  <c r="BS70" i="8"/>
  <c r="BO70" i="8"/>
  <c r="BK70" i="8"/>
  <c r="BG70" i="8"/>
  <c r="BC70" i="8"/>
  <c r="AY70" i="8"/>
  <c r="AU70" i="8"/>
  <c r="AQ70" i="8"/>
  <c r="AM70" i="8"/>
  <c r="AI70" i="8"/>
  <c r="AE70" i="8"/>
  <c r="AA70" i="8"/>
  <c r="W70" i="8"/>
  <c r="CO69" i="8"/>
  <c r="AF75" i="8"/>
  <c r="AV75" i="8"/>
  <c r="BL75" i="8"/>
  <c r="CB75" i="8"/>
  <c r="CR75" i="8"/>
  <c r="DH75" i="8"/>
  <c r="AS75" i="8"/>
  <c r="BI75" i="8"/>
  <c r="BY75" i="8"/>
  <c r="DE75" i="8"/>
  <c r="DU75" i="8"/>
  <c r="DO75" i="8"/>
  <c r="BC75" i="8"/>
  <c r="BN140" i="8"/>
  <c r="AW140" i="8"/>
  <c r="AL140" i="8"/>
  <c r="BV240" i="8"/>
  <c r="BP240" i="8"/>
  <c r="AF240" i="8"/>
  <c r="AV240" i="8"/>
  <c r="AS240" i="8"/>
  <c r="BL240" i="8"/>
  <c r="BI240" i="8"/>
  <c r="BY240" i="8"/>
  <c r="DE240" i="8"/>
  <c r="DU240" i="8"/>
  <c r="DB240" i="8"/>
  <c r="CK211" i="8"/>
  <c r="DB5" i="8"/>
  <c r="CX13" i="15" s="1"/>
  <c r="AC63" i="8"/>
  <c r="AD63" i="8"/>
  <c r="AT63" i="8"/>
  <c r="AX62" i="8"/>
  <c r="DJ62" i="8"/>
  <c r="AE63" i="8"/>
  <c r="AU63" i="8"/>
  <c r="AF63" i="8"/>
  <c r="AV63" i="8"/>
  <c r="CN270" i="8"/>
  <c r="AV270" i="8"/>
  <c r="DH270" i="8"/>
  <c r="BI270" i="8"/>
  <c r="BY270" i="8"/>
  <c r="CO270" i="8"/>
  <c r="DE270" i="8"/>
  <c r="DU270" i="8"/>
  <c r="AP270" i="8"/>
  <c r="BF270" i="8"/>
  <c r="BV270" i="8"/>
  <c r="CL270" i="8"/>
  <c r="DB270" i="8"/>
  <c r="DR270" i="8"/>
  <c r="C272" i="8"/>
  <c r="C273" i="8" s="1"/>
  <c r="EB271" i="8"/>
  <c r="DX271" i="8"/>
  <c r="DT271" i="8"/>
  <c r="DP271" i="8"/>
  <c r="DL271" i="8"/>
  <c r="DH271" i="8"/>
  <c r="EA271" i="8"/>
  <c r="ED271" i="8"/>
  <c r="DZ271" i="8"/>
  <c r="DV271" i="8"/>
  <c r="DR271" i="8"/>
  <c r="DN271" i="8"/>
  <c r="DJ271" i="8"/>
  <c r="DY271" i="8"/>
  <c r="DQ271" i="8"/>
  <c r="DI271" i="8"/>
  <c r="DD271" i="8"/>
  <c r="CZ271" i="8"/>
  <c r="CV271" i="8"/>
  <c r="CR271" i="8"/>
  <c r="CN271" i="8"/>
  <c r="CJ271" i="8"/>
  <c r="CF271" i="8"/>
  <c r="CB271" i="8"/>
  <c r="BX271" i="8"/>
  <c r="BT271" i="8"/>
  <c r="BP271" i="8"/>
  <c r="BL271" i="8"/>
  <c r="BH271" i="8"/>
  <c r="BD271" i="8"/>
  <c r="AZ271" i="8"/>
  <c r="AV271" i="8"/>
  <c r="AR271" i="8"/>
  <c r="AN271" i="8"/>
  <c r="AJ271" i="8"/>
  <c r="AF271" i="8"/>
  <c r="AB271" i="8"/>
  <c r="X271" i="8"/>
  <c r="DW271" i="8"/>
  <c r="DO271" i="8"/>
  <c r="DG271" i="8"/>
  <c r="DC271" i="8"/>
  <c r="CY271" i="8"/>
  <c r="CU271" i="8"/>
  <c r="CQ271" i="8"/>
  <c r="CM271" i="8"/>
  <c r="CI271" i="8"/>
  <c r="CE271" i="8"/>
  <c r="CA271" i="8"/>
  <c r="BW271" i="8"/>
  <c r="BS271" i="8"/>
  <c r="BO271" i="8"/>
  <c r="BK271" i="8"/>
  <c r="BG271" i="8"/>
  <c r="BC271" i="8"/>
  <c r="AY271" i="8"/>
  <c r="AU271" i="8"/>
  <c r="AQ271" i="8"/>
  <c r="AM271" i="8"/>
  <c r="AI271" i="8"/>
  <c r="AE271" i="8"/>
  <c r="AA271" i="8"/>
  <c r="W271" i="8"/>
  <c r="DU271" i="8"/>
  <c r="DM271" i="8"/>
  <c r="DF271" i="8"/>
  <c r="DB271" i="8"/>
  <c r="CX271" i="8"/>
  <c r="CT271" i="8"/>
  <c r="CP271" i="8"/>
  <c r="CL271" i="8"/>
  <c r="CH271" i="8"/>
  <c r="CD271" i="8"/>
  <c r="BZ271" i="8"/>
  <c r="BV271" i="8"/>
  <c r="BR271" i="8"/>
  <c r="BN271" i="8"/>
  <c r="BJ271" i="8"/>
  <c r="BF271" i="8"/>
  <c r="BB271" i="8"/>
  <c r="AX271" i="8"/>
  <c r="AT271" i="8"/>
  <c r="AP271" i="8"/>
  <c r="AL271" i="8"/>
  <c r="AH271" i="8"/>
  <c r="AD271" i="8"/>
  <c r="Z271" i="8"/>
  <c r="V271" i="8"/>
  <c r="DS271" i="8"/>
  <c r="CW271" i="8"/>
  <c r="CG271" i="8"/>
  <c r="BQ271" i="8"/>
  <c r="BA271" i="8"/>
  <c r="AK271" i="8"/>
  <c r="H271" i="8"/>
  <c r="DK271" i="8"/>
  <c r="CS271" i="8"/>
  <c r="CC271" i="8"/>
  <c r="BM271" i="8"/>
  <c r="AW271" i="8"/>
  <c r="AG271" i="8"/>
  <c r="DE271" i="8"/>
  <c r="CO271" i="8"/>
  <c r="BY271" i="8"/>
  <c r="BI271" i="8"/>
  <c r="AS271" i="8"/>
  <c r="AC271" i="8"/>
  <c r="EC271" i="8"/>
  <c r="BE271" i="8"/>
  <c r="DA271" i="8"/>
  <c r="AO271" i="8"/>
  <c r="CK271" i="8"/>
  <c r="Y271" i="8"/>
  <c r="BU271" i="8"/>
  <c r="AB270" i="8"/>
  <c r="ED193" i="8"/>
  <c r="EC99" i="8"/>
  <c r="BQ99" i="8"/>
  <c r="DP99" i="8"/>
  <c r="BD99" i="8"/>
  <c r="AA205" i="8"/>
  <c r="AQ205" i="8"/>
  <c r="BG205" i="8"/>
  <c r="DT205" i="8"/>
  <c r="J204" i="8"/>
  <c r="V205" i="8"/>
  <c r="J203" i="8"/>
  <c r="I203" i="8" s="1"/>
  <c r="BS205" i="8"/>
  <c r="CW128" i="8"/>
  <c r="AK128" i="8"/>
  <c r="DR128" i="8"/>
  <c r="BF128" i="8"/>
  <c r="DJ199" i="8"/>
  <c r="AX199" i="8"/>
  <c r="CW199" i="8"/>
  <c r="V111" i="8"/>
  <c r="J110" i="8"/>
  <c r="BY111" i="8"/>
  <c r="DX111" i="8"/>
  <c r="BL111" i="8"/>
  <c r="CZ158" i="8"/>
  <c r="AN158" i="8"/>
  <c r="CU105" i="8"/>
  <c r="AI105" i="8"/>
  <c r="CH105" i="8"/>
  <c r="J103" i="8"/>
  <c r="I103" i="8" s="1"/>
  <c r="AG181" i="8"/>
  <c r="AW181" i="8"/>
  <c r="BM181" i="8"/>
  <c r="CC181" i="8"/>
  <c r="CS181" i="8"/>
  <c r="DI181" i="8"/>
  <c r="DY181" i="8"/>
  <c r="AT181" i="8"/>
  <c r="BJ181" i="8"/>
  <c r="BZ181" i="8"/>
  <c r="CP181" i="8"/>
  <c r="DF181" i="8"/>
  <c r="DV181" i="8"/>
  <c r="AR181" i="8"/>
  <c r="BX181" i="8"/>
  <c r="DD181" i="8"/>
  <c r="EB146" i="8"/>
  <c r="BP146" i="8"/>
  <c r="DK146" i="8"/>
  <c r="EB234" i="8"/>
  <c r="BJ228" i="8"/>
  <c r="J227" i="8"/>
  <c r="V228" i="8"/>
  <c r="AA228" i="8"/>
  <c r="AQ228" i="8"/>
  <c r="BG228" i="8"/>
  <c r="BW228" i="8"/>
  <c r="CM228" i="8"/>
  <c r="DC228" i="8"/>
  <c r="DS228" i="8"/>
  <c r="BH228" i="8"/>
  <c r="BX228" i="8"/>
  <c r="DT228" i="8"/>
  <c r="C230" i="8"/>
  <c r="C231" i="8" s="1"/>
  <c r="EA229" i="8"/>
  <c r="DW229" i="8"/>
  <c r="DS229" i="8"/>
  <c r="DO229" i="8"/>
  <c r="DK229" i="8"/>
  <c r="DG229" i="8"/>
  <c r="DC229" i="8"/>
  <c r="CY229" i="8"/>
  <c r="CU229" i="8"/>
  <c r="CQ229" i="8"/>
  <c r="CM229" i="8"/>
  <c r="CI229" i="8"/>
  <c r="CE229" i="8"/>
  <c r="CA229" i="8"/>
  <c r="BW229" i="8"/>
  <c r="BS229" i="8"/>
  <c r="BO229" i="8"/>
  <c r="BK229" i="8"/>
  <c r="BG229" i="8"/>
  <c r="BC229" i="8"/>
  <c r="AY229" i="8"/>
  <c r="AU229" i="8"/>
  <c r="AQ229" i="8"/>
  <c r="AM229" i="8"/>
  <c r="AI229" i="8"/>
  <c r="AE229" i="8"/>
  <c r="AA229" i="8"/>
  <c r="W229" i="8"/>
  <c r="ED229" i="8"/>
  <c r="DZ229" i="8"/>
  <c r="DV229" i="8"/>
  <c r="DR229" i="8"/>
  <c r="DN229" i="8"/>
  <c r="DJ229" i="8"/>
  <c r="DF229" i="8"/>
  <c r="DB229" i="8"/>
  <c r="CX229" i="8"/>
  <c r="CT229" i="8"/>
  <c r="CP229" i="8"/>
  <c r="CL229" i="8"/>
  <c r="CH229" i="8"/>
  <c r="CD229" i="8"/>
  <c r="BZ229" i="8"/>
  <c r="BV229" i="8"/>
  <c r="BR229" i="8"/>
  <c r="BN229" i="8"/>
  <c r="BJ229" i="8"/>
  <c r="BF229" i="8"/>
  <c r="BB229" i="8"/>
  <c r="AX229" i="8"/>
  <c r="AT229" i="8"/>
  <c r="AP229" i="8"/>
  <c r="AL229" i="8"/>
  <c r="AH229" i="8"/>
  <c r="AD229" i="8"/>
  <c r="Z229" i="8"/>
  <c r="V229" i="8"/>
  <c r="EC229" i="8"/>
  <c r="DY229" i="8"/>
  <c r="DU229" i="8"/>
  <c r="DQ229" i="8"/>
  <c r="DM229" i="8"/>
  <c r="DI229" i="8"/>
  <c r="DE229" i="8"/>
  <c r="DA229" i="8"/>
  <c r="CW229" i="8"/>
  <c r="CS229" i="8"/>
  <c r="CO229" i="8"/>
  <c r="CK229" i="8"/>
  <c r="CG229" i="8"/>
  <c r="CC229" i="8"/>
  <c r="BY229" i="8"/>
  <c r="BU229" i="8"/>
  <c r="BQ229" i="8"/>
  <c r="BM229" i="8"/>
  <c r="BI229" i="8"/>
  <c r="BE229" i="8"/>
  <c r="BA229" i="8"/>
  <c r="AW229" i="8"/>
  <c r="AS229" i="8"/>
  <c r="AO229" i="8"/>
  <c r="AK229" i="8"/>
  <c r="AG229" i="8"/>
  <c r="AC229" i="8"/>
  <c r="Y229" i="8"/>
  <c r="H229" i="8"/>
  <c r="DP229" i="8"/>
  <c r="CZ229" i="8"/>
  <c r="CJ229" i="8"/>
  <c r="BT229" i="8"/>
  <c r="BD229" i="8"/>
  <c r="AN229" i="8"/>
  <c r="X229" i="8"/>
  <c r="EB229" i="8"/>
  <c r="DL229" i="8"/>
  <c r="CV229" i="8"/>
  <c r="CF229" i="8"/>
  <c r="BP229" i="8"/>
  <c r="AZ229" i="8"/>
  <c r="AJ229" i="8"/>
  <c r="DX229" i="8"/>
  <c r="DH229" i="8"/>
  <c r="CR229" i="8"/>
  <c r="CB229" i="8"/>
  <c r="BL229" i="8"/>
  <c r="AV229" i="8"/>
  <c r="AF229" i="8"/>
  <c r="DT229" i="8"/>
  <c r="DD229" i="8"/>
  <c r="CN229" i="8"/>
  <c r="BX229" i="8"/>
  <c r="BH229" i="8"/>
  <c r="AR229" i="8"/>
  <c r="AB229" i="8"/>
  <c r="DN152" i="8"/>
  <c r="BB152" i="8"/>
  <c r="DA152" i="8"/>
  <c r="BM264" i="8"/>
  <c r="DM252" i="8"/>
  <c r="AO252" i="8"/>
  <c r="DA252" i="8"/>
  <c r="BI252" i="8"/>
  <c r="DU252" i="8"/>
  <c r="V252" i="8"/>
  <c r="J251" i="8"/>
  <c r="AI252" i="8"/>
  <c r="AJ252" i="8"/>
  <c r="AZ252" i="8"/>
  <c r="BP252" i="8"/>
  <c r="CF252" i="8"/>
  <c r="CV252" i="8"/>
  <c r="DL252" i="8"/>
  <c r="EB252" i="8"/>
  <c r="CA252" i="8"/>
  <c r="DA69" i="8"/>
  <c r="AO69" i="8"/>
  <c r="AW175" i="8"/>
  <c r="CS175" i="8"/>
  <c r="AD175" i="8"/>
  <c r="AT175" i="8"/>
  <c r="BJ175" i="8"/>
  <c r="BZ175" i="8"/>
  <c r="CP175" i="8"/>
  <c r="DF175" i="8"/>
  <c r="DV175" i="8"/>
  <c r="AA175" i="8"/>
  <c r="AQ175" i="8"/>
  <c r="BG175" i="8"/>
  <c r="BW175" i="8"/>
  <c r="CM175" i="8"/>
  <c r="DC175" i="8"/>
  <c r="C177" i="8"/>
  <c r="C178" i="8" s="1"/>
  <c r="EC176" i="8"/>
  <c r="DY176" i="8"/>
  <c r="DU176" i="8"/>
  <c r="DQ176" i="8"/>
  <c r="DM176" i="8"/>
  <c r="DI176" i="8"/>
  <c r="DE176" i="8"/>
  <c r="DA176" i="8"/>
  <c r="CW176" i="8"/>
  <c r="CS176" i="8"/>
  <c r="CO176" i="8"/>
  <c r="CK176" i="8"/>
  <c r="CG176" i="8"/>
  <c r="CC176" i="8"/>
  <c r="BY176" i="8"/>
  <c r="BU176" i="8"/>
  <c r="BQ176" i="8"/>
  <c r="BM176" i="8"/>
  <c r="BI176" i="8"/>
  <c r="BE176" i="8"/>
  <c r="BA176" i="8"/>
  <c r="AW176" i="8"/>
  <c r="AS176" i="8"/>
  <c r="AO176" i="8"/>
  <c r="AK176" i="8"/>
  <c r="AG176" i="8"/>
  <c r="AC176" i="8"/>
  <c r="Y176" i="8"/>
  <c r="EB176" i="8"/>
  <c r="DX176" i="8"/>
  <c r="DT176" i="8"/>
  <c r="DP176" i="8"/>
  <c r="DL176" i="8"/>
  <c r="DH176" i="8"/>
  <c r="DD176" i="8"/>
  <c r="CZ176" i="8"/>
  <c r="CV176" i="8"/>
  <c r="CR176" i="8"/>
  <c r="CN176" i="8"/>
  <c r="CJ176" i="8"/>
  <c r="CF176" i="8"/>
  <c r="CB176" i="8"/>
  <c r="BX176" i="8"/>
  <c r="BT176" i="8"/>
  <c r="BP176" i="8"/>
  <c r="BL176" i="8"/>
  <c r="BH176" i="8"/>
  <c r="BD176" i="8"/>
  <c r="AZ176" i="8"/>
  <c r="AV176" i="8"/>
  <c r="AR176" i="8"/>
  <c r="AN176" i="8"/>
  <c r="AJ176" i="8"/>
  <c r="AF176" i="8"/>
  <c r="AB176" i="8"/>
  <c r="X176" i="8"/>
  <c r="H176" i="8"/>
  <c r="EA176" i="8"/>
  <c r="DW176" i="8"/>
  <c r="DS176" i="8"/>
  <c r="DO176" i="8"/>
  <c r="DK176" i="8"/>
  <c r="DG176" i="8"/>
  <c r="DC176" i="8"/>
  <c r="CY176" i="8"/>
  <c r="CU176" i="8"/>
  <c r="CQ176" i="8"/>
  <c r="CM176" i="8"/>
  <c r="CI176" i="8"/>
  <c r="CE176" i="8"/>
  <c r="CA176" i="8"/>
  <c r="BW176" i="8"/>
  <c r="BS176" i="8"/>
  <c r="BO176" i="8"/>
  <c r="BK176" i="8"/>
  <c r="BG176" i="8"/>
  <c r="BC176" i="8"/>
  <c r="AY176" i="8"/>
  <c r="AU176" i="8"/>
  <c r="AQ176" i="8"/>
  <c r="AM176" i="8"/>
  <c r="AI176" i="8"/>
  <c r="AE176" i="8"/>
  <c r="AA176" i="8"/>
  <c r="W176" i="8"/>
  <c r="ED176" i="8"/>
  <c r="DZ176" i="8"/>
  <c r="DV176" i="8"/>
  <c r="DR176" i="8"/>
  <c r="DN176" i="8"/>
  <c r="DJ176" i="8"/>
  <c r="DF176" i="8"/>
  <c r="DB176" i="8"/>
  <c r="CX176" i="8"/>
  <c r="CT176" i="8"/>
  <c r="CP176" i="8"/>
  <c r="CL176" i="8"/>
  <c r="CH176" i="8"/>
  <c r="CD176" i="8"/>
  <c r="BZ176" i="8"/>
  <c r="BV176" i="8"/>
  <c r="BR176" i="8"/>
  <c r="BN176" i="8"/>
  <c r="BJ176" i="8"/>
  <c r="BF176" i="8"/>
  <c r="BB176" i="8"/>
  <c r="AX176" i="8"/>
  <c r="AT176" i="8"/>
  <c r="AP176" i="8"/>
  <c r="AL176" i="8"/>
  <c r="AH176" i="8"/>
  <c r="AD176" i="8"/>
  <c r="Z176" i="8"/>
  <c r="V176" i="8"/>
  <c r="AS175" i="8"/>
  <c r="CR175" i="8"/>
  <c r="AF175" i="8"/>
  <c r="CE75" i="8"/>
  <c r="DR140" i="8"/>
  <c r="DA140" i="8"/>
  <c r="CP140" i="8"/>
  <c r="CG140" i="8"/>
  <c r="AG258" i="8"/>
  <c r="AW258" i="8"/>
  <c r="BM258" i="8"/>
  <c r="AP258" i="8"/>
  <c r="BV258" i="8"/>
  <c r="DU258" i="8"/>
  <c r="AI258" i="8"/>
  <c r="AY258" i="8"/>
  <c r="BO258" i="8"/>
  <c r="CS258" i="8"/>
  <c r="DJ258" i="8"/>
  <c r="DC258" i="8"/>
  <c r="CF258" i="8"/>
  <c r="CV258" i="8"/>
  <c r="DL258" i="8"/>
  <c r="EB258" i="8"/>
  <c r="AL258" i="8"/>
  <c r="CL258" i="8"/>
  <c r="J238" i="8"/>
  <c r="I238" i="8" s="1"/>
  <c r="CD211" i="8"/>
  <c r="EC211" i="8"/>
  <c r="BQ211" i="8"/>
  <c r="BJ222" i="8"/>
  <c r="AI222" i="8"/>
  <c r="AY222" i="8"/>
  <c r="BO222" i="8"/>
  <c r="CE222" i="8"/>
  <c r="CU222" i="8"/>
  <c r="DK222" i="8"/>
  <c r="EA222" i="8"/>
  <c r="BZ221" i="8"/>
  <c r="DF221" i="8"/>
  <c r="DV221" i="8"/>
  <c r="AB222" i="8"/>
  <c r="AR222" i="8"/>
  <c r="BH222" i="8"/>
  <c r="BX222" i="8"/>
  <c r="CN222" i="8"/>
  <c r="DD222" i="8"/>
  <c r="DT222" i="8"/>
  <c r="AK164" i="8"/>
  <c r="BA164" i="8"/>
  <c r="BQ164" i="8"/>
  <c r="CG164" i="8"/>
  <c r="CW164" i="8"/>
  <c r="DM164" i="8"/>
  <c r="EC164" i="8"/>
  <c r="AE164" i="8"/>
  <c r="AU164" i="8"/>
  <c r="BK164" i="8"/>
  <c r="CA164" i="8"/>
  <c r="CQ164" i="8"/>
  <c r="DG164" i="8"/>
  <c r="DW164" i="8"/>
  <c r="AB164" i="8"/>
  <c r="AR164" i="8"/>
  <c r="BH164" i="8"/>
  <c r="BX164" i="8"/>
  <c r="CN164" i="8"/>
  <c r="DD164" i="8"/>
  <c r="DT164" i="8"/>
  <c r="AE246" i="8"/>
  <c r="CQ246" i="8"/>
  <c r="AY246" i="8"/>
  <c r="DK246" i="8"/>
  <c r="BC246" i="8"/>
  <c r="DO246" i="8"/>
  <c r="H246" i="8"/>
  <c r="AK246" i="8"/>
  <c r="BA246" i="8"/>
  <c r="BQ246" i="8"/>
  <c r="AH246" i="8"/>
  <c r="AX246" i="8"/>
  <c r="BN246" i="8"/>
  <c r="CD246" i="8"/>
  <c r="CT246" i="8"/>
  <c r="DJ246" i="8"/>
  <c r="DZ246" i="8"/>
  <c r="BJ199" i="8"/>
  <c r="DI199" i="8"/>
  <c r="W81" i="8"/>
  <c r="AM81" i="8"/>
  <c r="BC81" i="8"/>
  <c r="BS81" i="8"/>
  <c r="CI81" i="8"/>
  <c r="CY81" i="8"/>
  <c r="DO81" i="8"/>
  <c r="H81" i="8"/>
  <c r="AJ81" i="8"/>
  <c r="AZ81" i="8"/>
  <c r="BP81" i="8"/>
  <c r="CF81" i="8"/>
  <c r="CV81" i="8"/>
  <c r="DL81" i="8"/>
  <c r="EB81" i="8"/>
  <c r="AK81" i="8"/>
  <c r="CG81" i="8"/>
  <c r="AH81" i="8"/>
  <c r="AX81" i="8"/>
  <c r="BN81" i="8"/>
  <c r="CD81" i="8"/>
  <c r="CT81" i="8"/>
  <c r="DJ81" i="8"/>
  <c r="DZ81" i="8"/>
  <c r="CF158" i="8"/>
  <c r="EA158" i="8"/>
  <c r="X93" i="8"/>
  <c r="AN93" i="8"/>
  <c r="BD93" i="8"/>
  <c r="BT93" i="8"/>
  <c r="CJ93" i="8"/>
  <c r="CZ93" i="8"/>
  <c r="DP93" i="8"/>
  <c r="H93" i="8"/>
  <c r="AK93" i="8"/>
  <c r="BA93" i="8"/>
  <c r="BQ93" i="8"/>
  <c r="CG93" i="8"/>
  <c r="CW93" i="8"/>
  <c r="DM93" i="8"/>
  <c r="Y134" i="8"/>
  <c r="BE134" i="8"/>
  <c r="CK134" i="8"/>
  <c r="DQ134" i="8"/>
  <c r="H134" i="8"/>
  <c r="BA134" i="8"/>
  <c r="CG134" i="8"/>
  <c r="DM134" i="8"/>
  <c r="AD134" i="8"/>
  <c r="BJ134" i="8"/>
  <c r="CP134" i="8"/>
  <c r="DV134" i="8"/>
  <c r="ED228" i="8"/>
  <c r="BR228" i="8"/>
  <c r="AT217" i="8"/>
  <c r="BZ217" i="8"/>
  <c r="DF217" i="8"/>
  <c r="J216" i="8"/>
  <c r="V217" i="8"/>
  <c r="BF217" i="8"/>
  <c r="CL217" i="8"/>
  <c r="DR217" i="8"/>
  <c r="AQ217" i="8"/>
  <c r="BG217" i="8"/>
  <c r="BW217" i="8"/>
  <c r="CM217" i="8"/>
  <c r="DC217" i="8"/>
  <c r="DS217" i="8"/>
  <c r="Y217" i="8"/>
  <c r="AO217" i="8"/>
  <c r="BE217" i="8"/>
  <c r="CK217" i="8"/>
  <c r="DA217" i="8"/>
  <c r="DQ217" i="8"/>
  <c r="C219" i="8"/>
  <c r="C220" i="8" s="1"/>
  <c r="EA218" i="8"/>
  <c r="DW218" i="8"/>
  <c r="DS218" i="8"/>
  <c r="DO218" i="8"/>
  <c r="DK218" i="8"/>
  <c r="DG218" i="8"/>
  <c r="DC218" i="8"/>
  <c r="CY218" i="8"/>
  <c r="CU218" i="8"/>
  <c r="CQ218" i="8"/>
  <c r="CM218" i="8"/>
  <c r="CI218" i="8"/>
  <c r="CE218" i="8"/>
  <c r="CA218" i="8"/>
  <c r="BW218" i="8"/>
  <c r="BS218" i="8"/>
  <c r="BO218" i="8"/>
  <c r="BK218" i="8"/>
  <c r="BG218" i="8"/>
  <c r="BC218" i="8"/>
  <c r="AY218" i="8"/>
  <c r="AU218" i="8"/>
  <c r="AQ218" i="8"/>
  <c r="AM218" i="8"/>
  <c r="AI218" i="8"/>
  <c r="AE218" i="8"/>
  <c r="AA218" i="8"/>
  <c r="W218" i="8"/>
  <c r="EC218" i="8"/>
  <c r="DY218" i="8"/>
  <c r="DU218" i="8"/>
  <c r="DQ218" i="8"/>
  <c r="DM218" i="8"/>
  <c r="DI218" i="8"/>
  <c r="DE218" i="8"/>
  <c r="DA218" i="8"/>
  <c r="CW218" i="8"/>
  <c r="CS218" i="8"/>
  <c r="CO218" i="8"/>
  <c r="CK218" i="8"/>
  <c r="CG218" i="8"/>
  <c r="CC218" i="8"/>
  <c r="BY218" i="8"/>
  <c r="BU218" i="8"/>
  <c r="BQ218" i="8"/>
  <c r="BM218" i="8"/>
  <c r="BI218" i="8"/>
  <c r="BE218" i="8"/>
  <c r="BA218" i="8"/>
  <c r="AW218" i="8"/>
  <c r="AS218" i="8"/>
  <c r="AO218" i="8"/>
  <c r="AK218" i="8"/>
  <c r="AG218" i="8"/>
  <c r="AC218" i="8"/>
  <c r="Y218" i="8"/>
  <c r="H218" i="8"/>
  <c r="DX218" i="8"/>
  <c r="DP218" i="8"/>
  <c r="DH218" i="8"/>
  <c r="CZ218" i="8"/>
  <c r="CR218" i="8"/>
  <c r="CJ218" i="8"/>
  <c r="CB218" i="8"/>
  <c r="BT218" i="8"/>
  <c r="BL218" i="8"/>
  <c r="BD218" i="8"/>
  <c r="AV218" i="8"/>
  <c r="AN218" i="8"/>
  <c r="AF218" i="8"/>
  <c r="X218" i="8"/>
  <c r="ED218" i="8"/>
  <c r="DV218" i="8"/>
  <c r="DN218" i="8"/>
  <c r="DF218" i="8"/>
  <c r="CX218" i="8"/>
  <c r="CP218" i="8"/>
  <c r="CH218" i="8"/>
  <c r="BZ218" i="8"/>
  <c r="BR218" i="8"/>
  <c r="BJ218" i="8"/>
  <c r="BB218" i="8"/>
  <c r="AT218" i="8"/>
  <c r="AL218" i="8"/>
  <c r="AD218" i="8"/>
  <c r="V218" i="8"/>
  <c r="EB218" i="8"/>
  <c r="DT218" i="8"/>
  <c r="DL218" i="8"/>
  <c r="DD218" i="8"/>
  <c r="CV218" i="8"/>
  <c r="CN218" i="8"/>
  <c r="CF218" i="8"/>
  <c r="BX218" i="8"/>
  <c r="BP218" i="8"/>
  <c r="BH218" i="8"/>
  <c r="AZ218" i="8"/>
  <c r="AR218" i="8"/>
  <c r="AJ218" i="8"/>
  <c r="AB218" i="8"/>
  <c r="DZ218" i="8"/>
  <c r="DR218" i="8"/>
  <c r="DJ218" i="8"/>
  <c r="DB218" i="8"/>
  <c r="CT218" i="8"/>
  <c r="CL218" i="8"/>
  <c r="CD218" i="8"/>
  <c r="BV218" i="8"/>
  <c r="BN218" i="8"/>
  <c r="BF218" i="8"/>
  <c r="AX218" i="8"/>
  <c r="AP218" i="8"/>
  <c r="AH218" i="8"/>
  <c r="Z218" i="8"/>
  <c r="BD252" i="8"/>
  <c r="DW252" i="8"/>
  <c r="EC69" i="8"/>
  <c r="BQ69" i="8"/>
  <c r="AJ187" i="8"/>
  <c r="AZ187" i="8"/>
  <c r="BP187" i="8"/>
  <c r="CF187" i="8"/>
  <c r="CV187" i="8"/>
  <c r="DL187" i="8"/>
  <c r="EB187" i="8"/>
  <c r="CG187" i="8"/>
  <c r="AH187" i="8"/>
  <c r="AX187" i="8"/>
  <c r="BN187" i="8"/>
  <c r="CD187" i="8"/>
  <c r="CT187" i="8"/>
  <c r="DJ187" i="8"/>
  <c r="DZ187" i="8"/>
  <c r="AH122" i="8"/>
  <c r="AX122" i="8"/>
  <c r="AI87" i="8"/>
  <c r="AY87" i="8"/>
  <c r="BO87" i="8"/>
  <c r="CE87" i="8"/>
  <c r="CU87" i="8"/>
  <c r="DK87" i="8"/>
  <c r="EA87" i="8"/>
  <c r="AJ87" i="8"/>
  <c r="AZ87" i="8"/>
  <c r="BP87" i="8"/>
  <c r="CF87" i="8"/>
  <c r="CV87" i="8"/>
  <c r="DL87" i="8"/>
  <c r="V193" i="8"/>
  <c r="J192" i="8"/>
  <c r="CY193" i="8"/>
  <c r="AM193" i="8"/>
  <c r="CK99" i="8"/>
  <c r="Y99" i="8"/>
  <c r="BX99" i="8"/>
  <c r="AT128" i="8"/>
  <c r="BG128" i="8"/>
  <c r="BW128" i="8"/>
  <c r="DS128" i="8"/>
  <c r="DQ128" i="8"/>
  <c r="BE128" i="8"/>
  <c r="BZ128" i="8"/>
  <c r="DQ199" i="8"/>
  <c r="AC158" i="8"/>
  <c r="AS158" i="8"/>
  <c r="BI158" i="8"/>
  <c r="BY158" i="8"/>
  <c r="CO158" i="8"/>
  <c r="DE158" i="8"/>
  <c r="C160" i="8"/>
  <c r="C161" i="8" s="1"/>
  <c r="EC159" i="8"/>
  <c r="DY159" i="8"/>
  <c r="DU159" i="8"/>
  <c r="DQ159" i="8"/>
  <c r="DM159" i="8"/>
  <c r="DI159" i="8"/>
  <c r="DE159" i="8"/>
  <c r="DA159" i="8"/>
  <c r="CW159" i="8"/>
  <c r="CS159" i="8"/>
  <c r="CO159" i="8"/>
  <c r="CK159" i="8"/>
  <c r="CG159" i="8"/>
  <c r="CC159" i="8"/>
  <c r="BY159" i="8"/>
  <c r="BU159" i="8"/>
  <c r="BQ159" i="8"/>
  <c r="BM159" i="8"/>
  <c r="BI159" i="8"/>
  <c r="BE159" i="8"/>
  <c r="BA159" i="8"/>
  <c r="AW159" i="8"/>
  <c r="AS159" i="8"/>
  <c r="AO159" i="8"/>
  <c r="AK159" i="8"/>
  <c r="AG159" i="8"/>
  <c r="AC159" i="8"/>
  <c r="Y159" i="8"/>
  <c r="H159" i="8"/>
  <c r="EB159" i="8"/>
  <c r="DX159" i="8"/>
  <c r="DT159" i="8"/>
  <c r="DP159" i="8"/>
  <c r="DL159" i="8"/>
  <c r="DH159" i="8"/>
  <c r="DD159" i="8"/>
  <c r="CZ159" i="8"/>
  <c r="CV159" i="8"/>
  <c r="CR159" i="8"/>
  <c r="CN159" i="8"/>
  <c r="CJ159" i="8"/>
  <c r="CF159" i="8"/>
  <c r="CB159" i="8"/>
  <c r="BX159" i="8"/>
  <c r="BT159" i="8"/>
  <c r="BP159" i="8"/>
  <c r="BL159" i="8"/>
  <c r="BH159" i="8"/>
  <c r="BD159" i="8"/>
  <c r="AZ159" i="8"/>
  <c r="AV159" i="8"/>
  <c r="AR159" i="8"/>
  <c r="AN159" i="8"/>
  <c r="AJ159" i="8"/>
  <c r="AF159" i="8"/>
  <c r="AB159" i="8"/>
  <c r="X159" i="8"/>
  <c r="EA159" i="8"/>
  <c r="DW159" i="8"/>
  <c r="DS159" i="8"/>
  <c r="DO159" i="8"/>
  <c r="DK159" i="8"/>
  <c r="DG159" i="8"/>
  <c r="DC159" i="8"/>
  <c r="CY159" i="8"/>
  <c r="CU159" i="8"/>
  <c r="CQ159" i="8"/>
  <c r="CM159" i="8"/>
  <c r="CI159" i="8"/>
  <c r="CE159" i="8"/>
  <c r="CA159" i="8"/>
  <c r="BW159" i="8"/>
  <c r="BS159" i="8"/>
  <c r="BO159" i="8"/>
  <c r="BK159" i="8"/>
  <c r="BG159" i="8"/>
  <c r="BC159" i="8"/>
  <c r="AY159" i="8"/>
  <c r="AU159" i="8"/>
  <c r="AQ159" i="8"/>
  <c r="AM159" i="8"/>
  <c r="AI159" i="8"/>
  <c r="AE159" i="8"/>
  <c r="AA159" i="8"/>
  <c r="W159" i="8"/>
  <c r="ED159" i="8"/>
  <c r="DZ159" i="8"/>
  <c r="DV159" i="8"/>
  <c r="DR159" i="8"/>
  <c r="DN159" i="8"/>
  <c r="DJ159" i="8"/>
  <c r="DF159" i="8"/>
  <c r="DB159" i="8"/>
  <c r="CX159" i="8"/>
  <c r="CT159" i="8"/>
  <c r="CP159" i="8"/>
  <c r="CL159" i="8"/>
  <c r="CH159" i="8"/>
  <c r="CD159" i="8"/>
  <c r="BZ159" i="8"/>
  <c r="BV159" i="8"/>
  <c r="BR159" i="8"/>
  <c r="BN159" i="8"/>
  <c r="BJ159" i="8"/>
  <c r="BF159" i="8"/>
  <c r="BB159" i="8"/>
  <c r="AX159" i="8"/>
  <c r="AT159" i="8"/>
  <c r="AP159" i="8"/>
  <c r="AL159" i="8"/>
  <c r="AH159" i="8"/>
  <c r="AD159" i="8"/>
  <c r="Z159" i="8"/>
  <c r="V159" i="8"/>
  <c r="DC158" i="8"/>
  <c r="DO105" i="8"/>
  <c r="BC105" i="8"/>
  <c r="DB105" i="8"/>
  <c r="AP105" i="8"/>
  <c r="Y146" i="8"/>
  <c r="BE146" i="8"/>
  <c r="V146" i="8"/>
  <c r="J145" i="8"/>
  <c r="BB146" i="8"/>
  <c r="CH146" i="8"/>
  <c r="DN146" i="8"/>
  <c r="CJ146" i="8"/>
  <c r="J144" i="8"/>
  <c r="I144" i="8" s="1"/>
  <c r="BS146" i="8"/>
  <c r="BC152" i="8"/>
  <c r="BS152" i="8"/>
  <c r="DO152" i="8"/>
  <c r="J151" i="8"/>
  <c r="X152" i="8"/>
  <c r="BT152" i="8"/>
  <c r="CJ152" i="8"/>
  <c r="BV152" i="8"/>
  <c r="DU152" i="8"/>
  <c r="DL264" i="8"/>
  <c r="AZ264" i="8"/>
  <c r="J262" i="8"/>
  <c r="I262" i="8" s="1"/>
  <c r="AG69" i="8"/>
  <c r="AW69" i="8"/>
  <c r="BJ69" i="8"/>
  <c r="BZ69" i="8"/>
  <c r="CP69" i="8"/>
  <c r="DF69" i="8"/>
  <c r="BG69" i="8"/>
  <c r="BW69" i="8"/>
  <c r="CM69" i="8"/>
  <c r="DC69" i="8"/>
  <c r="DS69" i="8"/>
  <c r="BH69" i="8"/>
  <c r="BX69" i="8"/>
  <c r="CN69" i="8"/>
  <c r="DD69" i="8"/>
  <c r="DT69" i="8"/>
  <c r="BY69" i="8"/>
  <c r="J74" i="8"/>
  <c r="V75" i="8"/>
  <c r="AG75" i="8"/>
  <c r="AW75" i="8"/>
  <c r="BM75" i="8"/>
  <c r="CC75" i="8"/>
  <c r="CS75" i="8"/>
  <c r="DI75" i="8"/>
  <c r="DY75" i="8"/>
  <c r="CY75" i="8"/>
  <c r="DT75" i="8"/>
  <c r="AH140" i="8"/>
  <c r="ED140" i="8"/>
  <c r="DU140" i="8"/>
  <c r="J239" i="8"/>
  <c r="V240" i="8"/>
  <c r="AJ240" i="8"/>
  <c r="AZ240" i="8"/>
  <c r="BZ240" i="8"/>
  <c r="AG240" i="8"/>
  <c r="AW240" i="8"/>
  <c r="BM240" i="8"/>
  <c r="CC240" i="8"/>
  <c r="CS240" i="8"/>
  <c r="DI240" i="8"/>
  <c r="DY240" i="8"/>
  <c r="J209" i="8"/>
  <c r="I209" i="8" s="1"/>
  <c r="BU211" i="8"/>
  <c r="AG63" i="8"/>
  <c r="AW63" i="8"/>
  <c r="AH63" i="8"/>
  <c r="AX63" i="8"/>
  <c r="AY63" i="8"/>
  <c r="CI63" i="8"/>
  <c r="DO63" i="8"/>
  <c r="AI63" i="8"/>
  <c r="BC63" i="8"/>
  <c r="CE63" i="8"/>
  <c r="DK63" i="8"/>
  <c r="BP63" i="8"/>
  <c r="CF63" i="8"/>
  <c r="CV63" i="8"/>
  <c r="DL63" i="8"/>
  <c r="EB63" i="8"/>
  <c r="DD270" i="8"/>
  <c r="BL270" i="8"/>
  <c r="DX270" i="8"/>
  <c r="BM270" i="8"/>
  <c r="CC270" i="8"/>
  <c r="CS270" i="8"/>
  <c r="DI270" i="8"/>
  <c r="BJ270" i="8"/>
  <c r="BZ270" i="8"/>
  <c r="DF270" i="8"/>
  <c r="DV270" i="8"/>
  <c r="AQ270" i="8"/>
  <c r="BW270" i="8"/>
  <c r="CM270" i="8"/>
  <c r="DN193" i="8"/>
  <c r="DM99" i="8"/>
  <c r="BA99" i="8"/>
  <c r="CZ99" i="8"/>
  <c r="AN99" i="8"/>
  <c r="AE205" i="8"/>
  <c r="AU205" i="8"/>
  <c r="BK205" i="8"/>
  <c r="BI205" i="8"/>
  <c r="DU205" i="8"/>
  <c r="BV205" i="8"/>
  <c r="C207" i="8"/>
  <c r="C208" i="8" s="1"/>
  <c r="EC206" i="8"/>
  <c r="DY206" i="8"/>
  <c r="DU206" i="8"/>
  <c r="DQ206" i="8"/>
  <c r="DM206" i="8"/>
  <c r="DI206" i="8"/>
  <c r="DE206" i="8"/>
  <c r="DA206" i="8"/>
  <c r="CW206" i="8"/>
  <c r="CS206" i="8"/>
  <c r="CO206" i="8"/>
  <c r="CK206" i="8"/>
  <c r="CG206" i="8"/>
  <c r="CC206" i="8"/>
  <c r="BY206" i="8"/>
  <c r="BU206" i="8"/>
  <c r="BQ206" i="8"/>
  <c r="BM206" i="8"/>
  <c r="BI206" i="8"/>
  <c r="BE206" i="8"/>
  <c r="BA206" i="8"/>
  <c r="AW206" i="8"/>
  <c r="AS206" i="8"/>
  <c r="AO206" i="8"/>
  <c r="AK206" i="8"/>
  <c r="AG206" i="8"/>
  <c r="AC206" i="8"/>
  <c r="Y206" i="8"/>
  <c r="H206" i="8"/>
  <c r="EB206" i="8"/>
  <c r="DX206" i="8"/>
  <c r="DT206" i="8"/>
  <c r="DP206" i="8"/>
  <c r="DL206" i="8"/>
  <c r="DH206" i="8"/>
  <c r="DD206" i="8"/>
  <c r="CZ206" i="8"/>
  <c r="CV206" i="8"/>
  <c r="CR206" i="8"/>
  <c r="CN206" i="8"/>
  <c r="CJ206" i="8"/>
  <c r="CF206" i="8"/>
  <c r="CB206" i="8"/>
  <c r="BX206" i="8"/>
  <c r="BT206" i="8"/>
  <c r="BP206" i="8"/>
  <c r="BL206" i="8"/>
  <c r="BH206" i="8"/>
  <c r="BD206" i="8"/>
  <c r="AZ206" i="8"/>
  <c r="AV206" i="8"/>
  <c r="AR206" i="8"/>
  <c r="AN206" i="8"/>
  <c r="AJ206" i="8"/>
  <c r="AF206" i="8"/>
  <c r="AB206" i="8"/>
  <c r="X206" i="8"/>
  <c r="EA206" i="8"/>
  <c r="DW206" i="8"/>
  <c r="DS206" i="8"/>
  <c r="DO206" i="8"/>
  <c r="DK206" i="8"/>
  <c r="DG206" i="8"/>
  <c r="DC206" i="8"/>
  <c r="CY206" i="8"/>
  <c r="CU206" i="8"/>
  <c r="CQ206" i="8"/>
  <c r="CM206" i="8"/>
  <c r="CI206" i="8"/>
  <c r="CE206" i="8"/>
  <c r="CA206" i="8"/>
  <c r="BW206" i="8"/>
  <c r="BS206" i="8"/>
  <c r="BO206" i="8"/>
  <c r="BK206" i="8"/>
  <c r="BG206" i="8"/>
  <c r="BC206" i="8"/>
  <c r="AY206" i="8"/>
  <c r="AU206" i="8"/>
  <c r="AQ206" i="8"/>
  <c r="AM206" i="8"/>
  <c r="AI206" i="8"/>
  <c r="AE206" i="8"/>
  <c r="AA206" i="8"/>
  <c r="W206" i="8"/>
  <c r="ED206" i="8"/>
  <c r="DZ206" i="8"/>
  <c r="DV206" i="8"/>
  <c r="DR206" i="8"/>
  <c r="DN206" i="8"/>
  <c r="DJ206" i="8"/>
  <c r="DF206" i="8"/>
  <c r="DB206" i="8"/>
  <c r="CX206" i="8"/>
  <c r="CT206" i="8"/>
  <c r="CP206" i="8"/>
  <c r="CL206" i="8"/>
  <c r="CH206" i="8"/>
  <c r="CD206" i="8"/>
  <c r="BZ206" i="8"/>
  <c r="BV206" i="8"/>
  <c r="BR206" i="8"/>
  <c r="BN206" i="8"/>
  <c r="BJ206" i="8"/>
  <c r="BF206" i="8"/>
  <c r="BB206" i="8"/>
  <c r="AX206" i="8"/>
  <c r="AT206" i="8"/>
  <c r="AP206" i="8"/>
  <c r="AL206" i="8"/>
  <c r="AH206" i="8"/>
  <c r="AD206" i="8"/>
  <c r="Z206" i="8"/>
  <c r="V206" i="8"/>
  <c r="BT205" i="8"/>
  <c r="DO205" i="8"/>
  <c r="CG128" i="8"/>
  <c r="DB128" i="8"/>
  <c r="AH199" i="8"/>
  <c r="CG199" i="8"/>
  <c r="AP111" i="8"/>
  <c r="DB111" i="8"/>
  <c r="BC111" i="8"/>
  <c r="DO111" i="8"/>
  <c r="X111" i="8"/>
  <c r="AK111" i="8"/>
  <c r="CG111" i="8"/>
  <c r="DU111" i="8"/>
  <c r="BI111" i="8"/>
  <c r="DH111" i="8"/>
  <c r="AV111" i="8"/>
  <c r="CJ158" i="8"/>
  <c r="J156" i="8"/>
  <c r="I156" i="8" s="1"/>
  <c r="CE105" i="8"/>
  <c r="ED105" i="8"/>
  <c r="BR105" i="8"/>
  <c r="H181" i="8"/>
  <c r="AK181" i="8"/>
  <c r="BA181" i="8"/>
  <c r="BQ181" i="8"/>
  <c r="CG181" i="8"/>
  <c r="CW181" i="8"/>
  <c r="DM181" i="8"/>
  <c r="EC181" i="8"/>
  <c r="AX181" i="8"/>
  <c r="BN181" i="8"/>
  <c r="CD181" i="8"/>
  <c r="CT181" i="8"/>
  <c r="DJ181" i="8"/>
  <c r="CQ181" i="8"/>
  <c r="AF181" i="8"/>
  <c r="AV181" i="8"/>
  <c r="BL181" i="8"/>
  <c r="CB181" i="8"/>
  <c r="CR181" i="8"/>
  <c r="DH181" i="8"/>
  <c r="DX181" i="8"/>
  <c r="AP181" i="8"/>
  <c r="DL146" i="8"/>
  <c r="AZ146" i="8"/>
  <c r="CU146" i="8"/>
  <c r="DL234" i="8"/>
  <c r="AH228" i="8"/>
  <c r="CT228" i="8"/>
  <c r="AE228" i="8"/>
  <c r="AU228" i="8"/>
  <c r="BK228" i="8"/>
  <c r="CA228" i="8"/>
  <c r="CQ228" i="8"/>
  <c r="DG228" i="8"/>
  <c r="DW228" i="8"/>
  <c r="AF228" i="8"/>
  <c r="CB228" i="8"/>
  <c r="CR228" i="8"/>
  <c r="DB228" i="8"/>
  <c r="CX152" i="8"/>
  <c r="AL152" i="8"/>
  <c r="BE252" i="8"/>
  <c r="DQ252" i="8"/>
  <c r="BY252" i="8"/>
  <c r="AM252" i="8"/>
  <c r="X252" i="8"/>
  <c r="C254" i="8"/>
  <c r="C255" i="8" s="1"/>
  <c r="EA253" i="8"/>
  <c r="DW253" i="8"/>
  <c r="DS253" i="8"/>
  <c r="DO253" i="8"/>
  <c r="DK253" i="8"/>
  <c r="DG253" i="8"/>
  <c r="DC253" i="8"/>
  <c r="CY253" i="8"/>
  <c r="CU253" i="8"/>
  <c r="CQ253" i="8"/>
  <c r="CM253" i="8"/>
  <c r="CI253" i="8"/>
  <c r="CE253" i="8"/>
  <c r="CA253" i="8"/>
  <c r="BW253" i="8"/>
  <c r="BS253" i="8"/>
  <c r="BO253" i="8"/>
  <c r="BK253" i="8"/>
  <c r="BG253" i="8"/>
  <c r="BC253" i="8"/>
  <c r="AY253" i="8"/>
  <c r="AU253" i="8"/>
  <c r="AQ253" i="8"/>
  <c r="AM253" i="8"/>
  <c r="AI253" i="8"/>
  <c r="AE253" i="8"/>
  <c r="AA253" i="8"/>
  <c r="W253" i="8"/>
  <c r="ED253" i="8"/>
  <c r="DZ253" i="8"/>
  <c r="DV253" i="8"/>
  <c r="DR253" i="8"/>
  <c r="DN253" i="8"/>
  <c r="DJ253" i="8"/>
  <c r="DF253" i="8"/>
  <c r="DB253" i="8"/>
  <c r="CX253" i="8"/>
  <c r="CT253" i="8"/>
  <c r="CP253" i="8"/>
  <c r="CL253" i="8"/>
  <c r="CH253" i="8"/>
  <c r="CD253" i="8"/>
  <c r="BZ253" i="8"/>
  <c r="BV253" i="8"/>
  <c r="BR253" i="8"/>
  <c r="BN253" i="8"/>
  <c r="BJ253" i="8"/>
  <c r="BF253" i="8"/>
  <c r="BB253" i="8"/>
  <c r="AX253" i="8"/>
  <c r="AT253" i="8"/>
  <c r="AP253" i="8"/>
  <c r="AL253" i="8"/>
  <c r="AH253" i="8"/>
  <c r="AD253" i="8"/>
  <c r="Z253" i="8"/>
  <c r="V253" i="8"/>
  <c r="EC253" i="8"/>
  <c r="DY253" i="8"/>
  <c r="DU253" i="8"/>
  <c r="DQ253" i="8"/>
  <c r="DM253" i="8"/>
  <c r="DI253" i="8"/>
  <c r="DE253" i="8"/>
  <c r="DA253" i="8"/>
  <c r="CW253" i="8"/>
  <c r="CS253" i="8"/>
  <c r="CO253" i="8"/>
  <c r="CK253" i="8"/>
  <c r="CG253" i="8"/>
  <c r="CC253" i="8"/>
  <c r="BY253" i="8"/>
  <c r="BU253" i="8"/>
  <c r="BQ253" i="8"/>
  <c r="BM253" i="8"/>
  <c r="BI253" i="8"/>
  <c r="BE253" i="8"/>
  <c r="BA253" i="8"/>
  <c r="AW253" i="8"/>
  <c r="AS253" i="8"/>
  <c r="AO253" i="8"/>
  <c r="AK253" i="8"/>
  <c r="AG253" i="8"/>
  <c r="AC253" i="8"/>
  <c r="Y253" i="8"/>
  <c r="H253" i="8"/>
  <c r="DP253" i="8"/>
  <c r="CZ253" i="8"/>
  <c r="CJ253" i="8"/>
  <c r="BT253" i="8"/>
  <c r="BD253" i="8"/>
  <c r="AN253" i="8"/>
  <c r="X253" i="8"/>
  <c r="EB253" i="8"/>
  <c r="DL253" i="8"/>
  <c r="CV253" i="8"/>
  <c r="CF253" i="8"/>
  <c r="BP253" i="8"/>
  <c r="AZ253" i="8"/>
  <c r="AJ253" i="8"/>
  <c r="DX253" i="8"/>
  <c r="DH253" i="8"/>
  <c r="CR253" i="8"/>
  <c r="CB253" i="8"/>
  <c r="BL253" i="8"/>
  <c r="AV253" i="8"/>
  <c r="AF253" i="8"/>
  <c r="BX253" i="8"/>
  <c r="DT253" i="8"/>
  <c r="BH253" i="8"/>
  <c r="DD253" i="8"/>
  <c r="AR253" i="8"/>
  <c r="CN253" i="8"/>
  <c r="AB253" i="8"/>
  <c r="CK69" i="8"/>
  <c r="AK175" i="8"/>
  <c r="CG175" i="8"/>
  <c r="AH175" i="8"/>
  <c r="AX175" i="8"/>
  <c r="BN175" i="8"/>
  <c r="CD175" i="8"/>
  <c r="CT175" i="8"/>
  <c r="DJ175" i="8"/>
  <c r="DZ175" i="8"/>
  <c r="AE175" i="8"/>
  <c r="AU175" i="8"/>
  <c r="BK175" i="8"/>
  <c r="CA175" i="8"/>
  <c r="CQ175" i="8"/>
  <c r="DG175" i="8"/>
  <c r="DW175" i="8"/>
  <c r="EA75" i="8"/>
  <c r="BO75" i="8"/>
  <c r="CL140" i="8"/>
  <c r="BU140" i="8"/>
  <c r="BJ140" i="8"/>
  <c r="BA140" i="8"/>
  <c r="AJ258" i="8"/>
  <c r="AD258" i="8"/>
  <c r="AT258" i="8"/>
  <c r="CA258" i="8"/>
  <c r="DI258" i="8"/>
  <c r="DN258" i="8"/>
  <c r="ED258" i="8"/>
  <c r="CQ258" i="8"/>
  <c r="DG258" i="8"/>
  <c r="DW258" i="8"/>
  <c r="C260" i="8"/>
  <c r="C261" i="8" s="1"/>
  <c r="ED259" i="8"/>
  <c r="DZ259" i="8"/>
  <c r="DV259" i="8"/>
  <c r="DR259" i="8"/>
  <c r="DN259" i="8"/>
  <c r="DJ259" i="8"/>
  <c r="DF259" i="8"/>
  <c r="DB259" i="8"/>
  <c r="CX259" i="8"/>
  <c r="CT259" i="8"/>
  <c r="CP259" i="8"/>
  <c r="CL259" i="8"/>
  <c r="CH259" i="8"/>
  <c r="CD259" i="8"/>
  <c r="BZ259" i="8"/>
  <c r="BV259" i="8"/>
  <c r="BR259" i="8"/>
  <c r="BN259" i="8"/>
  <c r="BJ259" i="8"/>
  <c r="BF259" i="8"/>
  <c r="BB259" i="8"/>
  <c r="AX259" i="8"/>
  <c r="AT259" i="8"/>
  <c r="AP259" i="8"/>
  <c r="AL259" i="8"/>
  <c r="AH259" i="8"/>
  <c r="AD259" i="8"/>
  <c r="Z259" i="8"/>
  <c r="V259" i="8"/>
  <c r="EC259" i="8"/>
  <c r="DY259" i="8"/>
  <c r="DU259" i="8"/>
  <c r="DQ259" i="8"/>
  <c r="DM259" i="8"/>
  <c r="DI259" i="8"/>
  <c r="DE259" i="8"/>
  <c r="DA259" i="8"/>
  <c r="CW259" i="8"/>
  <c r="CS259" i="8"/>
  <c r="CO259" i="8"/>
  <c r="CK259" i="8"/>
  <c r="CG259" i="8"/>
  <c r="CC259" i="8"/>
  <c r="BY259" i="8"/>
  <c r="BU259" i="8"/>
  <c r="BQ259" i="8"/>
  <c r="BM259" i="8"/>
  <c r="BI259" i="8"/>
  <c r="BE259" i="8"/>
  <c r="BA259" i="8"/>
  <c r="AW259" i="8"/>
  <c r="AS259" i="8"/>
  <c r="AO259" i="8"/>
  <c r="AK259" i="8"/>
  <c r="AG259" i="8"/>
  <c r="AC259" i="8"/>
  <c r="Y259" i="8"/>
  <c r="H259" i="8"/>
  <c r="EB259" i="8"/>
  <c r="DX259" i="8"/>
  <c r="DT259" i="8"/>
  <c r="DP259" i="8"/>
  <c r="DL259" i="8"/>
  <c r="DH259" i="8"/>
  <c r="DD259" i="8"/>
  <c r="CZ259" i="8"/>
  <c r="CV259" i="8"/>
  <c r="CR259" i="8"/>
  <c r="CN259" i="8"/>
  <c r="CJ259" i="8"/>
  <c r="CF259" i="8"/>
  <c r="CB259" i="8"/>
  <c r="BX259" i="8"/>
  <c r="BT259" i="8"/>
  <c r="BP259" i="8"/>
  <c r="BL259" i="8"/>
  <c r="BH259" i="8"/>
  <c r="BD259" i="8"/>
  <c r="AZ259" i="8"/>
  <c r="AV259" i="8"/>
  <c r="AR259" i="8"/>
  <c r="AN259" i="8"/>
  <c r="AJ259" i="8"/>
  <c r="AF259" i="8"/>
  <c r="AB259" i="8"/>
  <c r="X259" i="8"/>
  <c r="DO259" i="8"/>
  <c r="CY259" i="8"/>
  <c r="CI259" i="8"/>
  <c r="BS259" i="8"/>
  <c r="BC259" i="8"/>
  <c r="AM259" i="8"/>
  <c r="W259" i="8"/>
  <c r="EA259" i="8"/>
  <c r="DK259" i="8"/>
  <c r="CU259" i="8"/>
  <c r="CE259" i="8"/>
  <c r="BO259" i="8"/>
  <c r="AY259" i="8"/>
  <c r="AI259" i="8"/>
  <c r="DW259" i="8"/>
  <c r="DG259" i="8"/>
  <c r="CQ259" i="8"/>
  <c r="CA259" i="8"/>
  <c r="BK259" i="8"/>
  <c r="AU259" i="8"/>
  <c r="AE259" i="8"/>
  <c r="DC259" i="8"/>
  <c r="AQ259" i="8"/>
  <c r="CM259" i="8"/>
  <c r="AA259" i="8"/>
  <c r="BW259" i="8"/>
  <c r="BG259" i="8"/>
  <c r="DS259" i="8"/>
  <c r="ED240" i="8"/>
  <c r="DZ211" i="8"/>
  <c r="BN211" i="8"/>
  <c r="DM211" i="8"/>
  <c r="W221" i="8"/>
  <c r="EB221" i="8"/>
  <c r="AH222" i="8"/>
  <c r="CT222" i="8"/>
  <c r="W222" i="8"/>
  <c r="AM222" i="8"/>
  <c r="BS222" i="8"/>
  <c r="CI222" i="8"/>
  <c r="CY222" i="8"/>
  <c r="AF222" i="8"/>
  <c r="AV222" i="8"/>
  <c r="BL222" i="8"/>
  <c r="CB222" i="8"/>
  <c r="CR222" i="8"/>
  <c r="DH222" i="8"/>
  <c r="DX222" i="8"/>
  <c r="Y164" i="8"/>
  <c r="AO164" i="8"/>
  <c r="BE164" i="8"/>
  <c r="BU164" i="8"/>
  <c r="CK164" i="8"/>
  <c r="DA164" i="8"/>
  <c r="DQ164" i="8"/>
  <c r="J163" i="8"/>
  <c r="V164" i="8"/>
  <c r="AU246" i="8"/>
  <c r="DG246" i="8"/>
  <c r="BO246" i="8"/>
  <c r="EA246" i="8"/>
  <c r="BS246" i="8"/>
  <c r="AB246" i="8"/>
  <c r="AR246" i="8"/>
  <c r="BH246" i="8"/>
  <c r="BX246" i="8"/>
  <c r="CN246" i="8"/>
  <c r="DD246" i="8"/>
  <c r="DT246" i="8"/>
  <c r="AO246" i="8"/>
  <c r="BE246" i="8"/>
  <c r="BU246" i="8"/>
  <c r="V246" i="8"/>
  <c r="J245" i="8"/>
  <c r="AL246" i="8"/>
  <c r="BB246" i="8"/>
  <c r="BR246" i="8"/>
  <c r="CH246" i="8"/>
  <c r="CX246" i="8"/>
  <c r="DN246" i="8"/>
  <c r="ED246" i="8"/>
  <c r="AT199" i="8"/>
  <c r="CS199" i="8"/>
  <c r="X81" i="8"/>
  <c r="AN81" i="8"/>
  <c r="BD81" i="8"/>
  <c r="BT81" i="8"/>
  <c r="CJ81" i="8"/>
  <c r="CZ81" i="8"/>
  <c r="DP81" i="8"/>
  <c r="V81" i="8"/>
  <c r="J80" i="8"/>
  <c r="AL81" i="8"/>
  <c r="BB81" i="8"/>
  <c r="BR81" i="8"/>
  <c r="CH81" i="8"/>
  <c r="CX81" i="8"/>
  <c r="DN81" i="8"/>
  <c r="ED81" i="8"/>
  <c r="EB158" i="8"/>
  <c r="BP158" i="8"/>
  <c r="DK158" i="8"/>
  <c r="J92" i="8"/>
  <c r="V93" i="8"/>
  <c r="AG134" i="8"/>
  <c r="BM134" i="8"/>
  <c r="CS134" i="8"/>
  <c r="DY134" i="8"/>
  <c r="AX134" i="8"/>
  <c r="CD134" i="8"/>
  <c r="DJ134" i="8"/>
  <c r="AL134" i="8"/>
  <c r="BR134" i="8"/>
  <c r="CX134" i="8"/>
  <c r="AZ134" i="8"/>
  <c r="CV134" i="8"/>
  <c r="DN228" i="8"/>
  <c r="BX217" i="8"/>
  <c r="Z217" i="8"/>
  <c r="BB217" i="8"/>
  <c r="DN217" i="8"/>
  <c r="AA217" i="8"/>
  <c r="BN217" i="8"/>
  <c r="DZ217" i="8"/>
  <c r="AU217" i="8"/>
  <c r="BK217" i="8"/>
  <c r="CA217" i="8"/>
  <c r="CQ217" i="8"/>
  <c r="DG217" i="8"/>
  <c r="DW217" i="8"/>
  <c r="AC217" i="8"/>
  <c r="AS217" i="8"/>
  <c r="BI217" i="8"/>
  <c r="CO217" i="8"/>
  <c r="DE217" i="8"/>
  <c r="DU217" i="8"/>
  <c r="BK252" i="8"/>
  <c r="CY252" i="8"/>
  <c r="DZ69" i="8"/>
  <c r="DM69" i="8"/>
  <c r="BA69" i="8"/>
  <c r="X187" i="8"/>
  <c r="AN187" i="8"/>
  <c r="BD187" i="8"/>
  <c r="BT187" i="8"/>
  <c r="CJ187" i="8"/>
  <c r="CZ187" i="8"/>
  <c r="DP187" i="8"/>
  <c r="V187" i="8"/>
  <c r="J186" i="8"/>
  <c r="AL187" i="8"/>
  <c r="BB187" i="8"/>
  <c r="BR187" i="8"/>
  <c r="CH187" i="8"/>
  <c r="CX187" i="8"/>
  <c r="DN187" i="8"/>
  <c r="AI187" i="8"/>
  <c r="AY187" i="8"/>
  <c r="BO187" i="8"/>
  <c r="CE187" i="8"/>
  <c r="CU187" i="8"/>
  <c r="DK187" i="8"/>
  <c r="EA187" i="8"/>
  <c r="V122" i="8"/>
  <c r="J121" i="8"/>
  <c r="AL122" i="8"/>
  <c r="BB122" i="8"/>
  <c r="AJ122" i="8"/>
  <c r="AZ122" i="8"/>
  <c r="BP122" i="8"/>
  <c r="CF122" i="8"/>
  <c r="CV122" i="8"/>
  <c r="DL122" i="8"/>
  <c r="EB122" i="8"/>
  <c r="AG122" i="8"/>
  <c r="AW122" i="8"/>
  <c r="BM122" i="8"/>
  <c r="CC122" i="8"/>
  <c r="CS122" i="8"/>
  <c r="DI122" i="8"/>
  <c r="DY122" i="8"/>
  <c r="W87" i="8"/>
  <c r="AM87" i="8"/>
  <c r="BC87" i="8"/>
  <c r="BS87" i="8"/>
  <c r="CI87" i="8"/>
  <c r="CY87" i="8"/>
  <c r="DO87" i="8"/>
  <c r="H87" i="8"/>
  <c r="AK87" i="8"/>
  <c r="BA87" i="8"/>
  <c r="BQ87" i="8"/>
  <c r="CG87" i="8"/>
  <c r="CW87" i="8"/>
  <c r="DM87" i="8"/>
  <c r="EC87" i="8"/>
  <c r="AH87" i="8"/>
  <c r="AX87" i="8"/>
  <c r="BN87" i="8"/>
  <c r="CD87" i="8"/>
  <c r="CT87" i="8"/>
  <c r="DJ87" i="8"/>
  <c r="DZ87" i="8"/>
  <c r="X63" i="8"/>
  <c r="BH270" i="8"/>
  <c r="DT270" i="8"/>
  <c r="CB270" i="8"/>
  <c r="AH270" i="8"/>
  <c r="BN270" i="8"/>
  <c r="CT270" i="8"/>
  <c r="DJ270" i="8"/>
  <c r="AE270" i="8"/>
  <c r="AU270" i="8"/>
  <c r="BK270" i="8"/>
  <c r="CA270" i="8"/>
  <c r="CQ270" i="8"/>
  <c r="DG270" i="8"/>
  <c r="DW270" i="8"/>
  <c r="CX193" i="8"/>
  <c r="CW99" i="8"/>
  <c r="CJ99" i="8"/>
  <c r="X99" i="8"/>
  <c r="AG205" i="8"/>
  <c r="AW205" i="8"/>
  <c r="BM205" i="8"/>
  <c r="CC205" i="8"/>
  <c r="CS205" i="8"/>
  <c r="DI205" i="8"/>
  <c r="DY205" i="8"/>
  <c r="AD205" i="8"/>
  <c r="AT205" i="8"/>
  <c r="BJ205" i="8"/>
  <c r="BZ205" i="8"/>
  <c r="CP205" i="8"/>
  <c r="DF205" i="8"/>
  <c r="DV205" i="8"/>
  <c r="DP205" i="8"/>
  <c r="BD205" i="8"/>
  <c r="CY205" i="8"/>
  <c r="EC128" i="8"/>
  <c r="BQ128" i="8"/>
  <c r="CL128" i="8"/>
  <c r="CD199" i="8"/>
  <c r="EC199" i="8"/>
  <c r="AD111" i="8"/>
  <c r="AT111" i="8"/>
  <c r="BJ111" i="8"/>
  <c r="BZ111" i="8"/>
  <c r="CP111" i="8"/>
  <c r="DF111" i="8"/>
  <c r="DV111" i="8"/>
  <c r="AA111" i="8"/>
  <c r="AQ111" i="8"/>
  <c r="BG111" i="8"/>
  <c r="BW111" i="8"/>
  <c r="CM111" i="8"/>
  <c r="DC111" i="8"/>
  <c r="DS111" i="8"/>
  <c r="C113" i="8"/>
  <c r="C114" i="8" s="1"/>
  <c r="EA112" i="8"/>
  <c r="DW112" i="8"/>
  <c r="DS112" i="8"/>
  <c r="DO112" i="8"/>
  <c r="DK112" i="8"/>
  <c r="DG112" i="8"/>
  <c r="DC112" i="8"/>
  <c r="CY112" i="8"/>
  <c r="CU112" i="8"/>
  <c r="CQ112" i="8"/>
  <c r="CM112" i="8"/>
  <c r="CI112" i="8"/>
  <c r="CE112" i="8"/>
  <c r="CA112" i="8"/>
  <c r="BW112" i="8"/>
  <c r="BS112" i="8"/>
  <c r="BO112" i="8"/>
  <c r="BK112" i="8"/>
  <c r="BG112" i="8"/>
  <c r="BC112" i="8"/>
  <c r="AY112" i="8"/>
  <c r="AU112" i="8"/>
  <c r="AQ112" i="8"/>
  <c r="AM112" i="8"/>
  <c r="AI112" i="8"/>
  <c r="AE112" i="8"/>
  <c r="AA112" i="8"/>
  <c r="W112" i="8"/>
  <c r="ED112" i="8"/>
  <c r="DZ112" i="8"/>
  <c r="DV112" i="8"/>
  <c r="DR112" i="8"/>
  <c r="DN112" i="8"/>
  <c r="DJ112" i="8"/>
  <c r="DF112" i="8"/>
  <c r="DB112" i="8"/>
  <c r="CX112" i="8"/>
  <c r="CT112" i="8"/>
  <c r="CP112" i="8"/>
  <c r="CL112" i="8"/>
  <c r="CH112" i="8"/>
  <c r="CD112" i="8"/>
  <c r="BZ112" i="8"/>
  <c r="BV112" i="8"/>
  <c r="BR112" i="8"/>
  <c r="BN112" i="8"/>
  <c r="BJ112" i="8"/>
  <c r="BF112" i="8"/>
  <c r="BB112" i="8"/>
  <c r="AX112" i="8"/>
  <c r="AT112" i="8"/>
  <c r="AP112" i="8"/>
  <c r="AL112" i="8"/>
  <c r="AH112" i="8"/>
  <c r="AD112" i="8"/>
  <c r="Z112" i="8"/>
  <c r="V112" i="8"/>
  <c r="EC112" i="8"/>
  <c r="DY112" i="8"/>
  <c r="DU112" i="8"/>
  <c r="DQ112" i="8"/>
  <c r="DM112" i="8"/>
  <c r="DI112" i="8"/>
  <c r="DE112" i="8"/>
  <c r="DA112" i="8"/>
  <c r="CW112" i="8"/>
  <c r="CS112" i="8"/>
  <c r="CO112" i="8"/>
  <c r="CK112" i="8"/>
  <c r="CG112" i="8"/>
  <c r="CC112" i="8"/>
  <c r="BY112" i="8"/>
  <c r="BU112" i="8"/>
  <c r="BQ112" i="8"/>
  <c r="BM112" i="8"/>
  <c r="BI112" i="8"/>
  <c r="BE112" i="8"/>
  <c r="BA112" i="8"/>
  <c r="AW112" i="8"/>
  <c r="AS112" i="8"/>
  <c r="AO112" i="8"/>
  <c r="AK112" i="8"/>
  <c r="AG112" i="8"/>
  <c r="AC112" i="8"/>
  <c r="Y112" i="8"/>
  <c r="H112" i="8"/>
  <c r="EB112" i="8"/>
  <c r="DX112" i="8"/>
  <c r="DT112" i="8"/>
  <c r="DP112" i="8"/>
  <c r="DL112" i="8"/>
  <c r="DH112" i="8"/>
  <c r="DD112" i="8"/>
  <c r="CZ112" i="8"/>
  <c r="CV112" i="8"/>
  <c r="CR112" i="8"/>
  <c r="CN112" i="8"/>
  <c r="CJ112" i="8"/>
  <c r="CF112" i="8"/>
  <c r="CB112" i="8"/>
  <c r="BX112" i="8"/>
  <c r="BT112" i="8"/>
  <c r="BP112" i="8"/>
  <c r="BL112" i="8"/>
  <c r="BH112" i="8"/>
  <c r="BD112" i="8"/>
  <c r="AZ112" i="8"/>
  <c r="AV112" i="8"/>
  <c r="AR112" i="8"/>
  <c r="AN112" i="8"/>
  <c r="AJ112" i="8"/>
  <c r="AF112" i="8"/>
  <c r="AB112" i="8"/>
  <c r="X112" i="8"/>
  <c r="DE111" i="8"/>
  <c r="AS111" i="8"/>
  <c r="CR111" i="8"/>
  <c r="AF111" i="8"/>
  <c r="BT158" i="8"/>
  <c r="DO158" i="8"/>
  <c r="EA105" i="8"/>
  <c r="BO105" i="8"/>
  <c r="DN105" i="8"/>
  <c r="BB105" i="8"/>
  <c r="J180" i="8"/>
  <c r="AY181" i="8"/>
  <c r="BO181" i="8"/>
  <c r="CE181" i="8"/>
  <c r="CU181" i="8"/>
  <c r="DK181" i="8"/>
  <c r="EA181" i="8"/>
  <c r="AJ181" i="8"/>
  <c r="AZ181" i="8"/>
  <c r="BP181" i="8"/>
  <c r="CF181" i="8"/>
  <c r="CV181" i="8"/>
  <c r="DL181" i="8"/>
  <c r="EB181" i="8"/>
  <c r="Z181" i="8"/>
  <c r="CV146" i="8"/>
  <c r="AJ146" i="8"/>
  <c r="CE146" i="8"/>
  <c r="CV234" i="8"/>
  <c r="AD228" i="8"/>
  <c r="AX228" i="8"/>
  <c r="AJ228" i="8"/>
  <c r="AZ228" i="8"/>
  <c r="CV228" i="8"/>
  <c r="DL228" i="8"/>
  <c r="AG228" i="8"/>
  <c r="AW228" i="8"/>
  <c r="BM228" i="8"/>
  <c r="CC228" i="8"/>
  <c r="CS228" i="8"/>
  <c r="DI228" i="8"/>
  <c r="DY228" i="8"/>
  <c r="CL228" i="8"/>
  <c r="CH152" i="8"/>
  <c r="J150" i="8"/>
  <c r="I150" i="8" s="1"/>
  <c r="BU252" i="8"/>
  <c r="CO252" i="8"/>
  <c r="AD252" i="8"/>
  <c r="AT252" i="8"/>
  <c r="BJ252" i="8"/>
  <c r="BZ252" i="8"/>
  <c r="CP252" i="8"/>
  <c r="DF252" i="8"/>
  <c r="DV252" i="8"/>
  <c r="AB252" i="8"/>
  <c r="CN252" i="8"/>
  <c r="CM252" i="8"/>
  <c r="J67" i="8"/>
  <c r="I67" i="8" s="1"/>
  <c r="BU69" i="8"/>
  <c r="V175" i="8"/>
  <c r="J174" i="8"/>
  <c r="BY175" i="8"/>
  <c r="DX175" i="8"/>
  <c r="BL175" i="8"/>
  <c r="DK75" i="8"/>
  <c r="AY75" i="8"/>
  <c r="BF140" i="8"/>
  <c r="AD140" i="8"/>
  <c r="BH258" i="8"/>
  <c r="AV258" i="8"/>
  <c r="AZ258" i="8"/>
  <c r="BU258" i="8"/>
  <c r="AX258" i="8"/>
  <c r="CO258" i="8"/>
  <c r="AQ258" i="8"/>
  <c r="DR258" i="8"/>
  <c r="CE258" i="8"/>
  <c r="CU258" i="8"/>
  <c r="DK258" i="8"/>
  <c r="EA258" i="8"/>
  <c r="DT258" i="8"/>
  <c r="EA240" i="8"/>
  <c r="DN240" i="8"/>
  <c r="DJ211" i="8"/>
  <c r="AX211" i="8"/>
  <c r="CW211" i="8"/>
  <c r="Y222" i="8"/>
  <c r="AO222" i="8"/>
  <c r="BE222" i="8"/>
  <c r="BU222" i="8"/>
  <c r="CK222" i="8"/>
  <c r="DA222" i="8"/>
  <c r="DQ222" i="8"/>
  <c r="V222" i="8"/>
  <c r="AL222" i="8"/>
  <c r="BB222" i="8"/>
  <c r="CH222" i="8"/>
  <c r="CX222" i="8"/>
  <c r="AA222" i="8"/>
  <c r="AQ222" i="8"/>
  <c r="BG222" i="8"/>
  <c r="BW222" i="8"/>
  <c r="CM222" i="8"/>
  <c r="DC222" i="8"/>
  <c r="DS222" i="8"/>
  <c r="DN221" i="8"/>
  <c r="AJ222" i="8"/>
  <c r="AZ222" i="8"/>
  <c r="AZ5" i="8" s="1"/>
  <c r="AV13" i="15" s="1"/>
  <c r="BP222" i="8"/>
  <c r="CF222" i="8"/>
  <c r="CV222" i="8"/>
  <c r="DL222" i="8"/>
  <c r="EB222" i="8"/>
  <c r="H164" i="8"/>
  <c r="AJ164" i="8"/>
  <c r="AZ164" i="8"/>
  <c r="BP164" i="8"/>
  <c r="CF164" i="8"/>
  <c r="CV164" i="8"/>
  <c r="DL164" i="8"/>
  <c r="EB164" i="8"/>
  <c r="BK246" i="8"/>
  <c r="DW246" i="8"/>
  <c r="CE246" i="8"/>
  <c r="W246" i="8"/>
  <c r="CI246" i="8"/>
  <c r="AF246" i="8"/>
  <c r="AV246" i="8"/>
  <c r="BL246" i="8"/>
  <c r="CB246" i="8"/>
  <c r="CR246" i="8"/>
  <c r="DH246" i="8"/>
  <c r="DX246" i="8"/>
  <c r="AC246" i="8"/>
  <c r="BI246" i="8"/>
  <c r="BY246" i="8"/>
  <c r="Z246" i="8"/>
  <c r="AP246" i="8"/>
  <c r="BF246" i="8"/>
  <c r="BV246" i="8"/>
  <c r="CL246" i="8"/>
  <c r="DB246" i="8"/>
  <c r="DR246" i="8"/>
  <c r="C248" i="8"/>
  <c r="C249" i="8" s="1"/>
  <c r="EC247" i="8"/>
  <c r="DY247" i="8"/>
  <c r="DU247" i="8"/>
  <c r="DQ247" i="8"/>
  <c r="DM247" i="8"/>
  <c r="DI247" i="8"/>
  <c r="DE247" i="8"/>
  <c r="DA247" i="8"/>
  <c r="CW247" i="8"/>
  <c r="CS247" i="8"/>
  <c r="CO247" i="8"/>
  <c r="CK247" i="8"/>
  <c r="CG247" i="8"/>
  <c r="CC247" i="8"/>
  <c r="BY247" i="8"/>
  <c r="BU247" i="8"/>
  <c r="BQ247" i="8"/>
  <c r="BM247" i="8"/>
  <c r="BI247" i="8"/>
  <c r="BE247" i="8"/>
  <c r="BA247" i="8"/>
  <c r="AW247" i="8"/>
  <c r="AS247" i="8"/>
  <c r="AO247" i="8"/>
  <c r="AK247" i="8"/>
  <c r="AG247" i="8"/>
  <c r="AC247" i="8"/>
  <c r="Y247" i="8"/>
  <c r="H247" i="8"/>
  <c r="EB247" i="8"/>
  <c r="DX247" i="8"/>
  <c r="DT247" i="8"/>
  <c r="DP247" i="8"/>
  <c r="DL247" i="8"/>
  <c r="DH247" i="8"/>
  <c r="DD247" i="8"/>
  <c r="CZ247" i="8"/>
  <c r="CV247" i="8"/>
  <c r="CR247" i="8"/>
  <c r="CN247" i="8"/>
  <c r="CJ247" i="8"/>
  <c r="CF247" i="8"/>
  <c r="CB247" i="8"/>
  <c r="BX247" i="8"/>
  <c r="BT247" i="8"/>
  <c r="BP247" i="8"/>
  <c r="BL247" i="8"/>
  <c r="BH247" i="8"/>
  <c r="BD247" i="8"/>
  <c r="AZ247" i="8"/>
  <c r="AV247" i="8"/>
  <c r="AR247" i="8"/>
  <c r="AN247" i="8"/>
  <c r="AJ247" i="8"/>
  <c r="AF247" i="8"/>
  <c r="AB247" i="8"/>
  <c r="X247" i="8"/>
  <c r="EA247" i="8"/>
  <c r="DW247" i="8"/>
  <c r="DS247" i="8"/>
  <c r="DO247" i="8"/>
  <c r="DK247" i="8"/>
  <c r="DG247" i="8"/>
  <c r="DC247" i="8"/>
  <c r="CY247" i="8"/>
  <c r="CU247" i="8"/>
  <c r="CQ247" i="8"/>
  <c r="CM247" i="8"/>
  <c r="CI247" i="8"/>
  <c r="CE247" i="8"/>
  <c r="CA247" i="8"/>
  <c r="BW247" i="8"/>
  <c r="BS247" i="8"/>
  <c r="BO247" i="8"/>
  <c r="BK247" i="8"/>
  <c r="BG247" i="8"/>
  <c r="BC247" i="8"/>
  <c r="AY247" i="8"/>
  <c r="AU247" i="8"/>
  <c r="AQ247" i="8"/>
  <c r="AM247" i="8"/>
  <c r="AI247" i="8"/>
  <c r="AE247" i="8"/>
  <c r="AA247" i="8"/>
  <c r="W247" i="8"/>
  <c r="ED247" i="8"/>
  <c r="DN247" i="8"/>
  <c r="CX247" i="8"/>
  <c r="CH247" i="8"/>
  <c r="BR247" i="8"/>
  <c r="BB247" i="8"/>
  <c r="AL247" i="8"/>
  <c r="V247" i="8"/>
  <c r="DZ247" i="8"/>
  <c r="DJ247" i="8"/>
  <c r="CT247" i="8"/>
  <c r="CD247" i="8"/>
  <c r="BN247" i="8"/>
  <c r="AX247" i="8"/>
  <c r="AH247" i="8"/>
  <c r="DV247" i="8"/>
  <c r="DF247" i="8"/>
  <c r="CP247" i="8"/>
  <c r="BZ247" i="8"/>
  <c r="BJ247" i="8"/>
  <c r="AT247" i="8"/>
  <c r="AD247" i="8"/>
  <c r="DR247" i="8"/>
  <c r="DB247" i="8"/>
  <c r="CL247" i="8"/>
  <c r="BV247" i="8"/>
  <c r="BF247" i="8"/>
  <c r="AP247" i="8"/>
  <c r="Z247" i="8"/>
  <c r="CP199" i="8"/>
  <c r="AD199" i="8"/>
  <c r="CC199" i="8"/>
  <c r="AE81" i="8"/>
  <c r="AU81" i="8"/>
  <c r="BK81" i="8"/>
  <c r="CA81" i="8"/>
  <c r="CQ81" i="8"/>
  <c r="DG81" i="8"/>
  <c r="DW81" i="8"/>
  <c r="AC81" i="8"/>
  <c r="Z81" i="8"/>
  <c r="AP81" i="8"/>
  <c r="BF81" i="8"/>
  <c r="BV81" i="8"/>
  <c r="CL81" i="8"/>
  <c r="DB81" i="8"/>
  <c r="DR81" i="8"/>
  <c r="C83" i="8"/>
  <c r="C84" i="8" s="1"/>
  <c r="EA82" i="8"/>
  <c r="DW82" i="8"/>
  <c r="DS82" i="8"/>
  <c r="DO82" i="8"/>
  <c r="DK82" i="8"/>
  <c r="DG82" i="8"/>
  <c r="DC82" i="8"/>
  <c r="CY82" i="8"/>
  <c r="CU82" i="8"/>
  <c r="CQ82" i="8"/>
  <c r="CM82" i="8"/>
  <c r="CI82" i="8"/>
  <c r="CE82" i="8"/>
  <c r="CA82" i="8"/>
  <c r="BW82" i="8"/>
  <c r="BS82" i="8"/>
  <c r="BO82" i="8"/>
  <c r="BK82" i="8"/>
  <c r="BG82" i="8"/>
  <c r="BC82" i="8"/>
  <c r="AY82" i="8"/>
  <c r="AU82" i="8"/>
  <c r="AQ82" i="8"/>
  <c r="AM82" i="8"/>
  <c r="AI82" i="8"/>
  <c r="AE82" i="8"/>
  <c r="AA82" i="8"/>
  <c r="W82" i="8"/>
  <c r="ED82" i="8"/>
  <c r="DZ82" i="8"/>
  <c r="DV82" i="8"/>
  <c r="DR82" i="8"/>
  <c r="DN82" i="8"/>
  <c r="DJ82" i="8"/>
  <c r="DF82" i="8"/>
  <c r="DB82" i="8"/>
  <c r="CX82" i="8"/>
  <c r="CT82" i="8"/>
  <c r="CP82" i="8"/>
  <c r="CL82" i="8"/>
  <c r="CH82" i="8"/>
  <c r="CD82" i="8"/>
  <c r="BZ82" i="8"/>
  <c r="BV82" i="8"/>
  <c r="BR82" i="8"/>
  <c r="BN82" i="8"/>
  <c r="BJ82" i="8"/>
  <c r="BF82" i="8"/>
  <c r="BB82" i="8"/>
  <c r="AX82" i="8"/>
  <c r="AT82" i="8"/>
  <c r="AP82" i="8"/>
  <c r="AL82" i="8"/>
  <c r="AH82" i="8"/>
  <c r="AD82" i="8"/>
  <c r="Z82" i="8"/>
  <c r="V82" i="8"/>
  <c r="EC82" i="8"/>
  <c r="DY82" i="8"/>
  <c r="DU82" i="8"/>
  <c r="DQ82" i="8"/>
  <c r="DM82" i="8"/>
  <c r="DI82" i="8"/>
  <c r="DE82" i="8"/>
  <c r="DA82" i="8"/>
  <c r="CW82" i="8"/>
  <c r="CS82" i="8"/>
  <c r="CO82" i="8"/>
  <c r="CK82" i="8"/>
  <c r="CG82" i="8"/>
  <c r="CC82" i="8"/>
  <c r="BY82" i="8"/>
  <c r="BU82" i="8"/>
  <c r="BQ82" i="8"/>
  <c r="BM82" i="8"/>
  <c r="BI82" i="8"/>
  <c r="BE82" i="8"/>
  <c r="BA82" i="8"/>
  <c r="AW82" i="8"/>
  <c r="AS82" i="8"/>
  <c r="AO82" i="8"/>
  <c r="AK82" i="8"/>
  <c r="AG82" i="8"/>
  <c r="AC82" i="8"/>
  <c r="Y82" i="8"/>
  <c r="EB82" i="8"/>
  <c r="DX82" i="8"/>
  <c r="DT82" i="8"/>
  <c r="DP82" i="8"/>
  <c r="DL82" i="8"/>
  <c r="DH82" i="8"/>
  <c r="DD82" i="8"/>
  <c r="CZ82" i="8"/>
  <c r="CV82" i="8"/>
  <c r="CR82" i="8"/>
  <c r="CN82" i="8"/>
  <c r="CJ82" i="8"/>
  <c r="CF82" i="8"/>
  <c r="CB82" i="8"/>
  <c r="BX82" i="8"/>
  <c r="BT82" i="8"/>
  <c r="BP82" i="8"/>
  <c r="BL82" i="8"/>
  <c r="BH82" i="8"/>
  <c r="BD82" i="8"/>
  <c r="AZ82" i="8"/>
  <c r="AV82" i="8"/>
  <c r="AR82" i="8"/>
  <c r="AN82" i="8"/>
  <c r="AJ82" i="8"/>
  <c r="AF82" i="8"/>
  <c r="AB82" i="8"/>
  <c r="X82" i="8"/>
  <c r="H82" i="8"/>
  <c r="DL158" i="8"/>
  <c r="AF93" i="8"/>
  <c r="AV93" i="8"/>
  <c r="BL93" i="8"/>
  <c r="CB93" i="8"/>
  <c r="CR93" i="8"/>
  <c r="DH93" i="8"/>
  <c r="DX93" i="8"/>
  <c r="AC93" i="8"/>
  <c r="AS93" i="8"/>
  <c r="BI93" i="8"/>
  <c r="BY93" i="8"/>
  <c r="CO93" i="8"/>
  <c r="DE93" i="8"/>
  <c r="DU93" i="8"/>
  <c r="Z93" i="8"/>
  <c r="BV93" i="8"/>
  <c r="C95" i="8"/>
  <c r="C96" i="8" s="1"/>
  <c r="EC94" i="8"/>
  <c r="DY94" i="8"/>
  <c r="DU94" i="8"/>
  <c r="DQ94" i="8"/>
  <c r="DM94" i="8"/>
  <c r="DI94" i="8"/>
  <c r="DE94" i="8"/>
  <c r="DA94" i="8"/>
  <c r="CW94" i="8"/>
  <c r="CS94" i="8"/>
  <c r="CO94" i="8"/>
  <c r="CK94" i="8"/>
  <c r="CG94" i="8"/>
  <c r="CC94" i="8"/>
  <c r="BY94" i="8"/>
  <c r="BU94" i="8"/>
  <c r="BQ94" i="8"/>
  <c r="BM94" i="8"/>
  <c r="BI94" i="8"/>
  <c r="BE94" i="8"/>
  <c r="BA94" i="8"/>
  <c r="AW94" i="8"/>
  <c r="AS94" i="8"/>
  <c r="AO94" i="8"/>
  <c r="AK94" i="8"/>
  <c r="AG94" i="8"/>
  <c r="AC94" i="8"/>
  <c r="Y94" i="8"/>
  <c r="H94" i="8"/>
  <c r="EB94" i="8"/>
  <c r="DX94" i="8"/>
  <c r="DT94" i="8"/>
  <c r="DP94" i="8"/>
  <c r="DL94" i="8"/>
  <c r="DH94" i="8"/>
  <c r="DD94" i="8"/>
  <c r="CZ94" i="8"/>
  <c r="CV94" i="8"/>
  <c r="CR94" i="8"/>
  <c r="CN94" i="8"/>
  <c r="CJ94" i="8"/>
  <c r="CF94" i="8"/>
  <c r="CB94" i="8"/>
  <c r="BX94" i="8"/>
  <c r="BT94" i="8"/>
  <c r="BP94" i="8"/>
  <c r="BL94" i="8"/>
  <c r="BH94" i="8"/>
  <c r="BD94" i="8"/>
  <c r="AZ94" i="8"/>
  <c r="AV94" i="8"/>
  <c r="AR94" i="8"/>
  <c r="AN94" i="8"/>
  <c r="AJ94" i="8"/>
  <c r="AF94" i="8"/>
  <c r="AB94" i="8"/>
  <c r="X94" i="8"/>
  <c r="EA94" i="8"/>
  <c r="DW94" i="8"/>
  <c r="DS94" i="8"/>
  <c r="DO94" i="8"/>
  <c r="DK94" i="8"/>
  <c r="DG94" i="8"/>
  <c r="DC94" i="8"/>
  <c r="CY94" i="8"/>
  <c r="CU94" i="8"/>
  <c r="CQ94" i="8"/>
  <c r="CM94" i="8"/>
  <c r="CI94" i="8"/>
  <c r="CE94" i="8"/>
  <c r="CA94" i="8"/>
  <c r="BW94" i="8"/>
  <c r="BS94" i="8"/>
  <c r="BO94" i="8"/>
  <c r="BK94" i="8"/>
  <c r="BG94" i="8"/>
  <c r="BC94" i="8"/>
  <c r="AY94" i="8"/>
  <c r="AU94" i="8"/>
  <c r="AQ94" i="8"/>
  <c r="AM94" i="8"/>
  <c r="AI94" i="8"/>
  <c r="AE94" i="8"/>
  <c r="AA94" i="8"/>
  <c r="W94" i="8"/>
  <c r="ED94" i="8"/>
  <c r="DZ94" i="8"/>
  <c r="DV94" i="8"/>
  <c r="DR94" i="8"/>
  <c r="DN94" i="8"/>
  <c r="DJ94" i="8"/>
  <c r="DF94" i="8"/>
  <c r="DB94" i="8"/>
  <c r="CX94" i="8"/>
  <c r="CT94" i="8"/>
  <c r="CP94" i="8"/>
  <c r="CL94" i="8"/>
  <c r="CH94" i="8"/>
  <c r="CD94" i="8"/>
  <c r="BZ94" i="8"/>
  <c r="BV94" i="8"/>
  <c r="BR94" i="8"/>
  <c r="BN94" i="8"/>
  <c r="BJ94" i="8"/>
  <c r="BF94" i="8"/>
  <c r="BB94" i="8"/>
  <c r="AX94" i="8"/>
  <c r="AT94" i="8"/>
  <c r="AP94" i="8"/>
  <c r="AL94" i="8"/>
  <c r="AH94" i="8"/>
  <c r="AD94" i="8"/>
  <c r="Z94" i="8"/>
  <c r="V94" i="8"/>
  <c r="AO134" i="8"/>
  <c r="BU134" i="8"/>
  <c r="DA134" i="8"/>
  <c r="AK134" i="8"/>
  <c r="BQ134" i="8"/>
  <c r="CW134" i="8"/>
  <c r="EC134" i="8"/>
  <c r="AT134" i="8"/>
  <c r="BZ134" i="8"/>
  <c r="DF134" i="8"/>
  <c r="C136" i="8"/>
  <c r="C137" i="8" s="1"/>
  <c r="ED135" i="8"/>
  <c r="DZ135" i="8"/>
  <c r="DV135" i="8"/>
  <c r="DR135" i="8"/>
  <c r="DN135" i="8"/>
  <c r="DJ135" i="8"/>
  <c r="DF135" i="8"/>
  <c r="DB135" i="8"/>
  <c r="CX135" i="8"/>
  <c r="CT135" i="8"/>
  <c r="CP135" i="8"/>
  <c r="CL135" i="8"/>
  <c r="CH135" i="8"/>
  <c r="CD135" i="8"/>
  <c r="BZ135" i="8"/>
  <c r="BV135" i="8"/>
  <c r="BR135" i="8"/>
  <c r="BN135" i="8"/>
  <c r="BJ135" i="8"/>
  <c r="BF135" i="8"/>
  <c r="BB135" i="8"/>
  <c r="AX135" i="8"/>
  <c r="AT135" i="8"/>
  <c r="AP135" i="8"/>
  <c r="AL135" i="8"/>
  <c r="AH135" i="8"/>
  <c r="AD135" i="8"/>
  <c r="Z135" i="8"/>
  <c r="V135" i="8"/>
  <c r="EC135" i="8"/>
  <c r="DY135" i="8"/>
  <c r="DU135" i="8"/>
  <c r="DQ135" i="8"/>
  <c r="DM135" i="8"/>
  <c r="DI135" i="8"/>
  <c r="DE135" i="8"/>
  <c r="DA135" i="8"/>
  <c r="CW135" i="8"/>
  <c r="CS135" i="8"/>
  <c r="CO135" i="8"/>
  <c r="CK135" i="8"/>
  <c r="CG135" i="8"/>
  <c r="CC135" i="8"/>
  <c r="BY135" i="8"/>
  <c r="BU135" i="8"/>
  <c r="BQ135" i="8"/>
  <c r="BM135" i="8"/>
  <c r="BI135" i="8"/>
  <c r="BE135" i="8"/>
  <c r="BA135" i="8"/>
  <c r="AW135" i="8"/>
  <c r="AS135" i="8"/>
  <c r="AO135" i="8"/>
  <c r="AK135" i="8"/>
  <c r="AG135" i="8"/>
  <c r="AC135" i="8"/>
  <c r="Y135" i="8"/>
  <c r="H135" i="8"/>
  <c r="EB135" i="8"/>
  <c r="DT135" i="8"/>
  <c r="DL135" i="8"/>
  <c r="DD135" i="8"/>
  <c r="CV135" i="8"/>
  <c r="CN135" i="8"/>
  <c r="CF135" i="8"/>
  <c r="BX135" i="8"/>
  <c r="BP135" i="8"/>
  <c r="BH135" i="8"/>
  <c r="AZ135" i="8"/>
  <c r="AR135" i="8"/>
  <c r="AJ135" i="8"/>
  <c r="AB135" i="8"/>
  <c r="EA135" i="8"/>
  <c r="DS135" i="8"/>
  <c r="DK135" i="8"/>
  <c r="DC135" i="8"/>
  <c r="CU135" i="8"/>
  <c r="CM135" i="8"/>
  <c r="CE135" i="8"/>
  <c r="BW135" i="8"/>
  <c r="BO135" i="8"/>
  <c r="BG135" i="8"/>
  <c r="AY135" i="8"/>
  <c r="AQ135" i="8"/>
  <c r="AI135" i="8"/>
  <c r="AA135" i="8"/>
  <c r="DX135" i="8"/>
  <c r="DP135" i="8"/>
  <c r="DH135" i="8"/>
  <c r="CZ135" i="8"/>
  <c r="CR135" i="8"/>
  <c r="CJ135" i="8"/>
  <c r="CB135" i="8"/>
  <c r="BT135" i="8"/>
  <c r="BL135" i="8"/>
  <c r="BD135" i="8"/>
  <c r="AV135" i="8"/>
  <c r="AN135" i="8"/>
  <c r="AF135" i="8"/>
  <c r="X135" i="8"/>
  <c r="DW135" i="8"/>
  <c r="DO135" i="8"/>
  <c r="DG135" i="8"/>
  <c r="CY135" i="8"/>
  <c r="CQ135" i="8"/>
  <c r="CI135" i="8"/>
  <c r="CA135" i="8"/>
  <c r="BS135" i="8"/>
  <c r="BK135" i="8"/>
  <c r="BC135" i="8"/>
  <c r="AU135" i="8"/>
  <c r="AM135" i="8"/>
  <c r="AE135" i="8"/>
  <c r="W135" i="8"/>
  <c r="AE217" i="8"/>
  <c r="BJ217" i="8"/>
  <c r="DV217" i="8"/>
  <c r="AP217" i="8"/>
  <c r="DB217" i="8"/>
  <c r="AI217" i="8"/>
  <c r="AY217" i="8"/>
  <c r="BO217" i="8"/>
  <c r="CE217" i="8"/>
  <c r="CU217" i="8"/>
  <c r="DK217" i="8"/>
  <c r="AG217" i="8"/>
  <c r="AW217" i="8"/>
  <c r="CC217" i="8"/>
  <c r="CS217" i="8"/>
  <c r="DI217" i="8"/>
  <c r="DK252" i="8"/>
  <c r="J250" i="8"/>
  <c r="I250" i="8" s="1"/>
  <c r="BS252" i="8"/>
  <c r="CW69" i="8"/>
  <c r="AB187" i="8"/>
  <c r="AR187" i="8"/>
  <c r="BH187" i="8"/>
  <c r="BX187" i="8"/>
  <c r="CN187" i="8"/>
  <c r="DD187" i="8"/>
  <c r="DT187" i="8"/>
  <c r="W187" i="8"/>
  <c r="AM187" i="8"/>
  <c r="BC187" i="8"/>
  <c r="BS187" i="8"/>
  <c r="CI187" i="8"/>
  <c r="CY187" i="8"/>
  <c r="DO187" i="8"/>
  <c r="C189" i="8"/>
  <c r="C190" i="8" s="1"/>
  <c r="EB188" i="8"/>
  <c r="DX188" i="8"/>
  <c r="DT188" i="8"/>
  <c r="DP188" i="8"/>
  <c r="DL188" i="8"/>
  <c r="DH188" i="8"/>
  <c r="DD188" i="8"/>
  <c r="CZ188" i="8"/>
  <c r="CV188" i="8"/>
  <c r="CR188" i="8"/>
  <c r="CN188" i="8"/>
  <c r="CJ188" i="8"/>
  <c r="CF188" i="8"/>
  <c r="CB188" i="8"/>
  <c r="BX188" i="8"/>
  <c r="BT188" i="8"/>
  <c r="BP188" i="8"/>
  <c r="BL188" i="8"/>
  <c r="BH188" i="8"/>
  <c r="BD188" i="8"/>
  <c r="AZ188" i="8"/>
  <c r="AV188" i="8"/>
  <c r="AR188" i="8"/>
  <c r="AN188" i="8"/>
  <c r="AJ188" i="8"/>
  <c r="AF188" i="8"/>
  <c r="AB188" i="8"/>
  <c r="X188" i="8"/>
  <c r="H188" i="8"/>
  <c r="EA188" i="8"/>
  <c r="DW188" i="8"/>
  <c r="DS188" i="8"/>
  <c r="DO188" i="8"/>
  <c r="DK188" i="8"/>
  <c r="DG188" i="8"/>
  <c r="DC188" i="8"/>
  <c r="CY188" i="8"/>
  <c r="CU188" i="8"/>
  <c r="CQ188" i="8"/>
  <c r="CM188" i="8"/>
  <c r="CI188" i="8"/>
  <c r="CE188" i="8"/>
  <c r="CA188" i="8"/>
  <c r="BW188" i="8"/>
  <c r="BS188" i="8"/>
  <c r="BO188" i="8"/>
  <c r="BK188" i="8"/>
  <c r="BG188" i="8"/>
  <c r="BC188" i="8"/>
  <c r="AY188" i="8"/>
  <c r="AU188" i="8"/>
  <c r="AQ188" i="8"/>
  <c r="AM188" i="8"/>
  <c r="AI188" i="8"/>
  <c r="AE188" i="8"/>
  <c r="AA188" i="8"/>
  <c r="W188" i="8"/>
  <c r="ED188" i="8"/>
  <c r="DZ188" i="8"/>
  <c r="DV188" i="8"/>
  <c r="DR188" i="8"/>
  <c r="DN188" i="8"/>
  <c r="DJ188" i="8"/>
  <c r="DF188" i="8"/>
  <c r="DB188" i="8"/>
  <c r="CX188" i="8"/>
  <c r="CT188" i="8"/>
  <c r="CP188" i="8"/>
  <c r="CL188" i="8"/>
  <c r="CH188" i="8"/>
  <c r="CD188" i="8"/>
  <c r="BZ188" i="8"/>
  <c r="BV188" i="8"/>
  <c r="BR188" i="8"/>
  <c r="BN188" i="8"/>
  <c r="BJ188" i="8"/>
  <c r="BF188" i="8"/>
  <c r="BB188" i="8"/>
  <c r="AX188" i="8"/>
  <c r="AT188" i="8"/>
  <c r="AP188" i="8"/>
  <c r="AL188" i="8"/>
  <c r="AH188" i="8"/>
  <c r="AD188" i="8"/>
  <c r="Z188" i="8"/>
  <c r="V188" i="8"/>
  <c r="EC188" i="8"/>
  <c r="DY188" i="8"/>
  <c r="DU188" i="8"/>
  <c r="DQ188" i="8"/>
  <c r="DM188" i="8"/>
  <c r="DI188" i="8"/>
  <c r="DE188" i="8"/>
  <c r="DA188" i="8"/>
  <c r="CW188" i="8"/>
  <c r="CS188" i="8"/>
  <c r="CO188" i="8"/>
  <c r="CK188" i="8"/>
  <c r="CG188" i="8"/>
  <c r="CC188" i="8"/>
  <c r="BY188" i="8"/>
  <c r="BU188" i="8"/>
  <c r="BQ188" i="8"/>
  <c r="BM188" i="8"/>
  <c r="BI188" i="8"/>
  <c r="BE188" i="8"/>
  <c r="BA188" i="8"/>
  <c r="AW188" i="8"/>
  <c r="AS188" i="8"/>
  <c r="AO188" i="8"/>
  <c r="AK188" i="8"/>
  <c r="AG188" i="8"/>
  <c r="AC188" i="8"/>
  <c r="Y188" i="8"/>
  <c r="X122" i="8"/>
  <c r="AN122" i="8"/>
  <c r="BD122" i="8"/>
  <c r="BT122" i="8"/>
  <c r="CJ122" i="8"/>
  <c r="CZ122" i="8"/>
  <c r="DP122" i="8"/>
  <c r="H122" i="8"/>
  <c r="AK122" i="8"/>
  <c r="BA122" i="8"/>
  <c r="BQ122" i="8"/>
  <c r="CG122" i="8"/>
  <c r="CW122" i="8"/>
  <c r="DM122" i="8"/>
  <c r="EC122" i="8"/>
  <c r="AB87" i="8"/>
  <c r="AR87" i="8"/>
  <c r="BH87" i="8"/>
  <c r="BX87" i="8"/>
  <c r="CN87" i="8"/>
  <c r="DD87" i="8"/>
  <c r="DT87" i="8"/>
  <c r="Y87" i="8"/>
  <c r="AO87" i="8"/>
  <c r="BE87" i="8"/>
  <c r="BU87" i="8"/>
  <c r="CK87" i="8"/>
  <c r="DA87" i="8"/>
  <c r="DQ87" i="8"/>
  <c r="J86" i="8"/>
  <c r="V87" i="8"/>
  <c r="AL87" i="8"/>
  <c r="BB87" i="8"/>
  <c r="BR87" i="8"/>
  <c r="CH87" i="8"/>
  <c r="CX87" i="8"/>
  <c r="DN87" i="8"/>
  <c r="ED87" i="8"/>
  <c r="AS152" i="8"/>
  <c r="C154" i="8"/>
  <c r="C155" i="8" s="1"/>
  <c r="EB153" i="8"/>
  <c r="DX153" i="8"/>
  <c r="DT153" i="8"/>
  <c r="DP153" i="8"/>
  <c r="DL153" i="8"/>
  <c r="DH153" i="8"/>
  <c r="DD153" i="8"/>
  <c r="CZ153" i="8"/>
  <c r="CV153" i="8"/>
  <c r="CR153" i="8"/>
  <c r="CN153" i="8"/>
  <c r="CJ153" i="8"/>
  <c r="CF153" i="8"/>
  <c r="CB153" i="8"/>
  <c r="BX153" i="8"/>
  <c r="BT153" i="8"/>
  <c r="BP153" i="8"/>
  <c r="BL153" i="8"/>
  <c r="BH153" i="8"/>
  <c r="BD153" i="8"/>
  <c r="AZ153" i="8"/>
  <c r="AV153" i="8"/>
  <c r="AR153" i="8"/>
  <c r="AN153" i="8"/>
  <c r="AJ153" i="8"/>
  <c r="AF153" i="8"/>
  <c r="AB153" i="8"/>
  <c r="X153" i="8"/>
  <c r="EA153" i="8"/>
  <c r="DW153" i="8"/>
  <c r="DS153" i="8"/>
  <c r="DO153" i="8"/>
  <c r="DK153" i="8"/>
  <c r="DG153" i="8"/>
  <c r="DC153" i="8"/>
  <c r="CY153" i="8"/>
  <c r="CU153" i="8"/>
  <c r="CQ153" i="8"/>
  <c r="CM153" i="8"/>
  <c r="CI153" i="8"/>
  <c r="CE153" i="8"/>
  <c r="CA153" i="8"/>
  <c r="BW153" i="8"/>
  <c r="BS153" i="8"/>
  <c r="BO153" i="8"/>
  <c r="BK153" i="8"/>
  <c r="BG153" i="8"/>
  <c r="BC153" i="8"/>
  <c r="AY153" i="8"/>
  <c r="AU153" i="8"/>
  <c r="AQ153" i="8"/>
  <c r="AM153" i="8"/>
  <c r="AI153" i="8"/>
  <c r="AE153" i="8"/>
  <c r="AA153" i="8"/>
  <c r="W153" i="8"/>
  <c r="ED153" i="8"/>
  <c r="DZ153" i="8"/>
  <c r="DV153" i="8"/>
  <c r="DR153" i="8"/>
  <c r="DN153" i="8"/>
  <c r="DJ153" i="8"/>
  <c r="DF153" i="8"/>
  <c r="DB153" i="8"/>
  <c r="CX153" i="8"/>
  <c r="CT153" i="8"/>
  <c r="CP153" i="8"/>
  <c r="CL153" i="8"/>
  <c r="CH153" i="8"/>
  <c r="CD153" i="8"/>
  <c r="BZ153" i="8"/>
  <c r="BV153" i="8"/>
  <c r="BR153" i="8"/>
  <c r="BN153" i="8"/>
  <c r="BJ153" i="8"/>
  <c r="BF153" i="8"/>
  <c r="BB153" i="8"/>
  <c r="AX153" i="8"/>
  <c r="AT153" i="8"/>
  <c r="AP153" i="8"/>
  <c r="AL153" i="8"/>
  <c r="AH153" i="8"/>
  <c r="AD153" i="8"/>
  <c r="Z153" i="8"/>
  <c r="V153" i="8"/>
  <c r="EC153" i="8"/>
  <c r="DY153" i="8"/>
  <c r="DU153" i="8"/>
  <c r="DQ153" i="8"/>
  <c r="DM153" i="8"/>
  <c r="DI153" i="8"/>
  <c r="DE153" i="8"/>
  <c r="DA153" i="8"/>
  <c r="CW153" i="8"/>
  <c r="CS153" i="8"/>
  <c r="CO153" i="8"/>
  <c r="CK153" i="8"/>
  <c r="CG153" i="8"/>
  <c r="CC153" i="8"/>
  <c r="BY153" i="8"/>
  <c r="BU153" i="8"/>
  <c r="BQ153" i="8"/>
  <c r="BM153" i="8"/>
  <c r="BI153" i="8"/>
  <c r="BE153" i="8"/>
  <c r="BA153" i="8"/>
  <c r="AW153" i="8"/>
  <c r="AS153" i="8"/>
  <c r="AO153" i="8"/>
  <c r="AK153" i="8"/>
  <c r="AG153" i="8"/>
  <c r="AC153" i="8"/>
  <c r="Y153" i="8"/>
  <c r="H153" i="8"/>
  <c r="DB152" i="8"/>
  <c r="AP152" i="8"/>
  <c r="CO152" i="8"/>
  <c r="CF264" i="8"/>
  <c r="AA69" i="8"/>
  <c r="AQ69" i="8"/>
  <c r="AN69" i="8"/>
  <c r="AD75" i="8"/>
  <c r="AT75" i="8"/>
  <c r="BJ75" i="8"/>
  <c r="BZ75" i="8"/>
  <c r="CP75" i="8"/>
  <c r="DF75" i="8"/>
  <c r="DV75" i="8"/>
  <c r="AA75" i="8"/>
  <c r="BW75" i="8"/>
  <c r="AR75" i="8"/>
  <c r="DD75" i="8"/>
  <c r="C77" i="8"/>
  <c r="C78" i="8" s="1"/>
  <c r="EA76" i="8"/>
  <c r="DW76" i="8"/>
  <c r="DS76" i="8"/>
  <c r="DO76" i="8"/>
  <c r="DK76" i="8"/>
  <c r="DG76" i="8"/>
  <c r="DC76" i="8"/>
  <c r="CY76" i="8"/>
  <c r="CU76" i="8"/>
  <c r="CQ76" i="8"/>
  <c r="CM76" i="8"/>
  <c r="CI76" i="8"/>
  <c r="CE76" i="8"/>
  <c r="CA76" i="8"/>
  <c r="BW76" i="8"/>
  <c r="BS76" i="8"/>
  <c r="BO76" i="8"/>
  <c r="BK76" i="8"/>
  <c r="BG76" i="8"/>
  <c r="BC76" i="8"/>
  <c r="AY76" i="8"/>
  <c r="AU76" i="8"/>
  <c r="AQ76" i="8"/>
  <c r="AM76" i="8"/>
  <c r="AI76" i="8"/>
  <c r="AE76" i="8"/>
  <c r="AA76" i="8"/>
  <c r="W76" i="8"/>
  <c r="ED76" i="8"/>
  <c r="DZ76" i="8"/>
  <c r="DV76" i="8"/>
  <c r="DR76" i="8"/>
  <c r="DN76" i="8"/>
  <c r="DJ76" i="8"/>
  <c r="DF76" i="8"/>
  <c r="DB76" i="8"/>
  <c r="CX76" i="8"/>
  <c r="CT76" i="8"/>
  <c r="CP76" i="8"/>
  <c r="CL76" i="8"/>
  <c r="CH76" i="8"/>
  <c r="CD76" i="8"/>
  <c r="BZ76" i="8"/>
  <c r="BV76" i="8"/>
  <c r="BR76" i="8"/>
  <c r="BN76" i="8"/>
  <c r="BJ76" i="8"/>
  <c r="BF76" i="8"/>
  <c r="BB76" i="8"/>
  <c r="AX76" i="8"/>
  <c r="AT76" i="8"/>
  <c r="AP76" i="8"/>
  <c r="AL76" i="8"/>
  <c r="AH76" i="8"/>
  <c r="AD76" i="8"/>
  <c r="Z76" i="8"/>
  <c r="V76" i="8"/>
  <c r="EC76" i="8"/>
  <c r="DY76" i="8"/>
  <c r="DU76" i="8"/>
  <c r="DQ76" i="8"/>
  <c r="DM76" i="8"/>
  <c r="DI76" i="8"/>
  <c r="DE76" i="8"/>
  <c r="DA76" i="8"/>
  <c r="CW76" i="8"/>
  <c r="CS76" i="8"/>
  <c r="CO76" i="8"/>
  <c r="CK76" i="8"/>
  <c r="CG76" i="8"/>
  <c r="CC76" i="8"/>
  <c r="BY76" i="8"/>
  <c r="BU76" i="8"/>
  <c r="BQ76" i="8"/>
  <c r="BM76" i="8"/>
  <c r="BI76" i="8"/>
  <c r="BE76" i="8"/>
  <c r="BA76" i="8"/>
  <c r="AW76" i="8"/>
  <c r="AS76" i="8"/>
  <c r="AO76" i="8"/>
  <c r="AK76" i="8"/>
  <c r="AG76" i="8"/>
  <c r="AC76" i="8"/>
  <c r="Y76" i="8"/>
  <c r="H76" i="8"/>
  <c r="EB76" i="8"/>
  <c r="DX76" i="8"/>
  <c r="DT76" i="8"/>
  <c r="DP76" i="8"/>
  <c r="DL76" i="8"/>
  <c r="DH76" i="8"/>
  <c r="DD76" i="8"/>
  <c r="CZ76" i="8"/>
  <c r="CV76" i="8"/>
  <c r="CR76" i="8"/>
  <c r="CN76" i="8"/>
  <c r="CJ76" i="8"/>
  <c r="CF76" i="8"/>
  <c r="CB76" i="8"/>
  <c r="BX76" i="8"/>
  <c r="BT76" i="8"/>
  <c r="BP76" i="8"/>
  <c r="BL76" i="8"/>
  <c r="BH76" i="8"/>
  <c r="BD76" i="8"/>
  <c r="AZ76" i="8"/>
  <c r="AV76" i="8"/>
  <c r="AR76" i="8"/>
  <c r="AN76" i="8"/>
  <c r="AJ76" i="8"/>
  <c r="AF76" i="8"/>
  <c r="AB76" i="8"/>
  <c r="X76" i="8"/>
  <c r="BS75" i="8"/>
  <c r="CT140" i="8"/>
  <c r="CC140" i="8"/>
  <c r="BR140" i="8"/>
  <c r="BI140" i="8"/>
  <c r="AD240" i="8"/>
  <c r="AT240" i="8"/>
  <c r="AA240" i="8"/>
  <c r="AQ240" i="8"/>
  <c r="BJ240" i="8"/>
  <c r="CP240" i="8"/>
  <c r="BG240" i="8"/>
  <c r="BW240" i="8"/>
  <c r="CM240" i="8"/>
  <c r="DC240" i="8"/>
  <c r="CV240" i="8"/>
  <c r="DL240" i="8"/>
  <c r="EB240" i="8"/>
  <c r="C242" i="8"/>
  <c r="C243" i="8" s="1"/>
  <c r="EA241" i="8"/>
  <c r="DW241" i="8"/>
  <c r="DS241" i="8"/>
  <c r="DO241" i="8"/>
  <c r="DK241" i="8"/>
  <c r="DG241" i="8"/>
  <c r="DC241" i="8"/>
  <c r="CY241" i="8"/>
  <c r="CU241" i="8"/>
  <c r="CQ241" i="8"/>
  <c r="CM241" i="8"/>
  <c r="CI241" i="8"/>
  <c r="CE241" i="8"/>
  <c r="CA241" i="8"/>
  <c r="BW241" i="8"/>
  <c r="BS241" i="8"/>
  <c r="BO241" i="8"/>
  <c r="BK241" i="8"/>
  <c r="BG241" i="8"/>
  <c r="BC241" i="8"/>
  <c r="AY241" i="8"/>
  <c r="AU241" i="8"/>
  <c r="AQ241" i="8"/>
  <c r="AM241" i="8"/>
  <c r="AI241" i="8"/>
  <c r="AE241" i="8"/>
  <c r="AA241" i="8"/>
  <c r="W241" i="8"/>
  <c r="ED241" i="8"/>
  <c r="DZ241" i="8"/>
  <c r="DV241" i="8"/>
  <c r="DR241" i="8"/>
  <c r="DN241" i="8"/>
  <c r="DJ241" i="8"/>
  <c r="DF241" i="8"/>
  <c r="DB241" i="8"/>
  <c r="CX241" i="8"/>
  <c r="CT241" i="8"/>
  <c r="CP241" i="8"/>
  <c r="CL241" i="8"/>
  <c r="CH241" i="8"/>
  <c r="CD241" i="8"/>
  <c r="BZ241" i="8"/>
  <c r="BV241" i="8"/>
  <c r="BR241" i="8"/>
  <c r="BN241" i="8"/>
  <c r="BJ241" i="8"/>
  <c r="BF241" i="8"/>
  <c r="BB241" i="8"/>
  <c r="AX241" i="8"/>
  <c r="AT241" i="8"/>
  <c r="AP241" i="8"/>
  <c r="AL241" i="8"/>
  <c r="AH241" i="8"/>
  <c r="AD241" i="8"/>
  <c r="Z241" i="8"/>
  <c r="V241" i="8"/>
  <c r="EC241" i="8"/>
  <c r="DY241" i="8"/>
  <c r="DU241" i="8"/>
  <c r="DQ241" i="8"/>
  <c r="DM241" i="8"/>
  <c r="DI241" i="8"/>
  <c r="DE241" i="8"/>
  <c r="DA241" i="8"/>
  <c r="CW241" i="8"/>
  <c r="CS241" i="8"/>
  <c r="CO241" i="8"/>
  <c r="CK241" i="8"/>
  <c r="CG241" i="8"/>
  <c r="CC241" i="8"/>
  <c r="BY241" i="8"/>
  <c r="BU241" i="8"/>
  <c r="BQ241" i="8"/>
  <c r="BM241" i="8"/>
  <c r="BI241" i="8"/>
  <c r="BE241" i="8"/>
  <c r="BA241" i="8"/>
  <c r="AW241" i="8"/>
  <c r="AS241" i="8"/>
  <c r="AO241" i="8"/>
  <c r="AK241" i="8"/>
  <c r="AG241" i="8"/>
  <c r="AC241" i="8"/>
  <c r="Y241" i="8"/>
  <c r="H241" i="8"/>
  <c r="DX241" i="8"/>
  <c r="DH241" i="8"/>
  <c r="CR241" i="8"/>
  <c r="CB241" i="8"/>
  <c r="BL241" i="8"/>
  <c r="AV241" i="8"/>
  <c r="AF241" i="8"/>
  <c r="DT241" i="8"/>
  <c r="DD241" i="8"/>
  <c r="CN241" i="8"/>
  <c r="BX241" i="8"/>
  <c r="BH241" i="8"/>
  <c r="AR241" i="8"/>
  <c r="AB241" i="8"/>
  <c r="DP241" i="8"/>
  <c r="CZ241" i="8"/>
  <c r="CJ241" i="8"/>
  <c r="BT241" i="8"/>
  <c r="BD241" i="8"/>
  <c r="AN241" i="8"/>
  <c r="X241" i="8"/>
  <c r="EB241" i="8"/>
  <c r="DL241" i="8"/>
  <c r="CV241" i="8"/>
  <c r="CF241" i="8"/>
  <c r="BP241" i="8"/>
  <c r="AZ241" i="8"/>
  <c r="AJ241" i="8"/>
  <c r="DA211" i="8"/>
  <c r="BB5" i="8"/>
  <c r="AX13" i="15" s="1"/>
  <c r="Y63" i="8"/>
  <c r="BE63" i="8"/>
  <c r="BU63" i="8"/>
  <c r="CK63" i="8"/>
  <c r="DA63" i="8"/>
  <c r="DQ63" i="8"/>
  <c r="AS62" i="8"/>
  <c r="DE62" i="8"/>
  <c r="Z63" i="8"/>
  <c r="AP63" i="8"/>
  <c r="AA63" i="8"/>
  <c r="AQ63" i="8"/>
  <c r="BO63" i="8"/>
  <c r="CU63" i="8"/>
  <c r="EA63" i="8"/>
  <c r="AB63" i="8"/>
  <c r="AR63" i="8"/>
  <c r="BH63" i="8"/>
  <c r="BX63" i="8"/>
  <c r="CN63" i="8"/>
  <c r="DD63" i="8"/>
  <c r="AF270" i="8"/>
  <c r="DA270" i="8"/>
  <c r="DG273" i="8"/>
  <c r="J269" i="8"/>
  <c r="V270" i="8"/>
  <c r="BR270" i="8"/>
  <c r="CX270" i="8"/>
  <c r="DN270" i="8"/>
  <c r="ED270" i="8"/>
  <c r="AI270" i="8"/>
  <c r="AY270" i="8"/>
  <c r="BO270" i="8"/>
  <c r="CE270" i="8"/>
  <c r="CU270" i="8"/>
  <c r="DK270" i="8"/>
  <c r="EA270" i="8"/>
  <c r="CZ270" i="8"/>
  <c r="AO270" i="8"/>
  <c r="J191" i="8"/>
  <c r="I191" i="8" s="1"/>
  <c r="H99" i="8"/>
  <c r="BT99" i="8"/>
  <c r="H205" i="8"/>
  <c r="AK205" i="8"/>
  <c r="BA205" i="8"/>
  <c r="BQ205" i="8"/>
  <c r="CG205" i="8"/>
  <c r="CW205" i="8"/>
  <c r="DM205" i="8"/>
  <c r="EC205" i="8"/>
  <c r="AH205" i="8"/>
  <c r="AX205" i="8"/>
  <c r="BN205" i="8"/>
  <c r="CD205" i="8"/>
  <c r="CT205" i="8"/>
  <c r="DJ205" i="8"/>
  <c r="DZ205" i="8"/>
  <c r="CZ205" i="8"/>
  <c r="AN205" i="8"/>
  <c r="CI205" i="8"/>
  <c r="DM128" i="8"/>
  <c r="BA128" i="8"/>
  <c r="BV128" i="8"/>
  <c r="DZ199" i="8"/>
  <c r="BN199" i="8"/>
  <c r="DM199" i="8"/>
  <c r="AH111" i="8"/>
  <c r="AX111" i="8"/>
  <c r="BN111" i="8"/>
  <c r="CD111" i="8"/>
  <c r="CT111" i="8"/>
  <c r="DJ111" i="8"/>
  <c r="DZ111" i="8"/>
  <c r="AE111" i="8"/>
  <c r="AU111" i="8"/>
  <c r="BK111" i="8"/>
  <c r="CA111" i="8"/>
  <c r="CQ111" i="8"/>
  <c r="DG111" i="8"/>
  <c r="CO111" i="8"/>
  <c r="AC111" i="8"/>
  <c r="CB111" i="8"/>
  <c r="DP158" i="8"/>
  <c r="BD158" i="8"/>
  <c r="DK105" i="8"/>
  <c r="AY105" i="8"/>
  <c r="CX105" i="8"/>
  <c r="AL105" i="8"/>
  <c r="BC181" i="8"/>
  <c r="BS181" i="8"/>
  <c r="CI181" i="8"/>
  <c r="CY181" i="8"/>
  <c r="DO181" i="8"/>
  <c r="C183" i="8"/>
  <c r="C184" i="8" s="1"/>
  <c r="EB182" i="8"/>
  <c r="DX182" i="8"/>
  <c r="DT182" i="8"/>
  <c r="DP182" i="8"/>
  <c r="DL182" i="8"/>
  <c r="DH182" i="8"/>
  <c r="DD182" i="8"/>
  <c r="CZ182" i="8"/>
  <c r="CV182" i="8"/>
  <c r="CR182" i="8"/>
  <c r="CN182" i="8"/>
  <c r="CJ182" i="8"/>
  <c r="CF182" i="8"/>
  <c r="CB182" i="8"/>
  <c r="BX182" i="8"/>
  <c r="BT182" i="8"/>
  <c r="BP182" i="8"/>
  <c r="BL182" i="8"/>
  <c r="BH182" i="8"/>
  <c r="BD182" i="8"/>
  <c r="AZ182" i="8"/>
  <c r="AV182" i="8"/>
  <c r="AR182" i="8"/>
  <c r="AN182" i="8"/>
  <c r="AJ182" i="8"/>
  <c r="AF182" i="8"/>
  <c r="AB182" i="8"/>
  <c r="X182" i="8"/>
  <c r="EA182" i="8"/>
  <c r="DW182" i="8"/>
  <c r="DS182" i="8"/>
  <c r="DO182" i="8"/>
  <c r="DK182" i="8"/>
  <c r="DG182" i="8"/>
  <c r="DC182" i="8"/>
  <c r="CY182" i="8"/>
  <c r="CU182" i="8"/>
  <c r="CQ182" i="8"/>
  <c r="CM182" i="8"/>
  <c r="CI182" i="8"/>
  <c r="CE182" i="8"/>
  <c r="CA182" i="8"/>
  <c r="BW182" i="8"/>
  <c r="BS182" i="8"/>
  <c r="BO182" i="8"/>
  <c r="BK182" i="8"/>
  <c r="BG182" i="8"/>
  <c r="BC182" i="8"/>
  <c r="AY182" i="8"/>
  <c r="AU182" i="8"/>
  <c r="AQ182" i="8"/>
  <c r="AM182" i="8"/>
  <c r="AI182" i="8"/>
  <c r="AE182" i="8"/>
  <c r="AA182" i="8"/>
  <c r="W182" i="8"/>
  <c r="ED182" i="8"/>
  <c r="DZ182" i="8"/>
  <c r="DV182" i="8"/>
  <c r="DR182" i="8"/>
  <c r="DN182" i="8"/>
  <c r="DJ182" i="8"/>
  <c r="DF182" i="8"/>
  <c r="DB182" i="8"/>
  <c r="CX182" i="8"/>
  <c r="CT182" i="8"/>
  <c r="CP182" i="8"/>
  <c r="CL182" i="8"/>
  <c r="CH182" i="8"/>
  <c r="CD182" i="8"/>
  <c r="BZ182" i="8"/>
  <c r="BV182" i="8"/>
  <c r="BR182" i="8"/>
  <c r="BN182" i="8"/>
  <c r="BJ182" i="8"/>
  <c r="BF182" i="8"/>
  <c r="BB182" i="8"/>
  <c r="AX182" i="8"/>
  <c r="AT182" i="8"/>
  <c r="AP182" i="8"/>
  <c r="AL182" i="8"/>
  <c r="AH182" i="8"/>
  <c r="AD182" i="8"/>
  <c r="Z182" i="8"/>
  <c r="V182" i="8"/>
  <c r="EC182" i="8"/>
  <c r="DY182" i="8"/>
  <c r="DU182" i="8"/>
  <c r="DQ182" i="8"/>
  <c r="DM182" i="8"/>
  <c r="DI182" i="8"/>
  <c r="DE182" i="8"/>
  <c r="DA182" i="8"/>
  <c r="CW182" i="8"/>
  <c r="CS182" i="8"/>
  <c r="CO182" i="8"/>
  <c r="CK182" i="8"/>
  <c r="CG182" i="8"/>
  <c r="CC182" i="8"/>
  <c r="BY182" i="8"/>
  <c r="BU182" i="8"/>
  <c r="BQ182" i="8"/>
  <c r="BM182" i="8"/>
  <c r="BI182" i="8"/>
  <c r="BE182" i="8"/>
  <c r="BA182" i="8"/>
  <c r="AW182" i="8"/>
  <c r="AS182" i="8"/>
  <c r="AO182" i="8"/>
  <c r="AK182" i="8"/>
  <c r="AG182" i="8"/>
  <c r="AC182" i="8"/>
  <c r="Y182" i="8"/>
  <c r="H182" i="8"/>
  <c r="CF146" i="8"/>
  <c r="EA146" i="8"/>
  <c r="BO146" i="8"/>
  <c r="AT228" i="8"/>
  <c r="BC228" i="8"/>
  <c r="DO228" i="8"/>
  <c r="X228" i="8"/>
  <c r="AN228" i="8"/>
  <c r="BD228" i="8"/>
  <c r="CZ228" i="8"/>
  <c r="DP228" i="8"/>
  <c r="H228" i="8"/>
  <c r="AK228" i="8"/>
  <c r="BA228" i="8"/>
  <c r="BQ228" i="8"/>
  <c r="CG228" i="8"/>
  <c r="CW228" i="8"/>
  <c r="DM228" i="8"/>
  <c r="EC228" i="8"/>
  <c r="ED152" i="8"/>
  <c r="BR152" i="8"/>
  <c r="DQ152" i="8"/>
  <c r="DY264" i="8"/>
  <c r="H252" i="8"/>
  <c r="BA252" i="8"/>
  <c r="CK252" i="8"/>
  <c r="AS252" i="8"/>
  <c r="DE252" i="8"/>
  <c r="AH252" i="8"/>
  <c r="AX252" i="8"/>
  <c r="BN252" i="8"/>
  <c r="CD252" i="8"/>
  <c r="CT252" i="8"/>
  <c r="DJ252" i="8"/>
  <c r="AE252" i="8"/>
  <c r="AU252" i="8"/>
  <c r="AF252" i="8"/>
  <c r="AV252" i="8"/>
  <c r="BL252" i="8"/>
  <c r="CB252" i="8"/>
  <c r="CR252" i="8"/>
  <c r="DH252" i="8"/>
  <c r="DX252" i="8"/>
  <c r="ED69" i="8"/>
  <c r="DQ69" i="8"/>
  <c r="BE69" i="8"/>
  <c r="AP175" i="8"/>
  <c r="DB175" i="8"/>
  <c r="BC175" i="8"/>
  <c r="DO175" i="8"/>
  <c r="DU175" i="8"/>
  <c r="DH175" i="8"/>
  <c r="AV175" i="8"/>
  <c r="CU75" i="8"/>
  <c r="J73" i="8"/>
  <c r="I73" i="8" s="1"/>
  <c r="DV140" i="8"/>
  <c r="DM140" i="8"/>
  <c r="BL258" i="8"/>
  <c r="BP258" i="8"/>
  <c r="AC258" i="8"/>
  <c r="AS258" i="8"/>
  <c r="BI258" i="8"/>
  <c r="BY258" i="8"/>
  <c r="J257" i="8"/>
  <c r="V258" i="8"/>
  <c r="BB258" i="8"/>
  <c r="BR258" i="8"/>
  <c r="DE258" i="8"/>
  <c r="AE258" i="8"/>
  <c r="AU258" i="8"/>
  <c r="BK258" i="8"/>
  <c r="CC258" i="8"/>
  <c r="CP258" i="8"/>
  <c r="DF258" i="8"/>
  <c r="CB258" i="8"/>
  <c r="CR258" i="8"/>
  <c r="DH258" i="8"/>
  <c r="DX258" i="8"/>
  <c r="AH211" i="8"/>
  <c r="CG211" i="8"/>
  <c r="AC222" i="8"/>
  <c r="AS222" i="8"/>
  <c r="BI222" i="8"/>
  <c r="BY222" i="8"/>
  <c r="CO222" i="8"/>
  <c r="DE222" i="8"/>
  <c r="DU222" i="8"/>
  <c r="Z222" i="8"/>
  <c r="AP222" i="8"/>
  <c r="BF222" i="8"/>
  <c r="BV222" i="8"/>
  <c r="DR222" i="8"/>
  <c r="AE222" i="8"/>
  <c r="AU222" i="8"/>
  <c r="BK222" i="8"/>
  <c r="CA222" i="8"/>
  <c r="CQ222" i="8"/>
  <c r="DG222" i="8"/>
  <c r="DW222" i="8"/>
  <c r="CL221" i="8"/>
  <c r="DB221" i="8"/>
  <c r="X222" i="8"/>
  <c r="AN222" i="8"/>
  <c r="BD222" i="8"/>
  <c r="BT222" i="8"/>
  <c r="CJ222" i="8"/>
  <c r="CZ222" i="8"/>
  <c r="CZ5" i="8" s="1"/>
  <c r="CV13" i="15" s="1"/>
  <c r="DP222" i="8"/>
  <c r="AG164" i="8"/>
  <c r="AW164" i="8"/>
  <c r="BM164" i="8"/>
  <c r="CC164" i="8"/>
  <c r="CS164" i="8"/>
  <c r="DI164" i="8"/>
  <c r="DY164" i="8"/>
  <c r="X164" i="8"/>
  <c r="AN164" i="8"/>
  <c r="BD164" i="8"/>
  <c r="BT164" i="8"/>
  <c r="CJ164" i="8"/>
  <c r="CZ164" i="8"/>
  <c r="DP164" i="8"/>
  <c r="C166" i="8"/>
  <c r="C167" i="8" s="1"/>
  <c r="ED165" i="8"/>
  <c r="DZ165" i="8"/>
  <c r="DV165" i="8"/>
  <c r="DR165" i="8"/>
  <c r="DN165" i="8"/>
  <c r="DJ165" i="8"/>
  <c r="DF165" i="8"/>
  <c r="DB165" i="8"/>
  <c r="CX165" i="8"/>
  <c r="CT165" i="8"/>
  <c r="CP165" i="8"/>
  <c r="CL165" i="8"/>
  <c r="CH165" i="8"/>
  <c r="CD165" i="8"/>
  <c r="BZ165" i="8"/>
  <c r="BV165" i="8"/>
  <c r="BR165" i="8"/>
  <c r="BN165" i="8"/>
  <c r="BJ165" i="8"/>
  <c r="BF165" i="8"/>
  <c r="BB165" i="8"/>
  <c r="AX165" i="8"/>
  <c r="AT165" i="8"/>
  <c r="AP165" i="8"/>
  <c r="AL165" i="8"/>
  <c r="AH165" i="8"/>
  <c r="AD165" i="8"/>
  <c r="Z165" i="8"/>
  <c r="V165" i="8"/>
  <c r="EC165" i="8"/>
  <c r="DY165" i="8"/>
  <c r="DU165" i="8"/>
  <c r="DQ165" i="8"/>
  <c r="DM165" i="8"/>
  <c r="DI165" i="8"/>
  <c r="DE165" i="8"/>
  <c r="DA165" i="8"/>
  <c r="CW165" i="8"/>
  <c r="CS165" i="8"/>
  <c r="CO165" i="8"/>
  <c r="CK165" i="8"/>
  <c r="CG165" i="8"/>
  <c r="CC165" i="8"/>
  <c r="BY165" i="8"/>
  <c r="BU165" i="8"/>
  <c r="BQ165" i="8"/>
  <c r="BM165" i="8"/>
  <c r="BI165" i="8"/>
  <c r="BE165" i="8"/>
  <c r="BA165" i="8"/>
  <c r="AW165" i="8"/>
  <c r="AS165" i="8"/>
  <c r="AO165" i="8"/>
  <c r="AK165" i="8"/>
  <c r="AG165" i="8"/>
  <c r="AC165" i="8"/>
  <c r="Y165" i="8"/>
  <c r="H165" i="8"/>
  <c r="EB165" i="8"/>
  <c r="DX165" i="8"/>
  <c r="DT165" i="8"/>
  <c r="DP165" i="8"/>
  <c r="DL165" i="8"/>
  <c r="DH165" i="8"/>
  <c r="DD165" i="8"/>
  <c r="CZ165" i="8"/>
  <c r="CV165" i="8"/>
  <c r="CR165" i="8"/>
  <c r="CN165" i="8"/>
  <c r="CJ165" i="8"/>
  <c r="CF165" i="8"/>
  <c r="CB165" i="8"/>
  <c r="BX165" i="8"/>
  <c r="BT165" i="8"/>
  <c r="BP165" i="8"/>
  <c r="BL165" i="8"/>
  <c r="BH165" i="8"/>
  <c r="BD165" i="8"/>
  <c r="AZ165" i="8"/>
  <c r="AV165" i="8"/>
  <c r="AR165" i="8"/>
  <c r="AN165" i="8"/>
  <c r="AJ165" i="8"/>
  <c r="AF165" i="8"/>
  <c r="AB165" i="8"/>
  <c r="X165" i="8"/>
  <c r="EA165" i="8"/>
  <c r="DW165" i="8"/>
  <c r="DS165" i="8"/>
  <c r="DO165" i="8"/>
  <c r="DK165" i="8"/>
  <c r="DG165" i="8"/>
  <c r="DC165" i="8"/>
  <c r="CY165" i="8"/>
  <c r="CU165" i="8"/>
  <c r="CQ165" i="8"/>
  <c r="CM165" i="8"/>
  <c r="CI165" i="8"/>
  <c r="CE165" i="8"/>
  <c r="CA165" i="8"/>
  <c r="BW165" i="8"/>
  <c r="BS165" i="8"/>
  <c r="BO165" i="8"/>
  <c r="BK165" i="8"/>
  <c r="BG165" i="8"/>
  <c r="BC165" i="8"/>
  <c r="AY165" i="8"/>
  <c r="AU165" i="8"/>
  <c r="AQ165" i="8"/>
  <c r="AM165" i="8"/>
  <c r="AI165" i="8"/>
  <c r="AE165" i="8"/>
  <c r="AA165" i="8"/>
  <c r="W165" i="8"/>
  <c r="CA246" i="8"/>
  <c r="AI246" i="8"/>
  <c r="CU246" i="8"/>
  <c r="AM246" i="8"/>
  <c r="CY246" i="8"/>
  <c r="AJ246" i="8"/>
  <c r="AZ246" i="8"/>
  <c r="BP246" i="8"/>
  <c r="CF246" i="8"/>
  <c r="CV246" i="8"/>
  <c r="DL246" i="8"/>
  <c r="AG246" i="8"/>
  <c r="AW246" i="8"/>
  <c r="CC246" i="8"/>
  <c r="BZ199" i="8"/>
  <c r="DY199" i="8"/>
  <c r="AI81" i="8"/>
  <c r="AY81" i="8"/>
  <c r="BO81" i="8"/>
  <c r="CE81" i="8"/>
  <c r="CU81" i="8"/>
  <c r="DK81" i="8"/>
  <c r="EA81" i="8"/>
  <c r="AF81" i="8"/>
  <c r="AV81" i="8"/>
  <c r="BL81" i="8"/>
  <c r="CB81" i="8"/>
  <c r="CR81" i="8"/>
  <c r="DH81" i="8"/>
  <c r="DX81" i="8"/>
  <c r="AG81" i="8"/>
  <c r="AW81" i="8"/>
  <c r="CS81" i="8"/>
  <c r="CV158" i="8"/>
  <c r="AJ158" i="8"/>
  <c r="AJ93" i="8"/>
  <c r="AZ93" i="8"/>
  <c r="BP93" i="8"/>
  <c r="CF93" i="8"/>
  <c r="CV93" i="8"/>
  <c r="DL93" i="8"/>
  <c r="EB93" i="8"/>
  <c r="AG93" i="8"/>
  <c r="AW93" i="8"/>
  <c r="BM93" i="8"/>
  <c r="CC93" i="8"/>
  <c r="CS93" i="8"/>
  <c r="DI93" i="8"/>
  <c r="DY93" i="8"/>
  <c r="AW134" i="8"/>
  <c r="CC134" i="8"/>
  <c r="DI134" i="8"/>
  <c r="AH134" i="8"/>
  <c r="BN134" i="8"/>
  <c r="CT134" i="8"/>
  <c r="DZ134" i="8"/>
  <c r="V134" i="8"/>
  <c r="J133" i="8"/>
  <c r="BB134" i="8"/>
  <c r="CH134" i="8"/>
  <c r="DN134" i="8"/>
  <c r="DT217" i="8"/>
  <c r="AL217" i="8"/>
  <c r="BR217" i="8"/>
  <c r="CX217" i="8"/>
  <c r="ED217" i="8"/>
  <c r="AX217" i="8"/>
  <c r="CD217" i="8"/>
  <c r="DJ217" i="8"/>
  <c r="H217" i="8"/>
  <c r="AK217" i="8"/>
  <c r="BQ217" i="8"/>
  <c r="CG217" i="8"/>
  <c r="CW217" i="8"/>
  <c r="EC217" i="8"/>
  <c r="BT252" i="8"/>
  <c r="BW252" i="8"/>
  <c r="AW187" i="8"/>
  <c r="CS187" i="8"/>
  <c r="AD187" i="8"/>
  <c r="AT187" i="8"/>
  <c r="BJ187" i="8"/>
  <c r="BZ187" i="8"/>
  <c r="CP187" i="8"/>
  <c r="DF187" i="8"/>
  <c r="DV187" i="8"/>
  <c r="AA187" i="8"/>
  <c r="AQ187" i="8"/>
  <c r="BG187" i="8"/>
  <c r="BW187" i="8"/>
  <c r="CM187" i="8"/>
  <c r="DC187" i="8"/>
  <c r="DS187" i="8"/>
  <c r="AD122" i="8"/>
  <c r="AT122" i="8"/>
  <c r="BJ122" i="8"/>
  <c r="AB122" i="8"/>
  <c r="AR122" i="8"/>
  <c r="BH122" i="8"/>
  <c r="BX122" i="8"/>
  <c r="CN122" i="8"/>
  <c r="DD122" i="8"/>
  <c r="DT122" i="8"/>
  <c r="Y122" i="8"/>
  <c r="AO122" i="8"/>
  <c r="BE122" i="8"/>
  <c r="BU122" i="8"/>
  <c r="CK122" i="8"/>
  <c r="DA122" i="8"/>
  <c r="DQ122" i="8"/>
  <c r="C124" i="8"/>
  <c r="C125" i="8" s="1"/>
  <c r="EA123" i="8"/>
  <c r="DW123" i="8"/>
  <c r="DS123" i="8"/>
  <c r="DO123" i="8"/>
  <c r="DK123" i="8"/>
  <c r="DG123" i="8"/>
  <c r="DC123" i="8"/>
  <c r="CY123" i="8"/>
  <c r="CU123" i="8"/>
  <c r="CQ123" i="8"/>
  <c r="CM123" i="8"/>
  <c r="CI123" i="8"/>
  <c r="CE123" i="8"/>
  <c r="CA123" i="8"/>
  <c r="BW123" i="8"/>
  <c r="BS123" i="8"/>
  <c r="BO123" i="8"/>
  <c r="BK123" i="8"/>
  <c r="BG123" i="8"/>
  <c r="BC123" i="8"/>
  <c r="AY123" i="8"/>
  <c r="AU123" i="8"/>
  <c r="AQ123" i="8"/>
  <c r="AM123" i="8"/>
  <c r="AI123" i="8"/>
  <c r="AE123" i="8"/>
  <c r="AA123" i="8"/>
  <c r="W123" i="8"/>
  <c r="ED123" i="8"/>
  <c r="DZ123" i="8"/>
  <c r="DV123" i="8"/>
  <c r="DR123" i="8"/>
  <c r="DN123" i="8"/>
  <c r="DJ123" i="8"/>
  <c r="DF123" i="8"/>
  <c r="DB123" i="8"/>
  <c r="CX123" i="8"/>
  <c r="CT123" i="8"/>
  <c r="CP123" i="8"/>
  <c r="CL123" i="8"/>
  <c r="CH123" i="8"/>
  <c r="CD123" i="8"/>
  <c r="BZ123" i="8"/>
  <c r="BV123" i="8"/>
  <c r="BR123" i="8"/>
  <c r="BN123" i="8"/>
  <c r="BJ123" i="8"/>
  <c r="BF123" i="8"/>
  <c r="BB123" i="8"/>
  <c r="AX123" i="8"/>
  <c r="AT123" i="8"/>
  <c r="AP123" i="8"/>
  <c r="AL123" i="8"/>
  <c r="AH123" i="8"/>
  <c r="AD123" i="8"/>
  <c r="Z123" i="8"/>
  <c r="V123" i="8"/>
  <c r="EC123" i="8"/>
  <c r="DY123" i="8"/>
  <c r="DU123" i="8"/>
  <c r="DQ123" i="8"/>
  <c r="DM123" i="8"/>
  <c r="DI123" i="8"/>
  <c r="DE123" i="8"/>
  <c r="DA123" i="8"/>
  <c r="CW123" i="8"/>
  <c r="CS123" i="8"/>
  <c r="CO123" i="8"/>
  <c r="CK123" i="8"/>
  <c r="CG123" i="8"/>
  <c r="CC123" i="8"/>
  <c r="BY123" i="8"/>
  <c r="BU123" i="8"/>
  <c r="BQ123" i="8"/>
  <c r="BM123" i="8"/>
  <c r="BI123" i="8"/>
  <c r="BE123" i="8"/>
  <c r="BA123" i="8"/>
  <c r="AW123" i="8"/>
  <c r="AS123" i="8"/>
  <c r="AO123" i="8"/>
  <c r="AK123" i="8"/>
  <c r="AG123" i="8"/>
  <c r="AC123" i="8"/>
  <c r="Y123" i="8"/>
  <c r="H123" i="8"/>
  <c r="EB123" i="8"/>
  <c r="DX123" i="8"/>
  <c r="DT123" i="8"/>
  <c r="DP123" i="8"/>
  <c r="DL123" i="8"/>
  <c r="DH123" i="8"/>
  <c r="DD123" i="8"/>
  <c r="CZ123" i="8"/>
  <c r="CV123" i="8"/>
  <c r="CR123" i="8"/>
  <c r="CN123" i="8"/>
  <c r="CJ123" i="8"/>
  <c r="CF123" i="8"/>
  <c r="CB123" i="8"/>
  <c r="BX123" i="8"/>
  <c r="BT123" i="8"/>
  <c r="BP123" i="8"/>
  <c r="BL123" i="8"/>
  <c r="BH123" i="8"/>
  <c r="BD123" i="8"/>
  <c r="AZ123" i="8"/>
  <c r="AV123" i="8"/>
  <c r="AR123" i="8"/>
  <c r="AN123" i="8"/>
  <c r="AJ123" i="8"/>
  <c r="AF123" i="8"/>
  <c r="AB123" i="8"/>
  <c r="X123" i="8"/>
  <c r="AE87" i="8"/>
  <c r="AU87" i="8"/>
  <c r="BK87" i="8"/>
  <c r="CA87" i="8"/>
  <c r="CQ87" i="8"/>
  <c r="DG87" i="8"/>
  <c r="DW87" i="8"/>
  <c r="AF87" i="8"/>
  <c r="AV87" i="8"/>
  <c r="BL87" i="8"/>
  <c r="AC87" i="8"/>
  <c r="AS87" i="8"/>
  <c r="BI87" i="8"/>
  <c r="BY87" i="8"/>
  <c r="CO87" i="8"/>
  <c r="DE87" i="8"/>
  <c r="DU87" i="8"/>
  <c r="Z87" i="8"/>
  <c r="AP87" i="8"/>
  <c r="BF87" i="8"/>
  <c r="BV87" i="8"/>
  <c r="C89" i="8"/>
  <c r="C90" i="8" s="1"/>
  <c r="EA88" i="8"/>
  <c r="DW88" i="8"/>
  <c r="DS88" i="8"/>
  <c r="DO88" i="8"/>
  <c r="DK88" i="8"/>
  <c r="DG88" i="8"/>
  <c r="DC88" i="8"/>
  <c r="CY88" i="8"/>
  <c r="CU88" i="8"/>
  <c r="CQ88" i="8"/>
  <c r="CM88" i="8"/>
  <c r="CI88" i="8"/>
  <c r="CE88" i="8"/>
  <c r="CA88" i="8"/>
  <c r="BW88" i="8"/>
  <c r="BS88" i="8"/>
  <c r="BO88" i="8"/>
  <c r="BK88" i="8"/>
  <c r="BG88" i="8"/>
  <c r="BC88" i="8"/>
  <c r="AY88" i="8"/>
  <c r="AU88" i="8"/>
  <c r="AQ88" i="8"/>
  <c r="AM88" i="8"/>
  <c r="AI88" i="8"/>
  <c r="AE88" i="8"/>
  <c r="AA88" i="8"/>
  <c r="W88" i="8"/>
  <c r="ED88" i="8"/>
  <c r="DZ88" i="8"/>
  <c r="DV88" i="8"/>
  <c r="DR88" i="8"/>
  <c r="DN88" i="8"/>
  <c r="DJ88" i="8"/>
  <c r="DF88" i="8"/>
  <c r="DB88" i="8"/>
  <c r="CX88" i="8"/>
  <c r="CT88" i="8"/>
  <c r="CP88" i="8"/>
  <c r="CL88" i="8"/>
  <c r="CH88" i="8"/>
  <c r="CD88" i="8"/>
  <c r="BZ88" i="8"/>
  <c r="BV88" i="8"/>
  <c r="BR88" i="8"/>
  <c r="BN88" i="8"/>
  <c r="BJ88" i="8"/>
  <c r="BF88" i="8"/>
  <c r="BB88" i="8"/>
  <c r="AX88" i="8"/>
  <c r="AT88" i="8"/>
  <c r="AP88" i="8"/>
  <c r="AL88" i="8"/>
  <c r="AH88" i="8"/>
  <c r="AD88" i="8"/>
  <c r="Z88" i="8"/>
  <c r="V88" i="8"/>
  <c r="EC88" i="8"/>
  <c r="DY88" i="8"/>
  <c r="DU88" i="8"/>
  <c r="DQ88" i="8"/>
  <c r="DM88" i="8"/>
  <c r="DI88" i="8"/>
  <c r="DE88" i="8"/>
  <c r="DA88" i="8"/>
  <c r="CW88" i="8"/>
  <c r="CS88" i="8"/>
  <c r="CO88" i="8"/>
  <c r="CK88" i="8"/>
  <c r="CG88" i="8"/>
  <c r="CC88" i="8"/>
  <c r="BY88" i="8"/>
  <c r="BU88" i="8"/>
  <c r="BQ88" i="8"/>
  <c r="BM88" i="8"/>
  <c r="BI88" i="8"/>
  <c r="BE88" i="8"/>
  <c r="BA88" i="8"/>
  <c r="AW88" i="8"/>
  <c r="AS88" i="8"/>
  <c r="AO88" i="8"/>
  <c r="AK88" i="8"/>
  <c r="AG88" i="8"/>
  <c r="AC88" i="8"/>
  <c r="Y88" i="8"/>
  <c r="EB88" i="8"/>
  <c r="DX88" i="8"/>
  <c r="DT88" i="8"/>
  <c r="DP88" i="8"/>
  <c r="DL88" i="8"/>
  <c r="DH88" i="8"/>
  <c r="DD88" i="8"/>
  <c r="CZ88" i="8"/>
  <c r="CV88" i="8"/>
  <c r="CR88" i="8"/>
  <c r="CN88" i="8"/>
  <c r="CJ88" i="8"/>
  <c r="CF88" i="8"/>
  <c r="CB88" i="8"/>
  <c r="BX88" i="8"/>
  <c r="BT88" i="8"/>
  <c r="BP88" i="8"/>
  <c r="BL88" i="8"/>
  <c r="BH88" i="8"/>
  <c r="BD88" i="8"/>
  <c r="AZ88" i="8"/>
  <c r="AV88" i="8"/>
  <c r="AR88" i="8"/>
  <c r="AN88" i="8"/>
  <c r="AJ88" i="8"/>
  <c r="AF88" i="8"/>
  <c r="AB88" i="8"/>
  <c r="X88" i="8"/>
  <c r="H88" i="8"/>
  <c r="DA42" i="8"/>
  <c r="BT30" i="8"/>
  <c r="DM42" i="8"/>
  <c r="CJ42" i="8"/>
  <c r="CG30" i="8"/>
  <c r="AV30" i="8"/>
  <c r="CJ30" i="8"/>
  <c r="DC30" i="8"/>
  <c r="BI30" i="8"/>
  <c r="AZ30" i="8"/>
  <c r="DY30" i="8"/>
  <c r="DD54" i="8"/>
  <c r="DZ54" i="8"/>
  <c r="BH54" i="8"/>
  <c r="BI54" i="8"/>
  <c r="CZ54" i="8"/>
  <c r="CH54" i="8"/>
  <c r="BO54" i="8"/>
  <c r="Y54" i="8"/>
  <c r="BN54" i="8"/>
  <c r="BX54" i="8"/>
  <c r="AK54" i="8"/>
  <c r="CB54" i="8"/>
  <c r="CL54" i="8"/>
  <c r="BC54" i="8"/>
  <c r="AR54" i="8"/>
  <c r="CT54" i="8"/>
  <c r="AB54" i="8"/>
  <c r="EB54" i="8"/>
  <c r="CJ54" i="8"/>
  <c r="BZ54" i="8"/>
  <c r="AQ54" i="8"/>
  <c r="AV42" i="8"/>
  <c r="BV30" i="8"/>
  <c r="DC42" i="8"/>
  <c r="BB42" i="8"/>
  <c r="CY30" i="8"/>
  <c r="DJ30" i="8"/>
  <c r="DH30" i="8"/>
  <c r="CH30" i="8"/>
  <c r="BL30" i="8"/>
  <c r="CQ30" i="8"/>
  <c r="BM30" i="8"/>
  <c r="BU60" i="8"/>
  <c r="CO60" i="8"/>
  <c r="BW60" i="8"/>
  <c r="BN60" i="8"/>
  <c r="BA60" i="8"/>
  <c r="CD54" i="8"/>
  <c r="CK54" i="8"/>
  <c r="CV54" i="8"/>
  <c r="BT54" i="8"/>
  <c r="BR54" i="8"/>
  <c r="AI54" i="8"/>
  <c r="EA54" i="8"/>
  <c r="DX54" i="8"/>
  <c r="DW54" i="8"/>
  <c r="DL54" i="8"/>
  <c r="AV54" i="8"/>
  <c r="BF54" i="8"/>
  <c r="AM54" i="8"/>
  <c r="DO54" i="8"/>
  <c r="CR54" i="8"/>
  <c r="BU54" i="8"/>
  <c r="BP54" i="8"/>
  <c r="X54" i="8"/>
  <c r="BJ54" i="8"/>
  <c r="AA54" i="8"/>
  <c r="DC54" i="8"/>
  <c r="CG42" i="8"/>
  <c r="DS42" i="8"/>
  <c r="AO42" i="8"/>
  <c r="CA42" i="8"/>
  <c r="DE42" i="8"/>
  <c r="EA42" i="8"/>
  <c r="DR42" i="8"/>
  <c r="AZ48" i="8"/>
  <c r="EB48" i="8"/>
  <c r="CG48" i="8"/>
  <c r="CV48" i="8"/>
  <c r="BZ48" i="8"/>
  <c r="EC48" i="8"/>
  <c r="BD48" i="8"/>
  <c r="CD48" i="8"/>
  <c r="AE48" i="8"/>
  <c r="CH48" i="8"/>
  <c r="DD48" i="8"/>
  <c r="AT48" i="8"/>
  <c r="CW48" i="8"/>
  <c r="AF48" i="8"/>
  <c r="DD11" i="8"/>
  <c r="AR11" i="8"/>
  <c r="BH11" i="8"/>
  <c r="CM42" i="8"/>
  <c r="CR42" i="8"/>
  <c r="BN42" i="8"/>
  <c r="BT42" i="8"/>
  <c r="DN42" i="8"/>
  <c r="AW42" i="8"/>
  <c r="BH36" i="8"/>
  <c r="DU36" i="8"/>
  <c r="BW36" i="8"/>
  <c r="DK36" i="8"/>
  <c r="AV36" i="8"/>
  <c r="DH36" i="8"/>
  <c r="BM36" i="8"/>
  <c r="DY36" i="8"/>
  <c r="BV36" i="8"/>
  <c r="CA36" i="8"/>
  <c r="DT36" i="8"/>
  <c r="BR36" i="8"/>
  <c r="AU36" i="8"/>
  <c r="BS36" i="8"/>
  <c r="CF36" i="8"/>
  <c r="AK36" i="8"/>
  <c r="CW36" i="8"/>
  <c r="AT36" i="8"/>
  <c r="DF36" i="8"/>
  <c r="AR36" i="8"/>
  <c r="V36" i="8"/>
  <c r="BK36" i="8"/>
  <c r="CI36" i="8"/>
  <c r="BT36" i="8"/>
  <c r="Y36" i="8"/>
  <c r="CK36" i="8"/>
  <c r="AX36" i="8"/>
  <c r="DJ36" i="8"/>
  <c r="DR60" i="8"/>
  <c r="DO60" i="8"/>
  <c r="DV60" i="8"/>
  <c r="AO60" i="8"/>
  <c r="CA60" i="8"/>
  <c r="CC60" i="8"/>
  <c r="BK48" i="8"/>
  <c r="DL48" i="8"/>
  <c r="AY48" i="8"/>
  <c r="W48" i="8"/>
  <c r="AU48" i="8"/>
  <c r="CX48" i="8"/>
  <c r="DP48" i="8"/>
  <c r="BJ48" i="8"/>
  <c r="DM48" i="8"/>
  <c r="AR48" i="8"/>
  <c r="DO48" i="8"/>
  <c r="EA48" i="8"/>
  <c r="BR48" i="8"/>
  <c r="CR48" i="8"/>
  <c r="AO54" i="8"/>
  <c r="AH54" i="8"/>
  <c r="DG54" i="8"/>
  <c r="DT54" i="8"/>
  <c r="AC54" i="8"/>
  <c r="AN54" i="8"/>
  <c r="AL54" i="8"/>
  <c r="CX54" i="8"/>
  <c r="AY54" i="8"/>
  <c r="DK54" i="8"/>
  <c r="CF54" i="8"/>
  <c r="DJ54" i="8"/>
  <c r="DQ54" i="8"/>
  <c r="AZ54" i="8"/>
  <c r="CW54" i="8"/>
  <c r="DH54" i="8"/>
  <c r="BV54" i="8"/>
  <c r="W54" i="8"/>
  <c r="CI54" i="8"/>
  <c r="DY54" i="8"/>
  <c r="AX54" i="8"/>
  <c r="DA54" i="8"/>
  <c r="AW54" i="8"/>
  <c r="AS54" i="8"/>
  <c r="BD54" i="8"/>
  <c r="AT54" i="8"/>
  <c r="DF54" i="8"/>
  <c r="BG54" i="8"/>
  <c r="DT11" i="8"/>
  <c r="EC42" i="8"/>
  <c r="CW42" i="8"/>
  <c r="BD42" i="8"/>
  <c r="DZ42" i="8"/>
  <c r="AS42" i="8"/>
  <c r="BO42" i="8"/>
  <c r="BG36" i="8"/>
  <c r="CN36" i="8"/>
  <c r="BB36" i="8"/>
  <c r="AE36" i="8"/>
  <c r="BC36" i="8"/>
  <c r="BL36" i="8"/>
  <c r="DX36" i="8"/>
  <c r="CC36" i="8"/>
  <c r="Z36" i="8"/>
  <c r="CL36" i="8"/>
  <c r="AM36" i="8"/>
  <c r="BI36" i="8"/>
  <c r="ED36" i="8"/>
  <c r="DG36" i="8"/>
  <c r="AJ36" i="8"/>
  <c r="CV36" i="8"/>
  <c r="BA36" i="8"/>
  <c r="DM36" i="8"/>
  <c r="BJ36" i="8"/>
  <c r="DV36" i="8"/>
  <c r="DD36" i="8"/>
  <c r="CX36" i="8"/>
  <c r="DW36" i="8"/>
  <c r="X36" i="8"/>
  <c r="CJ36" i="8"/>
  <c r="AO36" i="8"/>
  <c r="DA36" i="8"/>
  <c r="BN36" i="8"/>
  <c r="BU48" i="8"/>
  <c r="DN48" i="8"/>
  <c r="AD48" i="8"/>
  <c r="BW48" i="8"/>
  <c r="AI48" i="8"/>
  <c r="CL48" i="8"/>
  <c r="X48" i="8"/>
  <c r="AX48" i="8"/>
  <c r="DA48" i="8"/>
  <c r="AQ48" i="8"/>
  <c r="BX48" i="8"/>
  <c r="BN48" i="8"/>
  <c r="BF48" i="8"/>
  <c r="DI48" i="8"/>
  <c r="DX48" i="8"/>
  <c r="BY11" i="8"/>
  <c r="J40" i="8"/>
  <c r="I39" i="8"/>
  <c r="AM11" i="8"/>
  <c r="CB11" i="8"/>
  <c r="CX11" i="8"/>
  <c r="BX11" i="8"/>
  <c r="BV11" i="8"/>
  <c r="BC11" i="8"/>
  <c r="CL11" i="8"/>
  <c r="CF11" i="8"/>
  <c r="CR11" i="8"/>
  <c r="DF11" i="8"/>
  <c r="DQ11" i="8"/>
  <c r="CP11" i="8"/>
  <c r="BO11" i="8"/>
  <c r="CY11" i="8"/>
  <c r="CV11" i="8"/>
  <c r="Y11" i="8"/>
  <c r="BJ11" i="8"/>
  <c r="AE11" i="8"/>
  <c r="DY11" i="8"/>
  <c r="BW11" i="8"/>
  <c r="DX11" i="8"/>
  <c r="BA11" i="8"/>
  <c r="CS11" i="8"/>
  <c r="EB11" i="8"/>
  <c r="DA11" i="8"/>
  <c r="BG11" i="8"/>
  <c r="CZ11" i="8"/>
  <c r="DG11" i="8"/>
  <c r="DV37" i="8"/>
  <c r="DF37" i="8"/>
  <c r="CP37" i="8"/>
  <c r="BZ37" i="8"/>
  <c r="BJ37" i="8"/>
  <c r="AT37" i="8"/>
  <c r="AD37" i="8"/>
  <c r="DX37" i="8"/>
  <c r="DC37" i="8"/>
  <c r="CG37" i="8"/>
  <c r="BL37" i="8"/>
  <c r="AQ37" i="8"/>
  <c r="EB37" i="8"/>
  <c r="DG37" i="8"/>
  <c r="CK37" i="8"/>
  <c r="BP37" i="8"/>
  <c r="AU37" i="8"/>
  <c r="Y37" i="8"/>
  <c r="DP37" i="8"/>
  <c r="CU37" i="8"/>
  <c r="BY37" i="8"/>
  <c r="BD37" i="8"/>
  <c r="AI37" i="8"/>
  <c r="CN37" i="8"/>
  <c r="DY37" i="8"/>
  <c r="AR37" i="8"/>
  <c r="CC37" i="8"/>
  <c r="CS37" i="8"/>
  <c r="DR37" i="8"/>
  <c r="DB37" i="8"/>
  <c r="CL37" i="8"/>
  <c r="BV37" i="8"/>
  <c r="BF37" i="8"/>
  <c r="AP37" i="8"/>
  <c r="Z37" i="8"/>
  <c r="DS37" i="8"/>
  <c r="CW37" i="8"/>
  <c r="CB37" i="8"/>
  <c r="BG37" i="8"/>
  <c r="AK37" i="8"/>
  <c r="DW37" i="8"/>
  <c r="DA37" i="8"/>
  <c r="CF37" i="8"/>
  <c r="BK37" i="8"/>
  <c r="AO37" i="8"/>
  <c r="J35" i="8"/>
  <c r="I35" i="8" s="1"/>
  <c r="DK37" i="8"/>
  <c r="CO37" i="8"/>
  <c r="BT37" i="8"/>
  <c r="AY37" i="8"/>
  <c r="AC37" i="8"/>
  <c r="BS37" i="8"/>
  <c r="DD37" i="8"/>
  <c r="W37" i="8"/>
  <c r="BH37" i="8"/>
  <c r="BX37" i="8"/>
  <c r="ED37" i="8"/>
  <c r="DN37" i="8"/>
  <c r="CX37" i="8"/>
  <c r="CH37" i="8"/>
  <c r="BR37" i="8"/>
  <c r="BB37" i="8"/>
  <c r="AL37" i="8"/>
  <c r="V37" i="8"/>
  <c r="DM37" i="8"/>
  <c r="CR37" i="8"/>
  <c r="BW37" i="8"/>
  <c r="BA37" i="8"/>
  <c r="AF37" i="8"/>
  <c r="DQ37" i="8"/>
  <c r="CV37" i="8"/>
  <c r="CA37" i="8"/>
  <c r="BE37" i="8"/>
  <c r="AJ37" i="8"/>
  <c r="EA37" i="8"/>
  <c r="DE37" i="8"/>
  <c r="CJ37" i="8"/>
  <c r="BO37" i="8"/>
  <c r="AS37" i="8"/>
  <c r="X37" i="8"/>
  <c r="AW37" i="8"/>
  <c r="CI37" i="8"/>
  <c r="DT37" i="8"/>
  <c r="AM37" i="8"/>
  <c r="BC37" i="8"/>
  <c r="DJ37" i="8"/>
  <c r="AX37" i="8"/>
  <c r="CM37" i="8"/>
  <c r="DL37" i="8"/>
  <c r="AE37" i="8"/>
  <c r="BI37" i="8"/>
  <c r="BM37" i="8"/>
  <c r="CT37" i="8"/>
  <c r="AH37" i="8"/>
  <c r="BQ37" i="8"/>
  <c r="CQ37" i="8"/>
  <c r="DU37" i="8"/>
  <c r="AN37" i="8"/>
  <c r="CY37" i="8"/>
  <c r="BN37" i="8"/>
  <c r="AA37" i="8"/>
  <c r="CE37" i="8"/>
  <c r="AG37" i="8"/>
  <c r="CD37" i="8"/>
  <c r="EC37" i="8"/>
  <c r="AV37" i="8"/>
  <c r="BU37" i="8"/>
  <c r="CZ37" i="8"/>
  <c r="DI37" i="8"/>
  <c r="DO37" i="8"/>
  <c r="DZ37" i="8"/>
  <c r="DH37" i="8"/>
  <c r="AZ37" i="8"/>
  <c r="AB37" i="8"/>
  <c r="BF42" i="8"/>
  <c r="I27" i="8"/>
  <c r="J28" i="8"/>
  <c r="CV60" i="8"/>
  <c r="AJ42" i="8"/>
  <c r="BL42" i="8"/>
  <c r="DX42" i="8"/>
  <c r="DQ42" i="8"/>
  <c r="AE42" i="8"/>
  <c r="CB42" i="8"/>
  <c r="BI42" i="8"/>
  <c r="BR42" i="8"/>
  <c r="ED42" i="8"/>
  <c r="CE42" i="8"/>
  <c r="DH42" i="8"/>
  <c r="AR42" i="8"/>
  <c r="BM42" i="8"/>
  <c r="BV42" i="8"/>
  <c r="W42" i="8"/>
  <c r="CI42" i="8"/>
  <c r="CN30" i="8"/>
  <c r="AH30" i="8"/>
  <c r="BQ30" i="8"/>
  <c r="AK30" i="8"/>
  <c r="BH30" i="8"/>
  <c r="BA30" i="8"/>
  <c r="AA30" i="8"/>
  <c r="DD30" i="8"/>
  <c r="BG30" i="8"/>
  <c r="Y30" i="8"/>
  <c r="CK30" i="8"/>
  <c r="AL30" i="8"/>
  <c r="CX30" i="8"/>
  <c r="DS30" i="8"/>
  <c r="BX30" i="8"/>
  <c r="DX30" i="8"/>
  <c r="CV30" i="8"/>
  <c r="BY30" i="8"/>
  <c r="Z30" i="8"/>
  <c r="CL30" i="8"/>
  <c r="DG30" i="8"/>
  <c r="CF30" i="8"/>
  <c r="AI30" i="8"/>
  <c r="DL30" i="8"/>
  <c r="CC30" i="8"/>
  <c r="AD30" i="8"/>
  <c r="CP30" i="8"/>
  <c r="DK30" i="8"/>
  <c r="CS60" i="8"/>
  <c r="AN60" i="8"/>
  <c r="CJ60" i="8"/>
  <c r="AM60" i="8"/>
  <c r="BF60" i="8"/>
  <c r="AP60" i="8"/>
  <c r="BT60" i="8"/>
  <c r="CK60" i="8"/>
  <c r="DI60" i="8"/>
  <c r="BZ60" i="8"/>
  <c r="AA60" i="8"/>
  <c r="CM60" i="8"/>
  <c r="AR60" i="8"/>
  <c r="DD60" i="8"/>
  <c r="DA60" i="8"/>
  <c r="DY60" i="8"/>
  <c r="CD60" i="8"/>
  <c r="AE60" i="8"/>
  <c r="CQ60" i="8"/>
  <c r="AV60" i="8"/>
  <c r="DH60" i="8"/>
  <c r="BE60" i="8"/>
  <c r="V60" i="8"/>
  <c r="CH60" i="8"/>
  <c r="AI60" i="8"/>
  <c r="CU60" i="8"/>
  <c r="AZ60" i="8"/>
  <c r="DL60" i="8"/>
  <c r="DX55" i="8"/>
  <c r="DH55" i="8"/>
  <c r="CR55" i="8"/>
  <c r="CB55" i="8"/>
  <c r="DW55" i="8"/>
  <c r="DG55" i="8"/>
  <c r="CL55" i="8"/>
  <c r="BQ55" i="8"/>
  <c r="BA55" i="8"/>
  <c r="AK55" i="8"/>
  <c r="ED55" i="8"/>
  <c r="DF55" i="8"/>
  <c r="CK55" i="8"/>
  <c r="BP55" i="8"/>
  <c r="AZ55" i="8"/>
  <c r="AJ55" i="8"/>
  <c r="DZ55" i="8"/>
  <c r="CH55" i="8"/>
  <c r="AX55" i="8"/>
  <c r="DU55" i="8"/>
  <c r="CD55" i="8"/>
  <c r="AU55" i="8"/>
  <c r="J53" i="8"/>
  <c r="I53" i="8" s="1"/>
  <c r="BB55" i="8"/>
  <c r="DE55" i="8"/>
  <c r="AI55" i="8"/>
  <c r="BJ55" i="8"/>
  <c r="AA55" i="8"/>
  <c r="AQ55" i="8"/>
  <c r="DT55" i="8"/>
  <c r="DD55" i="8"/>
  <c r="CN55" i="8"/>
  <c r="BX55" i="8"/>
  <c r="DY55" i="8"/>
  <c r="DB55" i="8"/>
  <c r="CG55" i="8"/>
  <c r="BM55" i="8"/>
  <c r="AW55" i="8"/>
  <c r="AG55" i="8"/>
  <c r="DV55" i="8"/>
  <c r="DA55" i="8"/>
  <c r="CE55" i="8"/>
  <c r="BL55" i="8"/>
  <c r="AV55" i="8"/>
  <c r="AF55" i="8"/>
  <c r="DN55" i="8"/>
  <c r="BW55" i="8"/>
  <c r="AP55" i="8"/>
  <c r="DJ55" i="8"/>
  <c r="BS55" i="8"/>
  <c r="AM55" i="8"/>
  <c r="DI55" i="8"/>
  <c r="AL55" i="8"/>
  <c r="CI55" i="8"/>
  <c r="DS55" i="8"/>
  <c r="AT55" i="8"/>
  <c r="BY55" i="8"/>
  <c r="DP55" i="8"/>
  <c r="CZ55" i="8"/>
  <c r="CJ55" i="8"/>
  <c r="BT55" i="8"/>
  <c r="DR55" i="8"/>
  <c r="CW55" i="8"/>
  <c r="CA55" i="8"/>
  <c r="BI55" i="8"/>
  <c r="AS55" i="8"/>
  <c r="AC55" i="8"/>
  <c r="DQ55" i="8"/>
  <c r="CU55" i="8"/>
  <c r="BZ55" i="8"/>
  <c r="BH55" i="8"/>
  <c r="AR55" i="8"/>
  <c r="AB55" i="8"/>
  <c r="DC55" i="8"/>
  <c r="BN55" i="8"/>
  <c r="AH55" i="8"/>
  <c r="CY55" i="8"/>
  <c r="BK55" i="8"/>
  <c r="AE55" i="8"/>
  <c r="CM55" i="8"/>
  <c r="V55" i="8"/>
  <c r="BO55" i="8"/>
  <c r="CX55" i="8"/>
  <c r="AD55" i="8"/>
  <c r="BG55" i="8"/>
  <c r="EB55" i="8"/>
  <c r="EA55" i="8"/>
  <c r="BE55" i="8"/>
  <c r="CP55" i="8"/>
  <c r="X55" i="8"/>
  <c r="CO55" i="8"/>
  <c r="EC55" i="8"/>
  <c r="DO55" i="8"/>
  <c r="DL55" i="8"/>
  <c r="DM55" i="8"/>
  <c r="AO55" i="8"/>
  <c r="BU55" i="8"/>
  <c r="CS55" i="8"/>
  <c r="BC55" i="8"/>
  <c r="AY55" i="8"/>
  <c r="CF55" i="8"/>
  <c r="DK55" i="8"/>
  <c r="Z55" i="8"/>
  <c r="CV55" i="8"/>
  <c r="CQ55" i="8"/>
  <c r="Y55" i="8"/>
  <c r="BD55" i="8"/>
  <c r="BF55" i="8"/>
  <c r="W55" i="8"/>
  <c r="CC55" i="8"/>
  <c r="BV55" i="8"/>
  <c r="AN55" i="8"/>
  <c r="BR55" i="8"/>
  <c r="CT55" i="8"/>
  <c r="DV61" i="8"/>
  <c r="DF61" i="8"/>
  <c r="CP61" i="8"/>
  <c r="BZ61" i="8"/>
  <c r="BJ61" i="8"/>
  <c r="AT61" i="8"/>
  <c r="AD61" i="8"/>
  <c r="DY61" i="8"/>
  <c r="DI61" i="8"/>
  <c r="CS61" i="8"/>
  <c r="CC61" i="8"/>
  <c r="BM61" i="8"/>
  <c r="AW61" i="8"/>
  <c r="AG61" i="8"/>
  <c r="DX61" i="8"/>
  <c r="DH61" i="8"/>
  <c r="CR61" i="8"/>
  <c r="CB61" i="8"/>
  <c r="BL61" i="8"/>
  <c r="AV61" i="8"/>
  <c r="AF61" i="8"/>
  <c r="DK61" i="8"/>
  <c r="AY61" i="8"/>
  <c r="CQ61" i="8"/>
  <c r="AE61" i="8"/>
  <c r="BW61" i="8"/>
  <c r="DO61" i="8"/>
  <c r="CI61" i="8"/>
  <c r="DR61" i="8"/>
  <c r="DB61" i="8"/>
  <c r="CL61" i="8"/>
  <c r="BV61" i="8"/>
  <c r="BF61" i="8"/>
  <c r="AP61" i="8"/>
  <c r="Z61" i="8"/>
  <c r="DU61" i="8"/>
  <c r="DE61" i="8"/>
  <c r="CO61" i="8"/>
  <c r="BY61" i="8"/>
  <c r="BI61" i="8"/>
  <c r="AS61" i="8"/>
  <c r="AC61" i="8"/>
  <c r="DT61" i="8"/>
  <c r="DD61" i="8"/>
  <c r="CN61" i="8"/>
  <c r="BX61" i="8"/>
  <c r="BH61" i="8"/>
  <c r="AR61" i="8"/>
  <c r="AB61" i="8"/>
  <c r="CU61" i="8"/>
  <c r="AI61" i="8"/>
  <c r="CA61" i="8"/>
  <c r="DS61" i="8"/>
  <c r="BG61" i="8"/>
  <c r="BC61" i="8"/>
  <c r="W61" i="8"/>
  <c r="ED61" i="8"/>
  <c r="DN61" i="8"/>
  <c r="CX61" i="8"/>
  <c r="CH61" i="8"/>
  <c r="BR61" i="8"/>
  <c r="BB61" i="8"/>
  <c r="AL61" i="8"/>
  <c r="V61" i="8"/>
  <c r="DQ61" i="8"/>
  <c r="DA61" i="8"/>
  <c r="CK61" i="8"/>
  <c r="BU61" i="8"/>
  <c r="BE61" i="8"/>
  <c r="AO61" i="8"/>
  <c r="Y61" i="8"/>
  <c r="DP61" i="8"/>
  <c r="CZ61" i="8"/>
  <c r="CJ61" i="8"/>
  <c r="BT61" i="8"/>
  <c r="BD61" i="8"/>
  <c r="AN61" i="8"/>
  <c r="X61" i="8"/>
  <c r="CE61" i="8"/>
  <c r="DW61" i="8"/>
  <c r="BK61" i="8"/>
  <c r="DC61" i="8"/>
  <c r="AQ61" i="8"/>
  <c r="CY61" i="8"/>
  <c r="J59" i="8"/>
  <c r="I59" i="8" s="1"/>
  <c r="DZ61" i="8"/>
  <c r="BN61" i="8"/>
  <c r="DM61" i="8"/>
  <c r="BA61" i="8"/>
  <c r="CV61" i="8"/>
  <c r="AJ61" i="8"/>
  <c r="AU61" i="8"/>
  <c r="BS61" i="8"/>
  <c r="BQ61" i="8"/>
  <c r="DG61" i="8"/>
  <c r="DJ61" i="8"/>
  <c r="AX61" i="8"/>
  <c r="CW61" i="8"/>
  <c r="AK61" i="8"/>
  <c r="CF61" i="8"/>
  <c r="EA61" i="8"/>
  <c r="CM61" i="8"/>
  <c r="CD61" i="8"/>
  <c r="DL61" i="8"/>
  <c r="CT61" i="8"/>
  <c r="AH61" i="8"/>
  <c r="CG61" i="8"/>
  <c r="EB61" i="8"/>
  <c r="BP61" i="8"/>
  <c r="BO61" i="8"/>
  <c r="AA61" i="8"/>
  <c r="EC61" i="8"/>
  <c r="AZ61" i="8"/>
  <c r="AM61" i="8"/>
  <c r="DW48" i="8"/>
  <c r="CP48" i="8"/>
  <c r="BP48" i="8"/>
  <c r="CS48" i="8"/>
  <c r="DK48" i="8"/>
  <c r="AM48" i="8"/>
  <c r="AJ48" i="8"/>
  <c r="BI48" i="8"/>
  <c r="BE48" i="8"/>
  <c r="Z48" i="8"/>
  <c r="DG48" i="8"/>
  <c r="CC48" i="8"/>
  <c r="AN48" i="8"/>
  <c r="CZ48" i="8"/>
  <c r="CT48" i="8"/>
  <c r="AO48" i="8"/>
  <c r="DV48" i="8"/>
  <c r="CQ48" i="8"/>
  <c r="BM48" i="8"/>
  <c r="AB48" i="8"/>
  <c r="CN48" i="8"/>
  <c r="AH48" i="8"/>
  <c r="Y48" i="8"/>
  <c r="DF48" i="8"/>
  <c r="CA48" i="8"/>
  <c r="AW48" i="8"/>
  <c r="ED48" i="8"/>
  <c r="J52" i="8"/>
  <c r="I52" i="8" s="1"/>
  <c r="I51" i="8"/>
  <c r="AF11" i="8"/>
  <c r="AI11" i="8"/>
  <c r="BS11" i="8"/>
  <c r="DK11" i="8"/>
  <c r="DH11" i="8"/>
  <c r="Z11" i="8"/>
  <c r="BI11" i="8"/>
  <c r="DR11" i="8"/>
  <c r="CN11" i="8"/>
  <c r="DN11" i="8"/>
  <c r="H11" i="8"/>
  <c r="BM11" i="8"/>
  <c r="EC11" i="8"/>
  <c r="CK11" i="8"/>
  <c r="AQ11" i="8"/>
  <c r="AJ11" i="8"/>
  <c r="CQ11" i="8"/>
  <c r="BQ11" i="8"/>
  <c r="AS11" i="8"/>
  <c r="AZ11" i="8"/>
  <c r="AL11" i="8"/>
  <c r="AB11" i="8"/>
  <c r="BZ11" i="8"/>
  <c r="DW25" i="8"/>
  <c r="BK25" i="8"/>
  <c r="CP25" i="8"/>
  <c r="CB25" i="8"/>
  <c r="BB25" i="8"/>
  <c r="DA25" i="8"/>
  <c r="AO25" i="8"/>
  <c r="DS25" i="8"/>
  <c r="BG25" i="8"/>
  <c r="CH25" i="8"/>
  <c r="BL25" i="8"/>
  <c r="AT25" i="8"/>
  <c r="DM25" i="8"/>
  <c r="BA25" i="8"/>
  <c r="AF25" i="8"/>
  <c r="BS25" i="8"/>
  <c r="DR25" i="8"/>
  <c r="CV25" i="8"/>
  <c r="BR25" i="8"/>
  <c r="DY25" i="8"/>
  <c r="BM25" i="8"/>
  <c r="BP25" i="8"/>
  <c r="CE25" i="8"/>
  <c r="J23" i="8"/>
  <c r="I23" i="8" s="1"/>
  <c r="EB25" i="8"/>
  <c r="CT25" i="8"/>
  <c r="AJ25" i="8"/>
  <c r="BY25" i="8"/>
  <c r="CJ25" i="8"/>
  <c r="DP25" i="8"/>
  <c r="BE25" i="8"/>
  <c r="BW25" i="8"/>
  <c r="BZ25" i="8"/>
  <c r="CI25" i="8"/>
  <c r="CX25" i="8"/>
  <c r="CZ25" i="8"/>
  <c r="AP25" i="8"/>
  <c r="DN25" i="8"/>
  <c r="AC25" i="8"/>
  <c r="DG25" i="8"/>
  <c r="AU25" i="8"/>
  <c r="BN25" i="8"/>
  <c r="AB25" i="8"/>
  <c r="DX25" i="8"/>
  <c r="CK25" i="8"/>
  <c r="Y25" i="8"/>
  <c r="DC25" i="8"/>
  <c r="AQ25" i="8"/>
  <c r="BF25" i="8"/>
  <c r="X25" i="8"/>
  <c r="DT25" i="8"/>
  <c r="CW25" i="8"/>
  <c r="AK25" i="8"/>
  <c r="DO25" i="8"/>
  <c r="BC25" i="8"/>
  <c r="CD25" i="8"/>
  <c r="AZ25" i="8"/>
  <c r="AL25" i="8"/>
  <c r="DI25" i="8"/>
  <c r="AW25" i="8"/>
  <c r="EA25" i="8"/>
  <c r="BO25" i="8"/>
  <c r="DB25" i="8"/>
  <c r="CN25" i="8"/>
  <c r="BJ25" i="8"/>
  <c r="DU25" i="8"/>
  <c r="BI25" i="8"/>
  <c r="BD25" i="8"/>
  <c r="ED25" i="8"/>
  <c r="DQ25" i="8"/>
  <c r="DV25" i="8"/>
  <c r="EC25" i="8"/>
  <c r="BX25" i="8"/>
  <c r="V25" i="8"/>
  <c r="CC25" i="8"/>
  <c r="AI25" i="8"/>
  <c r="CR25" i="8"/>
  <c r="CQ25" i="8"/>
  <c r="AE25" i="8"/>
  <c r="AH25" i="8"/>
  <c r="DJ25" i="8"/>
  <c r="BT25" i="8"/>
  <c r="BU25" i="8"/>
  <c r="CF25" i="8"/>
  <c r="CM25" i="8"/>
  <c r="AA25" i="8"/>
  <c r="AD25" i="8"/>
  <c r="DF25" i="8"/>
  <c r="BH25" i="8"/>
  <c r="CG25" i="8"/>
  <c r="DL25" i="8"/>
  <c r="CY25" i="8"/>
  <c r="AM25" i="8"/>
  <c r="AX25" i="8"/>
  <c r="DZ25" i="8"/>
  <c r="DH25" i="8"/>
  <c r="CS25" i="8"/>
  <c r="AG25" i="8"/>
  <c r="DK25" i="8"/>
  <c r="AY25" i="8"/>
  <c r="BV25" i="8"/>
  <c r="AN25" i="8"/>
  <c r="Z25" i="8"/>
  <c r="DE25" i="8"/>
  <c r="AS25" i="8"/>
  <c r="CA25" i="8"/>
  <c r="CL25" i="8"/>
  <c r="AR25" i="8"/>
  <c r="DD25" i="8"/>
  <c r="BQ25" i="8"/>
  <c r="W25" i="8"/>
  <c r="AV25" i="8"/>
  <c r="CU25" i="8"/>
  <c r="CO25" i="8"/>
  <c r="V11" i="8"/>
  <c r="DS11" i="8"/>
  <c r="ED11" i="8"/>
  <c r="ED49" i="8"/>
  <c r="DN49" i="8"/>
  <c r="CX49" i="8"/>
  <c r="CH49" i="8"/>
  <c r="BR49" i="8"/>
  <c r="BB49" i="8"/>
  <c r="AL49" i="8"/>
  <c r="V49" i="8"/>
  <c r="DQ49" i="8"/>
  <c r="DA49" i="8"/>
  <c r="CK49" i="8"/>
  <c r="BU49" i="8"/>
  <c r="BE49" i="8"/>
  <c r="DW49" i="8"/>
  <c r="CQ49" i="8"/>
  <c r="BK49" i="8"/>
  <c r="AI49" i="8"/>
  <c r="DT49" i="8"/>
  <c r="CN49" i="8"/>
  <c r="BH49" i="8"/>
  <c r="AG49" i="8"/>
  <c r="DS49" i="8"/>
  <c r="CM49" i="8"/>
  <c r="BG49" i="8"/>
  <c r="AF49" i="8"/>
  <c r="AV49" i="8"/>
  <c r="AO49" i="8"/>
  <c r="AJ49" i="8"/>
  <c r="BD49" i="8"/>
  <c r="DZ49" i="8"/>
  <c r="DJ49" i="8"/>
  <c r="CT49" i="8"/>
  <c r="CD49" i="8"/>
  <c r="BN49" i="8"/>
  <c r="AX49" i="8"/>
  <c r="AH49" i="8"/>
  <c r="EC49" i="8"/>
  <c r="DM49" i="8"/>
  <c r="CW49" i="8"/>
  <c r="CG49" i="8"/>
  <c r="BQ49" i="8"/>
  <c r="BA49" i="8"/>
  <c r="DO49" i="8"/>
  <c r="CI49" i="8"/>
  <c r="BC49" i="8"/>
  <c r="AC49" i="8"/>
  <c r="DL49" i="8"/>
  <c r="CF49" i="8"/>
  <c r="AZ49" i="8"/>
  <c r="AB49" i="8"/>
  <c r="DK49" i="8"/>
  <c r="CE49" i="8"/>
  <c r="AY49" i="8"/>
  <c r="AA49" i="8"/>
  <c r="Y49" i="8"/>
  <c r="DX49" i="8"/>
  <c r="J47" i="8"/>
  <c r="I47" i="8" s="1"/>
  <c r="AE49" i="8"/>
  <c r="DV49" i="8"/>
  <c r="DF49" i="8"/>
  <c r="CP49" i="8"/>
  <c r="BZ49" i="8"/>
  <c r="BJ49" i="8"/>
  <c r="AT49" i="8"/>
  <c r="AD49" i="8"/>
  <c r="DY49" i="8"/>
  <c r="DI49" i="8"/>
  <c r="CS49" i="8"/>
  <c r="CC49" i="8"/>
  <c r="BM49" i="8"/>
  <c r="AW49" i="8"/>
  <c r="DG49" i="8"/>
  <c r="CA49" i="8"/>
  <c r="AU49" i="8"/>
  <c r="X49" i="8"/>
  <c r="DD49" i="8"/>
  <c r="BX49" i="8"/>
  <c r="AR49" i="8"/>
  <c r="W49" i="8"/>
  <c r="DC49" i="8"/>
  <c r="BW49" i="8"/>
  <c r="AQ49" i="8"/>
  <c r="DH49" i="8"/>
  <c r="CZ49" i="8"/>
  <c r="CR49" i="8"/>
  <c r="DP49" i="8"/>
  <c r="DR49" i="8"/>
  <c r="BF49" i="8"/>
  <c r="DE49" i="8"/>
  <c r="AS49" i="8"/>
  <c r="EB49" i="8"/>
  <c r="EA49" i="8"/>
  <c r="CB49" i="8"/>
  <c r="BV49" i="8"/>
  <c r="AN49" i="8"/>
  <c r="CJ49" i="8"/>
  <c r="DB49" i="8"/>
  <c r="AP49" i="8"/>
  <c r="CO49" i="8"/>
  <c r="CY49" i="8"/>
  <c r="CV49" i="8"/>
  <c r="CU49" i="8"/>
  <c r="BT49" i="8"/>
  <c r="DU49" i="8"/>
  <c r="AM49" i="8"/>
  <c r="CL49" i="8"/>
  <c r="Z49" i="8"/>
  <c r="BY49" i="8"/>
  <c r="BS49" i="8"/>
  <c r="BP49" i="8"/>
  <c r="BO49" i="8"/>
  <c r="BL49" i="8"/>
  <c r="BI49" i="8"/>
  <c r="AK49" i="8"/>
  <c r="BS42" i="8"/>
  <c r="BZ30" i="8"/>
  <c r="AJ60" i="8"/>
  <c r="AA42" i="8"/>
  <c r="AD42" i="8"/>
  <c r="AF42" i="8"/>
  <c r="AT42" i="8"/>
  <c r="BJ42" i="8"/>
  <c r="DP42" i="8"/>
  <c r="BE42" i="8"/>
  <c r="CD42" i="8"/>
  <c r="CQ42" i="8"/>
  <c r="AB42" i="8"/>
  <c r="DU42" i="8"/>
  <c r="DY42" i="8"/>
  <c r="CV42" i="8"/>
  <c r="CP42" i="8"/>
  <c r="BQ42" i="8"/>
  <c r="AN42" i="8"/>
  <c r="DF42" i="8"/>
  <c r="CZ42" i="8"/>
  <c r="DV42" i="8"/>
  <c r="AZ42" i="8"/>
  <c r="BX42" i="8"/>
  <c r="BU42" i="8"/>
  <c r="AH42" i="8"/>
  <c r="CT42" i="8"/>
  <c r="AU42" i="8"/>
  <c r="DG42" i="8"/>
  <c r="BP42" i="8"/>
  <c r="CN42" i="8"/>
  <c r="BY42" i="8"/>
  <c r="V42" i="8"/>
  <c r="CH42" i="8"/>
  <c r="AI42" i="8"/>
  <c r="CU42" i="8"/>
  <c r="CF42" i="8"/>
  <c r="DD42" i="8"/>
  <c r="CC42" i="8"/>
  <c r="Z42" i="8"/>
  <c r="CL42" i="8"/>
  <c r="AM42" i="8"/>
  <c r="CY42" i="8"/>
  <c r="CB30" i="8"/>
  <c r="AY30" i="8"/>
  <c r="CT30" i="8"/>
  <c r="CD30" i="8"/>
  <c r="CW30" i="8"/>
  <c r="AB30" i="8"/>
  <c r="DM30" i="8"/>
  <c r="CM30" i="8"/>
  <c r="AM30" i="8"/>
  <c r="X30" i="8"/>
  <c r="AO30" i="8"/>
  <c r="DA30" i="8"/>
  <c r="BB30" i="8"/>
  <c r="DN30" i="8"/>
  <c r="AQ30" i="8"/>
  <c r="DT30" i="8"/>
  <c r="BW30" i="8"/>
  <c r="AC30" i="8"/>
  <c r="CO30" i="8"/>
  <c r="AP30" i="8"/>
  <c r="DB30" i="8"/>
  <c r="DW30" i="8"/>
  <c r="W30" i="8"/>
  <c r="CZ30" i="8"/>
  <c r="AG30" i="8"/>
  <c r="CS30" i="8"/>
  <c r="AT30" i="8"/>
  <c r="DF30" i="8"/>
  <c r="EA30" i="8"/>
  <c r="I33" i="8"/>
  <c r="J34" i="8"/>
  <c r="AG60" i="8"/>
  <c r="BV60" i="8"/>
  <c r="CZ60" i="8"/>
  <c r="AC60" i="8"/>
  <c r="CY60" i="8"/>
  <c r="X60" i="8"/>
  <c r="DB60" i="8"/>
  <c r="BQ60" i="8"/>
  <c r="AS60" i="8"/>
  <c r="AD60" i="8"/>
  <c r="CP60" i="8"/>
  <c r="AQ60" i="8"/>
  <c r="DC60" i="8"/>
  <c r="BH60" i="8"/>
  <c r="DT60" i="8"/>
  <c r="BI60" i="8"/>
  <c r="AH60" i="8"/>
  <c r="CT60" i="8"/>
  <c r="AU60" i="8"/>
  <c r="DG60" i="8"/>
  <c r="BL60" i="8"/>
  <c r="DX60" i="8"/>
  <c r="DQ60" i="8"/>
  <c r="AL60" i="8"/>
  <c r="CX60" i="8"/>
  <c r="AY60" i="8"/>
  <c r="DK60" i="8"/>
  <c r="BP60" i="8"/>
  <c r="CS24" i="8"/>
  <c r="BU24" i="8"/>
  <c r="DB24" i="8"/>
  <c r="BA24" i="8"/>
  <c r="BO24" i="8"/>
  <c r="DX24" i="8"/>
  <c r="CA24" i="8"/>
  <c r="Y24" i="8"/>
  <c r="DR24" i="8"/>
  <c r="BP24" i="8"/>
  <c r="CI24" i="8"/>
  <c r="BB24" i="8"/>
  <c r="DE24" i="8"/>
  <c r="BG24" i="8"/>
  <c r="AF24" i="8"/>
  <c r="DA24" i="8"/>
  <c r="AK24" i="8"/>
  <c r="AB24" i="8"/>
  <c r="AH24" i="8"/>
  <c r="DJ24" i="8"/>
  <c r="BS24" i="8"/>
  <c r="AU24" i="8"/>
  <c r="CR24" i="8"/>
  <c r="CZ24" i="8"/>
  <c r="DC24" i="8"/>
  <c r="CD24" i="8"/>
  <c r="DY24" i="8"/>
  <c r="DS43" i="8"/>
  <c r="DC43" i="8"/>
  <c r="CM43" i="8"/>
  <c r="BW43" i="8"/>
  <c r="BG43" i="8"/>
  <c r="AQ43" i="8"/>
  <c r="AA43" i="8"/>
  <c r="DT43" i="8"/>
  <c r="CX43" i="8"/>
  <c r="CC43" i="8"/>
  <c r="BH43" i="8"/>
  <c r="AL43" i="8"/>
  <c r="EC43" i="8"/>
  <c r="DH43" i="8"/>
  <c r="CL43" i="8"/>
  <c r="BQ43" i="8"/>
  <c r="AV43" i="8"/>
  <c r="Z43" i="8"/>
  <c r="DL43" i="8"/>
  <c r="CP43" i="8"/>
  <c r="BU43" i="8"/>
  <c r="AZ43" i="8"/>
  <c r="AD43" i="8"/>
  <c r="CT43" i="8"/>
  <c r="DJ43" i="8"/>
  <c r="AC43" i="8"/>
  <c r="BN43" i="8"/>
  <c r="CD43" i="8"/>
  <c r="DO43" i="8"/>
  <c r="CY43" i="8"/>
  <c r="CI43" i="8"/>
  <c r="BS43" i="8"/>
  <c r="BC43" i="8"/>
  <c r="AM43" i="8"/>
  <c r="W43" i="8"/>
  <c r="DN43" i="8"/>
  <c r="CS43" i="8"/>
  <c r="BX43" i="8"/>
  <c r="BB43" i="8"/>
  <c r="AG43" i="8"/>
  <c r="DX43" i="8"/>
  <c r="DB43" i="8"/>
  <c r="CG43" i="8"/>
  <c r="BL43" i="8"/>
  <c r="AP43" i="8"/>
  <c r="EB43" i="8"/>
  <c r="DF43" i="8"/>
  <c r="CK43" i="8"/>
  <c r="BP43" i="8"/>
  <c r="AT43" i="8"/>
  <c r="Y43" i="8"/>
  <c r="BY43" i="8"/>
  <c r="CO43" i="8"/>
  <c r="DZ43" i="8"/>
  <c r="AS43" i="8"/>
  <c r="BI43" i="8"/>
  <c r="EA43" i="8"/>
  <c r="DK43" i="8"/>
  <c r="CU43" i="8"/>
  <c r="CE43" i="8"/>
  <c r="BO43" i="8"/>
  <c r="AY43" i="8"/>
  <c r="AI43" i="8"/>
  <c r="ED43" i="8"/>
  <c r="DI43" i="8"/>
  <c r="CN43" i="8"/>
  <c r="BR43" i="8"/>
  <c r="AW43" i="8"/>
  <c r="AB43" i="8"/>
  <c r="DR43" i="8"/>
  <c r="CW43" i="8"/>
  <c r="CB43" i="8"/>
  <c r="BF43" i="8"/>
  <c r="AK43" i="8"/>
  <c r="DV43" i="8"/>
  <c r="DA43" i="8"/>
  <c r="CF43" i="8"/>
  <c r="BJ43" i="8"/>
  <c r="AO43" i="8"/>
  <c r="J41" i="8"/>
  <c r="I41" i="8" s="1"/>
  <c r="BD43" i="8"/>
  <c r="BT43" i="8"/>
  <c r="DE43" i="8"/>
  <c r="X43" i="8"/>
  <c r="DU43" i="8"/>
  <c r="DG43" i="8"/>
  <c r="AU43" i="8"/>
  <c r="CH43" i="8"/>
  <c r="DM43" i="8"/>
  <c r="AF43" i="8"/>
  <c r="BE43" i="8"/>
  <c r="AX43" i="8"/>
  <c r="DW43" i="8"/>
  <c r="V43" i="8"/>
  <c r="BZ43" i="8"/>
  <c r="CQ43" i="8"/>
  <c r="AE43" i="8"/>
  <c r="BM43" i="8"/>
  <c r="CR43" i="8"/>
  <c r="DQ43" i="8"/>
  <c r="AJ43" i="8"/>
  <c r="CJ43" i="8"/>
  <c r="DD43" i="8"/>
  <c r="BA43" i="8"/>
  <c r="AH43" i="8"/>
  <c r="CA43" i="8"/>
  <c r="DY43" i="8"/>
  <c r="AR43" i="8"/>
  <c r="BV43" i="8"/>
  <c r="CV43" i="8"/>
  <c r="DP43" i="8"/>
  <c r="CZ43" i="8"/>
  <c r="BK43" i="8"/>
  <c r="AN43" i="8"/>
  <c r="I45" i="8"/>
  <c r="J46" i="8"/>
  <c r="I46" i="8" s="1"/>
  <c r="AW11" i="8"/>
  <c r="CD11" i="8"/>
  <c r="DW11" i="8"/>
  <c r="AG11" i="8"/>
  <c r="CW11" i="8"/>
  <c r="BU11" i="8"/>
  <c r="AA11" i="8"/>
  <c r="DU11" i="8"/>
  <c r="CA11" i="8"/>
  <c r="CE11" i="8"/>
  <c r="DE11" i="8"/>
  <c r="DI11" i="8"/>
  <c r="BL11" i="8"/>
  <c r="BR11" i="8"/>
  <c r="DP11" i="8"/>
  <c r="CJ11" i="8"/>
  <c r="DC11" i="8"/>
  <c r="CT11" i="8"/>
  <c r="AH11" i="8"/>
  <c r="BP11" i="8"/>
  <c r="AD11" i="8"/>
  <c r="AX11" i="8"/>
  <c r="DJ11" i="8"/>
  <c r="AY11" i="8"/>
  <c r="DO11" i="8"/>
  <c r="AV11" i="8"/>
  <c r="AC11" i="8"/>
  <c r="BN11" i="8"/>
  <c r="J58" i="8"/>
  <c r="I58" i="8" s="1"/>
  <c r="I57" i="8"/>
  <c r="BH42" i="8"/>
  <c r="DT42" i="8"/>
  <c r="AQ42" i="8"/>
  <c r="BZ42" i="8"/>
  <c r="AK42" i="8"/>
  <c r="BG42" i="8"/>
  <c r="BA42" i="8"/>
  <c r="BW42" i="8"/>
  <c r="DL42" i="8"/>
  <c r="Y42" i="8"/>
  <c r="CK42" i="8"/>
  <c r="AX42" i="8"/>
  <c r="DJ42" i="8"/>
  <c r="BK42" i="8"/>
  <c r="DW42" i="8"/>
  <c r="EB42" i="8"/>
  <c r="AC42" i="8"/>
  <c r="CO42" i="8"/>
  <c r="AL42" i="8"/>
  <c r="CX42" i="8"/>
  <c r="AY42" i="8"/>
  <c r="DK42" i="8"/>
  <c r="X42" i="8"/>
  <c r="AG42" i="8"/>
  <c r="CS42" i="8"/>
  <c r="AP42" i="8"/>
  <c r="DB42" i="8"/>
  <c r="BC42" i="8"/>
  <c r="DO42" i="8"/>
  <c r="EC30" i="8"/>
  <c r="EB30" i="8"/>
  <c r="DO30" i="8"/>
  <c r="CE30" i="8"/>
  <c r="AX30" i="8"/>
  <c r="BK30" i="8"/>
  <c r="BN30" i="8"/>
  <c r="AJ30" i="8"/>
  <c r="BS30" i="8"/>
  <c r="BD30" i="8"/>
  <c r="BE30" i="8"/>
  <c r="DQ30" i="8"/>
  <c r="BR30" i="8"/>
  <c r="ED30" i="8"/>
  <c r="DP30" i="8"/>
  <c r="AU30" i="8"/>
  <c r="AF30" i="8"/>
  <c r="AS30" i="8"/>
  <c r="DE30" i="8"/>
  <c r="BF30" i="8"/>
  <c r="DR30" i="8"/>
  <c r="BO30" i="8"/>
  <c r="BC30" i="8"/>
  <c r="AN30" i="8"/>
  <c r="AW30" i="8"/>
  <c r="DI30" i="8"/>
  <c r="BJ30" i="8"/>
  <c r="DV30" i="8"/>
  <c r="BS60" i="8"/>
  <c r="W60" i="8"/>
  <c r="DM60" i="8"/>
  <c r="Z60" i="8"/>
  <c r="BD60" i="8"/>
  <c r="AK60" i="8"/>
  <c r="BC60" i="8"/>
  <c r="CW60" i="8"/>
  <c r="DE60" i="8"/>
  <c r="AT60" i="8"/>
  <c r="DF60" i="8"/>
  <c r="BG60" i="8"/>
  <c r="DS60" i="8"/>
  <c r="BX60" i="8"/>
  <c r="EC60" i="8"/>
  <c r="DU60" i="8"/>
  <c r="AX60" i="8"/>
  <c r="DJ60" i="8"/>
  <c r="BK60" i="8"/>
  <c r="DW60" i="8"/>
  <c r="CB60" i="8"/>
  <c r="CG60" i="8"/>
  <c r="BY60" i="8"/>
  <c r="BB60" i="8"/>
  <c r="DN60" i="8"/>
  <c r="BO60" i="8"/>
  <c r="EA60" i="8"/>
  <c r="CF60" i="8"/>
  <c r="AI24" i="8"/>
  <c r="I21" i="8"/>
  <c r="J22" i="8"/>
  <c r="AC48" i="8"/>
  <c r="AG48" i="8"/>
  <c r="DU48" i="8"/>
  <c r="BC48" i="8"/>
  <c r="BB48" i="8"/>
  <c r="DB48" i="8"/>
  <c r="DJ48" i="8"/>
  <c r="DE48" i="8"/>
  <c r="CU48" i="8"/>
  <c r="BQ48" i="8"/>
  <c r="AL48" i="8"/>
  <c r="DS48" i="8"/>
  <c r="BT48" i="8"/>
  <c r="BS48" i="8"/>
  <c r="AS48" i="8"/>
  <c r="CE48" i="8"/>
  <c r="BA48" i="8"/>
  <c r="V48" i="8"/>
  <c r="DC48" i="8"/>
  <c r="BH48" i="8"/>
  <c r="DT48" i="8"/>
  <c r="CY48" i="8"/>
  <c r="BO48" i="8"/>
  <c r="AK48" i="8"/>
  <c r="DR48" i="8"/>
  <c r="CM48" i="8"/>
  <c r="AV48" i="8"/>
  <c r="DH48" i="8"/>
  <c r="EA11" i="8"/>
  <c r="BE11" i="8"/>
  <c r="CC11" i="8"/>
  <c r="DM11" i="8"/>
  <c r="DL11" i="8"/>
  <c r="AN11" i="8"/>
  <c r="X11" i="8"/>
  <c r="CM11" i="8"/>
  <c r="BB11" i="8"/>
  <c r="DB11" i="8"/>
  <c r="W11" i="8"/>
  <c r="BD11" i="8"/>
  <c r="BT11" i="8"/>
  <c r="BF11" i="8"/>
  <c r="DZ11" i="8"/>
  <c r="CI11" i="8"/>
  <c r="DV11" i="8"/>
  <c r="AP11" i="8"/>
  <c r="CG11" i="8"/>
  <c r="AT11" i="8"/>
  <c r="BK11" i="8"/>
  <c r="CU11" i="8"/>
  <c r="AK11" i="8"/>
  <c r="AO11" i="8"/>
  <c r="CH11" i="8"/>
  <c r="CO11" i="8"/>
  <c r="AU11" i="8"/>
  <c r="DQ31" i="8"/>
  <c r="DA31" i="8"/>
  <c r="CK31" i="8"/>
  <c r="BU31" i="8"/>
  <c r="BE31" i="8"/>
  <c r="AO31" i="8"/>
  <c r="Y31" i="8"/>
  <c r="DP31" i="8"/>
  <c r="CZ31" i="8"/>
  <c r="CJ31" i="8"/>
  <c r="BT31" i="8"/>
  <c r="BD31" i="8"/>
  <c r="AN31" i="8"/>
  <c r="X31" i="8"/>
  <c r="DO31" i="8"/>
  <c r="CY31" i="8"/>
  <c r="CI31" i="8"/>
  <c r="BS31" i="8"/>
  <c r="BC31" i="8"/>
  <c r="AM31" i="8"/>
  <c r="W31" i="8"/>
  <c r="CH31" i="8"/>
  <c r="V31" i="8"/>
  <c r="DZ31" i="8"/>
  <c r="BN31" i="8"/>
  <c r="DF31" i="8"/>
  <c r="AT31" i="8"/>
  <c r="CL31" i="8"/>
  <c r="EC31" i="8"/>
  <c r="DM31" i="8"/>
  <c r="CW31" i="8"/>
  <c r="CG31" i="8"/>
  <c r="BQ31" i="8"/>
  <c r="BA31" i="8"/>
  <c r="AK31" i="8"/>
  <c r="EB31" i="8"/>
  <c r="DL31" i="8"/>
  <c r="CV31" i="8"/>
  <c r="CF31" i="8"/>
  <c r="BP31" i="8"/>
  <c r="AZ31" i="8"/>
  <c r="AJ31" i="8"/>
  <c r="EA31" i="8"/>
  <c r="DK31" i="8"/>
  <c r="CU31" i="8"/>
  <c r="CE31" i="8"/>
  <c r="BO31" i="8"/>
  <c r="AY31" i="8"/>
  <c r="AI31" i="8"/>
  <c r="ED31" i="8"/>
  <c r="BR31" i="8"/>
  <c r="BV31" i="8"/>
  <c r="DJ31" i="8"/>
  <c r="AX31" i="8"/>
  <c r="CP31" i="8"/>
  <c r="AD31" i="8"/>
  <c r="BF31" i="8"/>
  <c r="DY31" i="8"/>
  <c r="DI31" i="8"/>
  <c r="CS31" i="8"/>
  <c r="CC31" i="8"/>
  <c r="BM31" i="8"/>
  <c r="AW31" i="8"/>
  <c r="AG31" i="8"/>
  <c r="DX31" i="8"/>
  <c r="DH31" i="8"/>
  <c r="CR31" i="8"/>
  <c r="CB31" i="8"/>
  <c r="BL31" i="8"/>
  <c r="AV31" i="8"/>
  <c r="AF31" i="8"/>
  <c r="DW31" i="8"/>
  <c r="DG31" i="8"/>
  <c r="CQ31" i="8"/>
  <c r="CA31" i="8"/>
  <c r="BK31" i="8"/>
  <c r="AU31" i="8"/>
  <c r="AE31" i="8"/>
  <c r="DN31" i="8"/>
  <c r="BB31" i="8"/>
  <c r="AP31" i="8"/>
  <c r="CT31" i="8"/>
  <c r="AH31" i="8"/>
  <c r="BZ31" i="8"/>
  <c r="DR31" i="8"/>
  <c r="Z31" i="8"/>
  <c r="DU31" i="8"/>
  <c r="BI31" i="8"/>
  <c r="DD31" i="8"/>
  <c r="AR31" i="8"/>
  <c r="CM31" i="8"/>
  <c r="AA31" i="8"/>
  <c r="CD31" i="8"/>
  <c r="DE31" i="8"/>
  <c r="AS31" i="8"/>
  <c r="CN31" i="8"/>
  <c r="AB31" i="8"/>
  <c r="BW31" i="8"/>
  <c r="CX31" i="8"/>
  <c r="DV31" i="8"/>
  <c r="DT31" i="8"/>
  <c r="DC31" i="8"/>
  <c r="J29" i="8"/>
  <c r="I29" i="8" s="1"/>
  <c r="CO31" i="8"/>
  <c r="AC31" i="8"/>
  <c r="BX31" i="8"/>
  <c r="DS31" i="8"/>
  <c r="BG31" i="8"/>
  <c r="AL31" i="8"/>
  <c r="BJ31" i="8"/>
  <c r="BY31" i="8"/>
  <c r="BH31" i="8"/>
  <c r="AQ31" i="8"/>
  <c r="DB31" i="8"/>
  <c r="AV3" i="8"/>
  <c r="AV276" i="8" s="1"/>
  <c r="AU1" i="8"/>
  <c r="AS3" i="7"/>
  <c r="AR1" i="7"/>
  <c r="J16" i="8" l="1"/>
  <c r="K15" i="21"/>
  <c r="J15" i="21" s="1"/>
  <c r="K24" i="21"/>
  <c r="J24" i="21" s="1"/>
  <c r="K22" i="21"/>
  <c r="J22" i="21" s="1"/>
  <c r="K26" i="21"/>
  <c r="J26" i="21" s="1"/>
  <c r="K16" i="21"/>
  <c r="J16" i="21" s="1"/>
  <c r="K21" i="21"/>
  <c r="J21" i="21" s="1"/>
  <c r="K18" i="21"/>
  <c r="J18" i="21" s="1"/>
  <c r="K23" i="21"/>
  <c r="J23" i="21" s="1"/>
  <c r="K30" i="21"/>
  <c r="J30" i="21" s="1"/>
  <c r="K25" i="21"/>
  <c r="J25" i="21" s="1"/>
  <c r="K17" i="21"/>
  <c r="J17" i="21" s="1"/>
  <c r="K29" i="21"/>
  <c r="J29" i="21" s="1"/>
  <c r="K27" i="21"/>
  <c r="J27" i="21" s="1"/>
  <c r="K31" i="21"/>
  <c r="J31" i="21" s="1"/>
  <c r="K33" i="21"/>
  <c r="J33" i="21" s="1"/>
  <c r="K28" i="21"/>
  <c r="J28" i="21" s="1"/>
  <c r="K14" i="21"/>
  <c r="K32" i="21"/>
  <c r="J32" i="21" s="1"/>
  <c r="K19" i="21"/>
  <c r="J19" i="21" s="1"/>
  <c r="K20" i="21"/>
  <c r="J20" i="21" s="1"/>
  <c r="EC5" i="8"/>
  <c r="DY13" i="15" s="1"/>
  <c r="DP5" i="8"/>
  <c r="DL13" i="15" s="1"/>
  <c r="AQ5" i="8"/>
  <c r="AM13" i="15" s="1"/>
  <c r="CL5" i="8"/>
  <c r="CH13" i="15" s="1"/>
  <c r="J10" i="8"/>
  <c r="DB12" i="8" s="1"/>
  <c r="BF12" i="8"/>
  <c r="AE12" i="8"/>
  <c r="BQ12" i="8"/>
  <c r="DF12" i="8"/>
  <c r="DH12" i="8"/>
  <c r="DY12" i="8"/>
  <c r="AU12" i="8"/>
  <c r="DO12" i="8"/>
  <c r="AC12" i="8"/>
  <c r="CT12" i="8"/>
  <c r="BO12" i="8"/>
  <c r="BA12" i="8"/>
  <c r="DT12" i="8"/>
  <c r="AW5" i="8"/>
  <c r="AS13" i="15" s="1"/>
  <c r="EA5" i="8"/>
  <c r="DW13" i="15" s="1"/>
  <c r="BK5" i="8"/>
  <c r="BG13" i="15" s="1"/>
  <c r="CS4" i="8"/>
  <c r="AZ4" i="8"/>
  <c r="BJ12" i="8"/>
  <c r="CW12" i="8"/>
  <c r="CJ12" i="8"/>
  <c r="AL12" i="8"/>
  <c r="BV12" i="8"/>
  <c r="AJ12" i="8"/>
  <c r="AK12" i="8"/>
  <c r="BX12" i="8"/>
  <c r="BY12" i="8"/>
  <c r="Y12" i="8"/>
  <c r="BK12" i="8"/>
  <c r="DV12" i="8"/>
  <c r="BB12" i="8"/>
  <c r="BL12" i="8"/>
  <c r="CL12" i="8"/>
  <c r="DG12" i="8"/>
  <c r="BZ12" i="8"/>
  <c r="CH12" i="8"/>
  <c r="DZ12" i="8"/>
  <c r="CO12" i="8"/>
  <c r="AW12" i="8"/>
  <c r="BS12" i="8"/>
  <c r="DC12" i="8"/>
  <c r="CP12" i="8"/>
  <c r="BJ9" i="12"/>
  <c r="BH46" i="12"/>
  <c r="BQ10" i="12"/>
  <c r="BI9" i="12"/>
  <c r="AY10" i="12"/>
  <c r="BH25" i="12"/>
  <c r="BG53" i="12"/>
  <c r="BG46" i="12" s="1"/>
  <c r="BG9" i="12" s="1"/>
  <c r="BO50" i="12"/>
  <c r="BO31" i="12"/>
  <c r="BP54" i="12"/>
  <c r="BP48" i="12"/>
  <c r="BO45" i="12"/>
  <c r="BO27" i="12"/>
  <c r="BP35" i="12"/>
  <c r="BP43" i="12"/>
  <c r="BO35" i="12"/>
  <c r="BP42" i="12"/>
  <c r="BO40" i="12"/>
  <c r="BP49" i="12"/>
  <c r="BO54" i="12"/>
  <c r="BP30" i="12"/>
  <c r="BQ53" i="12"/>
  <c r="BQ49" i="12"/>
  <c r="BQ44" i="12"/>
  <c r="BQ39" i="12"/>
  <c r="BQ34" i="12"/>
  <c r="BQ30" i="12"/>
  <c r="BQ26" i="12"/>
  <c r="BP53" i="12"/>
  <c r="BO32" i="12"/>
  <c r="BO51" i="12"/>
  <c r="BR54" i="12"/>
  <c r="BR50" i="12"/>
  <c r="BR45" i="12"/>
  <c r="BR40" i="12"/>
  <c r="BR35" i="12"/>
  <c r="BR31" i="12"/>
  <c r="BR27" i="12"/>
  <c r="BP29" i="12"/>
  <c r="BP32" i="12"/>
  <c r="BO29" i="12"/>
  <c r="BO48" i="12"/>
  <c r="BQ56" i="12"/>
  <c r="BQ52" i="12"/>
  <c r="BQ48" i="12"/>
  <c r="BQ43" i="12"/>
  <c r="BQ38" i="12"/>
  <c r="BQ33" i="12"/>
  <c r="BQ29" i="12"/>
  <c r="BP52" i="12"/>
  <c r="BP40" i="12"/>
  <c r="BO37" i="12"/>
  <c r="BO55" i="12"/>
  <c r="BR53" i="12"/>
  <c r="BR49" i="12"/>
  <c r="BR44" i="12"/>
  <c r="BR39" i="12"/>
  <c r="BR34" i="12"/>
  <c r="BR30" i="12"/>
  <c r="BR26" i="12"/>
  <c r="BP39" i="12"/>
  <c r="BP51" i="12"/>
  <c r="BO33" i="12"/>
  <c r="BO52" i="12"/>
  <c r="BQ55" i="12"/>
  <c r="BQ51" i="12"/>
  <c r="BQ47" i="12"/>
  <c r="BQ42" i="12"/>
  <c r="BQ37" i="12"/>
  <c r="BQ32" i="12"/>
  <c r="BQ28" i="12"/>
  <c r="BP56" i="12"/>
  <c r="BP28" i="12"/>
  <c r="BO42" i="12"/>
  <c r="BR56" i="12"/>
  <c r="BR52" i="12"/>
  <c r="BR48" i="12"/>
  <c r="BR43" i="12"/>
  <c r="BR38" i="12"/>
  <c r="BR33" i="12"/>
  <c r="BR29" i="12"/>
  <c r="BP27" i="12"/>
  <c r="BO38" i="12"/>
  <c r="BO56" i="12"/>
  <c r="BQ54" i="12"/>
  <c r="BQ35" i="12"/>
  <c r="BO47" i="12"/>
  <c r="BR42" i="12"/>
  <c r="BF57" i="12"/>
  <c r="BF39" i="12"/>
  <c r="BF21" i="12"/>
  <c r="BF52" i="12"/>
  <c r="BF33" i="12"/>
  <c r="BF15" i="12"/>
  <c r="BF47" i="12"/>
  <c r="BF28" i="12"/>
  <c r="BF50" i="12"/>
  <c r="BF27" i="12"/>
  <c r="BF35" i="12"/>
  <c r="BP26" i="12"/>
  <c r="BP37" i="12"/>
  <c r="BO44" i="12"/>
  <c r="BQ45" i="12"/>
  <c r="BQ27" i="12"/>
  <c r="BR51" i="12"/>
  <c r="BF30" i="12"/>
  <c r="BF43" i="12"/>
  <c r="BQ50" i="12"/>
  <c r="BQ31" i="12"/>
  <c r="BP34" i="12"/>
  <c r="BR55" i="12"/>
  <c r="BR37" i="12"/>
  <c r="BR36" i="12" s="1"/>
  <c r="BP45" i="12"/>
  <c r="BF53" i="12"/>
  <c r="BF34" i="12"/>
  <c r="BF17" i="12"/>
  <c r="BF48" i="12"/>
  <c r="BF29" i="12"/>
  <c r="BF11" i="12"/>
  <c r="BF42" i="12"/>
  <c r="BF23" i="12"/>
  <c r="BF31" i="12"/>
  <c r="BF40" i="12"/>
  <c r="BF18" i="12"/>
  <c r="BP44" i="12"/>
  <c r="BP55" i="12"/>
  <c r="BO30" i="12"/>
  <c r="BO49" i="12"/>
  <c r="BP47" i="12"/>
  <c r="BR32" i="12"/>
  <c r="BF49" i="12"/>
  <c r="BF12" i="12"/>
  <c r="BR47" i="12"/>
  <c r="BO43" i="12"/>
  <c r="BF44" i="12"/>
  <c r="BF24" i="12"/>
  <c r="BF37" i="12"/>
  <c r="BF13" i="12"/>
  <c r="BP31" i="12"/>
  <c r="BO34" i="12"/>
  <c r="BF56" i="12"/>
  <c r="BF19" i="12"/>
  <c r="BP33" i="12"/>
  <c r="BO53" i="12"/>
  <c r="BQ40" i="12"/>
  <c r="BF38" i="12"/>
  <c r="BF14" i="12"/>
  <c r="BF54" i="12"/>
  <c r="BR28" i="12"/>
  <c r="BF26" i="12"/>
  <c r="BF20" i="12"/>
  <c r="BF32" i="12"/>
  <c r="BF45" i="12"/>
  <c r="BP50" i="12"/>
  <c r="BO39" i="12"/>
  <c r="BF55" i="12"/>
  <c r="BF22" i="12"/>
  <c r="BO26" i="12"/>
  <c r="BO28" i="12"/>
  <c r="BF51" i="12"/>
  <c r="BP38" i="12"/>
  <c r="BP17" i="12"/>
  <c r="BQ17" i="12"/>
  <c r="BR17" i="12"/>
  <c r="BO17" i="12"/>
  <c r="BP19" i="12"/>
  <c r="BR19" i="12"/>
  <c r="BP18" i="12"/>
  <c r="BR18" i="12"/>
  <c r="BQ19" i="12"/>
  <c r="BO18" i="12"/>
  <c r="BQ18" i="12"/>
  <c r="BO19" i="12"/>
  <c r="BR20" i="12"/>
  <c r="BQ20" i="12"/>
  <c r="BP20" i="12"/>
  <c r="BO20" i="12"/>
  <c r="BO21" i="12"/>
  <c r="BR21" i="12"/>
  <c r="BQ21" i="12"/>
  <c r="BP21" i="12"/>
  <c r="BR22" i="12"/>
  <c r="BO22" i="12"/>
  <c r="BQ22" i="12"/>
  <c r="BP22" i="12"/>
  <c r="BP23" i="12"/>
  <c r="BQ23" i="12"/>
  <c r="BO23" i="12"/>
  <c r="BR23" i="12"/>
  <c r="BR24" i="12"/>
  <c r="BO24" i="12"/>
  <c r="BP24" i="12"/>
  <c r="BQ24" i="12"/>
  <c r="BH36" i="12"/>
  <c r="BN9" i="12"/>
  <c r="BK9" i="12"/>
  <c r="BH10" i="12"/>
  <c r="AM18" i="8"/>
  <c r="AB18" i="8"/>
  <c r="BD18" i="8"/>
  <c r="CR18" i="8"/>
  <c r="AS18" i="8"/>
  <c r="DV18" i="8"/>
  <c r="BM18" i="8"/>
  <c r="BZ18" i="8"/>
  <c r="CA18" i="8"/>
  <c r="DZ18" i="8"/>
  <c r="CI18" i="8"/>
  <c r="BP18" i="8"/>
  <c r="CQ18" i="8"/>
  <c r="BQ18" i="8"/>
  <c r="AT18" i="8"/>
  <c r="CP18" i="8"/>
  <c r="CU18" i="8"/>
  <c r="X18" i="8"/>
  <c r="EB18" i="8"/>
  <c r="DP18" i="8"/>
  <c r="AG18" i="8"/>
  <c r="CJ18" i="8"/>
  <c r="AY18" i="8"/>
  <c r="CX18" i="8"/>
  <c r="DC18" i="8"/>
  <c r="DE18" i="8"/>
  <c r="DB18" i="8"/>
  <c r="BK18" i="8"/>
  <c r="AU18" i="8"/>
  <c r="CW18" i="8"/>
  <c r="BN18" i="8"/>
  <c r="V18" i="8"/>
  <c r="BU18" i="8"/>
  <c r="EA18" i="8"/>
  <c r="DW18" i="8"/>
  <c r="BF18" i="8"/>
  <c r="CE18" i="8"/>
  <c r="CD18" i="8"/>
  <c r="EC18" i="8"/>
  <c r="DF18" i="8"/>
  <c r="BL18" i="8"/>
  <c r="AA18" i="8"/>
  <c r="AI18" i="8"/>
  <c r="Z18" i="8"/>
  <c r="AD18" i="8"/>
  <c r="BR18" i="8"/>
  <c r="AL18" i="8"/>
  <c r="BS18" i="8"/>
  <c r="CK18" i="8"/>
  <c r="DY18" i="8"/>
  <c r="CT18" i="8"/>
  <c r="AQ18" i="8"/>
  <c r="BJ18" i="8"/>
  <c r="DG18" i="8"/>
  <c r="DT18" i="8"/>
  <c r="ED18" i="8"/>
  <c r="AV18" i="8"/>
  <c r="DJ18" i="8"/>
  <c r="AR18" i="8"/>
  <c r="DQ18" i="8"/>
  <c r="BC18" i="8"/>
  <c r="DR18" i="8"/>
  <c r="DS18" i="8"/>
  <c r="BG18" i="8"/>
  <c r="I15" i="8"/>
  <c r="AW18" i="8"/>
  <c r="BO18" i="8"/>
  <c r="AK18" i="8"/>
  <c r="CC18" i="8"/>
  <c r="DU18" i="8"/>
  <c r="W18" i="8"/>
  <c r="CL18" i="8"/>
  <c r="AH18" i="8"/>
  <c r="AN18" i="8"/>
  <c r="DN18" i="8"/>
  <c r="CN18" i="8"/>
  <c r="AZ18" i="8"/>
  <c r="DH18" i="8"/>
  <c r="DA18" i="8"/>
  <c r="DO18" i="8"/>
  <c r="BV18" i="8"/>
  <c r="BY18" i="8"/>
  <c r="CY18" i="8"/>
  <c r="DM18" i="8"/>
  <c r="AO18" i="8"/>
  <c r="CS18" i="8"/>
  <c r="DD18" i="8"/>
  <c r="BB18" i="8"/>
  <c r="AF18" i="8"/>
  <c r="AC18" i="8"/>
  <c r="BE18" i="8"/>
  <c r="AP18" i="8"/>
  <c r="DI18" i="8"/>
  <c r="CO18" i="8"/>
  <c r="AJ18" i="8"/>
  <c r="CF18" i="8"/>
  <c r="CV18" i="8"/>
  <c r="BT18" i="8"/>
  <c r="DL18" i="8"/>
  <c r="DX18" i="8"/>
  <c r="BI18" i="8"/>
  <c r="Y18" i="8"/>
  <c r="CG18" i="8"/>
  <c r="BA18" i="8"/>
  <c r="DK18" i="8"/>
  <c r="AX18" i="8"/>
  <c r="CM18" i="8"/>
  <c r="BX18" i="8"/>
  <c r="CZ18" i="8"/>
  <c r="CB18" i="8"/>
  <c r="CH18" i="8"/>
  <c r="AE18" i="8"/>
  <c r="BW18" i="8"/>
  <c r="BH18" i="8"/>
  <c r="AM9" i="12"/>
  <c r="AW10" i="12"/>
  <c r="AW9" i="12" s="1"/>
  <c r="BO10" i="12"/>
  <c r="BP10" i="12"/>
  <c r="BH16" i="12"/>
  <c r="BH41" i="12"/>
  <c r="AY9" i="12"/>
  <c r="AX10" i="12"/>
  <c r="AX9" i="12" s="1"/>
  <c r="AV10" i="12"/>
  <c r="AV9" i="12" s="1"/>
  <c r="BM9" i="12"/>
  <c r="BR10" i="12"/>
  <c r="AD46" i="12"/>
  <c r="AD25" i="12"/>
  <c r="O60" i="17" s="1"/>
  <c r="AE41" i="12"/>
  <c r="AF15" i="12"/>
  <c r="AF13" i="12"/>
  <c r="AF11" i="12"/>
  <c r="AF14" i="12"/>
  <c r="AF12" i="12"/>
  <c r="AF46" i="12"/>
  <c r="AF36" i="12"/>
  <c r="M53" i="12"/>
  <c r="M54" i="12"/>
  <c r="M30" i="12"/>
  <c r="M31" i="12"/>
  <c r="M22" i="12"/>
  <c r="M38" i="12"/>
  <c r="M27" i="12"/>
  <c r="M21" i="12"/>
  <c r="M34" i="12"/>
  <c r="M52" i="12"/>
  <c r="M18" i="12"/>
  <c r="M23" i="12"/>
  <c r="M28" i="12"/>
  <c r="M29" i="12"/>
  <c r="M17" i="12"/>
  <c r="M45" i="12"/>
  <c r="M35" i="12"/>
  <c r="M43" i="12"/>
  <c r="M39" i="12"/>
  <c r="M42" i="12"/>
  <c r="M20" i="12"/>
  <c r="M37" i="12"/>
  <c r="M24" i="12"/>
  <c r="M44" i="12"/>
  <c r="M51" i="12"/>
  <c r="M19" i="12"/>
  <c r="M49" i="12"/>
  <c r="M40" i="12"/>
  <c r="M32" i="12"/>
  <c r="M33" i="12"/>
  <c r="M26" i="12"/>
  <c r="M56" i="12"/>
  <c r="M47" i="12"/>
  <c r="M48" i="12"/>
  <c r="M55" i="12"/>
  <c r="M50" i="12"/>
  <c r="AF41" i="12"/>
  <c r="AF16" i="12"/>
  <c r="N62" i="17" s="1"/>
  <c r="AF25" i="12"/>
  <c r="O62" i="17" s="1"/>
  <c r="AE46" i="12"/>
  <c r="AE15" i="12"/>
  <c r="AE11" i="12"/>
  <c r="AE13" i="12"/>
  <c r="AE14" i="12"/>
  <c r="AE12" i="12"/>
  <c r="AE36" i="12"/>
  <c r="AE16" i="12"/>
  <c r="N61" i="17" s="1"/>
  <c r="AD36" i="12"/>
  <c r="AE25" i="12"/>
  <c r="O61" i="17" s="1"/>
  <c r="AD15" i="12"/>
  <c r="AD14" i="12"/>
  <c r="AD12" i="12"/>
  <c r="AD13" i="12"/>
  <c r="AD11" i="12"/>
  <c r="AD16" i="12"/>
  <c r="N60" i="17" s="1"/>
  <c r="AD41" i="12"/>
  <c r="AC46" i="12"/>
  <c r="AC41" i="12"/>
  <c r="AC16" i="12"/>
  <c r="N59" i="17" s="1"/>
  <c r="N58" i="17" s="1"/>
  <c r="AC14" i="12"/>
  <c r="AC12" i="12"/>
  <c r="AC13" i="12"/>
  <c r="AC11" i="12"/>
  <c r="AC15" i="12"/>
  <c r="AC25" i="12"/>
  <c r="O59" i="17" s="1"/>
  <c r="AC36" i="12"/>
  <c r="CN5" i="8"/>
  <c r="CJ13" i="15" s="1"/>
  <c r="AB5" i="8"/>
  <c r="X13" i="15" s="1"/>
  <c r="AF4" i="8"/>
  <c r="DD5" i="8"/>
  <c r="CZ13" i="15" s="1"/>
  <c r="CM5" i="8"/>
  <c r="CI13" i="15" s="1"/>
  <c r="BC5" i="8"/>
  <c r="AY13" i="15" s="1"/>
  <c r="E43" i="20"/>
  <c r="F39" i="20"/>
  <c r="I16" i="8"/>
  <c r="DF5" i="8"/>
  <c r="DB13" i="15" s="1"/>
  <c r="I28" i="8"/>
  <c r="F41" i="20"/>
  <c r="I22" i="8"/>
  <c r="F40" i="20"/>
  <c r="I34" i="8"/>
  <c r="F42" i="20"/>
  <c r="I40" i="8"/>
  <c r="F43" i="20"/>
  <c r="BF20" i="13"/>
  <c r="BG57" i="13"/>
  <c r="BG34" i="13" s="1"/>
  <c r="BG27" i="13" s="1"/>
  <c r="BG55" i="13"/>
  <c r="BG24" i="13" s="1"/>
  <c r="BI2" i="13"/>
  <c r="BH58" i="13"/>
  <c r="M8" i="15"/>
  <c r="J8" i="15"/>
  <c r="DW4" i="8"/>
  <c r="AT5" i="8"/>
  <c r="AP13" i="15" s="1"/>
  <c r="DT4" i="8"/>
  <c r="Q8" i="15"/>
  <c r="O8" i="15"/>
  <c r="K8" i="15"/>
  <c r="N8" i="15"/>
  <c r="I8" i="15"/>
  <c r="P8" i="15"/>
  <c r="L8" i="15"/>
  <c r="X41" i="12"/>
  <c r="W41" i="12"/>
  <c r="F8" i="15"/>
  <c r="G8" i="15"/>
  <c r="H8" i="15"/>
  <c r="J286" i="8"/>
  <c r="J277" i="8" s="1"/>
  <c r="Y16" i="12"/>
  <c r="N42" i="17" s="1"/>
  <c r="V4" i="8"/>
  <c r="CA3" i="10"/>
  <c r="BZ1" i="10"/>
  <c r="V16" i="12"/>
  <c r="N39" i="17" s="1"/>
  <c r="Y25" i="12"/>
  <c r="O42" i="17" s="1"/>
  <c r="V36" i="12"/>
  <c r="I11" i="12"/>
  <c r="I17" i="12"/>
  <c r="I38" i="12"/>
  <c r="I22" i="12"/>
  <c r="I29" i="12"/>
  <c r="I35" i="12"/>
  <c r="I45" i="12"/>
  <c r="I12" i="12"/>
  <c r="I13" i="12"/>
  <c r="I34" i="12"/>
  <c r="I30" i="12"/>
  <c r="I19" i="12"/>
  <c r="I43" i="12"/>
  <c r="I20" i="12"/>
  <c r="I26" i="12"/>
  <c r="I15" i="12"/>
  <c r="I24" i="12"/>
  <c r="I52" i="12"/>
  <c r="I18" i="12"/>
  <c r="I48" i="12"/>
  <c r="I54" i="12"/>
  <c r="I42" i="12"/>
  <c r="I39" i="12"/>
  <c r="I21" i="12"/>
  <c r="I37" i="12"/>
  <c r="I47" i="12"/>
  <c r="I53" i="12"/>
  <c r="I31" i="12"/>
  <c r="I49" i="12"/>
  <c r="I27" i="12"/>
  <c r="I33" i="12"/>
  <c r="I14" i="12"/>
  <c r="I44" i="12"/>
  <c r="I50" i="12"/>
  <c r="I56" i="12"/>
  <c r="I51" i="12"/>
  <c r="I32" i="12"/>
  <c r="I40" i="12"/>
  <c r="I28" i="12"/>
  <c r="I55" i="12"/>
  <c r="I23" i="12"/>
  <c r="K44" i="12"/>
  <c r="K26" i="12"/>
  <c r="K52" i="12"/>
  <c r="K33" i="12"/>
  <c r="K55" i="12"/>
  <c r="K37" i="12"/>
  <c r="K19" i="12"/>
  <c r="K45" i="12"/>
  <c r="K27" i="12"/>
  <c r="K39" i="12"/>
  <c r="K21" i="12"/>
  <c r="K48" i="12"/>
  <c r="K29" i="12"/>
  <c r="K51" i="12"/>
  <c r="K32" i="12"/>
  <c r="K40" i="12"/>
  <c r="K22" i="12"/>
  <c r="K53" i="12"/>
  <c r="K34" i="12"/>
  <c r="K17" i="12"/>
  <c r="K43" i="12"/>
  <c r="K24" i="12"/>
  <c r="K47" i="12"/>
  <c r="K28" i="12"/>
  <c r="K54" i="12"/>
  <c r="K35" i="12"/>
  <c r="K18" i="12"/>
  <c r="K49" i="12"/>
  <c r="K30" i="12"/>
  <c r="K56" i="12"/>
  <c r="K38" i="12"/>
  <c r="K20" i="12"/>
  <c r="K42" i="12"/>
  <c r="K23" i="12"/>
  <c r="K50" i="12"/>
  <c r="K31" i="12"/>
  <c r="U16" i="12"/>
  <c r="N38" i="17" s="1"/>
  <c r="X16" i="12"/>
  <c r="N41" i="17" s="1"/>
  <c r="V41" i="12"/>
  <c r="V46" i="12"/>
  <c r="Y36" i="12"/>
  <c r="W25" i="12"/>
  <c r="O40" i="17" s="1"/>
  <c r="X36" i="12"/>
  <c r="T36" i="12"/>
  <c r="T41" i="12"/>
  <c r="T16" i="12"/>
  <c r="U46" i="12"/>
  <c r="J54" i="12"/>
  <c r="J35" i="12"/>
  <c r="J18" i="12"/>
  <c r="J39" i="12"/>
  <c r="J21" i="12"/>
  <c r="J52" i="12"/>
  <c r="J33" i="12"/>
  <c r="J55" i="12"/>
  <c r="J37" i="12"/>
  <c r="J19" i="12"/>
  <c r="J50" i="12"/>
  <c r="J31" i="12"/>
  <c r="J53" i="12"/>
  <c r="J34" i="12"/>
  <c r="J17" i="12"/>
  <c r="J48" i="12"/>
  <c r="J29" i="12"/>
  <c r="J51" i="12"/>
  <c r="J32" i="12"/>
  <c r="J45" i="12"/>
  <c r="J27" i="12"/>
  <c r="J49" i="12"/>
  <c r="J30" i="12"/>
  <c r="J7" i="12"/>
  <c r="J43" i="12"/>
  <c r="J24" i="12"/>
  <c r="J47" i="12"/>
  <c r="J28" i="12"/>
  <c r="J40" i="12"/>
  <c r="J22" i="12"/>
  <c r="J44" i="12"/>
  <c r="J26" i="12"/>
  <c r="J56" i="12"/>
  <c r="J38" i="12"/>
  <c r="J20" i="12"/>
  <c r="J42" i="12"/>
  <c r="J23" i="12"/>
  <c r="U41" i="12"/>
  <c r="I7" i="12"/>
  <c r="U13" i="12"/>
  <c r="Y11" i="12"/>
  <c r="W13" i="12"/>
  <c r="X15" i="12"/>
  <c r="U11" i="12"/>
  <c r="V12" i="12"/>
  <c r="U12" i="12"/>
  <c r="Y14" i="12"/>
  <c r="W11" i="12"/>
  <c r="Y15" i="12"/>
  <c r="X12" i="12"/>
  <c r="Y12" i="12"/>
  <c r="X13" i="12"/>
  <c r="W12" i="12"/>
  <c r="V14" i="12"/>
  <c r="V15" i="12"/>
  <c r="X11" i="12"/>
  <c r="W15" i="12"/>
  <c r="V13" i="12"/>
  <c r="Y13" i="12"/>
  <c r="X14" i="12"/>
  <c r="U14" i="12"/>
  <c r="U15" i="12"/>
  <c r="W14" i="12"/>
  <c r="V11" i="12"/>
  <c r="Y46" i="12"/>
  <c r="W16" i="12"/>
  <c r="N40" i="17" s="1"/>
  <c r="X46" i="12"/>
  <c r="Y41" i="12"/>
  <c r="W36" i="12"/>
  <c r="T10" i="12"/>
  <c r="T25" i="12"/>
  <c r="AU4" i="8"/>
  <c r="BL4" i="8"/>
  <c r="BK4" i="8"/>
  <c r="W46" i="12"/>
  <c r="X25" i="12"/>
  <c r="O41" i="17" s="1"/>
  <c r="V25" i="12"/>
  <c r="O39" i="17" s="1"/>
  <c r="T46" i="12"/>
  <c r="U36" i="12"/>
  <c r="U25" i="12"/>
  <c r="O38" i="17" s="1"/>
  <c r="AS5" i="8"/>
  <c r="AO13" i="15" s="1"/>
  <c r="CX5" i="8"/>
  <c r="CT13" i="15" s="1"/>
  <c r="CE5" i="8"/>
  <c r="CA13" i="15" s="1"/>
  <c r="DJ4" i="8"/>
  <c r="AG4" i="8"/>
  <c r="BT4" i="8"/>
  <c r="CC4" i="8"/>
  <c r="AQ4" i="8"/>
  <c r="BC4" i="8"/>
  <c r="CG4" i="8"/>
  <c r="BO5" i="8"/>
  <c r="BK13" i="15" s="1"/>
  <c r="BG5" i="8"/>
  <c r="BC13" i="15" s="1"/>
  <c r="AX4" i="8"/>
  <c r="BU4" i="8"/>
  <c r="DZ4" i="8"/>
  <c r="CA4" i="8"/>
  <c r="AO4" i="8"/>
  <c r="AR5" i="8"/>
  <c r="AN13" i="15" s="1"/>
  <c r="DS5" i="8"/>
  <c r="DO13" i="15" s="1"/>
  <c r="CA5" i="8"/>
  <c r="BW13" i="15" s="1"/>
  <c r="DE4" i="8"/>
  <c r="AX5" i="8"/>
  <c r="AT13" i="15" s="1"/>
  <c r="CY4" i="8"/>
  <c r="AL4" i="8"/>
  <c r="AH4" i="8"/>
  <c r="DY5" i="8"/>
  <c r="DU13" i="15" s="1"/>
  <c r="AK4" i="8"/>
  <c r="BU5" i="8"/>
  <c r="BQ13" i="15" s="1"/>
  <c r="AB117" i="8"/>
  <c r="Y117" i="8"/>
  <c r="AO117" i="8"/>
  <c r="AJ117" i="8"/>
  <c r="AG117" i="8"/>
  <c r="X117" i="8"/>
  <c r="H117" i="8"/>
  <c r="W117" i="8"/>
  <c r="BR5" i="8"/>
  <c r="BN13" i="15" s="1"/>
  <c r="Y4" i="8"/>
  <c r="CK4" i="8"/>
  <c r="BB4" i="8"/>
  <c r="BN4" i="8"/>
  <c r="DG4" i="8"/>
  <c r="CG5" i="8"/>
  <c r="CC13" i="15" s="1"/>
  <c r="ED5" i="8"/>
  <c r="DZ13" i="15" s="1"/>
  <c r="BV5" i="8"/>
  <c r="BR13" i="15" s="1"/>
  <c r="BI5" i="8"/>
  <c r="BE13" i="15" s="1"/>
  <c r="BX5" i="8"/>
  <c r="BT13" i="15" s="1"/>
  <c r="AS4" i="8"/>
  <c r="AL5" i="8"/>
  <c r="AH13" i="15" s="1"/>
  <c r="DX5" i="8"/>
  <c r="DT13" i="15" s="1"/>
  <c r="DK5" i="8"/>
  <c r="DG13" i="15" s="1"/>
  <c r="DO5" i="8"/>
  <c r="DK13" i="15" s="1"/>
  <c r="DT5" i="8"/>
  <c r="DP13" i="15" s="1"/>
  <c r="AD5" i="8"/>
  <c r="Z13" i="15" s="1"/>
  <c r="CQ4" i="8"/>
  <c r="BO4" i="8"/>
  <c r="CR4" i="8"/>
  <c r="CV4" i="8"/>
  <c r="DQ4" i="8"/>
  <c r="AR117" i="8"/>
  <c r="BH117" i="8"/>
  <c r="BE117" i="8"/>
  <c r="AU5" i="8"/>
  <c r="AQ13" i="15" s="1"/>
  <c r="BF5" i="8"/>
  <c r="BB13" i="15" s="1"/>
  <c r="DN4" i="8"/>
  <c r="BH4" i="8"/>
  <c r="AW4" i="8"/>
  <c r="DL4" i="8"/>
  <c r="DH4" i="8"/>
  <c r="DB4" i="8"/>
  <c r="CQ5" i="8"/>
  <c r="CM13" i="15" s="1"/>
  <c r="AC5" i="8"/>
  <c r="Y13" i="15" s="1"/>
  <c r="DA5" i="8"/>
  <c r="CW13" i="15" s="1"/>
  <c r="BP5" i="8"/>
  <c r="BL13" i="15" s="1"/>
  <c r="EB4" i="8"/>
  <c r="AG5" i="8"/>
  <c r="AC13" i="15" s="1"/>
  <c r="Z4" i="8"/>
  <c r="CP5" i="8"/>
  <c r="CL13" i="15" s="1"/>
  <c r="AY5" i="8"/>
  <c r="AU13" i="15" s="1"/>
  <c r="AZ117" i="8"/>
  <c r="BP117" i="8"/>
  <c r="CF117" i="8"/>
  <c r="CV117" i="8"/>
  <c r="DL117" i="8"/>
  <c r="EB117" i="8"/>
  <c r="AW117" i="8"/>
  <c r="BM117" i="8"/>
  <c r="CC117" i="8"/>
  <c r="CS117" i="8"/>
  <c r="DI117" i="8"/>
  <c r="DY117" i="8"/>
  <c r="BH5" i="8"/>
  <c r="BD13" i="15" s="1"/>
  <c r="CU5" i="8"/>
  <c r="CQ13" i="15" s="1"/>
  <c r="DN5" i="8"/>
  <c r="DJ13" i="15" s="1"/>
  <c r="BX117" i="8"/>
  <c r="CN117" i="8"/>
  <c r="DD117" i="8"/>
  <c r="DT117" i="8"/>
  <c r="BU117" i="8"/>
  <c r="CK117" i="8"/>
  <c r="DA117" i="8"/>
  <c r="DQ117" i="8"/>
  <c r="BA5" i="8"/>
  <c r="AW13" i="15" s="1"/>
  <c r="DQ5" i="8"/>
  <c r="DM13" i="15" s="1"/>
  <c r="BE5" i="8"/>
  <c r="BA13" i="15" s="1"/>
  <c r="CT4" i="8"/>
  <c r="CK5" i="8"/>
  <c r="CG13" i="15" s="1"/>
  <c r="BZ5" i="8"/>
  <c r="BV13" i="15" s="1"/>
  <c r="BY4" i="8"/>
  <c r="BQ5" i="8"/>
  <c r="BM13" i="15" s="1"/>
  <c r="Y5" i="8"/>
  <c r="U13" i="15" s="1"/>
  <c r="Z117" i="8"/>
  <c r="AA5" i="8"/>
  <c r="W13" i="15" s="1"/>
  <c r="AI5" i="8"/>
  <c r="AE13" i="15" s="1"/>
  <c r="AL117" i="8"/>
  <c r="BB117" i="8"/>
  <c r="BR117" i="8"/>
  <c r="CH117" i="8"/>
  <c r="CX117" i="8"/>
  <c r="DN117" i="8"/>
  <c r="ED117" i="8"/>
  <c r="AA117" i="8"/>
  <c r="AQ117" i="8"/>
  <c r="BG117" i="8"/>
  <c r="BW117" i="8"/>
  <c r="AE4" i="8"/>
  <c r="AN117" i="8"/>
  <c r="BD117" i="8"/>
  <c r="BT117" i="8"/>
  <c r="CJ117" i="8"/>
  <c r="CZ117" i="8"/>
  <c r="DP117" i="8"/>
  <c r="AK117" i="8"/>
  <c r="BA117" i="8"/>
  <c r="BQ117" i="8"/>
  <c r="CG117" i="8"/>
  <c r="CW117" i="8"/>
  <c r="DM117" i="8"/>
  <c r="EC117" i="8"/>
  <c r="AH117" i="8"/>
  <c r="AX117" i="8"/>
  <c r="BN117" i="8"/>
  <c r="CD117" i="8"/>
  <c r="CT117" i="8"/>
  <c r="DJ117" i="8"/>
  <c r="DZ117" i="8"/>
  <c r="CX4" i="8"/>
  <c r="AV4" i="8"/>
  <c r="CB4" i="8"/>
  <c r="AB4" i="8"/>
  <c r="AF117" i="8"/>
  <c r="AV117" i="8"/>
  <c r="BL117" i="8"/>
  <c r="CB117" i="8"/>
  <c r="CR117" i="8"/>
  <c r="DH117" i="8"/>
  <c r="DX117" i="8"/>
  <c r="AC117" i="8"/>
  <c r="AS117" i="8"/>
  <c r="BI117" i="8"/>
  <c r="BY117" i="8"/>
  <c r="CO117" i="8"/>
  <c r="DE117" i="8"/>
  <c r="DU117" i="8"/>
  <c r="AM117" i="8"/>
  <c r="BC117" i="8"/>
  <c r="BS117" i="8"/>
  <c r="CI117" i="8"/>
  <c r="CY117" i="8"/>
  <c r="DO117" i="8"/>
  <c r="AM4" i="8"/>
  <c r="CF4" i="8"/>
  <c r="BE4" i="8"/>
  <c r="CM117" i="8"/>
  <c r="DC117" i="8"/>
  <c r="DS117" i="8"/>
  <c r="AE117" i="8"/>
  <c r="AU117" i="8"/>
  <c r="BK117" i="8"/>
  <c r="CA117" i="8"/>
  <c r="CQ117" i="8"/>
  <c r="DG117" i="8"/>
  <c r="DW117" i="8"/>
  <c r="AP5" i="8"/>
  <c r="AL13" i="15" s="1"/>
  <c r="CJ5" i="8"/>
  <c r="CF13" i="15" s="1"/>
  <c r="BF4" i="8"/>
  <c r="AE5" i="8"/>
  <c r="AA13" i="15" s="1"/>
  <c r="DO4" i="8"/>
  <c r="J115" i="8"/>
  <c r="I115" i="8" s="1"/>
  <c r="AP4" i="8"/>
  <c r="ED4" i="8"/>
  <c r="DM5" i="8"/>
  <c r="DI13" i="15" s="1"/>
  <c r="AP117" i="8"/>
  <c r="BF117" i="8"/>
  <c r="BV117" i="8"/>
  <c r="CL117" i="8"/>
  <c r="DB117" i="8"/>
  <c r="DR117" i="8"/>
  <c r="CD4" i="8"/>
  <c r="I10" i="8"/>
  <c r="X12" i="8"/>
  <c r="CX12" i="8"/>
  <c r="AO12" i="8"/>
  <c r="CV12" i="8"/>
  <c r="DM12" i="8"/>
  <c r="BY5" i="8"/>
  <c r="BU13" i="15" s="1"/>
  <c r="DO267" i="8"/>
  <c r="DR4" i="8"/>
  <c r="J141" i="8"/>
  <c r="I141" i="8" s="1"/>
  <c r="CE12" i="8"/>
  <c r="EC90" i="8"/>
  <c r="J88" i="8"/>
  <c r="I88" i="8" s="1"/>
  <c r="BA90" i="8"/>
  <c r="CG90" i="8"/>
  <c r="DM90" i="8"/>
  <c r="ED90" i="8"/>
  <c r="DN90" i="8"/>
  <c r="CX90" i="8"/>
  <c r="CH90" i="8"/>
  <c r="BR90" i="8"/>
  <c r="BB90" i="8"/>
  <c r="AL90" i="8"/>
  <c r="V90" i="8"/>
  <c r="DO90" i="8"/>
  <c r="CY90" i="8"/>
  <c r="CI90" i="8"/>
  <c r="BS90" i="8"/>
  <c r="BC90" i="8"/>
  <c r="AM90" i="8"/>
  <c r="W90" i="8"/>
  <c r="AV90" i="8"/>
  <c r="CB90" i="8"/>
  <c r="DH90" i="8"/>
  <c r="AW90" i="8"/>
  <c r="CC90" i="8"/>
  <c r="DI90" i="8"/>
  <c r="AR90" i="8"/>
  <c r="BX90" i="8"/>
  <c r="DD90" i="8"/>
  <c r="AC90" i="8"/>
  <c r="BI90" i="8"/>
  <c r="CO90" i="8"/>
  <c r="DU90" i="8"/>
  <c r="DZ90" i="8"/>
  <c r="DJ90" i="8"/>
  <c r="CT90" i="8"/>
  <c r="CD90" i="8"/>
  <c r="BN90" i="8"/>
  <c r="AX90" i="8"/>
  <c r="AH90" i="8"/>
  <c r="EA90" i="8"/>
  <c r="DK90" i="8"/>
  <c r="CU90" i="8"/>
  <c r="CE90" i="8"/>
  <c r="BO90" i="8"/>
  <c r="AY90" i="8"/>
  <c r="AI90" i="8"/>
  <c r="X90" i="8"/>
  <c r="BD90" i="8"/>
  <c r="CJ90" i="8"/>
  <c r="DP90" i="8"/>
  <c r="Y90" i="8"/>
  <c r="BE90" i="8"/>
  <c r="CK90" i="8"/>
  <c r="DQ90" i="8"/>
  <c r="AZ90" i="8"/>
  <c r="CF90" i="8"/>
  <c r="DL90" i="8"/>
  <c r="AK90" i="8"/>
  <c r="BQ90" i="8"/>
  <c r="CW90" i="8"/>
  <c r="DV90" i="8"/>
  <c r="DF90" i="8"/>
  <c r="CP90" i="8"/>
  <c r="BZ90" i="8"/>
  <c r="BJ90" i="8"/>
  <c r="AT90" i="8"/>
  <c r="AD90" i="8"/>
  <c r="DW90" i="8"/>
  <c r="DG90" i="8"/>
  <c r="CQ90" i="8"/>
  <c r="CA90" i="8"/>
  <c r="BK90" i="8"/>
  <c r="AU90" i="8"/>
  <c r="AE90" i="8"/>
  <c r="AF90" i="8"/>
  <c r="BL90" i="8"/>
  <c r="CR90" i="8"/>
  <c r="DX90" i="8"/>
  <c r="AG90" i="8"/>
  <c r="BM90" i="8"/>
  <c r="CS90" i="8"/>
  <c r="DY90" i="8"/>
  <c r="AB90" i="8"/>
  <c r="BH90" i="8"/>
  <c r="CN90" i="8"/>
  <c r="DT90" i="8"/>
  <c r="AS90" i="8"/>
  <c r="BV90" i="8"/>
  <c r="DS90" i="8"/>
  <c r="BG90" i="8"/>
  <c r="BT90" i="8"/>
  <c r="AJ90" i="8"/>
  <c r="BY90" i="8"/>
  <c r="DR90" i="8"/>
  <c r="BF90" i="8"/>
  <c r="DC90" i="8"/>
  <c r="AQ90" i="8"/>
  <c r="CZ90" i="8"/>
  <c r="AO90" i="8"/>
  <c r="BP90" i="8"/>
  <c r="DE90" i="8"/>
  <c r="DB90" i="8"/>
  <c r="AP90" i="8"/>
  <c r="CM90" i="8"/>
  <c r="AA90" i="8"/>
  <c r="BU90" i="8"/>
  <c r="CV90" i="8"/>
  <c r="CL90" i="8"/>
  <c r="EB90" i="8"/>
  <c r="AN90" i="8"/>
  <c r="Z90" i="8"/>
  <c r="DA90" i="8"/>
  <c r="BW90" i="8"/>
  <c r="EA125" i="8"/>
  <c r="V125" i="8"/>
  <c r="AQ125" i="8"/>
  <c r="BL125" i="8"/>
  <c r="CH125" i="8"/>
  <c r="DC125" i="8"/>
  <c r="DX125" i="8"/>
  <c r="AM125" i="8"/>
  <c r="BH125" i="8"/>
  <c r="CD125" i="8"/>
  <c r="CY125" i="8"/>
  <c r="DT125" i="8"/>
  <c r="X125" i="8"/>
  <c r="AT125" i="8"/>
  <c r="BO125" i="8"/>
  <c r="CJ125" i="8"/>
  <c r="DF125" i="8"/>
  <c r="DQ125" i="8"/>
  <c r="DA125" i="8"/>
  <c r="CK125" i="8"/>
  <c r="BU125" i="8"/>
  <c r="BE125" i="8"/>
  <c r="AO125" i="8"/>
  <c r="Y125" i="8"/>
  <c r="AP125" i="8"/>
  <c r="BK125" i="8"/>
  <c r="CF125" i="8"/>
  <c r="DB125" i="8"/>
  <c r="DW125" i="8"/>
  <c r="AA125" i="8"/>
  <c r="AV125" i="8"/>
  <c r="BR125" i="8"/>
  <c r="CM125" i="8"/>
  <c r="DH125" i="8"/>
  <c r="ED125" i="8"/>
  <c r="W125" i="8"/>
  <c r="AR125" i="8"/>
  <c r="BN125" i="8"/>
  <c r="CI125" i="8"/>
  <c r="DD125" i="8"/>
  <c r="DZ125" i="8"/>
  <c r="AD125" i="8"/>
  <c r="AY125" i="8"/>
  <c r="BT125" i="8"/>
  <c r="CP125" i="8"/>
  <c r="DK125" i="8"/>
  <c r="AF125" i="8"/>
  <c r="BB125" i="8"/>
  <c r="BW125" i="8"/>
  <c r="CR125" i="8"/>
  <c r="DN125" i="8"/>
  <c r="AB125" i="8"/>
  <c r="AX125" i="8"/>
  <c r="BS125" i="8"/>
  <c r="CN125" i="8"/>
  <c r="DJ125" i="8"/>
  <c r="AI125" i="8"/>
  <c r="BD125" i="8"/>
  <c r="BZ125" i="8"/>
  <c r="CU125" i="8"/>
  <c r="DP125" i="8"/>
  <c r="DY125" i="8"/>
  <c r="DI125" i="8"/>
  <c r="CS125" i="8"/>
  <c r="CC125" i="8"/>
  <c r="BM125" i="8"/>
  <c r="AW125" i="8"/>
  <c r="AG125" i="8"/>
  <c r="AE125" i="8"/>
  <c r="AZ125" i="8"/>
  <c r="BV125" i="8"/>
  <c r="CQ125" i="8"/>
  <c r="DL125" i="8"/>
  <c r="CB125" i="8"/>
  <c r="AH125" i="8"/>
  <c r="DO125" i="8"/>
  <c r="BJ125" i="8"/>
  <c r="DE125" i="8"/>
  <c r="BY125" i="8"/>
  <c r="AS125" i="8"/>
  <c r="AJ125" i="8"/>
  <c r="CA125" i="8"/>
  <c r="DR125" i="8"/>
  <c r="J123" i="8"/>
  <c r="I123" i="8" s="1"/>
  <c r="CX125" i="8"/>
  <c r="BC125" i="8"/>
  <c r="CE125" i="8"/>
  <c r="EC125" i="8"/>
  <c r="CW125" i="8"/>
  <c r="BQ125" i="8"/>
  <c r="AK125" i="8"/>
  <c r="AU125" i="8"/>
  <c r="CL125" i="8"/>
  <c r="EB125" i="8"/>
  <c r="AL125" i="8"/>
  <c r="DS125" i="8"/>
  <c r="BX125" i="8"/>
  <c r="CZ125" i="8"/>
  <c r="DU125" i="8"/>
  <c r="CO125" i="8"/>
  <c r="BI125" i="8"/>
  <c r="AC125" i="8"/>
  <c r="BF125" i="8"/>
  <c r="CV125" i="8"/>
  <c r="AN125" i="8"/>
  <c r="CG125" i="8"/>
  <c r="DG125" i="8"/>
  <c r="DM125" i="8"/>
  <c r="CT125" i="8"/>
  <c r="DV125" i="8"/>
  <c r="BA125" i="8"/>
  <c r="BG125" i="8"/>
  <c r="Z125" i="8"/>
  <c r="BP125" i="8"/>
  <c r="V117" i="8"/>
  <c r="AI117" i="8"/>
  <c r="AY117" i="8"/>
  <c r="BO117" i="8"/>
  <c r="CE117" i="8"/>
  <c r="CU117" i="8"/>
  <c r="DK117" i="8"/>
  <c r="EA117" i="8"/>
  <c r="EB272" i="8"/>
  <c r="DL272" i="8"/>
  <c r="CV272" i="8"/>
  <c r="CF272" i="8"/>
  <c r="BP272" i="8"/>
  <c r="AZ272" i="8"/>
  <c r="AJ272" i="8"/>
  <c r="EA272" i="8"/>
  <c r="DK272" i="8"/>
  <c r="CU272" i="8"/>
  <c r="CE272" i="8"/>
  <c r="BO272" i="8"/>
  <c r="AY272" i="8"/>
  <c r="AI272" i="8"/>
  <c r="DY272" i="8"/>
  <c r="CS272" i="8"/>
  <c r="BM272" i="8"/>
  <c r="AG272" i="8"/>
  <c r="DV272" i="8"/>
  <c r="CP272" i="8"/>
  <c r="BJ272" i="8"/>
  <c r="AD272" i="8"/>
  <c r="DM272" i="8"/>
  <c r="CG272" i="8"/>
  <c r="BA272" i="8"/>
  <c r="DR272" i="8"/>
  <c r="I269" i="8"/>
  <c r="DB272" i="8"/>
  <c r="BN272" i="8"/>
  <c r="CJ272" i="8"/>
  <c r="BT272" i="8"/>
  <c r="AN272" i="8"/>
  <c r="DO272" i="8"/>
  <c r="CI272" i="8"/>
  <c r="BC272" i="8"/>
  <c r="W272" i="8"/>
  <c r="BU272" i="8"/>
  <c r="ED272" i="8"/>
  <c r="BR272" i="8"/>
  <c r="DU272" i="8"/>
  <c r="BI272" i="8"/>
  <c r="Z272" i="8"/>
  <c r="CT272" i="8"/>
  <c r="DX272" i="8"/>
  <c r="DH272" i="8"/>
  <c r="CR272" i="8"/>
  <c r="CB272" i="8"/>
  <c r="BL272" i="8"/>
  <c r="AV272" i="8"/>
  <c r="AF272" i="8"/>
  <c r="DW272" i="8"/>
  <c r="DG272" i="8"/>
  <c r="CQ272" i="8"/>
  <c r="CA272" i="8"/>
  <c r="BK272" i="8"/>
  <c r="AU272" i="8"/>
  <c r="AE272" i="8"/>
  <c r="DQ272" i="8"/>
  <c r="CK272" i="8"/>
  <c r="BE272" i="8"/>
  <c r="Y272" i="8"/>
  <c r="DN272" i="8"/>
  <c r="CH272" i="8"/>
  <c r="BB272" i="8"/>
  <c r="V272" i="8"/>
  <c r="DE272" i="8"/>
  <c r="BY272" i="8"/>
  <c r="AS272" i="8"/>
  <c r="CL272" i="8"/>
  <c r="DJ272" i="8"/>
  <c r="BV272" i="8"/>
  <c r="AH272" i="8"/>
  <c r="DP272" i="8"/>
  <c r="DT272" i="8"/>
  <c r="DD272" i="8"/>
  <c r="CN272" i="8"/>
  <c r="BX272" i="8"/>
  <c r="BH272" i="8"/>
  <c r="AR272" i="8"/>
  <c r="AB272" i="8"/>
  <c r="DS272" i="8"/>
  <c r="DC272" i="8"/>
  <c r="CM272" i="8"/>
  <c r="BW272" i="8"/>
  <c r="BG272" i="8"/>
  <c r="AQ272" i="8"/>
  <c r="AA272" i="8"/>
  <c r="DI272" i="8"/>
  <c r="CC272" i="8"/>
  <c r="AW272" i="8"/>
  <c r="J270" i="8"/>
  <c r="I270" i="8" s="1"/>
  <c r="DF272" i="8"/>
  <c r="BZ272" i="8"/>
  <c r="AT272" i="8"/>
  <c r="EC272" i="8"/>
  <c r="CW272" i="8"/>
  <c r="BQ272" i="8"/>
  <c r="AK272" i="8"/>
  <c r="BF272" i="8"/>
  <c r="CD272" i="8"/>
  <c r="AP272" i="8"/>
  <c r="DZ272" i="8"/>
  <c r="CZ272" i="8"/>
  <c r="BD272" i="8"/>
  <c r="X272" i="8"/>
  <c r="CY272" i="8"/>
  <c r="BS272" i="8"/>
  <c r="AM272" i="8"/>
  <c r="DA272" i="8"/>
  <c r="AO272" i="8"/>
  <c r="CX272" i="8"/>
  <c r="AL272" i="8"/>
  <c r="CO272" i="8"/>
  <c r="AC272" i="8"/>
  <c r="AX272" i="8"/>
  <c r="Z5" i="8"/>
  <c r="V13" i="15" s="1"/>
  <c r="EC155" i="8"/>
  <c r="J153" i="8"/>
  <c r="I153" i="8" s="1"/>
  <c r="J188" i="8"/>
  <c r="I188" i="8" s="1"/>
  <c r="BM190" i="8"/>
  <c r="DY190" i="8"/>
  <c r="CG190" i="8"/>
  <c r="BE190" i="8"/>
  <c r="DQ190" i="8"/>
  <c r="BI190" i="8"/>
  <c r="DU190" i="8"/>
  <c r="V190" i="8"/>
  <c r="AL190" i="8"/>
  <c r="BB190" i="8"/>
  <c r="BR190" i="8"/>
  <c r="CH190" i="8"/>
  <c r="CX190" i="8"/>
  <c r="DN190" i="8"/>
  <c r="ED190" i="8"/>
  <c r="AA190" i="8"/>
  <c r="AQ190" i="8"/>
  <c r="BG190" i="8"/>
  <c r="BW190" i="8"/>
  <c r="CM190" i="8"/>
  <c r="DC190" i="8"/>
  <c r="DS190" i="8"/>
  <c r="AF190" i="8"/>
  <c r="AV190" i="8"/>
  <c r="BL190" i="8"/>
  <c r="CB190" i="8"/>
  <c r="CR190" i="8"/>
  <c r="DH190" i="8"/>
  <c r="DX190" i="8"/>
  <c r="CC190" i="8"/>
  <c r="AK190" i="8"/>
  <c r="CW190" i="8"/>
  <c r="BU190" i="8"/>
  <c r="BY190" i="8"/>
  <c r="Z190" i="8"/>
  <c r="AP190" i="8"/>
  <c r="BF190" i="8"/>
  <c r="BV190" i="8"/>
  <c r="CL190" i="8"/>
  <c r="DB190" i="8"/>
  <c r="DR190" i="8"/>
  <c r="AE190" i="8"/>
  <c r="AU190" i="8"/>
  <c r="BK190" i="8"/>
  <c r="CA190" i="8"/>
  <c r="CQ190" i="8"/>
  <c r="DG190" i="8"/>
  <c r="DW190" i="8"/>
  <c r="AJ190" i="8"/>
  <c r="AZ190" i="8"/>
  <c r="BP190" i="8"/>
  <c r="CF190" i="8"/>
  <c r="CV190" i="8"/>
  <c r="DL190" i="8"/>
  <c r="AG190" i="8"/>
  <c r="CS190" i="8"/>
  <c r="BA190" i="8"/>
  <c r="DM190" i="8"/>
  <c r="Y190" i="8"/>
  <c r="CK190" i="8"/>
  <c r="EB190" i="8"/>
  <c r="AC190" i="8"/>
  <c r="CO190" i="8"/>
  <c r="AD190" i="8"/>
  <c r="AT190" i="8"/>
  <c r="BJ190" i="8"/>
  <c r="BZ190" i="8"/>
  <c r="CP190" i="8"/>
  <c r="DF190" i="8"/>
  <c r="DV190" i="8"/>
  <c r="AI190" i="8"/>
  <c r="AY190" i="8"/>
  <c r="BO190" i="8"/>
  <c r="CE190" i="8"/>
  <c r="CU190" i="8"/>
  <c r="DK190" i="8"/>
  <c r="EA190" i="8"/>
  <c r="X190" i="8"/>
  <c r="AN190" i="8"/>
  <c r="BD190" i="8"/>
  <c r="BT190" i="8"/>
  <c r="CJ190" i="8"/>
  <c r="CZ190" i="8"/>
  <c r="DP190" i="8"/>
  <c r="BQ190" i="8"/>
  <c r="DA190" i="8"/>
  <c r="CD190" i="8"/>
  <c r="BS190" i="8"/>
  <c r="AR190" i="8"/>
  <c r="DD190" i="8"/>
  <c r="DE190" i="8"/>
  <c r="DO190" i="8"/>
  <c r="AB190" i="8"/>
  <c r="EC190" i="8"/>
  <c r="AH190" i="8"/>
  <c r="CT190" i="8"/>
  <c r="W190" i="8"/>
  <c r="CI190" i="8"/>
  <c r="BH190" i="8"/>
  <c r="DT190" i="8"/>
  <c r="AO190" i="8"/>
  <c r="BN190" i="8"/>
  <c r="CN190" i="8"/>
  <c r="AW190" i="8"/>
  <c r="AS190" i="8"/>
  <c r="AX190" i="8"/>
  <c r="DJ190" i="8"/>
  <c r="AM190" i="8"/>
  <c r="CY190" i="8"/>
  <c r="BX190" i="8"/>
  <c r="DI190" i="8"/>
  <c r="DZ190" i="8"/>
  <c r="BC190" i="8"/>
  <c r="BJ249" i="8"/>
  <c r="DV249" i="8"/>
  <c r="AH249" i="8"/>
  <c r="CT249" i="8"/>
  <c r="BR249" i="8"/>
  <c r="BV249" i="8"/>
  <c r="AA249" i="8"/>
  <c r="AQ249" i="8"/>
  <c r="BG249" i="8"/>
  <c r="BW249" i="8"/>
  <c r="CM249" i="8"/>
  <c r="DC249" i="8"/>
  <c r="DS249" i="8"/>
  <c r="AB249" i="8"/>
  <c r="AR249" i="8"/>
  <c r="BH249" i="8"/>
  <c r="BX249" i="8"/>
  <c r="CN249" i="8"/>
  <c r="DD249" i="8"/>
  <c r="DT249" i="8"/>
  <c r="J247" i="8"/>
  <c r="I247" i="8" s="1"/>
  <c r="AK249" i="8"/>
  <c r="BA249" i="8"/>
  <c r="BQ249" i="8"/>
  <c r="CG249" i="8"/>
  <c r="CW249" i="8"/>
  <c r="DM249" i="8"/>
  <c r="DF249" i="8"/>
  <c r="BB249" i="8"/>
  <c r="AM249" i="8"/>
  <c r="CI249" i="8"/>
  <c r="AN249" i="8"/>
  <c r="CJ249" i="8"/>
  <c r="AW249" i="8"/>
  <c r="CS249" i="8"/>
  <c r="EC249" i="8"/>
  <c r="BZ249" i="8"/>
  <c r="AX249" i="8"/>
  <c r="DJ249" i="8"/>
  <c r="V249" i="8"/>
  <c r="CH249" i="8"/>
  <c r="Z249" i="8"/>
  <c r="CL249" i="8"/>
  <c r="AE249" i="8"/>
  <c r="AU249" i="8"/>
  <c r="BK249" i="8"/>
  <c r="CA249" i="8"/>
  <c r="CQ249" i="8"/>
  <c r="DG249" i="8"/>
  <c r="DW249" i="8"/>
  <c r="AF249" i="8"/>
  <c r="AV249" i="8"/>
  <c r="BL249" i="8"/>
  <c r="CB249" i="8"/>
  <c r="CR249" i="8"/>
  <c r="DH249" i="8"/>
  <c r="DX249" i="8"/>
  <c r="Y249" i="8"/>
  <c r="AO249" i="8"/>
  <c r="BE249" i="8"/>
  <c r="BU249" i="8"/>
  <c r="CK249" i="8"/>
  <c r="DA249" i="8"/>
  <c r="DQ249" i="8"/>
  <c r="CD249" i="8"/>
  <c r="BF249" i="8"/>
  <c r="W249" i="8"/>
  <c r="BS249" i="8"/>
  <c r="DO249" i="8"/>
  <c r="BT249" i="8"/>
  <c r="DP249" i="8"/>
  <c r="BM249" i="8"/>
  <c r="DY249" i="8"/>
  <c r="AD249" i="8"/>
  <c r="CP249" i="8"/>
  <c r="BN249" i="8"/>
  <c r="DZ249" i="8"/>
  <c r="AL249" i="8"/>
  <c r="CX249" i="8"/>
  <c r="AP249" i="8"/>
  <c r="DB249" i="8"/>
  <c r="AI249" i="8"/>
  <c r="AY249" i="8"/>
  <c r="BO249" i="8"/>
  <c r="CE249" i="8"/>
  <c r="CU249" i="8"/>
  <c r="DK249" i="8"/>
  <c r="EA249" i="8"/>
  <c r="AJ249" i="8"/>
  <c r="AZ249" i="8"/>
  <c r="BP249" i="8"/>
  <c r="CF249" i="8"/>
  <c r="CV249" i="8"/>
  <c r="DL249" i="8"/>
  <c r="EB249" i="8"/>
  <c r="AC249" i="8"/>
  <c r="AS249" i="8"/>
  <c r="BI249" i="8"/>
  <c r="BY249" i="8"/>
  <c r="CO249" i="8"/>
  <c r="DE249" i="8"/>
  <c r="DU249" i="8"/>
  <c r="AT249" i="8"/>
  <c r="DN249" i="8"/>
  <c r="BC249" i="8"/>
  <c r="CY249" i="8"/>
  <c r="X249" i="8"/>
  <c r="BD249" i="8"/>
  <c r="CZ249" i="8"/>
  <c r="AG249" i="8"/>
  <c r="CC249" i="8"/>
  <c r="DI249" i="8"/>
  <c r="ED249" i="8"/>
  <c r="DT124" i="8"/>
  <c r="DD124" i="8"/>
  <c r="CN124" i="8"/>
  <c r="BX124" i="8"/>
  <c r="BH124" i="8"/>
  <c r="EC124" i="8"/>
  <c r="DG124" i="8"/>
  <c r="CL124" i="8"/>
  <c r="BQ124" i="8"/>
  <c r="AU124" i="8"/>
  <c r="AE124" i="8"/>
  <c r="EA124" i="8"/>
  <c r="DF124" i="8"/>
  <c r="CK124" i="8"/>
  <c r="BO124" i="8"/>
  <c r="AT124" i="8"/>
  <c r="AD124" i="8"/>
  <c r="DZ124" i="8"/>
  <c r="DE124" i="8"/>
  <c r="CI124" i="8"/>
  <c r="BN124" i="8"/>
  <c r="AS124" i="8"/>
  <c r="AC124" i="8"/>
  <c r="DS124" i="8"/>
  <c r="CX124" i="8"/>
  <c r="CC124" i="8"/>
  <c r="BG124" i="8"/>
  <c r="AN124" i="8"/>
  <c r="X124" i="8"/>
  <c r="CR124" i="8"/>
  <c r="AV124" i="8"/>
  <c r="BA124" i="8"/>
  <c r="DK124" i="8"/>
  <c r="CP124" i="8"/>
  <c r="AH124" i="8"/>
  <c r="CO124" i="8"/>
  <c r="AG124" i="8"/>
  <c r="BM124" i="8"/>
  <c r="DP124" i="8"/>
  <c r="CZ124" i="8"/>
  <c r="CJ124" i="8"/>
  <c r="BT124" i="8"/>
  <c r="BD124" i="8"/>
  <c r="DW124" i="8"/>
  <c r="DB124" i="8"/>
  <c r="CG124" i="8"/>
  <c r="BK124" i="8"/>
  <c r="AQ124" i="8"/>
  <c r="AA124" i="8"/>
  <c r="DV124" i="8"/>
  <c r="DA124" i="8"/>
  <c r="CE124" i="8"/>
  <c r="BJ124" i="8"/>
  <c r="AP124" i="8"/>
  <c r="Z124" i="8"/>
  <c r="DU124" i="8"/>
  <c r="CY124" i="8"/>
  <c r="CD124" i="8"/>
  <c r="BI124" i="8"/>
  <c r="AO124" i="8"/>
  <c r="Y124" i="8"/>
  <c r="DN124" i="8"/>
  <c r="CS124" i="8"/>
  <c r="BW124" i="8"/>
  <c r="BB124" i="8"/>
  <c r="AJ124" i="8"/>
  <c r="DH124" i="8"/>
  <c r="BL124" i="8"/>
  <c r="CQ124" i="8"/>
  <c r="AI124" i="8"/>
  <c r="BU124" i="8"/>
  <c r="J122" i="8"/>
  <c r="I122" i="8" s="1"/>
  <c r="AX124" i="8"/>
  <c r="DC124" i="8"/>
  <c r="AR124" i="8"/>
  <c r="EB124" i="8"/>
  <c r="DL124" i="8"/>
  <c r="CV124" i="8"/>
  <c r="CF124" i="8"/>
  <c r="BP124" i="8"/>
  <c r="AZ124" i="8"/>
  <c r="DR124" i="8"/>
  <c r="CW124" i="8"/>
  <c r="CA124" i="8"/>
  <c r="BF124" i="8"/>
  <c r="AM124" i="8"/>
  <c r="W124" i="8"/>
  <c r="DQ124" i="8"/>
  <c r="CU124" i="8"/>
  <c r="BZ124" i="8"/>
  <c r="BE124" i="8"/>
  <c r="AL124" i="8"/>
  <c r="V124" i="8"/>
  <c r="DO124" i="8"/>
  <c r="CT124" i="8"/>
  <c r="BY124" i="8"/>
  <c r="BC124" i="8"/>
  <c r="AK124" i="8"/>
  <c r="ED124" i="8"/>
  <c r="DI124" i="8"/>
  <c r="CM124" i="8"/>
  <c r="BR124" i="8"/>
  <c r="AW124" i="8"/>
  <c r="AF124" i="8"/>
  <c r="DX124" i="8"/>
  <c r="CB124" i="8"/>
  <c r="DM124" i="8"/>
  <c r="BV124" i="8"/>
  <c r="I121" i="8"/>
  <c r="AY124" i="8"/>
  <c r="DJ124" i="8"/>
  <c r="BS124" i="8"/>
  <c r="DY124" i="8"/>
  <c r="CH124" i="8"/>
  <c r="AB124" i="8"/>
  <c r="DT248" i="8"/>
  <c r="DD248" i="8"/>
  <c r="CN248" i="8"/>
  <c r="BX248" i="8"/>
  <c r="BH248" i="8"/>
  <c r="AR248" i="8"/>
  <c r="AB248" i="8"/>
  <c r="DS248" i="8"/>
  <c r="DC248" i="8"/>
  <c r="CM248" i="8"/>
  <c r="BW248" i="8"/>
  <c r="BG248" i="8"/>
  <c r="AQ248" i="8"/>
  <c r="AA248" i="8"/>
  <c r="DV248" i="8"/>
  <c r="DF248" i="8"/>
  <c r="CP248" i="8"/>
  <c r="BZ248" i="8"/>
  <c r="BJ248" i="8"/>
  <c r="AT248" i="8"/>
  <c r="AD248" i="8"/>
  <c r="EC248" i="8"/>
  <c r="BQ248" i="8"/>
  <c r="DI248" i="8"/>
  <c r="AW248" i="8"/>
  <c r="CO248" i="8"/>
  <c r="AC248" i="8"/>
  <c r="BU248" i="8"/>
  <c r="I245" i="8"/>
  <c r="DH248" i="8"/>
  <c r="BL248" i="8"/>
  <c r="AF248" i="8"/>
  <c r="CQ248" i="8"/>
  <c r="BK248" i="8"/>
  <c r="DZ248" i="8"/>
  <c r="CD248" i="8"/>
  <c r="AH248" i="8"/>
  <c r="DY248" i="8"/>
  <c r="AS248" i="8"/>
  <c r="DP248" i="8"/>
  <c r="CZ248" i="8"/>
  <c r="CJ248" i="8"/>
  <c r="BT248" i="8"/>
  <c r="BD248" i="8"/>
  <c r="AN248" i="8"/>
  <c r="X248" i="8"/>
  <c r="DO248" i="8"/>
  <c r="CY248" i="8"/>
  <c r="CI248" i="8"/>
  <c r="BS248" i="8"/>
  <c r="BC248" i="8"/>
  <c r="AM248" i="8"/>
  <c r="W248" i="8"/>
  <c r="DR248" i="8"/>
  <c r="DB248" i="8"/>
  <c r="CL248" i="8"/>
  <c r="BV248" i="8"/>
  <c r="BF248" i="8"/>
  <c r="AP248" i="8"/>
  <c r="Z248" i="8"/>
  <c r="DM248" i="8"/>
  <c r="BA248" i="8"/>
  <c r="CS248" i="8"/>
  <c r="AG248" i="8"/>
  <c r="BY248" i="8"/>
  <c r="DQ248" i="8"/>
  <c r="BE248" i="8"/>
  <c r="CR248" i="8"/>
  <c r="DW248" i="8"/>
  <c r="CA248" i="8"/>
  <c r="AE248" i="8"/>
  <c r="CT248" i="8"/>
  <c r="AX248" i="8"/>
  <c r="CG248" i="8"/>
  <c r="DE248" i="8"/>
  <c r="Y248" i="8"/>
  <c r="EB248" i="8"/>
  <c r="DL248" i="8"/>
  <c r="CV248" i="8"/>
  <c r="CF248" i="8"/>
  <c r="BP248" i="8"/>
  <c r="AZ248" i="8"/>
  <c r="AJ248" i="8"/>
  <c r="EA248" i="8"/>
  <c r="DK248" i="8"/>
  <c r="CU248" i="8"/>
  <c r="CE248" i="8"/>
  <c r="BO248" i="8"/>
  <c r="AY248" i="8"/>
  <c r="AI248" i="8"/>
  <c r="ED248" i="8"/>
  <c r="DN248" i="8"/>
  <c r="CX248" i="8"/>
  <c r="CH248" i="8"/>
  <c r="BR248" i="8"/>
  <c r="BB248" i="8"/>
  <c r="AL248" i="8"/>
  <c r="V248" i="8"/>
  <c r="CW248" i="8"/>
  <c r="AK248" i="8"/>
  <c r="CC248" i="8"/>
  <c r="DU248" i="8"/>
  <c r="BI248" i="8"/>
  <c r="DA248" i="8"/>
  <c r="AO248" i="8"/>
  <c r="DX248" i="8"/>
  <c r="CB248" i="8"/>
  <c r="AV248" i="8"/>
  <c r="DG248" i="8"/>
  <c r="AU248" i="8"/>
  <c r="DJ248" i="8"/>
  <c r="BN248" i="8"/>
  <c r="J246" i="8"/>
  <c r="I246" i="8" s="1"/>
  <c r="BM248" i="8"/>
  <c r="CK248" i="8"/>
  <c r="DD261" i="8"/>
  <c r="DL5" i="8"/>
  <c r="DH13" i="15" s="1"/>
  <c r="AH5" i="8"/>
  <c r="AD13" i="15" s="1"/>
  <c r="EB77" i="8"/>
  <c r="DL77" i="8"/>
  <c r="CV77" i="8"/>
  <c r="CF77" i="8"/>
  <c r="BP77" i="8"/>
  <c r="AZ77" i="8"/>
  <c r="AJ77" i="8"/>
  <c r="EA77" i="8"/>
  <c r="DK77" i="8"/>
  <c r="CU77" i="8"/>
  <c r="CE77" i="8"/>
  <c r="BO77" i="8"/>
  <c r="AY77" i="8"/>
  <c r="AI77" i="8"/>
  <c r="I74" i="8"/>
  <c r="DR77" i="8"/>
  <c r="DB77" i="8"/>
  <c r="CL77" i="8"/>
  <c r="BV77" i="8"/>
  <c r="BF77" i="8"/>
  <c r="AP77" i="8"/>
  <c r="Z77" i="8"/>
  <c r="DY77" i="8"/>
  <c r="DI77" i="8"/>
  <c r="CS77" i="8"/>
  <c r="CC77" i="8"/>
  <c r="BM77" i="8"/>
  <c r="AW77" i="8"/>
  <c r="AG77" i="8"/>
  <c r="DX77" i="8"/>
  <c r="DH77" i="8"/>
  <c r="CR77" i="8"/>
  <c r="CB77" i="8"/>
  <c r="BL77" i="8"/>
  <c r="AV77" i="8"/>
  <c r="AF77" i="8"/>
  <c r="DW77" i="8"/>
  <c r="DG77" i="8"/>
  <c r="CQ77" i="8"/>
  <c r="CA77" i="8"/>
  <c r="BK77" i="8"/>
  <c r="AU77" i="8"/>
  <c r="AE77" i="8"/>
  <c r="ED77" i="8"/>
  <c r="DN77" i="8"/>
  <c r="CX77" i="8"/>
  <c r="CH77" i="8"/>
  <c r="BR77" i="8"/>
  <c r="BB77" i="8"/>
  <c r="AL77" i="8"/>
  <c r="V77" i="8"/>
  <c r="DU77" i="8"/>
  <c r="DE77" i="8"/>
  <c r="CO77" i="8"/>
  <c r="BY77" i="8"/>
  <c r="BI77" i="8"/>
  <c r="AS77" i="8"/>
  <c r="AC77" i="8"/>
  <c r="DT77" i="8"/>
  <c r="DD77" i="8"/>
  <c r="CN77" i="8"/>
  <c r="BX77" i="8"/>
  <c r="BH77" i="8"/>
  <c r="AR77" i="8"/>
  <c r="AB77" i="8"/>
  <c r="DS77" i="8"/>
  <c r="DC77" i="8"/>
  <c r="CM77" i="8"/>
  <c r="BW77" i="8"/>
  <c r="BG77" i="8"/>
  <c r="AQ77" i="8"/>
  <c r="AA77" i="8"/>
  <c r="DZ77" i="8"/>
  <c r="DJ77" i="8"/>
  <c r="CT77" i="8"/>
  <c r="CD77" i="8"/>
  <c r="BN77" i="8"/>
  <c r="AX77" i="8"/>
  <c r="AH77" i="8"/>
  <c r="J75" i="8"/>
  <c r="I75" i="8" s="1"/>
  <c r="DQ77" i="8"/>
  <c r="DA77" i="8"/>
  <c r="CK77" i="8"/>
  <c r="BU77" i="8"/>
  <c r="BE77" i="8"/>
  <c r="AO77" i="8"/>
  <c r="Y77" i="8"/>
  <c r="DP77" i="8"/>
  <c r="BD77" i="8"/>
  <c r="CY77" i="8"/>
  <c r="AM77" i="8"/>
  <c r="CP77" i="8"/>
  <c r="AD77" i="8"/>
  <c r="CG77" i="8"/>
  <c r="CZ77" i="8"/>
  <c r="AN77" i="8"/>
  <c r="CI77" i="8"/>
  <c r="W77" i="8"/>
  <c r="BZ77" i="8"/>
  <c r="EC77" i="8"/>
  <c r="BQ77" i="8"/>
  <c r="CJ77" i="8"/>
  <c r="X77" i="8"/>
  <c r="BS77" i="8"/>
  <c r="DV77" i="8"/>
  <c r="BJ77" i="8"/>
  <c r="DM77" i="8"/>
  <c r="BA77" i="8"/>
  <c r="BT77" i="8"/>
  <c r="AT77" i="8"/>
  <c r="DO77" i="8"/>
  <c r="CW77" i="8"/>
  <c r="BC77" i="8"/>
  <c r="AK77" i="8"/>
  <c r="DF77" i="8"/>
  <c r="DV148" i="8"/>
  <c r="DF148" i="8"/>
  <c r="CP148" i="8"/>
  <c r="BZ148" i="8"/>
  <c r="BJ148" i="8"/>
  <c r="AT148" i="8"/>
  <c r="AD148" i="8"/>
  <c r="EC148" i="8"/>
  <c r="DM148" i="8"/>
  <c r="CW148" i="8"/>
  <c r="CG148" i="8"/>
  <c r="BQ148" i="8"/>
  <c r="BA148" i="8"/>
  <c r="AK148" i="8"/>
  <c r="EB148" i="8"/>
  <c r="DL148" i="8"/>
  <c r="CV148" i="8"/>
  <c r="CF148" i="8"/>
  <c r="BP148" i="8"/>
  <c r="AZ148" i="8"/>
  <c r="AJ148" i="8"/>
  <c r="EA148" i="8"/>
  <c r="DK148" i="8"/>
  <c r="CU148" i="8"/>
  <c r="CE148" i="8"/>
  <c r="BO148" i="8"/>
  <c r="AY148" i="8"/>
  <c r="AI148" i="8"/>
  <c r="I145" i="8"/>
  <c r="DZ148" i="8"/>
  <c r="CD148" i="8"/>
  <c r="AH148" i="8"/>
  <c r="DQ148" i="8"/>
  <c r="CK148" i="8"/>
  <c r="AO148" i="8"/>
  <c r="CZ148" i="8"/>
  <c r="BD148" i="8"/>
  <c r="DO148" i="8"/>
  <c r="BS148" i="8"/>
  <c r="W148" i="8"/>
  <c r="DR148" i="8"/>
  <c r="DB148" i="8"/>
  <c r="CL148" i="8"/>
  <c r="BV148" i="8"/>
  <c r="BF148" i="8"/>
  <c r="AP148" i="8"/>
  <c r="Z148" i="8"/>
  <c r="DY148" i="8"/>
  <c r="DI148" i="8"/>
  <c r="CS148" i="8"/>
  <c r="CC148" i="8"/>
  <c r="BM148" i="8"/>
  <c r="AW148" i="8"/>
  <c r="AG148" i="8"/>
  <c r="DX148" i="8"/>
  <c r="DH148" i="8"/>
  <c r="CR148" i="8"/>
  <c r="CB148" i="8"/>
  <c r="BL148" i="8"/>
  <c r="AV148" i="8"/>
  <c r="AF148" i="8"/>
  <c r="DW148" i="8"/>
  <c r="DG148" i="8"/>
  <c r="CQ148" i="8"/>
  <c r="CA148" i="8"/>
  <c r="BK148" i="8"/>
  <c r="AU148" i="8"/>
  <c r="AE148" i="8"/>
  <c r="DJ148" i="8"/>
  <c r="AX148" i="8"/>
  <c r="DA148" i="8"/>
  <c r="BE148" i="8"/>
  <c r="DP148" i="8"/>
  <c r="BT148" i="8"/>
  <c r="X148" i="8"/>
  <c r="CI148" i="8"/>
  <c r="AM148" i="8"/>
  <c r="ED148" i="8"/>
  <c r="DN148" i="8"/>
  <c r="CX148" i="8"/>
  <c r="CH148" i="8"/>
  <c r="BR148" i="8"/>
  <c r="BB148" i="8"/>
  <c r="AL148" i="8"/>
  <c r="V148" i="8"/>
  <c r="DU148" i="8"/>
  <c r="DE148" i="8"/>
  <c r="CO148" i="8"/>
  <c r="BY148" i="8"/>
  <c r="BI148" i="8"/>
  <c r="AS148" i="8"/>
  <c r="AC148" i="8"/>
  <c r="DT148" i="8"/>
  <c r="DD148" i="8"/>
  <c r="CN148" i="8"/>
  <c r="BX148" i="8"/>
  <c r="BH148" i="8"/>
  <c r="AR148" i="8"/>
  <c r="AB148" i="8"/>
  <c r="DS148" i="8"/>
  <c r="DC148" i="8"/>
  <c r="CM148" i="8"/>
  <c r="BW148" i="8"/>
  <c r="BG148" i="8"/>
  <c r="AQ148" i="8"/>
  <c r="AA148" i="8"/>
  <c r="CT148" i="8"/>
  <c r="BN148" i="8"/>
  <c r="J146" i="8"/>
  <c r="I146" i="8" s="1"/>
  <c r="BU148" i="8"/>
  <c r="Y148" i="8"/>
  <c r="CJ148" i="8"/>
  <c r="AN148" i="8"/>
  <c r="CY148" i="8"/>
  <c r="BC148" i="8"/>
  <c r="AD170" i="8"/>
  <c r="AT170" i="8"/>
  <c r="BJ170" i="8"/>
  <c r="BZ170" i="8"/>
  <c r="CP170" i="8"/>
  <c r="DF170" i="8"/>
  <c r="DV170" i="8"/>
  <c r="AA170" i="8"/>
  <c r="AQ170" i="8"/>
  <c r="BG170" i="8"/>
  <c r="BW170" i="8"/>
  <c r="CM170" i="8"/>
  <c r="DC170" i="8"/>
  <c r="DS170" i="8"/>
  <c r="X170" i="8"/>
  <c r="AN170" i="8"/>
  <c r="BD170" i="8"/>
  <c r="BT170" i="8"/>
  <c r="CJ170" i="8"/>
  <c r="CZ170" i="8"/>
  <c r="DP170" i="8"/>
  <c r="Y170" i="8"/>
  <c r="AO170" i="8"/>
  <c r="BE170" i="8"/>
  <c r="BU170" i="8"/>
  <c r="CK170" i="8"/>
  <c r="DA170" i="8"/>
  <c r="DQ170" i="8"/>
  <c r="BH223" i="8"/>
  <c r="DT223" i="8"/>
  <c r="CB223" i="8"/>
  <c r="AJ223" i="8"/>
  <c r="CV223" i="8"/>
  <c r="AN223" i="8"/>
  <c r="CZ223" i="8"/>
  <c r="AC223" i="8"/>
  <c r="AS223" i="8"/>
  <c r="BI223" i="8"/>
  <c r="BY223" i="8"/>
  <c r="CO223" i="8"/>
  <c r="DE223" i="8"/>
  <c r="DU223" i="8"/>
  <c r="Z223" i="8"/>
  <c r="AP223" i="8"/>
  <c r="BF223" i="8"/>
  <c r="BV223" i="8"/>
  <c r="CL223" i="8"/>
  <c r="DB223" i="8"/>
  <c r="DR223" i="8"/>
  <c r="W223" i="8"/>
  <c r="AM223" i="8"/>
  <c r="BC223" i="8"/>
  <c r="BS223" i="8"/>
  <c r="CI223" i="8"/>
  <c r="CY223" i="8"/>
  <c r="DO223" i="8"/>
  <c r="DT230" i="8"/>
  <c r="DD230" i="8"/>
  <c r="CN230" i="8"/>
  <c r="BX230" i="8"/>
  <c r="BH230" i="8"/>
  <c r="AR230" i="8"/>
  <c r="AB230" i="8"/>
  <c r="DS230" i="8"/>
  <c r="DC230" i="8"/>
  <c r="CM230" i="8"/>
  <c r="BW230" i="8"/>
  <c r="BG230" i="8"/>
  <c r="AQ230" i="8"/>
  <c r="AA230" i="8"/>
  <c r="DZ230" i="8"/>
  <c r="DJ230" i="8"/>
  <c r="CT230" i="8"/>
  <c r="CD230" i="8"/>
  <c r="BN230" i="8"/>
  <c r="AX230" i="8"/>
  <c r="AH230" i="8"/>
  <c r="EC230" i="8"/>
  <c r="DM230" i="8"/>
  <c r="CW230" i="8"/>
  <c r="CG230" i="8"/>
  <c r="BQ230" i="8"/>
  <c r="BA230" i="8"/>
  <c r="AK230" i="8"/>
  <c r="DP230" i="8"/>
  <c r="CZ230" i="8"/>
  <c r="CJ230" i="8"/>
  <c r="BT230" i="8"/>
  <c r="BD230" i="8"/>
  <c r="AN230" i="8"/>
  <c r="X230" i="8"/>
  <c r="DO230" i="8"/>
  <c r="CY230" i="8"/>
  <c r="CI230" i="8"/>
  <c r="BS230" i="8"/>
  <c r="BC230" i="8"/>
  <c r="AM230" i="8"/>
  <c r="W230" i="8"/>
  <c r="DV230" i="8"/>
  <c r="DF230" i="8"/>
  <c r="CP230" i="8"/>
  <c r="BZ230" i="8"/>
  <c r="BJ230" i="8"/>
  <c r="AT230" i="8"/>
  <c r="AD230" i="8"/>
  <c r="DY230" i="8"/>
  <c r="DI230" i="8"/>
  <c r="CS230" i="8"/>
  <c r="CC230" i="8"/>
  <c r="BM230" i="8"/>
  <c r="AW230" i="8"/>
  <c r="AG230" i="8"/>
  <c r="EB230" i="8"/>
  <c r="DL230" i="8"/>
  <c r="CV230" i="8"/>
  <c r="CF230" i="8"/>
  <c r="BP230" i="8"/>
  <c r="AZ230" i="8"/>
  <c r="AJ230" i="8"/>
  <c r="EA230" i="8"/>
  <c r="DK230" i="8"/>
  <c r="CU230" i="8"/>
  <c r="CE230" i="8"/>
  <c r="BO230" i="8"/>
  <c r="AY230" i="8"/>
  <c r="AI230" i="8"/>
  <c r="I227" i="8"/>
  <c r="DR230" i="8"/>
  <c r="DB230" i="8"/>
  <c r="CL230" i="8"/>
  <c r="BV230" i="8"/>
  <c r="BF230" i="8"/>
  <c r="AP230" i="8"/>
  <c r="Z230" i="8"/>
  <c r="DU230" i="8"/>
  <c r="DE230" i="8"/>
  <c r="CO230" i="8"/>
  <c r="BY230" i="8"/>
  <c r="BI230" i="8"/>
  <c r="AS230" i="8"/>
  <c r="AC230" i="8"/>
  <c r="CR230" i="8"/>
  <c r="AF230" i="8"/>
  <c r="CA230" i="8"/>
  <c r="ED230" i="8"/>
  <c r="BR230" i="8"/>
  <c r="DQ230" i="8"/>
  <c r="BE230" i="8"/>
  <c r="AV230" i="8"/>
  <c r="CH230" i="8"/>
  <c r="BU230" i="8"/>
  <c r="CB230" i="8"/>
  <c r="DW230" i="8"/>
  <c r="BK230" i="8"/>
  <c r="DN230" i="8"/>
  <c r="BB230" i="8"/>
  <c r="DA230" i="8"/>
  <c r="AO230" i="8"/>
  <c r="CQ230" i="8"/>
  <c r="DX230" i="8"/>
  <c r="BL230" i="8"/>
  <c r="DG230" i="8"/>
  <c r="AU230" i="8"/>
  <c r="CX230" i="8"/>
  <c r="AL230" i="8"/>
  <c r="CK230" i="8"/>
  <c r="Y230" i="8"/>
  <c r="DH230" i="8"/>
  <c r="AE230" i="8"/>
  <c r="V230" i="8"/>
  <c r="J228" i="8"/>
  <c r="I228" i="8" s="1"/>
  <c r="BS273" i="8"/>
  <c r="AM273" i="8"/>
  <c r="CY273" i="8"/>
  <c r="V273" i="8"/>
  <c r="DJ273" i="8"/>
  <c r="CD273" i="8"/>
  <c r="AX273" i="8"/>
  <c r="CI273" i="8"/>
  <c r="AE273" i="8"/>
  <c r="AA273" i="8"/>
  <c r="BG273" i="8"/>
  <c r="CM273" i="8"/>
  <c r="DS273" i="8"/>
  <c r="AT273" i="8"/>
  <c r="BZ273" i="8"/>
  <c r="DF273" i="8"/>
  <c r="AB273" i="8"/>
  <c r="AR273" i="8"/>
  <c r="BH273" i="8"/>
  <c r="BX273" i="8"/>
  <c r="CN273" i="8"/>
  <c r="DD273" i="8"/>
  <c r="DT273" i="8"/>
  <c r="Y273" i="8"/>
  <c r="AO273" i="8"/>
  <c r="BE273" i="8"/>
  <c r="BU273" i="8"/>
  <c r="CK273" i="8"/>
  <c r="DA273" i="8"/>
  <c r="DQ273" i="8"/>
  <c r="EC273" i="8"/>
  <c r="DB273" i="8"/>
  <c r="BV273" i="8"/>
  <c r="BK273" i="8"/>
  <c r="AI273" i="8"/>
  <c r="CU273" i="8"/>
  <c r="EA273" i="8"/>
  <c r="BB273" i="8"/>
  <c r="CH273" i="8"/>
  <c r="AF273" i="8"/>
  <c r="AV273" i="8"/>
  <c r="CB273" i="8"/>
  <c r="DH273" i="8"/>
  <c r="AC273" i="8"/>
  <c r="BI273" i="8"/>
  <c r="CO273" i="8"/>
  <c r="DU273" i="8"/>
  <c r="DR273" i="8"/>
  <c r="Z273" i="8"/>
  <c r="BC273" i="8"/>
  <c r="AY273" i="8"/>
  <c r="AL273" i="8"/>
  <c r="CX273" i="8"/>
  <c r="BD273" i="8"/>
  <c r="CZ273" i="8"/>
  <c r="AK273" i="8"/>
  <c r="BQ273" i="8"/>
  <c r="DM273" i="8"/>
  <c r="AP273" i="8"/>
  <c r="DO273" i="8"/>
  <c r="BO273" i="8"/>
  <c r="DN273" i="8"/>
  <c r="BL273" i="8"/>
  <c r="CR273" i="8"/>
  <c r="DX273" i="8"/>
  <c r="AS273" i="8"/>
  <c r="BY273" i="8"/>
  <c r="DE273" i="8"/>
  <c r="CA273" i="8"/>
  <c r="BF273" i="8"/>
  <c r="ED273" i="8"/>
  <c r="DK273" i="8"/>
  <c r="X273" i="8"/>
  <c r="CJ273" i="8"/>
  <c r="J271" i="8"/>
  <c r="I271" i="8" s="1"/>
  <c r="CG273" i="8"/>
  <c r="AU273" i="8"/>
  <c r="DZ273" i="8"/>
  <c r="CT273" i="8"/>
  <c r="BN273" i="8"/>
  <c r="AH273" i="8"/>
  <c r="W273" i="8"/>
  <c r="CQ273" i="8"/>
  <c r="AQ273" i="8"/>
  <c r="BW273" i="8"/>
  <c r="DC273" i="8"/>
  <c r="AD273" i="8"/>
  <c r="BJ273" i="8"/>
  <c r="CP273" i="8"/>
  <c r="DV273" i="8"/>
  <c r="AJ273" i="8"/>
  <c r="AZ273" i="8"/>
  <c r="BP273" i="8"/>
  <c r="CF273" i="8"/>
  <c r="CV273" i="8"/>
  <c r="DL273" i="8"/>
  <c r="EB273" i="8"/>
  <c r="AG273" i="8"/>
  <c r="AW273" i="8"/>
  <c r="BM273" i="8"/>
  <c r="CC273" i="8"/>
  <c r="CS273" i="8"/>
  <c r="DI273" i="8"/>
  <c r="DY273" i="8"/>
  <c r="CL273" i="8"/>
  <c r="DW273" i="8"/>
  <c r="CE273" i="8"/>
  <c r="BR273" i="8"/>
  <c r="AN273" i="8"/>
  <c r="BT273" i="8"/>
  <c r="DP273" i="8"/>
  <c r="BA273" i="8"/>
  <c r="CW273" i="8"/>
  <c r="AF5" i="8"/>
  <c r="AB13" i="15" s="1"/>
  <c r="AA64" i="8"/>
  <c r="AQ64" i="8"/>
  <c r="BG64" i="8"/>
  <c r="BW64" i="8"/>
  <c r="CM64" i="8"/>
  <c r="DC64" i="8"/>
  <c r="DS64" i="8"/>
  <c r="X64" i="8"/>
  <c r="AN64" i="8"/>
  <c r="BD64" i="8"/>
  <c r="BT64" i="8"/>
  <c r="CJ64" i="8"/>
  <c r="CZ64" i="8"/>
  <c r="DP64" i="8"/>
  <c r="Y64" i="8"/>
  <c r="AO64" i="8"/>
  <c r="BE64" i="8"/>
  <c r="BU64" i="8"/>
  <c r="CK64" i="8"/>
  <c r="DA64" i="8"/>
  <c r="DQ64" i="8"/>
  <c r="EA72" i="8"/>
  <c r="J70" i="8"/>
  <c r="I70" i="8" s="1"/>
  <c r="AF72" i="8"/>
  <c r="AV72" i="8"/>
  <c r="BL72" i="8"/>
  <c r="CB72" i="8"/>
  <c r="CR72" i="8"/>
  <c r="DH72" i="8"/>
  <c r="DX72" i="8"/>
  <c r="AK72" i="8"/>
  <c r="BA72" i="8"/>
  <c r="BQ72" i="8"/>
  <c r="CG72" i="8"/>
  <c r="CW72" i="8"/>
  <c r="DM72" i="8"/>
  <c r="EC72" i="8"/>
  <c r="Z72" i="8"/>
  <c r="AP72" i="8"/>
  <c r="BF72" i="8"/>
  <c r="BV72" i="8"/>
  <c r="CL72" i="8"/>
  <c r="DB72" i="8"/>
  <c r="DR72" i="8"/>
  <c r="AA72" i="8"/>
  <c r="AQ72" i="8"/>
  <c r="BG72" i="8"/>
  <c r="BW72" i="8"/>
  <c r="CM72" i="8"/>
  <c r="DC72" i="8"/>
  <c r="DS72" i="8"/>
  <c r="AJ72" i="8"/>
  <c r="AZ72" i="8"/>
  <c r="BP72" i="8"/>
  <c r="CF72" i="8"/>
  <c r="CV72" i="8"/>
  <c r="DL72" i="8"/>
  <c r="EB72" i="8"/>
  <c r="Y72" i="8"/>
  <c r="AO72" i="8"/>
  <c r="BE72" i="8"/>
  <c r="BU72" i="8"/>
  <c r="CK72" i="8"/>
  <c r="DA72" i="8"/>
  <c r="DQ72" i="8"/>
  <c r="AD72" i="8"/>
  <c r="AT72" i="8"/>
  <c r="BJ72" i="8"/>
  <c r="BZ72" i="8"/>
  <c r="CP72" i="8"/>
  <c r="DF72" i="8"/>
  <c r="DV72" i="8"/>
  <c r="AE72" i="8"/>
  <c r="AU72" i="8"/>
  <c r="BK72" i="8"/>
  <c r="CA72" i="8"/>
  <c r="CQ72" i="8"/>
  <c r="DG72" i="8"/>
  <c r="DW72" i="8"/>
  <c r="X72" i="8"/>
  <c r="AN72" i="8"/>
  <c r="BD72" i="8"/>
  <c r="BT72" i="8"/>
  <c r="CJ72" i="8"/>
  <c r="CZ72" i="8"/>
  <c r="DP72" i="8"/>
  <c r="AC72" i="8"/>
  <c r="AS72" i="8"/>
  <c r="BI72" i="8"/>
  <c r="BY72" i="8"/>
  <c r="CO72" i="8"/>
  <c r="DE72" i="8"/>
  <c r="DU72" i="8"/>
  <c r="AH72" i="8"/>
  <c r="AX72" i="8"/>
  <c r="BN72" i="8"/>
  <c r="CD72" i="8"/>
  <c r="CT72" i="8"/>
  <c r="DJ72" i="8"/>
  <c r="DZ72" i="8"/>
  <c r="AI72" i="8"/>
  <c r="AY72" i="8"/>
  <c r="BO72" i="8"/>
  <c r="CE72" i="8"/>
  <c r="CU72" i="8"/>
  <c r="DK72" i="8"/>
  <c r="AR72" i="8"/>
  <c r="DD72" i="8"/>
  <c r="AW72" i="8"/>
  <c r="DI72" i="8"/>
  <c r="AL72" i="8"/>
  <c r="CX72" i="8"/>
  <c r="BS72" i="8"/>
  <c r="BH72" i="8"/>
  <c r="DT72" i="8"/>
  <c r="BM72" i="8"/>
  <c r="DY72" i="8"/>
  <c r="BB72" i="8"/>
  <c r="DN72" i="8"/>
  <c r="W72" i="8"/>
  <c r="CI72" i="8"/>
  <c r="BX72" i="8"/>
  <c r="CC72" i="8"/>
  <c r="BR72" i="8"/>
  <c r="ED72" i="8"/>
  <c r="AM72" i="8"/>
  <c r="CY72" i="8"/>
  <c r="CN72" i="8"/>
  <c r="AG72" i="8"/>
  <c r="DO72" i="8"/>
  <c r="CS72" i="8"/>
  <c r="V72" i="8"/>
  <c r="CH72" i="8"/>
  <c r="AB72" i="8"/>
  <c r="BC72" i="8"/>
  <c r="V64" i="8"/>
  <c r="AL64" i="8"/>
  <c r="BB64" i="8"/>
  <c r="BR64" i="8"/>
  <c r="CH64" i="8"/>
  <c r="CX64" i="8"/>
  <c r="DN64" i="8"/>
  <c r="ED64" i="8"/>
  <c r="DE5" i="8"/>
  <c r="DA13" i="15" s="1"/>
  <c r="DC5" i="8"/>
  <c r="CY13" i="15" s="1"/>
  <c r="AY4" i="8"/>
  <c r="DU267" i="8"/>
  <c r="DO107" i="8"/>
  <c r="CY107" i="8"/>
  <c r="CI107" i="8"/>
  <c r="BS107" i="8"/>
  <c r="BC107" i="8"/>
  <c r="AM107" i="8"/>
  <c r="W107" i="8"/>
  <c r="DV107" i="8"/>
  <c r="DF107" i="8"/>
  <c r="CP107" i="8"/>
  <c r="BZ107" i="8"/>
  <c r="BJ107" i="8"/>
  <c r="AT107" i="8"/>
  <c r="AD107" i="8"/>
  <c r="EC107" i="8"/>
  <c r="DM107" i="8"/>
  <c r="CW107" i="8"/>
  <c r="CG107" i="8"/>
  <c r="BQ107" i="8"/>
  <c r="BA107" i="8"/>
  <c r="AK107" i="8"/>
  <c r="EB107" i="8"/>
  <c r="DL107" i="8"/>
  <c r="CV107" i="8"/>
  <c r="CF107" i="8"/>
  <c r="BP107" i="8"/>
  <c r="AZ107" i="8"/>
  <c r="AJ107" i="8"/>
  <c r="DS107" i="8"/>
  <c r="BW107" i="8"/>
  <c r="AQ107" i="8"/>
  <c r="DJ107" i="8"/>
  <c r="AX107" i="8"/>
  <c r="DQ107" i="8"/>
  <c r="CK107" i="8"/>
  <c r="AO107" i="8"/>
  <c r="CJ107" i="8"/>
  <c r="AN107" i="8"/>
  <c r="EA107" i="8"/>
  <c r="DK107" i="8"/>
  <c r="CU107" i="8"/>
  <c r="CE107" i="8"/>
  <c r="BO107" i="8"/>
  <c r="AY107" i="8"/>
  <c r="AI107" i="8"/>
  <c r="I104" i="8"/>
  <c r="DR107" i="8"/>
  <c r="DB107" i="8"/>
  <c r="CL107" i="8"/>
  <c r="BV107" i="8"/>
  <c r="BF107" i="8"/>
  <c r="AP107" i="8"/>
  <c r="Z107" i="8"/>
  <c r="DY107" i="8"/>
  <c r="DI107" i="8"/>
  <c r="CS107" i="8"/>
  <c r="CC107" i="8"/>
  <c r="BM107" i="8"/>
  <c r="AW107" i="8"/>
  <c r="AG107" i="8"/>
  <c r="DX107" i="8"/>
  <c r="DH107" i="8"/>
  <c r="CR107" i="8"/>
  <c r="CB107" i="8"/>
  <c r="BL107" i="8"/>
  <c r="AV107" i="8"/>
  <c r="AF107" i="8"/>
  <c r="DC107" i="8"/>
  <c r="BG107" i="8"/>
  <c r="DZ107" i="8"/>
  <c r="CD107" i="8"/>
  <c r="AH107" i="8"/>
  <c r="DA107" i="8"/>
  <c r="BE107" i="8"/>
  <c r="DP107" i="8"/>
  <c r="BT107" i="8"/>
  <c r="X107" i="8"/>
  <c r="DW107" i="8"/>
  <c r="DG107" i="8"/>
  <c r="CQ107" i="8"/>
  <c r="CA107" i="8"/>
  <c r="BK107" i="8"/>
  <c r="AU107" i="8"/>
  <c r="AE107" i="8"/>
  <c r="ED107" i="8"/>
  <c r="DN107" i="8"/>
  <c r="CX107" i="8"/>
  <c r="CH107" i="8"/>
  <c r="BR107" i="8"/>
  <c r="BB107" i="8"/>
  <c r="AL107" i="8"/>
  <c r="V107" i="8"/>
  <c r="DU107" i="8"/>
  <c r="DE107" i="8"/>
  <c r="CO107" i="8"/>
  <c r="BY107" i="8"/>
  <c r="BI107" i="8"/>
  <c r="AS107" i="8"/>
  <c r="AC107" i="8"/>
  <c r="DT107" i="8"/>
  <c r="DD107" i="8"/>
  <c r="CN107" i="8"/>
  <c r="BX107" i="8"/>
  <c r="BH107" i="8"/>
  <c r="AR107" i="8"/>
  <c r="AB107" i="8"/>
  <c r="CM107" i="8"/>
  <c r="AA107" i="8"/>
  <c r="CT107" i="8"/>
  <c r="BN107" i="8"/>
  <c r="J105" i="8"/>
  <c r="I105" i="8" s="1"/>
  <c r="BU107" i="8"/>
  <c r="Y107" i="8"/>
  <c r="CZ107" i="8"/>
  <c r="BD107" i="8"/>
  <c r="DR202" i="8"/>
  <c r="BF202" i="8"/>
  <c r="DB202" i="8"/>
  <c r="AP202" i="8"/>
  <c r="CL202" i="8"/>
  <c r="Z202" i="8"/>
  <c r="BV202" i="8"/>
  <c r="V202" i="8"/>
  <c r="EC202" i="8"/>
  <c r="BZ202" i="8"/>
  <c r="AX202" i="8"/>
  <c r="DJ202" i="8"/>
  <c r="CH202" i="8"/>
  <c r="AE202" i="8"/>
  <c r="AU202" i="8"/>
  <c r="BK202" i="8"/>
  <c r="CA202" i="8"/>
  <c r="CQ202" i="8"/>
  <c r="DG202" i="8"/>
  <c r="DW202" i="8"/>
  <c r="X202" i="8"/>
  <c r="AN202" i="8"/>
  <c r="BD202" i="8"/>
  <c r="BT202" i="8"/>
  <c r="CJ202" i="8"/>
  <c r="CZ202" i="8"/>
  <c r="DP202" i="8"/>
  <c r="AG202" i="8"/>
  <c r="AW202" i="8"/>
  <c r="BM202" i="8"/>
  <c r="CC202" i="8"/>
  <c r="CS202" i="8"/>
  <c r="DI202" i="8"/>
  <c r="DY202" i="8"/>
  <c r="AD202" i="8"/>
  <c r="CP202" i="8"/>
  <c r="BN202" i="8"/>
  <c r="DZ202" i="8"/>
  <c r="AL202" i="8"/>
  <c r="CX202" i="8"/>
  <c r="AI202" i="8"/>
  <c r="AY202" i="8"/>
  <c r="BO202" i="8"/>
  <c r="CE202" i="8"/>
  <c r="CU202" i="8"/>
  <c r="DK202" i="8"/>
  <c r="EA202" i="8"/>
  <c r="AB202" i="8"/>
  <c r="AR202" i="8"/>
  <c r="BH202" i="8"/>
  <c r="BX202" i="8"/>
  <c r="CN202" i="8"/>
  <c r="DD202" i="8"/>
  <c r="DT202" i="8"/>
  <c r="AT202" i="8"/>
  <c r="DF202" i="8"/>
  <c r="CD202" i="8"/>
  <c r="BB202" i="8"/>
  <c r="DN202" i="8"/>
  <c r="W202" i="8"/>
  <c r="AM202" i="8"/>
  <c r="BC202" i="8"/>
  <c r="BS202" i="8"/>
  <c r="CI202" i="8"/>
  <c r="CY202" i="8"/>
  <c r="DO202" i="8"/>
  <c r="AF202" i="8"/>
  <c r="AV202" i="8"/>
  <c r="BL202" i="8"/>
  <c r="CB202" i="8"/>
  <c r="CR202" i="8"/>
  <c r="DH202" i="8"/>
  <c r="DX202" i="8"/>
  <c r="Y202" i="8"/>
  <c r="AO202" i="8"/>
  <c r="BE202" i="8"/>
  <c r="BU202" i="8"/>
  <c r="CK202" i="8"/>
  <c r="DA202" i="8"/>
  <c r="DQ202" i="8"/>
  <c r="BW202" i="8"/>
  <c r="AZ202" i="8"/>
  <c r="DL202" i="8"/>
  <c r="AK202" i="8"/>
  <c r="BQ202" i="8"/>
  <c r="CW202" i="8"/>
  <c r="BG202" i="8"/>
  <c r="AC202" i="8"/>
  <c r="DU202" i="8"/>
  <c r="AH202" i="8"/>
  <c r="BR202" i="8"/>
  <c r="AA202" i="8"/>
  <c r="CM202" i="8"/>
  <c r="BP202" i="8"/>
  <c r="EB202" i="8"/>
  <c r="AS202" i="8"/>
  <c r="BY202" i="8"/>
  <c r="DE202" i="8"/>
  <c r="AJ202" i="8"/>
  <c r="BI202" i="8"/>
  <c r="BJ202" i="8"/>
  <c r="CT202" i="8"/>
  <c r="ED202" i="8"/>
  <c r="AQ202" i="8"/>
  <c r="DC202" i="8"/>
  <c r="CF202" i="8"/>
  <c r="BA202" i="8"/>
  <c r="CG202" i="8"/>
  <c r="DM202" i="8"/>
  <c r="DS202" i="8"/>
  <c r="CV202" i="8"/>
  <c r="CO202" i="8"/>
  <c r="DS4" i="8"/>
  <c r="BQ4" i="8"/>
  <c r="DP201" i="8"/>
  <c r="CZ201" i="8"/>
  <c r="CJ201" i="8"/>
  <c r="BT201" i="8"/>
  <c r="BD201" i="8"/>
  <c r="AN201" i="8"/>
  <c r="X201" i="8"/>
  <c r="DO201" i="8"/>
  <c r="CY201" i="8"/>
  <c r="CI201" i="8"/>
  <c r="BS201" i="8"/>
  <c r="BC201" i="8"/>
  <c r="AM201" i="8"/>
  <c r="W201" i="8"/>
  <c r="DV201" i="8"/>
  <c r="DF201" i="8"/>
  <c r="CP201" i="8"/>
  <c r="BZ201" i="8"/>
  <c r="BJ201" i="8"/>
  <c r="AT201" i="8"/>
  <c r="AD201" i="8"/>
  <c r="DY201" i="8"/>
  <c r="BM201" i="8"/>
  <c r="DE201" i="8"/>
  <c r="AS201" i="8"/>
  <c r="CK201" i="8"/>
  <c r="Y201" i="8"/>
  <c r="EC201" i="8"/>
  <c r="CN201" i="8"/>
  <c r="AR201" i="8"/>
  <c r="DS201" i="8"/>
  <c r="BW201" i="8"/>
  <c r="AA201" i="8"/>
  <c r="CT201" i="8"/>
  <c r="BN201" i="8"/>
  <c r="J199" i="8"/>
  <c r="I199" i="8" s="1"/>
  <c r="BI201" i="8"/>
  <c r="CG201" i="8"/>
  <c r="EB201" i="8"/>
  <c r="DL201" i="8"/>
  <c r="CV201" i="8"/>
  <c r="CF201" i="8"/>
  <c r="BP201" i="8"/>
  <c r="AZ201" i="8"/>
  <c r="AJ201" i="8"/>
  <c r="EA201" i="8"/>
  <c r="DK201" i="8"/>
  <c r="CU201" i="8"/>
  <c r="CE201" i="8"/>
  <c r="BO201" i="8"/>
  <c r="AY201" i="8"/>
  <c r="AI201" i="8"/>
  <c r="I198" i="8"/>
  <c r="DR201" i="8"/>
  <c r="DB201" i="8"/>
  <c r="CL201" i="8"/>
  <c r="BV201" i="8"/>
  <c r="BF201" i="8"/>
  <c r="AP201" i="8"/>
  <c r="Z201" i="8"/>
  <c r="DI201" i="8"/>
  <c r="AW201" i="8"/>
  <c r="CO201" i="8"/>
  <c r="AC201" i="8"/>
  <c r="BU201" i="8"/>
  <c r="CW201" i="8"/>
  <c r="BQ201" i="8"/>
  <c r="DT201" i="8"/>
  <c r="BX201" i="8"/>
  <c r="AB201" i="8"/>
  <c r="CM201" i="8"/>
  <c r="AQ201" i="8"/>
  <c r="DJ201" i="8"/>
  <c r="AX201" i="8"/>
  <c r="DU201" i="8"/>
  <c r="AO201" i="8"/>
  <c r="DX201" i="8"/>
  <c r="DH201" i="8"/>
  <c r="CR201" i="8"/>
  <c r="CB201" i="8"/>
  <c r="BL201" i="8"/>
  <c r="AV201" i="8"/>
  <c r="AF201" i="8"/>
  <c r="DW201" i="8"/>
  <c r="DG201" i="8"/>
  <c r="CQ201" i="8"/>
  <c r="CA201" i="8"/>
  <c r="BK201" i="8"/>
  <c r="AU201" i="8"/>
  <c r="AE201" i="8"/>
  <c r="ED201" i="8"/>
  <c r="DN201" i="8"/>
  <c r="CX201" i="8"/>
  <c r="CH201" i="8"/>
  <c r="BR201" i="8"/>
  <c r="BB201" i="8"/>
  <c r="AL201" i="8"/>
  <c r="V201" i="8"/>
  <c r="CS201" i="8"/>
  <c r="AG201" i="8"/>
  <c r="BY201" i="8"/>
  <c r="DQ201" i="8"/>
  <c r="BE201" i="8"/>
  <c r="AK201" i="8"/>
  <c r="DM201" i="8"/>
  <c r="DD201" i="8"/>
  <c r="BH201" i="8"/>
  <c r="DC201" i="8"/>
  <c r="BG201" i="8"/>
  <c r="DZ201" i="8"/>
  <c r="CD201" i="8"/>
  <c r="AH201" i="8"/>
  <c r="CC201" i="8"/>
  <c r="DA201" i="8"/>
  <c r="BA201" i="8"/>
  <c r="BS4" i="8"/>
  <c r="EB130" i="8"/>
  <c r="DL130" i="8"/>
  <c r="CV130" i="8"/>
  <c r="CF130" i="8"/>
  <c r="BP130" i="8"/>
  <c r="AZ130" i="8"/>
  <c r="AJ130" i="8"/>
  <c r="EA130" i="8"/>
  <c r="DK130" i="8"/>
  <c r="CU130" i="8"/>
  <c r="CE130" i="8"/>
  <c r="BO130" i="8"/>
  <c r="AY130" i="8"/>
  <c r="AI130" i="8"/>
  <c r="ED130" i="8"/>
  <c r="DN130" i="8"/>
  <c r="CX130" i="8"/>
  <c r="CH130" i="8"/>
  <c r="BR130" i="8"/>
  <c r="BB130" i="8"/>
  <c r="AL130" i="8"/>
  <c r="V130" i="8"/>
  <c r="DU130" i="8"/>
  <c r="DE130" i="8"/>
  <c r="CO130" i="8"/>
  <c r="BY130" i="8"/>
  <c r="BI130" i="8"/>
  <c r="AS130" i="8"/>
  <c r="AC130" i="8"/>
  <c r="CJ130" i="8"/>
  <c r="AN130" i="8"/>
  <c r="CY130" i="8"/>
  <c r="AM130" i="8"/>
  <c r="DB130" i="8"/>
  <c r="BF130" i="8"/>
  <c r="DY130" i="8"/>
  <c r="CC130" i="8"/>
  <c r="AG130" i="8"/>
  <c r="DX130" i="8"/>
  <c r="DH130" i="8"/>
  <c r="CR130" i="8"/>
  <c r="CB130" i="8"/>
  <c r="BL130" i="8"/>
  <c r="AV130" i="8"/>
  <c r="AF130" i="8"/>
  <c r="DW130" i="8"/>
  <c r="DG130" i="8"/>
  <c r="CQ130" i="8"/>
  <c r="CA130" i="8"/>
  <c r="BK130" i="8"/>
  <c r="AU130" i="8"/>
  <c r="AE130" i="8"/>
  <c r="DZ130" i="8"/>
  <c r="DJ130" i="8"/>
  <c r="CT130" i="8"/>
  <c r="CD130" i="8"/>
  <c r="BN130" i="8"/>
  <c r="AX130" i="8"/>
  <c r="AH130" i="8"/>
  <c r="J128" i="8"/>
  <c r="I128" i="8" s="1"/>
  <c r="DQ130" i="8"/>
  <c r="DA130" i="8"/>
  <c r="CK130" i="8"/>
  <c r="BU130" i="8"/>
  <c r="BE130" i="8"/>
  <c r="AO130" i="8"/>
  <c r="Y130" i="8"/>
  <c r="CZ130" i="8"/>
  <c r="BD130" i="8"/>
  <c r="DO130" i="8"/>
  <c r="BS130" i="8"/>
  <c r="W130" i="8"/>
  <c r="CL130" i="8"/>
  <c r="AP130" i="8"/>
  <c r="DI130" i="8"/>
  <c r="BM130" i="8"/>
  <c r="DT130" i="8"/>
  <c r="DD130" i="8"/>
  <c r="CN130" i="8"/>
  <c r="BX130" i="8"/>
  <c r="BH130" i="8"/>
  <c r="AR130" i="8"/>
  <c r="AB130" i="8"/>
  <c r="DS130" i="8"/>
  <c r="DC130" i="8"/>
  <c r="CM130" i="8"/>
  <c r="BW130" i="8"/>
  <c r="BG130" i="8"/>
  <c r="AQ130" i="8"/>
  <c r="AA130" i="8"/>
  <c r="DV130" i="8"/>
  <c r="DF130" i="8"/>
  <c r="CP130" i="8"/>
  <c r="BZ130" i="8"/>
  <c r="BJ130" i="8"/>
  <c r="AT130" i="8"/>
  <c r="AD130" i="8"/>
  <c r="EC130" i="8"/>
  <c r="DM130" i="8"/>
  <c r="CW130" i="8"/>
  <c r="CG130" i="8"/>
  <c r="BQ130" i="8"/>
  <c r="BA130" i="8"/>
  <c r="AK130" i="8"/>
  <c r="I127" i="8"/>
  <c r="DP130" i="8"/>
  <c r="BT130" i="8"/>
  <c r="X130" i="8"/>
  <c r="CI130" i="8"/>
  <c r="BC130" i="8"/>
  <c r="DR130" i="8"/>
  <c r="BV130" i="8"/>
  <c r="Z130" i="8"/>
  <c r="CS130" i="8"/>
  <c r="AW130" i="8"/>
  <c r="J194" i="8"/>
  <c r="I194" i="8" s="1"/>
  <c r="ED213" i="8"/>
  <c r="DN213" i="8"/>
  <c r="CX213" i="8"/>
  <c r="CH213" i="8"/>
  <c r="DU213" i="8"/>
  <c r="CZ213" i="8"/>
  <c r="CE213" i="8"/>
  <c r="BM213" i="8"/>
  <c r="AW213" i="8"/>
  <c r="AG213" i="8"/>
  <c r="DT213" i="8"/>
  <c r="CY213" i="8"/>
  <c r="CC213" i="8"/>
  <c r="BL213" i="8"/>
  <c r="AV213" i="8"/>
  <c r="AF213" i="8"/>
  <c r="DX213" i="8"/>
  <c r="DC213" i="8"/>
  <c r="CG213" i="8"/>
  <c r="BO213" i="8"/>
  <c r="AY213" i="8"/>
  <c r="AI213" i="8"/>
  <c r="I210" i="8"/>
  <c r="DL213" i="8"/>
  <c r="CQ213" i="8"/>
  <c r="BV213" i="8"/>
  <c r="BF213" i="8"/>
  <c r="AP213" i="8"/>
  <c r="Z213" i="8"/>
  <c r="DR213" i="8"/>
  <c r="DE213" i="8"/>
  <c r="BA213" i="8"/>
  <c r="DD213" i="8"/>
  <c r="BP213" i="8"/>
  <c r="DH213" i="8"/>
  <c r="BC213" i="8"/>
  <c r="W213" i="8"/>
  <c r="BJ213" i="8"/>
  <c r="DZ213" i="8"/>
  <c r="DJ213" i="8"/>
  <c r="CT213" i="8"/>
  <c r="CD213" i="8"/>
  <c r="DP213" i="8"/>
  <c r="CU213" i="8"/>
  <c r="BY213" i="8"/>
  <c r="BI213" i="8"/>
  <c r="AS213" i="8"/>
  <c r="AC213" i="8"/>
  <c r="DO213" i="8"/>
  <c r="CS213" i="8"/>
  <c r="BX213" i="8"/>
  <c r="BH213" i="8"/>
  <c r="AR213" i="8"/>
  <c r="AB213" i="8"/>
  <c r="DS213" i="8"/>
  <c r="CW213" i="8"/>
  <c r="CB213" i="8"/>
  <c r="BK213" i="8"/>
  <c r="AU213" i="8"/>
  <c r="AE213" i="8"/>
  <c r="EB213" i="8"/>
  <c r="DG213" i="8"/>
  <c r="CK213" i="8"/>
  <c r="BR213" i="8"/>
  <c r="BB213" i="8"/>
  <c r="AL213" i="8"/>
  <c r="V213" i="8"/>
  <c r="CL213" i="8"/>
  <c r="CJ213" i="8"/>
  <c r="AK213" i="8"/>
  <c r="CI213" i="8"/>
  <c r="AJ213" i="8"/>
  <c r="CM213" i="8"/>
  <c r="AM213" i="8"/>
  <c r="CV213" i="8"/>
  <c r="AT213" i="8"/>
  <c r="DV213" i="8"/>
  <c r="DF213" i="8"/>
  <c r="CP213" i="8"/>
  <c r="BZ213" i="8"/>
  <c r="DK213" i="8"/>
  <c r="CO213" i="8"/>
  <c r="BU213" i="8"/>
  <c r="BE213" i="8"/>
  <c r="AO213" i="8"/>
  <c r="Y213" i="8"/>
  <c r="DI213" i="8"/>
  <c r="CN213" i="8"/>
  <c r="BT213" i="8"/>
  <c r="BD213" i="8"/>
  <c r="AN213" i="8"/>
  <c r="X213" i="8"/>
  <c r="DM213" i="8"/>
  <c r="CR213" i="8"/>
  <c r="BW213" i="8"/>
  <c r="BG213" i="8"/>
  <c r="AQ213" i="8"/>
  <c r="AA213" i="8"/>
  <c r="DW213" i="8"/>
  <c r="DA213" i="8"/>
  <c r="CF213" i="8"/>
  <c r="BN213" i="8"/>
  <c r="AX213" i="8"/>
  <c r="AH213" i="8"/>
  <c r="J211" i="8"/>
  <c r="I211" i="8" s="1"/>
  <c r="DB213" i="8"/>
  <c r="EA213" i="8"/>
  <c r="BQ213" i="8"/>
  <c r="DY213" i="8"/>
  <c r="AZ213" i="8"/>
  <c r="EC213" i="8"/>
  <c r="BS213" i="8"/>
  <c r="DQ213" i="8"/>
  <c r="CA213" i="8"/>
  <c r="AD213" i="8"/>
  <c r="EB143" i="8"/>
  <c r="V143" i="8"/>
  <c r="AL143" i="8"/>
  <c r="BB143" i="8"/>
  <c r="BR143" i="8"/>
  <c r="CH143" i="8"/>
  <c r="CX143" i="8"/>
  <c r="DN143" i="8"/>
  <c r="ED143" i="8"/>
  <c r="W143" i="8"/>
  <c r="AM143" i="8"/>
  <c r="BC143" i="8"/>
  <c r="BS143" i="8"/>
  <c r="CI143" i="8"/>
  <c r="CY143" i="8"/>
  <c r="DO143" i="8"/>
  <c r="AD143" i="8"/>
  <c r="AT143" i="8"/>
  <c r="BJ143" i="8"/>
  <c r="BZ143" i="8"/>
  <c r="CP143" i="8"/>
  <c r="DF143" i="8"/>
  <c r="DV143" i="8"/>
  <c r="AE143" i="8"/>
  <c r="AU143" i="8"/>
  <c r="BK143" i="8"/>
  <c r="CA143" i="8"/>
  <c r="CQ143" i="8"/>
  <c r="DG143" i="8"/>
  <c r="DW143" i="8"/>
  <c r="AH143" i="8"/>
  <c r="BN143" i="8"/>
  <c r="CT143" i="8"/>
  <c r="DZ143" i="8"/>
  <c r="AI143" i="8"/>
  <c r="BO143" i="8"/>
  <c r="CU143" i="8"/>
  <c r="EA143" i="8"/>
  <c r="AJ143" i="8"/>
  <c r="AZ143" i="8"/>
  <c r="BP143" i="8"/>
  <c r="CF143" i="8"/>
  <c r="CV143" i="8"/>
  <c r="DL143" i="8"/>
  <c r="Y143" i="8"/>
  <c r="AO143" i="8"/>
  <c r="BE143" i="8"/>
  <c r="BU143" i="8"/>
  <c r="CK143" i="8"/>
  <c r="DA143" i="8"/>
  <c r="DQ143" i="8"/>
  <c r="AP143" i="8"/>
  <c r="BV143" i="8"/>
  <c r="DB143" i="8"/>
  <c r="AQ143" i="8"/>
  <c r="BW143" i="8"/>
  <c r="DC143" i="8"/>
  <c r="X143" i="8"/>
  <c r="AN143" i="8"/>
  <c r="BD143" i="8"/>
  <c r="BT143" i="8"/>
  <c r="CJ143" i="8"/>
  <c r="CZ143" i="8"/>
  <c r="DP143" i="8"/>
  <c r="AC143" i="8"/>
  <c r="AS143" i="8"/>
  <c r="BI143" i="8"/>
  <c r="BY143" i="8"/>
  <c r="CO143" i="8"/>
  <c r="DE143" i="8"/>
  <c r="DU143" i="8"/>
  <c r="AX143" i="8"/>
  <c r="CD143" i="8"/>
  <c r="DJ143" i="8"/>
  <c r="AY143" i="8"/>
  <c r="CE143" i="8"/>
  <c r="DK143" i="8"/>
  <c r="AB143" i="8"/>
  <c r="AR143" i="8"/>
  <c r="BH143" i="8"/>
  <c r="BX143" i="8"/>
  <c r="CN143" i="8"/>
  <c r="DD143" i="8"/>
  <c r="DT143" i="8"/>
  <c r="AG143" i="8"/>
  <c r="AW143" i="8"/>
  <c r="BM143" i="8"/>
  <c r="CC143" i="8"/>
  <c r="CS143" i="8"/>
  <c r="DI143" i="8"/>
  <c r="DY143" i="8"/>
  <c r="DR143" i="8"/>
  <c r="AA143" i="8"/>
  <c r="BL143" i="8"/>
  <c r="DX143" i="8"/>
  <c r="CG143" i="8"/>
  <c r="DS143" i="8"/>
  <c r="BQ143" i="8"/>
  <c r="Z143" i="8"/>
  <c r="BG143" i="8"/>
  <c r="CB143" i="8"/>
  <c r="AK143" i="8"/>
  <c r="CW143" i="8"/>
  <c r="CL143" i="8"/>
  <c r="AV143" i="8"/>
  <c r="BF143" i="8"/>
  <c r="CM143" i="8"/>
  <c r="AF143" i="8"/>
  <c r="CR143" i="8"/>
  <c r="BA143" i="8"/>
  <c r="DM143" i="8"/>
  <c r="DH143" i="8"/>
  <c r="DI4" i="8"/>
  <c r="AN4" i="8"/>
  <c r="CS5" i="8"/>
  <c r="CO13" i="15" s="1"/>
  <c r="CR5" i="8"/>
  <c r="CN13" i="15" s="1"/>
  <c r="BL5" i="8"/>
  <c r="BH13" i="15" s="1"/>
  <c r="DG5" i="8"/>
  <c r="DC13" i="15" s="1"/>
  <c r="DZ5" i="8"/>
  <c r="DV13" i="15" s="1"/>
  <c r="W5" i="8"/>
  <c r="S13" i="15" s="1"/>
  <c r="J63" i="8"/>
  <c r="V5" i="8"/>
  <c r="R13" i="15" s="1"/>
  <c r="J221" i="8"/>
  <c r="I221" i="8" s="1"/>
  <c r="AA4" i="8"/>
  <c r="EB108" i="8"/>
  <c r="J106" i="8"/>
  <c r="I106" i="8" s="1"/>
  <c r="AK108" i="8"/>
  <c r="BA108" i="8"/>
  <c r="BQ108" i="8"/>
  <c r="CG108" i="8"/>
  <c r="CW108" i="8"/>
  <c r="DM108" i="8"/>
  <c r="EC108" i="8"/>
  <c r="Z108" i="8"/>
  <c r="AP108" i="8"/>
  <c r="BF108" i="8"/>
  <c r="BV108" i="8"/>
  <c r="CP108" i="8"/>
  <c r="DF108" i="8"/>
  <c r="DV108" i="8"/>
  <c r="AI108" i="8"/>
  <c r="AY108" i="8"/>
  <c r="BO108" i="8"/>
  <c r="CE108" i="8"/>
  <c r="CU108" i="8"/>
  <c r="DK108" i="8"/>
  <c r="EA108" i="8"/>
  <c r="AF108" i="8"/>
  <c r="AV108" i="8"/>
  <c r="BL108" i="8"/>
  <c r="CB108" i="8"/>
  <c r="CR108" i="8"/>
  <c r="DH108" i="8"/>
  <c r="DX108" i="8"/>
  <c r="Y108" i="8"/>
  <c r="AO108" i="8"/>
  <c r="BE108" i="8"/>
  <c r="BU108" i="8"/>
  <c r="CK108" i="8"/>
  <c r="DA108" i="8"/>
  <c r="DQ108" i="8"/>
  <c r="AD108" i="8"/>
  <c r="AT108" i="8"/>
  <c r="BJ108" i="8"/>
  <c r="BZ108" i="8"/>
  <c r="CT108" i="8"/>
  <c r="DJ108" i="8"/>
  <c r="DZ108" i="8"/>
  <c r="W108" i="8"/>
  <c r="AM108" i="8"/>
  <c r="BC108" i="8"/>
  <c r="BS108" i="8"/>
  <c r="CI108" i="8"/>
  <c r="CY108" i="8"/>
  <c r="DO108" i="8"/>
  <c r="AJ108" i="8"/>
  <c r="AZ108" i="8"/>
  <c r="BP108" i="8"/>
  <c r="CF108" i="8"/>
  <c r="CV108" i="8"/>
  <c r="DL108" i="8"/>
  <c r="AC108" i="8"/>
  <c r="AS108" i="8"/>
  <c r="BI108" i="8"/>
  <c r="BY108" i="8"/>
  <c r="CO108" i="8"/>
  <c r="DE108" i="8"/>
  <c r="DU108" i="8"/>
  <c r="AH108" i="8"/>
  <c r="AX108" i="8"/>
  <c r="BN108" i="8"/>
  <c r="CD108" i="8"/>
  <c r="CX108" i="8"/>
  <c r="DN108" i="8"/>
  <c r="ED108" i="8"/>
  <c r="AA108" i="8"/>
  <c r="AQ108" i="8"/>
  <c r="BG108" i="8"/>
  <c r="BW108" i="8"/>
  <c r="CM108" i="8"/>
  <c r="DC108" i="8"/>
  <c r="DS108" i="8"/>
  <c r="X108" i="8"/>
  <c r="AN108" i="8"/>
  <c r="BD108" i="8"/>
  <c r="BT108" i="8"/>
  <c r="CJ108" i="8"/>
  <c r="CZ108" i="8"/>
  <c r="DP108" i="8"/>
  <c r="AG108" i="8"/>
  <c r="CS108" i="8"/>
  <c r="BB108" i="8"/>
  <c r="DR108" i="8"/>
  <c r="AE108" i="8"/>
  <c r="CQ108" i="8"/>
  <c r="BX108" i="8"/>
  <c r="AW108" i="8"/>
  <c r="DI108" i="8"/>
  <c r="BR108" i="8"/>
  <c r="AU108" i="8"/>
  <c r="DG108" i="8"/>
  <c r="AB108" i="8"/>
  <c r="CN108" i="8"/>
  <c r="BM108" i="8"/>
  <c r="DY108" i="8"/>
  <c r="CL108" i="8"/>
  <c r="BK108" i="8"/>
  <c r="DW108" i="8"/>
  <c r="AR108" i="8"/>
  <c r="DD108" i="8"/>
  <c r="DB108" i="8"/>
  <c r="DT108" i="8"/>
  <c r="BH108" i="8"/>
  <c r="CC108" i="8"/>
  <c r="AL108" i="8"/>
  <c r="CA108" i="8"/>
  <c r="J165" i="8"/>
  <c r="I165" i="8" s="1"/>
  <c r="V167" i="8"/>
  <c r="BO167" i="8"/>
  <c r="EA167" i="8"/>
  <c r="BS167" i="8"/>
  <c r="AI167" i="8"/>
  <c r="CU167" i="8"/>
  <c r="AM167" i="8"/>
  <c r="CY167" i="8"/>
  <c r="DK167" i="8"/>
  <c r="BC167" i="8"/>
  <c r="EB167" i="8"/>
  <c r="AA167" i="8"/>
  <c r="CM167" i="8"/>
  <c r="AU167" i="8"/>
  <c r="DG167" i="8"/>
  <c r="AF167" i="8"/>
  <c r="AV167" i="8"/>
  <c r="BL167" i="8"/>
  <c r="CB167" i="8"/>
  <c r="CR167" i="8"/>
  <c r="DH167" i="8"/>
  <c r="DX167" i="8"/>
  <c r="AC167" i="8"/>
  <c r="AS167" i="8"/>
  <c r="BI167" i="8"/>
  <c r="BY167" i="8"/>
  <c r="CO167" i="8"/>
  <c r="DE167" i="8"/>
  <c r="DU167" i="8"/>
  <c r="AL167" i="8"/>
  <c r="BB167" i="8"/>
  <c r="BR167" i="8"/>
  <c r="CH167" i="8"/>
  <c r="CX167" i="8"/>
  <c r="DN167" i="8"/>
  <c r="CI167" i="8"/>
  <c r="AQ167" i="8"/>
  <c r="DC167" i="8"/>
  <c r="BK167" i="8"/>
  <c r="DW167" i="8"/>
  <c r="AJ167" i="8"/>
  <c r="AZ167" i="8"/>
  <c r="BP167" i="8"/>
  <c r="CF167" i="8"/>
  <c r="CV167" i="8"/>
  <c r="DL167" i="8"/>
  <c r="AG167" i="8"/>
  <c r="AW167" i="8"/>
  <c r="BM167" i="8"/>
  <c r="CC167" i="8"/>
  <c r="CS167" i="8"/>
  <c r="DI167" i="8"/>
  <c r="DY167" i="8"/>
  <c r="Z167" i="8"/>
  <c r="AP167" i="8"/>
  <c r="BF167" i="8"/>
  <c r="BV167" i="8"/>
  <c r="CL167" i="8"/>
  <c r="DB167" i="8"/>
  <c r="DR167" i="8"/>
  <c r="AY167" i="8"/>
  <c r="DO167" i="8"/>
  <c r="BG167" i="8"/>
  <c r="DS167" i="8"/>
  <c r="CA167" i="8"/>
  <c r="X167" i="8"/>
  <c r="AN167" i="8"/>
  <c r="BD167" i="8"/>
  <c r="BT167" i="8"/>
  <c r="CJ167" i="8"/>
  <c r="CZ167" i="8"/>
  <c r="DP167" i="8"/>
  <c r="AK167" i="8"/>
  <c r="BA167" i="8"/>
  <c r="BQ167" i="8"/>
  <c r="CG167" i="8"/>
  <c r="CW167" i="8"/>
  <c r="DM167" i="8"/>
  <c r="EC167" i="8"/>
  <c r="AD167" i="8"/>
  <c r="AT167" i="8"/>
  <c r="BJ167" i="8"/>
  <c r="BZ167" i="8"/>
  <c r="CP167" i="8"/>
  <c r="DF167" i="8"/>
  <c r="DV167" i="8"/>
  <c r="CE167" i="8"/>
  <c r="AE167" i="8"/>
  <c r="AB167" i="8"/>
  <c r="CN167" i="8"/>
  <c r="BE167" i="8"/>
  <c r="DQ167" i="8"/>
  <c r="AH167" i="8"/>
  <c r="CT167" i="8"/>
  <c r="BX167" i="8"/>
  <c r="CD167" i="8"/>
  <c r="CQ167" i="8"/>
  <c r="AR167" i="8"/>
  <c r="DD167" i="8"/>
  <c r="BU167" i="8"/>
  <c r="AX167" i="8"/>
  <c r="DJ167" i="8"/>
  <c r="AO167" i="8"/>
  <c r="W167" i="8"/>
  <c r="ED167" i="8"/>
  <c r="BH167" i="8"/>
  <c r="DT167" i="8"/>
  <c r="Y167" i="8"/>
  <c r="CK167" i="8"/>
  <c r="BN167" i="8"/>
  <c r="DZ167" i="8"/>
  <c r="BW167" i="8"/>
  <c r="DA167" i="8"/>
  <c r="CA260" i="8"/>
  <c r="DG260" i="8"/>
  <c r="DT260" i="8"/>
  <c r="DD260" i="8"/>
  <c r="CN260" i="8"/>
  <c r="BX260" i="8"/>
  <c r="BH260" i="8"/>
  <c r="AR260" i="8"/>
  <c r="AB260" i="8"/>
  <c r="DV260" i="8"/>
  <c r="DF260" i="8"/>
  <c r="CP260" i="8"/>
  <c r="BZ260" i="8"/>
  <c r="BJ260" i="8"/>
  <c r="AT260" i="8"/>
  <c r="AD260" i="8"/>
  <c r="DU260" i="8"/>
  <c r="CO260" i="8"/>
  <c r="BI260" i="8"/>
  <c r="AC260" i="8"/>
  <c r="DC260" i="8"/>
  <c r="BW260" i="8"/>
  <c r="AQ260" i="8"/>
  <c r="DY260" i="8"/>
  <c r="CS260" i="8"/>
  <c r="BM260" i="8"/>
  <c r="AG260" i="8"/>
  <c r="AM260" i="8"/>
  <c r="AE260" i="8"/>
  <c r="W260" i="8"/>
  <c r="DH260" i="8"/>
  <c r="CB260" i="8"/>
  <c r="DZ260" i="8"/>
  <c r="CD260" i="8"/>
  <c r="AH260" i="8"/>
  <c r="BQ260" i="8"/>
  <c r="DK260" i="8"/>
  <c r="DA260" i="8"/>
  <c r="BK260" i="8"/>
  <c r="DP260" i="8"/>
  <c r="CZ260" i="8"/>
  <c r="CJ260" i="8"/>
  <c r="BT260" i="8"/>
  <c r="BD260" i="8"/>
  <c r="AN260" i="8"/>
  <c r="X260" i="8"/>
  <c r="DR260" i="8"/>
  <c r="DB260" i="8"/>
  <c r="CL260" i="8"/>
  <c r="BV260" i="8"/>
  <c r="BF260" i="8"/>
  <c r="AP260" i="8"/>
  <c r="Z260" i="8"/>
  <c r="DM260" i="8"/>
  <c r="CG260" i="8"/>
  <c r="BA260" i="8"/>
  <c r="EA260" i="8"/>
  <c r="CU260" i="8"/>
  <c r="BO260" i="8"/>
  <c r="AI260" i="8"/>
  <c r="DQ260" i="8"/>
  <c r="CK260" i="8"/>
  <c r="BE260" i="8"/>
  <c r="Y260" i="8"/>
  <c r="DW260" i="8"/>
  <c r="DO260" i="8"/>
  <c r="J258" i="8"/>
  <c r="I258" i="8" s="1"/>
  <c r="DX260" i="8"/>
  <c r="AV260" i="8"/>
  <c r="DJ260" i="8"/>
  <c r="BN260" i="8"/>
  <c r="EC260" i="8"/>
  <c r="AK260" i="8"/>
  <c r="AY260" i="8"/>
  <c r="BU260" i="8"/>
  <c r="BS260" i="8"/>
  <c r="EB260" i="8"/>
  <c r="DL260" i="8"/>
  <c r="CV260" i="8"/>
  <c r="CF260" i="8"/>
  <c r="BP260" i="8"/>
  <c r="AZ260" i="8"/>
  <c r="AJ260" i="8"/>
  <c r="ED260" i="8"/>
  <c r="DN260" i="8"/>
  <c r="CX260" i="8"/>
  <c r="CH260" i="8"/>
  <c r="BR260" i="8"/>
  <c r="BB260" i="8"/>
  <c r="AL260" i="8"/>
  <c r="V260" i="8"/>
  <c r="DE260" i="8"/>
  <c r="BY260" i="8"/>
  <c r="AS260" i="8"/>
  <c r="DS260" i="8"/>
  <c r="CM260" i="8"/>
  <c r="BG260" i="8"/>
  <c r="AA260" i="8"/>
  <c r="DI260" i="8"/>
  <c r="CC260" i="8"/>
  <c r="AW260" i="8"/>
  <c r="CY260" i="8"/>
  <c r="CQ260" i="8"/>
  <c r="CI260" i="8"/>
  <c r="AU260" i="8"/>
  <c r="CR260" i="8"/>
  <c r="BL260" i="8"/>
  <c r="AF260" i="8"/>
  <c r="CT260" i="8"/>
  <c r="AX260" i="8"/>
  <c r="CW260" i="8"/>
  <c r="CE260" i="8"/>
  <c r="I257" i="8"/>
  <c r="AO260" i="8"/>
  <c r="BC260" i="8"/>
  <c r="DW243" i="8"/>
  <c r="AC243" i="8"/>
  <c r="BA243" i="8"/>
  <c r="CG243" i="8"/>
  <c r="DM243" i="8"/>
  <c r="AI243" i="8"/>
  <c r="BK243" i="8"/>
  <c r="CQ243" i="8"/>
  <c r="DP243" i="8"/>
  <c r="CZ243" i="8"/>
  <c r="CJ243" i="8"/>
  <c r="BT243" i="8"/>
  <c r="BD243" i="8"/>
  <c r="AN243" i="8"/>
  <c r="X243" i="8"/>
  <c r="DR243" i="8"/>
  <c r="DB243" i="8"/>
  <c r="CL243" i="8"/>
  <c r="BV243" i="8"/>
  <c r="BF243" i="8"/>
  <c r="Z243" i="8"/>
  <c r="AW243" i="8"/>
  <c r="CC243" i="8"/>
  <c r="DI243" i="8"/>
  <c r="V243" i="8"/>
  <c r="AQ243" i="8"/>
  <c r="BW243" i="8"/>
  <c r="DC243" i="8"/>
  <c r="BY243" i="8"/>
  <c r="AD243" i="8"/>
  <c r="DO243" i="8"/>
  <c r="DT243" i="8"/>
  <c r="BH243" i="8"/>
  <c r="DV243" i="8"/>
  <c r="BZ243" i="8"/>
  <c r="AP243" i="8"/>
  <c r="AL243" i="8"/>
  <c r="EA243" i="8"/>
  <c r="AH243" i="8"/>
  <c r="BI243" i="8"/>
  <c r="CO243" i="8"/>
  <c r="DU243" i="8"/>
  <c r="AO243" i="8"/>
  <c r="BS243" i="8"/>
  <c r="CY243" i="8"/>
  <c r="EB243" i="8"/>
  <c r="DL243" i="8"/>
  <c r="CV243" i="8"/>
  <c r="CF243" i="8"/>
  <c r="BP243" i="8"/>
  <c r="AZ243" i="8"/>
  <c r="AJ243" i="8"/>
  <c r="ED243" i="8"/>
  <c r="DN243" i="8"/>
  <c r="CX243" i="8"/>
  <c r="CH243" i="8"/>
  <c r="BR243" i="8"/>
  <c r="BB243" i="8"/>
  <c r="AE243" i="8"/>
  <c r="BE243" i="8"/>
  <c r="CK243" i="8"/>
  <c r="DQ243" i="8"/>
  <c r="AA243" i="8"/>
  <c r="AY243" i="8"/>
  <c r="CE243" i="8"/>
  <c r="DK243" i="8"/>
  <c r="W243" i="8"/>
  <c r="DE243" i="8"/>
  <c r="BC243" i="8"/>
  <c r="DD243" i="8"/>
  <c r="BX243" i="8"/>
  <c r="AB243" i="8"/>
  <c r="CP243" i="8"/>
  <c r="AT243" i="8"/>
  <c r="DA243" i="8"/>
  <c r="BO243" i="8"/>
  <c r="AM243" i="8"/>
  <c r="BQ243" i="8"/>
  <c r="CW243" i="8"/>
  <c r="EC243" i="8"/>
  <c r="Y243" i="8"/>
  <c r="AU243" i="8"/>
  <c r="CA243" i="8"/>
  <c r="DG243" i="8"/>
  <c r="DX243" i="8"/>
  <c r="DH243" i="8"/>
  <c r="CR243" i="8"/>
  <c r="CB243" i="8"/>
  <c r="BL243" i="8"/>
  <c r="AV243" i="8"/>
  <c r="AF243" i="8"/>
  <c r="DZ243" i="8"/>
  <c r="DJ243" i="8"/>
  <c r="CT243" i="8"/>
  <c r="CD243" i="8"/>
  <c r="BN243" i="8"/>
  <c r="AX243" i="8"/>
  <c r="AK243" i="8"/>
  <c r="BM243" i="8"/>
  <c r="CS243" i="8"/>
  <c r="DY243" i="8"/>
  <c r="AG243" i="8"/>
  <c r="BG243" i="8"/>
  <c r="CM243" i="8"/>
  <c r="DS243" i="8"/>
  <c r="AS243" i="8"/>
  <c r="CI243" i="8"/>
  <c r="CN243" i="8"/>
  <c r="AR243" i="8"/>
  <c r="DF243" i="8"/>
  <c r="BJ243" i="8"/>
  <c r="BU243" i="8"/>
  <c r="J241" i="8"/>
  <c r="I241" i="8" s="1"/>
  <c r="CU243" i="8"/>
  <c r="EC183" i="8"/>
  <c r="DM183" i="8"/>
  <c r="CW183" i="8"/>
  <c r="CG183" i="8"/>
  <c r="BQ183" i="8"/>
  <c r="BA183" i="8"/>
  <c r="AK183" i="8"/>
  <c r="EB183" i="8"/>
  <c r="DL183" i="8"/>
  <c r="CV183" i="8"/>
  <c r="CF183" i="8"/>
  <c r="BP183" i="8"/>
  <c r="AZ183" i="8"/>
  <c r="AJ183" i="8"/>
  <c r="EA183" i="8"/>
  <c r="CU183" i="8"/>
  <c r="BO183" i="8"/>
  <c r="AI183" i="8"/>
  <c r="DJ183" i="8"/>
  <c r="CD183" i="8"/>
  <c r="AX183" i="8"/>
  <c r="DW183" i="8"/>
  <c r="CQ183" i="8"/>
  <c r="BK183" i="8"/>
  <c r="AE183" i="8"/>
  <c r="DV183" i="8"/>
  <c r="CP183" i="8"/>
  <c r="BJ183" i="8"/>
  <c r="AD183" i="8"/>
  <c r="DA183" i="8"/>
  <c r="BE183" i="8"/>
  <c r="AO183" i="8"/>
  <c r="CJ183" i="8"/>
  <c r="AN183" i="8"/>
  <c r="BW183" i="8"/>
  <c r="CL183" i="8"/>
  <c r="Z183" i="8"/>
  <c r="BS183" i="8"/>
  <c r="CX183" i="8"/>
  <c r="AL183" i="8"/>
  <c r="DY183" i="8"/>
  <c r="DI183" i="8"/>
  <c r="CS183" i="8"/>
  <c r="CC183" i="8"/>
  <c r="BM183" i="8"/>
  <c r="AW183" i="8"/>
  <c r="AG183" i="8"/>
  <c r="DX183" i="8"/>
  <c r="DH183" i="8"/>
  <c r="CR183" i="8"/>
  <c r="CB183" i="8"/>
  <c r="BL183" i="8"/>
  <c r="AV183" i="8"/>
  <c r="AF183" i="8"/>
  <c r="DS183" i="8"/>
  <c r="CM183" i="8"/>
  <c r="BG183" i="8"/>
  <c r="AA183" i="8"/>
  <c r="DB183" i="8"/>
  <c r="BV183" i="8"/>
  <c r="AP183" i="8"/>
  <c r="DO183" i="8"/>
  <c r="CI183" i="8"/>
  <c r="BC183" i="8"/>
  <c r="W183" i="8"/>
  <c r="DN183" i="8"/>
  <c r="CH183" i="8"/>
  <c r="BB183" i="8"/>
  <c r="V183" i="8"/>
  <c r="CK183" i="8"/>
  <c r="DP183" i="8"/>
  <c r="BT183" i="8"/>
  <c r="X183" i="8"/>
  <c r="AQ183" i="8"/>
  <c r="BF183" i="8"/>
  <c r="ED183" i="8"/>
  <c r="DU183" i="8"/>
  <c r="DE183" i="8"/>
  <c r="CO183" i="8"/>
  <c r="BY183" i="8"/>
  <c r="BI183" i="8"/>
  <c r="AS183" i="8"/>
  <c r="AC183" i="8"/>
  <c r="DT183" i="8"/>
  <c r="DD183" i="8"/>
  <c r="CN183" i="8"/>
  <c r="BX183" i="8"/>
  <c r="BH183" i="8"/>
  <c r="AR183" i="8"/>
  <c r="AB183" i="8"/>
  <c r="DK183" i="8"/>
  <c r="CE183" i="8"/>
  <c r="AY183" i="8"/>
  <c r="DZ183" i="8"/>
  <c r="CT183" i="8"/>
  <c r="BN183" i="8"/>
  <c r="AH183" i="8"/>
  <c r="DG183" i="8"/>
  <c r="CA183" i="8"/>
  <c r="AU183" i="8"/>
  <c r="I180" i="8"/>
  <c r="DF183" i="8"/>
  <c r="BZ183" i="8"/>
  <c r="AT183" i="8"/>
  <c r="J181" i="8"/>
  <c r="I181" i="8" s="1"/>
  <c r="DQ183" i="8"/>
  <c r="BU183" i="8"/>
  <c r="Y183" i="8"/>
  <c r="CZ183" i="8"/>
  <c r="BD183" i="8"/>
  <c r="DC183" i="8"/>
  <c r="DR183" i="8"/>
  <c r="CY183" i="8"/>
  <c r="AM183" i="8"/>
  <c r="BR183" i="8"/>
  <c r="ED114" i="8"/>
  <c r="AI114" i="8"/>
  <c r="AY114" i="8"/>
  <c r="BO114" i="8"/>
  <c r="CE114" i="8"/>
  <c r="CU114" i="8"/>
  <c r="DK114" i="8"/>
  <c r="EA114" i="8"/>
  <c r="X114" i="8"/>
  <c r="AN114" i="8"/>
  <c r="BD114" i="8"/>
  <c r="BT114" i="8"/>
  <c r="CJ114" i="8"/>
  <c r="CZ114" i="8"/>
  <c r="DP114" i="8"/>
  <c r="J112" i="8"/>
  <c r="I112" i="8" s="1"/>
  <c r="AK114" i="8"/>
  <c r="BA114" i="8"/>
  <c r="BQ114" i="8"/>
  <c r="CG114" i="8"/>
  <c r="CW114" i="8"/>
  <c r="DM114" i="8"/>
  <c r="EC114" i="8"/>
  <c r="AH114" i="8"/>
  <c r="AX114" i="8"/>
  <c r="BN114" i="8"/>
  <c r="CD114" i="8"/>
  <c r="CT114" i="8"/>
  <c r="DJ114" i="8"/>
  <c r="DZ114" i="8"/>
  <c r="W114" i="8"/>
  <c r="AM114" i="8"/>
  <c r="BC114" i="8"/>
  <c r="BS114" i="8"/>
  <c r="CI114" i="8"/>
  <c r="CY114" i="8"/>
  <c r="DO114" i="8"/>
  <c r="AB114" i="8"/>
  <c r="AR114" i="8"/>
  <c r="BH114" i="8"/>
  <c r="BX114" i="8"/>
  <c r="CN114" i="8"/>
  <c r="DD114" i="8"/>
  <c r="DT114" i="8"/>
  <c r="Y114" i="8"/>
  <c r="AO114" i="8"/>
  <c r="BE114" i="8"/>
  <c r="BU114" i="8"/>
  <c r="CK114" i="8"/>
  <c r="DA114" i="8"/>
  <c r="DQ114" i="8"/>
  <c r="V114" i="8"/>
  <c r="AL114" i="8"/>
  <c r="BB114" i="8"/>
  <c r="AA114" i="8"/>
  <c r="AQ114" i="8"/>
  <c r="BG114" i="8"/>
  <c r="BW114" i="8"/>
  <c r="CM114" i="8"/>
  <c r="DC114" i="8"/>
  <c r="DS114" i="8"/>
  <c r="AF114" i="8"/>
  <c r="AV114" i="8"/>
  <c r="BL114" i="8"/>
  <c r="CB114" i="8"/>
  <c r="CR114" i="8"/>
  <c r="DH114" i="8"/>
  <c r="DX114" i="8"/>
  <c r="AC114" i="8"/>
  <c r="AS114" i="8"/>
  <c r="BI114" i="8"/>
  <c r="BY114" i="8"/>
  <c r="CO114" i="8"/>
  <c r="DE114" i="8"/>
  <c r="DU114" i="8"/>
  <c r="Z114" i="8"/>
  <c r="AP114" i="8"/>
  <c r="BF114" i="8"/>
  <c r="BV114" i="8"/>
  <c r="CL114" i="8"/>
  <c r="DB114" i="8"/>
  <c r="DR114" i="8"/>
  <c r="AU114" i="8"/>
  <c r="DG114" i="8"/>
  <c r="BP114" i="8"/>
  <c r="EB114" i="8"/>
  <c r="AG114" i="8"/>
  <c r="CS114" i="8"/>
  <c r="AD114" i="8"/>
  <c r="BZ114" i="8"/>
  <c r="DF114" i="8"/>
  <c r="BK114" i="8"/>
  <c r="DW114" i="8"/>
  <c r="CF114" i="8"/>
  <c r="AW114" i="8"/>
  <c r="DI114" i="8"/>
  <c r="AT114" i="8"/>
  <c r="CH114" i="8"/>
  <c r="DN114" i="8"/>
  <c r="CA114" i="8"/>
  <c r="AJ114" i="8"/>
  <c r="CV114" i="8"/>
  <c r="BM114" i="8"/>
  <c r="DY114" i="8"/>
  <c r="BJ114" i="8"/>
  <c r="CP114" i="8"/>
  <c r="DV114" i="8"/>
  <c r="AZ114" i="8"/>
  <c r="CC114" i="8"/>
  <c r="BR114" i="8"/>
  <c r="AE114" i="8"/>
  <c r="DL114" i="8"/>
  <c r="CX114" i="8"/>
  <c r="CQ114" i="8"/>
  <c r="X5" i="8"/>
  <c r="T13" i="15" s="1"/>
  <c r="DL261" i="8"/>
  <c r="CF261" i="8"/>
  <c r="AZ261" i="8"/>
  <c r="BH261" i="8"/>
  <c r="AJ261" i="8"/>
  <c r="AR261" i="8"/>
  <c r="AD261" i="8"/>
  <c r="BJ261" i="8"/>
  <c r="CP261" i="8"/>
  <c r="DV261" i="8"/>
  <c r="EC261" i="8"/>
  <c r="DM261" i="8"/>
  <c r="CW261" i="8"/>
  <c r="CG261" i="8"/>
  <c r="BQ261" i="8"/>
  <c r="BA261" i="8"/>
  <c r="AK261" i="8"/>
  <c r="J259" i="8"/>
  <c r="I259" i="8" s="1"/>
  <c r="DO261" i="8"/>
  <c r="CY261" i="8"/>
  <c r="CI261" i="8"/>
  <c r="BS261" i="8"/>
  <c r="BC261" i="8"/>
  <c r="AM261" i="8"/>
  <c r="W261" i="8"/>
  <c r="AV261" i="8"/>
  <c r="CB261" i="8"/>
  <c r="DH261" i="8"/>
  <c r="AH261" i="8"/>
  <c r="BN261" i="8"/>
  <c r="CT261" i="8"/>
  <c r="DZ261" i="8"/>
  <c r="AB261" i="8"/>
  <c r="BB261" i="8"/>
  <c r="BU261" i="8"/>
  <c r="AO261" i="8"/>
  <c r="DC261" i="8"/>
  <c r="BG261" i="8"/>
  <c r="AN261" i="8"/>
  <c r="CZ261" i="8"/>
  <c r="CL261" i="8"/>
  <c r="CN261" i="8"/>
  <c r="BP261" i="8"/>
  <c r="BX261" i="8"/>
  <c r="AL261" i="8"/>
  <c r="BR261" i="8"/>
  <c r="CX261" i="8"/>
  <c r="DY261" i="8"/>
  <c r="DI261" i="8"/>
  <c r="CS261" i="8"/>
  <c r="CC261" i="8"/>
  <c r="BM261" i="8"/>
  <c r="AW261" i="8"/>
  <c r="AG261" i="8"/>
  <c r="EA261" i="8"/>
  <c r="DK261" i="8"/>
  <c r="CU261" i="8"/>
  <c r="CE261" i="8"/>
  <c r="BO261" i="8"/>
  <c r="AY261" i="8"/>
  <c r="AI261" i="8"/>
  <c r="X261" i="8"/>
  <c r="BD261" i="8"/>
  <c r="CJ261" i="8"/>
  <c r="DP261" i="8"/>
  <c r="AP261" i="8"/>
  <c r="BV261" i="8"/>
  <c r="DB261" i="8"/>
  <c r="EB261" i="8"/>
  <c r="ED261" i="8"/>
  <c r="V261" i="8"/>
  <c r="DN261" i="8"/>
  <c r="DA261" i="8"/>
  <c r="Y261" i="8"/>
  <c r="CM261" i="8"/>
  <c r="AQ261" i="8"/>
  <c r="Z261" i="8"/>
  <c r="DR261" i="8"/>
  <c r="DT261" i="8"/>
  <c r="CV261" i="8"/>
  <c r="AT261" i="8"/>
  <c r="BZ261" i="8"/>
  <c r="DF261" i="8"/>
  <c r="DU261" i="8"/>
  <c r="DE261" i="8"/>
  <c r="CO261" i="8"/>
  <c r="BY261" i="8"/>
  <c r="BI261" i="8"/>
  <c r="AS261" i="8"/>
  <c r="AC261" i="8"/>
  <c r="DW261" i="8"/>
  <c r="DG261" i="8"/>
  <c r="CQ261" i="8"/>
  <c r="CA261" i="8"/>
  <c r="BK261" i="8"/>
  <c r="AU261" i="8"/>
  <c r="AE261" i="8"/>
  <c r="AF261" i="8"/>
  <c r="BL261" i="8"/>
  <c r="CR261" i="8"/>
  <c r="DX261" i="8"/>
  <c r="AX261" i="8"/>
  <c r="CD261" i="8"/>
  <c r="DJ261" i="8"/>
  <c r="CH261" i="8"/>
  <c r="DQ261" i="8"/>
  <c r="CK261" i="8"/>
  <c r="BE261" i="8"/>
  <c r="DS261" i="8"/>
  <c r="BW261" i="8"/>
  <c r="AA261" i="8"/>
  <c r="BT261" i="8"/>
  <c r="BF261" i="8"/>
  <c r="CZ255" i="8"/>
  <c r="BD255" i="8"/>
  <c r="AF255" i="8"/>
  <c r="DW255" i="8"/>
  <c r="DG255" i="8"/>
  <c r="CQ255" i="8"/>
  <c r="CA255" i="8"/>
  <c r="BK255" i="8"/>
  <c r="AU255" i="8"/>
  <c r="AE255" i="8"/>
  <c r="DY255" i="8"/>
  <c r="DI255" i="8"/>
  <c r="CS255" i="8"/>
  <c r="CC255" i="8"/>
  <c r="BM255" i="8"/>
  <c r="AW255" i="8"/>
  <c r="AG255" i="8"/>
  <c r="ED255" i="8"/>
  <c r="CX255" i="8"/>
  <c r="BR255" i="8"/>
  <c r="AL255" i="8"/>
  <c r="DT255" i="8"/>
  <c r="CN255" i="8"/>
  <c r="BH255" i="8"/>
  <c r="AB255" i="8"/>
  <c r="DB255" i="8"/>
  <c r="BV255" i="8"/>
  <c r="AP255" i="8"/>
  <c r="CB255" i="8"/>
  <c r="DX255" i="8"/>
  <c r="BT255" i="8"/>
  <c r="DK255" i="8"/>
  <c r="BO255" i="8"/>
  <c r="AI255" i="8"/>
  <c r="CW255" i="8"/>
  <c r="BQ255" i="8"/>
  <c r="J253" i="8"/>
  <c r="I253" i="8" s="1"/>
  <c r="DF255" i="8"/>
  <c r="EB255" i="8"/>
  <c r="AJ255" i="8"/>
  <c r="AX255" i="8"/>
  <c r="CJ255" i="8"/>
  <c r="BL255" i="8"/>
  <c r="DS255" i="8"/>
  <c r="DC255" i="8"/>
  <c r="CM255" i="8"/>
  <c r="BW255" i="8"/>
  <c r="BG255" i="8"/>
  <c r="AQ255" i="8"/>
  <c r="AA255" i="8"/>
  <c r="DU255" i="8"/>
  <c r="DE255" i="8"/>
  <c r="CO255" i="8"/>
  <c r="BY255" i="8"/>
  <c r="BI255" i="8"/>
  <c r="AS255" i="8"/>
  <c r="AC255" i="8"/>
  <c r="DV255" i="8"/>
  <c r="CP255" i="8"/>
  <c r="BJ255" i="8"/>
  <c r="AD255" i="8"/>
  <c r="DL255" i="8"/>
  <c r="CF255" i="8"/>
  <c r="AZ255" i="8"/>
  <c r="DZ255" i="8"/>
  <c r="CT255" i="8"/>
  <c r="BN255" i="8"/>
  <c r="AH255" i="8"/>
  <c r="DH255" i="8"/>
  <c r="CU255" i="8"/>
  <c r="EC255" i="8"/>
  <c r="BA255" i="8"/>
  <c r="AT255" i="8"/>
  <c r="BP255" i="8"/>
  <c r="CD255" i="8"/>
  <c r="DP255" i="8"/>
  <c r="CR255" i="8"/>
  <c r="AN255" i="8"/>
  <c r="DO255" i="8"/>
  <c r="CY255" i="8"/>
  <c r="CI255" i="8"/>
  <c r="BS255" i="8"/>
  <c r="BC255" i="8"/>
  <c r="AM255" i="8"/>
  <c r="W255" i="8"/>
  <c r="DQ255" i="8"/>
  <c r="DA255" i="8"/>
  <c r="CK255" i="8"/>
  <c r="BU255" i="8"/>
  <c r="BE255" i="8"/>
  <c r="AO255" i="8"/>
  <c r="Y255" i="8"/>
  <c r="DN255" i="8"/>
  <c r="CH255" i="8"/>
  <c r="BB255" i="8"/>
  <c r="V255" i="8"/>
  <c r="DD255" i="8"/>
  <c r="BX255" i="8"/>
  <c r="AR255" i="8"/>
  <c r="DR255" i="8"/>
  <c r="CL255" i="8"/>
  <c r="BF255" i="8"/>
  <c r="Z255" i="8"/>
  <c r="X255" i="8"/>
  <c r="EA255" i="8"/>
  <c r="CE255" i="8"/>
  <c r="AY255" i="8"/>
  <c r="DM255" i="8"/>
  <c r="CG255" i="8"/>
  <c r="AK255" i="8"/>
  <c r="BZ255" i="8"/>
  <c r="CV255" i="8"/>
  <c r="DJ255" i="8"/>
  <c r="AV255" i="8"/>
  <c r="CV5" i="8"/>
  <c r="CR13" i="15" s="1"/>
  <c r="CI5" i="8"/>
  <c r="CE13" i="15" s="1"/>
  <c r="DR161" i="8"/>
  <c r="DB161" i="8"/>
  <c r="CL161" i="8"/>
  <c r="BV161" i="8"/>
  <c r="BF161" i="8"/>
  <c r="AP161" i="8"/>
  <c r="Z161" i="8"/>
  <c r="AK161" i="8"/>
  <c r="BG161" i="8"/>
  <c r="CB161" i="8"/>
  <c r="CW161" i="8"/>
  <c r="DS161" i="8"/>
  <c r="J159" i="8"/>
  <c r="I159" i="8" s="1"/>
  <c r="AM161" i="8"/>
  <c r="BH161" i="8"/>
  <c r="CC161" i="8"/>
  <c r="CY161" i="8"/>
  <c r="DT161" i="8"/>
  <c r="DZ161" i="8"/>
  <c r="DJ161" i="8"/>
  <c r="CT161" i="8"/>
  <c r="CD161" i="8"/>
  <c r="BN161" i="8"/>
  <c r="AX161" i="8"/>
  <c r="AH161" i="8"/>
  <c r="AA161" i="8"/>
  <c r="AV161" i="8"/>
  <c r="BQ161" i="8"/>
  <c r="CM161" i="8"/>
  <c r="DH161" i="8"/>
  <c r="EC161" i="8"/>
  <c r="AB161" i="8"/>
  <c r="AW161" i="8"/>
  <c r="BS161" i="8"/>
  <c r="CN161" i="8"/>
  <c r="DI161" i="8"/>
  <c r="DF161" i="8"/>
  <c r="BZ161" i="8"/>
  <c r="AT161" i="8"/>
  <c r="AF161" i="8"/>
  <c r="BW161" i="8"/>
  <c r="DM161" i="8"/>
  <c r="BC161" i="8"/>
  <c r="CS161" i="8"/>
  <c r="AC161" i="8"/>
  <c r="AY161" i="8"/>
  <c r="BT161" i="8"/>
  <c r="CO161" i="8"/>
  <c r="DK161" i="8"/>
  <c r="AO161" i="8"/>
  <c r="BK161" i="8"/>
  <c r="CF161" i="8"/>
  <c r="DA161" i="8"/>
  <c r="DW161" i="8"/>
  <c r="ED161" i="8"/>
  <c r="CX161" i="8"/>
  <c r="BR161" i="8"/>
  <c r="AL161" i="8"/>
  <c r="AQ161" i="8"/>
  <c r="CG161" i="8"/>
  <c r="DX161" i="8"/>
  <c r="W161" i="8"/>
  <c r="BM161" i="8"/>
  <c r="DD161" i="8"/>
  <c r="AI161" i="8"/>
  <c r="BD161" i="8"/>
  <c r="BY161" i="8"/>
  <c r="CU161" i="8"/>
  <c r="DP161" i="8"/>
  <c r="Y161" i="8"/>
  <c r="AU161" i="8"/>
  <c r="BP161" i="8"/>
  <c r="CK161" i="8"/>
  <c r="DG161" i="8"/>
  <c r="EB161" i="8"/>
  <c r="DV161" i="8"/>
  <c r="CP161" i="8"/>
  <c r="BJ161" i="8"/>
  <c r="AD161" i="8"/>
  <c r="BA161" i="8"/>
  <c r="CR161" i="8"/>
  <c r="AG161" i="8"/>
  <c r="BX161" i="8"/>
  <c r="DO161" i="8"/>
  <c r="AN161" i="8"/>
  <c r="BI161" i="8"/>
  <c r="CE161" i="8"/>
  <c r="CZ161" i="8"/>
  <c r="DU161" i="8"/>
  <c r="AE161" i="8"/>
  <c r="AZ161" i="8"/>
  <c r="BU161" i="8"/>
  <c r="CQ161" i="8"/>
  <c r="DL161" i="8"/>
  <c r="V161" i="8"/>
  <c r="AR161" i="8"/>
  <c r="AS161" i="8"/>
  <c r="EA161" i="8"/>
  <c r="CV161" i="8"/>
  <c r="X161" i="8"/>
  <c r="DN161" i="8"/>
  <c r="BL161" i="8"/>
  <c r="CI161" i="8"/>
  <c r="BO161" i="8"/>
  <c r="AJ161" i="8"/>
  <c r="DQ161" i="8"/>
  <c r="DE161" i="8"/>
  <c r="CA161" i="8"/>
  <c r="CH161" i="8"/>
  <c r="DC161" i="8"/>
  <c r="DY161" i="8"/>
  <c r="CJ161" i="8"/>
  <c r="BE161" i="8"/>
  <c r="BB161" i="8"/>
  <c r="AH170" i="8"/>
  <c r="AX170" i="8"/>
  <c r="BN170" i="8"/>
  <c r="CD170" i="8"/>
  <c r="CT170" i="8"/>
  <c r="DJ170" i="8"/>
  <c r="DZ170" i="8"/>
  <c r="AE170" i="8"/>
  <c r="AU170" i="8"/>
  <c r="BK170" i="8"/>
  <c r="CA170" i="8"/>
  <c r="CQ170" i="8"/>
  <c r="DG170" i="8"/>
  <c r="DW170" i="8"/>
  <c r="AB170" i="8"/>
  <c r="AR170" i="8"/>
  <c r="BH170" i="8"/>
  <c r="BX170" i="8"/>
  <c r="CN170" i="8"/>
  <c r="DD170" i="8"/>
  <c r="DT170" i="8"/>
  <c r="AC170" i="8"/>
  <c r="AS170" i="8"/>
  <c r="BI170" i="8"/>
  <c r="BY170" i="8"/>
  <c r="CO170" i="8"/>
  <c r="DE170" i="8"/>
  <c r="DU170" i="8"/>
  <c r="BX223" i="8"/>
  <c r="AF223" i="8"/>
  <c r="CR223" i="8"/>
  <c r="AZ223" i="8"/>
  <c r="DL223" i="8"/>
  <c r="BD223" i="8"/>
  <c r="DP223" i="8"/>
  <c r="AG223" i="8"/>
  <c r="AW223" i="8"/>
  <c r="BM223" i="8"/>
  <c r="CC223" i="8"/>
  <c r="CS223" i="8"/>
  <c r="DI223" i="8"/>
  <c r="DY223" i="8"/>
  <c r="AD223" i="8"/>
  <c r="AT223" i="8"/>
  <c r="BJ223" i="8"/>
  <c r="BZ223" i="8"/>
  <c r="CP223" i="8"/>
  <c r="DF223" i="8"/>
  <c r="DV223" i="8"/>
  <c r="AA223" i="8"/>
  <c r="AQ223" i="8"/>
  <c r="BG223" i="8"/>
  <c r="BW223" i="8"/>
  <c r="CM223" i="8"/>
  <c r="DC223" i="8"/>
  <c r="DS223" i="8"/>
  <c r="AE64" i="8"/>
  <c r="AU64" i="8"/>
  <c r="BK64" i="8"/>
  <c r="CA64" i="8"/>
  <c r="CQ64" i="8"/>
  <c r="DG64" i="8"/>
  <c r="DW64" i="8"/>
  <c r="AB64" i="8"/>
  <c r="AR64" i="8"/>
  <c r="BH64" i="8"/>
  <c r="BX64" i="8"/>
  <c r="CN64" i="8"/>
  <c r="DD64" i="8"/>
  <c r="DT64" i="8"/>
  <c r="AC64" i="8"/>
  <c r="AS64" i="8"/>
  <c r="BI64" i="8"/>
  <c r="BY64" i="8"/>
  <c r="CO64" i="8"/>
  <c r="DE64" i="8"/>
  <c r="DU64" i="8"/>
  <c r="Z64" i="8"/>
  <c r="AP64" i="8"/>
  <c r="BF64" i="8"/>
  <c r="BV64" i="8"/>
  <c r="CL64" i="8"/>
  <c r="DB64" i="8"/>
  <c r="DR64" i="8"/>
  <c r="DZ131" i="8"/>
  <c r="DJ131" i="8"/>
  <c r="CT131" i="8"/>
  <c r="CD131" i="8"/>
  <c r="BN131" i="8"/>
  <c r="AX131" i="8"/>
  <c r="AH131" i="8"/>
  <c r="V131" i="8"/>
  <c r="AE131" i="8"/>
  <c r="AU131" i="8"/>
  <c r="BK131" i="8"/>
  <c r="CA131" i="8"/>
  <c r="CQ131" i="8"/>
  <c r="DG131" i="8"/>
  <c r="DW131" i="8"/>
  <c r="X131" i="8"/>
  <c r="AN131" i="8"/>
  <c r="BD131" i="8"/>
  <c r="BT131" i="8"/>
  <c r="CJ131" i="8"/>
  <c r="CZ131" i="8"/>
  <c r="DP131" i="8"/>
  <c r="DV131" i="8"/>
  <c r="DF131" i="8"/>
  <c r="CP131" i="8"/>
  <c r="BZ131" i="8"/>
  <c r="BJ131" i="8"/>
  <c r="AT131" i="8"/>
  <c r="AD131" i="8"/>
  <c r="J129" i="8"/>
  <c r="I129" i="8" s="1"/>
  <c r="DR131" i="8"/>
  <c r="DB131" i="8"/>
  <c r="CL131" i="8"/>
  <c r="BV131" i="8"/>
  <c r="BF131" i="8"/>
  <c r="AP131" i="8"/>
  <c r="Z131" i="8"/>
  <c r="W131" i="8"/>
  <c r="AM131" i="8"/>
  <c r="BC131" i="8"/>
  <c r="BS131" i="8"/>
  <c r="CI131" i="8"/>
  <c r="CY131" i="8"/>
  <c r="DO131" i="8"/>
  <c r="AF131" i="8"/>
  <c r="AV131" i="8"/>
  <c r="BL131" i="8"/>
  <c r="CB131" i="8"/>
  <c r="CR131" i="8"/>
  <c r="DH131" i="8"/>
  <c r="DX131" i="8"/>
  <c r="ED131" i="8"/>
  <c r="BR131" i="8"/>
  <c r="AQ131" i="8"/>
  <c r="BW131" i="8"/>
  <c r="DC131" i="8"/>
  <c r="AJ131" i="8"/>
  <c r="BP131" i="8"/>
  <c r="CV131" i="8"/>
  <c r="EB131" i="8"/>
  <c r="AC131" i="8"/>
  <c r="AS131" i="8"/>
  <c r="BI131" i="8"/>
  <c r="BY131" i="8"/>
  <c r="CO131" i="8"/>
  <c r="DE131" i="8"/>
  <c r="DU131" i="8"/>
  <c r="DN131" i="8"/>
  <c r="BB131" i="8"/>
  <c r="AY131" i="8"/>
  <c r="CE131" i="8"/>
  <c r="DK131" i="8"/>
  <c r="AR131" i="8"/>
  <c r="BX131" i="8"/>
  <c r="DD131" i="8"/>
  <c r="AG131" i="8"/>
  <c r="AW131" i="8"/>
  <c r="BM131" i="8"/>
  <c r="CC131" i="8"/>
  <c r="CS131" i="8"/>
  <c r="DI131" i="8"/>
  <c r="DY131" i="8"/>
  <c r="CX131" i="8"/>
  <c r="AL131" i="8"/>
  <c r="AA131" i="8"/>
  <c r="BG131" i="8"/>
  <c r="CM131" i="8"/>
  <c r="DS131" i="8"/>
  <c r="AZ131" i="8"/>
  <c r="CF131" i="8"/>
  <c r="DL131" i="8"/>
  <c r="AK131" i="8"/>
  <c r="BA131" i="8"/>
  <c r="BQ131" i="8"/>
  <c r="CG131" i="8"/>
  <c r="CW131" i="8"/>
  <c r="DM131" i="8"/>
  <c r="EA131" i="8"/>
  <c r="BH131" i="8"/>
  <c r="Y131" i="8"/>
  <c r="CK131" i="8"/>
  <c r="EC131" i="8"/>
  <c r="BU131" i="8"/>
  <c r="AI131" i="8"/>
  <c r="CN131" i="8"/>
  <c r="AO131" i="8"/>
  <c r="DA131" i="8"/>
  <c r="AB131" i="8"/>
  <c r="CH131" i="8"/>
  <c r="BO131" i="8"/>
  <c r="DT131" i="8"/>
  <c r="BE131" i="8"/>
  <c r="DQ131" i="8"/>
  <c r="CU131" i="8"/>
  <c r="CO5" i="8"/>
  <c r="CK13" i="15" s="1"/>
  <c r="BW5" i="8"/>
  <c r="BS13" i="15" s="1"/>
  <c r="DK4" i="8"/>
  <c r="J116" i="8"/>
  <c r="DC4" i="8"/>
  <c r="DE267" i="8"/>
  <c r="BN267" i="8"/>
  <c r="W267" i="8"/>
  <c r="DZ267" i="8"/>
  <c r="J265" i="8"/>
  <c r="I265" i="8" s="1"/>
  <c r="DP267" i="8"/>
  <c r="CZ267" i="8"/>
  <c r="CJ267" i="8"/>
  <c r="BT267" i="8"/>
  <c r="BD267" i="8"/>
  <c r="AN267" i="8"/>
  <c r="X267" i="8"/>
  <c r="DN267" i="8"/>
  <c r="CS267" i="8"/>
  <c r="BW267" i="8"/>
  <c r="BB267" i="8"/>
  <c r="AG267" i="8"/>
  <c r="DV267" i="8"/>
  <c r="DA267" i="8"/>
  <c r="CE267" i="8"/>
  <c r="BJ267" i="8"/>
  <c r="AO267" i="8"/>
  <c r="Z267" i="8"/>
  <c r="BQ267" i="8"/>
  <c r="DG267" i="8"/>
  <c r="AM267" i="8"/>
  <c r="CD267" i="8"/>
  <c r="BA267" i="8"/>
  <c r="CQ267" i="8"/>
  <c r="DR267" i="8"/>
  <c r="BK267" i="8"/>
  <c r="BY267" i="8"/>
  <c r="CI267" i="8"/>
  <c r="DD267" i="8"/>
  <c r="BH267" i="8"/>
  <c r="DS267" i="8"/>
  <c r="BG267" i="8"/>
  <c r="EA267" i="8"/>
  <c r="BO267" i="8"/>
  <c r="BF267" i="8"/>
  <c r="BS267" i="8"/>
  <c r="CG267" i="8"/>
  <c r="EB267" i="8"/>
  <c r="DL267" i="8"/>
  <c r="CV267" i="8"/>
  <c r="CF267" i="8"/>
  <c r="BP267" i="8"/>
  <c r="AZ267" i="8"/>
  <c r="AJ267" i="8"/>
  <c r="ED267" i="8"/>
  <c r="DI267" i="8"/>
  <c r="CM267" i="8"/>
  <c r="BR267" i="8"/>
  <c r="AW267" i="8"/>
  <c r="AA267" i="8"/>
  <c r="DQ267" i="8"/>
  <c r="CU267" i="8"/>
  <c r="BZ267" i="8"/>
  <c r="BE267" i="8"/>
  <c r="AI267" i="8"/>
  <c r="AK267" i="8"/>
  <c r="CA267" i="8"/>
  <c r="AX267" i="8"/>
  <c r="CO267" i="8"/>
  <c r="DB267" i="8"/>
  <c r="CN267" i="8"/>
  <c r="AR267" i="8"/>
  <c r="CC267" i="8"/>
  <c r="DF267" i="8"/>
  <c r="Y267" i="8"/>
  <c r="AC267" i="8"/>
  <c r="AP267" i="8"/>
  <c r="AH267" i="8"/>
  <c r="AS267" i="8"/>
  <c r="BC267" i="8"/>
  <c r="DX267" i="8"/>
  <c r="DH267" i="8"/>
  <c r="CR267" i="8"/>
  <c r="CB267" i="8"/>
  <c r="BL267" i="8"/>
  <c r="AV267" i="8"/>
  <c r="AF267" i="8"/>
  <c r="DY267" i="8"/>
  <c r="DC267" i="8"/>
  <c r="CH267" i="8"/>
  <c r="BM267" i="8"/>
  <c r="AQ267" i="8"/>
  <c r="V267" i="8"/>
  <c r="DK267" i="8"/>
  <c r="CP267" i="8"/>
  <c r="BU267" i="8"/>
  <c r="AY267" i="8"/>
  <c r="AD267" i="8"/>
  <c r="AU267" i="8"/>
  <c r="CL267" i="8"/>
  <c r="EC267" i="8"/>
  <c r="BI267" i="8"/>
  <c r="CY267" i="8"/>
  <c r="AE267" i="8"/>
  <c r="BV267" i="8"/>
  <c r="DM267" i="8"/>
  <c r="CT267" i="8"/>
  <c r="DT267" i="8"/>
  <c r="BX267" i="8"/>
  <c r="AB267" i="8"/>
  <c r="CX267" i="8"/>
  <c r="AL267" i="8"/>
  <c r="CK267" i="8"/>
  <c r="AT267" i="8"/>
  <c r="CW267" i="8"/>
  <c r="DJ267" i="8"/>
  <c r="DW267" i="8"/>
  <c r="BA4" i="8"/>
  <c r="DY101" i="8"/>
  <c r="DI101" i="8"/>
  <c r="CS101" i="8"/>
  <c r="CC101" i="8"/>
  <c r="BM101" i="8"/>
  <c r="AW101" i="8"/>
  <c r="AG101" i="8"/>
  <c r="DX101" i="8"/>
  <c r="DH101" i="8"/>
  <c r="CR101" i="8"/>
  <c r="CB101" i="8"/>
  <c r="BL101" i="8"/>
  <c r="AV101" i="8"/>
  <c r="AF101" i="8"/>
  <c r="DW101" i="8"/>
  <c r="DG101" i="8"/>
  <c r="CQ101" i="8"/>
  <c r="CA101" i="8"/>
  <c r="BK101" i="8"/>
  <c r="AU101" i="8"/>
  <c r="AE101" i="8"/>
  <c r="ED101" i="8"/>
  <c r="DN101" i="8"/>
  <c r="CX101" i="8"/>
  <c r="CH101" i="8"/>
  <c r="BR101" i="8"/>
  <c r="BB101" i="8"/>
  <c r="AL101" i="8"/>
  <c r="V101" i="8"/>
  <c r="CW101" i="8"/>
  <c r="BQ101" i="8"/>
  <c r="EB101" i="8"/>
  <c r="CV101" i="8"/>
  <c r="AZ101" i="8"/>
  <c r="DK101" i="8"/>
  <c r="BO101" i="8"/>
  <c r="I98" i="8"/>
  <c r="BV101" i="8"/>
  <c r="Z101" i="8"/>
  <c r="DU101" i="8"/>
  <c r="DE101" i="8"/>
  <c r="CO101" i="8"/>
  <c r="BY101" i="8"/>
  <c r="BI101" i="8"/>
  <c r="AS101" i="8"/>
  <c r="AC101" i="8"/>
  <c r="DT101" i="8"/>
  <c r="DD101" i="8"/>
  <c r="CN101" i="8"/>
  <c r="BX101" i="8"/>
  <c r="BH101" i="8"/>
  <c r="AR101" i="8"/>
  <c r="AB101" i="8"/>
  <c r="DS101" i="8"/>
  <c r="DC101" i="8"/>
  <c r="CM101" i="8"/>
  <c r="BW101" i="8"/>
  <c r="BG101" i="8"/>
  <c r="AQ101" i="8"/>
  <c r="AA101" i="8"/>
  <c r="DZ101" i="8"/>
  <c r="DJ101" i="8"/>
  <c r="CT101" i="8"/>
  <c r="CD101" i="8"/>
  <c r="BN101" i="8"/>
  <c r="AX101" i="8"/>
  <c r="AH101" i="8"/>
  <c r="J99" i="8"/>
  <c r="I99" i="8" s="1"/>
  <c r="EC101" i="8"/>
  <c r="CG101" i="8"/>
  <c r="AK101" i="8"/>
  <c r="CF101" i="8"/>
  <c r="AJ101" i="8"/>
  <c r="CU101" i="8"/>
  <c r="AY101" i="8"/>
  <c r="DR101" i="8"/>
  <c r="CL101" i="8"/>
  <c r="AP101" i="8"/>
  <c r="DQ101" i="8"/>
  <c r="DA101" i="8"/>
  <c r="CK101" i="8"/>
  <c r="BU101" i="8"/>
  <c r="BE101" i="8"/>
  <c r="AO101" i="8"/>
  <c r="Y101" i="8"/>
  <c r="DP101" i="8"/>
  <c r="CZ101" i="8"/>
  <c r="CJ101" i="8"/>
  <c r="BT101" i="8"/>
  <c r="BD101" i="8"/>
  <c r="AN101" i="8"/>
  <c r="X101" i="8"/>
  <c r="DO101" i="8"/>
  <c r="CY101" i="8"/>
  <c r="CI101" i="8"/>
  <c r="BS101" i="8"/>
  <c r="BC101" i="8"/>
  <c r="AM101" i="8"/>
  <c r="W101" i="8"/>
  <c r="DV101" i="8"/>
  <c r="DF101" i="8"/>
  <c r="CP101" i="8"/>
  <c r="BZ101" i="8"/>
  <c r="BJ101" i="8"/>
  <c r="AT101" i="8"/>
  <c r="AD101" i="8"/>
  <c r="DM101" i="8"/>
  <c r="BA101" i="8"/>
  <c r="DL101" i="8"/>
  <c r="BP101" i="8"/>
  <c r="EA101" i="8"/>
  <c r="CE101" i="8"/>
  <c r="AI101" i="8"/>
  <c r="DB101" i="8"/>
  <c r="BF101" i="8"/>
  <c r="AC4" i="8"/>
  <c r="AT4" i="8"/>
  <c r="BX4" i="8"/>
  <c r="CL4" i="8"/>
  <c r="ED102" i="8"/>
  <c r="AI102" i="8"/>
  <c r="AY102" i="8"/>
  <c r="BO102" i="8"/>
  <c r="CE102" i="8"/>
  <c r="CU102" i="8"/>
  <c r="DK102" i="8"/>
  <c r="EA102" i="8"/>
  <c r="X102" i="8"/>
  <c r="AN102" i="8"/>
  <c r="BD102" i="8"/>
  <c r="BT102" i="8"/>
  <c r="CJ102" i="8"/>
  <c r="CZ102" i="8"/>
  <c r="DP102" i="8"/>
  <c r="Y102" i="8"/>
  <c r="AO102" i="8"/>
  <c r="BE102" i="8"/>
  <c r="BU102" i="8"/>
  <c r="CK102" i="8"/>
  <c r="DA102" i="8"/>
  <c r="DQ102" i="8"/>
  <c r="AD102" i="8"/>
  <c r="AT102" i="8"/>
  <c r="BJ102" i="8"/>
  <c r="BZ102" i="8"/>
  <c r="CP102" i="8"/>
  <c r="DF102" i="8"/>
  <c r="DV102" i="8"/>
  <c r="W102" i="8"/>
  <c r="AM102" i="8"/>
  <c r="BC102" i="8"/>
  <c r="BS102" i="8"/>
  <c r="CI102" i="8"/>
  <c r="CY102" i="8"/>
  <c r="DO102" i="8"/>
  <c r="AB102" i="8"/>
  <c r="AR102" i="8"/>
  <c r="BH102" i="8"/>
  <c r="BX102" i="8"/>
  <c r="CN102" i="8"/>
  <c r="DD102" i="8"/>
  <c r="DT102" i="8"/>
  <c r="AC102" i="8"/>
  <c r="AS102" i="8"/>
  <c r="BI102" i="8"/>
  <c r="BY102" i="8"/>
  <c r="CO102" i="8"/>
  <c r="DE102" i="8"/>
  <c r="DU102" i="8"/>
  <c r="AH102" i="8"/>
  <c r="AX102" i="8"/>
  <c r="BN102" i="8"/>
  <c r="CD102" i="8"/>
  <c r="CT102" i="8"/>
  <c r="DJ102" i="8"/>
  <c r="DZ102" i="8"/>
  <c r="AA102" i="8"/>
  <c r="AQ102" i="8"/>
  <c r="BG102" i="8"/>
  <c r="BW102" i="8"/>
  <c r="CM102" i="8"/>
  <c r="DC102" i="8"/>
  <c r="DS102" i="8"/>
  <c r="AF102" i="8"/>
  <c r="AV102" i="8"/>
  <c r="BL102" i="8"/>
  <c r="CB102" i="8"/>
  <c r="CR102" i="8"/>
  <c r="DH102" i="8"/>
  <c r="DX102" i="8"/>
  <c r="AG102" i="8"/>
  <c r="AW102" i="8"/>
  <c r="BM102" i="8"/>
  <c r="CC102" i="8"/>
  <c r="CS102" i="8"/>
  <c r="DI102" i="8"/>
  <c r="DY102" i="8"/>
  <c r="V102" i="8"/>
  <c r="AL102" i="8"/>
  <c r="BB102" i="8"/>
  <c r="BR102" i="8"/>
  <c r="CH102" i="8"/>
  <c r="CX102" i="8"/>
  <c r="DN102" i="8"/>
  <c r="AE102" i="8"/>
  <c r="CQ102" i="8"/>
  <c r="AZ102" i="8"/>
  <c r="DL102" i="8"/>
  <c r="J100" i="8"/>
  <c r="I100" i="8" s="1"/>
  <c r="CG102" i="8"/>
  <c r="BF102" i="8"/>
  <c r="DR102" i="8"/>
  <c r="AU102" i="8"/>
  <c r="DG102" i="8"/>
  <c r="BP102" i="8"/>
  <c r="EB102" i="8"/>
  <c r="AK102" i="8"/>
  <c r="CW102" i="8"/>
  <c r="BV102" i="8"/>
  <c r="BK102" i="8"/>
  <c r="DW102" i="8"/>
  <c r="CF102" i="8"/>
  <c r="BA102" i="8"/>
  <c r="DM102" i="8"/>
  <c r="Z102" i="8"/>
  <c r="CL102" i="8"/>
  <c r="CA102" i="8"/>
  <c r="AJ102" i="8"/>
  <c r="BQ102" i="8"/>
  <c r="AP102" i="8"/>
  <c r="CV102" i="8"/>
  <c r="EC102" i="8"/>
  <c r="DB102" i="8"/>
  <c r="X4" i="8"/>
  <c r="CE4" i="8"/>
  <c r="EC143" i="8"/>
  <c r="BW4" i="8"/>
  <c r="EA237" i="8"/>
  <c r="X237" i="8"/>
  <c r="AN237" i="8"/>
  <c r="BD237" i="8"/>
  <c r="BT237" i="8"/>
  <c r="CJ237" i="8"/>
  <c r="CZ237" i="8"/>
  <c r="DP237" i="8"/>
  <c r="J235" i="8"/>
  <c r="I235" i="8" s="1"/>
  <c r="AK237" i="8"/>
  <c r="BA237" i="8"/>
  <c r="BQ237" i="8"/>
  <c r="CG237" i="8"/>
  <c r="CW237" i="8"/>
  <c r="DM237" i="8"/>
  <c r="EC237" i="8"/>
  <c r="Z237" i="8"/>
  <c r="AP237" i="8"/>
  <c r="BF237" i="8"/>
  <c r="BV237" i="8"/>
  <c r="CL237" i="8"/>
  <c r="DB237" i="8"/>
  <c r="DR237" i="8"/>
  <c r="W237" i="8"/>
  <c r="AM237" i="8"/>
  <c r="BC237" i="8"/>
  <c r="BS237" i="8"/>
  <c r="CI237" i="8"/>
  <c r="CY237" i="8"/>
  <c r="DO237" i="8"/>
  <c r="AJ237" i="8"/>
  <c r="CF237" i="8"/>
  <c r="EB237" i="8"/>
  <c r="AG237" i="8"/>
  <c r="AW237" i="8"/>
  <c r="CS237" i="8"/>
  <c r="BB237" i="8"/>
  <c r="CX237" i="8"/>
  <c r="BO237" i="8"/>
  <c r="DK237" i="8"/>
  <c r="AB237" i="8"/>
  <c r="AR237" i="8"/>
  <c r="BH237" i="8"/>
  <c r="BX237" i="8"/>
  <c r="CN237" i="8"/>
  <c r="DD237" i="8"/>
  <c r="DT237" i="8"/>
  <c r="Y237" i="8"/>
  <c r="AO237" i="8"/>
  <c r="BE237" i="8"/>
  <c r="BU237" i="8"/>
  <c r="CK237" i="8"/>
  <c r="DA237" i="8"/>
  <c r="DQ237" i="8"/>
  <c r="AD237" i="8"/>
  <c r="AT237" i="8"/>
  <c r="BJ237" i="8"/>
  <c r="BZ237" i="8"/>
  <c r="CP237" i="8"/>
  <c r="DF237" i="8"/>
  <c r="DV237" i="8"/>
  <c r="AA237" i="8"/>
  <c r="AQ237" i="8"/>
  <c r="BG237" i="8"/>
  <c r="BW237" i="8"/>
  <c r="CM237" i="8"/>
  <c r="DC237" i="8"/>
  <c r="DS237" i="8"/>
  <c r="AZ237" i="8"/>
  <c r="CV237" i="8"/>
  <c r="BM237" i="8"/>
  <c r="DI237" i="8"/>
  <c r="V237" i="8"/>
  <c r="AL237" i="8"/>
  <c r="CH237" i="8"/>
  <c r="ED237" i="8"/>
  <c r="AY237" i="8"/>
  <c r="CU237" i="8"/>
  <c r="AF237" i="8"/>
  <c r="AV237" i="8"/>
  <c r="BL237" i="8"/>
  <c r="CB237" i="8"/>
  <c r="CR237" i="8"/>
  <c r="DH237" i="8"/>
  <c r="DX237" i="8"/>
  <c r="AC237" i="8"/>
  <c r="AS237" i="8"/>
  <c r="BI237" i="8"/>
  <c r="BY237" i="8"/>
  <c r="CO237" i="8"/>
  <c r="DE237" i="8"/>
  <c r="DU237" i="8"/>
  <c r="AH237" i="8"/>
  <c r="AX237" i="8"/>
  <c r="BN237" i="8"/>
  <c r="CD237" i="8"/>
  <c r="CT237" i="8"/>
  <c r="DJ237" i="8"/>
  <c r="DZ237" i="8"/>
  <c r="AE237" i="8"/>
  <c r="AU237" i="8"/>
  <c r="BK237" i="8"/>
  <c r="CA237" i="8"/>
  <c r="CQ237" i="8"/>
  <c r="DG237" i="8"/>
  <c r="DW237" i="8"/>
  <c r="BP237" i="8"/>
  <c r="DL237" i="8"/>
  <c r="CC237" i="8"/>
  <c r="DY237" i="8"/>
  <c r="BR237" i="8"/>
  <c r="DN237" i="8"/>
  <c r="AI237" i="8"/>
  <c r="CE237" i="8"/>
  <c r="BD5" i="8"/>
  <c r="AZ13" i="15" s="1"/>
  <c r="CY5" i="8"/>
  <c r="CU13" i="15" s="1"/>
  <c r="BI4" i="8"/>
  <c r="BV4" i="8"/>
  <c r="CZ4" i="8"/>
  <c r="DJ5" i="8"/>
  <c r="DF13" i="15" s="1"/>
  <c r="CD5" i="8"/>
  <c r="BZ13" i="15" s="1"/>
  <c r="ED71" i="8"/>
  <c r="AE71" i="8"/>
  <c r="AU71" i="8"/>
  <c r="BK71" i="8"/>
  <c r="CA71" i="8"/>
  <c r="CQ71" i="8"/>
  <c r="DG71" i="8"/>
  <c r="DW71" i="8"/>
  <c r="AJ71" i="8"/>
  <c r="AZ71" i="8"/>
  <c r="BP71" i="8"/>
  <c r="CF71" i="8"/>
  <c r="CV71" i="8"/>
  <c r="DL71" i="8"/>
  <c r="EB71" i="8"/>
  <c r="AC71" i="8"/>
  <c r="AS71" i="8"/>
  <c r="BI71" i="8"/>
  <c r="BY71" i="8"/>
  <c r="CO71" i="8"/>
  <c r="DE71" i="8"/>
  <c r="DU71" i="8"/>
  <c r="Z71" i="8"/>
  <c r="AP71" i="8"/>
  <c r="BF71" i="8"/>
  <c r="BV71" i="8"/>
  <c r="CL71" i="8"/>
  <c r="DB71" i="8"/>
  <c r="DR71" i="8"/>
  <c r="I68" i="8"/>
  <c r="AI71" i="8"/>
  <c r="AY71" i="8"/>
  <c r="BO71" i="8"/>
  <c r="CE71" i="8"/>
  <c r="CU71" i="8"/>
  <c r="DK71" i="8"/>
  <c r="EA71" i="8"/>
  <c r="X71" i="8"/>
  <c r="AN71" i="8"/>
  <c r="BD71" i="8"/>
  <c r="BT71" i="8"/>
  <c r="CJ71" i="8"/>
  <c r="CZ71" i="8"/>
  <c r="DP71" i="8"/>
  <c r="AG71" i="8"/>
  <c r="AW71" i="8"/>
  <c r="BM71" i="8"/>
  <c r="CC71" i="8"/>
  <c r="CS71" i="8"/>
  <c r="DI71" i="8"/>
  <c r="DY71" i="8"/>
  <c r="AD71" i="8"/>
  <c r="AT71" i="8"/>
  <c r="BJ71" i="8"/>
  <c r="BZ71" i="8"/>
  <c r="CP71" i="8"/>
  <c r="DF71" i="8"/>
  <c r="DV71" i="8"/>
  <c r="W71" i="8"/>
  <c r="AM71" i="8"/>
  <c r="BC71" i="8"/>
  <c r="BS71" i="8"/>
  <c r="CI71" i="8"/>
  <c r="CY71" i="8"/>
  <c r="DO71" i="8"/>
  <c r="AB71" i="8"/>
  <c r="AR71" i="8"/>
  <c r="BH71" i="8"/>
  <c r="BX71" i="8"/>
  <c r="CN71" i="8"/>
  <c r="DD71" i="8"/>
  <c r="DT71" i="8"/>
  <c r="AK71" i="8"/>
  <c r="BA71" i="8"/>
  <c r="BQ71" i="8"/>
  <c r="CG71" i="8"/>
  <c r="CW71" i="8"/>
  <c r="DM71" i="8"/>
  <c r="EC71" i="8"/>
  <c r="J69" i="8"/>
  <c r="I69" i="8" s="1"/>
  <c r="AH71" i="8"/>
  <c r="AX71" i="8"/>
  <c r="BN71" i="8"/>
  <c r="CD71" i="8"/>
  <c r="CT71" i="8"/>
  <c r="DJ71" i="8"/>
  <c r="DZ71" i="8"/>
  <c r="AA71" i="8"/>
  <c r="CM71" i="8"/>
  <c r="AF71" i="8"/>
  <c r="CR71" i="8"/>
  <c r="Y71" i="8"/>
  <c r="CK71" i="8"/>
  <c r="BB71" i="8"/>
  <c r="DN71" i="8"/>
  <c r="AQ71" i="8"/>
  <c r="DC71" i="8"/>
  <c r="AV71" i="8"/>
  <c r="DH71" i="8"/>
  <c r="AO71" i="8"/>
  <c r="DA71" i="8"/>
  <c r="BR71" i="8"/>
  <c r="BG71" i="8"/>
  <c r="DS71" i="8"/>
  <c r="BL71" i="8"/>
  <c r="DX71" i="8"/>
  <c r="BE71" i="8"/>
  <c r="DQ71" i="8"/>
  <c r="V71" i="8"/>
  <c r="CH71" i="8"/>
  <c r="BU71" i="8"/>
  <c r="AL71" i="8"/>
  <c r="BW71" i="8"/>
  <c r="CX71" i="8"/>
  <c r="CB71" i="8"/>
  <c r="CH4" i="8"/>
  <c r="DX4" i="8"/>
  <c r="DY4" i="8"/>
  <c r="CM4" i="8"/>
  <c r="CH108" i="8"/>
  <c r="CW4" i="8"/>
  <c r="AD117" i="8"/>
  <c r="AT117" i="8"/>
  <c r="BJ117" i="8"/>
  <c r="BZ117" i="8"/>
  <c r="CP117" i="8"/>
  <c r="DF117" i="8"/>
  <c r="DV117" i="8"/>
  <c r="DR136" i="8"/>
  <c r="DB136" i="8"/>
  <c r="CL136" i="8"/>
  <c r="BV136" i="8"/>
  <c r="BF136" i="8"/>
  <c r="AP136" i="8"/>
  <c r="Z136" i="8"/>
  <c r="DY136" i="8"/>
  <c r="DI136" i="8"/>
  <c r="CS136" i="8"/>
  <c r="CC136" i="8"/>
  <c r="BM136" i="8"/>
  <c r="AW136" i="8"/>
  <c r="AG136" i="8"/>
  <c r="DX136" i="8"/>
  <c r="DH136" i="8"/>
  <c r="CR136" i="8"/>
  <c r="CB136" i="8"/>
  <c r="BL136" i="8"/>
  <c r="AV136" i="8"/>
  <c r="AF136" i="8"/>
  <c r="DW136" i="8"/>
  <c r="DG136" i="8"/>
  <c r="CQ136" i="8"/>
  <c r="CA136" i="8"/>
  <c r="BK136" i="8"/>
  <c r="AU136" i="8"/>
  <c r="AE136" i="8"/>
  <c r="DF136" i="8"/>
  <c r="BJ136" i="8"/>
  <c r="DM136" i="8"/>
  <c r="BQ136" i="8"/>
  <c r="EB136" i="8"/>
  <c r="CV136" i="8"/>
  <c r="AZ136" i="8"/>
  <c r="DK136" i="8"/>
  <c r="AY136" i="8"/>
  <c r="I133" i="8"/>
  <c r="ED136" i="8"/>
  <c r="DN136" i="8"/>
  <c r="CX136" i="8"/>
  <c r="CH136" i="8"/>
  <c r="BR136" i="8"/>
  <c r="BB136" i="8"/>
  <c r="AL136" i="8"/>
  <c r="V136" i="8"/>
  <c r="DU136" i="8"/>
  <c r="DE136" i="8"/>
  <c r="CO136" i="8"/>
  <c r="BY136" i="8"/>
  <c r="BI136" i="8"/>
  <c r="AS136" i="8"/>
  <c r="AC136" i="8"/>
  <c r="DT136" i="8"/>
  <c r="DD136" i="8"/>
  <c r="CN136" i="8"/>
  <c r="BX136" i="8"/>
  <c r="BH136" i="8"/>
  <c r="AR136" i="8"/>
  <c r="AB136" i="8"/>
  <c r="DS136" i="8"/>
  <c r="DC136" i="8"/>
  <c r="CM136" i="8"/>
  <c r="BW136" i="8"/>
  <c r="BG136" i="8"/>
  <c r="AQ136" i="8"/>
  <c r="AA136" i="8"/>
  <c r="DV136" i="8"/>
  <c r="BZ136" i="8"/>
  <c r="AD136" i="8"/>
  <c r="CW136" i="8"/>
  <c r="BA136" i="8"/>
  <c r="DL136" i="8"/>
  <c r="BP136" i="8"/>
  <c r="EA136" i="8"/>
  <c r="CE136" i="8"/>
  <c r="AI136" i="8"/>
  <c r="DZ136" i="8"/>
  <c r="DJ136" i="8"/>
  <c r="CT136" i="8"/>
  <c r="CD136" i="8"/>
  <c r="BN136" i="8"/>
  <c r="AX136" i="8"/>
  <c r="AH136" i="8"/>
  <c r="J134" i="8"/>
  <c r="I134" i="8" s="1"/>
  <c r="DQ136" i="8"/>
  <c r="DA136" i="8"/>
  <c r="CK136" i="8"/>
  <c r="BU136" i="8"/>
  <c r="BE136" i="8"/>
  <c r="AO136" i="8"/>
  <c r="Y136" i="8"/>
  <c r="DP136" i="8"/>
  <c r="CZ136" i="8"/>
  <c r="CJ136" i="8"/>
  <c r="BT136" i="8"/>
  <c r="BD136" i="8"/>
  <c r="AN136" i="8"/>
  <c r="X136" i="8"/>
  <c r="DO136" i="8"/>
  <c r="CY136" i="8"/>
  <c r="CI136" i="8"/>
  <c r="BS136" i="8"/>
  <c r="BC136" i="8"/>
  <c r="AM136" i="8"/>
  <c r="W136" i="8"/>
  <c r="CP136" i="8"/>
  <c r="AT136" i="8"/>
  <c r="EC136" i="8"/>
  <c r="CG136" i="8"/>
  <c r="AK136" i="8"/>
  <c r="CF136" i="8"/>
  <c r="AJ136" i="8"/>
  <c r="CU136" i="8"/>
  <c r="BO136" i="8"/>
  <c r="DW184" i="8"/>
  <c r="AQ184" i="8"/>
  <c r="BW184" i="8"/>
  <c r="DC184" i="8"/>
  <c r="AR184" i="8"/>
  <c r="BX184" i="8"/>
  <c r="DD184" i="8"/>
  <c r="W184" i="8"/>
  <c r="BC184" i="8"/>
  <c r="CI184" i="8"/>
  <c r="DO184" i="8"/>
  <c r="DV184" i="8"/>
  <c r="DF184" i="8"/>
  <c r="CP184" i="8"/>
  <c r="BZ184" i="8"/>
  <c r="BJ184" i="8"/>
  <c r="AT184" i="8"/>
  <c r="AD184" i="8"/>
  <c r="DY184" i="8"/>
  <c r="DI184" i="8"/>
  <c r="CS184" i="8"/>
  <c r="CC184" i="8"/>
  <c r="BM184" i="8"/>
  <c r="AW184" i="8"/>
  <c r="AG184" i="8"/>
  <c r="AF184" i="8"/>
  <c r="BL184" i="8"/>
  <c r="CR184" i="8"/>
  <c r="DX184" i="8"/>
  <c r="AY184" i="8"/>
  <c r="CE184" i="8"/>
  <c r="DK184" i="8"/>
  <c r="AZ184" i="8"/>
  <c r="CF184" i="8"/>
  <c r="DL184" i="8"/>
  <c r="AE184" i="8"/>
  <c r="BK184" i="8"/>
  <c r="CQ184" i="8"/>
  <c r="DR184" i="8"/>
  <c r="DB184" i="8"/>
  <c r="CL184" i="8"/>
  <c r="BV184" i="8"/>
  <c r="BF184" i="8"/>
  <c r="AP184" i="8"/>
  <c r="Z184" i="8"/>
  <c r="DU184" i="8"/>
  <c r="DE184" i="8"/>
  <c r="CO184" i="8"/>
  <c r="BY184" i="8"/>
  <c r="BI184" i="8"/>
  <c r="AS184" i="8"/>
  <c r="AC184" i="8"/>
  <c r="AN184" i="8"/>
  <c r="BT184" i="8"/>
  <c r="CZ184" i="8"/>
  <c r="AA184" i="8"/>
  <c r="BG184" i="8"/>
  <c r="CM184" i="8"/>
  <c r="DS184" i="8"/>
  <c r="AB184" i="8"/>
  <c r="BH184" i="8"/>
  <c r="CN184" i="8"/>
  <c r="DT184" i="8"/>
  <c r="AM184" i="8"/>
  <c r="BS184" i="8"/>
  <c r="CY184" i="8"/>
  <c r="ED184" i="8"/>
  <c r="DN184" i="8"/>
  <c r="CX184" i="8"/>
  <c r="CH184" i="8"/>
  <c r="BR184" i="8"/>
  <c r="BB184" i="8"/>
  <c r="AL184" i="8"/>
  <c r="V184" i="8"/>
  <c r="DQ184" i="8"/>
  <c r="DA184" i="8"/>
  <c r="CK184" i="8"/>
  <c r="BU184" i="8"/>
  <c r="BE184" i="8"/>
  <c r="AO184" i="8"/>
  <c r="Y184" i="8"/>
  <c r="AV184" i="8"/>
  <c r="CB184" i="8"/>
  <c r="DH184" i="8"/>
  <c r="CU184" i="8"/>
  <c r="CV184" i="8"/>
  <c r="AU184" i="8"/>
  <c r="DJ184" i="8"/>
  <c r="AX184" i="8"/>
  <c r="CW184" i="8"/>
  <c r="AK184" i="8"/>
  <c r="DP184" i="8"/>
  <c r="BP184" i="8"/>
  <c r="DZ184" i="8"/>
  <c r="BA184" i="8"/>
  <c r="EA184" i="8"/>
  <c r="EB184" i="8"/>
  <c r="CA184" i="8"/>
  <c r="CT184" i="8"/>
  <c r="AH184" i="8"/>
  <c r="CG184" i="8"/>
  <c r="X184" i="8"/>
  <c r="BO184" i="8"/>
  <c r="DM184" i="8"/>
  <c r="AI184" i="8"/>
  <c r="AJ184" i="8"/>
  <c r="DG184" i="8"/>
  <c r="CD184" i="8"/>
  <c r="EC184" i="8"/>
  <c r="BQ184" i="8"/>
  <c r="BD184" i="8"/>
  <c r="BN184" i="8"/>
  <c r="CJ184" i="8"/>
  <c r="EC78" i="8"/>
  <c r="Z78" i="8"/>
  <c r="AP78" i="8"/>
  <c r="BF78" i="8"/>
  <c r="BV78" i="8"/>
  <c r="CL78" i="8"/>
  <c r="DB78" i="8"/>
  <c r="DR78" i="8"/>
  <c r="W78" i="8"/>
  <c r="AM78" i="8"/>
  <c r="BC78" i="8"/>
  <c r="BS78" i="8"/>
  <c r="CI78" i="8"/>
  <c r="CY78" i="8"/>
  <c r="DO78" i="8"/>
  <c r="X78" i="8"/>
  <c r="AN78" i="8"/>
  <c r="BD78" i="8"/>
  <c r="BT78" i="8"/>
  <c r="CJ78" i="8"/>
  <c r="CZ78" i="8"/>
  <c r="DP78" i="8"/>
  <c r="AC78" i="8"/>
  <c r="AS78" i="8"/>
  <c r="BI78" i="8"/>
  <c r="BY78" i="8"/>
  <c r="CO78" i="8"/>
  <c r="DE78" i="8"/>
  <c r="DU78" i="8"/>
  <c r="AD78" i="8"/>
  <c r="AT78" i="8"/>
  <c r="BJ78" i="8"/>
  <c r="BZ78" i="8"/>
  <c r="CP78" i="8"/>
  <c r="DF78" i="8"/>
  <c r="DV78" i="8"/>
  <c r="AA78" i="8"/>
  <c r="AQ78" i="8"/>
  <c r="BG78" i="8"/>
  <c r="BW78" i="8"/>
  <c r="CM78" i="8"/>
  <c r="DC78" i="8"/>
  <c r="DS78" i="8"/>
  <c r="AB78" i="8"/>
  <c r="AR78" i="8"/>
  <c r="BH78" i="8"/>
  <c r="BX78" i="8"/>
  <c r="CN78" i="8"/>
  <c r="DD78" i="8"/>
  <c r="DT78" i="8"/>
  <c r="AG78" i="8"/>
  <c r="AW78" i="8"/>
  <c r="BM78" i="8"/>
  <c r="CC78" i="8"/>
  <c r="CS78" i="8"/>
  <c r="DI78" i="8"/>
  <c r="DY78" i="8"/>
  <c r="AH78" i="8"/>
  <c r="AX78" i="8"/>
  <c r="BN78" i="8"/>
  <c r="CD78" i="8"/>
  <c r="CT78" i="8"/>
  <c r="DJ78" i="8"/>
  <c r="DZ78" i="8"/>
  <c r="AE78" i="8"/>
  <c r="AU78" i="8"/>
  <c r="BK78" i="8"/>
  <c r="CA78" i="8"/>
  <c r="CQ78" i="8"/>
  <c r="DG78" i="8"/>
  <c r="DW78" i="8"/>
  <c r="AF78" i="8"/>
  <c r="AV78" i="8"/>
  <c r="BL78" i="8"/>
  <c r="CB78" i="8"/>
  <c r="CR78" i="8"/>
  <c r="DH78" i="8"/>
  <c r="DX78" i="8"/>
  <c r="J76" i="8"/>
  <c r="I76" i="8" s="1"/>
  <c r="AK78" i="8"/>
  <c r="BA78" i="8"/>
  <c r="BQ78" i="8"/>
  <c r="CG78" i="8"/>
  <c r="CW78" i="8"/>
  <c r="DM78" i="8"/>
  <c r="BB78" i="8"/>
  <c r="DN78" i="8"/>
  <c r="AY78" i="8"/>
  <c r="DK78" i="8"/>
  <c r="AZ78" i="8"/>
  <c r="DL78" i="8"/>
  <c r="Y78" i="8"/>
  <c r="CK78" i="8"/>
  <c r="BR78" i="8"/>
  <c r="ED78" i="8"/>
  <c r="BO78" i="8"/>
  <c r="EA78" i="8"/>
  <c r="BP78" i="8"/>
  <c r="EB78" i="8"/>
  <c r="AO78" i="8"/>
  <c r="DA78" i="8"/>
  <c r="V78" i="8"/>
  <c r="CH78" i="8"/>
  <c r="CE78" i="8"/>
  <c r="CF78" i="8"/>
  <c r="BE78" i="8"/>
  <c r="DQ78" i="8"/>
  <c r="CV78" i="8"/>
  <c r="CU78" i="8"/>
  <c r="AJ78" i="8"/>
  <c r="AL78" i="8"/>
  <c r="BU78" i="8"/>
  <c r="CX78" i="8"/>
  <c r="AI78" i="8"/>
  <c r="DY89" i="8"/>
  <c r="DI89" i="8"/>
  <c r="CS89" i="8"/>
  <c r="CC89" i="8"/>
  <c r="BM89" i="8"/>
  <c r="AW89" i="8"/>
  <c r="AG89" i="8"/>
  <c r="DZ89" i="8"/>
  <c r="DJ89" i="8"/>
  <c r="CT89" i="8"/>
  <c r="CD89" i="8"/>
  <c r="BN89" i="8"/>
  <c r="AX89" i="8"/>
  <c r="AH89" i="8"/>
  <c r="DW89" i="8"/>
  <c r="CQ89" i="8"/>
  <c r="BK89" i="8"/>
  <c r="AE89" i="8"/>
  <c r="DL89" i="8"/>
  <c r="CF89" i="8"/>
  <c r="AZ89" i="8"/>
  <c r="I86" i="8"/>
  <c r="DC89" i="8"/>
  <c r="BW89" i="8"/>
  <c r="AQ89" i="8"/>
  <c r="DX89" i="8"/>
  <c r="CR89" i="8"/>
  <c r="BL89" i="8"/>
  <c r="AF89" i="8"/>
  <c r="DU89" i="8"/>
  <c r="DE89" i="8"/>
  <c r="CO89" i="8"/>
  <c r="BY89" i="8"/>
  <c r="BI89" i="8"/>
  <c r="AS89" i="8"/>
  <c r="AC89" i="8"/>
  <c r="DV89" i="8"/>
  <c r="DF89" i="8"/>
  <c r="CP89" i="8"/>
  <c r="BZ89" i="8"/>
  <c r="BJ89" i="8"/>
  <c r="AT89" i="8"/>
  <c r="AD89" i="8"/>
  <c r="DO89" i="8"/>
  <c r="CI89" i="8"/>
  <c r="BC89" i="8"/>
  <c r="W89" i="8"/>
  <c r="DD89" i="8"/>
  <c r="BX89" i="8"/>
  <c r="AR89" i="8"/>
  <c r="EA89" i="8"/>
  <c r="CU89" i="8"/>
  <c r="BO89" i="8"/>
  <c r="AI89" i="8"/>
  <c r="DP89" i="8"/>
  <c r="CJ89" i="8"/>
  <c r="BD89" i="8"/>
  <c r="X89" i="8"/>
  <c r="DQ89" i="8"/>
  <c r="DA89" i="8"/>
  <c r="CK89" i="8"/>
  <c r="BU89" i="8"/>
  <c r="BE89" i="8"/>
  <c r="AO89" i="8"/>
  <c r="Y89" i="8"/>
  <c r="DR89" i="8"/>
  <c r="DB89" i="8"/>
  <c r="CL89" i="8"/>
  <c r="BV89" i="8"/>
  <c r="BF89" i="8"/>
  <c r="AP89" i="8"/>
  <c r="Z89" i="8"/>
  <c r="DG89" i="8"/>
  <c r="CA89" i="8"/>
  <c r="AU89" i="8"/>
  <c r="EB89" i="8"/>
  <c r="CV89" i="8"/>
  <c r="BP89" i="8"/>
  <c r="AJ89" i="8"/>
  <c r="DS89" i="8"/>
  <c r="CM89" i="8"/>
  <c r="BG89" i="8"/>
  <c r="AA89" i="8"/>
  <c r="DH89" i="8"/>
  <c r="CB89" i="8"/>
  <c r="AV89" i="8"/>
  <c r="EC89" i="8"/>
  <c r="BQ89" i="8"/>
  <c r="DN89" i="8"/>
  <c r="BB89" i="8"/>
  <c r="BS89" i="8"/>
  <c r="BH89" i="8"/>
  <c r="AY89" i="8"/>
  <c r="AN89" i="8"/>
  <c r="DM89" i="8"/>
  <c r="BA89" i="8"/>
  <c r="CX89" i="8"/>
  <c r="AL89" i="8"/>
  <c r="AM89" i="8"/>
  <c r="AB89" i="8"/>
  <c r="J87" i="8"/>
  <c r="I87" i="8" s="1"/>
  <c r="CW89" i="8"/>
  <c r="AK89" i="8"/>
  <c r="CH89" i="8"/>
  <c r="V89" i="8"/>
  <c r="DT89" i="8"/>
  <c r="DK89" i="8"/>
  <c r="CZ89" i="8"/>
  <c r="ED89" i="8"/>
  <c r="CE89" i="8"/>
  <c r="CG89" i="8"/>
  <c r="BR89" i="8"/>
  <c r="BT89" i="8"/>
  <c r="CN89" i="8"/>
  <c r="CY89" i="8"/>
  <c r="EA137" i="8"/>
  <c r="AF137" i="8"/>
  <c r="AV137" i="8"/>
  <c r="BL137" i="8"/>
  <c r="CB137" i="8"/>
  <c r="CR137" i="8"/>
  <c r="DH137" i="8"/>
  <c r="DX137" i="8"/>
  <c r="AG137" i="8"/>
  <c r="AW137" i="8"/>
  <c r="BM137" i="8"/>
  <c r="CC137" i="8"/>
  <c r="CS137" i="8"/>
  <c r="DI137" i="8"/>
  <c r="DY137" i="8"/>
  <c r="X137" i="8"/>
  <c r="AN137" i="8"/>
  <c r="BD137" i="8"/>
  <c r="BT137" i="8"/>
  <c r="CJ137" i="8"/>
  <c r="CZ137" i="8"/>
  <c r="DP137" i="8"/>
  <c r="Y137" i="8"/>
  <c r="AO137" i="8"/>
  <c r="BE137" i="8"/>
  <c r="BU137" i="8"/>
  <c r="CK137" i="8"/>
  <c r="DA137" i="8"/>
  <c r="DQ137" i="8"/>
  <c r="AR137" i="8"/>
  <c r="BX137" i="8"/>
  <c r="DD137" i="8"/>
  <c r="AS137" i="8"/>
  <c r="BY137" i="8"/>
  <c r="DE137" i="8"/>
  <c r="Z137" i="8"/>
  <c r="AP137" i="8"/>
  <c r="BF137" i="8"/>
  <c r="BV137" i="8"/>
  <c r="CL137" i="8"/>
  <c r="DB137" i="8"/>
  <c r="DR137" i="8"/>
  <c r="AE137" i="8"/>
  <c r="AU137" i="8"/>
  <c r="BK137" i="8"/>
  <c r="CA137" i="8"/>
  <c r="CQ137" i="8"/>
  <c r="DG137" i="8"/>
  <c r="DW137" i="8"/>
  <c r="AZ137" i="8"/>
  <c r="CF137" i="8"/>
  <c r="DL137" i="8"/>
  <c r="J135" i="8"/>
  <c r="I135" i="8" s="1"/>
  <c r="BA137" i="8"/>
  <c r="CG137" i="8"/>
  <c r="DM137" i="8"/>
  <c r="AD137" i="8"/>
  <c r="AT137" i="8"/>
  <c r="BJ137" i="8"/>
  <c r="BZ137" i="8"/>
  <c r="CP137" i="8"/>
  <c r="DF137" i="8"/>
  <c r="DV137" i="8"/>
  <c r="AI137" i="8"/>
  <c r="AY137" i="8"/>
  <c r="BO137" i="8"/>
  <c r="CE137" i="8"/>
  <c r="CU137" i="8"/>
  <c r="DK137" i="8"/>
  <c r="AB137" i="8"/>
  <c r="BH137" i="8"/>
  <c r="CN137" i="8"/>
  <c r="DT137" i="8"/>
  <c r="AC137" i="8"/>
  <c r="BI137" i="8"/>
  <c r="CO137" i="8"/>
  <c r="DU137" i="8"/>
  <c r="AH137" i="8"/>
  <c r="AX137" i="8"/>
  <c r="BN137" i="8"/>
  <c r="CD137" i="8"/>
  <c r="CT137" i="8"/>
  <c r="DJ137" i="8"/>
  <c r="DZ137" i="8"/>
  <c r="W137" i="8"/>
  <c r="AM137" i="8"/>
  <c r="BC137" i="8"/>
  <c r="BS137" i="8"/>
  <c r="CI137" i="8"/>
  <c r="CY137" i="8"/>
  <c r="DO137" i="8"/>
  <c r="CV137" i="8"/>
  <c r="EC137" i="8"/>
  <c r="AL137" i="8"/>
  <c r="CX137" i="8"/>
  <c r="AQ137" i="8"/>
  <c r="DC137" i="8"/>
  <c r="BP137" i="8"/>
  <c r="CW137" i="8"/>
  <c r="V137" i="8"/>
  <c r="CM137" i="8"/>
  <c r="EB137" i="8"/>
  <c r="AK137" i="8"/>
  <c r="BB137" i="8"/>
  <c r="DN137" i="8"/>
  <c r="BG137" i="8"/>
  <c r="DS137" i="8"/>
  <c r="AA137" i="8"/>
  <c r="AJ137" i="8"/>
  <c r="BQ137" i="8"/>
  <c r="BR137" i="8"/>
  <c r="ED137" i="8"/>
  <c r="BW137" i="8"/>
  <c r="CH137" i="8"/>
  <c r="EB96" i="8"/>
  <c r="J94" i="8"/>
  <c r="I94" i="8" s="1"/>
  <c r="AK96" i="8"/>
  <c r="BA96" i="8"/>
  <c r="BQ96" i="8"/>
  <c r="CG96" i="8"/>
  <c r="CW96" i="8"/>
  <c r="DM96" i="8"/>
  <c r="EC96" i="8"/>
  <c r="Z96" i="8"/>
  <c r="AP96" i="8"/>
  <c r="BF96" i="8"/>
  <c r="BV96" i="8"/>
  <c r="CL96" i="8"/>
  <c r="DB96" i="8"/>
  <c r="DR96" i="8"/>
  <c r="W96" i="8"/>
  <c r="AM96" i="8"/>
  <c r="BC96" i="8"/>
  <c r="BS96" i="8"/>
  <c r="CI96" i="8"/>
  <c r="CY96" i="8"/>
  <c r="DO96" i="8"/>
  <c r="AB96" i="8"/>
  <c r="AR96" i="8"/>
  <c r="BH96" i="8"/>
  <c r="BX96" i="8"/>
  <c r="CN96" i="8"/>
  <c r="DD96" i="8"/>
  <c r="DT96" i="8"/>
  <c r="Y96" i="8"/>
  <c r="AO96" i="8"/>
  <c r="BE96" i="8"/>
  <c r="BU96" i="8"/>
  <c r="CK96" i="8"/>
  <c r="DA96" i="8"/>
  <c r="DQ96" i="8"/>
  <c r="AD96" i="8"/>
  <c r="AT96" i="8"/>
  <c r="BJ96" i="8"/>
  <c r="BZ96" i="8"/>
  <c r="CP96" i="8"/>
  <c r="DF96" i="8"/>
  <c r="DV96" i="8"/>
  <c r="AA96" i="8"/>
  <c r="AQ96" i="8"/>
  <c r="BG96" i="8"/>
  <c r="BW96" i="8"/>
  <c r="CM96" i="8"/>
  <c r="DC96" i="8"/>
  <c r="DS96" i="8"/>
  <c r="AF96" i="8"/>
  <c r="AV96" i="8"/>
  <c r="BL96" i="8"/>
  <c r="CB96" i="8"/>
  <c r="CR96" i="8"/>
  <c r="DH96" i="8"/>
  <c r="DX96" i="8"/>
  <c r="AC96" i="8"/>
  <c r="AS96" i="8"/>
  <c r="BI96" i="8"/>
  <c r="BY96" i="8"/>
  <c r="CO96" i="8"/>
  <c r="DE96" i="8"/>
  <c r="DU96" i="8"/>
  <c r="AH96" i="8"/>
  <c r="AX96" i="8"/>
  <c r="BN96" i="8"/>
  <c r="CD96" i="8"/>
  <c r="CT96" i="8"/>
  <c r="DJ96" i="8"/>
  <c r="DZ96" i="8"/>
  <c r="AE96" i="8"/>
  <c r="AU96" i="8"/>
  <c r="BK96" i="8"/>
  <c r="CA96" i="8"/>
  <c r="CQ96" i="8"/>
  <c r="DG96" i="8"/>
  <c r="DW96" i="8"/>
  <c r="AJ96" i="8"/>
  <c r="AZ96" i="8"/>
  <c r="BP96" i="8"/>
  <c r="CF96" i="8"/>
  <c r="CV96" i="8"/>
  <c r="DL96" i="8"/>
  <c r="CC96" i="8"/>
  <c r="AL96" i="8"/>
  <c r="CX96" i="8"/>
  <c r="CE96" i="8"/>
  <c r="AN96" i="8"/>
  <c r="CZ96" i="8"/>
  <c r="AG96" i="8"/>
  <c r="CS96" i="8"/>
  <c r="BB96" i="8"/>
  <c r="DN96" i="8"/>
  <c r="AI96" i="8"/>
  <c r="CU96" i="8"/>
  <c r="BD96" i="8"/>
  <c r="DP96" i="8"/>
  <c r="AW96" i="8"/>
  <c r="DI96" i="8"/>
  <c r="BR96" i="8"/>
  <c r="AY96" i="8"/>
  <c r="DK96" i="8"/>
  <c r="BT96" i="8"/>
  <c r="CH96" i="8"/>
  <c r="EA96" i="8"/>
  <c r="CJ96" i="8"/>
  <c r="BO96" i="8"/>
  <c r="BM96" i="8"/>
  <c r="DY96" i="8"/>
  <c r="X96" i="8"/>
  <c r="J222" i="8"/>
  <c r="DS95" i="8"/>
  <c r="DC95" i="8"/>
  <c r="CM95" i="8"/>
  <c r="BW95" i="8"/>
  <c r="BG95" i="8"/>
  <c r="AQ95" i="8"/>
  <c r="AA95" i="8"/>
  <c r="DZ95" i="8"/>
  <c r="DJ95" i="8"/>
  <c r="CT95" i="8"/>
  <c r="CD95" i="8"/>
  <c r="BN95" i="8"/>
  <c r="AX95" i="8"/>
  <c r="AH95" i="8"/>
  <c r="J93" i="8"/>
  <c r="I93" i="8" s="1"/>
  <c r="DQ95" i="8"/>
  <c r="DA95" i="8"/>
  <c r="CK95" i="8"/>
  <c r="BU95" i="8"/>
  <c r="BE95" i="8"/>
  <c r="AO95" i="8"/>
  <c r="Y95" i="8"/>
  <c r="DP95" i="8"/>
  <c r="CZ95" i="8"/>
  <c r="CJ95" i="8"/>
  <c r="BT95" i="8"/>
  <c r="BD95" i="8"/>
  <c r="AN95" i="8"/>
  <c r="X95" i="8"/>
  <c r="CQ95" i="8"/>
  <c r="BK95" i="8"/>
  <c r="AE95" i="8"/>
  <c r="CX95" i="8"/>
  <c r="BR95" i="8"/>
  <c r="V95" i="8"/>
  <c r="BY95" i="8"/>
  <c r="DD95" i="8"/>
  <c r="BH95" i="8"/>
  <c r="DO95" i="8"/>
  <c r="CY95" i="8"/>
  <c r="CI95" i="8"/>
  <c r="BS95" i="8"/>
  <c r="BC95" i="8"/>
  <c r="AM95" i="8"/>
  <c r="W95" i="8"/>
  <c r="DV95" i="8"/>
  <c r="DF95" i="8"/>
  <c r="CP95" i="8"/>
  <c r="BZ95" i="8"/>
  <c r="BJ95" i="8"/>
  <c r="AT95" i="8"/>
  <c r="AD95" i="8"/>
  <c r="EC95" i="8"/>
  <c r="DM95" i="8"/>
  <c r="CW95" i="8"/>
  <c r="CG95" i="8"/>
  <c r="BQ95" i="8"/>
  <c r="BA95" i="8"/>
  <c r="AK95" i="8"/>
  <c r="EB95" i="8"/>
  <c r="DL95" i="8"/>
  <c r="CV95" i="8"/>
  <c r="CF95" i="8"/>
  <c r="BP95" i="8"/>
  <c r="AZ95" i="8"/>
  <c r="AJ95" i="8"/>
  <c r="AF95" i="8"/>
  <c r="DG95" i="8"/>
  <c r="DN95" i="8"/>
  <c r="AL95" i="8"/>
  <c r="DE95" i="8"/>
  <c r="BI95" i="8"/>
  <c r="AS95" i="8"/>
  <c r="AC95" i="8"/>
  <c r="CN95" i="8"/>
  <c r="AR95" i="8"/>
  <c r="EA95" i="8"/>
  <c r="DK95" i="8"/>
  <c r="CU95" i="8"/>
  <c r="CE95" i="8"/>
  <c r="BO95" i="8"/>
  <c r="AY95" i="8"/>
  <c r="AI95" i="8"/>
  <c r="I92" i="8"/>
  <c r="DR95" i="8"/>
  <c r="DB95" i="8"/>
  <c r="CL95" i="8"/>
  <c r="BV95" i="8"/>
  <c r="BF95" i="8"/>
  <c r="AP95" i="8"/>
  <c r="Z95" i="8"/>
  <c r="DY95" i="8"/>
  <c r="DI95" i="8"/>
  <c r="CS95" i="8"/>
  <c r="CC95" i="8"/>
  <c r="BM95" i="8"/>
  <c r="AW95" i="8"/>
  <c r="AG95" i="8"/>
  <c r="DX95" i="8"/>
  <c r="DH95" i="8"/>
  <c r="CR95" i="8"/>
  <c r="CB95" i="8"/>
  <c r="BL95" i="8"/>
  <c r="AV95" i="8"/>
  <c r="DW95" i="8"/>
  <c r="CA95" i="8"/>
  <c r="AU95" i="8"/>
  <c r="ED95" i="8"/>
  <c r="CH95" i="8"/>
  <c r="BB95" i="8"/>
  <c r="DU95" i="8"/>
  <c r="CO95" i="8"/>
  <c r="DT95" i="8"/>
  <c r="BX95" i="8"/>
  <c r="AB95" i="8"/>
  <c r="ED83" i="8"/>
  <c r="I80" i="8"/>
  <c r="AI83" i="8"/>
  <c r="AY83" i="8"/>
  <c r="BO83" i="8"/>
  <c r="CE83" i="8"/>
  <c r="CU83" i="8"/>
  <c r="DK83" i="8"/>
  <c r="EA83" i="8"/>
  <c r="AB83" i="8"/>
  <c r="AR83" i="8"/>
  <c r="BH83" i="8"/>
  <c r="BX83" i="8"/>
  <c r="CN83" i="8"/>
  <c r="DD83" i="8"/>
  <c r="DT83" i="8"/>
  <c r="AK83" i="8"/>
  <c r="BA83" i="8"/>
  <c r="BQ83" i="8"/>
  <c r="CG83" i="8"/>
  <c r="CW83" i="8"/>
  <c r="DM83" i="8"/>
  <c r="EC83" i="8"/>
  <c r="Z83" i="8"/>
  <c r="AP83" i="8"/>
  <c r="BF83" i="8"/>
  <c r="BV83" i="8"/>
  <c r="CL83" i="8"/>
  <c r="DB83" i="8"/>
  <c r="DR83" i="8"/>
  <c r="W83" i="8"/>
  <c r="AM83" i="8"/>
  <c r="BC83" i="8"/>
  <c r="BS83" i="8"/>
  <c r="CI83" i="8"/>
  <c r="CY83" i="8"/>
  <c r="DO83" i="8"/>
  <c r="AF83" i="8"/>
  <c r="AV83" i="8"/>
  <c r="BL83" i="8"/>
  <c r="CB83" i="8"/>
  <c r="CR83" i="8"/>
  <c r="DH83" i="8"/>
  <c r="DX83" i="8"/>
  <c r="Y83" i="8"/>
  <c r="AO83" i="8"/>
  <c r="BE83" i="8"/>
  <c r="BU83" i="8"/>
  <c r="CK83" i="8"/>
  <c r="DA83" i="8"/>
  <c r="DQ83" i="8"/>
  <c r="AD83" i="8"/>
  <c r="AT83" i="8"/>
  <c r="BJ83" i="8"/>
  <c r="BZ83" i="8"/>
  <c r="CP83" i="8"/>
  <c r="DF83" i="8"/>
  <c r="DV83" i="8"/>
  <c r="AA83" i="8"/>
  <c r="AQ83" i="8"/>
  <c r="BG83" i="8"/>
  <c r="BW83" i="8"/>
  <c r="CM83" i="8"/>
  <c r="DC83" i="8"/>
  <c r="DS83" i="8"/>
  <c r="AJ83" i="8"/>
  <c r="AZ83" i="8"/>
  <c r="BP83" i="8"/>
  <c r="CF83" i="8"/>
  <c r="CV83" i="8"/>
  <c r="DL83" i="8"/>
  <c r="EB83" i="8"/>
  <c r="AC83" i="8"/>
  <c r="AS83" i="8"/>
  <c r="BI83" i="8"/>
  <c r="BY83" i="8"/>
  <c r="CO83" i="8"/>
  <c r="DE83" i="8"/>
  <c r="DU83" i="8"/>
  <c r="J81" i="8"/>
  <c r="I81" i="8" s="1"/>
  <c r="AH83" i="8"/>
  <c r="AX83" i="8"/>
  <c r="BN83" i="8"/>
  <c r="CD83" i="8"/>
  <c r="CT83" i="8"/>
  <c r="DJ83" i="8"/>
  <c r="DZ83" i="8"/>
  <c r="BK83" i="8"/>
  <c r="DW83" i="8"/>
  <c r="BD83" i="8"/>
  <c r="DP83" i="8"/>
  <c r="BM83" i="8"/>
  <c r="DY83" i="8"/>
  <c r="AL83" i="8"/>
  <c r="CX83" i="8"/>
  <c r="CA83" i="8"/>
  <c r="BT83" i="8"/>
  <c r="CC83" i="8"/>
  <c r="BB83" i="8"/>
  <c r="DN83" i="8"/>
  <c r="AE83" i="8"/>
  <c r="CQ83" i="8"/>
  <c r="X83" i="8"/>
  <c r="CJ83" i="8"/>
  <c r="AG83" i="8"/>
  <c r="CS83" i="8"/>
  <c r="BR83" i="8"/>
  <c r="DG83" i="8"/>
  <c r="AN83" i="8"/>
  <c r="AU83" i="8"/>
  <c r="CH83" i="8"/>
  <c r="CZ83" i="8"/>
  <c r="AW83" i="8"/>
  <c r="DI83" i="8"/>
  <c r="V83" i="8"/>
  <c r="DR249" i="8"/>
  <c r="CF5" i="8"/>
  <c r="CB13" i="15" s="1"/>
  <c r="DS242" i="8"/>
  <c r="DC242" i="8"/>
  <c r="CM242" i="8"/>
  <c r="BW242" i="8"/>
  <c r="BG242" i="8"/>
  <c r="AQ242" i="8"/>
  <c r="AA242" i="8"/>
  <c r="DT242" i="8"/>
  <c r="CX242" i="8"/>
  <c r="CC242" i="8"/>
  <c r="BH242" i="8"/>
  <c r="AL242" i="8"/>
  <c r="EC242" i="8"/>
  <c r="DH242" i="8"/>
  <c r="CL242" i="8"/>
  <c r="BQ242" i="8"/>
  <c r="AV242" i="8"/>
  <c r="Z242" i="8"/>
  <c r="DQ242" i="8"/>
  <c r="CV242" i="8"/>
  <c r="BZ242" i="8"/>
  <c r="BE242" i="8"/>
  <c r="AJ242" i="8"/>
  <c r="DU242" i="8"/>
  <c r="CZ242" i="8"/>
  <c r="CD242" i="8"/>
  <c r="BI242" i="8"/>
  <c r="AN242" i="8"/>
  <c r="DG242" i="8"/>
  <c r="BK242" i="8"/>
  <c r="DY242" i="8"/>
  <c r="BM242" i="8"/>
  <c r="CR242" i="8"/>
  <c r="BA242" i="8"/>
  <c r="DA242" i="8"/>
  <c r="DZ242" i="8"/>
  <c r="BN242" i="8"/>
  <c r="DO242" i="8"/>
  <c r="CY242" i="8"/>
  <c r="CI242" i="8"/>
  <c r="BS242" i="8"/>
  <c r="BC242" i="8"/>
  <c r="AM242" i="8"/>
  <c r="W242" i="8"/>
  <c r="DN242" i="8"/>
  <c r="CS242" i="8"/>
  <c r="BX242" i="8"/>
  <c r="BB242" i="8"/>
  <c r="AG242" i="8"/>
  <c r="DX242" i="8"/>
  <c r="DB242" i="8"/>
  <c r="CG242" i="8"/>
  <c r="BL242" i="8"/>
  <c r="AP242" i="8"/>
  <c r="I239" i="8"/>
  <c r="DL242" i="8"/>
  <c r="CP242" i="8"/>
  <c r="BU242" i="8"/>
  <c r="AZ242" i="8"/>
  <c r="AD242" i="8"/>
  <c r="DP242" i="8"/>
  <c r="CT242" i="8"/>
  <c r="BY242" i="8"/>
  <c r="BD242" i="8"/>
  <c r="AH242" i="8"/>
  <c r="DW242" i="8"/>
  <c r="CA242" i="8"/>
  <c r="AE242" i="8"/>
  <c r="CH242" i="8"/>
  <c r="V242" i="8"/>
  <c r="BV242" i="8"/>
  <c r="DV242" i="8"/>
  <c r="BJ242" i="8"/>
  <c r="DE242" i="8"/>
  <c r="AS242" i="8"/>
  <c r="EA242" i="8"/>
  <c r="DK242" i="8"/>
  <c r="CU242" i="8"/>
  <c r="CE242" i="8"/>
  <c r="BO242" i="8"/>
  <c r="AY242" i="8"/>
  <c r="AI242" i="8"/>
  <c r="ED242" i="8"/>
  <c r="DI242" i="8"/>
  <c r="CN242" i="8"/>
  <c r="BR242" i="8"/>
  <c r="AW242" i="8"/>
  <c r="AB242" i="8"/>
  <c r="DR242" i="8"/>
  <c r="CW242" i="8"/>
  <c r="CB242" i="8"/>
  <c r="BF242" i="8"/>
  <c r="AK242" i="8"/>
  <c r="EB242" i="8"/>
  <c r="DF242" i="8"/>
  <c r="CK242" i="8"/>
  <c r="BP242" i="8"/>
  <c r="AT242" i="8"/>
  <c r="Y242" i="8"/>
  <c r="DJ242" i="8"/>
  <c r="CO242" i="8"/>
  <c r="BT242" i="8"/>
  <c r="AX242" i="8"/>
  <c r="AC242" i="8"/>
  <c r="CQ242" i="8"/>
  <c r="AU242" i="8"/>
  <c r="DD242" i="8"/>
  <c r="AR242" i="8"/>
  <c r="DM242" i="8"/>
  <c r="AF242" i="8"/>
  <c r="CF242" i="8"/>
  <c r="AO242" i="8"/>
  <c r="CJ242" i="8"/>
  <c r="X242" i="8"/>
  <c r="J240" i="8"/>
  <c r="I240" i="8" s="1"/>
  <c r="DT154" i="8"/>
  <c r="DD154" i="8"/>
  <c r="CN154" i="8"/>
  <c r="BX154" i="8"/>
  <c r="BH154" i="8"/>
  <c r="AR154" i="8"/>
  <c r="AB154" i="8"/>
  <c r="DS154" i="8"/>
  <c r="DC154" i="8"/>
  <c r="CM154" i="8"/>
  <c r="BW154" i="8"/>
  <c r="BG154" i="8"/>
  <c r="AQ154" i="8"/>
  <c r="AA154" i="8"/>
  <c r="DZ154" i="8"/>
  <c r="DJ154" i="8"/>
  <c r="CT154" i="8"/>
  <c r="CD154" i="8"/>
  <c r="BN154" i="8"/>
  <c r="AX154" i="8"/>
  <c r="AH154" i="8"/>
  <c r="EC154" i="8"/>
  <c r="DM154" i="8"/>
  <c r="CW154" i="8"/>
  <c r="CG154" i="8"/>
  <c r="BQ154" i="8"/>
  <c r="BA154" i="8"/>
  <c r="AK154" i="8"/>
  <c r="DP154" i="8"/>
  <c r="CZ154" i="8"/>
  <c r="CJ154" i="8"/>
  <c r="BT154" i="8"/>
  <c r="BD154" i="8"/>
  <c r="AN154" i="8"/>
  <c r="X154" i="8"/>
  <c r="DO154" i="8"/>
  <c r="CY154" i="8"/>
  <c r="CI154" i="8"/>
  <c r="BS154" i="8"/>
  <c r="BC154" i="8"/>
  <c r="AM154" i="8"/>
  <c r="W154" i="8"/>
  <c r="DV154" i="8"/>
  <c r="DF154" i="8"/>
  <c r="CP154" i="8"/>
  <c r="BZ154" i="8"/>
  <c r="BJ154" i="8"/>
  <c r="AT154" i="8"/>
  <c r="AD154" i="8"/>
  <c r="DY154" i="8"/>
  <c r="DI154" i="8"/>
  <c r="CS154" i="8"/>
  <c r="CC154" i="8"/>
  <c r="BM154" i="8"/>
  <c r="AW154" i="8"/>
  <c r="AG154" i="8"/>
  <c r="EB154" i="8"/>
  <c r="DL154" i="8"/>
  <c r="CV154" i="8"/>
  <c r="CF154" i="8"/>
  <c r="BP154" i="8"/>
  <c r="AZ154" i="8"/>
  <c r="AJ154" i="8"/>
  <c r="EA154" i="8"/>
  <c r="DK154" i="8"/>
  <c r="CU154" i="8"/>
  <c r="CE154" i="8"/>
  <c r="BO154" i="8"/>
  <c r="AY154" i="8"/>
  <c r="AI154" i="8"/>
  <c r="I151" i="8"/>
  <c r="DR154" i="8"/>
  <c r="DB154" i="8"/>
  <c r="CL154" i="8"/>
  <c r="BV154" i="8"/>
  <c r="BF154" i="8"/>
  <c r="AP154" i="8"/>
  <c r="Z154" i="8"/>
  <c r="DU154" i="8"/>
  <c r="DE154" i="8"/>
  <c r="CO154" i="8"/>
  <c r="BY154" i="8"/>
  <c r="BI154" i="8"/>
  <c r="AS154" i="8"/>
  <c r="AC154" i="8"/>
  <c r="DX154" i="8"/>
  <c r="BL154" i="8"/>
  <c r="DG154" i="8"/>
  <c r="AU154" i="8"/>
  <c r="CX154" i="8"/>
  <c r="AL154" i="8"/>
  <c r="CK154" i="8"/>
  <c r="Y154" i="8"/>
  <c r="DH154" i="8"/>
  <c r="AV154" i="8"/>
  <c r="CQ154" i="8"/>
  <c r="AE154" i="8"/>
  <c r="CH154" i="8"/>
  <c r="V154" i="8"/>
  <c r="BU154" i="8"/>
  <c r="CR154" i="8"/>
  <c r="AF154" i="8"/>
  <c r="CA154" i="8"/>
  <c r="ED154" i="8"/>
  <c r="BR154" i="8"/>
  <c r="DQ154" i="8"/>
  <c r="BE154" i="8"/>
  <c r="CB154" i="8"/>
  <c r="BB154" i="8"/>
  <c r="DN154" i="8"/>
  <c r="DW154" i="8"/>
  <c r="DA154" i="8"/>
  <c r="BK154" i="8"/>
  <c r="AO154" i="8"/>
  <c r="J152" i="8"/>
  <c r="I152" i="8" s="1"/>
  <c r="DR219" i="8"/>
  <c r="DB219" i="8"/>
  <c r="CL219" i="8"/>
  <c r="BV219" i="8"/>
  <c r="BF219" i="8"/>
  <c r="AP219" i="8"/>
  <c r="Z219" i="8"/>
  <c r="DY219" i="8"/>
  <c r="DI219" i="8"/>
  <c r="CS219" i="8"/>
  <c r="CC219" i="8"/>
  <c r="BM219" i="8"/>
  <c r="AW219" i="8"/>
  <c r="AG219" i="8"/>
  <c r="DX219" i="8"/>
  <c r="DH219" i="8"/>
  <c r="CR219" i="8"/>
  <c r="CB219" i="8"/>
  <c r="BL219" i="8"/>
  <c r="AV219" i="8"/>
  <c r="AF219" i="8"/>
  <c r="DW219" i="8"/>
  <c r="DG219" i="8"/>
  <c r="CQ219" i="8"/>
  <c r="CA219" i="8"/>
  <c r="BK219" i="8"/>
  <c r="AU219" i="8"/>
  <c r="AE219" i="8"/>
  <c r="DV219" i="8"/>
  <c r="BZ219" i="8"/>
  <c r="AD219" i="8"/>
  <c r="CG219" i="8"/>
  <c r="BA219" i="8"/>
  <c r="DL219" i="8"/>
  <c r="BP219" i="8"/>
  <c r="AJ219" i="8"/>
  <c r="CU219" i="8"/>
  <c r="AY219" i="8"/>
  <c r="ED219" i="8"/>
  <c r="DN219" i="8"/>
  <c r="CX219" i="8"/>
  <c r="CH219" i="8"/>
  <c r="BR219" i="8"/>
  <c r="BB219" i="8"/>
  <c r="AL219" i="8"/>
  <c r="V219" i="8"/>
  <c r="DU219" i="8"/>
  <c r="DE219" i="8"/>
  <c r="CO219" i="8"/>
  <c r="BY219" i="8"/>
  <c r="BI219" i="8"/>
  <c r="AS219" i="8"/>
  <c r="AC219" i="8"/>
  <c r="DT219" i="8"/>
  <c r="DD219" i="8"/>
  <c r="CN219" i="8"/>
  <c r="BX219" i="8"/>
  <c r="BH219" i="8"/>
  <c r="AR219" i="8"/>
  <c r="AB219" i="8"/>
  <c r="DS219" i="8"/>
  <c r="DC219" i="8"/>
  <c r="CM219" i="8"/>
  <c r="BW219" i="8"/>
  <c r="BG219" i="8"/>
  <c r="AQ219" i="8"/>
  <c r="AA219" i="8"/>
  <c r="DF219" i="8"/>
  <c r="AT219" i="8"/>
  <c r="DM219" i="8"/>
  <c r="BQ219" i="8"/>
  <c r="EB219" i="8"/>
  <c r="CF219" i="8"/>
  <c r="EA219" i="8"/>
  <c r="CE219" i="8"/>
  <c r="AI219" i="8"/>
  <c r="DZ219" i="8"/>
  <c r="DJ219" i="8"/>
  <c r="CT219" i="8"/>
  <c r="CD219" i="8"/>
  <c r="BN219" i="8"/>
  <c r="AX219" i="8"/>
  <c r="AH219" i="8"/>
  <c r="J217" i="8"/>
  <c r="I217" i="8" s="1"/>
  <c r="DQ219" i="8"/>
  <c r="DA219" i="8"/>
  <c r="CK219" i="8"/>
  <c r="BU219" i="8"/>
  <c r="BE219" i="8"/>
  <c r="AO219" i="8"/>
  <c r="Y219" i="8"/>
  <c r="DP219" i="8"/>
  <c r="CZ219" i="8"/>
  <c r="CJ219" i="8"/>
  <c r="BT219" i="8"/>
  <c r="BD219" i="8"/>
  <c r="AN219" i="8"/>
  <c r="X219" i="8"/>
  <c r="DO219" i="8"/>
  <c r="CY219" i="8"/>
  <c r="CI219" i="8"/>
  <c r="BS219" i="8"/>
  <c r="BC219" i="8"/>
  <c r="AM219" i="8"/>
  <c r="W219" i="8"/>
  <c r="CP219" i="8"/>
  <c r="BJ219" i="8"/>
  <c r="EC219" i="8"/>
  <c r="CW219" i="8"/>
  <c r="AK219" i="8"/>
  <c r="CV219" i="8"/>
  <c r="AZ219" i="8"/>
  <c r="DK219" i="8"/>
  <c r="BO219" i="8"/>
  <c r="I216" i="8"/>
  <c r="EB178" i="8"/>
  <c r="J176" i="8"/>
  <c r="I176" i="8" s="1"/>
  <c r="AC178" i="8"/>
  <c r="AS178" i="8"/>
  <c r="BI178" i="8"/>
  <c r="BY178" i="8"/>
  <c r="CO178" i="8"/>
  <c r="DE178" i="8"/>
  <c r="DU178" i="8"/>
  <c r="V178" i="8"/>
  <c r="AL178" i="8"/>
  <c r="BB178" i="8"/>
  <c r="BR178" i="8"/>
  <c r="CH178" i="8"/>
  <c r="CX178" i="8"/>
  <c r="DN178" i="8"/>
  <c r="ED178" i="8"/>
  <c r="AI178" i="8"/>
  <c r="AY178" i="8"/>
  <c r="BO178" i="8"/>
  <c r="CE178" i="8"/>
  <c r="CU178" i="8"/>
  <c r="DK178" i="8"/>
  <c r="EA178" i="8"/>
  <c r="AB178" i="8"/>
  <c r="AR178" i="8"/>
  <c r="BH178" i="8"/>
  <c r="BX178" i="8"/>
  <c r="CN178" i="8"/>
  <c r="DD178" i="8"/>
  <c r="DT178" i="8"/>
  <c r="AG178" i="8"/>
  <c r="AW178" i="8"/>
  <c r="BM178" i="8"/>
  <c r="CC178" i="8"/>
  <c r="CS178" i="8"/>
  <c r="DI178" i="8"/>
  <c r="DY178" i="8"/>
  <c r="Z178" i="8"/>
  <c r="AP178" i="8"/>
  <c r="BF178" i="8"/>
  <c r="BV178" i="8"/>
  <c r="CL178" i="8"/>
  <c r="DB178" i="8"/>
  <c r="DR178" i="8"/>
  <c r="W178" i="8"/>
  <c r="AM178" i="8"/>
  <c r="BC178" i="8"/>
  <c r="BS178" i="8"/>
  <c r="CI178" i="8"/>
  <c r="CY178" i="8"/>
  <c r="DO178" i="8"/>
  <c r="AF178" i="8"/>
  <c r="AV178" i="8"/>
  <c r="BL178" i="8"/>
  <c r="CB178" i="8"/>
  <c r="CR178" i="8"/>
  <c r="DH178" i="8"/>
  <c r="DX178" i="8"/>
  <c r="AK178" i="8"/>
  <c r="BA178" i="8"/>
  <c r="BQ178" i="8"/>
  <c r="CG178" i="8"/>
  <c r="CW178" i="8"/>
  <c r="DM178" i="8"/>
  <c r="AD178" i="8"/>
  <c r="AT178" i="8"/>
  <c r="BJ178" i="8"/>
  <c r="BZ178" i="8"/>
  <c r="CP178" i="8"/>
  <c r="DF178" i="8"/>
  <c r="DV178" i="8"/>
  <c r="AA178" i="8"/>
  <c r="AQ178" i="8"/>
  <c r="BG178" i="8"/>
  <c r="BW178" i="8"/>
  <c r="CM178" i="8"/>
  <c r="DC178" i="8"/>
  <c r="DS178" i="8"/>
  <c r="AJ178" i="8"/>
  <c r="AZ178" i="8"/>
  <c r="BP178" i="8"/>
  <c r="CF178" i="8"/>
  <c r="CV178" i="8"/>
  <c r="DL178" i="8"/>
  <c r="BE178" i="8"/>
  <c r="DQ178" i="8"/>
  <c r="CD178" i="8"/>
  <c r="AE178" i="8"/>
  <c r="CQ178" i="8"/>
  <c r="X178" i="8"/>
  <c r="CJ178" i="8"/>
  <c r="DA178" i="8"/>
  <c r="BN178" i="8"/>
  <c r="BU178" i="8"/>
  <c r="AH178" i="8"/>
  <c r="CT178" i="8"/>
  <c r="AU178" i="8"/>
  <c r="DG178" i="8"/>
  <c r="AN178" i="8"/>
  <c r="CZ178" i="8"/>
  <c r="DZ178" i="8"/>
  <c r="BT178" i="8"/>
  <c r="Y178" i="8"/>
  <c r="CK178" i="8"/>
  <c r="AX178" i="8"/>
  <c r="DJ178" i="8"/>
  <c r="BK178" i="8"/>
  <c r="DW178" i="8"/>
  <c r="BD178" i="8"/>
  <c r="DP178" i="8"/>
  <c r="AO178" i="8"/>
  <c r="CA178" i="8"/>
  <c r="V170" i="8"/>
  <c r="AL170" i="8"/>
  <c r="BB170" i="8"/>
  <c r="BR170" i="8"/>
  <c r="CH170" i="8"/>
  <c r="CX170" i="8"/>
  <c r="DN170" i="8"/>
  <c r="ED170" i="8"/>
  <c r="AI170" i="8"/>
  <c r="AY170" i="8"/>
  <c r="BO170" i="8"/>
  <c r="CE170" i="8"/>
  <c r="CU170" i="8"/>
  <c r="DK170" i="8"/>
  <c r="EA170" i="8"/>
  <c r="AF170" i="8"/>
  <c r="AV170" i="8"/>
  <c r="BL170" i="8"/>
  <c r="CB170" i="8"/>
  <c r="CR170" i="8"/>
  <c r="DH170" i="8"/>
  <c r="DX170" i="8"/>
  <c r="AG170" i="8"/>
  <c r="AW170" i="8"/>
  <c r="BM170" i="8"/>
  <c r="CC170" i="8"/>
  <c r="CS170" i="8"/>
  <c r="DI170" i="8"/>
  <c r="DY170" i="8"/>
  <c r="AB223" i="8"/>
  <c r="CN223" i="8"/>
  <c r="AV223" i="8"/>
  <c r="DH223" i="8"/>
  <c r="BP223" i="8"/>
  <c r="EB223" i="8"/>
  <c r="BT223" i="8"/>
  <c r="BT6" i="8" s="1"/>
  <c r="BQ19" i="15" s="1"/>
  <c r="H223" i="8"/>
  <c r="AK223" i="8"/>
  <c r="BA223" i="8"/>
  <c r="BQ223" i="8"/>
  <c r="CG223" i="8"/>
  <c r="CW223" i="8"/>
  <c r="DM223" i="8"/>
  <c r="EC223" i="8"/>
  <c r="AH223" i="8"/>
  <c r="AX223" i="8"/>
  <c r="BN223" i="8"/>
  <c r="CD223" i="8"/>
  <c r="CT223" i="8"/>
  <c r="DJ223" i="8"/>
  <c r="DZ223" i="8"/>
  <c r="AE223" i="8"/>
  <c r="AU223" i="8"/>
  <c r="BK223" i="8"/>
  <c r="CA223" i="8"/>
  <c r="CQ223" i="8"/>
  <c r="DG223" i="8"/>
  <c r="DW223" i="8"/>
  <c r="AI64" i="8"/>
  <c r="AY64" i="8"/>
  <c r="BO64" i="8"/>
  <c r="CE64" i="8"/>
  <c r="CU64" i="8"/>
  <c r="DK64" i="8"/>
  <c r="EA64" i="8"/>
  <c r="AF64" i="8"/>
  <c r="AV64" i="8"/>
  <c r="BL64" i="8"/>
  <c r="CB64" i="8"/>
  <c r="CR64" i="8"/>
  <c r="DH64" i="8"/>
  <c r="DX64" i="8"/>
  <c r="AG64" i="8"/>
  <c r="AW64" i="8"/>
  <c r="BM64" i="8"/>
  <c r="CC64" i="8"/>
  <c r="CS64" i="8"/>
  <c r="DI64" i="8"/>
  <c r="DY64" i="8"/>
  <c r="AD64" i="8"/>
  <c r="AT64" i="8"/>
  <c r="BJ64" i="8"/>
  <c r="BZ64" i="8"/>
  <c r="CP64" i="8"/>
  <c r="DF64" i="8"/>
  <c r="DV64" i="8"/>
  <c r="DU160" i="8"/>
  <c r="DE160" i="8"/>
  <c r="CO160" i="8"/>
  <c r="BY160" i="8"/>
  <c r="BI160" i="8"/>
  <c r="AS160" i="8"/>
  <c r="AC160" i="8"/>
  <c r="DR160" i="8"/>
  <c r="CV160" i="8"/>
  <c r="CA160" i="8"/>
  <c r="BF160" i="8"/>
  <c r="AJ160" i="8"/>
  <c r="EA160" i="8"/>
  <c r="DF160" i="8"/>
  <c r="CJ160" i="8"/>
  <c r="BO160" i="8"/>
  <c r="AT160" i="8"/>
  <c r="X160" i="8"/>
  <c r="DJ160" i="8"/>
  <c r="CN160" i="8"/>
  <c r="BS160" i="8"/>
  <c r="AX160" i="8"/>
  <c r="AB160" i="8"/>
  <c r="DS160" i="8"/>
  <c r="CX160" i="8"/>
  <c r="CB160" i="8"/>
  <c r="BG160" i="8"/>
  <c r="AL160" i="8"/>
  <c r="I157" i="8"/>
  <c r="DI160" i="8"/>
  <c r="AW160" i="8"/>
  <c r="DB160" i="8"/>
  <c r="BK160" i="8"/>
  <c r="DK160" i="8"/>
  <c r="BT160" i="8"/>
  <c r="AD160" i="8"/>
  <c r="BX160" i="8"/>
  <c r="DX160" i="8"/>
  <c r="BL160" i="8"/>
  <c r="DQ160" i="8"/>
  <c r="DA160" i="8"/>
  <c r="CK160" i="8"/>
  <c r="BU160" i="8"/>
  <c r="BE160" i="8"/>
  <c r="AO160" i="8"/>
  <c r="Y160" i="8"/>
  <c r="DL160" i="8"/>
  <c r="CQ160" i="8"/>
  <c r="BV160" i="8"/>
  <c r="AZ160" i="8"/>
  <c r="AE160" i="8"/>
  <c r="DV160" i="8"/>
  <c r="CZ160" i="8"/>
  <c r="CE160" i="8"/>
  <c r="BJ160" i="8"/>
  <c r="AN160" i="8"/>
  <c r="DZ160" i="8"/>
  <c r="DD160" i="8"/>
  <c r="CI160" i="8"/>
  <c r="BN160" i="8"/>
  <c r="AR160" i="8"/>
  <c r="W160" i="8"/>
  <c r="DN160" i="8"/>
  <c r="CR160" i="8"/>
  <c r="BW160" i="8"/>
  <c r="BB160" i="8"/>
  <c r="AF160" i="8"/>
  <c r="DY160" i="8"/>
  <c r="CC160" i="8"/>
  <c r="AG160" i="8"/>
  <c r="CF160" i="8"/>
  <c r="J158" i="8"/>
  <c r="I158" i="8" s="1"/>
  <c r="DO160" i="8"/>
  <c r="AH160" i="8"/>
  <c r="CH160" i="8"/>
  <c r="V160" i="8"/>
  <c r="EC160" i="8"/>
  <c r="DM160" i="8"/>
  <c r="CW160" i="8"/>
  <c r="CG160" i="8"/>
  <c r="BQ160" i="8"/>
  <c r="BA160" i="8"/>
  <c r="AK160" i="8"/>
  <c r="EB160" i="8"/>
  <c r="DG160" i="8"/>
  <c r="CL160" i="8"/>
  <c r="BP160" i="8"/>
  <c r="AU160" i="8"/>
  <c r="Z160" i="8"/>
  <c r="DP160" i="8"/>
  <c r="CU160" i="8"/>
  <c r="BZ160" i="8"/>
  <c r="BD160" i="8"/>
  <c r="AI160" i="8"/>
  <c r="DT160" i="8"/>
  <c r="CY160" i="8"/>
  <c r="CD160" i="8"/>
  <c r="BH160" i="8"/>
  <c r="AM160" i="8"/>
  <c r="ED160" i="8"/>
  <c r="DH160" i="8"/>
  <c r="CM160" i="8"/>
  <c r="BR160" i="8"/>
  <c r="AV160" i="8"/>
  <c r="AA160" i="8"/>
  <c r="CS160" i="8"/>
  <c r="BM160" i="8"/>
  <c r="DW160" i="8"/>
  <c r="AP160" i="8"/>
  <c r="CP160" i="8"/>
  <c r="AY160" i="8"/>
  <c r="CT160" i="8"/>
  <c r="BC160" i="8"/>
  <c r="DC160" i="8"/>
  <c r="AQ160" i="8"/>
  <c r="DV5" i="8"/>
  <c r="DR13" i="15" s="1"/>
  <c r="BJ5" i="8"/>
  <c r="BF13" i="15" s="1"/>
  <c r="Y214" i="8"/>
  <c r="AT214" i="8"/>
  <c r="BP214" i="8"/>
  <c r="CK214" i="8"/>
  <c r="DF214" i="8"/>
  <c r="EA214" i="8"/>
  <c r="DK214" i="8"/>
  <c r="CU214" i="8"/>
  <c r="CE214" i="8"/>
  <c r="BO214" i="8"/>
  <c r="AY214" i="8"/>
  <c r="AI214" i="8"/>
  <c r="Z214" i="8"/>
  <c r="AV214" i="8"/>
  <c r="BQ214" i="8"/>
  <c r="CL214" i="8"/>
  <c r="DH214" i="8"/>
  <c r="EC214" i="8"/>
  <c r="AL214" i="8"/>
  <c r="BH214" i="8"/>
  <c r="CC214" i="8"/>
  <c r="CX214" i="8"/>
  <c r="DT214" i="8"/>
  <c r="AN214" i="8"/>
  <c r="BI214" i="8"/>
  <c r="CD214" i="8"/>
  <c r="J212" i="8"/>
  <c r="I212" i="8" s="1"/>
  <c r="EB214" i="8"/>
  <c r="AD214" i="8"/>
  <c r="AZ214" i="8"/>
  <c r="BU214" i="8"/>
  <c r="CP214" i="8"/>
  <c r="DL214" i="8"/>
  <c r="AJ214" i="8"/>
  <c r="BE214" i="8"/>
  <c r="BZ214" i="8"/>
  <c r="CV214" i="8"/>
  <c r="DQ214" i="8"/>
  <c r="DS214" i="8"/>
  <c r="DC214" i="8"/>
  <c r="CM214" i="8"/>
  <c r="BW214" i="8"/>
  <c r="BG214" i="8"/>
  <c r="AQ214" i="8"/>
  <c r="AA214" i="8"/>
  <c r="AK214" i="8"/>
  <c r="BF214" i="8"/>
  <c r="CB214" i="8"/>
  <c r="CW214" i="8"/>
  <c r="DR214" i="8"/>
  <c r="AB214" i="8"/>
  <c r="AW214" i="8"/>
  <c r="BR214" i="8"/>
  <c r="CN214" i="8"/>
  <c r="DI214" i="8"/>
  <c r="ED214" i="8"/>
  <c r="AC214" i="8"/>
  <c r="AX214" i="8"/>
  <c r="BT214" i="8"/>
  <c r="CO214" i="8"/>
  <c r="DJ214" i="8"/>
  <c r="DA214" i="8"/>
  <c r="DG214" i="8"/>
  <c r="CA214" i="8"/>
  <c r="AU214" i="8"/>
  <c r="AF214" i="8"/>
  <c r="BV214" i="8"/>
  <c r="DM214" i="8"/>
  <c r="V214" i="8"/>
  <c r="BM214" i="8"/>
  <c r="DD214" i="8"/>
  <c r="AS214" i="8"/>
  <c r="CJ214" i="8"/>
  <c r="DP214" i="8"/>
  <c r="DO214" i="8"/>
  <c r="W214" i="8"/>
  <c r="DE214" i="8"/>
  <c r="AO214" i="8"/>
  <c r="DV214" i="8"/>
  <c r="CY214" i="8"/>
  <c r="BS214" i="8"/>
  <c r="AM214" i="8"/>
  <c r="AP214" i="8"/>
  <c r="CG214" i="8"/>
  <c r="DX214" i="8"/>
  <c r="AG214" i="8"/>
  <c r="BX214" i="8"/>
  <c r="DN214" i="8"/>
  <c r="BD214" i="8"/>
  <c r="CT214" i="8"/>
  <c r="DU214" i="8"/>
  <c r="CF214" i="8"/>
  <c r="CI214" i="8"/>
  <c r="DB214" i="8"/>
  <c r="BB214" i="8"/>
  <c r="AH214" i="8"/>
  <c r="BJ214" i="8"/>
  <c r="DW214" i="8"/>
  <c r="CQ214" i="8"/>
  <c r="BK214" i="8"/>
  <c r="AE214" i="8"/>
  <c r="BA214" i="8"/>
  <c r="CR214" i="8"/>
  <c r="AR214" i="8"/>
  <c r="CH214" i="8"/>
  <c r="DY214" i="8"/>
  <c r="X214" i="8"/>
  <c r="BN214" i="8"/>
  <c r="CZ214" i="8"/>
  <c r="DZ214" i="8"/>
  <c r="BC214" i="8"/>
  <c r="BL214" i="8"/>
  <c r="CS214" i="8"/>
  <c r="BY214" i="8"/>
  <c r="EB142" i="8"/>
  <c r="AK142" i="8"/>
  <c r="BA142" i="8"/>
  <c r="BQ142" i="8"/>
  <c r="CG142" i="8"/>
  <c r="CW142" i="8"/>
  <c r="DM142" i="8"/>
  <c r="EC142" i="8"/>
  <c r="Z142" i="8"/>
  <c r="AP142" i="8"/>
  <c r="BF142" i="8"/>
  <c r="BV142" i="8"/>
  <c r="CL142" i="8"/>
  <c r="DB142" i="8"/>
  <c r="DR142" i="8"/>
  <c r="AC142" i="8"/>
  <c r="AS142" i="8"/>
  <c r="BI142" i="8"/>
  <c r="BY142" i="8"/>
  <c r="CO142" i="8"/>
  <c r="DE142" i="8"/>
  <c r="DU142" i="8"/>
  <c r="AH142" i="8"/>
  <c r="AX142" i="8"/>
  <c r="BN142" i="8"/>
  <c r="CD142" i="8"/>
  <c r="CT142" i="8"/>
  <c r="DJ142" i="8"/>
  <c r="DZ142" i="8"/>
  <c r="AW142" i="8"/>
  <c r="CC142" i="8"/>
  <c r="DI142" i="8"/>
  <c r="V142" i="8"/>
  <c r="BB142" i="8"/>
  <c r="CH142" i="8"/>
  <c r="DN142" i="8"/>
  <c r="I139" i="8"/>
  <c r="AI142" i="8"/>
  <c r="AY142" i="8"/>
  <c r="BO142" i="8"/>
  <c r="CE142" i="8"/>
  <c r="CU142" i="8"/>
  <c r="DK142" i="8"/>
  <c r="EA142" i="8"/>
  <c r="AJ142" i="8"/>
  <c r="AZ142" i="8"/>
  <c r="BP142" i="8"/>
  <c r="CF142" i="8"/>
  <c r="CV142" i="8"/>
  <c r="DL142" i="8"/>
  <c r="Y142" i="8"/>
  <c r="BE142" i="8"/>
  <c r="CK142" i="8"/>
  <c r="DQ142" i="8"/>
  <c r="AD142" i="8"/>
  <c r="BJ142" i="8"/>
  <c r="CP142" i="8"/>
  <c r="DV142" i="8"/>
  <c r="W142" i="8"/>
  <c r="AM142" i="8"/>
  <c r="BC142" i="8"/>
  <c r="BS142" i="8"/>
  <c r="CI142" i="8"/>
  <c r="CY142" i="8"/>
  <c r="DO142" i="8"/>
  <c r="X142" i="8"/>
  <c r="AN142" i="8"/>
  <c r="BD142" i="8"/>
  <c r="BT142" i="8"/>
  <c r="CJ142" i="8"/>
  <c r="CZ142" i="8"/>
  <c r="DP142" i="8"/>
  <c r="AG142" i="8"/>
  <c r="BM142" i="8"/>
  <c r="CS142" i="8"/>
  <c r="DY142" i="8"/>
  <c r="AL142" i="8"/>
  <c r="BR142" i="8"/>
  <c r="CX142" i="8"/>
  <c r="ED142" i="8"/>
  <c r="AA142" i="8"/>
  <c r="AQ142" i="8"/>
  <c r="BG142" i="8"/>
  <c r="BW142" i="8"/>
  <c r="CM142" i="8"/>
  <c r="DC142" i="8"/>
  <c r="DS142" i="8"/>
  <c r="AB142" i="8"/>
  <c r="AR142" i="8"/>
  <c r="BH142" i="8"/>
  <c r="BX142" i="8"/>
  <c r="CN142" i="8"/>
  <c r="DD142" i="8"/>
  <c r="DT142" i="8"/>
  <c r="DA142" i="8"/>
  <c r="AU142" i="8"/>
  <c r="DG142" i="8"/>
  <c r="BL142" i="8"/>
  <c r="DX142" i="8"/>
  <c r="CQ142" i="8"/>
  <c r="AT142" i="8"/>
  <c r="BK142" i="8"/>
  <c r="DW142" i="8"/>
  <c r="CB142" i="8"/>
  <c r="AO142" i="8"/>
  <c r="BZ142" i="8"/>
  <c r="CA142" i="8"/>
  <c r="AF142" i="8"/>
  <c r="CR142" i="8"/>
  <c r="BU142" i="8"/>
  <c r="DF142" i="8"/>
  <c r="AE142" i="8"/>
  <c r="AV142" i="8"/>
  <c r="DH142" i="8"/>
  <c r="J140" i="8"/>
  <c r="I140" i="8" s="1"/>
  <c r="AD4" i="8"/>
  <c r="CO4" i="8"/>
  <c r="DF4" i="8"/>
  <c r="BD4" i="8"/>
  <c r="CH5" i="8"/>
  <c r="CD13" i="15" s="1"/>
  <c r="CJ4" i="8"/>
  <c r="AJ4" i="8"/>
  <c r="BK196" i="8"/>
  <c r="AE196" i="8"/>
  <c r="DW196" i="8"/>
  <c r="W196" i="8"/>
  <c r="CQ196" i="8"/>
  <c r="AM196" i="8"/>
  <c r="DR196" i="8"/>
  <c r="DB196" i="8"/>
  <c r="CL196" i="8"/>
  <c r="BV196" i="8"/>
  <c r="BF196" i="8"/>
  <c r="AP196" i="8"/>
  <c r="Z196" i="8"/>
  <c r="DU196" i="8"/>
  <c r="DE196" i="8"/>
  <c r="CO196" i="8"/>
  <c r="BY196" i="8"/>
  <c r="BI196" i="8"/>
  <c r="AS196" i="8"/>
  <c r="AC196" i="8"/>
  <c r="AN196" i="8"/>
  <c r="BT196" i="8"/>
  <c r="CZ196" i="8"/>
  <c r="AI196" i="8"/>
  <c r="BO196" i="8"/>
  <c r="CU196" i="8"/>
  <c r="EA196" i="8"/>
  <c r="AZ196" i="8"/>
  <c r="CF196" i="8"/>
  <c r="DL196" i="8"/>
  <c r="BS196" i="8"/>
  <c r="AU196" i="8"/>
  <c r="BC196" i="8"/>
  <c r="ED196" i="8"/>
  <c r="DN196" i="8"/>
  <c r="CX196" i="8"/>
  <c r="CH196" i="8"/>
  <c r="BR196" i="8"/>
  <c r="BB196" i="8"/>
  <c r="AL196" i="8"/>
  <c r="V196" i="8"/>
  <c r="DQ196" i="8"/>
  <c r="DA196" i="8"/>
  <c r="CK196" i="8"/>
  <c r="BU196" i="8"/>
  <c r="BE196" i="8"/>
  <c r="AO196" i="8"/>
  <c r="Y196" i="8"/>
  <c r="AV196" i="8"/>
  <c r="CB196" i="8"/>
  <c r="DH196" i="8"/>
  <c r="AQ196" i="8"/>
  <c r="BW196" i="8"/>
  <c r="DC196" i="8"/>
  <c r="AB196" i="8"/>
  <c r="BH196" i="8"/>
  <c r="CN196" i="8"/>
  <c r="DT196" i="8"/>
  <c r="CY196" i="8"/>
  <c r="CA196" i="8"/>
  <c r="CI196" i="8"/>
  <c r="DZ196" i="8"/>
  <c r="DJ196" i="8"/>
  <c r="CT196" i="8"/>
  <c r="CD196" i="8"/>
  <c r="BN196" i="8"/>
  <c r="AX196" i="8"/>
  <c r="AH196" i="8"/>
  <c r="EC196" i="8"/>
  <c r="DM196" i="8"/>
  <c r="CW196" i="8"/>
  <c r="CG196" i="8"/>
  <c r="BQ196" i="8"/>
  <c r="BA196" i="8"/>
  <c r="AK196" i="8"/>
  <c r="X196" i="8"/>
  <c r="BD196" i="8"/>
  <c r="CJ196" i="8"/>
  <c r="DP196" i="8"/>
  <c r="AY196" i="8"/>
  <c r="CE196" i="8"/>
  <c r="DK196" i="8"/>
  <c r="AJ196" i="8"/>
  <c r="BP196" i="8"/>
  <c r="CV196" i="8"/>
  <c r="EB196" i="8"/>
  <c r="DO196" i="8"/>
  <c r="DV196" i="8"/>
  <c r="BJ196" i="8"/>
  <c r="DI196" i="8"/>
  <c r="AW196" i="8"/>
  <c r="CR196" i="8"/>
  <c r="AA196" i="8"/>
  <c r="DD196" i="8"/>
  <c r="DY196" i="8"/>
  <c r="DF196" i="8"/>
  <c r="AT196" i="8"/>
  <c r="CS196" i="8"/>
  <c r="AG196" i="8"/>
  <c r="DX196" i="8"/>
  <c r="BG196" i="8"/>
  <c r="BZ196" i="8"/>
  <c r="BM196" i="8"/>
  <c r="DS196" i="8"/>
  <c r="CP196" i="8"/>
  <c r="AD196" i="8"/>
  <c r="CC196" i="8"/>
  <c r="AF196" i="8"/>
  <c r="CM196" i="8"/>
  <c r="AR196" i="8"/>
  <c r="DG196" i="8"/>
  <c r="BL196" i="8"/>
  <c r="BX196" i="8"/>
  <c r="BJ4" i="8"/>
  <c r="BS5" i="8"/>
  <c r="BO13" i="15" s="1"/>
  <c r="W4" i="8"/>
  <c r="CC5" i="8"/>
  <c r="BY13" i="15" s="1"/>
  <c r="DH5" i="8"/>
  <c r="DD13" i="15" s="1"/>
  <c r="CB5" i="8"/>
  <c r="BX13" i="15" s="1"/>
  <c r="DW5" i="8"/>
  <c r="DS13" i="15" s="1"/>
  <c r="AK5" i="8"/>
  <c r="AG13" i="15" s="1"/>
  <c r="AJ5" i="8"/>
  <c r="AF13" i="15" s="1"/>
  <c r="AM5" i="8"/>
  <c r="AI13" i="15" s="1"/>
  <c r="EC4" i="8"/>
  <c r="AI4" i="8"/>
  <c r="J168" i="8"/>
  <c r="I168" i="8" s="1"/>
  <c r="AR4" i="8"/>
  <c r="DR236" i="8"/>
  <c r="DB236" i="8"/>
  <c r="CL236" i="8"/>
  <c r="BV236" i="8"/>
  <c r="BF236" i="8"/>
  <c r="AP236" i="8"/>
  <c r="Z236" i="8"/>
  <c r="DY236" i="8"/>
  <c r="DI236" i="8"/>
  <c r="CS236" i="8"/>
  <c r="CC236" i="8"/>
  <c r="BM236" i="8"/>
  <c r="AW236" i="8"/>
  <c r="AG236" i="8"/>
  <c r="DX236" i="8"/>
  <c r="DH236" i="8"/>
  <c r="CR236" i="8"/>
  <c r="CB236" i="8"/>
  <c r="BL236" i="8"/>
  <c r="AV236" i="8"/>
  <c r="AF236" i="8"/>
  <c r="DW236" i="8"/>
  <c r="DG236" i="8"/>
  <c r="CQ236" i="8"/>
  <c r="CA236" i="8"/>
  <c r="BK236" i="8"/>
  <c r="AU236" i="8"/>
  <c r="AE236" i="8"/>
  <c r="DV236" i="8"/>
  <c r="BZ236" i="8"/>
  <c r="AT236" i="8"/>
  <c r="DM236" i="8"/>
  <c r="CG236" i="8"/>
  <c r="AK236" i="8"/>
  <c r="CV236" i="8"/>
  <c r="AZ236" i="8"/>
  <c r="DK236" i="8"/>
  <c r="BO236" i="8"/>
  <c r="I233" i="8"/>
  <c r="ED236" i="8"/>
  <c r="DN236" i="8"/>
  <c r="CX236" i="8"/>
  <c r="CH236" i="8"/>
  <c r="BR236" i="8"/>
  <c r="BB236" i="8"/>
  <c r="AL236" i="8"/>
  <c r="V236" i="8"/>
  <c r="DU236" i="8"/>
  <c r="DE236" i="8"/>
  <c r="CO236" i="8"/>
  <c r="BY236" i="8"/>
  <c r="BI236" i="8"/>
  <c r="AS236" i="8"/>
  <c r="AC236" i="8"/>
  <c r="DT236" i="8"/>
  <c r="DD236" i="8"/>
  <c r="CN236" i="8"/>
  <c r="BX236" i="8"/>
  <c r="BH236" i="8"/>
  <c r="AR236" i="8"/>
  <c r="AB236" i="8"/>
  <c r="DS236" i="8"/>
  <c r="DC236" i="8"/>
  <c r="CM236" i="8"/>
  <c r="BW236" i="8"/>
  <c r="BG236" i="8"/>
  <c r="AQ236" i="8"/>
  <c r="AA236" i="8"/>
  <c r="CP236" i="8"/>
  <c r="AD236" i="8"/>
  <c r="BQ236" i="8"/>
  <c r="EB236" i="8"/>
  <c r="CF236" i="8"/>
  <c r="AJ236" i="8"/>
  <c r="CU236" i="8"/>
  <c r="AY236" i="8"/>
  <c r="DZ236" i="8"/>
  <c r="DJ236" i="8"/>
  <c r="CT236" i="8"/>
  <c r="CD236" i="8"/>
  <c r="BN236" i="8"/>
  <c r="AX236" i="8"/>
  <c r="AH236" i="8"/>
  <c r="J234" i="8"/>
  <c r="I234" i="8" s="1"/>
  <c r="DQ236" i="8"/>
  <c r="DA236" i="8"/>
  <c r="CK236" i="8"/>
  <c r="BU236" i="8"/>
  <c r="BE236" i="8"/>
  <c r="AO236" i="8"/>
  <c r="Y236" i="8"/>
  <c r="DP236" i="8"/>
  <c r="CZ236" i="8"/>
  <c r="CJ236" i="8"/>
  <c r="BT236" i="8"/>
  <c r="BD236" i="8"/>
  <c r="AN236" i="8"/>
  <c r="X236" i="8"/>
  <c r="DO236" i="8"/>
  <c r="CY236" i="8"/>
  <c r="CI236" i="8"/>
  <c r="BS236" i="8"/>
  <c r="BC236" i="8"/>
  <c r="AM236" i="8"/>
  <c r="W236" i="8"/>
  <c r="DF236" i="8"/>
  <c r="BJ236" i="8"/>
  <c r="EC236" i="8"/>
  <c r="CW236" i="8"/>
  <c r="BA236" i="8"/>
  <c r="DL236" i="8"/>
  <c r="BP236" i="8"/>
  <c r="EA236" i="8"/>
  <c r="CE236" i="8"/>
  <c r="AI236" i="8"/>
  <c r="J182" i="8"/>
  <c r="I182" i="8" s="1"/>
  <c r="EB155" i="8"/>
  <c r="V155" i="8"/>
  <c r="AH155" i="8"/>
  <c r="AX155" i="8"/>
  <c r="BN155" i="8"/>
  <c r="CD155" i="8"/>
  <c r="CT155" i="8"/>
  <c r="DJ155" i="8"/>
  <c r="DZ155" i="8"/>
  <c r="AI155" i="8"/>
  <c r="AY155" i="8"/>
  <c r="BO155" i="8"/>
  <c r="CE155" i="8"/>
  <c r="CU155" i="8"/>
  <c r="DK155" i="8"/>
  <c r="EA155" i="8"/>
  <c r="Z155" i="8"/>
  <c r="AP155" i="8"/>
  <c r="BF155" i="8"/>
  <c r="BV155" i="8"/>
  <c r="CL155" i="8"/>
  <c r="DB155" i="8"/>
  <c r="DR155" i="8"/>
  <c r="AA155" i="8"/>
  <c r="AQ155" i="8"/>
  <c r="BG155" i="8"/>
  <c r="BW155" i="8"/>
  <c r="CM155" i="8"/>
  <c r="DC155" i="8"/>
  <c r="DS155" i="8"/>
  <c r="AT155" i="8"/>
  <c r="BZ155" i="8"/>
  <c r="DF155" i="8"/>
  <c r="AU155" i="8"/>
  <c r="CA155" i="8"/>
  <c r="DG155" i="8"/>
  <c r="AB155" i="8"/>
  <c r="AR155" i="8"/>
  <c r="BH155" i="8"/>
  <c r="BX155" i="8"/>
  <c r="CN155" i="8"/>
  <c r="DD155" i="8"/>
  <c r="DT155" i="8"/>
  <c r="AG155" i="8"/>
  <c r="AW155" i="8"/>
  <c r="BM155" i="8"/>
  <c r="CC155" i="8"/>
  <c r="CS155" i="8"/>
  <c r="DI155" i="8"/>
  <c r="DY155" i="8"/>
  <c r="BB155" i="8"/>
  <c r="CH155" i="8"/>
  <c r="DN155" i="8"/>
  <c r="W155" i="8"/>
  <c r="BC155" i="8"/>
  <c r="CI155" i="8"/>
  <c r="DO155" i="8"/>
  <c r="AF155" i="8"/>
  <c r="AV155" i="8"/>
  <c r="BL155" i="8"/>
  <c r="CB155" i="8"/>
  <c r="CR155" i="8"/>
  <c r="DH155" i="8"/>
  <c r="DX155" i="8"/>
  <c r="AK155" i="8"/>
  <c r="BA155" i="8"/>
  <c r="BQ155" i="8"/>
  <c r="CG155" i="8"/>
  <c r="CW155" i="8"/>
  <c r="DM155" i="8"/>
  <c r="AD155" i="8"/>
  <c r="BJ155" i="8"/>
  <c r="CP155" i="8"/>
  <c r="DV155" i="8"/>
  <c r="AE155" i="8"/>
  <c r="BK155" i="8"/>
  <c r="CQ155" i="8"/>
  <c r="DW155" i="8"/>
  <c r="AJ155" i="8"/>
  <c r="AZ155" i="8"/>
  <c r="BP155" i="8"/>
  <c r="CF155" i="8"/>
  <c r="CV155" i="8"/>
  <c r="DL155" i="8"/>
  <c r="Y155" i="8"/>
  <c r="AO155" i="8"/>
  <c r="BE155" i="8"/>
  <c r="BU155" i="8"/>
  <c r="CK155" i="8"/>
  <c r="DA155" i="8"/>
  <c r="DQ155" i="8"/>
  <c r="ED155" i="8"/>
  <c r="AM155" i="8"/>
  <c r="X155" i="8"/>
  <c r="CJ155" i="8"/>
  <c r="BI155" i="8"/>
  <c r="DU155" i="8"/>
  <c r="DE155" i="8"/>
  <c r="AL155" i="8"/>
  <c r="BS155" i="8"/>
  <c r="AN155" i="8"/>
  <c r="CZ155" i="8"/>
  <c r="BY155" i="8"/>
  <c r="BR155" i="8"/>
  <c r="CY155" i="8"/>
  <c r="BD155" i="8"/>
  <c r="DP155" i="8"/>
  <c r="AC155" i="8"/>
  <c r="CO155" i="8"/>
  <c r="CX155" i="8"/>
  <c r="BT155" i="8"/>
  <c r="AS155" i="8"/>
  <c r="ED96" i="8"/>
  <c r="EA84" i="8"/>
  <c r="J82" i="8"/>
  <c r="I82" i="8" s="1"/>
  <c r="AJ84" i="8"/>
  <c r="AZ84" i="8"/>
  <c r="BP84" i="8"/>
  <c r="CF84" i="8"/>
  <c r="CV84" i="8"/>
  <c r="DL84" i="8"/>
  <c r="EB84" i="8"/>
  <c r="AC84" i="8"/>
  <c r="AS84" i="8"/>
  <c r="BI84" i="8"/>
  <c r="BY84" i="8"/>
  <c r="CO84" i="8"/>
  <c r="DE84" i="8"/>
  <c r="DU84" i="8"/>
  <c r="AH84" i="8"/>
  <c r="AX84" i="8"/>
  <c r="BN84" i="8"/>
  <c r="CD84" i="8"/>
  <c r="CT84" i="8"/>
  <c r="DJ84" i="8"/>
  <c r="DZ84" i="8"/>
  <c r="AA84" i="8"/>
  <c r="AQ84" i="8"/>
  <c r="BG84" i="8"/>
  <c r="BW84" i="8"/>
  <c r="CM84" i="8"/>
  <c r="DC84" i="8"/>
  <c r="DS84" i="8"/>
  <c r="X84" i="8"/>
  <c r="AN84" i="8"/>
  <c r="BD84" i="8"/>
  <c r="BT84" i="8"/>
  <c r="CJ84" i="8"/>
  <c r="CZ84" i="8"/>
  <c r="DP84" i="8"/>
  <c r="AG84" i="8"/>
  <c r="AW84" i="8"/>
  <c r="BM84" i="8"/>
  <c r="CC84" i="8"/>
  <c r="CS84" i="8"/>
  <c r="DI84" i="8"/>
  <c r="DY84" i="8"/>
  <c r="V84" i="8"/>
  <c r="AL84" i="8"/>
  <c r="BB84" i="8"/>
  <c r="BR84" i="8"/>
  <c r="CH84" i="8"/>
  <c r="CX84" i="8"/>
  <c r="DN84" i="8"/>
  <c r="ED84" i="8"/>
  <c r="AE84" i="8"/>
  <c r="AU84" i="8"/>
  <c r="BK84" i="8"/>
  <c r="CA84" i="8"/>
  <c r="CQ84" i="8"/>
  <c r="DG84" i="8"/>
  <c r="DW84" i="8"/>
  <c r="AB84" i="8"/>
  <c r="AR84" i="8"/>
  <c r="BH84" i="8"/>
  <c r="BX84" i="8"/>
  <c r="CN84" i="8"/>
  <c r="DD84" i="8"/>
  <c r="DT84" i="8"/>
  <c r="AK84" i="8"/>
  <c r="BA84" i="8"/>
  <c r="BQ84" i="8"/>
  <c r="CG84" i="8"/>
  <c r="CW84" i="8"/>
  <c r="DM84" i="8"/>
  <c r="EC84" i="8"/>
  <c r="Z84" i="8"/>
  <c r="AP84" i="8"/>
  <c r="BF84" i="8"/>
  <c r="BV84" i="8"/>
  <c r="CL84" i="8"/>
  <c r="DB84" i="8"/>
  <c r="DR84" i="8"/>
  <c r="AI84" i="8"/>
  <c r="AY84" i="8"/>
  <c r="BO84" i="8"/>
  <c r="CE84" i="8"/>
  <c r="CU84" i="8"/>
  <c r="DK84" i="8"/>
  <c r="CB84" i="8"/>
  <c r="BU84" i="8"/>
  <c r="BZ84" i="8"/>
  <c r="BC84" i="8"/>
  <c r="DO84" i="8"/>
  <c r="AF84" i="8"/>
  <c r="CR84" i="8"/>
  <c r="Y84" i="8"/>
  <c r="CK84" i="8"/>
  <c r="AD84" i="8"/>
  <c r="CP84" i="8"/>
  <c r="BS84" i="8"/>
  <c r="AV84" i="8"/>
  <c r="DH84" i="8"/>
  <c r="AO84" i="8"/>
  <c r="DA84" i="8"/>
  <c r="AT84" i="8"/>
  <c r="DF84" i="8"/>
  <c r="W84" i="8"/>
  <c r="CI84" i="8"/>
  <c r="DV84" i="8"/>
  <c r="AM84" i="8"/>
  <c r="BL84" i="8"/>
  <c r="CY84" i="8"/>
  <c r="DX84" i="8"/>
  <c r="BE84" i="8"/>
  <c r="DQ84" i="8"/>
  <c r="BJ84" i="8"/>
  <c r="EA177" i="8"/>
  <c r="AB177" i="8"/>
  <c r="AR177" i="8"/>
  <c r="BH177" i="8"/>
  <c r="BX177" i="8"/>
  <c r="CN177" i="8"/>
  <c r="DD177" i="8"/>
  <c r="DT177" i="8"/>
  <c r="Y177" i="8"/>
  <c r="AO177" i="8"/>
  <c r="BE177" i="8"/>
  <c r="BU177" i="8"/>
  <c r="CK177" i="8"/>
  <c r="DA177" i="8"/>
  <c r="DQ177" i="8"/>
  <c r="V177" i="8"/>
  <c r="AL177" i="8"/>
  <c r="BB177" i="8"/>
  <c r="BR177" i="8"/>
  <c r="CH177" i="8"/>
  <c r="CX177" i="8"/>
  <c r="DN177" i="8"/>
  <c r="ED177" i="8"/>
  <c r="W177" i="8"/>
  <c r="AM177" i="8"/>
  <c r="BC177" i="8"/>
  <c r="BS177" i="8"/>
  <c r="CI177" i="8"/>
  <c r="CY177" i="8"/>
  <c r="DO177" i="8"/>
  <c r="AF177" i="8"/>
  <c r="AV177" i="8"/>
  <c r="BL177" i="8"/>
  <c r="CB177" i="8"/>
  <c r="CR177" i="8"/>
  <c r="DH177" i="8"/>
  <c r="DX177" i="8"/>
  <c r="AC177" i="8"/>
  <c r="AS177" i="8"/>
  <c r="BI177" i="8"/>
  <c r="BY177" i="8"/>
  <c r="CO177" i="8"/>
  <c r="DE177" i="8"/>
  <c r="DU177" i="8"/>
  <c r="Z177" i="8"/>
  <c r="AP177" i="8"/>
  <c r="BF177" i="8"/>
  <c r="BV177" i="8"/>
  <c r="CL177" i="8"/>
  <c r="DB177" i="8"/>
  <c r="DR177" i="8"/>
  <c r="AA177" i="8"/>
  <c r="AQ177" i="8"/>
  <c r="BG177" i="8"/>
  <c r="BW177" i="8"/>
  <c r="CM177" i="8"/>
  <c r="DC177" i="8"/>
  <c r="DS177" i="8"/>
  <c r="AJ177" i="8"/>
  <c r="AZ177" i="8"/>
  <c r="BP177" i="8"/>
  <c r="CF177" i="8"/>
  <c r="CV177" i="8"/>
  <c r="DL177" i="8"/>
  <c r="EB177" i="8"/>
  <c r="AG177" i="8"/>
  <c r="AW177" i="8"/>
  <c r="BM177" i="8"/>
  <c r="CC177" i="8"/>
  <c r="CS177" i="8"/>
  <c r="DI177" i="8"/>
  <c r="DY177" i="8"/>
  <c r="AD177" i="8"/>
  <c r="AT177" i="8"/>
  <c r="BJ177" i="8"/>
  <c r="BZ177" i="8"/>
  <c r="CP177" i="8"/>
  <c r="DF177" i="8"/>
  <c r="DV177" i="8"/>
  <c r="AE177" i="8"/>
  <c r="AU177" i="8"/>
  <c r="BK177" i="8"/>
  <c r="CA177" i="8"/>
  <c r="CQ177" i="8"/>
  <c r="DG177" i="8"/>
  <c r="DW177" i="8"/>
  <c r="AN177" i="8"/>
  <c r="CZ177" i="8"/>
  <c r="BQ177" i="8"/>
  <c r="EC177" i="8"/>
  <c r="J175" i="8"/>
  <c r="I175" i="8" s="1"/>
  <c r="CD177" i="8"/>
  <c r="BO177" i="8"/>
  <c r="DZ177" i="8"/>
  <c r="AY177" i="8"/>
  <c r="BD177" i="8"/>
  <c r="DP177" i="8"/>
  <c r="CG177" i="8"/>
  <c r="AH177" i="8"/>
  <c r="CT177" i="8"/>
  <c r="I174" i="8"/>
  <c r="CE177" i="8"/>
  <c r="CJ177" i="8"/>
  <c r="BT177" i="8"/>
  <c r="AK177" i="8"/>
  <c r="CW177" i="8"/>
  <c r="AX177" i="8"/>
  <c r="DJ177" i="8"/>
  <c r="AI177" i="8"/>
  <c r="CU177" i="8"/>
  <c r="X177" i="8"/>
  <c r="BA177" i="8"/>
  <c r="DM177" i="8"/>
  <c r="BN177" i="8"/>
  <c r="DK177" i="8"/>
  <c r="DX189" i="8"/>
  <c r="EB189" i="8"/>
  <c r="CV189" i="8"/>
  <c r="BP189" i="8"/>
  <c r="AJ189" i="8"/>
  <c r="DT189" i="8"/>
  <c r="CN189" i="8"/>
  <c r="BH189" i="8"/>
  <c r="AB189" i="8"/>
  <c r="DL189" i="8"/>
  <c r="CF189" i="8"/>
  <c r="AZ189" i="8"/>
  <c r="DD189" i="8"/>
  <c r="BX189" i="8"/>
  <c r="AR189" i="8"/>
  <c r="AV189" i="8"/>
  <c r="DH189" i="8"/>
  <c r="DO189" i="8"/>
  <c r="CY189" i="8"/>
  <c r="CI189" i="8"/>
  <c r="BS189" i="8"/>
  <c r="BC189" i="8"/>
  <c r="AM189" i="8"/>
  <c r="W189" i="8"/>
  <c r="DV189" i="8"/>
  <c r="DF189" i="8"/>
  <c r="CP189" i="8"/>
  <c r="BZ189" i="8"/>
  <c r="BJ189" i="8"/>
  <c r="AT189" i="8"/>
  <c r="AD189" i="8"/>
  <c r="EC189" i="8"/>
  <c r="DM189" i="8"/>
  <c r="CW189" i="8"/>
  <c r="CG189" i="8"/>
  <c r="BQ189" i="8"/>
  <c r="BA189" i="8"/>
  <c r="AK189" i="8"/>
  <c r="AN189" i="8"/>
  <c r="CZ189" i="8"/>
  <c r="BL189" i="8"/>
  <c r="EA189" i="8"/>
  <c r="DK189" i="8"/>
  <c r="CU189" i="8"/>
  <c r="CE189" i="8"/>
  <c r="BO189" i="8"/>
  <c r="AY189" i="8"/>
  <c r="AI189" i="8"/>
  <c r="I186" i="8"/>
  <c r="DR189" i="8"/>
  <c r="DB189" i="8"/>
  <c r="CL189" i="8"/>
  <c r="BV189" i="8"/>
  <c r="BF189" i="8"/>
  <c r="AP189" i="8"/>
  <c r="Z189" i="8"/>
  <c r="DY189" i="8"/>
  <c r="DI189" i="8"/>
  <c r="CS189" i="8"/>
  <c r="CC189" i="8"/>
  <c r="BM189" i="8"/>
  <c r="AW189" i="8"/>
  <c r="AG189" i="8"/>
  <c r="BD189" i="8"/>
  <c r="DP189" i="8"/>
  <c r="CB189" i="8"/>
  <c r="DW189" i="8"/>
  <c r="DG189" i="8"/>
  <c r="CQ189" i="8"/>
  <c r="CA189" i="8"/>
  <c r="BK189" i="8"/>
  <c r="AU189" i="8"/>
  <c r="AE189" i="8"/>
  <c r="ED189" i="8"/>
  <c r="DN189" i="8"/>
  <c r="CX189" i="8"/>
  <c r="CH189" i="8"/>
  <c r="BR189" i="8"/>
  <c r="BB189" i="8"/>
  <c r="AL189" i="8"/>
  <c r="V189" i="8"/>
  <c r="DU189" i="8"/>
  <c r="DE189" i="8"/>
  <c r="CO189" i="8"/>
  <c r="BY189" i="8"/>
  <c r="BI189" i="8"/>
  <c r="AS189" i="8"/>
  <c r="AC189" i="8"/>
  <c r="BT189" i="8"/>
  <c r="BW189" i="8"/>
  <c r="DZ189" i="8"/>
  <c r="BN189" i="8"/>
  <c r="DQ189" i="8"/>
  <c r="BE189" i="8"/>
  <c r="X189" i="8"/>
  <c r="CR189" i="8"/>
  <c r="CD189" i="8"/>
  <c r="J187" i="8"/>
  <c r="I187" i="8" s="1"/>
  <c r="DS189" i="8"/>
  <c r="BG189" i="8"/>
  <c r="DJ189" i="8"/>
  <c r="AX189" i="8"/>
  <c r="DA189" i="8"/>
  <c r="AO189" i="8"/>
  <c r="CJ189" i="8"/>
  <c r="CM189" i="8"/>
  <c r="BU189" i="8"/>
  <c r="AF189" i="8"/>
  <c r="DC189" i="8"/>
  <c r="AQ189" i="8"/>
  <c r="CT189" i="8"/>
  <c r="AH189" i="8"/>
  <c r="CK189" i="8"/>
  <c r="Y189" i="8"/>
  <c r="AA189" i="8"/>
  <c r="V96" i="8"/>
  <c r="DZ166" i="8"/>
  <c r="AH166" i="8"/>
  <c r="CT166" i="8"/>
  <c r="DU166" i="8"/>
  <c r="DE166" i="8"/>
  <c r="CO166" i="8"/>
  <c r="BY166" i="8"/>
  <c r="BI166" i="8"/>
  <c r="AS166" i="8"/>
  <c r="AC166" i="8"/>
  <c r="DT166" i="8"/>
  <c r="DD166" i="8"/>
  <c r="CN166" i="8"/>
  <c r="BX166" i="8"/>
  <c r="BH166" i="8"/>
  <c r="AR166" i="8"/>
  <c r="AB166" i="8"/>
  <c r="DS166" i="8"/>
  <c r="DC166" i="8"/>
  <c r="CM166" i="8"/>
  <c r="BW166" i="8"/>
  <c r="BG166" i="8"/>
  <c r="AQ166" i="8"/>
  <c r="AA166" i="8"/>
  <c r="BR166" i="8"/>
  <c r="ED166" i="8"/>
  <c r="BN166" i="8"/>
  <c r="EC166" i="8"/>
  <c r="DM166" i="8"/>
  <c r="CW166" i="8"/>
  <c r="CG166" i="8"/>
  <c r="BQ166" i="8"/>
  <c r="BA166" i="8"/>
  <c r="AK166" i="8"/>
  <c r="EB166" i="8"/>
  <c r="DL166" i="8"/>
  <c r="CV166" i="8"/>
  <c r="CF166" i="8"/>
  <c r="BP166" i="8"/>
  <c r="AZ166" i="8"/>
  <c r="AJ166" i="8"/>
  <c r="EA166" i="8"/>
  <c r="DK166" i="8"/>
  <c r="CU166" i="8"/>
  <c r="CE166" i="8"/>
  <c r="BO166" i="8"/>
  <c r="AY166" i="8"/>
  <c r="AI166" i="8"/>
  <c r="I163" i="8"/>
  <c r="AL166" i="8"/>
  <c r="CX166" i="8"/>
  <c r="CD166" i="8"/>
  <c r="DY166" i="8"/>
  <c r="CS166" i="8"/>
  <c r="BM166" i="8"/>
  <c r="AG166" i="8"/>
  <c r="DH166" i="8"/>
  <c r="CB166" i="8"/>
  <c r="AV166" i="8"/>
  <c r="DW166" i="8"/>
  <c r="CQ166" i="8"/>
  <c r="BK166" i="8"/>
  <c r="AE166" i="8"/>
  <c r="BB166" i="8"/>
  <c r="BV166" i="8"/>
  <c r="AD166" i="8"/>
  <c r="CP166" i="8"/>
  <c r="DJ166" i="8"/>
  <c r="DQ166" i="8"/>
  <c r="CK166" i="8"/>
  <c r="BE166" i="8"/>
  <c r="Y166" i="8"/>
  <c r="CZ166" i="8"/>
  <c r="BT166" i="8"/>
  <c r="AN166" i="8"/>
  <c r="DO166" i="8"/>
  <c r="CI166" i="8"/>
  <c r="BC166" i="8"/>
  <c r="W166" i="8"/>
  <c r="CH166" i="8"/>
  <c r="Z166" i="8"/>
  <c r="CL166" i="8"/>
  <c r="AT166" i="8"/>
  <c r="DF166" i="8"/>
  <c r="J164" i="8"/>
  <c r="I164" i="8" s="1"/>
  <c r="DI166" i="8"/>
  <c r="CC166" i="8"/>
  <c r="AW166" i="8"/>
  <c r="DX166" i="8"/>
  <c r="CR166" i="8"/>
  <c r="BL166" i="8"/>
  <c r="AF166" i="8"/>
  <c r="DG166" i="8"/>
  <c r="CA166" i="8"/>
  <c r="AU166" i="8"/>
  <c r="DN166" i="8"/>
  <c r="AP166" i="8"/>
  <c r="DB166" i="8"/>
  <c r="BJ166" i="8"/>
  <c r="DV166" i="8"/>
  <c r="BU166" i="8"/>
  <c r="BD166" i="8"/>
  <c r="AM166" i="8"/>
  <c r="AX166" i="8"/>
  <c r="DA166" i="8"/>
  <c r="BS166" i="8"/>
  <c r="BZ166" i="8"/>
  <c r="AO166" i="8"/>
  <c r="X166" i="8"/>
  <c r="V166" i="8"/>
  <c r="BF166" i="8"/>
  <c r="DP166" i="8"/>
  <c r="CY166" i="8"/>
  <c r="DR166" i="8"/>
  <c r="CJ166" i="8"/>
  <c r="DT208" i="8"/>
  <c r="BH208" i="8"/>
  <c r="DD208" i="8"/>
  <c r="AR208" i="8"/>
  <c r="CN208" i="8"/>
  <c r="AB208" i="8"/>
  <c r="BX208" i="8"/>
  <c r="EA208" i="8"/>
  <c r="DK208" i="8"/>
  <c r="CU208" i="8"/>
  <c r="CE208" i="8"/>
  <c r="BO208" i="8"/>
  <c r="AY208" i="8"/>
  <c r="AI208" i="8"/>
  <c r="ED208" i="8"/>
  <c r="DN208" i="8"/>
  <c r="CX208" i="8"/>
  <c r="CH208" i="8"/>
  <c r="BR208" i="8"/>
  <c r="BB208" i="8"/>
  <c r="AL208" i="8"/>
  <c r="V208" i="8"/>
  <c r="DQ208" i="8"/>
  <c r="DA208" i="8"/>
  <c r="CK208" i="8"/>
  <c r="BU208" i="8"/>
  <c r="BE208" i="8"/>
  <c r="AO208" i="8"/>
  <c r="Y208" i="8"/>
  <c r="BL208" i="8"/>
  <c r="DX208" i="8"/>
  <c r="AZ208" i="8"/>
  <c r="DL208" i="8"/>
  <c r="X208" i="8"/>
  <c r="CJ208" i="8"/>
  <c r="DW208" i="8"/>
  <c r="DG208" i="8"/>
  <c r="CQ208" i="8"/>
  <c r="CA208" i="8"/>
  <c r="BK208" i="8"/>
  <c r="AU208" i="8"/>
  <c r="AE208" i="8"/>
  <c r="DZ208" i="8"/>
  <c r="DJ208" i="8"/>
  <c r="CT208" i="8"/>
  <c r="CD208" i="8"/>
  <c r="BN208" i="8"/>
  <c r="AX208" i="8"/>
  <c r="AH208" i="8"/>
  <c r="EC208" i="8"/>
  <c r="DM208" i="8"/>
  <c r="CW208" i="8"/>
  <c r="CG208" i="8"/>
  <c r="BQ208" i="8"/>
  <c r="BA208" i="8"/>
  <c r="AK208" i="8"/>
  <c r="J206" i="8"/>
  <c r="I206" i="8" s="1"/>
  <c r="CB208" i="8"/>
  <c r="BP208" i="8"/>
  <c r="EB208" i="8"/>
  <c r="AN208" i="8"/>
  <c r="CZ208" i="8"/>
  <c r="DS208" i="8"/>
  <c r="DC208" i="8"/>
  <c r="CM208" i="8"/>
  <c r="BW208" i="8"/>
  <c r="BG208" i="8"/>
  <c r="AQ208" i="8"/>
  <c r="AA208" i="8"/>
  <c r="DV208" i="8"/>
  <c r="DF208" i="8"/>
  <c r="CP208" i="8"/>
  <c r="BZ208" i="8"/>
  <c r="BJ208" i="8"/>
  <c r="AT208" i="8"/>
  <c r="AD208" i="8"/>
  <c r="DY208" i="8"/>
  <c r="DI208" i="8"/>
  <c r="CS208" i="8"/>
  <c r="CC208" i="8"/>
  <c r="BM208" i="8"/>
  <c r="AW208" i="8"/>
  <c r="AG208" i="8"/>
  <c r="AF208" i="8"/>
  <c r="CR208" i="8"/>
  <c r="CF208" i="8"/>
  <c r="BD208" i="8"/>
  <c r="DP208" i="8"/>
  <c r="CI208" i="8"/>
  <c r="W208" i="8"/>
  <c r="BV208" i="8"/>
  <c r="DU208" i="8"/>
  <c r="BI208" i="8"/>
  <c r="DH208" i="8"/>
  <c r="CV208" i="8"/>
  <c r="CL208" i="8"/>
  <c r="BY208" i="8"/>
  <c r="BS208" i="8"/>
  <c r="DR208" i="8"/>
  <c r="BF208" i="8"/>
  <c r="DE208" i="8"/>
  <c r="AS208" i="8"/>
  <c r="CY208" i="8"/>
  <c r="Z208" i="8"/>
  <c r="BT208" i="8"/>
  <c r="DO208" i="8"/>
  <c r="BC208" i="8"/>
  <c r="DB208" i="8"/>
  <c r="AP208" i="8"/>
  <c r="CO208" i="8"/>
  <c r="AC208" i="8"/>
  <c r="AM208" i="8"/>
  <c r="AV208" i="8"/>
  <c r="AJ208" i="8"/>
  <c r="EB5" i="8"/>
  <c r="DX13" i="15" s="1"/>
  <c r="DQ195" i="8"/>
  <c r="DA195" i="8"/>
  <c r="CK195" i="8"/>
  <c r="BU195" i="8"/>
  <c r="BE195" i="8"/>
  <c r="AO195" i="8"/>
  <c r="DT195" i="8"/>
  <c r="DD195" i="8"/>
  <c r="DO195" i="8"/>
  <c r="CM195" i="8"/>
  <c r="BR195" i="8"/>
  <c r="AV195" i="8"/>
  <c r="AC195" i="8"/>
  <c r="DN195" i="8"/>
  <c r="CL195" i="8"/>
  <c r="BP195" i="8"/>
  <c r="AU195" i="8"/>
  <c r="AB195" i="8"/>
  <c r="DK195" i="8"/>
  <c r="CJ195" i="8"/>
  <c r="BO195" i="8"/>
  <c r="AT195" i="8"/>
  <c r="AA195" i="8"/>
  <c r="CI195" i="8"/>
  <c r="DB195" i="8"/>
  <c r="V195" i="8"/>
  <c r="BC195" i="8"/>
  <c r="BS195" i="8"/>
  <c r="DU195" i="8"/>
  <c r="BY195" i="8"/>
  <c r="AS195" i="8"/>
  <c r="DW195" i="8"/>
  <c r="BW195" i="8"/>
  <c r="DV195" i="8"/>
  <c r="AZ195" i="8"/>
  <c r="DS195" i="8"/>
  <c r="AY195" i="8"/>
  <c r="Z195" i="8"/>
  <c r="CN195" i="8"/>
  <c r="EC195" i="8"/>
  <c r="DM195" i="8"/>
  <c r="CW195" i="8"/>
  <c r="CG195" i="8"/>
  <c r="BQ195" i="8"/>
  <c r="BA195" i="8"/>
  <c r="AK195" i="8"/>
  <c r="DP195" i="8"/>
  <c r="CZ195" i="8"/>
  <c r="DG195" i="8"/>
  <c r="CH195" i="8"/>
  <c r="BL195" i="8"/>
  <c r="AQ195" i="8"/>
  <c r="Y195" i="8"/>
  <c r="DF195" i="8"/>
  <c r="CF195" i="8"/>
  <c r="BK195" i="8"/>
  <c r="AP195" i="8"/>
  <c r="X195" i="8"/>
  <c r="DC195" i="8"/>
  <c r="CE195" i="8"/>
  <c r="BJ195" i="8"/>
  <c r="AN195" i="8"/>
  <c r="W195" i="8"/>
  <c r="BN195" i="8"/>
  <c r="CD195" i="8"/>
  <c r="DZ195" i="8"/>
  <c r="AH195" i="8"/>
  <c r="AX195" i="8"/>
  <c r="DE195" i="8"/>
  <c r="BI195" i="8"/>
  <c r="DX195" i="8"/>
  <c r="CR195" i="8"/>
  <c r="AG195" i="8"/>
  <c r="BV195" i="8"/>
  <c r="CP195" i="8"/>
  <c r="AE195" i="8"/>
  <c r="AM195" i="8"/>
  <c r="J193" i="8"/>
  <c r="I193" i="8" s="1"/>
  <c r="DY195" i="8"/>
  <c r="DI195" i="8"/>
  <c r="CS195" i="8"/>
  <c r="CC195" i="8"/>
  <c r="BM195" i="8"/>
  <c r="AW195" i="8"/>
  <c r="EB195" i="8"/>
  <c r="DL195" i="8"/>
  <c r="CV195" i="8"/>
  <c r="CY195" i="8"/>
  <c r="CB195" i="8"/>
  <c r="BG195" i="8"/>
  <c r="AL195" i="8"/>
  <c r="ED195" i="8"/>
  <c r="CX195" i="8"/>
  <c r="CA195" i="8"/>
  <c r="BF195" i="8"/>
  <c r="AJ195" i="8"/>
  <c r="EA195" i="8"/>
  <c r="CU195" i="8"/>
  <c r="BZ195" i="8"/>
  <c r="BD195" i="8"/>
  <c r="AI195" i="8"/>
  <c r="I192" i="8"/>
  <c r="AR195" i="8"/>
  <c r="BH195" i="8"/>
  <c r="CT195" i="8"/>
  <c r="DR195" i="8"/>
  <c r="AD195" i="8"/>
  <c r="CO195" i="8"/>
  <c r="DH195" i="8"/>
  <c r="BB195" i="8"/>
  <c r="CQ195" i="8"/>
  <c r="AF195" i="8"/>
  <c r="BT195" i="8"/>
  <c r="DJ195" i="8"/>
  <c r="BX195" i="8"/>
  <c r="EA220" i="8"/>
  <c r="AJ220" i="8"/>
  <c r="AZ220" i="8"/>
  <c r="BP220" i="8"/>
  <c r="CF220" i="8"/>
  <c r="CV220" i="8"/>
  <c r="DL220" i="8"/>
  <c r="EB220" i="8"/>
  <c r="AC220" i="8"/>
  <c r="AS220" i="8"/>
  <c r="BI220" i="8"/>
  <c r="BY220" i="8"/>
  <c r="CO220" i="8"/>
  <c r="DE220" i="8"/>
  <c r="DU220" i="8"/>
  <c r="AH220" i="8"/>
  <c r="AX220" i="8"/>
  <c r="BN220" i="8"/>
  <c r="CD220" i="8"/>
  <c r="CT220" i="8"/>
  <c r="DJ220" i="8"/>
  <c r="DZ220" i="8"/>
  <c r="AE220" i="8"/>
  <c r="AU220" i="8"/>
  <c r="BK220" i="8"/>
  <c r="CA220" i="8"/>
  <c r="CQ220" i="8"/>
  <c r="DG220" i="8"/>
  <c r="DW220" i="8"/>
  <c r="AV220" i="8"/>
  <c r="DH220" i="8"/>
  <c r="BE220" i="8"/>
  <c r="DA220" i="8"/>
  <c r="BJ220" i="8"/>
  <c r="DV220" i="8"/>
  <c r="BG220" i="8"/>
  <c r="CM220" i="8"/>
  <c r="X220" i="8"/>
  <c r="AN220" i="8"/>
  <c r="BD220" i="8"/>
  <c r="BT220" i="8"/>
  <c r="CJ220" i="8"/>
  <c r="CZ220" i="8"/>
  <c r="DP220" i="8"/>
  <c r="AG220" i="8"/>
  <c r="AW220" i="8"/>
  <c r="BM220" i="8"/>
  <c r="CC220" i="8"/>
  <c r="CS220" i="8"/>
  <c r="DI220" i="8"/>
  <c r="DY220" i="8"/>
  <c r="V220" i="8"/>
  <c r="AL220" i="8"/>
  <c r="BB220" i="8"/>
  <c r="BR220" i="8"/>
  <c r="CH220" i="8"/>
  <c r="CX220" i="8"/>
  <c r="DN220" i="8"/>
  <c r="ED220" i="8"/>
  <c r="AI220" i="8"/>
  <c r="AY220" i="8"/>
  <c r="BO220" i="8"/>
  <c r="CE220" i="8"/>
  <c r="CU220" i="8"/>
  <c r="DK220" i="8"/>
  <c r="BL220" i="8"/>
  <c r="CB220" i="8"/>
  <c r="DX220" i="8"/>
  <c r="Y220" i="8"/>
  <c r="BU220" i="8"/>
  <c r="DQ220" i="8"/>
  <c r="AT220" i="8"/>
  <c r="CP220" i="8"/>
  <c r="AQ220" i="8"/>
  <c r="DC220" i="8"/>
  <c r="AB220" i="8"/>
  <c r="AR220" i="8"/>
  <c r="BH220" i="8"/>
  <c r="BX220" i="8"/>
  <c r="CN220" i="8"/>
  <c r="DD220" i="8"/>
  <c r="DT220" i="8"/>
  <c r="J218" i="8"/>
  <c r="I218" i="8" s="1"/>
  <c r="AK220" i="8"/>
  <c r="BA220" i="8"/>
  <c r="BQ220" i="8"/>
  <c r="CG220" i="8"/>
  <c r="CW220" i="8"/>
  <c r="DM220" i="8"/>
  <c r="EC220" i="8"/>
  <c r="Z220" i="8"/>
  <c r="AP220" i="8"/>
  <c r="BF220" i="8"/>
  <c r="BV220" i="8"/>
  <c r="CL220" i="8"/>
  <c r="DB220" i="8"/>
  <c r="DR220" i="8"/>
  <c r="W220" i="8"/>
  <c r="AM220" i="8"/>
  <c r="BC220" i="8"/>
  <c r="BS220" i="8"/>
  <c r="CI220" i="8"/>
  <c r="CY220" i="8"/>
  <c r="DO220" i="8"/>
  <c r="AF220" i="8"/>
  <c r="CR220" i="8"/>
  <c r="AO220" i="8"/>
  <c r="CK220" i="8"/>
  <c r="AD220" i="8"/>
  <c r="BZ220" i="8"/>
  <c r="DF220" i="8"/>
  <c r="AA220" i="8"/>
  <c r="BW220" i="8"/>
  <c r="DS220" i="8"/>
  <c r="Z170" i="8"/>
  <c r="AP170" i="8"/>
  <c r="BF170" i="8"/>
  <c r="BV170" i="8"/>
  <c r="CL170" i="8"/>
  <c r="DB170" i="8"/>
  <c r="DR170" i="8"/>
  <c r="EC178" i="8"/>
  <c r="W170" i="8"/>
  <c r="AM170" i="8"/>
  <c r="BC170" i="8"/>
  <c r="BS170" i="8"/>
  <c r="CI170" i="8"/>
  <c r="CY170" i="8"/>
  <c r="DO170" i="8"/>
  <c r="H170" i="8"/>
  <c r="AJ170" i="8"/>
  <c r="AZ170" i="8"/>
  <c r="BP170" i="8"/>
  <c r="CF170" i="8"/>
  <c r="CV170" i="8"/>
  <c r="DL170" i="8"/>
  <c r="EB170" i="8"/>
  <c r="AK170" i="8"/>
  <c r="BA170" i="8"/>
  <c r="BQ170" i="8"/>
  <c r="CG170" i="8"/>
  <c r="CW170" i="8"/>
  <c r="DM170" i="8"/>
  <c r="EC170" i="8"/>
  <c r="DV254" i="8"/>
  <c r="DF254" i="8"/>
  <c r="CP254" i="8"/>
  <c r="BZ254" i="8"/>
  <c r="BJ254" i="8"/>
  <c r="AT254" i="8"/>
  <c r="AD254" i="8"/>
  <c r="DX254" i="8"/>
  <c r="DH254" i="8"/>
  <c r="CR254" i="8"/>
  <c r="CB254" i="8"/>
  <c r="BL254" i="8"/>
  <c r="AV254" i="8"/>
  <c r="AF254" i="8"/>
  <c r="DQ254" i="8"/>
  <c r="CK254" i="8"/>
  <c r="BE254" i="8"/>
  <c r="Y254" i="8"/>
  <c r="CY254" i="8"/>
  <c r="BS254" i="8"/>
  <c r="AM254" i="8"/>
  <c r="EC254" i="8"/>
  <c r="CW254" i="8"/>
  <c r="BQ254" i="8"/>
  <c r="AK254" i="8"/>
  <c r="AQ254" i="8"/>
  <c r="AI254" i="8"/>
  <c r="AA254" i="8"/>
  <c r="AY254" i="8"/>
  <c r="DZ254" i="8"/>
  <c r="CD254" i="8"/>
  <c r="AH254" i="8"/>
  <c r="DL254" i="8"/>
  <c r="BP254" i="8"/>
  <c r="AJ254" i="8"/>
  <c r="BM254" i="8"/>
  <c r="CA254" i="8"/>
  <c r="DE254" i="8"/>
  <c r="BO254" i="8"/>
  <c r="DR254" i="8"/>
  <c r="DB254" i="8"/>
  <c r="CL254" i="8"/>
  <c r="BV254" i="8"/>
  <c r="BF254" i="8"/>
  <c r="AP254" i="8"/>
  <c r="Z254" i="8"/>
  <c r="DT254" i="8"/>
  <c r="DD254" i="8"/>
  <c r="CN254" i="8"/>
  <c r="BX254" i="8"/>
  <c r="BH254" i="8"/>
  <c r="AR254" i="8"/>
  <c r="AB254" i="8"/>
  <c r="DI254" i="8"/>
  <c r="CC254" i="8"/>
  <c r="AW254" i="8"/>
  <c r="DW254" i="8"/>
  <c r="CQ254" i="8"/>
  <c r="BK254" i="8"/>
  <c r="AE254" i="8"/>
  <c r="DU254" i="8"/>
  <c r="CO254" i="8"/>
  <c r="BI254" i="8"/>
  <c r="AC254" i="8"/>
  <c r="EA254" i="8"/>
  <c r="DS254" i="8"/>
  <c r="I251" i="8"/>
  <c r="CT254" i="8"/>
  <c r="AX254" i="8"/>
  <c r="CV254" i="8"/>
  <c r="DY254" i="8"/>
  <c r="DG254" i="8"/>
  <c r="J252" i="8"/>
  <c r="I252" i="8" s="1"/>
  <c r="BG254" i="8"/>
  <c r="ED254" i="8"/>
  <c r="DN254" i="8"/>
  <c r="CX254" i="8"/>
  <c r="CH254" i="8"/>
  <c r="BR254" i="8"/>
  <c r="BB254" i="8"/>
  <c r="AL254" i="8"/>
  <c r="V254" i="8"/>
  <c r="DP254" i="8"/>
  <c r="CZ254" i="8"/>
  <c r="CJ254" i="8"/>
  <c r="BT254" i="8"/>
  <c r="BD254" i="8"/>
  <c r="AN254" i="8"/>
  <c r="X254" i="8"/>
  <c r="DA254" i="8"/>
  <c r="BU254" i="8"/>
  <c r="AO254" i="8"/>
  <c r="DO254" i="8"/>
  <c r="CI254" i="8"/>
  <c r="BC254" i="8"/>
  <c r="W254" i="8"/>
  <c r="DM254" i="8"/>
  <c r="CG254" i="8"/>
  <c r="BA254" i="8"/>
  <c r="DC254" i="8"/>
  <c r="CU254" i="8"/>
  <c r="CM254" i="8"/>
  <c r="DK254" i="8"/>
  <c r="DJ254" i="8"/>
  <c r="BN254" i="8"/>
  <c r="EB254" i="8"/>
  <c r="CF254" i="8"/>
  <c r="AZ254" i="8"/>
  <c r="CS254" i="8"/>
  <c r="AG254" i="8"/>
  <c r="AU254" i="8"/>
  <c r="BY254" i="8"/>
  <c r="AS254" i="8"/>
  <c r="BW254" i="8"/>
  <c r="CE254" i="8"/>
  <c r="AR223" i="8"/>
  <c r="DD223" i="8"/>
  <c r="BL223" i="8"/>
  <c r="DX223" i="8"/>
  <c r="CF223" i="8"/>
  <c r="X223" i="8"/>
  <c r="CJ223" i="8"/>
  <c r="Y223" i="8"/>
  <c r="Y6" i="8" s="1"/>
  <c r="V19" i="15" s="1"/>
  <c r="AO223" i="8"/>
  <c r="BE223" i="8"/>
  <c r="BU223" i="8"/>
  <c r="CK223" i="8"/>
  <c r="DA223" i="8"/>
  <c r="DQ223" i="8"/>
  <c r="EC231" i="8"/>
  <c r="V231" i="8"/>
  <c r="AL231" i="8"/>
  <c r="BB231" i="8"/>
  <c r="BR231" i="8"/>
  <c r="CH231" i="8"/>
  <c r="CX231" i="8"/>
  <c r="DN231" i="8"/>
  <c r="ED231" i="8"/>
  <c r="AE231" i="8"/>
  <c r="AU231" i="8"/>
  <c r="BK231" i="8"/>
  <c r="CA231" i="8"/>
  <c r="CQ231" i="8"/>
  <c r="DG231" i="8"/>
  <c r="DW231" i="8"/>
  <c r="X231" i="8"/>
  <c r="AN231" i="8"/>
  <c r="BD231" i="8"/>
  <c r="BT231" i="8"/>
  <c r="CJ231" i="8"/>
  <c r="CZ231" i="8"/>
  <c r="DP231" i="8"/>
  <c r="J229" i="8"/>
  <c r="I229" i="8" s="1"/>
  <c r="AK231" i="8"/>
  <c r="BA231" i="8"/>
  <c r="BQ231" i="8"/>
  <c r="CG231" i="8"/>
  <c r="CW231" i="8"/>
  <c r="DM231" i="8"/>
  <c r="BN231" i="8"/>
  <c r="DJ231" i="8"/>
  <c r="BG231" i="8"/>
  <c r="DS231" i="8"/>
  <c r="AJ231" i="8"/>
  <c r="CF231" i="8"/>
  <c r="EB231" i="8"/>
  <c r="BM231" i="8"/>
  <c r="DI231" i="8"/>
  <c r="Z231" i="8"/>
  <c r="AP231" i="8"/>
  <c r="BF231" i="8"/>
  <c r="BV231" i="8"/>
  <c r="CL231" i="8"/>
  <c r="DB231" i="8"/>
  <c r="DR231" i="8"/>
  <c r="AI231" i="8"/>
  <c r="AY231" i="8"/>
  <c r="BO231" i="8"/>
  <c r="CE231" i="8"/>
  <c r="CU231" i="8"/>
  <c r="DK231" i="8"/>
  <c r="EA231" i="8"/>
  <c r="AB231" i="8"/>
  <c r="AR231" i="8"/>
  <c r="BH231" i="8"/>
  <c r="BX231" i="8"/>
  <c r="CN231" i="8"/>
  <c r="DD231" i="8"/>
  <c r="DT231" i="8"/>
  <c r="Y231" i="8"/>
  <c r="AO231" i="8"/>
  <c r="BE231" i="8"/>
  <c r="BU231" i="8"/>
  <c r="CK231" i="8"/>
  <c r="DA231" i="8"/>
  <c r="DQ231" i="8"/>
  <c r="AH231" i="8"/>
  <c r="CD231" i="8"/>
  <c r="AA231" i="8"/>
  <c r="BW231" i="8"/>
  <c r="CM231" i="8"/>
  <c r="AZ231" i="8"/>
  <c r="CV231" i="8"/>
  <c r="AW231" i="8"/>
  <c r="CS231" i="8"/>
  <c r="AD231" i="8"/>
  <c r="AT231" i="8"/>
  <c r="BJ231" i="8"/>
  <c r="BZ231" i="8"/>
  <c r="CP231" i="8"/>
  <c r="DF231" i="8"/>
  <c r="DV231" i="8"/>
  <c r="W231" i="8"/>
  <c r="AM231" i="8"/>
  <c r="BC231" i="8"/>
  <c r="BS231" i="8"/>
  <c r="CI231" i="8"/>
  <c r="CY231" i="8"/>
  <c r="DO231" i="8"/>
  <c r="AF231" i="8"/>
  <c r="AV231" i="8"/>
  <c r="BL231" i="8"/>
  <c r="CB231" i="8"/>
  <c r="CR231" i="8"/>
  <c r="DH231" i="8"/>
  <c r="DX231" i="8"/>
  <c r="AC231" i="8"/>
  <c r="AS231" i="8"/>
  <c r="BI231" i="8"/>
  <c r="BY231" i="8"/>
  <c r="CO231" i="8"/>
  <c r="DE231" i="8"/>
  <c r="DU231" i="8"/>
  <c r="AX231" i="8"/>
  <c r="CT231" i="8"/>
  <c r="DZ231" i="8"/>
  <c r="AQ231" i="8"/>
  <c r="DC231" i="8"/>
  <c r="BP231" i="8"/>
  <c r="DL231" i="8"/>
  <c r="AG231" i="8"/>
  <c r="CC231" i="8"/>
  <c r="DY231" i="8"/>
  <c r="V223" i="8"/>
  <c r="AL223" i="8"/>
  <c r="BB223" i="8"/>
  <c r="BR223" i="8"/>
  <c r="CH223" i="8"/>
  <c r="CX223" i="8"/>
  <c r="DN223" i="8"/>
  <c r="ED223" i="8"/>
  <c r="AI223" i="8"/>
  <c r="AY223" i="8"/>
  <c r="BO223" i="8"/>
  <c r="CE223" i="8"/>
  <c r="CU223" i="8"/>
  <c r="DK223" i="8"/>
  <c r="EA223" i="8"/>
  <c r="DY113" i="8"/>
  <c r="DI113" i="8"/>
  <c r="CS113" i="8"/>
  <c r="CC113" i="8"/>
  <c r="BM113" i="8"/>
  <c r="AW113" i="8"/>
  <c r="AG113" i="8"/>
  <c r="DX113" i="8"/>
  <c r="DH113" i="8"/>
  <c r="CR113" i="8"/>
  <c r="CB113" i="8"/>
  <c r="BL113" i="8"/>
  <c r="AV113" i="8"/>
  <c r="AF113" i="8"/>
  <c r="DW113" i="8"/>
  <c r="DG113" i="8"/>
  <c r="CQ113" i="8"/>
  <c r="CA113" i="8"/>
  <c r="BK113" i="8"/>
  <c r="AU113" i="8"/>
  <c r="AE113" i="8"/>
  <c r="ED113" i="8"/>
  <c r="DN113" i="8"/>
  <c r="CX113" i="8"/>
  <c r="CH113" i="8"/>
  <c r="BR113" i="8"/>
  <c r="BB113" i="8"/>
  <c r="AL113" i="8"/>
  <c r="V113" i="8"/>
  <c r="CW113" i="8"/>
  <c r="AK113" i="8"/>
  <c r="CV113" i="8"/>
  <c r="AZ113" i="8"/>
  <c r="DK113" i="8"/>
  <c r="CE113" i="8"/>
  <c r="I110" i="8"/>
  <c r="CL113" i="8"/>
  <c r="AP113" i="8"/>
  <c r="DU113" i="8"/>
  <c r="DE113" i="8"/>
  <c r="CO113" i="8"/>
  <c r="BY113" i="8"/>
  <c r="BI113" i="8"/>
  <c r="AS113" i="8"/>
  <c r="AC113" i="8"/>
  <c r="DT113" i="8"/>
  <c r="DD113" i="8"/>
  <c r="CN113" i="8"/>
  <c r="BX113" i="8"/>
  <c r="BH113" i="8"/>
  <c r="AR113" i="8"/>
  <c r="AB113" i="8"/>
  <c r="DS113" i="8"/>
  <c r="DC113" i="8"/>
  <c r="CM113" i="8"/>
  <c r="BW113" i="8"/>
  <c r="BG113" i="8"/>
  <c r="AQ113" i="8"/>
  <c r="AA113" i="8"/>
  <c r="DZ113" i="8"/>
  <c r="DJ113" i="8"/>
  <c r="CT113" i="8"/>
  <c r="CD113" i="8"/>
  <c r="BN113" i="8"/>
  <c r="AX113" i="8"/>
  <c r="AH113" i="8"/>
  <c r="J111" i="8"/>
  <c r="I111" i="8" s="1"/>
  <c r="DM113" i="8"/>
  <c r="BQ113" i="8"/>
  <c r="EB113" i="8"/>
  <c r="CF113" i="8"/>
  <c r="AJ113" i="8"/>
  <c r="CU113" i="8"/>
  <c r="AY113" i="8"/>
  <c r="DR113" i="8"/>
  <c r="BV113" i="8"/>
  <c r="Z113" i="8"/>
  <c r="DQ113" i="8"/>
  <c r="DA113" i="8"/>
  <c r="CK113" i="8"/>
  <c r="BU113" i="8"/>
  <c r="BE113" i="8"/>
  <c r="AO113" i="8"/>
  <c r="Y113" i="8"/>
  <c r="DP113" i="8"/>
  <c r="CZ113" i="8"/>
  <c r="CJ113" i="8"/>
  <c r="BT113" i="8"/>
  <c r="BD113" i="8"/>
  <c r="AN113" i="8"/>
  <c r="X113" i="8"/>
  <c r="DO113" i="8"/>
  <c r="CY113" i="8"/>
  <c r="CI113" i="8"/>
  <c r="BS113" i="8"/>
  <c r="BC113" i="8"/>
  <c r="AM113" i="8"/>
  <c r="W113" i="8"/>
  <c r="DV113" i="8"/>
  <c r="DF113" i="8"/>
  <c r="CP113" i="8"/>
  <c r="BZ113" i="8"/>
  <c r="BJ113" i="8"/>
  <c r="AT113" i="8"/>
  <c r="AD113" i="8"/>
  <c r="EC113" i="8"/>
  <c r="CG113" i="8"/>
  <c r="BA113" i="8"/>
  <c r="DL113" i="8"/>
  <c r="BP113" i="8"/>
  <c r="EA113" i="8"/>
  <c r="BO113" i="8"/>
  <c r="AI113" i="8"/>
  <c r="DB113" i="8"/>
  <c r="BF113" i="8"/>
  <c r="DZ207" i="8"/>
  <c r="DJ207" i="8"/>
  <c r="CT207" i="8"/>
  <c r="CD207" i="8"/>
  <c r="BN207" i="8"/>
  <c r="AX207" i="8"/>
  <c r="AH207" i="8"/>
  <c r="J205" i="8"/>
  <c r="I205" i="8" s="1"/>
  <c r="DQ207" i="8"/>
  <c r="DA207" i="8"/>
  <c r="CK207" i="8"/>
  <c r="BU207" i="8"/>
  <c r="BE207" i="8"/>
  <c r="AO207" i="8"/>
  <c r="Y207" i="8"/>
  <c r="DP207" i="8"/>
  <c r="CZ207" i="8"/>
  <c r="CJ207" i="8"/>
  <c r="BT207" i="8"/>
  <c r="BD207" i="8"/>
  <c r="AN207" i="8"/>
  <c r="X207" i="8"/>
  <c r="CE207" i="8"/>
  <c r="DW207" i="8"/>
  <c r="BK207" i="8"/>
  <c r="DS207" i="8"/>
  <c r="BG207" i="8"/>
  <c r="W207" i="8"/>
  <c r="CY207" i="8"/>
  <c r="ED207" i="8"/>
  <c r="CH207" i="8"/>
  <c r="AL207" i="8"/>
  <c r="DU207" i="8"/>
  <c r="BI207" i="8"/>
  <c r="AC207" i="8"/>
  <c r="BX207" i="8"/>
  <c r="AB207" i="8"/>
  <c r="AI207" i="8"/>
  <c r="CI207" i="8"/>
  <c r="DV207" i="8"/>
  <c r="DF207" i="8"/>
  <c r="CP207" i="8"/>
  <c r="BZ207" i="8"/>
  <c r="BJ207" i="8"/>
  <c r="AT207" i="8"/>
  <c r="AD207" i="8"/>
  <c r="EC207" i="8"/>
  <c r="DM207" i="8"/>
  <c r="CW207" i="8"/>
  <c r="CG207" i="8"/>
  <c r="BQ207" i="8"/>
  <c r="BA207" i="8"/>
  <c r="AK207" i="8"/>
  <c r="EB207" i="8"/>
  <c r="DL207" i="8"/>
  <c r="CV207" i="8"/>
  <c r="CF207" i="8"/>
  <c r="BP207" i="8"/>
  <c r="AZ207" i="8"/>
  <c r="AJ207" i="8"/>
  <c r="EA207" i="8"/>
  <c r="BO207" i="8"/>
  <c r="DG207" i="8"/>
  <c r="AU207" i="8"/>
  <c r="DC207" i="8"/>
  <c r="AQ207" i="8"/>
  <c r="BS207" i="8"/>
  <c r="AM207" i="8"/>
  <c r="DN207" i="8"/>
  <c r="BR207" i="8"/>
  <c r="V207" i="8"/>
  <c r="CO207" i="8"/>
  <c r="AS207" i="8"/>
  <c r="DD207" i="8"/>
  <c r="BH207" i="8"/>
  <c r="CU207" i="8"/>
  <c r="I204" i="8"/>
  <c r="DR207" i="8"/>
  <c r="DB207" i="8"/>
  <c r="CL207" i="8"/>
  <c r="BV207" i="8"/>
  <c r="BF207" i="8"/>
  <c r="AP207" i="8"/>
  <c r="Z207" i="8"/>
  <c r="DY207" i="8"/>
  <c r="DI207" i="8"/>
  <c r="CS207" i="8"/>
  <c r="CC207" i="8"/>
  <c r="BM207" i="8"/>
  <c r="AW207" i="8"/>
  <c r="AG207" i="8"/>
  <c r="DX207" i="8"/>
  <c r="DH207" i="8"/>
  <c r="CR207" i="8"/>
  <c r="CB207" i="8"/>
  <c r="BL207" i="8"/>
  <c r="AV207" i="8"/>
  <c r="AF207" i="8"/>
  <c r="DK207" i="8"/>
  <c r="AY207" i="8"/>
  <c r="CQ207" i="8"/>
  <c r="AE207" i="8"/>
  <c r="CM207" i="8"/>
  <c r="AA207" i="8"/>
  <c r="DO207" i="8"/>
  <c r="CX207" i="8"/>
  <c r="BB207" i="8"/>
  <c r="DE207" i="8"/>
  <c r="BY207" i="8"/>
  <c r="DT207" i="8"/>
  <c r="CN207" i="8"/>
  <c r="AR207" i="8"/>
  <c r="CA207" i="8"/>
  <c r="BW207" i="8"/>
  <c r="BC207" i="8"/>
  <c r="AV5" i="8"/>
  <c r="AR13" i="15" s="1"/>
  <c r="W64" i="8"/>
  <c r="AM64" i="8"/>
  <c r="BC64" i="8"/>
  <c r="BS64" i="8"/>
  <c r="CI64" i="8"/>
  <c r="CY64" i="8"/>
  <c r="DO64" i="8"/>
  <c r="H64" i="8"/>
  <c r="AJ64" i="8"/>
  <c r="AZ64" i="8"/>
  <c r="BP64" i="8"/>
  <c r="CF64" i="8"/>
  <c r="CV64" i="8"/>
  <c r="DL64" i="8"/>
  <c r="EB64" i="8"/>
  <c r="AK64" i="8"/>
  <c r="BA64" i="8"/>
  <c r="BQ64" i="8"/>
  <c r="CG64" i="8"/>
  <c r="CW64" i="8"/>
  <c r="DM64" i="8"/>
  <c r="EC64" i="8"/>
  <c r="AH64" i="8"/>
  <c r="AX64" i="8"/>
  <c r="BN64" i="8"/>
  <c r="CD64" i="8"/>
  <c r="CT64" i="8"/>
  <c r="DJ64" i="8"/>
  <c r="DZ64" i="8"/>
  <c r="DU5" i="8"/>
  <c r="DQ13" i="15" s="1"/>
  <c r="CP4" i="8"/>
  <c r="DM4" i="8"/>
  <c r="J200" i="8"/>
  <c r="I200" i="8" s="1"/>
  <c r="DV202" i="8"/>
  <c r="BP4" i="8"/>
  <c r="BG4" i="8"/>
  <c r="DW266" i="8"/>
  <c r="DG266" i="8"/>
  <c r="CQ266" i="8"/>
  <c r="CA266" i="8"/>
  <c r="BK266" i="8"/>
  <c r="AU266" i="8"/>
  <c r="AE266" i="8"/>
  <c r="DY266" i="8"/>
  <c r="DD266" i="8"/>
  <c r="CH266" i="8"/>
  <c r="BM266" i="8"/>
  <c r="AR266" i="8"/>
  <c r="V266" i="8"/>
  <c r="DL266" i="8"/>
  <c r="CP266" i="8"/>
  <c r="BU266" i="8"/>
  <c r="AZ266" i="8"/>
  <c r="AD266" i="8"/>
  <c r="DH266" i="8"/>
  <c r="BQ266" i="8"/>
  <c r="Z266" i="8"/>
  <c r="DE266" i="8"/>
  <c r="BN266" i="8"/>
  <c r="X266" i="8"/>
  <c r="CR266" i="8"/>
  <c r="BA266" i="8"/>
  <c r="AX266" i="8"/>
  <c r="AN266" i="8"/>
  <c r="CZ266" i="8"/>
  <c r="DK266" i="8"/>
  <c r="CE266" i="8"/>
  <c r="AY266" i="8"/>
  <c r="DI266" i="8"/>
  <c r="BR266" i="8"/>
  <c r="AB266" i="8"/>
  <c r="CV266" i="8"/>
  <c r="BE266" i="8"/>
  <c r="CB266" i="8"/>
  <c r="BY266" i="8"/>
  <c r="BL266" i="8"/>
  <c r="CD266" i="8"/>
  <c r="DS266" i="8"/>
  <c r="DC266" i="8"/>
  <c r="CM266" i="8"/>
  <c r="BW266" i="8"/>
  <c r="BG266" i="8"/>
  <c r="AQ266" i="8"/>
  <c r="AA266" i="8"/>
  <c r="DT266" i="8"/>
  <c r="CX266" i="8"/>
  <c r="CC266" i="8"/>
  <c r="BH266" i="8"/>
  <c r="AL266" i="8"/>
  <c r="EB266" i="8"/>
  <c r="DF266" i="8"/>
  <c r="CK266" i="8"/>
  <c r="BP266" i="8"/>
  <c r="AT266" i="8"/>
  <c r="Y266" i="8"/>
  <c r="CW266" i="8"/>
  <c r="BF266" i="8"/>
  <c r="J264" i="8"/>
  <c r="I264" i="8" s="1"/>
  <c r="CT266" i="8"/>
  <c r="BD266" i="8"/>
  <c r="DX266" i="8"/>
  <c r="CG266" i="8"/>
  <c r="AP266" i="8"/>
  <c r="I263" i="8"/>
  <c r="DJ266" i="8"/>
  <c r="BI266" i="8"/>
  <c r="AI266" i="8"/>
  <c r="DQ266" i="8"/>
  <c r="DR266" i="8"/>
  <c r="DP266" i="8"/>
  <c r="DB266" i="8"/>
  <c r="DO266" i="8"/>
  <c r="CY266" i="8"/>
  <c r="CI266" i="8"/>
  <c r="BS266" i="8"/>
  <c r="BC266" i="8"/>
  <c r="AM266" i="8"/>
  <c r="W266" i="8"/>
  <c r="DN266" i="8"/>
  <c r="CS266" i="8"/>
  <c r="BX266" i="8"/>
  <c r="BB266" i="8"/>
  <c r="AG266" i="8"/>
  <c r="DV266" i="8"/>
  <c r="DA266" i="8"/>
  <c r="CF266" i="8"/>
  <c r="BJ266" i="8"/>
  <c r="AO266" i="8"/>
  <c r="EC266" i="8"/>
  <c r="CL266" i="8"/>
  <c r="AV266" i="8"/>
  <c r="DZ266" i="8"/>
  <c r="CJ266" i="8"/>
  <c r="AS266" i="8"/>
  <c r="DM266" i="8"/>
  <c r="BV266" i="8"/>
  <c r="AF266" i="8"/>
  <c r="DU266" i="8"/>
  <c r="BT266" i="8"/>
  <c r="EA266" i="8"/>
  <c r="CU266" i="8"/>
  <c r="BO266" i="8"/>
  <c r="ED266" i="8"/>
  <c r="CN266" i="8"/>
  <c r="AW266" i="8"/>
  <c r="BZ266" i="8"/>
  <c r="AJ266" i="8"/>
  <c r="AK266" i="8"/>
  <c r="AH266" i="8"/>
  <c r="CO266" i="8"/>
  <c r="AC266" i="8"/>
  <c r="DP4" i="8"/>
  <c r="AO5" i="8"/>
  <c r="AK13" i="15" s="1"/>
  <c r="BR4" i="8"/>
  <c r="EA4" i="8"/>
  <c r="DV4" i="8"/>
  <c r="CN4" i="8"/>
  <c r="CW5" i="8"/>
  <c r="CS13" i="15" s="1"/>
  <c r="BT5" i="8"/>
  <c r="BP13" i="15" s="1"/>
  <c r="AN5" i="8"/>
  <c r="AJ13" i="15" s="1"/>
  <c r="DR5" i="8"/>
  <c r="DN13" i="15" s="1"/>
  <c r="DU4" i="8"/>
  <c r="CI4" i="8"/>
  <c r="DI5" i="8"/>
  <c r="DE13" i="15" s="1"/>
  <c r="BM5" i="8"/>
  <c r="BI13" i="15" s="1"/>
  <c r="CT5" i="8"/>
  <c r="CP13" i="15" s="1"/>
  <c r="BN5" i="8"/>
  <c r="BJ13" i="15" s="1"/>
  <c r="EA149" i="8"/>
  <c r="AB149" i="8"/>
  <c r="AR149" i="8"/>
  <c r="BH149" i="8"/>
  <c r="BX149" i="8"/>
  <c r="CN149" i="8"/>
  <c r="DD149" i="8"/>
  <c r="DT149" i="8"/>
  <c r="Y149" i="8"/>
  <c r="AO149" i="8"/>
  <c r="BE149" i="8"/>
  <c r="BU149" i="8"/>
  <c r="CK149" i="8"/>
  <c r="DA149" i="8"/>
  <c r="DQ149" i="8"/>
  <c r="AJ149" i="8"/>
  <c r="AZ149" i="8"/>
  <c r="BP149" i="8"/>
  <c r="CF149" i="8"/>
  <c r="CV149" i="8"/>
  <c r="DL149" i="8"/>
  <c r="EB149" i="8"/>
  <c r="AG149" i="8"/>
  <c r="AW149" i="8"/>
  <c r="BM149" i="8"/>
  <c r="CC149" i="8"/>
  <c r="CS149" i="8"/>
  <c r="DI149" i="8"/>
  <c r="DY149" i="8"/>
  <c r="AN149" i="8"/>
  <c r="BT149" i="8"/>
  <c r="CZ149" i="8"/>
  <c r="AK149" i="8"/>
  <c r="BQ149" i="8"/>
  <c r="CW149" i="8"/>
  <c r="EC149" i="8"/>
  <c r="AH149" i="8"/>
  <c r="AX149" i="8"/>
  <c r="BN149" i="8"/>
  <c r="CD149" i="8"/>
  <c r="CT149" i="8"/>
  <c r="DJ149" i="8"/>
  <c r="DZ149" i="8"/>
  <c r="AA149" i="8"/>
  <c r="AQ149" i="8"/>
  <c r="BG149" i="8"/>
  <c r="BW149" i="8"/>
  <c r="CM149" i="8"/>
  <c r="DC149" i="8"/>
  <c r="DS149" i="8"/>
  <c r="AV149" i="8"/>
  <c r="CB149" i="8"/>
  <c r="DH149" i="8"/>
  <c r="AS149" i="8"/>
  <c r="BY149" i="8"/>
  <c r="DE149" i="8"/>
  <c r="V149" i="8"/>
  <c r="AL149" i="8"/>
  <c r="BB149" i="8"/>
  <c r="BR149" i="8"/>
  <c r="CH149" i="8"/>
  <c r="CX149" i="8"/>
  <c r="DN149" i="8"/>
  <c r="ED149" i="8"/>
  <c r="AE149" i="8"/>
  <c r="AU149" i="8"/>
  <c r="BK149" i="8"/>
  <c r="CA149" i="8"/>
  <c r="CQ149" i="8"/>
  <c r="DG149" i="8"/>
  <c r="DW149" i="8"/>
  <c r="X149" i="8"/>
  <c r="BD149" i="8"/>
  <c r="CJ149" i="8"/>
  <c r="DP149" i="8"/>
  <c r="J147" i="8"/>
  <c r="I147" i="8" s="1"/>
  <c r="BA149" i="8"/>
  <c r="CG149" i="8"/>
  <c r="DM149" i="8"/>
  <c r="Z149" i="8"/>
  <c r="AP149" i="8"/>
  <c r="BF149" i="8"/>
  <c r="BV149" i="8"/>
  <c r="CL149" i="8"/>
  <c r="DB149" i="8"/>
  <c r="DR149" i="8"/>
  <c r="AI149" i="8"/>
  <c r="AY149" i="8"/>
  <c r="BO149" i="8"/>
  <c r="CE149" i="8"/>
  <c r="CU149" i="8"/>
  <c r="DK149" i="8"/>
  <c r="DX149" i="8"/>
  <c r="AC149" i="8"/>
  <c r="BZ149" i="8"/>
  <c r="AM149" i="8"/>
  <c r="CY149" i="8"/>
  <c r="CR149" i="8"/>
  <c r="BJ149" i="8"/>
  <c r="AF149" i="8"/>
  <c r="BI149" i="8"/>
  <c r="AD149" i="8"/>
  <c r="CP149" i="8"/>
  <c r="BC149" i="8"/>
  <c r="DO149" i="8"/>
  <c r="DU149" i="8"/>
  <c r="DV149" i="8"/>
  <c r="W149" i="8"/>
  <c r="CI149" i="8"/>
  <c r="BL149" i="8"/>
  <c r="CO149" i="8"/>
  <c r="AT149" i="8"/>
  <c r="DF149" i="8"/>
  <c r="BS149" i="8"/>
  <c r="J62" i="8"/>
  <c r="I62" i="8" s="1"/>
  <c r="CU4" i="8"/>
  <c r="J169" i="8"/>
  <c r="BM4" i="8"/>
  <c r="BZ4" i="8"/>
  <c r="DD4" i="8"/>
  <c r="J11" i="8"/>
  <c r="I11" i="8" s="1"/>
  <c r="DO13" i="8"/>
  <c r="CY13" i="8"/>
  <c r="CI13" i="8"/>
  <c r="BS13" i="8"/>
  <c r="BC13" i="8"/>
  <c r="AM13" i="8"/>
  <c r="W13" i="8"/>
  <c r="DR13" i="8"/>
  <c r="DB13" i="8"/>
  <c r="CL13" i="8"/>
  <c r="BV13" i="8"/>
  <c r="BF13" i="8"/>
  <c r="AP13" i="8"/>
  <c r="Z13" i="8"/>
  <c r="DU13" i="8"/>
  <c r="DE13" i="8"/>
  <c r="CO13" i="8"/>
  <c r="BY13" i="8"/>
  <c r="BI13" i="8"/>
  <c r="AS13" i="8"/>
  <c r="AC13" i="8"/>
  <c r="CN13" i="8"/>
  <c r="AB13" i="8"/>
  <c r="BT13" i="8"/>
  <c r="EB13" i="8"/>
  <c r="BP13" i="8"/>
  <c r="AV13" i="8"/>
  <c r="CB13" i="8"/>
  <c r="DV13" i="8"/>
  <c r="AT13" i="8"/>
  <c r="CS13" i="8"/>
  <c r="AG13" i="8"/>
  <c r="X13" i="8"/>
  <c r="BL13" i="8"/>
  <c r="EA13" i="8"/>
  <c r="DK13" i="8"/>
  <c r="CU13" i="8"/>
  <c r="CE13" i="8"/>
  <c r="BO13" i="8"/>
  <c r="AY13" i="8"/>
  <c r="AI13" i="8"/>
  <c r="ED13" i="8"/>
  <c r="DN13" i="8"/>
  <c r="CX13" i="8"/>
  <c r="CH13" i="8"/>
  <c r="BR13" i="8"/>
  <c r="BB13" i="8"/>
  <c r="AL13" i="8"/>
  <c r="V13" i="8"/>
  <c r="DQ13" i="8"/>
  <c r="DA13" i="8"/>
  <c r="CK13" i="8"/>
  <c r="BU13" i="8"/>
  <c r="BE13" i="8"/>
  <c r="AO13" i="8"/>
  <c r="Y13" i="8"/>
  <c r="BX13" i="8"/>
  <c r="DP13" i="8"/>
  <c r="BD13" i="8"/>
  <c r="DL13" i="8"/>
  <c r="AZ13" i="8"/>
  <c r="CR13" i="8"/>
  <c r="DX13" i="8"/>
  <c r="DW13" i="8"/>
  <c r="CQ13" i="8"/>
  <c r="CA13" i="8"/>
  <c r="AU13" i="8"/>
  <c r="DZ13" i="8"/>
  <c r="CT13" i="8"/>
  <c r="BN13" i="8"/>
  <c r="AX13" i="8"/>
  <c r="EC13" i="8"/>
  <c r="CW13" i="8"/>
  <c r="BQ13" i="8"/>
  <c r="AK13" i="8"/>
  <c r="BH13" i="8"/>
  <c r="AN13" i="8"/>
  <c r="AJ13" i="8"/>
  <c r="DC13" i="8"/>
  <c r="BG13" i="8"/>
  <c r="AQ13" i="8"/>
  <c r="CP13" i="8"/>
  <c r="AD13" i="8"/>
  <c r="CC13" i="8"/>
  <c r="DD13" i="8"/>
  <c r="CF13" i="8"/>
  <c r="DG13" i="8"/>
  <c r="BK13" i="8"/>
  <c r="AE13" i="8"/>
  <c r="DJ13" i="8"/>
  <c r="CD13" i="8"/>
  <c r="AH13" i="8"/>
  <c r="DM13" i="8"/>
  <c r="CG13" i="8"/>
  <c r="BA13" i="8"/>
  <c r="DT13" i="8"/>
  <c r="CZ13" i="8"/>
  <c r="CV13" i="8"/>
  <c r="AF13" i="8"/>
  <c r="CM13" i="8"/>
  <c r="DF13" i="8"/>
  <c r="BJ13" i="8"/>
  <c r="DI13" i="8"/>
  <c r="AW13" i="8"/>
  <c r="AR13" i="8"/>
  <c r="DH13" i="8"/>
  <c r="DS13" i="8"/>
  <c r="BW13" i="8"/>
  <c r="AA13" i="8"/>
  <c r="BZ13" i="8"/>
  <c r="DY13" i="8"/>
  <c r="BM13" i="8"/>
  <c r="CJ13" i="8"/>
  <c r="AW3" i="8"/>
  <c r="AW276" i="8" s="1"/>
  <c r="AV1" i="8"/>
  <c r="AT3" i="7"/>
  <c r="AS1" i="7"/>
  <c r="CR12" i="8" l="1"/>
  <c r="AF12" i="8"/>
  <c r="DX12" i="8"/>
  <c r="BC12" i="8"/>
  <c r="W12" i="8"/>
  <c r="AX12" i="8"/>
  <c r="AP12" i="8"/>
  <c r="V12" i="8"/>
  <c r="CY12" i="8"/>
  <c r="AY12" i="8"/>
  <c r="AV12" i="8"/>
  <c r="BT12" i="8"/>
  <c r="EA12" i="8"/>
  <c r="AQ12" i="8"/>
  <c r="DS12" i="8"/>
  <c r="CF12" i="8"/>
  <c r="CK12" i="8"/>
  <c r="BG12" i="8"/>
  <c r="BN12" i="8"/>
  <c r="DW12" i="8"/>
  <c r="DA12" i="8"/>
  <c r="BH12" i="8"/>
  <c r="DQ12" i="8"/>
  <c r="AD12" i="8"/>
  <c r="BW12" i="8"/>
  <c r="AR12" i="8"/>
  <c r="CB12" i="8"/>
  <c r="CA12" i="8"/>
  <c r="DJ12" i="8"/>
  <c r="EB12" i="8"/>
  <c r="CC12" i="8"/>
  <c r="CM12" i="8"/>
  <c r="AB12" i="8"/>
  <c r="AI12" i="8"/>
  <c r="DD12" i="8"/>
  <c r="DK12" i="8"/>
  <c r="DE12" i="8"/>
  <c r="DL12" i="8"/>
  <c r="AH12" i="8"/>
  <c r="CG12" i="8"/>
  <c r="DR12" i="8"/>
  <c r="AS12" i="8"/>
  <c r="AZ12" i="8"/>
  <c r="BU12" i="8"/>
  <c r="EC12" i="8"/>
  <c r="CI12" i="8"/>
  <c r="DI12" i="8"/>
  <c r="BD12" i="8"/>
  <c r="CD12" i="8"/>
  <c r="BE12" i="8"/>
  <c r="BM12" i="8"/>
  <c r="Z12" i="8"/>
  <c r="AG12" i="8"/>
  <c r="CS12" i="8"/>
  <c r="CZ12" i="8"/>
  <c r="DU12" i="8"/>
  <c r="BR12" i="8"/>
  <c r="BP16" i="12"/>
  <c r="BR41" i="12"/>
  <c r="CN12" i="8"/>
  <c r="BI12" i="8"/>
  <c r="AN12" i="8"/>
  <c r="AA12" i="8"/>
  <c r="K13" i="21"/>
  <c r="J14" i="21"/>
  <c r="J13" i="21"/>
  <c r="AM12" i="8"/>
  <c r="DN12" i="8"/>
  <c r="CU12" i="8"/>
  <c r="DP12" i="8"/>
  <c r="BP12" i="8"/>
  <c r="ED12" i="8"/>
  <c r="CQ12" i="8"/>
  <c r="AT12" i="8"/>
  <c r="CK6" i="8"/>
  <c r="CH19" i="15" s="1"/>
  <c r="CH12" i="15" s="1"/>
  <c r="BP41" i="12"/>
  <c r="O58" i="17"/>
  <c r="G20" i="20" s="1"/>
  <c r="H20" i="20" s="1"/>
  <c r="I20" i="20" s="1"/>
  <c r="N37" i="17"/>
  <c r="N33" i="17" s="1"/>
  <c r="O37" i="17"/>
  <c r="O33" i="17" s="1"/>
  <c r="BQ16" i="12"/>
  <c r="BF36" i="12"/>
  <c r="BR46" i="12"/>
  <c r="BH9" i="12"/>
  <c r="BP46" i="12"/>
  <c r="BP36" i="12"/>
  <c r="BQ36" i="12"/>
  <c r="BF41" i="12"/>
  <c r="BF16" i="12"/>
  <c r="BP25" i="12"/>
  <c r="BP9" i="12" s="1"/>
  <c r="BQ41" i="12"/>
  <c r="BR25" i="12"/>
  <c r="BO36" i="12"/>
  <c r="BQ25" i="12"/>
  <c r="BO16" i="12"/>
  <c r="BF10" i="12"/>
  <c r="BF46" i="12"/>
  <c r="BO46" i="12"/>
  <c r="BQ46" i="12"/>
  <c r="BR16" i="12"/>
  <c r="BO25" i="12"/>
  <c r="BF25" i="12"/>
  <c r="BO41" i="12"/>
  <c r="M46" i="12"/>
  <c r="M15" i="12"/>
  <c r="M12" i="12"/>
  <c r="M13" i="12"/>
  <c r="M11" i="12"/>
  <c r="M14" i="12"/>
  <c r="M41" i="12"/>
  <c r="M25" i="12"/>
  <c r="M16" i="12"/>
  <c r="M36" i="12"/>
  <c r="DA6" i="8"/>
  <c r="CX19" i="15" s="1"/>
  <c r="CX12" i="15" s="1"/>
  <c r="AO6" i="8"/>
  <c r="AL19" i="15" s="1"/>
  <c r="AL12" i="15" s="1"/>
  <c r="BU6" i="8"/>
  <c r="BR19" i="15" s="1"/>
  <c r="BR12" i="15" s="1"/>
  <c r="AQ6" i="8"/>
  <c r="AN19" i="15" s="1"/>
  <c r="AN12" i="15" s="1"/>
  <c r="DP6" i="8"/>
  <c r="DM19" i="15" s="1"/>
  <c r="DM12" i="15" s="1"/>
  <c r="Z6" i="8"/>
  <c r="W19" i="15" s="1"/>
  <c r="W12" i="15" s="1"/>
  <c r="BW6" i="8"/>
  <c r="BT19" i="15" s="1"/>
  <c r="BT12" i="15" s="1"/>
  <c r="K13" i="15"/>
  <c r="F13" i="15"/>
  <c r="G13" i="15"/>
  <c r="H13" i="15"/>
  <c r="R12" i="15"/>
  <c r="Q13" i="15"/>
  <c r="BQ12" i="15"/>
  <c r="M13" i="15"/>
  <c r="P13" i="15"/>
  <c r="I13" i="15"/>
  <c r="N13" i="15"/>
  <c r="J13" i="15"/>
  <c r="V12" i="15"/>
  <c r="L13" i="15"/>
  <c r="O13" i="15"/>
  <c r="J14" i="12"/>
  <c r="I32" i="20"/>
  <c r="I24" i="20"/>
  <c r="I23" i="20"/>
  <c r="BG20" i="13"/>
  <c r="BH57" i="13"/>
  <c r="BH34" i="13" s="1"/>
  <c r="BH27" i="13" s="1"/>
  <c r="BH55" i="13"/>
  <c r="BH24" i="13" s="1"/>
  <c r="BJ2" i="13"/>
  <c r="BI58" i="13"/>
  <c r="K12" i="17"/>
  <c r="G12" i="17" s="1"/>
  <c r="I12" i="17"/>
  <c r="I11" i="17"/>
  <c r="K11" i="17"/>
  <c r="K41" i="12"/>
  <c r="BE6" i="8"/>
  <c r="CJ6" i="8"/>
  <c r="BU4" i="13" s="1"/>
  <c r="BU3" i="13" s="1"/>
  <c r="J15" i="12"/>
  <c r="CH5" i="15"/>
  <c r="CH7" i="15" s="1"/>
  <c r="BV4" i="13"/>
  <c r="BV3" i="13" s="1"/>
  <c r="V5" i="15"/>
  <c r="V7" i="15" s="1"/>
  <c r="J4" i="13"/>
  <c r="J3" i="13" s="1"/>
  <c r="BQ5" i="15"/>
  <c r="BQ7" i="15" s="1"/>
  <c r="BE4" i="13"/>
  <c r="BE3" i="13" s="1"/>
  <c r="J12" i="12"/>
  <c r="J11" i="12"/>
  <c r="CB3" i="10"/>
  <c r="CA1" i="10"/>
  <c r="J46" i="12"/>
  <c r="K36" i="12"/>
  <c r="K25" i="12"/>
  <c r="I25" i="12"/>
  <c r="J36" i="12"/>
  <c r="I46" i="12"/>
  <c r="I41" i="12"/>
  <c r="I16" i="12"/>
  <c r="T9" i="12"/>
  <c r="K13" i="12"/>
  <c r="K15" i="12"/>
  <c r="K12" i="12"/>
  <c r="K11" i="12"/>
  <c r="K14" i="12"/>
  <c r="J41" i="12"/>
  <c r="J25" i="12"/>
  <c r="J13" i="12"/>
  <c r="J16" i="12"/>
  <c r="K16" i="12"/>
  <c r="I36" i="12"/>
  <c r="I10" i="12"/>
  <c r="K46" i="12"/>
  <c r="AR6" i="8"/>
  <c r="AO19" i="15" s="1"/>
  <c r="AO12" i="15" s="1"/>
  <c r="CM6" i="8"/>
  <c r="CJ19" i="15" s="1"/>
  <c r="CJ12" i="15" s="1"/>
  <c r="AA6" i="8"/>
  <c r="X19" i="15" s="1"/>
  <c r="X12" i="15" s="1"/>
  <c r="BZ6" i="8"/>
  <c r="BW19" i="15" s="1"/>
  <c r="BW12" i="15" s="1"/>
  <c r="DJ6" i="8"/>
  <c r="DG19" i="15" s="1"/>
  <c r="DG12" i="15" s="1"/>
  <c r="AX6" i="8"/>
  <c r="AU19" i="15" s="1"/>
  <c r="AU12" i="15" s="1"/>
  <c r="DS6" i="8"/>
  <c r="DP19" i="15" s="1"/>
  <c r="DP12" i="15" s="1"/>
  <c r="BG6" i="8"/>
  <c r="BD19" i="15" s="1"/>
  <c r="BD12" i="15" s="1"/>
  <c r="CO6" i="8"/>
  <c r="CL19" i="15" s="1"/>
  <c r="CL12" i="15" s="1"/>
  <c r="AC6" i="8"/>
  <c r="Z19" i="15" s="1"/>
  <c r="Z12" i="15" s="1"/>
  <c r="DT6" i="8"/>
  <c r="DQ19" i="15" s="1"/>
  <c r="DQ12" i="15" s="1"/>
  <c r="BH6" i="8"/>
  <c r="BE19" i="15" s="1"/>
  <c r="BE12" i="15" s="1"/>
  <c r="CT6" i="8"/>
  <c r="CQ19" i="15" s="1"/>
  <c r="CQ12" i="15" s="1"/>
  <c r="AH6" i="8"/>
  <c r="AE19" i="15" s="1"/>
  <c r="AE12" i="15" s="1"/>
  <c r="DW6" i="8"/>
  <c r="DT19" i="15" s="1"/>
  <c r="DT12" i="15" s="1"/>
  <c r="BK6" i="8"/>
  <c r="BH19" i="15" s="1"/>
  <c r="BH12" i="15" s="1"/>
  <c r="CV6" i="8"/>
  <c r="CS19" i="15" s="1"/>
  <c r="CS12" i="15" s="1"/>
  <c r="AJ6" i="8"/>
  <c r="AG19" i="15" s="1"/>
  <c r="CI6" i="8"/>
  <c r="CF19" i="15" s="1"/>
  <c r="CF12" i="15" s="1"/>
  <c r="W6" i="8"/>
  <c r="T19" i="15" s="1"/>
  <c r="T12" i="15" s="1"/>
  <c r="CP6" i="8"/>
  <c r="CM19" i="15" s="1"/>
  <c r="CM12" i="15" s="1"/>
  <c r="AD6" i="8"/>
  <c r="AA19" i="15" s="1"/>
  <c r="AA12" i="15" s="1"/>
  <c r="CC6" i="8"/>
  <c r="BZ19" i="15" s="1"/>
  <c r="BZ12" i="15" s="1"/>
  <c r="CZ6" i="8"/>
  <c r="CW19" i="15" s="1"/>
  <c r="CW12" i="15" s="1"/>
  <c r="AN6" i="8"/>
  <c r="AK19" i="15" s="1"/>
  <c r="AK12" i="15" s="1"/>
  <c r="DE6" i="8"/>
  <c r="DB19" i="15" s="1"/>
  <c r="DB12" i="15" s="1"/>
  <c r="CG6" i="8"/>
  <c r="CD19" i="15" s="1"/>
  <c r="CD12" i="15" s="1"/>
  <c r="EB6" i="8"/>
  <c r="DY19" i="15" s="1"/>
  <c r="DY12" i="15" s="1"/>
  <c r="BP6" i="8"/>
  <c r="BM19" i="15" s="1"/>
  <c r="BM12" i="15" s="1"/>
  <c r="DO6" i="8"/>
  <c r="DL19" i="15" s="1"/>
  <c r="DL12" i="15" s="1"/>
  <c r="BC6" i="8"/>
  <c r="AZ19" i="15" s="1"/>
  <c r="AZ12" i="15" s="1"/>
  <c r="CD6" i="8"/>
  <c r="CA19" i="15" s="1"/>
  <c r="CA12" i="15" s="1"/>
  <c r="CR6" i="8"/>
  <c r="CO19" i="15" s="1"/>
  <c r="AF6" i="8"/>
  <c r="AC19" i="15" s="1"/>
  <c r="AC12" i="15" s="1"/>
  <c r="AB6" i="8"/>
  <c r="Y19" i="15" s="1"/>
  <c r="Y12" i="15" s="1"/>
  <c r="DF6" i="8"/>
  <c r="DC19" i="15" s="1"/>
  <c r="DC12" i="15" s="1"/>
  <c r="AT6" i="8"/>
  <c r="AQ19" i="15" s="1"/>
  <c r="AQ12" i="15" s="1"/>
  <c r="DU6" i="8"/>
  <c r="DR19" i="15" s="1"/>
  <c r="DR12" i="15" s="1"/>
  <c r="BI6" i="8"/>
  <c r="BF19" i="15" s="1"/>
  <c r="BF12" i="15" s="1"/>
  <c r="DY6" i="8"/>
  <c r="DV19" i="15" s="1"/>
  <c r="DV12" i="15" s="1"/>
  <c r="BM6" i="8"/>
  <c r="BJ19" i="15" s="1"/>
  <c r="BJ12" i="15" s="1"/>
  <c r="DH6" i="8"/>
  <c r="DE19" i="15" s="1"/>
  <c r="DE12" i="15" s="1"/>
  <c r="AV6" i="8"/>
  <c r="AS19" i="15" s="1"/>
  <c r="AS6" i="8"/>
  <c r="AP19" i="15" s="1"/>
  <c r="AP12" i="15" s="1"/>
  <c r="DN6" i="8"/>
  <c r="DK19" i="15" s="1"/>
  <c r="DK12" i="15" s="1"/>
  <c r="BB6" i="8"/>
  <c r="AY19" i="15" s="1"/>
  <c r="AY12" i="15" s="1"/>
  <c r="DD6" i="8"/>
  <c r="DA19" i="15" s="1"/>
  <c r="CQ6" i="8"/>
  <c r="CN19" i="15" s="1"/>
  <c r="CN12" i="15" s="1"/>
  <c r="AE6" i="8"/>
  <c r="AB19" i="15" s="1"/>
  <c r="AB12" i="15" s="1"/>
  <c r="BX6" i="8"/>
  <c r="BU19" i="15" s="1"/>
  <c r="BU12" i="15" s="1"/>
  <c r="CX6" i="8"/>
  <c r="CU19" i="15" s="1"/>
  <c r="CU12" i="15" s="1"/>
  <c r="DQ6" i="8"/>
  <c r="DN19" i="15" s="1"/>
  <c r="DN12" i="15" s="1"/>
  <c r="CU6" i="8"/>
  <c r="CR19" i="15" s="1"/>
  <c r="CR12" i="15" s="1"/>
  <c r="EC6" i="8"/>
  <c r="DZ19" i="15" s="1"/>
  <c r="DZ12" i="15" s="1"/>
  <c r="BQ6" i="8"/>
  <c r="BN19" i="15" s="1"/>
  <c r="BN12" i="15" s="1"/>
  <c r="DL6" i="8"/>
  <c r="DI19" i="15" s="1"/>
  <c r="DI12" i="15" s="1"/>
  <c r="AZ6" i="8"/>
  <c r="AW19" i="15" s="1"/>
  <c r="AW12" i="15" s="1"/>
  <c r="CY6" i="8"/>
  <c r="CV19" i="15" s="1"/>
  <c r="CV12" i="15" s="1"/>
  <c r="AM6" i="8"/>
  <c r="AJ19" i="15" s="1"/>
  <c r="AJ12" i="15" s="1"/>
  <c r="DV6" i="8"/>
  <c r="DS19" i="15" s="1"/>
  <c r="DS12" i="15" s="1"/>
  <c r="BJ6" i="8"/>
  <c r="BG19" i="15" s="1"/>
  <c r="BG12" i="15" s="1"/>
  <c r="DI6" i="8"/>
  <c r="DF19" i="15" s="1"/>
  <c r="DF12" i="15" s="1"/>
  <c r="AW6" i="8"/>
  <c r="AT19" i="15" s="1"/>
  <c r="AT12" i="15" s="1"/>
  <c r="CE6" i="8"/>
  <c r="CB19" i="15" s="1"/>
  <c r="CB12" i="15" s="1"/>
  <c r="AL6" i="8"/>
  <c r="AI19" i="15" s="1"/>
  <c r="AI12" i="15" s="1"/>
  <c r="DR6" i="8"/>
  <c r="DO19" i="15" s="1"/>
  <c r="DO12" i="15" s="1"/>
  <c r="BF6" i="8"/>
  <c r="BC19" i="15" s="1"/>
  <c r="BC12" i="15" s="1"/>
  <c r="CN6" i="8"/>
  <c r="CK19" i="15" s="1"/>
  <c r="CK12" i="15" s="1"/>
  <c r="CA6" i="8"/>
  <c r="BX19" i="15" s="1"/>
  <c r="BX12" i="15" s="1"/>
  <c r="X6" i="8"/>
  <c r="U19" i="15" s="1"/>
  <c r="DZ6" i="8"/>
  <c r="DW19" i="15" s="1"/>
  <c r="DW12" i="15" s="1"/>
  <c r="DM6" i="8"/>
  <c r="DJ19" i="15" s="1"/>
  <c r="DJ12" i="15" s="1"/>
  <c r="BV6" i="8"/>
  <c r="BS19" i="15" s="1"/>
  <c r="CS6" i="8"/>
  <c r="CP19" i="15" s="1"/>
  <c r="CP12" i="15" s="1"/>
  <c r="AG6" i="8"/>
  <c r="AD19" i="15" s="1"/>
  <c r="AD12" i="15" s="1"/>
  <c r="CB6" i="8"/>
  <c r="BY19" i="15" s="1"/>
  <c r="BY12" i="15" s="1"/>
  <c r="EA6" i="8"/>
  <c r="DX19" i="15" s="1"/>
  <c r="DX12" i="15" s="1"/>
  <c r="BO6" i="8"/>
  <c r="BL19" i="15" s="1"/>
  <c r="BL12" i="15" s="1"/>
  <c r="CH6" i="8"/>
  <c r="CE19" i="15" s="1"/>
  <c r="CE12" i="15" s="1"/>
  <c r="DB6" i="8"/>
  <c r="CY19" i="15" s="1"/>
  <c r="CY12" i="15" s="1"/>
  <c r="AP6" i="8"/>
  <c r="AM19" i="15" s="1"/>
  <c r="AM12" i="15" s="1"/>
  <c r="ED6" i="8"/>
  <c r="DO4" i="13" s="1"/>
  <c r="DO3" i="13" s="1"/>
  <c r="AI6" i="8"/>
  <c r="AF19" i="15" s="1"/>
  <c r="AF12" i="15" s="1"/>
  <c r="BN6" i="8"/>
  <c r="BK19" i="15" s="1"/>
  <c r="BK12" i="15" s="1"/>
  <c r="BA6" i="8"/>
  <c r="AX19" i="15" s="1"/>
  <c r="AX12" i="15" s="1"/>
  <c r="CW6" i="8"/>
  <c r="CT19" i="15" s="1"/>
  <c r="CT12" i="15" s="1"/>
  <c r="AK6" i="8"/>
  <c r="AH19" i="15" s="1"/>
  <c r="AH12" i="15" s="1"/>
  <c r="CF6" i="8"/>
  <c r="CC19" i="15" s="1"/>
  <c r="CC12" i="15" s="1"/>
  <c r="BS6" i="8"/>
  <c r="BP19" i="15" s="1"/>
  <c r="BP12" i="15" s="1"/>
  <c r="DX6" i="8"/>
  <c r="DU19" i="15" s="1"/>
  <c r="DU12" i="15" s="1"/>
  <c r="BL6" i="8"/>
  <c r="BI19" i="15" s="1"/>
  <c r="BI12" i="15" s="1"/>
  <c r="DK6" i="8"/>
  <c r="DH19" i="15" s="1"/>
  <c r="DH12" i="15" s="1"/>
  <c r="AY6" i="8"/>
  <c r="AV19" i="15" s="1"/>
  <c r="AV12" i="15" s="1"/>
  <c r="BR6" i="8"/>
  <c r="BO19" i="15" s="1"/>
  <c r="BO12" i="15" s="1"/>
  <c r="CL6" i="8"/>
  <c r="CI19" i="15" s="1"/>
  <c r="CI12" i="15" s="1"/>
  <c r="BY6" i="8"/>
  <c r="BV19" i="15" s="1"/>
  <c r="BV12" i="15" s="1"/>
  <c r="DG6" i="8"/>
  <c r="DD19" i="15" s="1"/>
  <c r="DD12" i="15" s="1"/>
  <c r="AU6" i="8"/>
  <c r="AR19" i="15" s="1"/>
  <c r="AR12" i="15" s="1"/>
  <c r="BD6" i="8"/>
  <c r="BA19" i="15" s="1"/>
  <c r="BA12" i="15" s="1"/>
  <c r="DC6" i="8"/>
  <c r="CZ19" i="15" s="1"/>
  <c r="CZ12" i="15" s="1"/>
  <c r="DU171" i="8"/>
  <c r="DE171" i="8"/>
  <c r="CO171" i="8"/>
  <c r="BY171" i="8"/>
  <c r="BI171" i="8"/>
  <c r="AS171" i="8"/>
  <c r="AC171" i="8"/>
  <c r="DX171" i="8"/>
  <c r="DH171" i="8"/>
  <c r="CR171" i="8"/>
  <c r="CB171" i="8"/>
  <c r="BL171" i="8"/>
  <c r="AV171" i="8"/>
  <c r="AF171" i="8"/>
  <c r="DW171" i="8"/>
  <c r="DG171" i="8"/>
  <c r="CQ171" i="8"/>
  <c r="CA171" i="8"/>
  <c r="BK171" i="8"/>
  <c r="AU171" i="8"/>
  <c r="AE171" i="8"/>
  <c r="DZ171" i="8"/>
  <c r="DJ171" i="8"/>
  <c r="CT171" i="8"/>
  <c r="CD171" i="8"/>
  <c r="BN171" i="8"/>
  <c r="AX171" i="8"/>
  <c r="AH171" i="8"/>
  <c r="DQ171" i="8"/>
  <c r="DA171" i="8"/>
  <c r="CK171" i="8"/>
  <c r="BU171" i="8"/>
  <c r="BE171" i="8"/>
  <c r="AO171" i="8"/>
  <c r="Y171" i="8"/>
  <c r="DT171" i="8"/>
  <c r="DD171" i="8"/>
  <c r="CN171" i="8"/>
  <c r="BX171" i="8"/>
  <c r="BH171" i="8"/>
  <c r="AR171" i="8"/>
  <c r="AB171" i="8"/>
  <c r="DS171" i="8"/>
  <c r="DC171" i="8"/>
  <c r="CM171" i="8"/>
  <c r="BW171" i="8"/>
  <c r="BG171" i="8"/>
  <c r="AQ171" i="8"/>
  <c r="AA171" i="8"/>
  <c r="DV171" i="8"/>
  <c r="DF171" i="8"/>
  <c r="CP171" i="8"/>
  <c r="BZ171" i="8"/>
  <c r="BJ171" i="8"/>
  <c r="AT171" i="8"/>
  <c r="AD171" i="8"/>
  <c r="EC171" i="8"/>
  <c r="DM171" i="8"/>
  <c r="CW171" i="8"/>
  <c r="CG171" i="8"/>
  <c r="BQ171" i="8"/>
  <c r="BA171" i="8"/>
  <c r="AK171" i="8"/>
  <c r="I169" i="8"/>
  <c r="DP171" i="8"/>
  <c r="CZ171" i="8"/>
  <c r="CJ171" i="8"/>
  <c r="BT171" i="8"/>
  <c r="BD171" i="8"/>
  <c r="AN171" i="8"/>
  <c r="X171" i="8"/>
  <c r="DO171" i="8"/>
  <c r="CY171" i="8"/>
  <c r="CI171" i="8"/>
  <c r="BS171" i="8"/>
  <c r="BC171" i="8"/>
  <c r="AM171" i="8"/>
  <c r="W171" i="8"/>
  <c r="DR171" i="8"/>
  <c r="DB171" i="8"/>
  <c r="CL171" i="8"/>
  <c r="BV171" i="8"/>
  <c r="BF171" i="8"/>
  <c r="AP171" i="8"/>
  <c r="Z171" i="8"/>
  <c r="CS171" i="8"/>
  <c r="AG171" i="8"/>
  <c r="CF171" i="8"/>
  <c r="EA171" i="8"/>
  <c r="BO171" i="8"/>
  <c r="DN171" i="8"/>
  <c r="BB171" i="8"/>
  <c r="CV171" i="8"/>
  <c r="ED171" i="8"/>
  <c r="CC171" i="8"/>
  <c r="EB171" i="8"/>
  <c r="BP171" i="8"/>
  <c r="DK171" i="8"/>
  <c r="AY171" i="8"/>
  <c r="CX171" i="8"/>
  <c r="AL171" i="8"/>
  <c r="AW171" i="8"/>
  <c r="CE171" i="8"/>
  <c r="DY171" i="8"/>
  <c r="BM171" i="8"/>
  <c r="DL171" i="8"/>
  <c r="AZ171" i="8"/>
  <c r="CU171" i="8"/>
  <c r="AI171" i="8"/>
  <c r="CH171" i="8"/>
  <c r="V171" i="8"/>
  <c r="DI171" i="8"/>
  <c r="AJ171" i="8"/>
  <c r="BR171" i="8"/>
  <c r="J4" i="8"/>
  <c r="J170" i="8"/>
  <c r="I170" i="8" s="1"/>
  <c r="EA225" i="8"/>
  <c r="AJ225" i="8"/>
  <c r="AZ225" i="8"/>
  <c r="BP225" i="8"/>
  <c r="CF225" i="8"/>
  <c r="CV225" i="8"/>
  <c r="DL225" i="8"/>
  <c r="EB225" i="8"/>
  <c r="J223" i="8"/>
  <c r="I223" i="8" s="1"/>
  <c r="AK225" i="8"/>
  <c r="BA225" i="8"/>
  <c r="BQ225" i="8"/>
  <c r="CG225" i="8"/>
  <c r="CW225" i="8"/>
  <c r="DM225" i="8"/>
  <c r="EC225" i="8"/>
  <c r="AD225" i="8"/>
  <c r="AT225" i="8"/>
  <c r="BJ225" i="8"/>
  <c r="BZ225" i="8"/>
  <c r="CP225" i="8"/>
  <c r="DF225" i="8"/>
  <c r="DV225" i="8"/>
  <c r="AI225" i="8"/>
  <c r="AY225" i="8"/>
  <c r="BO225" i="8"/>
  <c r="CE225" i="8"/>
  <c r="CU225" i="8"/>
  <c r="DK225" i="8"/>
  <c r="AF225" i="8"/>
  <c r="CB225" i="8"/>
  <c r="DH225" i="8"/>
  <c r="AG225" i="8"/>
  <c r="BM225" i="8"/>
  <c r="DI225" i="8"/>
  <c r="AP225" i="8"/>
  <c r="BV225" i="8"/>
  <c r="DR225" i="8"/>
  <c r="AE225" i="8"/>
  <c r="CA225" i="8"/>
  <c r="DW225" i="8"/>
  <c r="X225" i="8"/>
  <c r="AN225" i="8"/>
  <c r="BD225" i="8"/>
  <c r="BT225" i="8"/>
  <c r="CJ225" i="8"/>
  <c r="CZ225" i="8"/>
  <c r="DP225" i="8"/>
  <c r="Y225" i="8"/>
  <c r="AO225" i="8"/>
  <c r="BE225" i="8"/>
  <c r="BU225" i="8"/>
  <c r="CK225" i="8"/>
  <c r="DA225" i="8"/>
  <c r="DQ225" i="8"/>
  <c r="AH225" i="8"/>
  <c r="AX225" i="8"/>
  <c r="BN225" i="8"/>
  <c r="CD225" i="8"/>
  <c r="CT225" i="8"/>
  <c r="DJ225" i="8"/>
  <c r="DZ225" i="8"/>
  <c r="W225" i="8"/>
  <c r="AM225" i="8"/>
  <c r="BC225" i="8"/>
  <c r="BS225" i="8"/>
  <c r="CI225" i="8"/>
  <c r="CY225" i="8"/>
  <c r="DO225" i="8"/>
  <c r="BL225" i="8"/>
  <c r="DX225" i="8"/>
  <c r="AW225" i="8"/>
  <c r="CS225" i="8"/>
  <c r="Z225" i="8"/>
  <c r="DB225" i="8"/>
  <c r="BK225" i="8"/>
  <c r="DG225" i="8"/>
  <c r="AB225" i="8"/>
  <c r="AR225" i="8"/>
  <c r="BH225" i="8"/>
  <c r="BX225" i="8"/>
  <c r="CN225" i="8"/>
  <c r="DD225" i="8"/>
  <c r="DT225" i="8"/>
  <c r="AC225" i="8"/>
  <c r="AS225" i="8"/>
  <c r="BI225" i="8"/>
  <c r="BY225" i="8"/>
  <c r="CO225" i="8"/>
  <c r="DE225" i="8"/>
  <c r="DU225" i="8"/>
  <c r="V225" i="8"/>
  <c r="AL225" i="8"/>
  <c r="BB225" i="8"/>
  <c r="BR225" i="8"/>
  <c r="CH225" i="8"/>
  <c r="CX225" i="8"/>
  <c r="DN225" i="8"/>
  <c r="ED225" i="8"/>
  <c r="AA225" i="8"/>
  <c r="AQ225" i="8"/>
  <c r="BG225" i="8"/>
  <c r="BW225" i="8"/>
  <c r="CM225" i="8"/>
  <c r="DC225" i="8"/>
  <c r="DS225" i="8"/>
  <c r="AV225" i="8"/>
  <c r="CR225" i="8"/>
  <c r="CC225" i="8"/>
  <c r="DY225" i="8"/>
  <c r="BF225" i="8"/>
  <c r="CL225" i="8"/>
  <c r="AU225" i="8"/>
  <c r="CQ225" i="8"/>
  <c r="DY118" i="8"/>
  <c r="DI118" i="8"/>
  <c r="CS118" i="8"/>
  <c r="CC118" i="8"/>
  <c r="BM118" i="8"/>
  <c r="AW118" i="8"/>
  <c r="AG118" i="8"/>
  <c r="EB118" i="8"/>
  <c r="DL118" i="8"/>
  <c r="CV118" i="8"/>
  <c r="CF118" i="8"/>
  <c r="BP118" i="8"/>
  <c r="AZ118" i="8"/>
  <c r="AJ118" i="8"/>
  <c r="EA118" i="8"/>
  <c r="DK118" i="8"/>
  <c r="CU118" i="8"/>
  <c r="CE118" i="8"/>
  <c r="BO118" i="8"/>
  <c r="AY118" i="8"/>
  <c r="AI118" i="8"/>
  <c r="ED118" i="8"/>
  <c r="DN118" i="8"/>
  <c r="CX118" i="8"/>
  <c r="CH118" i="8"/>
  <c r="BR118" i="8"/>
  <c r="BB118" i="8"/>
  <c r="AL118" i="8"/>
  <c r="V118" i="8"/>
  <c r="DU118" i="8"/>
  <c r="DE118" i="8"/>
  <c r="CO118" i="8"/>
  <c r="BY118" i="8"/>
  <c r="BI118" i="8"/>
  <c r="AS118" i="8"/>
  <c r="AC118" i="8"/>
  <c r="DX118" i="8"/>
  <c r="DH118" i="8"/>
  <c r="CR118" i="8"/>
  <c r="CB118" i="8"/>
  <c r="BL118" i="8"/>
  <c r="AV118" i="8"/>
  <c r="AF118" i="8"/>
  <c r="DW118" i="8"/>
  <c r="DG118" i="8"/>
  <c r="CQ118" i="8"/>
  <c r="CA118" i="8"/>
  <c r="BK118" i="8"/>
  <c r="AU118" i="8"/>
  <c r="AE118" i="8"/>
  <c r="DZ118" i="8"/>
  <c r="DJ118" i="8"/>
  <c r="CT118" i="8"/>
  <c r="CD118" i="8"/>
  <c r="BN118" i="8"/>
  <c r="AX118" i="8"/>
  <c r="AH118" i="8"/>
  <c r="DQ118" i="8"/>
  <c r="DA118" i="8"/>
  <c r="CK118" i="8"/>
  <c r="BU118" i="8"/>
  <c r="BE118" i="8"/>
  <c r="AO118" i="8"/>
  <c r="Y118" i="8"/>
  <c r="DT118" i="8"/>
  <c r="DD118" i="8"/>
  <c r="CN118" i="8"/>
  <c r="BX118" i="8"/>
  <c r="BH118" i="8"/>
  <c r="AR118" i="8"/>
  <c r="AB118" i="8"/>
  <c r="DS118" i="8"/>
  <c r="DC118" i="8"/>
  <c r="CM118" i="8"/>
  <c r="BW118" i="8"/>
  <c r="BG118" i="8"/>
  <c r="AQ118" i="8"/>
  <c r="AA118" i="8"/>
  <c r="DV118" i="8"/>
  <c r="DF118" i="8"/>
  <c r="CP118" i="8"/>
  <c r="BZ118" i="8"/>
  <c r="BJ118" i="8"/>
  <c r="AT118" i="8"/>
  <c r="AD118" i="8"/>
  <c r="EC118" i="8"/>
  <c r="BQ118" i="8"/>
  <c r="DP118" i="8"/>
  <c r="BD118" i="8"/>
  <c r="CY118" i="8"/>
  <c r="AM118" i="8"/>
  <c r="CL118" i="8"/>
  <c r="Z118" i="8"/>
  <c r="DM118" i="8"/>
  <c r="BA118" i="8"/>
  <c r="CZ118" i="8"/>
  <c r="AN118" i="8"/>
  <c r="CI118" i="8"/>
  <c r="W118" i="8"/>
  <c r="BV118" i="8"/>
  <c r="CW118" i="8"/>
  <c r="AK118" i="8"/>
  <c r="CJ118" i="8"/>
  <c r="X118" i="8"/>
  <c r="BS118" i="8"/>
  <c r="DR118" i="8"/>
  <c r="BF118" i="8"/>
  <c r="CG118" i="8"/>
  <c r="BC118" i="8"/>
  <c r="DO118" i="8"/>
  <c r="I116" i="8"/>
  <c r="DB118" i="8"/>
  <c r="BT118" i="8"/>
  <c r="AP118" i="8"/>
  <c r="EB65" i="8"/>
  <c r="Y65" i="8"/>
  <c r="AO65" i="8"/>
  <c r="BE65" i="8"/>
  <c r="BU65" i="8"/>
  <c r="CK65" i="8"/>
  <c r="DA65" i="8"/>
  <c r="DQ65" i="8"/>
  <c r="AH65" i="8"/>
  <c r="AX65" i="8"/>
  <c r="BN65" i="8"/>
  <c r="CD65" i="8"/>
  <c r="CT65" i="8"/>
  <c r="DJ65" i="8"/>
  <c r="DZ65" i="8"/>
  <c r="AA65" i="8"/>
  <c r="AQ65" i="8"/>
  <c r="BG65" i="8"/>
  <c r="BW65" i="8"/>
  <c r="CM65" i="8"/>
  <c r="DC65" i="8"/>
  <c r="DS65" i="8"/>
  <c r="X65" i="8"/>
  <c r="AN65" i="8"/>
  <c r="BD65" i="8"/>
  <c r="BT65" i="8"/>
  <c r="CJ65" i="8"/>
  <c r="CZ65" i="8"/>
  <c r="DP65" i="8"/>
  <c r="AC65" i="8"/>
  <c r="AS65" i="8"/>
  <c r="BI65" i="8"/>
  <c r="BY65" i="8"/>
  <c r="CO65" i="8"/>
  <c r="DE65" i="8"/>
  <c r="DU65" i="8"/>
  <c r="V65" i="8"/>
  <c r="AL65" i="8"/>
  <c r="BB65" i="8"/>
  <c r="BR65" i="8"/>
  <c r="CH65" i="8"/>
  <c r="CX65" i="8"/>
  <c r="DN65" i="8"/>
  <c r="ED65" i="8"/>
  <c r="AE65" i="8"/>
  <c r="AU65" i="8"/>
  <c r="BK65" i="8"/>
  <c r="CA65" i="8"/>
  <c r="CQ65" i="8"/>
  <c r="DG65" i="8"/>
  <c r="DW65" i="8"/>
  <c r="AB65" i="8"/>
  <c r="AR65" i="8"/>
  <c r="BH65" i="8"/>
  <c r="BX65" i="8"/>
  <c r="CN65" i="8"/>
  <c r="DD65" i="8"/>
  <c r="DT65" i="8"/>
  <c r="AG65" i="8"/>
  <c r="AW65" i="8"/>
  <c r="BM65" i="8"/>
  <c r="CC65" i="8"/>
  <c r="CS65" i="8"/>
  <c r="DI65" i="8"/>
  <c r="DY65" i="8"/>
  <c r="Z65" i="8"/>
  <c r="AP65" i="8"/>
  <c r="BF65" i="8"/>
  <c r="BV65" i="8"/>
  <c r="CL65" i="8"/>
  <c r="DB65" i="8"/>
  <c r="DR65" i="8"/>
  <c r="AI65" i="8"/>
  <c r="AY65" i="8"/>
  <c r="BO65" i="8"/>
  <c r="CE65" i="8"/>
  <c r="CU65" i="8"/>
  <c r="DK65" i="8"/>
  <c r="EA65" i="8"/>
  <c r="AF65" i="8"/>
  <c r="AV65" i="8"/>
  <c r="BL65" i="8"/>
  <c r="CB65" i="8"/>
  <c r="CR65" i="8"/>
  <c r="DH65" i="8"/>
  <c r="DX65" i="8"/>
  <c r="BQ65" i="8"/>
  <c r="EC65" i="8"/>
  <c r="BZ65" i="8"/>
  <c r="BC65" i="8"/>
  <c r="DO65" i="8"/>
  <c r="CF65" i="8"/>
  <c r="I63" i="8"/>
  <c r="CG65" i="8"/>
  <c r="AD65" i="8"/>
  <c r="CP65" i="8"/>
  <c r="BS65" i="8"/>
  <c r="AJ65" i="8"/>
  <c r="CV65" i="8"/>
  <c r="AK65" i="8"/>
  <c r="CW65" i="8"/>
  <c r="AT65" i="8"/>
  <c r="DF65" i="8"/>
  <c r="W65" i="8"/>
  <c r="CI65" i="8"/>
  <c r="AZ65" i="8"/>
  <c r="DL65" i="8"/>
  <c r="DV65" i="8"/>
  <c r="AM65" i="8"/>
  <c r="DM65" i="8"/>
  <c r="BJ65" i="8"/>
  <c r="CY65" i="8"/>
  <c r="BA65" i="8"/>
  <c r="BP65" i="8"/>
  <c r="EC66" i="8"/>
  <c r="V66" i="8"/>
  <c r="AL66" i="8"/>
  <c r="BB66" i="8"/>
  <c r="BR66" i="8"/>
  <c r="CH66" i="8"/>
  <c r="CX66" i="8"/>
  <c r="DN66" i="8"/>
  <c r="ED66" i="8"/>
  <c r="AE66" i="8"/>
  <c r="AU66" i="8"/>
  <c r="BK66" i="8"/>
  <c r="CA66" i="8"/>
  <c r="CQ66" i="8"/>
  <c r="DG66" i="8"/>
  <c r="DW66" i="8"/>
  <c r="AB66" i="8"/>
  <c r="AR66" i="8"/>
  <c r="BH66" i="8"/>
  <c r="BX66" i="8"/>
  <c r="CN66" i="8"/>
  <c r="DD66" i="8"/>
  <c r="DT66" i="8"/>
  <c r="AC66" i="8"/>
  <c r="AS66" i="8"/>
  <c r="BI66" i="8"/>
  <c r="BY66" i="8"/>
  <c r="CO66" i="8"/>
  <c r="DE66" i="8"/>
  <c r="DU66" i="8"/>
  <c r="Z66" i="8"/>
  <c r="AP66" i="8"/>
  <c r="BF66" i="8"/>
  <c r="BV66" i="8"/>
  <c r="CL66" i="8"/>
  <c r="DB66" i="8"/>
  <c r="DR66" i="8"/>
  <c r="AI66" i="8"/>
  <c r="AY66" i="8"/>
  <c r="BO66" i="8"/>
  <c r="CE66" i="8"/>
  <c r="CU66" i="8"/>
  <c r="DK66" i="8"/>
  <c r="EA66" i="8"/>
  <c r="AF66" i="8"/>
  <c r="AV66" i="8"/>
  <c r="BL66" i="8"/>
  <c r="CB66" i="8"/>
  <c r="CR66" i="8"/>
  <c r="DH66" i="8"/>
  <c r="DX66" i="8"/>
  <c r="AG66" i="8"/>
  <c r="AW66" i="8"/>
  <c r="BM66" i="8"/>
  <c r="CC66" i="8"/>
  <c r="CS66" i="8"/>
  <c r="DI66" i="8"/>
  <c r="DY66" i="8"/>
  <c r="AD66" i="8"/>
  <c r="AT66" i="8"/>
  <c r="BJ66" i="8"/>
  <c r="BZ66" i="8"/>
  <c r="CP66" i="8"/>
  <c r="DF66" i="8"/>
  <c r="DV66" i="8"/>
  <c r="W66" i="8"/>
  <c r="AM66" i="8"/>
  <c r="BC66" i="8"/>
  <c r="BS66" i="8"/>
  <c r="CI66" i="8"/>
  <c r="CY66" i="8"/>
  <c r="DO66" i="8"/>
  <c r="AJ66" i="8"/>
  <c r="AZ66" i="8"/>
  <c r="BP66" i="8"/>
  <c r="CF66" i="8"/>
  <c r="CV66" i="8"/>
  <c r="DL66" i="8"/>
  <c r="EB66" i="8"/>
  <c r="AK66" i="8"/>
  <c r="BA66" i="8"/>
  <c r="BQ66" i="8"/>
  <c r="CG66" i="8"/>
  <c r="CW66" i="8"/>
  <c r="DM66" i="8"/>
  <c r="CD66" i="8"/>
  <c r="AA66" i="8"/>
  <c r="CM66" i="8"/>
  <c r="BT66" i="8"/>
  <c r="J64" i="8"/>
  <c r="I64" i="8" s="1"/>
  <c r="AO66" i="8"/>
  <c r="DA66" i="8"/>
  <c r="AH66" i="8"/>
  <c r="CT66" i="8"/>
  <c r="AQ66" i="8"/>
  <c r="DC66" i="8"/>
  <c r="X66" i="8"/>
  <c r="CJ66" i="8"/>
  <c r="BE66" i="8"/>
  <c r="DQ66" i="8"/>
  <c r="AX66" i="8"/>
  <c r="DJ66" i="8"/>
  <c r="BG66" i="8"/>
  <c r="DS66" i="8"/>
  <c r="AN66" i="8"/>
  <c r="CZ66" i="8"/>
  <c r="BU66" i="8"/>
  <c r="BN66" i="8"/>
  <c r="CK66" i="8"/>
  <c r="Y66" i="8"/>
  <c r="DZ66" i="8"/>
  <c r="BW66" i="8"/>
  <c r="BD66" i="8"/>
  <c r="DP66" i="8"/>
  <c r="ED119" i="8"/>
  <c r="AI119" i="8"/>
  <c r="AY119" i="8"/>
  <c r="BO119" i="8"/>
  <c r="CE119" i="8"/>
  <c r="CU119" i="8"/>
  <c r="DK119" i="8"/>
  <c r="EA119" i="8"/>
  <c r="X119" i="8"/>
  <c r="AN119" i="8"/>
  <c r="BD119" i="8"/>
  <c r="BT119" i="8"/>
  <c r="CJ119" i="8"/>
  <c r="CZ119" i="8"/>
  <c r="DP119" i="8"/>
  <c r="AC119" i="8"/>
  <c r="AS119" i="8"/>
  <c r="BI119" i="8"/>
  <c r="BY119" i="8"/>
  <c r="CO119" i="8"/>
  <c r="DE119" i="8"/>
  <c r="DU119" i="8"/>
  <c r="AH119" i="8"/>
  <c r="AX119" i="8"/>
  <c r="BN119" i="8"/>
  <c r="CD119" i="8"/>
  <c r="CT119" i="8"/>
  <c r="DJ119" i="8"/>
  <c r="DZ119" i="8"/>
  <c r="W119" i="8"/>
  <c r="AM119" i="8"/>
  <c r="BC119" i="8"/>
  <c r="BS119" i="8"/>
  <c r="CI119" i="8"/>
  <c r="CY119" i="8"/>
  <c r="DO119" i="8"/>
  <c r="AB119" i="8"/>
  <c r="AR119" i="8"/>
  <c r="BH119" i="8"/>
  <c r="BX119" i="8"/>
  <c r="CN119" i="8"/>
  <c r="DD119" i="8"/>
  <c r="DT119" i="8"/>
  <c r="AG119" i="8"/>
  <c r="AW119" i="8"/>
  <c r="BM119" i="8"/>
  <c r="CC119" i="8"/>
  <c r="CS119" i="8"/>
  <c r="DI119" i="8"/>
  <c r="DY119" i="8"/>
  <c r="AA119" i="8"/>
  <c r="AQ119" i="8"/>
  <c r="BG119" i="8"/>
  <c r="BW119" i="8"/>
  <c r="CM119" i="8"/>
  <c r="DC119" i="8"/>
  <c r="DS119" i="8"/>
  <c r="AF119" i="8"/>
  <c r="AV119" i="8"/>
  <c r="BL119" i="8"/>
  <c r="CB119" i="8"/>
  <c r="CR119" i="8"/>
  <c r="DH119" i="8"/>
  <c r="DX119" i="8"/>
  <c r="J117" i="8"/>
  <c r="I117" i="8" s="1"/>
  <c r="AK119" i="8"/>
  <c r="BA119" i="8"/>
  <c r="BQ119" i="8"/>
  <c r="CG119" i="8"/>
  <c r="CW119" i="8"/>
  <c r="DM119" i="8"/>
  <c r="EC119" i="8"/>
  <c r="Z119" i="8"/>
  <c r="AP119" i="8"/>
  <c r="BF119" i="8"/>
  <c r="BV119" i="8"/>
  <c r="CL119" i="8"/>
  <c r="DB119" i="8"/>
  <c r="DR119" i="8"/>
  <c r="BK119" i="8"/>
  <c r="DW119" i="8"/>
  <c r="CF119" i="8"/>
  <c r="AO119" i="8"/>
  <c r="DA119" i="8"/>
  <c r="AD119" i="8"/>
  <c r="BJ119" i="8"/>
  <c r="CP119" i="8"/>
  <c r="DV119" i="8"/>
  <c r="CA119" i="8"/>
  <c r="AJ119" i="8"/>
  <c r="CV119" i="8"/>
  <c r="BE119" i="8"/>
  <c r="DQ119" i="8"/>
  <c r="AL119" i="8"/>
  <c r="BR119" i="8"/>
  <c r="CX119" i="8"/>
  <c r="AE119" i="8"/>
  <c r="CQ119" i="8"/>
  <c r="AZ119" i="8"/>
  <c r="DL119" i="8"/>
  <c r="BU119" i="8"/>
  <c r="AT119" i="8"/>
  <c r="BZ119" i="8"/>
  <c r="DF119" i="8"/>
  <c r="AU119" i="8"/>
  <c r="EB119" i="8"/>
  <c r="BB119" i="8"/>
  <c r="BP119" i="8"/>
  <c r="CK119" i="8"/>
  <c r="DG119" i="8"/>
  <c r="CH119" i="8"/>
  <c r="Y119" i="8"/>
  <c r="DN119" i="8"/>
  <c r="V119" i="8"/>
  <c r="ED224" i="8"/>
  <c r="DN224" i="8"/>
  <c r="CX224" i="8"/>
  <c r="CH224" i="8"/>
  <c r="BR224" i="8"/>
  <c r="BB224" i="8"/>
  <c r="AL224" i="8"/>
  <c r="V224" i="8"/>
  <c r="DQ224" i="8"/>
  <c r="DA224" i="8"/>
  <c r="CK224" i="8"/>
  <c r="BU224" i="8"/>
  <c r="BE224" i="8"/>
  <c r="AO224" i="8"/>
  <c r="Y224" i="8"/>
  <c r="DT224" i="8"/>
  <c r="DD224" i="8"/>
  <c r="CN224" i="8"/>
  <c r="BX224" i="8"/>
  <c r="BH224" i="8"/>
  <c r="AR224" i="8"/>
  <c r="AB224" i="8"/>
  <c r="DS224" i="8"/>
  <c r="DC224" i="8"/>
  <c r="CM224" i="8"/>
  <c r="BW224" i="8"/>
  <c r="BG224" i="8"/>
  <c r="AQ224" i="8"/>
  <c r="AA224" i="8"/>
  <c r="DZ224" i="8"/>
  <c r="DJ224" i="8"/>
  <c r="CT224" i="8"/>
  <c r="CD224" i="8"/>
  <c r="BN224" i="8"/>
  <c r="AX224" i="8"/>
  <c r="AH224" i="8"/>
  <c r="EC224" i="8"/>
  <c r="DM224" i="8"/>
  <c r="CW224" i="8"/>
  <c r="CG224" i="8"/>
  <c r="BQ224" i="8"/>
  <c r="BA224" i="8"/>
  <c r="AK224" i="8"/>
  <c r="I222" i="8"/>
  <c r="DP224" i="8"/>
  <c r="CZ224" i="8"/>
  <c r="CJ224" i="8"/>
  <c r="BT224" i="8"/>
  <c r="BD224" i="8"/>
  <c r="AN224" i="8"/>
  <c r="X224" i="8"/>
  <c r="DO224" i="8"/>
  <c r="CY224" i="8"/>
  <c r="CI224" i="8"/>
  <c r="BS224" i="8"/>
  <c r="BC224" i="8"/>
  <c r="AM224" i="8"/>
  <c r="W224" i="8"/>
  <c r="DV224" i="8"/>
  <c r="DF224" i="8"/>
  <c r="CP224" i="8"/>
  <c r="BZ224" i="8"/>
  <c r="BJ224" i="8"/>
  <c r="AT224" i="8"/>
  <c r="AD224" i="8"/>
  <c r="DY224" i="8"/>
  <c r="DI224" i="8"/>
  <c r="CS224" i="8"/>
  <c r="CC224" i="8"/>
  <c r="BM224" i="8"/>
  <c r="AW224" i="8"/>
  <c r="AG224" i="8"/>
  <c r="EB224" i="8"/>
  <c r="DL224" i="8"/>
  <c r="CV224" i="8"/>
  <c r="CF224" i="8"/>
  <c r="BP224" i="8"/>
  <c r="AZ224" i="8"/>
  <c r="AJ224" i="8"/>
  <c r="EA224" i="8"/>
  <c r="DK224" i="8"/>
  <c r="CU224" i="8"/>
  <c r="CE224" i="8"/>
  <c r="BO224" i="8"/>
  <c r="AY224" i="8"/>
  <c r="AI224" i="8"/>
  <c r="CL224" i="8"/>
  <c r="Z224" i="8"/>
  <c r="BY224" i="8"/>
  <c r="DX224" i="8"/>
  <c r="BL224" i="8"/>
  <c r="DG224" i="8"/>
  <c r="AU224" i="8"/>
  <c r="DB224" i="8"/>
  <c r="AC224" i="8"/>
  <c r="DW224" i="8"/>
  <c r="BV224" i="8"/>
  <c r="DU224" i="8"/>
  <c r="BI224" i="8"/>
  <c r="DH224" i="8"/>
  <c r="AV224" i="8"/>
  <c r="CQ224" i="8"/>
  <c r="AE224" i="8"/>
  <c r="CO224" i="8"/>
  <c r="BK224" i="8"/>
  <c r="DR224" i="8"/>
  <c r="BF224" i="8"/>
  <c r="DE224" i="8"/>
  <c r="AS224" i="8"/>
  <c r="CR224" i="8"/>
  <c r="AF224" i="8"/>
  <c r="CA224" i="8"/>
  <c r="AP224" i="8"/>
  <c r="CB224" i="8"/>
  <c r="J5" i="8"/>
  <c r="EB172" i="8"/>
  <c r="AM172" i="8"/>
  <c r="BC172" i="8"/>
  <c r="BS172" i="8"/>
  <c r="CI172" i="8"/>
  <c r="CY172" i="8"/>
  <c r="DO172" i="8"/>
  <c r="AJ172" i="8"/>
  <c r="AZ172" i="8"/>
  <c r="BP172" i="8"/>
  <c r="CF172" i="8"/>
  <c r="CV172" i="8"/>
  <c r="DL172" i="8"/>
  <c r="AC172" i="8"/>
  <c r="AS172" i="8"/>
  <c r="BI172" i="8"/>
  <c r="BY172" i="8"/>
  <c r="CO172" i="8"/>
  <c r="DE172" i="8"/>
  <c r="DU172" i="8"/>
  <c r="Z172" i="8"/>
  <c r="AP172" i="8"/>
  <c r="BF172" i="8"/>
  <c r="BV172" i="8"/>
  <c r="CL172" i="8"/>
  <c r="DB172" i="8"/>
  <c r="DR172" i="8"/>
  <c r="ED172" i="8"/>
  <c r="AA172" i="8"/>
  <c r="AQ172" i="8"/>
  <c r="BG172" i="8"/>
  <c r="BW172" i="8"/>
  <c r="CM172" i="8"/>
  <c r="DC172" i="8"/>
  <c r="DS172" i="8"/>
  <c r="X172" i="8"/>
  <c r="AN172" i="8"/>
  <c r="BD172" i="8"/>
  <c r="BT172" i="8"/>
  <c r="CJ172" i="8"/>
  <c r="CZ172" i="8"/>
  <c r="DP172" i="8"/>
  <c r="AG172" i="8"/>
  <c r="AW172" i="8"/>
  <c r="BM172" i="8"/>
  <c r="CC172" i="8"/>
  <c r="CS172" i="8"/>
  <c r="DI172" i="8"/>
  <c r="DY172" i="8"/>
  <c r="AD172" i="8"/>
  <c r="AT172" i="8"/>
  <c r="BJ172" i="8"/>
  <c r="BZ172" i="8"/>
  <c r="CP172" i="8"/>
  <c r="DF172" i="8"/>
  <c r="DV172" i="8"/>
  <c r="AE172" i="8"/>
  <c r="AU172" i="8"/>
  <c r="BK172" i="8"/>
  <c r="CA172" i="8"/>
  <c r="CQ172" i="8"/>
  <c r="DG172" i="8"/>
  <c r="DW172" i="8"/>
  <c r="AB172" i="8"/>
  <c r="AR172" i="8"/>
  <c r="BH172" i="8"/>
  <c r="BX172" i="8"/>
  <c r="CN172" i="8"/>
  <c r="DD172" i="8"/>
  <c r="DT172" i="8"/>
  <c r="AK172" i="8"/>
  <c r="BA172" i="8"/>
  <c r="BQ172" i="8"/>
  <c r="CG172" i="8"/>
  <c r="CW172" i="8"/>
  <c r="DM172" i="8"/>
  <c r="EC172" i="8"/>
  <c r="AH172" i="8"/>
  <c r="AX172" i="8"/>
  <c r="BN172" i="8"/>
  <c r="CD172" i="8"/>
  <c r="CT172" i="8"/>
  <c r="DJ172" i="8"/>
  <c r="DZ172" i="8"/>
  <c r="AY172" i="8"/>
  <c r="DK172" i="8"/>
  <c r="AV172" i="8"/>
  <c r="DH172" i="8"/>
  <c r="BU172" i="8"/>
  <c r="BB172" i="8"/>
  <c r="DN172" i="8"/>
  <c r="CU172" i="8"/>
  <c r="CR172" i="8"/>
  <c r="BE172" i="8"/>
  <c r="BO172" i="8"/>
  <c r="EA172" i="8"/>
  <c r="BL172" i="8"/>
  <c r="DX172" i="8"/>
  <c r="Y172" i="8"/>
  <c r="CK172" i="8"/>
  <c r="BR172" i="8"/>
  <c r="AI172" i="8"/>
  <c r="AF172" i="8"/>
  <c r="DQ172" i="8"/>
  <c r="AL172" i="8"/>
  <c r="CE172" i="8"/>
  <c r="CB172" i="8"/>
  <c r="AO172" i="8"/>
  <c r="DA172" i="8"/>
  <c r="CH172" i="8"/>
  <c r="CX172" i="8"/>
  <c r="V172" i="8"/>
  <c r="V6" i="8"/>
  <c r="W172" i="8"/>
  <c r="AX3" i="8"/>
  <c r="AX276" i="8" s="1"/>
  <c r="AW1" i="8"/>
  <c r="AU3" i="7"/>
  <c r="AT1" i="7"/>
  <c r="K35" i="21" l="1"/>
  <c r="BR9" i="12"/>
  <c r="J274" i="8"/>
  <c r="G35" i="21"/>
  <c r="D71" i="3" s="1"/>
  <c r="DA4" i="13"/>
  <c r="DA3" i="13" s="1"/>
  <c r="CL4" i="13"/>
  <c r="CL3" i="13" s="1"/>
  <c r="CX5" i="15"/>
  <c r="CX7" i="15" s="1"/>
  <c r="DM5" i="15"/>
  <c r="DM7" i="15" s="1"/>
  <c r="BR5" i="15"/>
  <c r="BR7" i="15" s="1"/>
  <c r="BH4" i="13"/>
  <c r="BH3" i="13" s="1"/>
  <c r="BO9" i="12"/>
  <c r="BF9" i="12"/>
  <c r="BQ9" i="12"/>
  <c r="I4" i="8"/>
  <c r="C71" i="3"/>
  <c r="BF4" i="13"/>
  <c r="BF3" i="13" s="1"/>
  <c r="BQ24" i="15" s="1"/>
  <c r="K4" i="13"/>
  <c r="K3" i="13" s="1"/>
  <c r="V24" i="15" s="1"/>
  <c r="AL5" i="15"/>
  <c r="AL7" i="15" s="1"/>
  <c r="W5" i="15"/>
  <c r="W7" i="15" s="1"/>
  <c r="Z4" i="13"/>
  <c r="Z3" i="13" s="1"/>
  <c r="AB4" i="13"/>
  <c r="AB3" i="13" s="1"/>
  <c r="AN5" i="15"/>
  <c r="AN7" i="15" s="1"/>
  <c r="BT5" i="15"/>
  <c r="BT7" i="15" s="1"/>
  <c r="H39" i="20"/>
  <c r="H40" i="20" s="1"/>
  <c r="I19" i="15"/>
  <c r="S19" i="15"/>
  <c r="S5" i="15"/>
  <c r="S7" i="15" s="1"/>
  <c r="J19" i="15"/>
  <c r="BB5" i="15"/>
  <c r="BB7" i="15" s="1"/>
  <c r="BB19" i="15"/>
  <c r="BB12" i="15" s="1"/>
  <c r="Q19" i="15"/>
  <c r="BS12" i="15"/>
  <c r="L12" i="15" s="1"/>
  <c r="Q12" i="15"/>
  <c r="R4" i="15"/>
  <c r="G16" i="13" s="1"/>
  <c r="G7" i="13" s="1"/>
  <c r="O19" i="15"/>
  <c r="AG12" i="15"/>
  <c r="L19" i="15"/>
  <c r="CO12" i="15"/>
  <c r="U12" i="15"/>
  <c r="P19" i="15"/>
  <c r="AS12" i="15"/>
  <c r="AP4" i="13"/>
  <c r="AP3" i="13" s="1"/>
  <c r="CG5" i="15"/>
  <c r="CG7" i="15" s="1"/>
  <c r="CG19" i="15"/>
  <c r="CG12" i="15" s="1"/>
  <c r="N12" i="15" s="1"/>
  <c r="DA12" i="15"/>
  <c r="P12" i="15" s="1"/>
  <c r="E9" i="18"/>
  <c r="F9" i="18" s="1"/>
  <c r="BH20" i="13"/>
  <c r="BI57" i="13"/>
  <c r="BI34" i="13" s="1"/>
  <c r="BI27" i="13" s="1"/>
  <c r="BI55" i="13"/>
  <c r="BI24" i="13" s="1"/>
  <c r="BK2" i="13"/>
  <c r="BJ58" i="13"/>
  <c r="E11" i="17"/>
  <c r="I10" i="17"/>
  <c r="L11" i="17"/>
  <c r="K10" i="17"/>
  <c r="G11" i="17"/>
  <c r="G10" i="17" s="1"/>
  <c r="E12" i="17"/>
  <c r="L12" i="17"/>
  <c r="I9" i="12"/>
  <c r="G4" i="13"/>
  <c r="AR5" i="15"/>
  <c r="AR7" i="15" s="1"/>
  <c r="AF4" i="13"/>
  <c r="AF3" i="13" s="1"/>
  <c r="BO5" i="15"/>
  <c r="BO7" i="15" s="1"/>
  <c r="BC4" i="13"/>
  <c r="BC3" i="13" s="1"/>
  <c r="DU5" i="15"/>
  <c r="DU7" i="15" s="1"/>
  <c r="DI4" i="13"/>
  <c r="DI3" i="13" s="1"/>
  <c r="CT5" i="15"/>
  <c r="CT7" i="15" s="1"/>
  <c r="CH4" i="13"/>
  <c r="CH3" i="13" s="1"/>
  <c r="BL5" i="15"/>
  <c r="BL7" i="15" s="1"/>
  <c r="AZ4" i="13"/>
  <c r="AZ3" i="13" s="1"/>
  <c r="CP5" i="15"/>
  <c r="CP7" i="15" s="1"/>
  <c r="CD4" i="13"/>
  <c r="CD3" i="13" s="1"/>
  <c r="U5" i="15"/>
  <c r="U7" i="15" s="1"/>
  <c r="I4" i="13"/>
  <c r="I3" i="13" s="1"/>
  <c r="DO5" i="15"/>
  <c r="DO7" i="15" s="1"/>
  <c r="DC4" i="13"/>
  <c r="DC3" i="13" s="1"/>
  <c r="DF5" i="15"/>
  <c r="DF7" i="15" s="1"/>
  <c r="CT4" i="13"/>
  <c r="CT3" i="13" s="1"/>
  <c r="CV5" i="15"/>
  <c r="CV7" i="15" s="1"/>
  <c r="CJ4" i="13"/>
  <c r="CJ3" i="13" s="1"/>
  <c r="DZ5" i="15"/>
  <c r="DZ7" i="15" s="1"/>
  <c r="DN4" i="13"/>
  <c r="DN3" i="13" s="1"/>
  <c r="BU5" i="15"/>
  <c r="BU7" i="15" s="1"/>
  <c r="BI4" i="13"/>
  <c r="BI3" i="13" s="1"/>
  <c r="AY5" i="15"/>
  <c r="AY7" i="15" s="1"/>
  <c r="AM4" i="13"/>
  <c r="AM3" i="13" s="1"/>
  <c r="DE5" i="15"/>
  <c r="DE7" i="15" s="1"/>
  <c r="CS4" i="13"/>
  <c r="CS3" i="13" s="1"/>
  <c r="DR5" i="15"/>
  <c r="DR7" i="15" s="1"/>
  <c r="DF4" i="13"/>
  <c r="DF3" i="13" s="1"/>
  <c r="AC5" i="15"/>
  <c r="AC7" i="15" s="1"/>
  <c r="Q4" i="13"/>
  <c r="Q3" i="13" s="1"/>
  <c r="DL5" i="15"/>
  <c r="DL7" i="15" s="1"/>
  <c r="CZ4" i="13"/>
  <c r="CZ3" i="13" s="1"/>
  <c r="DB5" i="15"/>
  <c r="DB7" i="15" s="1"/>
  <c r="CP4" i="13"/>
  <c r="CP3" i="13" s="1"/>
  <c r="AA5" i="15"/>
  <c r="AA7" i="15" s="1"/>
  <c r="O4" i="13"/>
  <c r="O3" i="13" s="1"/>
  <c r="AG5" i="15"/>
  <c r="AG7" i="15" s="1"/>
  <c r="U4" i="13"/>
  <c r="U3" i="13" s="1"/>
  <c r="AE5" i="15"/>
  <c r="AE7" i="15" s="1"/>
  <c r="S4" i="13"/>
  <c r="S3" i="13" s="1"/>
  <c r="Z5" i="15"/>
  <c r="Z7" i="15" s="1"/>
  <c r="N4" i="13"/>
  <c r="N3" i="13" s="1"/>
  <c r="AU5" i="15"/>
  <c r="AU7" i="15" s="1"/>
  <c r="AI4" i="13"/>
  <c r="AI3" i="13" s="1"/>
  <c r="CJ5" i="15"/>
  <c r="CJ7" i="15" s="1"/>
  <c r="BX4" i="13"/>
  <c r="BX3" i="13" s="1"/>
  <c r="DD5" i="15"/>
  <c r="DD7" i="15" s="1"/>
  <c r="CR4" i="13"/>
  <c r="CR3" i="13" s="1"/>
  <c r="AV5" i="15"/>
  <c r="AV7" i="15" s="1"/>
  <c r="AJ4" i="13"/>
  <c r="AJ3" i="13" s="1"/>
  <c r="BP5" i="15"/>
  <c r="BP7" i="15" s="1"/>
  <c r="BP24" i="15" s="1"/>
  <c r="BD4" i="13"/>
  <c r="BD3" i="13" s="1"/>
  <c r="AX5" i="15"/>
  <c r="AX7" i="15" s="1"/>
  <c r="AL4" i="13"/>
  <c r="AL3" i="13" s="1"/>
  <c r="AM5" i="15"/>
  <c r="AM7" i="15" s="1"/>
  <c r="AA4" i="13"/>
  <c r="AA3" i="13" s="1"/>
  <c r="DX5" i="15"/>
  <c r="DX7" i="15" s="1"/>
  <c r="DL4" i="13"/>
  <c r="DL3" i="13" s="1"/>
  <c r="BS5" i="15"/>
  <c r="BS7" i="15" s="1"/>
  <c r="BG4" i="13"/>
  <c r="BG3" i="13" s="1"/>
  <c r="BR24" i="15" s="1"/>
  <c r="BX5" i="15"/>
  <c r="BX7" i="15" s="1"/>
  <c r="BL4" i="13"/>
  <c r="BL3" i="13" s="1"/>
  <c r="AI5" i="15"/>
  <c r="AI7" i="15" s="1"/>
  <c r="W4" i="13"/>
  <c r="W3" i="13" s="1"/>
  <c r="BG5" i="15"/>
  <c r="BG7" i="15" s="1"/>
  <c r="AU4" i="13"/>
  <c r="AU3" i="13" s="1"/>
  <c r="AW5" i="15"/>
  <c r="AW7" i="15" s="1"/>
  <c r="AK4" i="13"/>
  <c r="AK3" i="13" s="1"/>
  <c r="CR5" i="15"/>
  <c r="CR7" i="15" s="1"/>
  <c r="CF4" i="13"/>
  <c r="CF3" i="13" s="1"/>
  <c r="AB5" i="15"/>
  <c r="AB7" i="15" s="1"/>
  <c r="P4" i="13"/>
  <c r="P3" i="13" s="1"/>
  <c r="DK5" i="15"/>
  <c r="DK7" i="15" s="1"/>
  <c r="CY4" i="13"/>
  <c r="CY3" i="13" s="1"/>
  <c r="BJ5" i="15"/>
  <c r="BJ7" i="15" s="1"/>
  <c r="AX4" i="13"/>
  <c r="AX3" i="13" s="1"/>
  <c r="AQ5" i="15"/>
  <c r="AQ7" i="15" s="1"/>
  <c r="AE4" i="13"/>
  <c r="AE3" i="13" s="1"/>
  <c r="CO5" i="15"/>
  <c r="CO7" i="15" s="1"/>
  <c r="CC4" i="13"/>
  <c r="CC3" i="13" s="1"/>
  <c r="BM5" i="15"/>
  <c r="BM7" i="15" s="1"/>
  <c r="BA4" i="13"/>
  <c r="BA3" i="13" s="1"/>
  <c r="AK5" i="15"/>
  <c r="AK7" i="15" s="1"/>
  <c r="Y4" i="13"/>
  <c r="Y3" i="13" s="1"/>
  <c r="CM5" i="15"/>
  <c r="CM7" i="15" s="1"/>
  <c r="CA4" i="13"/>
  <c r="CA3" i="13" s="1"/>
  <c r="CS5" i="15"/>
  <c r="CS7" i="15" s="1"/>
  <c r="CG4" i="13"/>
  <c r="CG3" i="13" s="1"/>
  <c r="CQ5" i="15"/>
  <c r="CQ7" i="15" s="1"/>
  <c r="CE4" i="13"/>
  <c r="CE3" i="13" s="1"/>
  <c r="CL5" i="15"/>
  <c r="CL7" i="15" s="1"/>
  <c r="BZ4" i="13"/>
  <c r="BZ3" i="13" s="1"/>
  <c r="DG5" i="15"/>
  <c r="DG7" i="15" s="1"/>
  <c r="CU4" i="13"/>
  <c r="CU3" i="13" s="1"/>
  <c r="AO5" i="15"/>
  <c r="AO7" i="15" s="1"/>
  <c r="AC4" i="13"/>
  <c r="AC3" i="13" s="1"/>
  <c r="CZ5" i="15"/>
  <c r="CZ7" i="15" s="1"/>
  <c r="CN4" i="13"/>
  <c r="CN3" i="13" s="1"/>
  <c r="BV5" i="15"/>
  <c r="BV7" i="15" s="1"/>
  <c r="BJ4" i="13"/>
  <c r="BJ3" i="13" s="1"/>
  <c r="DH5" i="15"/>
  <c r="DH7" i="15" s="1"/>
  <c r="CV4" i="13"/>
  <c r="CV3" i="13" s="1"/>
  <c r="CC5" i="15"/>
  <c r="CC7" i="15" s="1"/>
  <c r="BQ4" i="13"/>
  <c r="BQ3" i="13" s="1"/>
  <c r="BK5" i="15"/>
  <c r="BK7" i="15" s="1"/>
  <c r="AY4" i="13"/>
  <c r="AY3" i="13" s="1"/>
  <c r="CY5" i="15"/>
  <c r="CY7" i="15" s="1"/>
  <c r="CM4" i="13"/>
  <c r="CM3" i="13" s="1"/>
  <c r="BY5" i="15"/>
  <c r="BY7" i="15" s="1"/>
  <c r="BM4" i="13"/>
  <c r="BM3" i="13" s="1"/>
  <c r="DJ5" i="15"/>
  <c r="DJ7" i="15" s="1"/>
  <c r="CX4" i="13"/>
  <c r="CX3" i="13" s="1"/>
  <c r="CK5" i="15"/>
  <c r="CK7" i="15" s="1"/>
  <c r="BY4" i="13"/>
  <c r="BY3" i="13" s="1"/>
  <c r="CB5" i="15"/>
  <c r="CB7" i="15" s="1"/>
  <c r="BP4" i="13"/>
  <c r="BP3" i="13" s="1"/>
  <c r="DS5" i="15"/>
  <c r="DS7" i="15" s="1"/>
  <c r="DG4" i="13"/>
  <c r="DG3" i="13" s="1"/>
  <c r="DI5" i="15"/>
  <c r="DI7" i="15" s="1"/>
  <c r="CW4" i="13"/>
  <c r="CW3" i="13" s="1"/>
  <c r="DN5" i="15"/>
  <c r="DN7" i="15" s="1"/>
  <c r="DB4" i="13"/>
  <c r="DB3" i="13" s="1"/>
  <c r="CN5" i="15"/>
  <c r="CN7" i="15" s="1"/>
  <c r="CB4" i="13"/>
  <c r="CB3" i="13" s="1"/>
  <c r="AP5" i="15"/>
  <c r="AP7" i="15" s="1"/>
  <c r="AD4" i="13"/>
  <c r="AD3" i="13" s="1"/>
  <c r="DV5" i="15"/>
  <c r="DV7" i="15" s="1"/>
  <c r="DJ4" i="13"/>
  <c r="DJ3" i="13" s="1"/>
  <c r="DC5" i="15"/>
  <c r="DC7" i="15" s="1"/>
  <c r="CQ4" i="13"/>
  <c r="CQ3" i="13" s="1"/>
  <c r="CA5" i="15"/>
  <c r="CA7" i="15" s="1"/>
  <c r="BO4" i="13"/>
  <c r="BO3" i="13" s="1"/>
  <c r="DY5" i="15"/>
  <c r="DY7" i="15" s="1"/>
  <c r="DM4" i="13"/>
  <c r="DM3" i="13" s="1"/>
  <c r="CW5" i="15"/>
  <c r="CW7" i="15" s="1"/>
  <c r="CK4" i="13"/>
  <c r="CK3" i="13" s="1"/>
  <c r="T5" i="15"/>
  <c r="T7" i="15" s="1"/>
  <c r="T4" i="15" s="1"/>
  <c r="H4" i="13"/>
  <c r="H3" i="13" s="1"/>
  <c r="BH5" i="15"/>
  <c r="BH7" i="15" s="1"/>
  <c r="AV4" i="13"/>
  <c r="AV3" i="13" s="1"/>
  <c r="BE5" i="15"/>
  <c r="BE7" i="15" s="1"/>
  <c r="AS4" i="13"/>
  <c r="AS3" i="13" s="1"/>
  <c r="BD5" i="15"/>
  <c r="BD7" i="15" s="1"/>
  <c r="AR4" i="13"/>
  <c r="AR3" i="13" s="1"/>
  <c r="BW5" i="15"/>
  <c r="BW7" i="15" s="1"/>
  <c r="BK4" i="13"/>
  <c r="BK3" i="13" s="1"/>
  <c r="BA5" i="15"/>
  <c r="BA7" i="15" s="1"/>
  <c r="AO4" i="13"/>
  <c r="AO3" i="13" s="1"/>
  <c r="CI5" i="15"/>
  <c r="BW4" i="13"/>
  <c r="BW3" i="13" s="1"/>
  <c r="BI5" i="15"/>
  <c r="BI7" i="15" s="1"/>
  <c r="AW4" i="13"/>
  <c r="AW3" i="13" s="1"/>
  <c r="AH5" i="15"/>
  <c r="AH7" i="15" s="1"/>
  <c r="V4" i="13"/>
  <c r="V3" i="13" s="1"/>
  <c r="AF5" i="15"/>
  <c r="AF7" i="15" s="1"/>
  <c r="T4" i="13"/>
  <c r="T3" i="13" s="1"/>
  <c r="CE5" i="15"/>
  <c r="CE7" i="15" s="1"/>
  <c r="BS4" i="13"/>
  <c r="BS3" i="13" s="1"/>
  <c r="AD5" i="15"/>
  <c r="AD7" i="15" s="1"/>
  <c r="R4" i="13"/>
  <c r="R3" i="13" s="1"/>
  <c r="DW5" i="15"/>
  <c r="DW7" i="15" s="1"/>
  <c r="DK4" i="13"/>
  <c r="DK3" i="13" s="1"/>
  <c r="BC5" i="15"/>
  <c r="BC7" i="15" s="1"/>
  <c r="AQ4" i="13"/>
  <c r="AQ3" i="13" s="1"/>
  <c r="AT5" i="15"/>
  <c r="AT7" i="15" s="1"/>
  <c r="AH4" i="13"/>
  <c r="AH3" i="13" s="1"/>
  <c r="AJ5" i="15"/>
  <c r="AJ7" i="15" s="1"/>
  <c r="X4" i="13"/>
  <c r="X3" i="13" s="1"/>
  <c r="BN5" i="15"/>
  <c r="BN7" i="15" s="1"/>
  <c r="BB4" i="13"/>
  <c r="BB3" i="13" s="1"/>
  <c r="CU5" i="15"/>
  <c r="CU7" i="15" s="1"/>
  <c r="CI4" i="13"/>
  <c r="CI3" i="13" s="1"/>
  <c r="DA5" i="15"/>
  <c r="DA7" i="15" s="1"/>
  <c r="CO4" i="13"/>
  <c r="CO3" i="13" s="1"/>
  <c r="AS5" i="15"/>
  <c r="AS7" i="15" s="1"/>
  <c r="AG4" i="13"/>
  <c r="AG3" i="13" s="1"/>
  <c r="BF5" i="15"/>
  <c r="BF7" i="15" s="1"/>
  <c r="AT4" i="13"/>
  <c r="AT3" i="13" s="1"/>
  <c r="Y5" i="15"/>
  <c r="Y7" i="15" s="1"/>
  <c r="M4" i="13"/>
  <c r="M3" i="13" s="1"/>
  <c r="AZ5" i="15"/>
  <c r="AZ7" i="15" s="1"/>
  <c r="AN4" i="13"/>
  <c r="AN3" i="13" s="1"/>
  <c r="CD5" i="15"/>
  <c r="CD7" i="15" s="1"/>
  <c r="BR4" i="13"/>
  <c r="BR3" i="13" s="1"/>
  <c r="BZ5" i="15"/>
  <c r="BZ7" i="15" s="1"/>
  <c r="BN4" i="13"/>
  <c r="BN3" i="13" s="1"/>
  <c r="CF5" i="15"/>
  <c r="CF7" i="15" s="1"/>
  <c r="BT4" i="13"/>
  <c r="BT3" i="13" s="1"/>
  <c r="DT5" i="15"/>
  <c r="DT7" i="15" s="1"/>
  <c r="DH4" i="13"/>
  <c r="DH3" i="13" s="1"/>
  <c r="DQ5" i="15"/>
  <c r="DQ7" i="15" s="1"/>
  <c r="DE4" i="13"/>
  <c r="DE3" i="13" s="1"/>
  <c r="DP5" i="15"/>
  <c r="DP7" i="15" s="1"/>
  <c r="DD4" i="13"/>
  <c r="DD3" i="13" s="1"/>
  <c r="X5" i="15"/>
  <c r="X7" i="15" s="1"/>
  <c r="L4" i="13"/>
  <c r="L3" i="13" s="1"/>
  <c r="CC3" i="10"/>
  <c r="CB1" i="10"/>
  <c r="I5" i="8"/>
  <c r="ED7" i="8"/>
  <c r="DZ7" i="8"/>
  <c r="DV7" i="8"/>
  <c r="DR7" i="8"/>
  <c r="DN7" i="8"/>
  <c r="DJ7" i="8"/>
  <c r="DF7" i="8"/>
  <c r="DB7" i="8"/>
  <c r="CX7" i="8"/>
  <c r="CT7" i="8"/>
  <c r="CP7" i="8"/>
  <c r="CL7" i="8"/>
  <c r="CH7" i="8"/>
  <c r="CD7" i="8"/>
  <c r="BZ7" i="8"/>
  <c r="BV7" i="8"/>
  <c r="BR7" i="8"/>
  <c r="BN7" i="8"/>
  <c r="BJ7" i="8"/>
  <c r="BF7" i="8"/>
  <c r="BB7" i="8"/>
  <c r="AX7" i="8"/>
  <c r="AT7" i="8"/>
  <c r="AP7" i="8"/>
  <c r="AL7" i="8"/>
  <c r="AH7" i="8"/>
  <c r="AD7" i="8"/>
  <c r="Z7" i="8"/>
  <c r="V7" i="8"/>
  <c r="EC7" i="8"/>
  <c r="DY7" i="8"/>
  <c r="DU7" i="8"/>
  <c r="DQ7" i="8"/>
  <c r="DM7" i="8"/>
  <c r="DI7" i="8"/>
  <c r="DE7" i="8"/>
  <c r="DA7" i="8"/>
  <c r="CW7" i="8"/>
  <c r="CS7" i="8"/>
  <c r="CO7" i="8"/>
  <c r="CK7" i="8"/>
  <c r="CG7" i="8"/>
  <c r="CC7" i="8"/>
  <c r="BY7" i="8"/>
  <c r="BU7" i="8"/>
  <c r="BQ7" i="8"/>
  <c r="BM7" i="8"/>
  <c r="BI7" i="8"/>
  <c r="BE7" i="8"/>
  <c r="BA7" i="8"/>
  <c r="AW7" i="8"/>
  <c r="AS7" i="8"/>
  <c r="AO7" i="8"/>
  <c r="AK7" i="8"/>
  <c r="AG7" i="8"/>
  <c r="AC7" i="8"/>
  <c r="Y7" i="8"/>
  <c r="EB7" i="8"/>
  <c r="DX7" i="8"/>
  <c r="DT7" i="8"/>
  <c r="DP7" i="8"/>
  <c r="DL7" i="8"/>
  <c r="DH7" i="8"/>
  <c r="DD7" i="8"/>
  <c r="CZ7" i="8"/>
  <c r="CV7" i="8"/>
  <c r="CR7" i="8"/>
  <c r="CN7" i="8"/>
  <c r="CJ7" i="8"/>
  <c r="CF7" i="8"/>
  <c r="CB7" i="8"/>
  <c r="BX7" i="8"/>
  <c r="BT7" i="8"/>
  <c r="BP7" i="8"/>
  <c r="BL7" i="8"/>
  <c r="BH7" i="8"/>
  <c r="BD7" i="8"/>
  <c r="AZ7" i="8"/>
  <c r="AV7" i="8"/>
  <c r="AR7" i="8"/>
  <c r="AN7" i="8"/>
  <c r="AJ7" i="8"/>
  <c r="AF7" i="8"/>
  <c r="AB7" i="8"/>
  <c r="X7" i="8"/>
  <c r="EA7" i="8"/>
  <c r="DK7" i="8"/>
  <c r="CU7" i="8"/>
  <c r="CE7" i="8"/>
  <c r="BO7" i="8"/>
  <c r="AY7" i="8"/>
  <c r="AI7" i="8"/>
  <c r="DW7" i="8"/>
  <c r="DG7" i="8"/>
  <c r="CQ7" i="8"/>
  <c r="CA7" i="8"/>
  <c r="BK7" i="8"/>
  <c r="AU7" i="8"/>
  <c r="AE7" i="8"/>
  <c r="DS7" i="8"/>
  <c r="DC7" i="8"/>
  <c r="CM7" i="8"/>
  <c r="BW7" i="8"/>
  <c r="BG7" i="8"/>
  <c r="AQ7" i="8"/>
  <c r="AA7" i="8"/>
  <c r="CY7" i="8"/>
  <c r="AM7" i="8"/>
  <c r="CI7" i="8"/>
  <c r="W7" i="8"/>
  <c r="BS7" i="8"/>
  <c r="DO7" i="8"/>
  <c r="BC7" i="8"/>
  <c r="ED8" i="8"/>
  <c r="DZ8" i="8"/>
  <c r="DV8" i="8"/>
  <c r="DR8" i="8"/>
  <c r="DN8" i="8"/>
  <c r="DJ8" i="8"/>
  <c r="DF8" i="8"/>
  <c r="DB8" i="8"/>
  <c r="CX8" i="8"/>
  <c r="CT8" i="8"/>
  <c r="CP8" i="8"/>
  <c r="CL8" i="8"/>
  <c r="CH8" i="8"/>
  <c r="CD8" i="8"/>
  <c r="BZ8" i="8"/>
  <c r="BV8" i="8"/>
  <c r="BR8" i="8"/>
  <c r="BN8" i="8"/>
  <c r="BJ8" i="8"/>
  <c r="BF8" i="8"/>
  <c r="BB8" i="8"/>
  <c r="AX8" i="8"/>
  <c r="AT8" i="8"/>
  <c r="AP8" i="8"/>
  <c r="AL8" i="8"/>
  <c r="AH8" i="8"/>
  <c r="AD8" i="8"/>
  <c r="Z8" i="8"/>
  <c r="EC8" i="8"/>
  <c r="DY8" i="8"/>
  <c r="DU8" i="8"/>
  <c r="DQ8" i="8"/>
  <c r="DM8" i="8"/>
  <c r="DI8" i="8"/>
  <c r="DE8" i="8"/>
  <c r="DA8" i="8"/>
  <c r="CW8" i="8"/>
  <c r="CS8" i="8"/>
  <c r="CO8" i="8"/>
  <c r="CK8" i="8"/>
  <c r="CG8" i="8"/>
  <c r="CC8" i="8"/>
  <c r="BY8" i="8"/>
  <c r="BU8" i="8"/>
  <c r="BQ8" i="8"/>
  <c r="BM8" i="8"/>
  <c r="BI8" i="8"/>
  <c r="BE8" i="8"/>
  <c r="BA8" i="8"/>
  <c r="AW8" i="8"/>
  <c r="AS8" i="8"/>
  <c r="AO8" i="8"/>
  <c r="AK8" i="8"/>
  <c r="AG8" i="8"/>
  <c r="AC8" i="8"/>
  <c r="Y8" i="8"/>
  <c r="V8" i="8"/>
  <c r="EB8" i="8"/>
  <c r="DX8" i="8"/>
  <c r="DT8" i="8"/>
  <c r="DP8" i="8"/>
  <c r="DL8" i="8"/>
  <c r="DH8" i="8"/>
  <c r="DD8" i="8"/>
  <c r="CZ8" i="8"/>
  <c r="CV8" i="8"/>
  <c r="CR8" i="8"/>
  <c r="CN8" i="8"/>
  <c r="CJ8" i="8"/>
  <c r="CF8" i="8"/>
  <c r="CB8" i="8"/>
  <c r="BX8" i="8"/>
  <c r="BT8" i="8"/>
  <c r="BP8" i="8"/>
  <c r="BL8" i="8"/>
  <c r="BH8" i="8"/>
  <c r="BD8" i="8"/>
  <c r="AZ8" i="8"/>
  <c r="AV8" i="8"/>
  <c r="AR8" i="8"/>
  <c r="AN8" i="8"/>
  <c r="AJ8" i="8"/>
  <c r="AF8" i="8"/>
  <c r="AB8" i="8"/>
  <c r="X8" i="8"/>
  <c r="EA8" i="8"/>
  <c r="DK8" i="8"/>
  <c r="CU8" i="8"/>
  <c r="CE8" i="8"/>
  <c r="BO8" i="8"/>
  <c r="AY8" i="8"/>
  <c r="AI8" i="8"/>
  <c r="DW8" i="8"/>
  <c r="DG8" i="8"/>
  <c r="CQ8" i="8"/>
  <c r="CA8" i="8"/>
  <c r="BK8" i="8"/>
  <c r="AU8" i="8"/>
  <c r="AE8" i="8"/>
  <c r="DS8" i="8"/>
  <c r="DC8" i="8"/>
  <c r="CM8" i="8"/>
  <c r="BW8" i="8"/>
  <c r="BG8" i="8"/>
  <c r="AQ8" i="8"/>
  <c r="AA8" i="8"/>
  <c r="J6" i="8"/>
  <c r="DO8" i="8"/>
  <c r="BC8" i="8"/>
  <c r="CY8" i="8"/>
  <c r="AM8" i="8"/>
  <c r="CI8" i="8"/>
  <c r="W8" i="8"/>
  <c r="BS8" i="8"/>
  <c r="AY3" i="8"/>
  <c r="AY276" i="8" s="1"/>
  <c r="AX1" i="8"/>
  <c r="AV3" i="7"/>
  <c r="AU1" i="7"/>
  <c r="AK24" i="15" l="1"/>
  <c r="J12" i="15"/>
  <c r="I12" i="15"/>
  <c r="M19" i="15"/>
  <c r="O12" i="15"/>
  <c r="M12" i="15"/>
  <c r="W24" i="15"/>
  <c r="AM24" i="15"/>
  <c r="AN24" i="15"/>
  <c r="AL24" i="15"/>
  <c r="K19" i="15"/>
  <c r="BA24" i="15"/>
  <c r="U4" i="15"/>
  <c r="BS24" i="15"/>
  <c r="AC24" i="15"/>
  <c r="BG24" i="15"/>
  <c r="AG24" i="15"/>
  <c r="H41" i="20"/>
  <c r="H42" i="20"/>
  <c r="H43" i="20"/>
  <c r="AR24" i="15"/>
  <c r="K12" i="15"/>
  <c r="BB24" i="15"/>
  <c r="BM24" i="15"/>
  <c r="AY24" i="15"/>
  <c r="BE24" i="15"/>
  <c r="AS24" i="15"/>
  <c r="BD24" i="15"/>
  <c r="AO24" i="15"/>
  <c r="BJ24" i="15"/>
  <c r="BL24" i="15"/>
  <c r="AP24" i="15"/>
  <c r="BF24" i="15"/>
  <c r="AW24" i="15"/>
  <c r="AU24" i="15"/>
  <c r="Y24" i="15"/>
  <c r="AF24" i="15"/>
  <c r="AB24" i="15"/>
  <c r="BN24" i="15"/>
  <c r="F19" i="15"/>
  <c r="G19" i="15"/>
  <c r="H19" i="15"/>
  <c r="S12" i="15"/>
  <c r="S24" i="15" s="1"/>
  <c r="N19" i="15"/>
  <c r="X24" i="15"/>
  <c r="AI24" i="15"/>
  <c r="AE24" i="15"/>
  <c r="BH24" i="15"/>
  <c r="BC24" i="15"/>
  <c r="AA24" i="15"/>
  <c r="AV24" i="15"/>
  <c r="BO24" i="15"/>
  <c r="AZ24" i="15"/>
  <c r="AJ24" i="15"/>
  <c r="BI24" i="15"/>
  <c r="AH24" i="15"/>
  <c r="AT24" i="15"/>
  <c r="AD24" i="15"/>
  <c r="Z24" i="15"/>
  <c r="AX24" i="15"/>
  <c r="T24" i="15"/>
  <c r="BK24" i="15"/>
  <c r="AQ24" i="15"/>
  <c r="U24" i="15"/>
  <c r="BI20" i="13"/>
  <c r="BT24" i="15"/>
  <c r="BJ57" i="13"/>
  <c r="BJ34" i="13" s="1"/>
  <c r="BJ27" i="13" s="1"/>
  <c r="BJ55" i="13"/>
  <c r="BJ24" i="13" s="1"/>
  <c r="BL2" i="13"/>
  <c r="BK58" i="13"/>
  <c r="S4" i="15"/>
  <c r="L10" i="17"/>
  <c r="E10" i="17"/>
  <c r="H10" i="17" s="1"/>
  <c r="H12" i="17"/>
  <c r="H11" i="17"/>
  <c r="M5" i="15"/>
  <c r="P5" i="15"/>
  <c r="L5" i="15"/>
  <c r="I16" i="13"/>
  <c r="I7" i="13" s="1"/>
  <c r="I18" i="13" s="1"/>
  <c r="O5" i="15"/>
  <c r="J16" i="13"/>
  <c r="J7" i="13" s="1"/>
  <c r="J18" i="13" s="1"/>
  <c r="I5" i="15"/>
  <c r="E4" i="13"/>
  <c r="E3" i="13" s="1"/>
  <c r="E17" i="20" s="1"/>
  <c r="G3" i="13"/>
  <c r="R24" i="15" s="1"/>
  <c r="R25" i="15" s="1"/>
  <c r="I6" i="8"/>
  <c r="D4" i="16"/>
  <c r="F4" i="16" s="1"/>
  <c r="K5" i="15"/>
  <c r="N5" i="15"/>
  <c r="Q5" i="15"/>
  <c r="J5" i="15"/>
  <c r="F5" i="15"/>
  <c r="I19" i="16" s="1"/>
  <c r="H5" i="15"/>
  <c r="G5" i="15"/>
  <c r="CD3" i="10"/>
  <c r="CC1" i="10"/>
  <c r="AZ3" i="8"/>
  <c r="AZ276" i="8" s="1"/>
  <c r="AY1" i="8"/>
  <c r="AW3" i="7"/>
  <c r="AV1" i="7"/>
  <c r="S25" i="15" l="1"/>
  <c r="T25" i="15" s="1"/>
  <c r="U25" i="15" s="1"/>
  <c r="V25" i="15" s="1"/>
  <c r="W25" i="15" s="1"/>
  <c r="H17" i="20"/>
  <c r="E21" i="20"/>
  <c r="I60" i="13"/>
  <c r="I59" i="13"/>
  <c r="F12" i="15"/>
  <c r="E17" i="18" s="1"/>
  <c r="F17" i="18" s="1"/>
  <c r="G12" i="15"/>
  <c r="H12" i="15"/>
  <c r="J59" i="13"/>
  <c r="J60" i="13"/>
  <c r="J36" i="13"/>
  <c r="I36" i="13"/>
  <c r="BJ20" i="13"/>
  <c r="BU24" i="15"/>
  <c r="BK57" i="13"/>
  <c r="BK34" i="13" s="1"/>
  <c r="BK27" i="13" s="1"/>
  <c r="BK55" i="13"/>
  <c r="BK24" i="13" s="1"/>
  <c r="BV24" i="15" s="1"/>
  <c r="BM2" i="13"/>
  <c r="BL58" i="13"/>
  <c r="G18" i="13"/>
  <c r="Q7" i="15"/>
  <c r="K7" i="15"/>
  <c r="I7" i="15"/>
  <c r="P7" i="15"/>
  <c r="H16" i="13"/>
  <c r="H7" i="15"/>
  <c r="L7" i="15"/>
  <c r="O7" i="15"/>
  <c r="J7" i="15"/>
  <c r="D3" i="16"/>
  <c r="F3" i="16"/>
  <c r="CE3" i="10"/>
  <c r="CD1" i="10"/>
  <c r="BA3" i="8"/>
  <c r="BA276" i="8" s="1"/>
  <c r="AZ1" i="8"/>
  <c r="AX3" i="7"/>
  <c r="AW1" i="7"/>
  <c r="V26" i="15" l="1"/>
  <c r="V10" i="15" s="1"/>
  <c r="J61" i="13"/>
  <c r="I61" i="13"/>
  <c r="G7" i="20"/>
  <c r="E22" i="20"/>
  <c r="E7" i="20" s="1"/>
  <c r="J32" i="20"/>
  <c r="J24" i="20"/>
  <c r="D24" i="20" s="1"/>
  <c r="J23" i="20"/>
  <c r="D23" i="20" s="1"/>
  <c r="J20" i="20"/>
  <c r="I17" i="20"/>
  <c r="G36" i="13"/>
  <c r="G59" i="13"/>
  <c r="G60" i="13"/>
  <c r="G19" i="13"/>
  <c r="W26" i="15"/>
  <c r="W10" i="15" s="1"/>
  <c r="W4" i="15" s="1"/>
  <c r="L16" i="13" s="1"/>
  <c r="L7" i="13" s="1"/>
  <c r="L18" i="13" s="1"/>
  <c r="L60" i="13" s="1"/>
  <c r="X25" i="15"/>
  <c r="BK20" i="13"/>
  <c r="BL57" i="13"/>
  <c r="BL34" i="13" s="1"/>
  <c r="BL27" i="13" s="1"/>
  <c r="BL55" i="13"/>
  <c r="BL24" i="13" s="1"/>
  <c r="BW24" i="15" s="1"/>
  <c r="BN2" i="13"/>
  <c r="BM58" i="13"/>
  <c r="H7" i="13"/>
  <c r="H18" i="13" s="1"/>
  <c r="H60" i="13" s="1"/>
  <c r="G4" i="16"/>
  <c r="G3" i="16" s="1"/>
  <c r="G18" i="16" s="1"/>
  <c r="CF3" i="10"/>
  <c r="CE1" i="10"/>
  <c r="BB3" i="8"/>
  <c r="BB276" i="8" s="1"/>
  <c r="BA1" i="8"/>
  <c r="AY3" i="7"/>
  <c r="AX1" i="7"/>
  <c r="G37" i="13" l="1"/>
  <c r="V4" i="15"/>
  <c r="K16" i="13" s="1"/>
  <c r="K7" i="13" s="1"/>
  <c r="K18" i="13" s="1"/>
  <c r="K60" i="13" s="1"/>
  <c r="G61" i="13"/>
  <c r="H59" i="13"/>
  <c r="H61" i="13" s="1"/>
  <c r="L36" i="13"/>
  <c r="L59" i="13"/>
  <c r="L61" i="13" s="1"/>
  <c r="G26" i="13"/>
  <c r="H36" i="13"/>
  <c r="H37" i="13" s="1"/>
  <c r="I37" i="13" s="1"/>
  <c r="J37" i="13" s="1"/>
  <c r="X26" i="15"/>
  <c r="X10" i="15" s="1"/>
  <c r="Y25" i="15"/>
  <c r="BL20" i="13"/>
  <c r="BM57" i="13"/>
  <c r="BM34" i="13" s="1"/>
  <c r="BM27" i="13" s="1"/>
  <c r="BM55" i="13"/>
  <c r="BM24" i="13" s="1"/>
  <c r="BX24" i="15" s="1"/>
  <c r="BO2" i="13"/>
  <c r="BN58" i="13"/>
  <c r="H19" i="13"/>
  <c r="E3" i="16"/>
  <c r="CG3" i="10"/>
  <c r="CF1" i="10"/>
  <c r="BC3" i="8"/>
  <c r="BC276" i="8" s="1"/>
  <c r="BB1" i="8"/>
  <c r="AZ3" i="7"/>
  <c r="AY1" i="7"/>
  <c r="K59" i="13" l="1"/>
  <c r="K61" i="13" s="1"/>
  <c r="K36" i="13"/>
  <c r="I19" i="13"/>
  <c r="I26" i="13" s="1"/>
  <c r="H26" i="13"/>
  <c r="X4" i="15"/>
  <c r="M16" i="13" s="1"/>
  <c r="M7" i="13" s="1"/>
  <c r="M18" i="13" s="1"/>
  <c r="Y26" i="15"/>
  <c r="Y10" i="15" s="1"/>
  <c r="Z25" i="15"/>
  <c r="BM20" i="13"/>
  <c r="BN57" i="13"/>
  <c r="BN34" i="13" s="1"/>
  <c r="BN27" i="13" s="1"/>
  <c r="BN55" i="13"/>
  <c r="BN24" i="13" s="1"/>
  <c r="BY24" i="15" s="1"/>
  <c r="BP2" i="13"/>
  <c r="BO58" i="13"/>
  <c r="CH3" i="10"/>
  <c r="CG1" i="10"/>
  <c r="BD3" i="8"/>
  <c r="BD276" i="8" s="1"/>
  <c r="BC1" i="8"/>
  <c r="BA3" i="7"/>
  <c r="AZ1" i="7"/>
  <c r="K37" i="13" l="1"/>
  <c r="L37" i="13" s="1"/>
  <c r="Y4" i="15"/>
  <c r="N16" i="13" s="1"/>
  <c r="N7" i="13" s="1"/>
  <c r="N18" i="13" s="1"/>
  <c r="N60" i="13" s="1"/>
  <c r="M60" i="13"/>
  <c r="M36" i="13"/>
  <c r="M59" i="13"/>
  <c r="J19" i="13"/>
  <c r="K19" i="13" s="1"/>
  <c r="Z26" i="15"/>
  <c r="Z10" i="15" s="1"/>
  <c r="AA25" i="15"/>
  <c r="BN20" i="13"/>
  <c r="BO57" i="13"/>
  <c r="BO34" i="13" s="1"/>
  <c r="BO27" i="13" s="1"/>
  <c r="BO55" i="13"/>
  <c r="BO24" i="13" s="1"/>
  <c r="BZ24" i="15" s="1"/>
  <c r="BQ2" i="13"/>
  <c r="BP58" i="13"/>
  <c r="CI3" i="10"/>
  <c r="CH1" i="10"/>
  <c r="BE3" i="8"/>
  <c r="BE276" i="8" s="1"/>
  <c r="BD1" i="8"/>
  <c r="BB3" i="7"/>
  <c r="BA1" i="7"/>
  <c r="N59" i="13" l="1"/>
  <c r="N61" i="13" s="1"/>
  <c r="N36" i="13"/>
  <c r="M61" i="13"/>
  <c r="J26" i="13"/>
  <c r="M37" i="13"/>
  <c r="L19" i="13"/>
  <c r="K26" i="13"/>
  <c r="Z4" i="15"/>
  <c r="O16" i="13" s="1"/>
  <c r="O7" i="13" s="1"/>
  <c r="O18" i="13" s="1"/>
  <c r="AA26" i="15"/>
  <c r="AA10" i="15" s="1"/>
  <c r="AA4" i="15" s="1"/>
  <c r="P16" i="13" s="1"/>
  <c r="P7" i="13" s="1"/>
  <c r="P18" i="13" s="1"/>
  <c r="P60" i="13" s="1"/>
  <c r="AB25" i="15"/>
  <c r="BP57" i="13"/>
  <c r="BP34" i="13" s="1"/>
  <c r="BP27" i="13" s="1"/>
  <c r="BP55" i="13"/>
  <c r="BP24" i="13" s="1"/>
  <c r="CA24" i="15" s="1"/>
  <c r="BO20" i="13"/>
  <c r="BR2" i="13"/>
  <c r="BQ58" i="13"/>
  <c r="CJ3" i="10"/>
  <c r="CI1" i="10"/>
  <c r="BF3" i="8"/>
  <c r="BF276" i="8" s="1"/>
  <c r="BE1" i="8"/>
  <c r="BC3" i="7"/>
  <c r="BB1" i="7"/>
  <c r="N37" i="13" l="1"/>
  <c r="O60" i="13"/>
  <c r="P36" i="13"/>
  <c r="P59" i="13"/>
  <c r="P61" i="13" s="1"/>
  <c r="O59" i="13"/>
  <c r="L26" i="13"/>
  <c r="M19" i="13"/>
  <c r="AB26" i="15"/>
  <c r="AB10" i="15" s="1"/>
  <c r="AC25" i="15"/>
  <c r="O36" i="13"/>
  <c r="BP20" i="13"/>
  <c r="BQ57" i="13"/>
  <c r="BQ34" i="13" s="1"/>
  <c r="BQ27" i="13" s="1"/>
  <c r="BQ55" i="13"/>
  <c r="BQ24" i="13" s="1"/>
  <c r="CB24" i="15" s="1"/>
  <c r="BS2" i="13"/>
  <c r="BR58" i="13"/>
  <c r="CK3" i="10"/>
  <c r="CJ1" i="10"/>
  <c r="BG3" i="8"/>
  <c r="BG276" i="8" s="1"/>
  <c r="BF1" i="8"/>
  <c r="BD3" i="7"/>
  <c r="BC1" i="7"/>
  <c r="AB4" i="15" l="1"/>
  <c r="Q16" i="13" s="1"/>
  <c r="Q7" i="13" s="1"/>
  <c r="Q18" i="13" s="1"/>
  <c r="Q60" i="13" s="1"/>
  <c r="O61" i="13"/>
  <c r="O37" i="13"/>
  <c r="P37" i="13" s="1"/>
  <c r="M26" i="13"/>
  <c r="N19" i="13"/>
  <c r="AC26" i="15"/>
  <c r="AC10" i="15" s="1"/>
  <c r="AD25" i="15"/>
  <c r="BR57" i="13"/>
  <c r="BR34" i="13" s="1"/>
  <c r="BR27" i="13" s="1"/>
  <c r="BR55" i="13"/>
  <c r="BR24" i="13" s="1"/>
  <c r="CC24" i="15" s="1"/>
  <c r="BQ20" i="13"/>
  <c r="BT2" i="13"/>
  <c r="BS58" i="13"/>
  <c r="CL3" i="10"/>
  <c r="CK1" i="10"/>
  <c r="BH3" i="8"/>
  <c r="BH276" i="8" s="1"/>
  <c r="BG1" i="8"/>
  <c r="BE3" i="7"/>
  <c r="BD1" i="7"/>
  <c r="Q36" i="13" l="1"/>
  <c r="Q37" i="13" s="1"/>
  <c r="AC4" i="15"/>
  <c r="R16" i="13" s="1"/>
  <c r="R7" i="13" s="1"/>
  <c r="R18" i="13" s="1"/>
  <c r="R60" i="13" s="1"/>
  <c r="Q59" i="13"/>
  <c r="Q61" i="13" s="1"/>
  <c r="N26" i="13"/>
  <c r="O19" i="13"/>
  <c r="AD26" i="15"/>
  <c r="AD10" i="15" s="1"/>
  <c r="AD4" i="15" s="1"/>
  <c r="S16" i="13" s="1"/>
  <c r="S7" i="13" s="1"/>
  <c r="S18" i="13" s="1"/>
  <c r="S60" i="13" s="1"/>
  <c r="AE25" i="15"/>
  <c r="BR20" i="13"/>
  <c r="BS57" i="13"/>
  <c r="BS34" i="13" s="1"/>
  <c r="BS27" i="13" s="1"/>
  <c r="BS55" i="13"/>
  <c r="BS24" i="13" s="1"/>
  <c r="CD24" i="15" s="1"/>
  <c r="BU2" i="13"/>
  <c r="BT58" i="13"/>
  <c r="CM3" i="10"/>
  <c r="CL1" i="10"/>
  <c r="BI3" i="8"/>
  <c r="BI276" i="8" s="1"/>
  <c r="BH1" i="8"/>
  <c r="BF3" i="7"/>
  <c r="BE1" i="7"/>
  <c r="R36" i="13" l="1"/>
  <c r="R37" i="13" s="1"/>
  <c r="R59" i="13"/>
  <c r="R61" i="13" s="1"/>
  <c r="S36" i="13"/>
  <c r="S59" i="13"/>
  <c r="S61" i="13" s="1"/>
  <c r="P19" i="13"/>
  <c r="O26" i="13"/>
  <c r="AE26" i="15"/>
  <c r="AE10" i="15" s="1"/>
  <c r="AE4" i="15" s="1"/>
  <c r="T16" i="13" s="1"/>
  <c r="T7" i="13" s="1"/>
  <c r="T18" i="13" s="1"/>
  <c r="T60" i="13" s="1"/>
  <c r="AF25" i="15"/>
  <c r="BS20" i="13"/>
  <c r="BT57" i="13"/>
  <c r="BT34" i="13" s="1"/>
  <c r="BT27" i="13" s="1"/>
  <c r="BT55" i="13"/>
  <c r="BT24" i="13" s="1"/>
  <c r="CE24" i="15" s="1"/>
  <c r="BV2" i="13"/>
  <c r="BU58" i="13"/>
  <c r="CN3" i="10"/>
  <c r="CM1" i="10"/>
  <c r="BJ3" i="8"/>
  <c r="BJ276" i="8" s="1"/>
  <c r="BI1" i="8"/>
  <c r="BG3" i="7"/>
  <c r="BF1" i="7"/>
  <c r="S37" i="13" l="1"/>
  <c r="T36" i="13"/>
  <c r="T59" i="13"/>
  <c r="T61" i="13" s="1"/>
  <c r="P26" i="13"/>
  <c r="Q19" i="13"/>
  <c r="AF26" i="15"/>
  <c r="AF10" i="15" s="1"/>
  <c r="AF4" i="15" s="1"/>
  <c r="U16" i="13" s="1"/>
  <c r="U7" i="13" s="1"/>
  <c r="U18" i="13" s="1"/>
  <c r="U60" i="13" s="1"/>
  <c r="AG25" i="15"/>
  <c r="BT20" i="13"/>
  <c r="BU57" i="13"/>
  <c r="BU34" i="13" s="1"/>
  <c r="BU27" i="13" s="1"/>
  <c r="BU55" i="13"/>
  <c r="BU24" i="13" s="1"/>
  <c r="CF24" i="15" s="1"/>
  <c r="BW2" i="13"/>
  <c r="BV58" i="13"/>
  <c r="CO3" i="10"/>
  <c r="CN1" i="10"/>
  <c r="BK3" i="8"/>
  <c r="BK276" i="8" s="1"/>
  <c r="BJ1" i="8"/>
  <c r="BH3" i="7"/>
  <c r="BG1" i="7"/>
  <c r="T37" i="13" l="1"/>
  <c r="U36" i="13"/>
  <c r="U59" i="13"/>
  <c r="U61" i="13" s="1"/>
  <c r="Q26" i="13"/>
  <c r="R19" i="13"/>
  <c r="AG26" i="15"/>
  <c r="AG10" i="15" s="1"/>
  <c r="AG4" i="15" s="1"/>
  <c r="V16" i="13" s="1"/>
  <c r="V7" i="13" s="1"/>
  <c r="V18" i="13" s="1"/>
  <c r="V60" i="13" s="1"/>
  <c r="AH25" i="15"/>
  <c r="BV57" i="13"/>
  <c r="BV34" i="13" s="1"/>
  <c r="BV27" i="13" s="1"/>
  <c r="BV55" i="13"/>
  <c r="BV24" i="13" s="1"/>
  <c r="CG24" i="15" s="1"/>
  <c r="BU20" i="13"/>
  <c r="BX2" i="13"/>
  <c r="BW58" i="13"/>
  <c r="CP3" i="10"/>
  <c r="CO1" i="10"/>
  <c r="BL3" i="8"/>
  <c r="BL276" i="8" s="1"/>
  <c r="BK1" i="8"/>
  <c r="BI3" i="7"/>
  <c r="BH1" i="7"/>
  <c r="U37" i="13" l="1"/>
  <c r="V36" i="13"/>
  <c r="V59" i="13"/>
  <c r="V61" i="13" s="1"/>
  <c r="S19" i="13"/>
  <c r="R26" i="13"/>
  <c r="AH26" i="15"/>
  <c r="AH10" i="15" s="1"/>
  <c r="AH4" i="15" s="1"/>
  <c r="W16" i="13" s="1"/>
  <c r="W7" i="13" s="1"/>
  <c r="W18" i="13" s="1"/>
  <c r="W60" i="13" s="1"/>
  <c r="AI25" i="15"/>
  <c r="BV20" i="13"/>
  <c r="BW57" i="13"/>
  <c r="BW34" i="13" s="1"/>
  <c r="BW27" i="13" s="1"/>
  <c r="BW55" i="13"/>
  <c r="BW24" i="13" s="1"/>
  <c r="CH24" i="15" s="1"/>
  <c r="BY2" i="13"/>
  <c r="BX58" i="13"/>
  <c r="CQ3" i="10"/>
  <c r="CP1" i="10"/>
  <c r="BM3" i="8"/>
  <c r="BM276" i="8" s="1"/>
  <c r="BL1" i="8"/>
  <c r="BJ3" i="7"/>
  <c r="BI1" i="7"/>
  <c r="V37" i="13" l="1"/>
  <c r="W36" i="13"/>
  <c r="W59" i="13"/>
  <c r="W61" i="13" s="1"/>
  <c r="S26" i="13"/>
  <c r="T19" i="13"/>
  <c r="AI26" i="15"/>
  <c r="AI10" i="15" s="1"/>
  <c r="AI4" i="15" s="1"/>
  <c r="X16" i="13" s="1"/>
  <c r="X7" i="13" s="1"/>
  <c r="X18" i="13" s="1"/>
  <c r="X60" i="13" s="1"/>
  <c r="AJ25" i="15"/>
  <c r="BW20" i="13"/>
  <c r="BX57" i="13"/>
  <c r="BX34" i="13" s="1"/>
  <c r="BX27" i="13" s="1"/>
  <c r="BX55" i="13"/>
  <c r="BX24" i="13" s="1"/>
  <c r="BZ2" i="13"/>
  <c r="BY58" i="13"/>
  <c r="CR3" i="10"/>
  <c r="CQ1" i="10"/>
  <c r="BN3" i="8"/>
  <c r="BN276" i="8" s="1"/>
  <c r="BM1" i="8"/>
  <c r="BK3" i="7"/>
  <c r="BJ1" i="7"/>
  <c r="W37" i="13" l="1"/>
  <c r="X36" i="13"/>
  <c r="X59" i="13"/>
  <c r="X61" i="13" s="1"/>
  <c r="T26" i="13"/>
  <c r="U19" i="13"/>
  <c r="AJ26" i="15"/>
  <c r="AJ10" i="15" s="1"/>
  <c r="AJ4" i="15" s="1"/>
  <c r="Y16" i="13" s="1"/>
  <c r="Y7" i="13" s="1"/>
  <c r="Y18" i="13" s="1"/>
  <c r="Y60" i="13" s="1"/>
  <c r="AK25" i="15"/>
  <c r="BY57" i="13"/>
  <c r="BY34" i="13" s="1"/>
  <c r="BY27" i="13" s="1"/>
  <c r="BY55" i="13"/>
  <c r="BY24" i="13" s="1"/>
  <c r="CJ24" i="15" s="1"/>
  <c r="BX20" i="13"/>
  <c r="CA2" i="13"/>
  <c r="BZ58" i="13"/>
  <c r="CS3" i="10"/>
  <c r="CR1" i="10"/>
  <c r="BO3" i="8"/>
  <c r="BO276" i="8" s="1"/>
  <c r="BN1" i="8"/>
  <c r="BL3" i="7"/>
  <c r="BK1" i="7"/>
  <c r="X37" i="13" l="1"/>
  <c r="Y36" i="13"/>
  <c r="Y59" i="13"/>
  <c r="Y61" i="13" s="1"/>
  <c r="U26" i="13"/>
  <c r="V19" i="13"/>
  <c r="AK26" i="15"/>
  <c r="AK10" i="15" s="1"/>
  <c r="AK4" i="15" s="1"/>
  <c r="Z16" i="13" s="1"/>
  <c r="Z7" i="13" s="1"/>
  <c r="Z18" i="13" s="1"/>
  <c r="Z60" i="13" s="1"/>
  <c r="AL25" i="15"/>
  <c r="BZ57" i="13"/>
  <c r="BZ34" i="13" s="1"/>
  <c r="BZ27" i="13" s="1"/>
  <c r="BZ55" i="13"/>
  <c r="BZ24" i="13" s="1"/>
  <c r="CK24" i="15" s="1"/>
  <c r="BY20" i="13"/>
  <c r="CB2" i="13"/>
  <c r="CA58" i="13"/>
  <c r="CT3" i="10"/>
  <c r="CS1" i="10"/>
  <c r="BP3" i="8"/>
  <c r="BP276" i="8" s="1"/>
  <c r="BO1" i="8"/>
  <c r="BM3" i="7"/>
  <c r="BL1" i="7"/>
  <c r="Y37" i="13" l="1"/>
  <c r="Z36" i="13"/>
  <c r="Z59" i="13"/>
  <c r="Z61" i="13" s="1"/>
  <c r="V26" i="13"/>
  <c r="W19" i="13"/>
  <c r="AL26" i="15"/>
  <c r="AL10" i="15" s="1"/>
  <c r="AL4" i="15" s="1"/>
  <c r="AA16" i="13" s="1"/>
  <c r="AA7" i="13" s="1"/>
  <c r="AA18" i="13" s="1"/>
  <c r="AA60" i="13" s="1"/>
  <c r="AM25" i="15"/>
  <c r="CA57" i="13"/>
  <c r="CA34" i="13" s="1"/>
  <c r="CA27" i="13" s="1"/>
  <c r="CA55" i="13"/>
  <c r="CA24" i="13" s="1"/>
  <c r="CL24" i="15" s="1"/>
  <c r="BZ20" i="13"/>
  <c r="CC2" i="13"/>
  <c r="CB58" i="13"/>
  <c r="CU3" i="10"/>
  <c r="CT1" i="10"/>
  <c r="BQ3" i="8"/>
  <c r="BQ276" i="8" s="1"/>
  <c r="BP1" i="8"/>
  <c r="BN3" i="7"/>
  <c r="BM1" i="7"/>
  <c r="Z37" i="13" l="1"/>
  <c r="AA36" i="13"/>
  <c r="AA59" i="13"/>
  <c r="AA61" i="13" s="1"/>
  <c r="W26" i="13"/>
  <c r="X19" i="13"/>
  <c r="AM26" i="15"/>
  <c r="AM10" i="15" s="1"/>
  <c r="AM4" i="15" s="1"/>
  <c r="AB16" i="13" s="1"/>
  <c r="AB7" i="13" s="1"/>
  <c r="AB18" i="13" s="1"/>
  <c r="AB60" i="13" s="1"/>
  <c r="AN25" i="15"/>
  <c r="CB57" i="13"/>
  <c r="CB34" i="13" s="1"/>
  <c r="CB27" i="13" s="1"/>
  <c r="CB55" i="13"/>
  <c r="CB24" i="13" s="1"/>
  <c r="CM24" i="15" s="1"/>
  <c r="CA20" i="13"/>
  <c r="CD2" i="13"/>
  <c r="CC58" i="13"/>
  <c r="CV3" i="10"/>
  <c r="CU1" i="10"/>
  <c r="BR3" i="8"/>
  <c r="BR276" i="8" s="1"/>
  <c r="BQ1" i="8"/>
  <c r="BO3" i="7"/>
  <c r="BN1" i="7"/>
  <c r="AA37" i="13" l="1"/>
  <c r="AB36" i="13"/>
  <c r="AB59" i="13"/>
  <c r="AB61" i="13" s="1"/>
  <c r="X26" i="13"/>
  <c r="Y19" i="13"/>
  <c r="AN26" i="15"/>
  <c r="AN10" i="15" s="1"/>
  <c r="AN4" i="15" s="1"/>
  <c r="AC16" i="13" s="1"/>
  <c r="AC7" i="13" s="1"/>
  <c r="AC18" i="13" s="1"/>
  <c r="AC60" i="13" s="1"/>
  <c r="AO25" i="15"/>
  <c r="CB20" i="13"/>
  <c r="CC57" i="13"/>
  <c r="CC34" i="13" s="1"/>
  <c r="CC27" i="13" s="1"/>
  <c r="CC55" i="13"/>
  <c r="CC24" i="13" s="1"/>
  <c r="CN24" i="15" s="1"/>
  <c r="CE2" i="13"/>
  <c r="CD58" i="13"/>
  <c r="CW3" i="10"/>
  <c r="CV1" i="10"/>
  <c r="BS3" i="8"/>
  <c r="BS276" i="8" s="1"/>
  <c r="BR1" i="8"/>
  <c r="BP3" i="7"/>
  <c r="BO1" i="7"/>
  <c r="AB37" i="13" l="1"/>
  <c r="AC36" i="13"/>
  <c r="AC59" i="13"/>
  <c r="AC61" i="13" s="1"/>
  <c r="Y26" i="13"/>
  <c r="Z19" i="13"/>
  <c r="AO26" i="15"/>
  <c r="AO10" i="15" s="1"/>
  <c r="AO4" i="15" s="1"/>
  <c r="AD16" i="13" s="1"/>
  <c r="AD7" i="13" s="1"/>
  <c r="AD18" i="13" s="1"/>
  <c r="AD60" i="13" s="1"/>
  <c r="AP25" i="15"/>
  <c r="CD57" i="13"/>
  <c r="CD34" i="13" s="1"/>
  <c r="CD27" i="13" s="1"/>
  <c r="CD55" i="13"/>
  <c r="CD24" i="13" s="1"/>
  <c r="CO24" i="15" s="1"/>
  <c r="CC20" i="13"/>
  <c r="CF2" i="13"/>
  <c r="CE58" i="13"/>
  <c r="CX3" i="10"/>
  <c r="CW1" i="10"/>
  <c r="BT3" i="8"/>
  <c r="BT276" i="8" s="1"/>
  <c r="BS1" i="8"/>
  <c r="BQ3" i="7"/>
  <c r="BP1" i="7"/>
  <c r="AC37" i="13" l="1"/>
  <c r="AD36" i="13"/>
  <c r="AD59" i="13"/>
  <c r="AD61" i="13" s="1"/>
  <c r="Z26" i="13"/>
  <c r="AA19" i="13"/>
  <c r="AP26" i="15"/>
  <c r="AP10" i="15" s="1"/>
  <c r="AP4" i="15" s="1"/>
  <c r="AE16" i="13" s="1"/>
  <c r="AE7" i="13" s="1"/>
  <c r="AE18" i="13" s="1"/>
  <c r="AE60" i="13" s="1"/>
  <c r="AQ25" i="15"/>
  <c r="CE57" i="13"/>
  <c r="CE34" i="13" s="1"/>
  <c r="CE27" i="13" s="1"/>
  <c r="CE55" i="13"/>
  <c r="CE24" i="13" s="1"/>
  <c r="CP24" i="15" s="1"/>
  <c r="CD20" i="13"/>
  <c r="CG2" i="13"/>
  <c r="CF58" i="13"/>
  <c r="CY3" i="10"/>
  <c r="CX1" i="10"/>
  <c r="BU3" i="8"/>
  <c r="BU276" i="8" s="1"/>
  <c r="BT1" i="8"/>
  <c r="BR3" i="7"/>
  <c r="BQ1" i="7"/>
  <c r="AD37" i="13" l="1"/>
  <c r="AE36" i="13"/>
  <c r="AE59" i="13"/>
  <c r="AE61" i="13" s="1"/>
  <c r="AB19" i="13"/>
  <c r="AA26" i="13"/>
  <c r="AQ26" i="15"/>
  <c r="AQ10" i="15" s="1"/>
  <c r="AQ4" i="15" s="1"/>
  <c r="AF16" i="13" s="1"/>
  <c r="AF7" i="13" s="1"/>
  <c r="AF18" i="13" s="1"/>
  <c r="AF60" i="13" s="1"/>
  <c r="AR25" i="15"/>
  <c r="CE20" i="13"/>
  <c r="CF57" i="13"/>
  <c r="CF34" i="13" s="1"/>
  <c r="CF27" i="13" s="1"/>
  <c r="CF55" i="13"/>
  <c r="CF24" i="13" s="1"/>
  <c r="CQ24" i="15" s="1"/>
  <c r="CH2" i="13"/>
  <c r="CG58" i="13"/>
  <c r="CZ3" i="10"/>
  <c r="CY1" i="10"/>
  <c r="BV3" i="8"/>
  <c r="BV276" i="8" s="1"/>
  <c r="BU1" i="8"/>
  <c r="BS3" i="7"/>
  <c r="BR1" i="7"/>
  <c r="AE37" i="13" l="1"/>
  <c r="AF36" i="13"/>
  <c r="AF59" i="13"/>
  <c r="AF61" i="13" s="1"/>
  <c r="AB26" i="13"/>
  <c r="AC19" i="13"/>
  <c r="AR26" i="15"/>
  <c r="AR10" i="15" s="1"/>
  <c r="AR4" i="15" s="1"/>
  <c r="AG16" i="13" s="1"/>
  <c r="AG7" i="13" s="1"/>
  <c r="AG18" i="13" s="1"/>
  <c r="AG60" i="13" s="1"/>
  <c r="AS25" i="15"/>
  <c r="CG57" i="13"/>
  <c r="CG34" i="13" s="1"/>
  <c r="CG27" i="13" s="1"/>
  <c r="CG55" i="13"/>
  <c r="CG24" i="13" s="1"/>
  <c r="CR24" i="15" s="1"/>
  <c r="CF20" i="13"/>
  <c r="CI2" i="13"/>
  <c r="CH58" i="13"/>
  <c r="DA3" i="10"/>
  <c r="CZ1" i="10"/>
  <c r="BW3" i="8"/>
  <c r="BW276" i="8" s="1"/>
  <c r="BV1" i="8"/>
  <c r="BT3" i="7"/>
  <c r="BS1" i="7"/>
  <c r="AF37" i="13" l="1"/>
  <c r="AG36" i="13"/>
  <c r="AG59" i="13"/>
  <c r="AG61" i="13" s="1"/>
  <c r="AC26" i="13"/>
  <c r="AD19" i="13"/>
  <c r="AS26" i="15"/>
  <c r="AS10" i="15" s="1"/>
  <c r="AT25" i="15"/>
  <c r="CH57" i="13"/>
  <c r="CH34" i="13" s="1"/>
  <c r="CH27" i="13" s="1"/>
  <c r="CH55" i="13"/>
  <c r="CH24" i="13" s="1"/>
  <c r="CS24" i="15" s="1"/>
  <c r="CG20" i="13"/>
  <c r="CJ2" i="13"/>
  <c r="CI58" i="13"/>
  <c r="DB3" i="10"/>
  <c r="DA1" i="10"/>
  <c r="BX3" i="8"/>
  <c r="BX276" i="8" s="1"/>
  <c r="BW1" i="8"/>
  <c r="BU3" i="7"/>
  <c r="BT1" i="7"/>
  <c r="AG37" i="13" l="1"/>
  <c r="AD26" i="13"/>
  <c r="AE19" i="13"/>
  <c r="AS4" i="15"/>
  <c r="AH16" i="13" s="1"/>
  <c r="AH7" i="13" s="1"/>
  <c r="AH18" i="13" s="1"/>
  <c r="AH60" i="13" s="1"/>
  <c r="AT26" i="15"/>
  <c r="AT10" i="15" s="1"/>
  <c r="AT4" i="15" s="1"/>
  <c r="AI16" i="13" s="1"/>
  <c r="AI7" i="13" s="1"/>
  <c r="AI18" i="13" s="1"/>
  <c r="AI60" i="13" s="1"/>
  <c r="AU25" i="15"/>
  <c r="CH20" i="13"/>
  <c r="CI57" i="13"/>
  <c r="CI34" i="13" s="1"/>
  <c r="CI27" i="13" s="1"/>
  <c r="CI55" i="13"/>
  <c r="CI24" i="13" s="1"/>
  <c r="CT24" i="15" s="1"/>
  <c r="CK2" i="13"/>
  <c r="CJ58" i="13"/>
  <c r="DC3" i="10"/>
  <c r="DB1" i="10"/>
  <c r="BY3" i="8"/>
  <c r="BY276" i="8" s="1"/>
  <c r="BX1" i="8"/>
  <c r="BV3" i="7"/>
  <c r="BU1" i="7"/>
  <c r="AI36" i="13" l="1"/>
  <c r="AI59" i="13"/>
  <c r="AI61" i="13" s="1"/>
  <c r="AH36" i="13"/>
  <c r="AH37" i="13" s="1"/>
  <c r="AH59" i="13"/>
  <c r="AH61" i="13" s="1"/>
  <c r="AE26" i="13"/>
  <c r="AF19" i="13"/>
  <c r="AU26" i="15"/>
  <c r="AU10" i="15" s="1"/>
  <c r="AU4" i="15" s="1"/>
  <c r="AJ16" i="13" s="1"/>
  <c r="AJ7" i="13" s="1"/>
  <c r="AJ18" i="13" s="1"/>
  <c r="AJ60" i="13" s="1"/>
  <c r="AV25" i="15"/>
  <c r="CJ57" i="13"/>
  <c r="CJ34" i="13" s="1"/>
  <c r="CJ27" i="13" s="1"/>
  <c r="CJ55" i="13"/>
  <c r="CJ24" i="13" s="1"/>
  <c r="CU24" i="15" s="1"/>
  <c r="CI20" i="13"/>
  <c r="CL2" i="13"/>
  <c r="CK58" i="13"/>
  <c r="DD3" i="10"/>
  <c r="DC1" i="10"/>
  <c r="BZ3" i="8"/>
  <c r="BZ276" i="8" s="1"/>
  <c r="BY1" i="8"/>
  <c r="BW3" i="7"/>
  <c r="BV1" i="7"/>
  <c r="AI37" i="13" l="1"/>
  <c r="AJ36" i="13"/>
  <c r="AJ59" i="13"/>
  <c r="AJ61" i="13" s="1"/>
  <c r="AF26" i="13"/>
  <c r="AG19" i="13"/>
  <c r="AV26" i="15"/>
  <c r="AV10" i="15" s="1"/>
  <c r="AW25" i="15"/>
  <c r="CK57" i="13"/>
  <c r="CK34" i="13" s="1"/>
  <c r="CK27" i="13" s="1"/>
  <c r="CK55" i="13"/>
  <c r="CK24" i="13" s="1"/>
  <c r="CV24" i="15" s="1"/>
  <c r="CJ20" i="13"/>
  <c r="CM2" i="13"/>
  <c r="CL58" i="13"/>
  <c r="DE3" i="10"/>
  <c r="DD1" i="10"/>
  <c r="CA3" i="8"/>
  <c r="CA276" i="8" s="1"/>
  <c r="BZ1" i="8"/>
  <c r="BX3" i="7"/>
  <c r="BW1" i="7"/>
  <c r="AJ37" i="13" l="1"/>
  <c r="AG26" i="13"/>
  <c r="AH19" i="13"/>
  <c r="AW26" i="15"/>
  <c r="AW10" i="15" s="1"/>
  <c r="AW4" i="15" s="1"/>
  <c r="AL16" i="13" s="1"/>
  <c r="AL7" i="13" s="1"/>
  <c r="AL18" i="13" s="1"/>
  <c r="AL60" i="13" s="1"/>
  <c r="AX25" i="15"/>
  <c r="AV4" i="15"/>
  <c r="AK16" i="13" s="1"/>
  <c r="AK7" i="13" s="1"/>
  <c r="AK18" i="13" s="1"/>
  <c r="AK60" i="13" s="1"/>
  <c r="CK20" i="13"/>
  <c r="CL57" i="13"/>
  <c r="CL34" i="13" s="1"/>
  <c r="CL27" i="13" s="1"/>
  <c r="CL55" i="13"/>
  <c r="CL24" i="13" s="1"/>
  <c r="CW24" i="15" s="1"/>
  <c r="CN2" i="13"/>
  <c r="CM58" i="13"/>
  <c r="DF3" i="10"/>
  <c r="DE1" i="10"/>
  <c r="CB3" i="8"/>
  <c r="CB276" i="8" s="1"/>
  <c r="CA1" i="8"/>
  <c r="BY3" i="7"/>
  <c r="BX1" i="7"/>
  <c r="AK59" i="13" l="1"/>
  <c r="AK61" i="13" s="1"/>
  <c r="AL36" i="13"/>
  <c r="AL59" i="13"/>
  <c r="AL61" i="13" s="1"/>
  <c r="AI19" i="13"/>
  <c r="AH26" i="13"/>
  <c r="AK36" i="13"/>
  <c r="AK37" i="13" s="1"/>
  <c r="AX26" i="15"/>
  <c r="AX10" i="15" s="1"/>
  <c r="AY25" i="15"/>
  <c r="CM57" i="13"/>
  <c r="CM34" i="13" s="1"/>
  <c r="CM27" i="13" s="1"/>
  <c r="CM55" i="13"/>
  <c r="CM24" i="13" s="1"/>
  <c r="CX24" i="15" s="1"/>
  <c r="CL20" i="13"/>
  <c r="CO2" i="13"/>
  <c r="CN58" i="13"/>
  <c r="DG3" i="10"/>
  <c r="DF1" i="10"/>
  <c r="CC3" i="8"/>
  <c r="CC276" i="8" s="1"/>
  <c r="CB1" i="8"/>
  <c r="BZ3" i="7"/>
  <c r="BY1" i="7"/>
  <c r="AL37" i="13" l="1"/>
  <c r="AI26" i="13"/>
  <c r="AJ19" i="13"/>
  <c r="AY26" i="15"/>
  <c r="AY10" i="15" s="1"/>
  <c r="AY4" i="15" s="1"/>
  <c r="AN16" i="13" s="1"/>
  <c r="AN7" i="13" s="1"/>
  <c r="AN18" i="13" s="1"/>
  <c r="AN60" i="13" s="1"/>
  <c r="AZ25" i="15"/>
  <c r="AX4" i="15"/>
  <c r="AM16" i="13" s="1"/>
  <c r="AM7" i="13" s="1"/>
  <c r="AM18" i="13" s="1"/>
  <c r="AM60" i="13" s="1"/>
  <c r="CM20" i="13"/>
  <c r="CN57" i="13"/>
  <c r="CN34" i="13" s="1"/>
  <c r="CN27" i="13" s="1"/>
  <c r="CN55" i="13"/>
  <c r="CN24" i="13" s="1"/>
  <c r="CY24" i="15" s="1"/>
  <c r="CP2" i="13"/>
  <c r="CO58" i="13"/>
  <c r="DH3" i="10"/>
  <c r="DG1" i="10"/>
  <c r="CD3" i="8"/>
  <c r="CD276" i="8" s="1"/>
  <c r="CC1" i="8"/>
  <c r="CA3" i="7"/>
  <c r="BZ1" i="7"/>
  <c r="AM36" i="13" l="1"/>
  <c r="AM37" i="13" s="1"/>
  <c r="AM59" i="13"/>
  <c r="AM61" i="13" s="1"/>
  <c r="AN36" i="13"/>
  <c r="AN59" i="13"/>
  <c r="AN61" i="13" s="1"/>
  <c r="AJ26" i="13"/>
  <c r="AK19" i="13"/>
  <c r="AZ26" i="15"/>
  <c r="AZ10" i="15" s="1"/>
  <c r="BA25" i="15"/>
  <c r="CN20" i="13"/>
  <c r="CO57" i="13"/>
  <c r="CO34" i="13" s="1"/>
  <c r="CO27" i="13" s="1"/>
  <c r="CO55" i="13"/>
  <c r="CO24" i="13" s="1"/>
  <c r="CZ24" i="15" s="1"/>
  <c r="CQ2" i="13"/>
  <c r="CP58" i="13"/>
  <c r="DI3" i="10"/>
  <c r="DH1" i="10"/>
  <c r="CE3" i="8"/>
  <c r="CE276" i="8" s="1"/>
  <c r="CD1" i="8"/>
  <c r="CB3" i="7"/>
  <c r="CA1" i="7"/>
  <c r="AN37" i="13" l="1"/>
  <c r="AL19" i="13"/>
  <c r="AK26" i="13"/>
  <c r="BA26" i="15"/>
  <c r="BA10" i="15" s="1"/>
  <c r="BA4" i="15" s="1"/>
  <c r="AP16" i="13" s="1"/>
  <c r="AP7" i="13" s="1"/>
  <c r="AP18" i="13" s="1"/>
  <c r="AP60" i="13" s="1"/>
  <c r="BB25" i="15"/>
  <c r="AZ4" i="15"/>
  <c r="AO16" i="13" s="1"/>
  <c r="AO7" i="13" s="1"/>
  <c r="AO18" i="13" s="1"/>
  <c r="AO60" i="13" s="1"/>
  <c r="CP57" i="13"/>
  <c r="CP34" i="13" s="1"/>
  <c r="CP27" i="13" s="1"/>
  <c r="CP55" i="13"/>
  <c r="CP24" i="13" s="1"/>
  <c r="DA24" i="15" s="1"/>
  <c r="CO20" i="13"/>
  <c r="CR2" i="13"/>
  <c r="CQ58" i="13"/>
  <c r="DJ3" i="10"/>
  <c r="DI1" i="10"/>
  <c r="CF3" i="8"/>
  <c r="CF276" i="8" s="1"/>
  <c r="CE1" i="8"/>
  <c r="CC3" i="7"/>
  <c r="CB1" i="7"/>
  <c r="AO59" i="13" l="1"/>
  <c r="AO61" i="13" s="1"/>
  <c r="AP36" i="13"/>
  <c r="AP59" i="13"/>
  <c r="AP61" i="13" s="1"/>
  <c r="AL26" i="13"/>
  <c r="AM19" i="13"/>
  <c r="AO36" i="13"/>
  <c r="AO37" i="13" s="1"/>
  <c r="BB26" i="15"/>
  <c r="BB10" i="15" s="1"/>
  <c r="BB4" i="15" s="1"/>
  <c r="AQ16" i="13" s="1"/>
  <c r="AQ7" i="13" s="1"/>
  <c r="AQ18" i="13" s="1"/>
  <c r="AQ60" i="13" s="1"/>
  <c r="BC25" i="15"/>
  <c r="CQ57" i="13"/>
  <c r="CQ34" i="13" s="1"/>
  <c r="CQ27" i="13" s="1"/>
  <c r="CQ55" i="13"/>
  <c r="CQ24" i="13" s="1"/>
  <c r="DB24" i="15" s="1"/>
  <c r="CP20" i="13"/>
  <c r="CS2" i="13"/>
  <c r="CR58" i="13"/>
  <c r="DK3" i="10"/>
  <c r="DJ1" i="10"/>
  <c r="CG3" i="8"/>
  <c r="CG276" i="8" s="1"/>
  <c r="CF1" i="8"/>
  <c r="CD3" i="7"/>
  <c r="CC1" i="7"/>
  <c r="AP37" i="13" l="1"/>
  <c r="AQ36" i="13"/>
  <c r="AQ59" i="13"/>
  <c r="AQ61" i="13" s="1"/>
  <c r="AN19" i="13"/>
  <c r="AM26" i="13"/>
  <c r="BC26" i="15"/>
  <c r="BC10" i="15" s="1"/>
  <c r="BC4" i="15" s="1"/>
  <c r="AR16" i="13" s="1"/>
  <c r="AR7" i="13" s="1"/>
  <c r="AR18" i="13" s="1"/>
  <c r="AR60" i="13" s="1"/>
  <c r="BD25" i="15"/>
  <c r="CQ20" i="13"/>
  <c r="CR57" i="13"/>
  <c r="CR34" i="13" s="1"/>
  <c r="CR27" i="13" s="1"/>
  <c r="CR55" i="13"/>
  <c r="CR24" i="13" s="1"/>
  <c r="DC24" i="15" s="1"/>
  <c r="CT2" i="13"/>
  <c r="CS58" i="13"/>
  <c r="DL3" i="10"/>
  <c r="DK1" i="10"/>
  <c r="CH3" i="8"/>
  <c r="CH276" i="8" s="1"/>
  <c r="CG1" i="8"/>
  <c r="CE3" i="7"/>
  <c r="CD1" i="7"/>
  <c r="AQ37" i="13" l="1"/>
  <c r="AR36" i="13"/>
  <c r="AR59" i="13"/>
  <c r="AR61" i="13" s="1"/>
  <c r="AN26" i="13"/>
  <c r="AO19" i="13"/>
  <c r="BD26" i="15"/>
  <c r="BD10" i="15" s="1"/>
  <c r="BD4" i="15" s="1"/>
  <c r="AS16" i="13" s="1"/>
  <c r="AS7" i="13" s="1"/>
  <c r="AS18" i="13" s="1"/>
  <c r="AS60" i="13" s="1"/>
  <c r="BE25" i="15"/>
  <c r="CS57" i="13"/>
  <c r="CS34" i="13" s="1"/>
  <c r="CS27" i="13" s="1"/>
  <c r="CS55" i="13"/>
  <c r="CS24" i="13" s="1"/>
  <c r="DD24" i="15" s="1"/>
  <c r="CR20" i="13"/>
  <c r="CU2" i="13"/>
  <c r="CT58" i="13"/>
  <c r="DM3" i="10"/>
  <c r="DL1" i="10"/>
  <c r="CI3" i="8"/>
  <c r="CI276" i="8" s="1"/>
  <c r="CH1" i="8"/>
  <c r="CF3" i="7"/>
  <c r="CE1" i="7"/>
  <c r="AR37" i="13" l="1"/>
  <c r="AS36" i="13"/>
  <c r="AS59" i="13"/>
  <c r="AS61" i="13" s="1"/>
  <c r="AP19" i="13"/>
  <c r="AO26" i="13"/>
  <c r="BE26" i="15"/>
  <c r="BE10" i="15" s="1"/>
  <c r="BF25" i="15"/>
  <c r="CT57" i="13"/>
  <c r="CT34" i="13" s="1"/>
  <c r="CT27" i="13" s="1"/>
  <c r="CT55" i="13"/>
  <c r="CT24" i="13" s="1"/>
  <c r="DE24" i="15" s="1"/>
  <c r="CS20" i="13"/>
  <c r="CV2" i="13"/>
  <c r="CU58" i="13"/>
  <c r="DN3" i="10"/>
  <c r="DM1" i="10"/>
  <c r="CJ3" i="8"/>
  <c r="CJ276" i="8" s="1"/>
  <c r="CI1" i="8"/>
  <c r="CG3" i="7"/>
  <c r="CF1" i="7"/>
  <c r="AS37" i="13" l="1"/>
  <c r="AP26" i="13"/>
  <c r="AQ19" i="13"/>
  <c r="BF26" i="15"/>
  <c r="BF10" i="15" s="1"/>
  <c r="BF4" i="15" s="1"/>
  <c r="AU16" i="13" s="1"/>
  <c r="AU7" i="13" s="1"/>
  <c r="AU18" i="13" s="1"/>
  <c r="AU60" i="13" s="1"/>
  <c r="BG25" i="15"/>
  <c r="BE4" i="15"/>
  <c r="AT16" i="13" s="1"/>
  <c r="AT7" i="13" s="1"/>
  <c r="AT18" i="13" s="1"/>
  <c r="AT60" i="13" s="1"/>
  <c r="CT20" i="13"/>
  <c r="CU57" i="13"/>
  <c r="CU34" i="13" s="1"/>
  <c r="CU27" i="13" s="1"/>
  <c r="CU55" i="13"/>
  <c r="CU24" i="13" s="1"/>
  <c r="DF24" i="15" s="1"/>
  <c r="CW2" i="13"/>
  <c r="CV58" i="13"/>
  <c r="DO3" i="10"/>
  <c r="DN1" i="10"/>
  <c r="CK3" i="8"/>
  <c r="CK276" i="8" s="1"/>
  <c r="CJ1" i="8"/>
  <c r="CH3" i="7"/>
  <c r="CG1" i="7"/>
  <c r="AT36" i="13" l="1"/>
  <c r="AT37" i="13" s="1"/>
  <c r="AT59" i="13"/>
  <c r="AT61" i="13" s="1"/>
  <c r="AU36" i="13"/>
  <c r="AU59" i="13"/>
  <c r="AU61" i="13" s="1"/>
  <c r="AQ26" i="13"/>
  <c r="AR19" i="13"/>
  <c r="BG26" i="15"/>
  <c r="BG10" i="15" s="1"/>
  <c r="BH25" i="15"/>
  <c r="CV57" i="13"/>
  <c r="CV34" i="13" s="1"/>
  <c r="CV27" i="13" s="1"/>
  <c r="CV55" i="13"/>
  <c r="CV24" i="13" s="1"/>
  <c r="DG24" i="15" s="1"/>
  <c r="CU20" i="13"/>
  <c r="CX2" i="13"/>
  <c r="CW58" i="13"/>
  <c r="DP3" i="10"/>
  <c r="DO1" i="10"/>
  <c r="CL3" i="8"/>
  <c r="CL276" i="8" s="1"/>
  <c r="CK1" i="8"/>
  <c r="CI3" i="7"/>
  <c r="CH1" i="7"/>
  <c r="AU37" i="13" l="1"/>
  <c r="AR26" i="13"/>
  <c r="AS19" i="13"/>
  <c r="BH26" i="15"/>
  <c r="BH10" i="15" s="1"/>
  <c r="BH4" i="15" s="1"/>
  <c r="AW16" i="13" s="1"/>
  <c r="AW7" i="13" s="1"/>
  <c r="AW18" i="13" s="1"/>
  <c r="AW60" i="13" s="1"/>
  <c r="BI25" i="15"/>
  <c r="BG4" i="15"/>
  <c r="AV16" i="13" s="1"/>
  <c r="AV7" i="13" s="1"/>
  <c r="AV18" i="13" s="1"/>
  <c r="AV60" i="13" s="1"/>
  <c r="CW57" i="13"/>
  <c r="CW34" i="13" s="1"/>
  <c r="CW27" i="13" s="1"/>
  <c r="CW55" i="13"/>
  <c r="CW24" i="13" s="1"/>
  <c r="DH24" i="15" s="1"/>
  <c r="CV20" i="13"/>
  <c r="CY2" i="13"/>
  <c r="CX58" i="13"/>
  <c r="DQ3" i="10"/>
  <c r="DP1" i="10"/>
  <c r="CM3" i="8"/>
  <c r="CM276" i="8" s="1"/>
  <c r="CL1" i="8"/>
  <c r="CJ3" i="7"/>
  <c r="CI1" i="7"/>
  <c r="AV36" i="13" l="1"/>
  <c r="AV37" i="13" s="1"/>
  <c r="AV59" i="13"/>
  <c r="AV61" i="13" s="1"/>
  <c r="AW36" i="13"/>
  <c r="AW59" i="13"/>
  <c r="AW61" i="13" s="1"/>
  <c r="AS26" i="13"/>
  <c r="AT19" i="13"/>
  <c r="BI26" i="15"/>
  <c r="BI10" i="15" s="1"/>
  <c r="BJ25" i="15"/>
  <c r="CW20" i="13"/>
  <c r="CX57" i="13"/>
  <c r="CX34" i="13" s="1"/>
  <c r="CX27" i="13" s="1"/>
  <c r="CX55" i="13"/>
  <c r="CX24" i="13" s="1"/>
  <c r="DI24" i="15" s="1"/>
  <c r="CZ2" i="13"/>
  <c r="CY58" i="13"/>
  <c r="DR3" i="10"/>
  <c r="DQ1" i="10"/>
  <c r="CN3" i="8"/>
  <c r="CN276" i="8" s="1"/>
  <c r="CM1" i="8"/>
  <c r="CK3" i="7"/>
  <c r="CJ1" i="7"/>
  <c r="AW37" i="13" l="1"/>
  <c r="AU19" i="13"/>
  <c r="AT26" i="13"/>
  <c r="BJ26" i="15"/>
  <c r="BJ10" i="15" s="1"/>
  <c r="BJ4" i="15" s="1"/>
  <c r="AY16" i="13" s="1"/>
  <c r="AY7" i="13" s="1"/>
  <c r="AY18" i="13" s="1"/>
  <c r="AY60" i="13" s="1"/>
  <c r="BK25" i="15"/>
  <c r="BI4" i="15"/>
  <c r="AX16" i="13" s="1"/>
  <c r="AX7" i="13" s="1"/>
  <c r="AX18" i="13" s="1"/>
  <c r="AX60" i="13" s="1"/>
  <c r="CY57" i="13"/>
  <c r="CY34" i="13" s="1"/>
  <c r="CY27" i="13" s="1"/>
  <c r="CY55" i="13"/>
  <c r="CY24" i="13" s="1"/>
  <c r="DJ24" i="15" s="1"/>
  <c r="CX20" i="13"/>
  <c r="DA2" i="13"/>
  <c r="CZ58" i="13"/>
  <c r="DS3" i="10"/>
  <c r="DR1" i="10"/>
  <c r="CO3" i="8"/>
  <c r="CO276" i="8" s="1"/>
  <c r="CN1" i="8"/>
  <c r="CL3" i="7"/>
  <c r="CK1" i="7"/>
  <c r="AX36" i="13" l="1"/>
  <c r="AX37" i="13" s="1"/>
  <c r="AX59" i="13"/>
  <c r="AX61" i="13" s="1"/>
  <c r="AY36" i="13"/>
  <c r="AY59" i="13"/>
  <c r="AY61" i="13" s="1"/>
  <c r="AU26" i="13"/>
  <c r="AV19" i="13"/>
  <c r="BK26" i="15"/>
  <c r="BK10" i="15" s="1"/>
  <c r="BL25" i="15"/>
  <c r="CZ57" i="13"/>
  <c r="CZ34" i="13" s="1"/>
  <c r="CZ27" i="13" s="1"/>
  <c r="CZ55" i="13"/>
  <c r="CZ24" i="13" s="1"/>
  <c r="DK24" i="15" s="1"/>
  <c r="CY20" i="13"/>
  <c r="DB2" i="13"/>
  <c r="DA58" i="13"/>
  <c r="DT3" i="10"/>
  <c r="DS1" i="10"/>
  <c r="CP3" i="8"/>
  <c r="CP276" i="8" s="1"/>
  <c r="CO1" i="8"/>
  <c r="CM3" i="7"/>
  <c r="CL1" i="7"/>
  <c r="AY37" i="13" l="1"/>
  <c r="AW19" i="13"/>
  <c r="AV26" i="13"/>
  <c r="BK4" i="15"/>
  <c r="AZ16" i="13" s="1"/>
  <c r="AZ7" i="13" s="1"/>
  <c r="AZ18" i="13" s="1"/>
  <c r="AZ60" i="13" s="1"/>
  <c r="BL26" i="15"/>
  <c r="BL10" i="15" s="1"/>
  <c r="BL4" i="15" s="1"/>
  <c r="BA16" i="13" s="1"/>
  <c r="BA7" i="13" s="1"/>
  <c r="BA18" i="13" s="1"/>
  <c r="BA60" i="13" s="1"/>
  <c r="BM25" i="15"/>
  <c r="CZ20" i="13"/>
  <c r="DA57" i="13"/>
  <c r="DA34" i="13" s="1"/>
  <c r="DA27" i="13" s="1"/>
  <c r="DA55" i="13"/>
  <c r="DA24" i="13" s="1"/>
  <c r="DL24" i="15" s="1"/>
  <c r="DC2" i="13"/>
  <c r="DB58" i="13"/>
  <c r="DU3" i="10"/>
  <c r="DT1" i="10"/>
  <c r="CQ3" i="8"/>
  <c r="CQ276" i="8" s="1"/>
  <c r="CP1" i="8"/>
  <c r="CN3" i="7"/>
  <c r="CM1" i="7"/>
  <c r="BA36" i="13" l="1"/>
  <c r="BA59" i="13"/>
  <c r="BA61" i="13" s="1"/>
  <c r="AZ36" i="13"/>
  <c r="AZ37" i="13" s="1"/>
  <c r="AZ59" i="13"/>
  <c r="AZ61" i="13" s="1"/>
  <c r="AW26" i="13"/>
  <c r="AX19" i="13"/>
  <c r="BM26" i="15"/>
  <c r="BM10" i="15" s="1"/>
  <c r="BN25" i="15"/>
  <c r="DB57" i="13"/>
  <c r="DB34" i="13" s="1"/>
  <c r="DB27" i="13" s="1"/>
  <c r="DB55" i="13"/>
  <c r="DB24" i="13" s="1"/>
  <c r="DM24" i="15" s="1"/>
  <c r="DA20" i="13"/>
  <c r="DD2" i="13"/>
  <c r="DC58" i="13"/>
  <c r="DV3" i="10"/>
  <c r="DU1" i="10"/>
  <c r="CR3" i="8"/>
  <c r="CR276" i="8" s="1"/>
  <c r="CQ1" i="8"/>
  <c r="CO3" i="7"/>
  <c r="CN1" i="7"/>
  <c r="BA37" i="13" l="1"/>
  <c r="AY19" i="13"/>
  <c r="AX26" i="13"/>
  <c r="BN26" i="15"/>
  <c r="BN10" i="15" s="1"/>
  <c r="BN4" i="15" s="1"/>
  <c r="BC16" i="13" s="1"/>
  <c r="BC7" i="13" s="1"/>
  <c r="BC18" i="13" s="1"/>
  <c r="BC60" i="13" s="1"/>
  <c r="BO25" i="15"/>
  <c r="BM4" i="15"/>
  <c r="BB16" i="13" s="1"/>
  <c r="BB7" i="13" s="1"/>
  <c r="BB18" i="13" s="1"/>
  <c r="BB60" i="13" s="1"/>
  <c r="DB20" i="13"/>
  <c r="DC57" i="13"/>
  <c r="DC34" i="13" s="1"/>
  <c r="DC27" i="13" s="1"/>
  <c r="DC55" i="13"/>
  <c r="DC24" i="13" s="1"/>
  <c r="DN24" i="15" s="1"/>
  <c r="DE2" i="13"/>
  <c r="DD58" i="13"/>
  <c r="DW3" i="10"/>
  <c r="DV1" i="10"/>
  <c r="CS3" i="8"/>
  <c r="CS276" i="8" s="1"/>
  <c r="CR1" i="8"/>
  <c r="CP3" i="7"/>
  <c r="CO1" i="7"/>
  <c r="BB36" i="13" l="1"/>
  <c r="BB37" i="13" s="1"/>
  <c r="BB59" i="13"/>
  <c r="BB61" i="13" s="1"/>
  <c r="BC36" i="13"/>
  <c r="BC59" i="13"/>
  <c r="BC61" i="13" s="1"/>
  <c r="AY26" i="13"/>
  <c r="AZ19" i="13"/>
  <c r="BO26" i="15"/>
  <c r="BO10" i="15" s="1"/>
  <c r="BO4" i="15" s="1"/>
  <c r="BD16" i="13" s="1"/>
  <c r="BD7" i="13" s="1"/>
  <c r="BD18" i="13" s="1"/>
  <c r="BD60" i="13" s="1"/>
  <c r="BP25" i="15"/>
  <c r="DC20" i="13"/>
  <c r="DD57" i="13"/>
  <c r="DD34" i="13" s="1"/>
  <c r="DD27" i="13" s="1"/>
  <c r="DD55" i="13"/>
  <c r="DD24" i="13" s="1"/>
  <c r="DO24" i="15" s="1"/>
  <c r="DF2" i="13"/>
  <c r="DE58" i="13"/>
  <c r="DX3" i="10"/>
  <c r="DW1" i="10"/>
  <c r="CT3" i="8"/>
  <c r="CT276" i="8" s="1"/>
  <c r="CS1" i="8"/>
  <c r="CQ3" i="7"/>
  <c r="CP1" i="7"/>
  <c r="BC37" i="13" l="1"/>
  <c r="BD36" i="13"/>
  <c r="BD59" i="13"/>
  <c r="BD61" i="13" s="1"/>
  <c r="BA19" i="13"/>
  <c r="AZ26" i="13"/>
  <c r="BP26" i="15"/>
  <c r="BP10" i="15" s="1"/>
  <c r="BP4" i="15" s="1"/>
  <c r="BE16" i="13" s="1"/>
  <c r="BE7" i="13" s="1"/>
  <c r="BE18" i="13" s="1"/>
  <c r="BE60" i="13" s="1"/>
  <c r="BQ25" i="15"/>
  <c r="DE57" i="13"/>
  <c r="DE34" i="13" s="1"/>
  <c r="DE27" i="13" s="1"/>
  <c r="DE55" i="13"/>
  <c r="DE24" i="13" s="1"/>
  <c r="DP24" i="15" s="1"/>
  <c r="DD20" i="13"/>
  <c r="DG2" i="13"/>
  <c r="DF58" i="13"/>
  <c r="DY3" i="10"/>
  <c r="DX1" i="10"/>
  <c r="CU3" i="8"/>
  <c r="CU276" i="8" s="1"/>
  <c r="CT1" i="8"/>
  <c r="CR3" i="7"/>
  <c r="CQ1" i="7"/>
  <c r="BD37" i="13" l="1"/>
  <c r="BE36" i="13"/>
  <c r="BE59" i="13"/>
  <c r="BE61" i="13" s="1"/>
  <c r="BA26" i="13"/>
  <c r="BB19" i="13"/>
  <c r="BQ26" i="15"/>
  <c r="BQ10" i="15" s="1"/>
  <c r="BR25" i="15"/>
  <c r="DE20" i="13"/>
  <c r="DF57" i="13"/>
  <c r="DF34" i="13" s="1"/>
  <c r="DF27" i="13" s="1"/>
  <c r="DF55" i="13"/>
  <c r="DF24" i="13" s="1"/>
  <c r="DQ24" i="15" s="1"/>
  <c r="DH2" i="13"/>
  <c r="DG58" i="13"/>
  <c r="DZ3" i="10"/>
  <c r="DY1" i="10"/>
  <c r="CV3" i="8"/>
  <c r="CV276" i="8" s="1"/>
  <c r="CU1" i="8"/>
  <c r="CS3" i="7"/>
  <c r="CR1" i="7"/>
  <c r="BE37" i="13" l="1"/>
  <c r="BB26" i="13"/>
  <c r="BC19" i="13"/>
  <c r="BR26" i="15"/>
  <c r="BR10" i="15" s="1"/>
  <c r="BR4" i="15" s="1"/>
  <c r="BG16" i="13" s="1"/>
  <c r="BG7" i="13" s="1"/>
  <c r="BG18" i="13" s="1"/>
  <c r="BG60" i="13" s="1"/>
  <c r="BS25" i="15"/>
  <c r="BQ4" i="15"/>
  <c r="BF16" i="13" s="1"/>
  <c r="BF7" i="13" s="1"/>
  <c r="BF18" i="13" s="1"/>
  <c r="BF60" i="13" s="1"/>
  <c r="DF20" i="13"/>
  <c r="DG57" i="13"/>
  <c r="DG34" i="13" s="1"/>
  <c r="DG27" i="13" s="1"/>
  <c r="DG55" i="13"/>
  <c r="DG24" i="13" s="1"/>
  <c r="DR24" i="15" s="1"/>
  <c r="DI2" i="13"/>
  <c r="DH58" i="13"/>
  <c r="EA3" i="10"/>
  <c r="DZ1" i="10"/>
  <c r="CW3" i="8"/>
  <c r="CW276" i="8" s="1"/>
  <c r="CV1" i="8"/>
  <c r="CT3" i="7"/>
  <c r="CS1" i="7"/>
  <c r="BF36" i="13" l="1"/>
  <c r="BF37" i="13" s="1"/>
  <c r="BF59" i="13"/>
  <c r="BF61" i="13" s="1"/>
  <c r="BG36" i="13"/>
  <c r="BG59" i="13"/>
  <c r="BG61" i="13" s="1"/>
  <c r="BC26" i="13"/>
  <c r="BD19" i="13"/>
  <c r="BS26" i="15"/>
  <c r="BS10" i="15" s="1"/>
  <c r="BT25" i="15"/>
  <c r="DG20" i="13"/>
  <c r="DH57" i="13"/>
  <c r="DH34" i="13" s="1"/>
  <c r="DH27" i="13" s="1"/>
  <c r="DH55" i="13"/>
  <c r="DH24" i="13" s="1"/>
  <c r="DS24" i="15" s="1"/>
  <c r="DJ2" i="13"/>
  <c r="DI58" i="13"/>
  <c r="EB3" i="10"/>
  <c r="EA1" i="10"/>
  <c r="CX3" i="8"/>
  <c r="CX276" i="8" s="1"/>
  <c r="CW1" i="8"/>
  <c r="CU3" i="7"/>
  <c r="CT1" i="7"/>
  <c r="BG37" i="13" l="1"/>
  <c r="BD26" i="13"/>
  <c r="BE19" i="13"/>
  <c r="BT26" i="15"/>
  <c r="BT10" i="15" s="1"/>
  <c r="BT4" i="15" s="1"/>
  <c r="BI16" i="13" s="1"/>
  <c r="BI7" i="13" s="1"/>
  <c r="BI18" i="13" s="1"/>
  <c r="BI60" i="13" s="1"/>
  <c r="BU25" i="15"/>
  <c r="BS4" i="15"/>
  <c r="BH16" i="13" s="1"/>
  <c r="BH7" i="13" s="1"/>
  <c r="BH18" i="13" s="1"/>
  <c r="BH60" i="13" s="1"/>
  <c r="DI57" i="13"/>
  <c r="DI34" i="13" s="1"/>
  <c r="DI27" i="13" s="1"/>
  <c r="DI55" i="13"/>
  <c r="DI24" i="13" s="1"/>
  <c r="DT24" i="15" s="1"/>
  <c r="DH20" i="13"/>
  <c r="DK2" i="13"/>
  <c r="DJ58" i="13"/>
  <c r="EC3" i="10"/>
  <c r="EB1" i="10"/>
  <c r="CY3" i="8"/>
  <c r="CY276" i="8" s="1"/>
  <c r="CX1" i="8"/>
  <c r="CV3" i="7"/>
  <c r="CU1" i="7"/>
  <c r="BH59" i="13" l="1"/>
  <c r="BH61" i="13" s="1"/>
  <c r="BI36" i="13"/>
  <c r="BI59" i="13"/>
  <c r="BI61" i="13" s="1"/>
  <c r="BE26" i="13"/>
  <c r="BF19" i="13"/>
  <c r="BH36" i="13"/>
  <c r="BH37" i="13" s="1"/>
  <c r="BU26" i="15"/>
  <c r="BU10" i="15" s="1"/>
  <c r="BV25" i="15"/>
  <c r="DI20" i="13"/>
  <c r="DJ57" i="13"/>
  <c r="DJ34" i="13" s="1"/>
  <c r="DJ27" i="13" s="1"/>
  <c r="DJ55" i="13"/>
  <c r="DJ24" i="13" s="1"/>
  <c r="DU24" i="15" s="1"/>
  <c r="DL2" i="13"/>
  <c r="DK58" i="13"/>
  <c r="ED3" i="10"/>
  <c r="EC1" i="10"/>
  <c r="CZ3" i="8"/>
  <c r="CZ276" i="8" s="1"/>
  <c r="CY1" i="8"/>
  <c r="CW3" i="7"/>
  <c r="CV1" i="7"/>
  <c r="BI37" i="13" l="1"/>
  <c r="BG19" i="13"/>
  <c r="BF26" i="13"/>
  <c r="BV26" i="15"/>
  <c r="BV10" i="15" s="1"/>
  <c r="BV4" i="15" s="1"/>
  <c r="BK16" i="13" s="1"/>
  <c r="BK7" i="13" s="1"/>
  <c r="BK18" i="13" s="1"/>
  <c r="BK60" i="13" s="1"/>
  <c r="BW25" i="15"/>
  <c r="BU4" i="15"/>
  <c r="BJ16" i="13" s="1"/>
  <c r="BJ7" i="13" s="1"/>
  <c r="BJ18" i="13" s="1"/>
  <c r="BJ60" i="13" s="1"/>
  <c r="DK57" i="13"/>
  <c r="DK34" i="13" s="1"/>
  <c r="DK27" i="13" s="1"/>
  <c r="DK55" i="13"/>
  <c r="DK24" i="13" s="1"/>
  <c r="DV24" i="15" s="1"/>
  <c r="DJ20" i="13"/>
  <c r="DM2" i="13"/>
  <c r="DL58" i="13"/>
  <c r="EE3" i="10"/>
  <c r="ED1" i="10"/>
  <c r="DA3" i="8"/>
  <c r="DA276" i="8" s="1"/>
  <c r="CZ1" i="8"/>
  <c r="CX3" i="7"/>
  <c r="CW1" i="7"/>
  <c r="BJ36" i="13" l="1"/>
  <c r="BJ37" i="13" s="1"/>
  <c r="BJ59" i="13"/>
  <c r="BJ61" i="13" s="1"/>
  <c r="BK36" i="13"/>
  <c r="BK59" i="13"/>
  <c r="BK61" i="13" s="1"/>
  <c r="BG26" i="13"/>
  <c r="BH19" i="13"/>
  <c r="BW26" i="15"/>
  <c r="BW10" i="15" s="1"/>
  <c r="BX25" i="15"/>
  <c r="DL57" i="13"/>
  <c r="DL34" i="13" s="1"/>
  <c r="DL27" i="13" s="1"/>
  <c r="DL55" i="13"/>
  <c r="DL24" i="13" s="1"/>
  <c r="DW24" i="15" s="1"/>
  <c r="DK20" i="13"/>
  <c r="DN2" i="13"/>
  <c r="DM58" i="13"/>
  <c r="EF3" i="10"/>
  <c r="EE1" i="10"/>
  <c r="DB3" i="8"/>
  <c r="DA1" i="8"/>
  <c r="CY3" i="7"/>
  <c r="CX1" i="7"/>
  <c r="DB276" i="8" l="1"/>
  <c r="BK37" i="13"/>
  <c r="BI19" i="13"/>
  <c r="BH26" i="13"/>
  <c r="BX26" i="15"/>
  <c r="BX10" i="15" s="1"/>
  <c r="BX4" i="15" s="1"/>
  <c r="BM16" i="13" s="1"/>
  <c r="BM7" i="13" s="1"/>
  <c r="BM18" i="13" s="1"/>
  <c r="BM60" i="13" s="1"/>
  <c r="BY25" i="15"/>
  <c r="BW4" i="15"/>
  <c r="BL16" i="13" s="1"/>
  <c r="BL7" i="13" s="1"/>
  <c r="BL18" i="13" s="1"/>
  <c r="BL60" i="13" s="1"/>
  <c r="DM57" i="13"/>
  <c r="DM34" i="13" s="1"/>
  <c r="DM27" i="13" s="1"/>
  <c r="DM55" i="13"/>
  <c r="DM24" i="13" s="1"/>
  <c r="DX24" i="15" s="1"/>
  <c r="DL20" i="13"/>
  <c r="DO2" i="13"/>
  <c r="DO58" i="13" s="1"/>
  <c r="DN58" i="13"/>
  <c r="EG3" i="10"/>
  <c r="EF1" i="10"/>
  <c r="DC3" i="8"/>
  <c r="DC276" i="8" s="1"/>
  <c r="DB1" i="8"/>
  <c r="CZ3" i="7"/>
  <c r="CY1" i="7"/>
  <c r="F5" i="13" l="1"/>
  <c r="F4" i="13"/>
  <c r="F28" i="13"/>
  <c r="F21" i="13"/>
  <c r="F10" i="13"/>
  <c r="F8" i="13"/>
  <c r="F22" i="13"/>
  <c r="F30" i="13"/>
  <c r="F9" i="13"/>
  <c r="F13" i="13"/>
  <c r="F17" i="13"/>
  <c r="F14" i="13"/>
  <c r="F11" i="13"/>
  <c r="F23" i="13"/>
  <c r="F6" i="13"/>
  <c r="F12" i="13"/>
  <c r="F32" i="13"/>
  <c r="F33" i="13"/>
  <c r="F29" i="13"/>
  <c r="F31" i="13"/>
  <c r="F15" i="13"/>
  <c r="BL59" i="13"/>
  <c r="BL61" i="13" s="1"/>
  <c r="BM36" i="13"/>
  <c r="BM59" i="13"/>
  <c r="BM61" i="13" s="1"/>
  <c r="BI26" i="13"/>
  <c r="BJ19" i="13"/>
  <c r="BL36" i="13"/>
  <c r="BL37" i="13" s="1"/>
  <c r="BY26" i="15"/>
  <c r="BY10" i="15" s="1"/>
  <c r="BZ25" i="15"/>
  <c r="DN57" i="13"/>
  <c r="DN34" i="13" s="1"/>
  <c r="DN27" i="13" s="1"/>
  <c r="DN55" i="13"/>
  <c r="DN24" i="13" s="1"/>
  <c r="DY24" i="15" s="1"/>
  <c r="DO57" i="13"/>
  <c r="DO34" i="13" s="1"/>
  <c r="DO55" i="13"/>
  <c r="DM20" i="13"/>
  <c r="EH3" i="10"/>
  <c r="L21" i="10" s="1"/>
  <c r="EG1" i="10"/>
  <c r="DD3" i="8"/>
  <c r="DD276" i="8" s="1"/>
  <c r="DC1" i="8"/>
  <c r="DA3" i="7"/>
  <c r="CZ1" i="7"/>
  <c r="BM37" i="13" l="1"/>
  <c r="F3" i="13"/>
  <c r="L13" i="10"/>
  <c r="L20" i="10"/>
  <c r="L16" i="10"/>
  <c r="EH1" i="10"/>
  <c r="P12" i="10" s="1"/>
  <c r="L11" i="10"/>
  <c r="F34" i="13"/>
  <c r="F27" i="13" s="1"/>
  <c r="L18" i="10"/>
  <c r="L27" i="10"/>
  <c r="L19" i="10"/>
  <c r="L26" i="10"/>
  <c r="L29" i="10"/>
  <c r="L23" i="10"/>
  <c r="L30" i="10"/>
  <c r="L14" i="10"/>
  <c r="L12" i="10"/>
  <c r="L22" i="10"/>
  <c r="L28" i="10"/>
  <c r="L15" i="10"/>
  <c r="L25" i="10"/>
  <c r="BK19" i="13"/>
  <c r="BJ26" i="13"/>
  <c r="BZ26" i="15"/>
  <c r="BZ10" i="15" s="1"/>
  <c r="BZ4" i="15" s="1"/>
  <c r="BO16" i="13" s="1"/>
  <c r="BO7" i="13" s="1"/>
  <c r="BO18" i="13" s="1"/>
  <c r="BO60" i="13" s="1"/>
  <c r="CA25" i="15"/>
  <c r="BY4" i="15"/>
  <c r="BN16" i="13" s="1"/>
  <c r="E57" i="13"/>
  <c r="DO24" i="13"/>
  <c r="DZ24" i="15" s="1"/>
  <c r="E55" i="13"/>
  <c r="DN20" i="13"/>
  <c r="DO27" i="13"/>
  <c r="E34" i="13"/>
  <c r="P23" i="10"/>
  <c r="P28" i="10"/>
  <c r="P29" i="10"/>
  <c r="P9" i="10"/>
  <c r="P11" i="10"/>
  <c r="P15" i="10"/>
  <c r="R27" i="10"/>
  <c r="P22" i="10"/>
  <c r="P8" i="10"/>
  <c r="Q4" i="10"/>
  <c r="P25" i="10"/>
  <c r="P4" i="10"/>
  <c r="P30" i="10"/>
  <c r="P21" i="10"/>
  <c r="P6" i="10"/>
  <c r="P27" i="10"/>
  <c r="P7" i="10"/>
  <c r="P16" i="10"/>
  <c r="P20" i="10"/>
  <c r="R7" i="10"/>
  <c r="P26" i="10"/>
  <c r="R9" i="10"/>
  <c r="P18" i="10"/>
  <c r="P13" i="10"/>
  <c r="P14" i="10"/>
  <c r="P5" i="10"/>
  <c r="R6" i="10"/>
  <c r="Q20" i="10"/>
  <c r="R4" i="10"/>
  <c r="Q13" i="10"/>
  <c r="Q28" i="10"/>
  <c r="Q25" i="10"/>
  <c r="Q29" i="10"/>
  <c r="R11" i="10"/>
  <c r="Q15" i="10"/>
  <c r="P19" i="10"/>
  <c r="Q6" i="10"/>
  <c r="Q7" i="10"/>
  <c r="R28" i="10"/>
  <c r="Q30" i="10"/>
  <c r="Q12" i="10"/>
  <c r="Q22" i="10"/>
  <c r="R19" i="10"/>
  <c r="R14" i="10"/>
  <c r="R15" i="10"/>
  <c r="Q14" i="10"/>
  <c r="Q21" i="10"/>
  <c r="Q9" i="10"/>
  <c r="R20" i="10"/>
  <c r="R18" i="10"/>
  <c r="Q18" i="10"/>
  <c r="Q27" i="10"/>
  <c r="R23" i="10"/>
  <c r="Q16" i="10"/>
  <c r="Q19" i="10"/>
  <c r="Q5" i="10"/>
  <c r="R16" i="10"/>
  <c r="Q26" i="10"/>
  <c r="Q11" i="10"/>
  <c r="Q23" i="10"/>
  <c r="Q8" i="10"/>
  <c r="R26" i="10"/>
  <c r="S21" i="10"/>
  <c r="S13" i="10"/>
  <c r="R29" i="10"/>
  <c r="R12" i="10"/>
  <c r="S9" i="10"/>
  <c r="R22" i="10"/>
  <c r="S16" i="10"/>
  <c r="R8" i="10"/>
  <c r="S4" i="10"/>
  <c r="S14" i="10"/>
  <c r="S8" i="10"/>
  <c r="R13" i="10"/>
  <c r="S29" i="10"/>
  <c r="S22" i="10"/>
  <c r="S7" i="10"/>
  <c r="S30" i="10"/>
  <c r="R5" i="10"/>
  <c r="R25" i="10"/>
  <c r="S26" i="10"/>
  <c r="S12" i="10"/>
  <c r="S15" i="10"/>
  <c r="S25" i="10"/>
  <c r="R21" i="10"/>
  <c r="R30" i="10"/>
  <c r="S20" i="10"/>
  <c r="S23" i="10"/>
  <c r="V23" i="10"/>
  <c r="T26" i="10"/>
  <c r="T28" i="10"/>
  <c r="V7" i="10"/>
  <c r="T29" i="10"/>
  <c r="S18" i="10"/>
  <c r="T23" i="10"/>
  <c r="T22" i="10"/>
  <c r="T7" i="10"/>
  <c r="T21" i="10"/>
  <c r="S11" i="10"/>
  <c r="S6" i="10"/>
  <c r="S27" i="10"/>
  <c r="T18" i="10"/>
  <c r="T27" i="10"/>
  <c r="S5" i="10"/>
  <c r="T5" i="10"/>
  <c r="S28" i="10"/>
  <c r="T8" i="10"/>
  <c r="T20" i="10"/>
  <c r="S19" i="10"/>
  <c r="T13" i="10"/>
  <c r="T25" i="10"/>
  <c r="T9" i="10"/>
  <c r="T6" i="10"/>
  <c r="T19" i="10"/>
  <c r="T12" i="10"/>
  <c r="T30" i="10"/>
  <c r="T14" i="10"/>
  <c r="T4" i="10"/>
  <c r="T15" i="10"/>
  <c r="T11" i="10"/>
  <c r="T16" i="10"/>
  <c r="X27" i="10"/>
  <c r="U20" i="10"/>
  <c r="V26" i="10"/>
  <c r="U25" i="10"/>
  <c r="U23" i="10"/>
  <c r="V13" i="10"/>
  <c r="V29" i="10"/>
  <c r="V4" i="10"/>
  <c r="V15" i="10"/>
  <c r="U26" i="10"/>
  <c r="U19" i="10"/>
  <c r="V22" i="10"/>
  <c r="U29" i="10"/>
  <c r="V5" i="10"/>
  <c r="V11" i="10"/>
  <c r="U8" i="10"/>
  <c r="U11" i="10"/>
  <c r="V12" i="10"/>
  <c r="U4" i="10"/>
  <c r="V27" i="10"/>
  <c r="V8" i="10"/>
  <c r="V21" i="10"/>
  <c r="V28" i="10"/>
  <c r="U7" i="10"/>
  <c r="V20" i="10"/>
  <c r="V25" i="10"/>
  <c r="U21" i="10"/>
  <c r="U13" i="10"/>
  <c r="U28" i="10"/>
  <c r="U22" i="10"/>
  <c r="V30" i="10"/>
  <c r="V19" i="10"/>
  <c r="U6" i="10"/>
  <c r="U9" i="10"/>
  <c r="V16" i="10"/>
  <c r="U30" i="10"/>
  <c r="V14" i="10"/>
  <c r="U14" i="10"/>
  <c r="U16" i="10"/>
  <c r="U27" i="10"/>
  <c r="V18" i="10"/>
  <c r="U18" i="10"/>
  <c r="V6" i="10"/>
  <c r="U5" i="10"/>
  <c r="V9" i="10"/>
  <c r="U12" i="10"/>
  <c r="U15" i="10"/>
  <c r="W4" i="10"/>
  <c r="W13" i="10"/>
  <c r="X6" i="10"/>
  <c r="W16" i="10"/>
  <c r="W20" i="10"/>
  <c r="W5" i="10"/>
  <c r="W14" i="10"/>
  <c r="X22" i="10"/>
  <c r="X30" i="10"/>
  <c r="W21" i="10"/>
  <c r="W7" i="10"/>
  <c r="X13" i="10"/>
  <c r="X23" i="10"/>
  <c r="W28" i="10"/>
  <c r="W8" i="10"/>
  <c r="W25" i="10"/>
  <c r="W18" i="10"/>
  <c r="W9" i="10"/>
  <c r="W26" i="10"/>
  <c r="X14" i="10"/>
  <c r="X26" i="10"/>
  <c r="W27" i="10"/>
  <c r="X5" i="10"/>
  <c r="X19" i="10"/>
  <c r="X28" i="10"/>
  <c r="W6" i="10"/>
  <c r="W15" i="10"/>
  <c r="W19" i="10"/>
  <c r="W23" i="10"/>
  <c r="W30" i="10"/>
  <c r="X11" i="10"/>
  <c r="Y29" i="10"/>
  <c r="X7" i="10"/>
  <c r="W22" i="10"/>
  <c r="Y30" i="10"/>
  <c r="X8" i="10"/>
  <c r="W11" i="10"/>
  <c r="X29" i="10"/>
  <c r="X9" i="10"/>
  <c r="W12" i="10"/>
  <c r="X18" i="10"/>
  <c r="X12" i="10"/>
  <c r="W29" i="10"/>
  <c r="X20" i="10"/>
  <c r="Y27" i="10"/>
  <c r="Y28" i="10"/>
  <c r="X16" i="10"/>
  <c r="Y9" i="10"/>
  <c r="Y4" i="10"/>
  <c r="Y16" i="10"/>
  <c r="Y11" i="10"/>
  <c r="X4" i="10"/>
  <c r="Y19" i="10"/>
  <c r="Y7" i="10"/>
  <c r="Y21" i="10"/>
  <c r="Y13" i="10"/>
  <c r="Y8" i="10"/>
  <c r="X15" i="10"/>
  <c r="Y25" i="10"/>
  <c r="X25" i="10"/>
  <c r="Y15" i="10"/>
  <c r="Y6" i="10"/>
  <c r="Y23" i="10"/>
  <c r="X21" i="10"/>
  <c r="Y14" i="10"/>
  <c r="Y22" i="10"/>
  <c r="Y12" i="10"/>
  <c r="Y26" i="10"/>
  <c r="Y20" i="10"/>
  <c r="Y5" i="10"/>
  <c r="Y18" i="10"/>
  <c r="DE3" i="8"/>
  <c r="DE276" i="8" s="1"/>
  <c r="DD1" i="8"/>
  <c r="DB3" i="7"/>
  <c r="DA1" i="7"/>
  <c r="Q17" i="10" l="1"/>
  <c r="L5" i="10"/>
  <c r="L8" i="10"/>
  <c r="L31" i="10"/>
  <c r="F24" i="13"/>
  <c r="F20" i="13" s="1"/>
  <c r="L9" i="10"/>
  <c r="L4" i="10"/>
  <c r="L17" i="10"/>
  <c r="L6" i="10"/>
  <c r="BN7" i="13"/>
  <c r="BN18" i="13" s="1"/>
  <c r="BN60" i="13" s="1"/>
  <c r="L7" i="10"/>
  <c r="L24" i="10"/>
  <c r="BO36" i="13"/>
  <c r="BO59" i="13"/>
  <c r="BO61" i="13" s="1"/>
  <c r="BK26" i="13"/>
  <c r="BL19" i="13"/>
  <c r="CA26" i="15"/>
  <c r="CA10" i="15" s="1"/>
  <c r="CA4" i="15" s="1"/>
  <c r="BP16" i="13" s="1"/>
  <c r="BP7" i="13" s="1"/>
  <c r="BP18" i="13" s="1"/>
  <c r="BP60" i="13" s="1"/>
  <c r="CB25" i="15"/>
  <c r="U24" i="10"/>
  <c r="S17" i="10"/>
  <c r="DO20" i="13"/>
  <c r="E24" i="13"/>
  <c r="E10" i="18"/>
  <c r="E27" i="13"/>
  <c r="T10" i="10"/>
  <c r="X24" i="10"/>
  <c r="W17" i="10"/>
  <c r="X31" i="10"/>
  <c r="T17" i="10"/>
  <c r="Y24" i="10"/>
  <c r="Y31" i="10"/>
  <c r="Y17" i="10"/>
  <c r="X17" i="10"/>
  <c r="T31" i="10"/>
  <c r="S10" i="10"/>
  <c r="Q24" i="10"/>
  <c r="R24" i="10"/>
  <c r="P24" i="10"/>
  <c r="P31" i="10"/>
  <c r="U17" i="10"/>
  <c r="T24" i="10"/>
  <c r="S24" i="10"/>
  <c r="R31" i="10"/>
  <c r="R17" i="10"/>
  <c r="Q10" i="10"/>
  <c r="W24" i="10"/>
  <c r="W10" i="10"/>
  <c r="V24" i="10"/>
  <c r="V10" i="10"/>
  <c r="U31" i="10"/>
  <c r="R10" i="10"/>
  <c r="P17" i="10"/>
  <c r="Y10" i="10"/>
  <c r="X10" i="10"/>
  <c r="W31" i="10"/>
  <c r="U10" i="10"/>
  <c r="V17" i="10"/>
  <c r="V31" i="10"/>
  <c r="S31" i="10"/>
  <c r="Q31" i="10"/>
  <c r="P10" i="10"/>
  <c r="DF3" i="8"/>
  <c r="DF276" i="8" s="1"/>
  <c r="DE1" i="8"/>
  <c r="DC3" i="7"/>
  <c r="DB1" i="7"/>
  <c r="BN36" i="13" l="1"/>
  <c r="BN37" i="13" s="1"/>
  <c r="BO37" i="13" s="1"/>
  <c r="BN59" i="13"/>
  <c r="BN61" i="13" s="1"/>
  <c r="L10" i="10"/>
  <c r="E20" i="13"/>
  <c r="E21" i="18"/>
  <c r="F21" i="18" s="1"/>
  <c r="F10" i="18"/>
  <c r="F17" i="16"/>
  <c r="E17" i="16" s="1"/>
  <c r="E29" i="20"/>
  <c r="BP36" i="13"/>
  <c r="BP59" i="13"/>
  <c r="BP61" i="13" s="1"/>
  <c r="BM19" i="13"/>
  <c r="BL26" i="13"/>
  <c r="CB26" i="15"/>
  <c r="CB10" i="15" s="1"/>
  <c r="CB4" i="15" s="1"/>
  <c r="BQ16" i="13" s="1"/>
  <c r="BQ7" i="13" s="1"/>
  <c r="BQ18" i="13" s="1"/>
  <c r="BQ60" i="13" s="1"/>
  <c r="CC25" i="15"/>
  <c r="D17" i="16"/>
  <c r="D14" i="16" s="1"/>
  <c r="DG3" i="8"/>
  <c r="DG276" i="8" s="1"/>
  <c r="DF1" i="8"/>
  <c r="DD3" i="7"/>
  <c r="DC1" i="7"/>
  <c r="H29" i="20" l="1"/>
  <c r="J29" i="20" s="1"/>
  <c r="N6" i="20"/>
  <c r="F14" i="16"/>
  <c r="BP37" i="13"/>
  <c r="BQ36" i="13"/>
  <c r="BQ59" i="13"/>
  <c r="BQ61" i="13" s="1"/>
  <c r="BM26" i="13"/>
  <c r="BN19" i="13"/>
  <c r="CC26" i="15"/>
  <c r="CC10" i="15" s="1"/>
  <c r="CD25" i="15"/>
  <c r="I10" i="15"/>
  <c r="I4" i="15" s="1"/>
  <c r="J10" i="15"/>
  <c r="J4" i="15" s="1"/>
  <c r="E18" i="18"/>
  <c r="F18" i="18" s="1"/>
  <c r="DH3" i="8"/>
  <c r="DH276" i="8" s="1"/>
  <c r="DG1" i="8"/>
  <c r="DE3" i="7"/>
  <c r="DD1" i="7"/>
  <c r="I29" i="20" l="1"/>
  <c r="BQ37" i="13"/>
  <c r="BO19" i="13"/>
  <c r="BN26" i="13"/>
  <c r="CD26" i="15"/>
  <c r="CD10" i="15" s="1"/>
  <c r="CD4" i="15" s="1"/>
  <c r="BS16" i="13" s="1"/>
  <c r="BS7" i="13" s="1"/>
  <c r="BS18" i="13" s="1"/>
  <c r="BS60" i="13" s="1"/>
  <c r="CE25" i="15"/>
  <c r="CC4" i="15"/>
  <c r="BR16" i="13" s="1"/>
  <c r="BR7" i="13" s="1"/>
  <c r="BR18" i="13" s="1"/>
  <c r="BR60" i="13" s="1"/>
  <c r="DI3" i="8"/>
  <c r="DI276" i="8" s="1"/>
  <c r="DH1" i="8"/>
  <c r="DF3" i="7"/>
  <c r="DE1" i="7"/>
  <c r="BR36" i="13" l="1"/>
  <c r="BR37" i="13" s="1"/>
  <c r="BR59" i="13"/>
  <c r="BR61" i="13" s="1"/>
  <c r="BS36" i="13"/>
  <c r="BS59" i="13"/>
  <c r="BS61" i="13" s="1"/>
  <c r="BO26" i="13"/>
  <c r="BP19" i="13"/>
  <c r="CE26" i="15"/>
  <c r="CE10" i="15" s="1"/>
  <c r="CF25" i="15"/>
  <c r="DJ3" i="8"/>
  <c r="DJ276" i="8" s="1"/>
  <c r="DI1" i="8"/>
  <c r="DG3" i="7"/>
  <c r="DF1" i="7"/>
  <c r="BS37" i="13" l="1"/>
  <c r="BP26" i="13"/>
  <c r="BQ19" i="13"/>
  <c r="CE4" i="15"/>
  <c r="BT16" i="13" s="1"/>
  <c r="BT7" i="13" s="1"/>
  <c r="BT18" i="13" s="1"/>
  <c r="BT60" i="13" s="1"/>
  <c r="CF26" i="15"/>
  <c r="CF10" i="15" s="1"/>
  <c r="CF4" i="15" s="1"/>
  <c r="BU16" i="13" s="1"/>
  <c r="BU7" i="13" s="1"/>
  <c r="BU18" i="13" s="1"/>
  <c r="BU60" i="13" s="1"/>
  <c r="CG25" i="15"/>
  <c r="DK3" i="8"/>
  <c r="DK276" i="8" s="1"/>
  <c r="DJ1" i="8"/>
  <c r="DH3" i="7"/>
  <c r="DG1" i="7"/>
  <c r="BU36" i="13" l="1"/>
  <c r="BU59" i="13"/>
  <c r="BU61" i="13" s="1"/>
  <c r="BT36" i="13"/>
  <c r="BT37" i="13" s="1"/>
  <c r="BT59" i="13"/>
  <c r="BT61" i="13" s="1"/>
  <c r="BQ26" i="13"/>
  <c r="BR19" i="13"/>
  <c r="CG26" i="15"/>
  <c r="CG10" i="15" s="1"/>
  <c r="CH25" i="15"/>
  <c r="DL3" i="8"/>
  <c r="DL276" i="8" s="1"/>
  <c r="DK1" i="8"/>
  <c r="DI3" i="7"/>
  <c r="DH1" i="7"/>
  <c r="BU37" i="13" l="1"/>
  <c r="BS19" i="13"/>
  <c r="BR26" i="13"/>
  <c r="CG4" i="15"/>
  <c r="BV16" i="13" s="1"/>
  <c r="BV7" i="13" s="1"/>
  <c r="BV18" i="13" s="1"/>
  <c r="BV60" i="13" s="1"/>
  <c r="CH26" i="15"/>
  <c r="CH10" i="15" s="1"/>
  <c r="CH4" i="15" s="1"/>
  <c r="BW16" i="13" s="1"/>
  <c r="BW7" i="13" s="1"/>
  <c r="BW18" i="13" s="1"/>
  <c r="BW60" i="13" s="1"/>
  <c r="DM3" i="8"/>
  <c r="DM276" i="8" s="1"/>
  <c r="DL1" i="8"/>
  <c r="DJ3" i="7"/>
  <c r="DI1" i="7"/>
  <c r="BW36" i="13" l="1"/>
  <c r="BW59" i="13"/>
  <c r="BW61" i="13" s="1"/>
  <c r="BV36" i="13"/>
  <c r="BV37" i="13" s="1"/>
  <c r="BV59" i="13"/>
  <c r="BV61" i="13" s="1"/>
  <c r="BS26" i="13"/>
  <c r="BT19" i="13"/>
  <c r="DN3" i="8"/>
  <c r="DN276" i="8" s="1"/>
  <c r="DM1" i="8"/>
  <c r="DK3" i="7"/>
  <c r="DJ1" i="7"/>
  <c r="BW37" i="13" l="1"/>
  <c r="BU19" i="13"/>
  <c r="BT26" i="13"/>
  <c r="DO3" i="8"/>
  <c r="DO276" i="8" s="1"/>
  <c r="DN1" i="8"/>
  <c r="DL3" i="7"/>
  <c r="DK1" i="7"/>
  <c r="BU26" i="13" l="1"/>
  <c r="BV19" i="13"/>
  <c r="DP3" i="8"/>
  <c r="DO1" i="8"/>
  <c r="DM3" i="7"/>
  <c r="DL1" i="7"/>
  <c r="DP276" i="8" l="1"/>
  <c r="BW19" i="13"/>
  <c r="BW26" i="13" s="1"/>
  <c r="BV26" i="13"/>
  <c r="DQ3" i="8"/>
  <c r="DQ276" i="8" s="1"/>
  <c r="DP1" i="8"/>
  <c r="DN3" i="7"/>
  <c r="DM1" i="7"/>
  <c r="DR3" i="8" l="1"/>
  <c r="DR276" i="8" s="1"/>
  <c r="DQ1" i="8"/>
  <c r="DO3" i="7"/>
  <c r="DN1" i="7"/>
  <c r="DS3" i="8" l="1"/>
  <c r="DS276" i="8" s="1"/>
  <c r="DR1" i="8"/>
  <c r="DP3" i="7"/>
  <c r="DO1" i="7"/>
  <c r="DT3" i="8" l="1"/>
  <c r="DT276" i="8" s="1"/>
  <c r="DS1" i="8"/>
  <c r="DQ3" i="7"/>
  <c r="DP1" i="7"/>
  <c r="DU3" i="8" l="1"/>
  <c r="DU276" i="8" s="1"/>
  <c r="DT1" i="8"/>
  <c r="DR3" i="7"/>
  <c r="DQ1" i="7"/>
  <c r="DV3" i="8" l="1"/>
  <c r="DV276" i="8" s="1"/>
  <c r="DU1" i="8"/>
  <c r="DS3" i="7"/>
  <c r="DR1" i="7"/>
  <c r="DW3" i="8" l="1"/>
  <c r="DV1" i="8"/>
  <c r="DT3" i="7"/>
  <c r="DS1" i="7"/>
  <c r="DW276" i="8" l="1"/>
  <c r="DX3" i="8"/>
  <c r="DX276" i="8" s="1"/>
  <c r="DW1" i="8"/>
  <c r="DU3" i="7"/>
  <c r="DT1" i="7"/>
  <c r="DY3" i="8" l="1"/>
  <c r="DY276" i="8" s="1"/>
  <c r="DX1" i="8"/>
  <c r="DV3" i="7"/>
  <c r="DU1" i="7"/>
  <c r="DZ3" i="8" l="1"/>
  <c r="DZ276" i="8" s="1"/>
  <c r="DY1" i="8"/>
  <c r="DW3" i="7"/>
  <c r="DV1" i="7"/>
  <c r="EA3" i="8" l="1"/>
  <c r="DZ1" i="8"/>
  <c r="DX3" i="7"/>
  <c r="DW1" i="7"/>
  <c r="EA276" i="8" l="1"/>
  <c r="EB3" i="8"/>
  <c r="EB276" i="8" s="1"/>
  <c r="EA1" i="8"/>
  <c r="DY3" i="7"/>
  <c r="DX1" i="7"/>
  <c r="EC3" i="8" l="1"/>
  <c r="EB1" i="8"/>
  <c r="DZ3" i="7"/>
  <c r="DY1" i="7"/>
  <c r="EC276" i="8" l="1"/>
  <c r="ED3" i="8"/>
  <c r="K210" i="8" s="1"/>
  <c r="EC1" i="8"/>
  <c r="EA3" i="7"/>
  <c r="DZ1" i="7"/>
  <c r="K51" i="8" l="1"/>
  <c r="K186" i="8"/>
  <c r="K120" i="8"/>
  <c r="K74" i="8"/>
  <c r="K132" i="8"/>
  <c r="K86" i="8"/>
  <c r="K247" i="8"/>
  <c r="K229" i="8"/>
  <c r="K32" i="8"/>
  <c r="K257" i="8"/>
  <c r="K94" i="8"/>
  <c r="K150" i="8"/>
  <c r="K57" i="8"/>
  <c r="K39" i="8"/>
  <c r="K182" i="8"/>
  <c r="K157" i="8"/>
  <c r="K179" i="8"/>
  <c r="K44" i="8"/>
  <c r="K41" i="8"/>
  <c r="K192" i="8"/>
  <c r="K91" i="8"/>
  <c r="K194" i="8"/>
  <c r="K67" i="8"/>
  <c r="K23" i="8"/>
  <c r="K70" i="8"/>
  <c r="K92" i="8"/>
  <c r="K159" i="8"/>
  <c r="K138" i="8"/>
  <c r="K218" i="8"/>
  <c r="K112" i="8"/>
  <c r="K200" i="8"/>
  <c r="K232" i="8"/>
  <c r="K256" i="8"/>
  <c r="K245" i="8"/>
  <c r="K180" i="8"/>
  <c r="K79" i="8"/>
  <c r="K145" i="8"/>
  <c r="K82" i="8"/>
  <c r="K106" i="8"/>
  <c r="K17" i="8"/>
  <c r="K121" i="8"/>
  <c r="K26" i="8"/>
  <c r="K197" i="8"/>
  <c r="K203" i="8"/>
  <c r="K110" i="8"/>
  <c r="K97" i="8"/>
  <c r="K268" i="8"/>
  <c r="K135" i="8"/>
  <c r="K15" i="8"/>
  <c r="K227" i="8"/>
  <c r="K263" i="8"/>
  <c r="K33" i="8"/>
  <c r="K141" i="8"/>
  <c r="K153" i="8"/>
  <c r="K216" i="8"/>
  <c r="K209" i="8"/>
  <c r="K211" i="8" s="1"/>
  <c r="K73" i="8"/>
  <c r="K235" i="8"/>
  <c r="K238" i="8"/>
  <c r="K250" i="8"/>
  <c r="K265" i="8"/>
  <c r="K259" i="8"/>
  <c r="K198" i="8"/>
  <c r="K199" i="8" s="1"/>
  <c r="K76" i="8"/>
  <c r="K188" i="8"/>
  <c r="K163" i="8"/>
  <c r="K109" i="8"/>
  <c r="K204" i="8"/>
  <c r="K205" i="8" s="1"/>
  <c r="K47" i="8"/>
  <c r="K14" i="8"/>
  <c r="K27" i="8"/>
  <c r="K20" i="8"/>
  <c r="K241" i="8"/>
  <c r="K156" i="8"/>
  <c r="K215" i="8"/>
  <c r="K206" i="8"/>
  <c r="K88" i="8"/>
  <c r="K38" i="8"/>
  <c r="K127" i="8"/>
  <c r="K29" i="8"/>
  <c r="K165" i="8"/>
  <c r="K212" i="8"/>
  <c r="K103" i="8"/>
  <c r="K147" i="8"/>
  <c r="K173" i="8"/>
  <c r="K126" i="8"/>
  <c r="K59" i="8"/>
  <c r="K174" i="8"/>
  <c r="K253" i="8"/>
  <c r="K191" i="8"/>
  <c r="K144" i="8"/>
  <c r="K176" i="8"/>
  <c r="K45" i="8"/>
  <c r="K21" i="8"/>
  <c r="K271" i="8"/>
  <c r="K226" i="8"/>
  <c r="K221" i="8" s="1"/>
  <c r="K100" i="8"/>
  <c r="K53" i="8"/>
  <c r="K244" i="8"/>
  <c r="K85" i="8"/>
  <c r="K98" i="8"/>
  <c r="K129" i="8"/>
  <c r="K251" i="8"/>
  <c r="K162" i="8"/>
  <c r="K262" i="8"/>
  <c r="K68" i="8"/>
  <c r="K139" i="8"/>
  <c r="K80" i="8"/>
  <c r="K81" i="8" s="1"/>
  <c r="K50" i="8"/>
  <c r="K123" i="8"/>
  <c r="K56" i="8"/>
  <c r="K185" i="8"/>
  <c r="K269" i="8"/>
  <c r="K104" i="8"/>
  <c r="K151" i="8"/>
  <c r="K133" i="8"/>
  <c r="K134" i="8" s="1"/>
  <c r="K35" i="8"/>
  <c r="K239" i="8"/>
  <c r="K233" i="8"/>
  <c r="ED1" i="8"/>
  <c r="ED276" i="8"/>
  <c r="M147" i="8"/>
  <c r="N62" i="8"/>
  <c r="M262" i="8"/>
  <c r="L156" i="8"/>
  <c r="M198" i="8"/>
  <c r="M271" i="8"/>
  <c r="L132" i="8"/>
  <c r="M263" i="8"/>
  <c r="M79" i="8"/>
  <c r="M123" i="8"/>
  <c r="L251" i="8"/>
  <c r="L139" i="8"/>
  <c r="O170" i="8"/>
  <c r="M67" i="8"/>
  <c r="N157" i="8"/>
  <c r="N222" i="8"/>
  <c r="L209" i="8"/>
  <c r="O256" i="8"/>
  <c r="N162" i="8"/>
  <c r="O156" i="8"/>
  <c r="N68" i="8"/>
  <c r="O268" i="8"/>
  <c r="O218" i="8"/>
  <c r="M192" i="8"/>
  <c r="N129" i="8"/>
  <c r="O116" i="8"/>
  <c r="O62" i="8"/>
  <c r="O251" i="8"/>
  <c r="O221" i="8"/>
  <c r="N104" i="8"/>
  <c r="N127" i="8"/>
  <c r="N218" i="8"/>
  <c r="O179" i="8"/>
  <c r="P218" i="8"/>
  <c r="O245" i="8"/>
  <c r="P206" i="8"/>
  <c r="P185" i="8"/>
  <c r="O82" i="8"/>
  <c r="O70" i="8"/>
  <c r="O80" i="8"/>
  <c r="O141" i="8"/>
  <c r="O104" i="8"/>
  <c r="P117" i="8"/>
  <c r="O103" i="8"/>
  <c r="N132" i="8"/>
  <c r="P76" i="8"/>
  <c r="O74" i="8"/>
  <c r="O126" i="8"/>
  <c r="O176" i="8"/>
  <c r="N159" i="8"/>
  <c r="P103" i="8"/>
  <c r="P263" i="8"/>
  <c r="P269" i="8"/>
  <c r="O151" i="8"/>
  <c r="O138" i="8"/>
  <c r="O226" i="8"/>
  <c r="P147" i="8"/>
  <c r="P85" i="8"/>
  <c r="P82" i="8"/>
  <c r="P179" i="8"/>
  <c r="O216" i="8"/>
  <c r="O271" i="8"/>
  <c r="P135" i="8"/>
  <c r="P209" i="8"/>
  <c r="P100" i="8"/>
  <c r="P62" i="8"/>
  <c r="P159" i="8"/>
  <c r="O4" i="8"/>
  <c r="O232" i="8"/>
  <c r="O73" i="8"/>
  <c r="O198" i="8"/>
  <c r="P112" i="8"/>
  <c r="P73" i="8"/>
  <c r="O244" i="8"/>
  <c r="P133" i="8"/>
  <c r="P115" i="8"/>
  <c r="O194" i="8"/>
  <c r="N4" i="8"/>
  <c r="O263" i="8"/>
  <c r="P64" i="8"/>
  <c r="P63" i="8"/>
  <c r="P265" i="8"/>
  <c r="O133" i="8"/>
  <c r="N215" i="8"/>
  <c r="P251" i="8"/>
  <c r="O162" i="8"/>
  <c r="O110" i="8"/>
  <c r="O145" i="8"/>
  <c r="P194" i="8"/>
  <c r="O165" i="8"/>
  <c r="N110" i="8"/>
  <c r="O163" i="8"/>
  <c r="O157" i="8"/>
  <c r="O259" i="8"/>
  <c r="P127" i="8"/>
  <c r="O265" i="8"/>
  <c r="O169" i="8"/>
  <c r="O215" i="8"/>
  <c r="P157" i="8"/>
  <c r="O144" i="8"/>
  <c r="P174" i="8"/>
  <c r="N268" i="8"/>
  <c r="P165" i="8"/>
  <c r="O109" i="8"/>
  <c r="O185" i="8"/>
  <c r="P235" i="8"/>
  <c r="O98" i="8"/>
  <c r="O6" i="8"/>
  <c r="O253" i="8"/>
  <c r="N192" i="8"/>
  <c r="P253" i="8"/>
  <c r="P221" i="8"/>
  <c r="O238" i="8"/>
  <c r="N226" i="8"/>
  <c r="O68" i="8"/>
  <c r="O117" i="8"/>
  <c r="O92" i="8"/>
  <c r="P176" i="8"/>
  <c r="P169" i="8"/>
  <c r="P170" i="8"/>
  <c r="P204" i="8"/>
  <c r="O115" i="8"/>
  <c r="O91" i="8"/>
  <c r="O210" i="8"/>
  <c r="P226" i="8"/>
  <c r="P168" i="8"/>
  <c r="N239" i="8"/>
  <c r="O191" i="8"/>
  <c r="P244" i="8"/>
  <c r="O262" i="8"/>
  <c r="O120" i="8"/>
  <c r="O174" i="8"/>
  <c r="P145" i="8"/>
  <c r="O204" i="8"/>
  <c r="O233" i="8"/>
  <c r="O180" i="8"/>
  <c r="O181" i="8" s="1"/>
  <c r="P173" i="8"/>
  <c r="P223" i="8"/>
  <c r="P120" i="8"/>
  <c r="O269" i="8"/>
  <c r="P197" i="8"/>
  <c r="O139" i="8"/>
  <c r="P110" i="8"/>
  <c r="Q194" i="8"/>
  <c r="Q141" i="8"/>
  <c r="Q168" i="8"/>
  <c r="P163" i="8"/>
  <c r="Q117" i="8"/>
  <c r="Q253" i="8"/>
  <c r="Q176" i="8"/>
  <c r="P262" i="8"/>
  <c r="Q209" i="8"/>
  <c r="P256" i="8"/>
  <c r="P126" i="8"/>
  <c r="Q206" i="8"/>
  <c r="P106" i="8"/>
  <c r="P215" i="8"/>
  <c r="Q238" i="8"/>
  <c r="Q222" i="8"/>
  <c r="P150" i="8"/>
  <c r="Q182" i="8"/>
  <c r="P200" i="8"/>
  <c r="P153" i="8"/>
  <c r="Q216" i="8"/>
  <c r="Q188" i="8"/>
  <c r="Q100" i="8"/>
  <c r="Q218" i="8"/>
  <c r="P70" i="8"/>
  <c r="P6" i="8"/>
  <c r="Q268" i="8"/>
  <c r="Q200" i="8"/>
  <c r="Q70" i="8"/>
  <c r="Q133" i="8"/>
  <c r="Q115" i="8"/>
  <c r="Q226" i="8"/>
  <c r="Q112" i="8"/>
  <c r="P156" i="8"/>
  <c r="P97" i="8"/>
  <c r="Q223" i="8"/>
  <c r="P132" i="8"/>
  <c r="Q257" i="8"/>
  <c r="Q229" i="8"/>
  <c r="P241" i="8"/>
  <c r="P216" i="8"/>
  <c r="P232" i="8"/>
  <c r="P141" i="8"/>
  <c r="Q256" i="8"/>
  <c r="P238" i="8"/>
  <c r="O85" i="8"/>
  <c r="Q191" i="8"/>
  <c r="Q63" i="8"/>
  <c r="Q73" i="8"/>
  <c r="O121" i="8"/>
  <c r="Q233" i="8"/>
  <c r="P191" i="8"/>
  <c r="P86" i="8"/>
  <c r="P210" i="8"/>
  <c r="O63" i="8"/>
  <c r="P198" i="8"/>
  <c r="Q153" i="8"/>
  <c r="P186" i="8"/>
  <c r="P239" i="8"/>
  <c r="O5" i="8"/>
  <c r="Q179" i="8"/>
  <c r="P151" i="8"/>
  <c r="P257" i="8"/>
  <c r="Q156" i="8"/>
  <c r="Q232" i="8"/>
  <c r="P109" i="8"/>
  <c r="P79" i="8"/>
  <c r="Q169" i="8"/>
  <c r="P68" i="8"/>
  <c r="Q135" i="8"/>
  <c r="P245" i="8"/>
  <c r="P4" i="8"/>
  <c r="P5" i="8"/>
  <c r="P129" i="8"/>
  <c r="P98" i="8"/>
  <c r="P99" i="8" s="1"/>
  <c r="P116" i="8"/>
  <c r="P91" i="8"/>
  <c r="P250" i="8"/>
  <c r="P104" i="8"/>
  <c r="P227" i="8"/>
  <c r="Q82" i="8"/>
  <c r="P121" i="8"/>
  <c r="P80" i="8"/>
  <c r="P81" i="8" s="1"/>
  <c r="P74" i="8"/>
  <c r="P88" i="8"/>
  <c r="Q85" i="8"/>
  <c r="P162" i="8"/>
  <c r="O127" i="8"/>
  <c r="O128" i="8" s="1"/>
  <c r="Q235" i="8"/>
  <c r="P92" i="8"/>
  <c r="Q88" i="8"/>
  <c r="P212" i="8"/>
  <c r="P188" i="8"/>
  <c r="Q244" i="8"/>
  <c r="P229" i="8"/>
  <c r="P138" i="8"/>
  <c r="P271" i="8"/>
  <c r="Q241" i="8"/>
  <c r="Q250" i="8"/>
  <c r="Q159" i="8"/>
  <c r="P144" i="8"/>
  <c r="Q212" i="8"/>
  <c r="P233" i="8"/>
  <c r="P182" i="8"/>
  <c r="Q247" i="8"/>
  <c r="P192" i="8"/>
  <c r="P259" i="8"/>
  <c r="P139" i="8"/>
  <c r="Q221" i="8"/>
  <c r="P203" i="8"/>
  <c r="Q138" i="8"/>
  <c r="P123" i="8"/>
  <c r="R176" i="8"/>
  <c r="Q174" i="8"/>
  <c r="Q204" i="8"/>
  <c r="R253" i="8"/>
  <c r="Q80" i="8"/>
  <c r="R268" i="8"/>
  <c r="Q227" i="8"/>
  <c r="Q106" i="8"/>
  <c r="Q86" i="8"/>
  <c r="Q104" i="8"/>
  <c r="Q192" i="8"/>
  <c r="Q193" i="8" s="1"/>
  <c r="R67" i="8"/>
  <c r="P94" i="8"/>
  <c r="Q180" i="8"/>
  <c r="R62" i="8"/>
  <c r="Q132" i="8"/>
  <c r="Q203" i="8"/>
  <c r="Q251" i="8"/>
  <c r="R169" i="8"/>
  <c r="Q145" i="8"/>
  <c r="Q103" i="8"/>
  <c r="R173" i="8"/>
  <c r="R76" i="8"/>
  <c r="Q163" i="8"/>
  <c r="R250" i="8"/>
  <c r="R212" i="8"/>
  <c r="Q271" i="8"/>
  <c r="Q129" i="8"/>
  <c r="R94" i="8"/>
  <c r="R247" i="8"/>
  <c r="R129" i="8"/>
  <c r="R200" i="8"/>
  <c r="Q67" i="8"/>
  <c r="Q120" i="8"/>
  <c r="R168" i="8"/>
  <c r="Q110" i="8"/>
  <c r="P222" i="8"/>
  <c r="R185" i="8"/>
  <c r="R104" i="8"/>
  <c r="Q74" i="8"/>
  <c r="R85" i="8"/>
  <c r="R63" i="8"/>
  <c r="Q68" i="8"/>
  <c r="R165" i="8"/>
  <c r="R123" i="8"/>
  <c r="Q170" i="8"/>
  <c r="Q109" i="8"/>
  <c r="Q173" i="8"/>
  <c r="R132" i="8"/>
  <c r="Q186" i="8"/>
  <c r="Q79" i="8"/>
  <c r="R163" i="8"/>
  <c r="R229" i="8"/>
  <c r="Q269" i="8"/>
  <c r="Q126" i="8"/>
  <c r="R179" i="8"/>
  <c r="Q91" i="8"/>
  <c r="R97" i="8"/>
  <c r="Q92" i="8"/>
  <c r="Q127" i="8"/>
  <c r="Q157" i="8"/>
  <c r="R153" i="8"/>
  <c r="P67" i="8"/>
  <c r="R109" i="8"/>
  <c r="Q116" i="8"/>
  <c r="R70" i="8"/>
  <c r="Q123" i="8"/>
  <c r="R79" i="8"/>
  <c r="Q121" i="8"/>
  <c r="Q97" i="8"/>
  <c r="R82" i="8"/>
  <c r="R232" i="8"/>
  <c r="Q197" i="8"/>
  <c r="Q265" i="8"/>
  <c r="R174" i="8"/>
  <c r="Q215" i="8"/>
  <c r="Q4" i="8"/>
  <c r="R180" i="8"/>
  <c r="R197" i="8"/>
  <c r="Q139" i="8"/>
  <c r="Q150" i="8"/>
  <c r="R106" i="8"/>
  <c r="R203" i="8"/>
  <c r="Q5" i="8"/>
  <c r="P247" i="8"/>
  <c r="R244" i="8"/>
  <c r="R92" i="8"/>
  <c r="Q239" i="8"/>
  <c r="Q6" i="8"/>
  <c r="Q144" i="8"/>
  <c r="R139" i="8"/>
  <c r="R170" i="8"/>
  <c r="Q147" i="8"/>
  <c r="R141" i="8"/>
  <c r="Q165" i="8"/>
  <c r="R194" i="8"/>
  <c r="Q210" i="8"/>
  <c r="Q211" i="8" s="1"/>
  <c r="Q162" i="8"/>
  <c r="Q151" i="8"/>
  <c r="Q94" i="8"/>
  <c r="Q76" i="8"/>
  <c r="Q98" i="8"/>
  <c r="Q99" i="8" s="1"/>
  <c r="R156" i="8"/>
  <c r="Q62" i="8"/>
  <c r="R259" i="8"/>
  <c r="Q64" i="8"/>
  <c r="Q262" i="8"/>
  <c r="R144" i="8"/>
  <c r="Q185" i="8"/>
  <c r="Q263" i="8"/>
  <c r="Q198" i="8"/>
  <c r="Q259" i="8"/>
  <c r="Q245" i="8"/>
  <c r="S203" i="8"/>
  <c r="R150" i="8"/>
  <c r="S235" i="8"/>
  <c r="R127" i="8"/>
  <c r="S194" i="8"/>
  <c r="S116" i="8"/>
  <c r="S209" i="8"/>
  <c r="S170" i="8"/>
  <c r="R5" i="8"/>
  <c r="S265" i="8"/>
  <c r="S191" i="8"/>
  <c r="S250" i="8"/>
  <c r="R235" i="8"/>
  <c r="R126" i="8"/>
  <c r="S223" i="8"/>
  <c r="S88" i="8"/>
  <c r="S86" i="8"/>
  <c r="R222" i="8"/>
  <c r="R233" i="8"/>
  <c r="R234" i="8" s="1"/>
  <c r="S268" i="8"/>
  <c r="R221" i="8"/>
  <c r="S229" i="8"/>
  <c r="R269" i="8"/>
  <c r="R147" i="8"/>
  <c r="R103" i="8"/>
  <c r="S206" i="8"/>
  <c r="R116" i="8"/>
  <c r="R227" i="8"/>
  <c r="R256" i="8"/>
  <c r="R135" i="8"/>
  <c r="S215" i="8"/>
  <c r="R223" i="8"/>
  <c r="R73" i="8"/>
  <c r="R91" i="8"/>
  <c r="S94" i="8"/>
  <c r="R263" i="8"/>
  <c r="R218" i="8"/>
  <c r="S241" i="8"/>
  <c r="R133" i="8"/>
  <c r="S221" i="8"/>
  <c r="R251" i="8"/>
  <c r="S197" i="8"/>
  <c r="R145" i="8"/>
  <c r="R146" i="8" s="1"/>
  <c r="R117" i="8"/>
  <c r="R64" i="8"/>
  <c r="S132" i="8"/>
  <c r="R241" i="8"/>
  <c r="R245" i="8"/>
  <c r="S165" i="8"/>
  <c r="S67" i="8"/>
  <c r="R88" i="8"/>
  <c r="R257" i="8"/>
  <c r="S76" i="8"/>
  <c r="S150" i="8"/>
  <c r="R74" i="8"/>
  <c r="R4" i="8"/>
  <c r="S168" i="8"/>
  <c r="R262" i="8"/>
  <c r="S135" i="8"/>
  <c r="R162" i="8"/>
  <c r="S123" i="8"/>
  <c r="R210" i="8"/>
  <c r="R151" i="8"/>
  <c r="R86" i="8"/>
  <c r="R87" i="8" s="1"/>
  <c r="S256" i="8"/>
  <c r="R6" i="8"/>
  <c r="R226" i="8"/>
  <c r="R265" i="8"/>
  <c r="S106" i="8"/>
  <c r="R191" i="8"/>
  <c r="R238" i="8"/>
  <c r="S129" i="8"/>
  <c r="S173" i="8"/>
  <c r="R120" i="8"/>
  <c r="R186" i="8"/>
  <c r="S147" i="8"/>
  <c r="R121" i="8"/>
  <c r="S238" i="8"/>
  <c r="R112" i="8"/>
  <c r="R138" i="8"/>
  <c r="R98" i="8"/>
  <c r="R99" i="8" s="1"/>
  <c r="R209" i="8"/>
  <c r="R115" i="8"/>
  <c r="R182" i="8"/>
  <c r="R110" i="8"/>
  <c r="R216" i="8"/>
  <c r="S188" i="8"/>
  <c r="R68" i="8"/>
  <c r="S247" i="8"/>
  <c r="R192" i="8"/>
  <c r="R193" i="8" s="1"/>
  <c r="S200" i="8"/>
  <c r="S239" i="8"/>
  <c r="R271" i="8"/>
  <c r="S159" i="8"/>
  <c r="S185" i="8"/>
  <c r="S257" i="8"/>
  <c r="R157" i="8"/>
  <c r="R80" i="8"/>
  <c r="R239" i="8"/>
  <c r="R240" i="8" s="1"/>
  <c r="S226" i="8"/>
  <c r="R215" i="8"/>
  <c r="R204" i="8"/>
  <c r="R205" i="8" s="1"/>
  <c r="S182" i="8"/>
  <c r="R188" i="8"/>
  <c r="S227" i="8"/>
  <c r="R198" i="8"/>
  <c r="R199" i="8" s="1"/>
  <c r="R100" i="8"/>
  <c r="S233" i="8"/>
  <c r="S232" i="8"/>
  <c r="S126" i="8"/>
  <c r="T103" i="8"/>
  <c r="S145" i="8"/>
  <c r="S109" i="8"/>
  <c r="S121" i="8"/>
  <c r="S98" i="8"/>
  <c r="T206" i="8"/>
  <c r="T185" i="8"/>
  <c r="S151" i="8"/>
  <c r="S152" i="8" s="1"/>
  <c r="T250" i="8"/>
  <c r="S251" i="8"/>
  <c r="S252" i="8" s="1"/>
  <c r="S163" i="8"/>
  <c r="S139" i="8"/>
  <c r="T253" i="8"/>
  <c r="S82" i="8"/>
  <c r="S174" i="8"/>
  <c r="S175" i="8" s="1"/>
  <c r="T165" i="8"/>
  <c r="T179" i="8"/>
  <c r="S262" i="8"/>
  <c r="T100" i="8"/>
  <c r="T145" i="8"/>
  <c r="T157" i="8"/>
  <c r="T269" i="8"/>
  <c r="S263" i="8"/>
  <c r="S212" i="8"/>
  <c r="T112" i="8"/>
  <c r="R206" i="8"/>
  <c r="T159" i="8"/>
  <c r="S64" i="8"/>
  <c r="S91" i="8"/>
  <c r="T194" i="8"/>
  <c r="S73" i="8"/>
  <c r="T168" i="8"/>
  <c r="S180" i="8"/>
  <c r="T147" i="8"/>
  <c r="S245" i="8"/>
  <c r="S204" i="8"/>
  <c r="S68" i="8"/>
  <c r="S110" i="8"/>
  <c r="S103" i="8"/>
  <c r="T263" i="8"/>
  <c r="S176" i="8"/>
  <c r="S222" i="8"/>
  <c r="T251" i="8"/>
  <c r="S120" i="8"/>
  <c r="S162" i="8"/>
  <c r="T180" i="8"/>
  <c r="S97" i="8"/>
  <c r="T176" i="8"/>
  <c r="T133" i="8"/>
  <c r="T173" i="8"/>
  <c r="S79" i="8"/>
  <c r="S4" i="8"/>
  <c r="R159" i="8"/>
  <c r="S153" i="8"/>
  <c r="T174" i="8"/>
  <c r="S62" i="8"/>
  <c r="S218" i="8"/>
  <c r="S259" i="8"/>
  <c r="S117" i="8"/>
  <c r="S127" i="8"/>
  <c r="S128" i="8" s="1"/>
  <c r="T197" i="8"/>
  <c r="S104" i="8"/>
  <c r="S244" i="8"/>
  <c r="S70" i="8"/>
  <c r="S216" i="8"/>
  <c r="S217" i="8" s="1"/>
  <c r="S198" i="8"/>
  <c r="T218" i="8"/>
  <c r="S112" i="8"/>
  <c r="S271" i="8"/>
  <c r="S92" i="8"/>
  <c r="T135" i="8"/>
  <c r="S269" i="8"/>
  <c r="T268" i="8"/>
  <c r="T209" i="8"/>
  <c r="S141" i="8"/>
  <c r="T170" i="8"/>
  <c r="S192" i="8"/>
  <c r="S193" i="8" s="1"/>
  <c r="S186" i="8"/>
  <c r="S80" i="8"/>
  <c r="T129" i="8"/>
  <c r="S138" i="8"/>
  <c r="S5" i="8"/>
  <c r="S115" i="8"/>
  <c r="S169" i="8"/>
  <c r="S6" i="8"/>
  <c r="T126" i="8"/>
  <c r="T188" i="8"/>
  <c r="T88" i="8"/>
  <c r="T138" i="8"/>
  <c r="T259" i="8"/>
  <c r="T271" i="8"/>
  <c r="T235" i="8"/>
  <c r="T262" i="8"/>
  <c r="T227" i="8"/>
  <c r="T106" i="8"/>
  <c r="S156" i="8"/>
  <c r="U257" i="8"/>
  <c r="T241" i="8"/>
  <c r="U203" i="8"/>
  <c r="U88" i="8"/>
  <c r="T191" i="8"/>
  <c r="S133" i="8"/>
  <c r="T182" i="8"/>
  <c r="T221" i="8"/>
  <c r="T232" i="8"/>
  <c r="T247" i="8"/>
  <c r="T67" i="8"/>
  <c r="T238" i="8"/>
  <c r="T121" i="8"/>
  <c r="T116" i="8"/>
  <c r="T192" i="8"/>
  <c r="T212" i="8"/>
  <c r="T98" i="8"/>
  <c r="T139" i="8"/>
  <c r="T70" i="8"/>
  <c r="U218" i="8"/>
  <c r="T117" i="8"/>
  <c r="U169" i="8"/>
  <c r="U112" i="8"/>
  <c r="T204" i="8"/>
  <c r="T110" i="8"/>
  <c r="T150" i="8"/>
  <c r="S85" i="8"/>
  <c r="T223" i="8"/>
  <c r="T141" i="8"/>
  <c r="S179" i="8"/>
  <c r="U191" i="8"/>
  <c r="T63" i="8"/>
  <c r="T222" i="8"/>
  <c r="T104" i="8"/>
  <c r="T62" i="8"/>
  <c r="U200" i="8"/>
  <c r="S210" i="8"/>
  <c r="S211" i="8" s="1"/>
  <c r="T127" i="8"/>
  <c r="T128" i="8" s="1"/>
  <c r="T151" i="8"/>
  <c r="T233" i="8"/>
  <c r="T203" i="8"/>
  <c r="U212" i="8"/>
  <c r="S144" i="8"/>
  <c r="T200" i="8"/>
  <c r="T163" i="8"/>
  <c r="U141" i="8"/>
  <c r="T244" i="8"/>
  <c r="U250" i="8"/>
  <c r="T245" i="8"/>
  <c r="U179" i="8"/>
  <c r="U176" i="8"/>
  <c r="T74" i="8"/>
  <c r="T256" i="8"/>
  <c r="T257" i="8"/>
  <c r="U233" i="8"/>
  <c r="T115" i="8"/>
  <c r="U229" i="8"/>
  <c r="T68" i="8"/>
  <c r="U253" i="8"/>
  <c r="U129" i="8"/>
  <c r="T94" i="8"/>
  <c r="T169" i="8"/>
  <c r="S253" i="8"/>
  <c r="T73" i="8"/>
  <c r="U115" i="8"/>
  <c r="T144" i="8"/>
  <c r="T229" i="8"/>
  <c r="T210" i="8"/>
  <c r="T239" i="8"/>
  <c r="T216" i="8"/>
  <c r="U100" i="8"/>
  <c r="T97" i="8"/>
  <c r="T198" i="8"/>
  <c r="T199" i="8" s="1"/>
  <c r="T162" i="8"/>
  <c r="U226" i="8"/>
  <c r="T86" i="8"/>
  <c r="T153" i="8"/>
  <c r="T132" i="8"/>
  <c r="T80" i="8"/>
  <c r="U182" i="8"/>
  <c r="T4" i="8"/>
  <c r="T91" i="8"/>
  <c r="S157" i="8"/>
  <c r="T76" i="8"/>
  <c r="T82" i="8"/>
  <c r="U256" i="8"/>
  <c r="T120" i="8"/>
  <c r="T85" i="8"/>
  <c r="T215" i="8"/>
  <c r="T5" i="8"/>
  <c r="U133" i="8"/>
  <c r="U209" i="8"/>
  <c r="U206" i="8"/>
  <c r="T109" i="8"/>
  <c r="T265" i="8"/>
  <c r="U73" i="8"/>
  <c r="U188" i="8"/>
  <c r="U144" i="8"/>
  <c r="S74" i="8"/>
  <c r="S75" i="8" s="1"/>
  <c r="T156" i="8"/>
  <c r="T6" i="8"/>
  <c r="S63" i="8"/>
  <c r="T226" i="8"/>
  <c r="T92" i="8"/>
  <c r="T79" i="8"/>
  <c r="T123" i="8"/>
  <c r="T64" i="8"/>
  <c r="S100" i="8"/>
  <c r="U216" i="8"/>
  <c r="U245" i="8"/>
  <c r="U159" i="8"/>
  <c r="U104" i="8"/>
  <c r="U138" i="8"/>
  <c r="U235" i="8"/>
  <c r="U156" i="8"/>
  <c r="U63" i="8"/>
  <c r="U68" i="8"/>
  <c r="U127" i="8"/>
  <c r="U227" i="8"/>
  <c r="U228" i="8" s="1"/>
  <c r="U135" i="8"/>
  <c r="U94" i="8"/>
  <c r="U139" i="8"/>
  <c r="U97" i="8"/>
  <c r="U244" i="8"/>
  <c r="U247" i="8"/>
  <c r="U204" i="8"/>
  <c r="U106" i="8"/>
  <c r="U241" i="8"/>
  <c r="U157" i="8"/>
  <c r="U186" i="8"/>
  <c r="U150" i="8"/>
  <c r="U194" i="8"/>
  <c r="U222" i="8"/>
  <c r="U173" i="8"/>
  <c r="U165" i="8"/>
  <c r="U262" i="8"/>
  <c r="U132" i="8"/>
  <c r="U5" i="8"/>
  <c r="U86" i="8"/>
  <c r="U168" i="8"/>
  <c r="U67" i="8"/>
  <c r="U110" i="8"/>
  <c r="U121" i="8"/>
  <c r="U79" i="8"/>
  <c r="U251" i="8"/>
  <c r="U232" i="8"/>
  <c r="U76" i="8"/>
  <c r="U185" i="8"/>
  <c r="U221" i="8"/>
  <c r="U123" i="8"/>
  <c r="U85" i="8"/>
  <c r="U174" i="8"/>
  <c r="U117" i="8"/>
  <c r="U192" i="8"/>
  <c r="U92" i="8"/>
  <c r="U271" i="8"/>
  <c r="U82" i="8"/>
  <c r="U116" i="8"/>
  <c r="U120" i="8"/>
  <c r="U122" i="8" s="1"/>
  <c r="U151" i="8"/>
  <c r="U259" i="8"/>
  <c r="U70" i="8"/>
  <c r="U103" i="8"/>
  <c r="U197" i="8"/>
  <c r="U215" i="8"/>
  <c r="U217" i="8" s="1"/>
  <c r="U74" i="8"/>
  <c r="U210" i="8"/>
  <c r="U145" i="8"/>
  <c r="U265" i="8"/>
  <c r="U153" i="8"/>
  <c r="U269" i="8"/>
  <c r="U170" i="8"/>
  <c r="U91" i="8"/>
  <c r="T186" i="8"/>
  <c r="U98" i="8"/>
  <c r="U99" i="8" s="1"/>
  <c r="U147" i="8"/>
  <c r="U268" i="8"/>
  <c r="U223" i="8"/>
  <c r="U126" i="8"/>
  <c r="U238" i="8"/>
  <c r="U198" i="8"/>
  <c r="U239" i="8"/>
  <c r="U80" i="8"/>
  <c r="U162" i="8"/>
  <c r="U62" i="8"/>
  <c r="U163" i="8"/>
  <c r="U109" i="8"/>
  <c r="U4" i="8"/>
  <c r="U263" i="8"/>
  <c r="U180" i="8"/>
  <c r="U181" i="8" s="1"/>
  <c r="U6" i="8"/>
  <c r="U64" i="8"/>
  <c r="N10" i="8"/>
  <c r="L38" i="8"/>
  <c r="L23" i="8"/>
  <c r="L32" i="8"/>
  <c r="L39" i="8"/>
  <c r="L45" i="8"/>
  <c r="L26" i="8"/>
  <c r="N44" i="8"/>
  <c r="L21" i="8"/>
  <c r="L53" i="8"/>
  <c r="L41" i="8"/>
  <c r="L50" i="8"/>
  <c r="L56" i="8"/>
  <c r="L47" i="8"/>
  <c r="L59" i="8"/>
  <c r="M56" i="8"/>
  <c r="L57" i="8"/>
  <c r="L33" i="8"/>
  <c r="L27" i="8"/>
  <c r="L35" i="8"/>
  <c r="M50" i="8"/>
  <c r="L44" i="8"/>
  <c r="L51" i="8"/>
  <c r="N20" i="8"/>
  <c r="L20" i="8"/>
  <c r="L29" i="8"/>
  <c r="M59" i="8"/>
  <c r="N57" i="8"/>
  <c r="M33" i="8"/>
  <c r="N26" i="8"/>
  <c r="N50" i="8"/>
  <c r="N39" i="8"/>
  <c r="M23" i="8"/>
  <c r="M51" i="8"/>
  <c r="N23" i="8"/>
  <c r="N47" i="8"/>
  <c r="N53" i="8"/>
  <c r="N29" i="8"/>
  <c r="N41" i="8"/>
  <c r="M32" i="8"/>
  <c r="N45" i="8"/>
  <c r="M35" i="8"/>
  <c r="N59" i="8"/>
  <c r="M53" i="8"/>
  <c r="M29" i="8"/>
  <c r="M21" i="8"/>
  <c r="N15" i="8"/>
  <c r="N21" i="8"/>
  <c r="N22" i="8" s="1"/>
  <c r="M26" i="8"/>
  <c r="N33" i="8"/>
  <c r="N32" i="8"/>
  <c r="M45" i="8"/>
  <c r="P9" i="8"/>
  <c r="N9" i="8"/>
  <c r="N56" i="8"/>
  <c r="N27" i="8"/>
  <c r="M57" i="8"/>
  <c r="M39" i="8"/>
  <c r="M27" i="8"/>
  <c r="N17" i="8"/>
  <c r="N38" i="8"/>
  <c r="M47" i="8"/>
  <c r="M44" i="8"/>
  <c r="N35" i="8"/>
  <c r="M20" i="8"/>
  <c r="M38" i="8"/>
  <c r="N51" i="8"/>
  <c r="N52" i="8" s="1"/>
  <c r="N11" i="8"/>
  <c r="M41" i="8"/>
  <c r="O26" i="8"/>
  <c r="O20" i="8"/>
  <c r="P56" i="8"/>
  <c r="P20" i="8"/>
  <c r="O51" i="8"/>
  <c r="O38" i="8"/>
  <c r="P15" i="8"/>
  <c r="O47" i="8"/>
  <c r="O53" i="8"/>
  <c r="O57" i="8"/>
  <c r="P17" i="8"/>
  <c r="O9" i="8"/>
  <c r="O15" i="8"/>
  <c r="O21" i="8"/>
  <c r="O22" i="8" s="1"/>
  <c r="O45" i="8"/>
  <c r="P39" i="8"/>
  <c r="O56" i="8"/>
  <c r="P21" i="8"/>
  <c r="O11" i="8"/>
  <c r="O41" i="8"/>
  <c r="O10" i="8"/>
  <c r="P23" i="8"/>
  <c r="O44" i="8"/>
  <c r="P41" i="8"/>
  <c r="P44" i="8"/>
  <c r="O32" i="8"/>
  <c r="O23" i="8"/>
  <c r="P29" i="8"/>
  <c r="P45" i="8"/>
  <c r="P46" i="8" s="1"/>
  <c r="O59" i="8"/>
  <c r="P32" i="8"/>
  <c r="O33" i="8"/>
  <c r="O29" i="8"/>
  <c r="O17" i="8"/>
  <c r="O39" i="8"/>
  <c r="O27" i="8"/>
  <c r="O50" i="8"/>
  <c r="P11" i="8"/>
  <c r="O35" i="8"/>
  <c r="P35" i="8"/>
  <c r="R56" i="8"/>
  <c r="P53" i="8"/>
  <c r="P50" i="8"/>
  <c r="P59" i="8"/>
  <c r="Q20" i="8"/>
  <c r="P33" i="8"/>
  <c r="P38" i="8"/>
  <c r="R10" i="8"/>
  <c r="P10" i="8"/>
  <c r="P57" i="8"/>
  <c r="P47" i="8"/>
  <c r="P51" i="8"/>
  <c r="P26" i="8"/>
  <c r="P27" i="8"/>
  <c r="T56" i="8"/>
  <c r="R29" i="8"/>
  <c r="R41" i="8"/>
  <c r="R51" i="8"/>
  <c r="R59" i="8"/>
  <c r="S20" i="8"/>
  <c r="R53" i="8"/>
  <c r="Q9" i="8"/>
  <c r="R26" i="8"/>
  <c r="Q21" i="8"/>
  <c r="Q11" i="8"/>
  <c r="Q50" i="8"/>
  <c r="R45" i="8"/>
  <c r="Q44" i="8"/>
  <c r="Q47" i="8"/>
  <c r="Q45" i="8"/>
  <c r="Q23" i="8"/>
  <c r="Q38" i="8"/>
  <c r="Q10" i="8"/>
  <c r="T38" i="8"/>
  <c r="Q53" i="8"/>
  <c r="Q51" i="8"/>
  <c r="Q17" i="8"/>
  <c r="R35" i="8"/>
  <c r="Q35" i="8"/>
  <c r="Q26" i="8"/>
  <c r="R44" i="8"/>
  <c r="Q59" i="8"/>
  <c r="T20" i="8"/>
  <c r="R32" i="8"/>
  <c r="T9" i="8"/>
  <c r="R27" i="8"/>
  <c r="Q56" i="8"/>
  <c r="Q29" i="8"/>
  <c r="R15" i="8"/>
  <c r="R38" i="8"/>
  <c r="R21" i="8"/>
  <c r="R47" i="8"/>
  <c r="R57" i="8"/>
  <c r="R58" i="8" s="1"/>
  <c r="R39" i="8"/>
  <c r="R40" i="8" s="1"/>
  <c r="R9" i="8"/>
  <c r="Q41" i="8"/>
  <c r="R20" i="8"/>
  <c r="R11" i="8"/>
  <c r="R17" i="8"/>
  <c r="Q57" i="8"/>
  <c r="Q15" i="8"/>
  <c r="R23" i="8"/>
  <c r="R50" i="8"/>
  <c r="Q27" i="8"/>
  <c r="Q28" i="8" s="1"/>
  <c r="Q33" i="8"/>
  <c r="Q32" i="8"/>
  <c r="R33" i="8"/>
  <c r="Q39" i="8"/>
  <c r="Q40" i="8" s="1"/>
  <c r="S33" i="8"/>
  <c r="S27" i="8"/>
  <c r="T10" i="8"/>
  <c r="T17" i="8"/>
  <c r="S29" i="8"/>
  <c r="S56" i="8"/>
  <c r="S32" i="8"/>
  <c r="S9" i="8"/>
  <c r="T57" i="8"/>
  <c r="S59" i="8"/>
  <c r="T51" i="8"/>
  <c r="T41" i="8"/>
  <c r="S15" i="8"/>
  <c r="T35" i="8"/>
  <c r="T32" i="8"/>
  <c r="T15" i="8"/>
  <c r="T44" i="8"/>
  <c r="T59" i="8"/>
  <c r="S23" i="8"/>
  <c r="S51" i="8"/>
  <c r="S39" i="8"/>
  <c r="T53" i="8"/>
  <c r="S45" i="8"/>
  <c r="T47" i="8"/>
  <c r="T39" i="8"/>
  <c r="S47" i="8"/>
  <c r="T11" i="8"/>
  <c r="S50" i="8"/>
  <c r="S10" i="8"/>
  <c r="S17" i="8"/>
  <c r="S35" i="8"/>
  <c r="S11" i="8"/>
  <c r="S38" i="8"/>
  <c r="S41" i="8"/>
  <c r="S26" i="8"/>
  <c r="T29" i="8"/>
  <c r="T27" i="8"/>
  <c r="S53" i="8"/>
  <c r="S21" i="8"/>
  <c r="S44" i="8"/>
  <c r="U56" i="8"/>
  <c r="S57" i="8"/>
  <c r="S58" i="8" s="1"/>
  <c r="T23" i="8"/>
  <c r="T50" i="8"/>
  <c r="T33" i="8"/>
  <c r="T21" i="8"/>
  <c r="U20" i="8"/>
  <c r="T26" i="8"/>
  <c r="T45" i="8"/>
  <c r="T46" i="8" s="1"/>
  <c r="U45" i="8"/>
  <c r="U17" i="8"/>
  <c r="U29" i="8"/>
  <c r="U35" i="8"/>
  <c r="U23" i="8"/>
  <c r="U33" i="8"/>
  <c r="U9" i="8"/>
  <c r="U50" i="8"/>
  <c r="U27" i="8"/>
  <c r="U51" i="8"/>
  <c r="U53" i="8"/>
  <c r="U21" i="8"/>
  <c r="U11" i="8"/>
  <c r="U41" i="8"/>
  <c r="U26" i="8"/>
  <c r="U44" i="8"/>
  <c r="U38" i="8"/>
  <c r="U47" i="8"/>
  <c r="U57" i="8"/>
  <c r="U10" i="8"/>
  <c r="U39" i="8"/>
  <c r="U40" i="8" s="1"/>
  <c r="U32" i="8"/>
  <c r="U59" i="8"/>
  <c r="U15" i="8"/>
  <c r="M15" i="8"/>
  <c r="L15" i="8"/>
  <c r="M9" i="8"/>
  <c r="M11" i="8"/>
  <c r="L14" i="8"/>
  <c r="M10" i="8"/>
  <c r="M17" i="8"/>
  <c r="L10" i="8"/>
  <c r="L11" i="8"/>
  <c r="L9" i="8"/>
  <c r="O14" i="8"/>
  <c r="L17" i="8"/>
  <c r="U14" i="8"/>
  <c r="M14" i="8"/>
  <c r="T14" i="8"/>
  <c r="T16" i="8" s="1"/>
  <c r="N14" i="8"/>
  <c r="R14" i="8"/>
  <c r="P14" i="8"/>
  <c r="P16" i="8" s="1"/>
  <c r="S14" i="8"/>
  <c r="Q14" i="8"/>
  <c r="Q16" i="8" s="1"/>
  <c r="EB3" i="7"/>
  <c r="EA1" i="7"/>
  <c r="M5" i="8" l="1"/>
  <c r="L210" i="8"/>
  <c r="L211" i="8" s="1"/>
  <c r="M226" i="8"/>
  <c r="M73" i="8"/>
  <c r="L244" i="8"/>
  <c r="M100" i="8"/>
  <c r="M117" i="8"/>
  <c r="M126" i="8"/>
  <c r="L68" i="8"/>
  <c r="N212" i="8"/>
  <c r="L74" i="8"/>
  <c r="N206" i="8"/>
  <c r="N109" i="8"/>
  <c r="M121" i="8"/>
  <c r="M86" i="8"/>
  <c r="M257" i="8"/>
  <c r="M216" i="8"/>
  <c r="L235" i="8"/>
  <c r="L176" i="8"/>
  <c r="L91" i="8"/>
  <c r="L88" i="8"/>
  <c r="L109" i="8"/>
  <c r="M185" i="8"/>
  <c r="L133" i="8"/>
  <c r="M212" i="8"/>
  <c r="M150" i="8"/>
  <c r="L157" i="8"/>
  <c r="L6" i="8"/>
  <c r="L182" i="8"/>
  <c r="L169" i="8"/>
  <c r="M251" i="8"/>
  <c r="M235" i="8"/>
  <c r="L241" i="8"/>
  <c r="M98" i="8"/>
  <c r="L216" i="8"/>
  <c r="M204" i="8"/>
  <c r="M215" i="8"/>
  <c r="L100" i="8"/>
  <c r="N163" i="8"/>
  <c r="M223" i="8"/>
  <c r="N244" i="8"/>
  <c r="L76" i="8"/>
  <c r="L98" i="8"/>
  <c r="N253" i="8"/>
  <c r="M197" i="8"/>
  <c r="L269" i="8"/>
  <c r="L104" i="8"/>
  <c r="L198" i="8"/>
  <c r="N70" i="8"/>
  <c r="M269" i="8"/>
  <c r="N204" i="8"/>
  <c r="N257" i="8"/>
  <c r="N221" i="8"/>
  <c r="O79" i="8"/>
  <c r="N91" i="8"/>
  <c r="N186" i="8"/>
  <c r="O86" i="8"/>
  <c r="N262" i="8"/>
  <c r="O197" i="8"/>
  <c r="L147" i="8"/>
  <c r="O250" i="8"/>
  <c r="N139" i="8"/>
  <c r="O241" i="8"/>
  <c r="N120" i="8"/>
  <c r="O223" i="8"/>
  <c r="N265" i="8"/>
  <c r="N238" i="8"/>
  <c r="N245" i="8"/>
  <c r="N246" i="8" s="1"/>
  <c r="O235" i="8"/>
  <c r="N269" i="8"/>
  <c r="O150" i="8"/>
  <c r="L79" i="8"/>
  <c r="L4" i="8"/>
  <c r="N233" i="8"/>
  <c r="N144" i="8"/>
  <c r="N188" i="8"/>
  <c r="L250" i="8"/>
  <c r="O94" i="8"/>
  <c r="N103" i="8"/>
  <c r="O76" i="8"/>
  <c r="O247" i="8"/>
  <c r="P180" i="8"/>
  <c r="O186" i="8"/>
  <c r="O97" i="8"/>
  <c r="P268" i="8"/>
  <c r="O192" i="8"/>
  <c r="L70" i="8"/>
  <c r="M227" i="8"/>
  <c r="L168" i="8"/>
  <c r="M97" i="8"/>
  <c r="M244" i="8"/>
  <c r="M222" i="8"/>
  <c r="N86" i="8"/>
  <c r="N76" i="8"/>
  <c r="L239" i="8"/>
  <c r="N168" i="8"/>
  <c r="L215" i="8"/>
  <c r="M103" i="8"/>
  <c r="N197" i="8"/>
  <c r="N141" i="8"/>
  <c r="N123" i="8"/>
  <c r="L92" i="8"/>
  <c r="L151" i="8"/>
  <c r="N241" i="8"/>
  <c r="N97" i="8"/>
  <c r="M109" i="8"/>
  <c r="L141" i="8"/>
  <c r="M265" i="8"/>
  <c r="N179" i="8"/>
  <c r="M92" i="8"/>
  <c r="M63" i="8"/>
  <c r="M253" i="8"/>
  <c r="L64" i="8"/>
  <c r="L253" i="8"/>
  <c r="N165" i="8"/>
  <c r="L229" i="8"/>
  <c r="L232" i="8"/>
  <c r="N63" i="8"/>
  <c r="N229" i="8"/>
  <c r="L206" i="8"/>
  <c r="M151" i="8"/>
  <c r="L186" i="8"/>
  <c r="L112" i="8"/>
  <c r="M229" i="8"/>
  <c r="L127" i="8"/>
  <c r="M138" i="8"/>
  <c r="M110" i="8"/>
  <c r="M111" i="8" s="1"/>
  <c r="L106" i="8"/>
  <c r="L97" i="8"/>
  <c r="N82" i="8"/>
  <c r="L5" i="8"/>
  <c r="N106" i="8"/>
  <c r="L245" i="8"/>
  <c r="L185" i="8"/>
  <c r="N64" i="8"/>
  <c r="L226" i="8"/>
  <c r="M191" i="8"/>
  <c r="L82" i="8"/>
  <c r="M206" i="8"/>
  <c r="L221" i="8"/>
  <c r="M203" i="8"/>
  <c r="M173" i="8"/>
  <c r="N170" i="8"/>
  <c r="N79" i="8"/>
  <c r="N67" i="8"/>
  <c r="L121" i="8"/>
  <c r="N182" i="8"/>
  <c r="M132" i="8"/>
  <c r="N259" i="8"/>
  <c r="M250" i="8"/>
  <c r="M174" i="8"/>
  <c r="M175" i="8" s="1"/>
  <c r="M194" i="8"/>
  <c r="N85" i="8"/>
  <c r="M186" i="8"/>
  <c r="M180" i="8"/>
  <c r="L197" i="8"/>
  <c r="M247" i="8"/>
  <c r="N92" i="8"/>
  <c r="L153" i="8"/>
  <c r="L86" i="8"/>
  <c r="M144" i="8"/>
  <c r="L170" i="8"/>
  <c r="N250" i="8"/>
  <c r="N232" i="8"/>
  <c r="L265" i="8"/>
  <c r="L200" i="8"/>
  <c r="N194" i="8"/>
  <c r="L233" i="8"/>
  <c r="L117" i="8"/>
  <c r="L227" i="8"/>
  <c r="M104" i="8"/>
  <c r="M64" i="8"/>
  <c r="M268" i="8"/>
  <c r="M241" i="8"/>
  <c r="L135" i="8"/>
  <c r="N247" i="8"/>
  <c r="M6" i="8"/>
  <c r="L162" i="8"/>
  <c r="M70" i="8"/>
  <c r="N209" i="8"/>
  <c r="M210" i="8"/>
  <c r="L212" i="8"/>
  <c r="L247" i="8"/>
  <c r="N271" i="8"/>
  <c r="L94" i="8"/>
  <c r="O173" i="8"/>
  <c r="O222" i="8"/>
  <c r="O168" i="8"/>
  <c r="N126" i="8"/>
  <c r="N115" i="8"/>
  <c r="L222" i="8"/>
  <c r="O159" i="8"/>
  <c r="L268" i="8"/>
  <c r="O239" i="8"/>
  <c r="N138" i="8"/>
  <c r="L67" i="8"/>
  <c r="N133" i="8"/>
  <c r="N176" i="8"/>
  <c r="N263" i="8"/>
  <c r="M162" i="8"/>
  <c r="N6" i="8"/>
  <c r="O182" i="8"/>
  <c r="N251" i="8"/>
  <c r="N252" i="8" s="1"/>
  <c r="O129" i="8"/>
  <c r="O147" i="8"/>
  <c r="O200" i="8"/>
  <c r="M129" i="8"/>
  <c r="N151" i="8"/>
  <c r="O100" i="8"/>
  <c r="N198" i="8"/>
  <c r="N180" i="8"/>
  <c r="O257" i="8"/>
  <c r="M74" i="8"/>
  <c r="M75" i="8" s="1"/>
  <c r="N135" i="8"/>
  <c r="N235" i="8"/>
  <c r="N227" i="8"/>
  <c r="O112" i="8"/>
  <c r="N134" i="8"/>
  <c r="N98" i="8"/>
  <c r="N99" i="8" s="1"/>
  <c r="L165" i="8"/>
  <c r="M127" i="8"/>
  <c r="M128" i="8" s="1"/>
  <c r="M182" i="8"/>
  <c r="M4" i="8"/>
  <c r="N94" i="8"/>
  <c r="O132" i="8"/>
  <c r="N5" i="8"/>
  <c r="M165" i="8"/>
  <c r="N74" i="8"/>
  <c r="M259" i="8"/>
  <c r="N150" i="8"/>
  <c r="N116" i="8"/>
  <c r="M168" i="8"/>
  <c r="N121" i="8"/>
  <c r="L179" i="8"/>
  <c r="N169" i="8"/>
  <c r="M76" i="8"/>
  <c r="L80" i="8"/>
  <c r="L223" i="8"/>
  <c r="L262" i="8"/>
  <c r="L174" i="8"/>
  <c r="N173" i="8"/>
  <c r="M239" i="8"/>
  <c r="L173" i="8"/>
  <c r="M141" i="8"/>
  <c r="N191" i="8"/>
  <c r="N112" i="8"/>
  <c r="O123" i="8"/>
  <c r="N210" i="8"/>
  <c r="M245" i="8"/>
  <c r="O153" i="8"/>
  <c r="O64" i="8"/>
  <c r="O212" i="8"/>
  <c r="O67" i="8"/>
  <c r="L263" i="8"/>
  <c r="N174" i="8"/>
  <c r="N80" i="8"/>
  <c r="O188" i="8"/>
  <c r="N117" i="8"/>
  <c r="N216" i="8"/>
  <c r="O106" i="8"/>
  <c r="N73" i="8"/>
  <c r="L271" i="8"/>
  <c r="L257" i="8"/>
  <c r="L123" i="8"/>
  <c r="N153" i="8"/>
  <c r="M139" i="8"/>
  <c r="L204" i="8"/>
  <c r="L163" i="8"/>
  <c r="L259" i="8"/>
  <c r="N203" i="8"/>
  <c r="L110" i="8"/>
  <c r="L62" i="8"/>
  <c r="L188" i="8"/>
  <c r="N240" i="8"/>
  <c r="O99" i="8"/>
  <c r="N111" i="8"/>
  <c r="O199" i="8"/>
  <c r="L203" i="8"/>
  <c r="L159" i="8"/>
  <c r="N223" i="8"/>
  <c r="O203" i="8"/>
  <c r="O209" i="8"/>
  <c r="O211" i="8" s="1"/>
  <c r="N147" i="8"/>
  <c r="N100" i="8"/>
  <c r="O206" i="8"/>
  <c r="O227" i="8"/>
  <c r="O135" i="8"/>
  <c r="O229" i="8"/>
  <c r="N185" i="8"/>
  <c r="O88" i="8"/>
  <c r="N145" i="8"/>
  <c r="M163" i="8"/>
  <c r="L144" i="8"/>
  <c r="N200" i="8"/>
  <c r="L116" i="8"/>
  <c r="N88" i="8"/>
  <c r="M68" i="8"/>
  <c r="L218" i="8"/>
  <c r="M91" i="8"/>
  <c r="L145" i="8"/>
  <c r="M170" i="8"/>
  <c r="N156" i="8"/>
  <c r="M233" i="8"/>
  <c r="L120" i="8"/>
  <c r="L138" i="8"/>
  <c r="L103" i="8"/>
  <c r="L129" i="8"/>
  <c r="M221" i="8"/>
  <c r="M80" i="8"/>
  <c r="L191" i="8"/>
  <c r="M179" i="8"/>
  <c r="M133" i="8"/>
  <c r="M134" i="8" s="1"/>
  <c r="M94" i="8"/>
  <c r="M115" i="8"/>
  <c r="L126" i="8"/>
  <c r="M157" i="8"/>
  <c r="M120" i="8"/>
  <c r="L192" i="8"/>
  <c r="L150" i="8"/>
  <c r="N256" i="8"/>
  <c r="L180" i="8"/>
  <c r="L194" i="8"/>
  <c r="K181" i="8"/>
  <c r="K234" i="8"/>
  <c r="K152" i="8"/>
  <c r="K140" i="8"/>
  <c r="K252" i="8"/>
  <c r="K240" i="8"/>
  <c r="K105" i="8"/>
  <c r="K270" i="8"/>
  <c r="L15" i="21"/>
  <c r="R15" i="21" s="1"/>
  <c r="K117" i="8"/>
  <c r="L18" i="21"/>
  <c r="R18" i="21" s="1"/>
  <c r="L17" i="21"/>
  <c r="R17" i="21" s="1"/>
  <c r="L16" i="21"/>
  <c r="R16" i="21" s="1"/>
  <c r="K170" i="8"/>
  <c r="L85" i="8"/>
  <c r="L63" i="8"/>
  <c r="M85" i="8"/>
  <c r="M88" i="8"/>
  <c r="M82" i="8"/>
  <c r="L73" i="8"/>
  <c r="M106" i="8"/>
  <c r="M156" i="8"/>
  <c r="M176" i="8"/>
  <c r="M232" i="8"/>
  <c r="M234" i="8" s="1"/>
  <c r="L238" i="8"/>
  <c r="L256" i="8"/>
  <c r="K128" i="8"/>
  <c r="N16" i="21"/>
  <c r="K28" i="8"/>
  <c r="K217" i="8"/>
  <c r="K264" i="8"/>
  <c r="K62" i="8"/>
  <c r="K115" i="8"/>
  <c r="M159" i="8"/>
  <c r="M209" i="8"/>
  <c r="M211" i="8" s="1"/>
  <c r="M153" i="8"/>
  <c r="M200" i="8"/>
  <c r="M256" i="8"/>
  <c r="K63" i="8"/>
  <c r="K65" i="8" s="1"/>
  <c r="K69" i="8"/>
  <c r="N15" i="21"/>
  <c r="K22" i="8"/>
  <c r="L14" i="21"/>
  <c r="K9" i="8"/>
  <c r="K164" i="8"/>
  <c r="K228" i="8"/>
  <c r="K222" i="8"/>
  <c r="K224" i="8" s="1"/>
  <c r="K246" i="8"/>
  <c r="K93" i="8"/>
  <c r="L21" i="21"/>
  <c r="R21" i="21" s="1"/>
  <c r="L20" i="21"/>
  <c r="R20" i="21" s="1"/>
  <c r="L23" i="21"/>
  <c r="R23" i="21" s="1"/>
  <c r="L33" i="21"/>
  <c r="R33" i="21" s="1"/>
  <c r="L32" i="21"/>
  <c r="R32" i="21" s="1"/>
  <c r="L26" i="21"/>
  <c r="R26" i="21" s="1"/>
  <c r="L19" i="21"/>
  <c r="R19" i="21" s="1"/>
  <c r="L29" i="21"/>
  <c r="R29" i="21" s="1"/>
  <c r="L28" i="21"/>
  <c r="R28" i="21" s="1"/>
  <c r="L31" i="21"/>
  <c r="R31" i="21" s="1"/>
  <c r="L30" i="21"/>
  <c r="R30" i="21" s="1"/>
  <c r="L25" i="21"/>
  <c r="R25" i="21" s="1"/>
  <c r="L24" i="21"/>
  <c r="R24" i="21" s="1"/>
  <c r="L27" i="21"/>
  <c r="R27" i="21" s="1"/>
  <c r="L22" i="21"/>
  <c r="R22" i="21" s="1"/>
  <c r="N18" i="21"/>
  <c r="K40" i="8"/>
  <c r="K258" i="8"/>
  <c r="K87" i="8"/>
  <c r="K187" i="8"/>
  <c r="M169" i="8"/>
  <c r="M238" i="8"/>
  <c r="M218" i="8"/>
  <c r="M116" i="8"/>
  <c r="L115" i="8"/>
  <c r="M188" i="8"/>
  <c r="M135" i="8"/>
  <c r="M112" i="8"/>
  <c r="M62" i="8"/>
  <c r="M145" i="8"/>
  <c r="K99" i="8"/>
  <c r="N21" i="21"/>
  <c r="N24" i="21"/>
  <c r="N27" i="21"/>
  <c r="N33" i="21"/>
  <c r="N22" i="21"/>
  <c r="N20" i="21"/>
  <c r="N23" i="21"/>
  <c r="N29" i="21"/>
  <c r="N32" i="21"/>
  <c r="N26" i="21"/>
  <c r="N19" i="21"/>
  <c r="K46" i="8"/>
  <c r="N25" i="21"/>
  <c r="N28" i="21"/>
  <c r="N31" i="21"/>
  <c r="N30" i="21"/>
  <c r="K168" i="8"/>
  <c r="N14" i="21"/>
  <c r="K10" i="8"/>
  <c r="K16" i="8"/>
  <c r="K111" i="8"/>
  <c r="K122" i="8"/>
  <c r="K116" i="8"/>
  <c r="K118" i="8" s="1"/>
  <c r="K146" i="8"/>
  <c r="K64" i="8"/>
  <c r="K66" i="8" s="1"/>
  <c r="K58" i="8"/>
  <c r="K52" i="8"/>
  <c r="K175" i="8"/>
  <c r="K169" i="8"/>
  <c r="K171" i="8" s="1"/>
  <c r="N17" i="21"/>
  <c r="K34" i="8"/>
  <c r="K11" i="8"/>
  <c r="K193" i="8"/>
  <c r="K158" i="8"/>
  <c r="K223" i="8"/>
  <c r="K225" i="8" s="1"/>
  <c r="K75" i="8"/>
  <c r="S81" i="8"/>
  <c r="T187" i="8"/>
  <c r="O175" i="8"/>
  <c r="M205" i="8"/>
  <c r="M252" i="8"/>
  <c r="M122" i="8"/>
  <c r="M193" i="8"/>
  <c r="N69" i="8"/>
  <c r="N81" i="8"/>
  <c r="L181" i="8"/>
  <c r="P187" i="8"/>
  <c r="O158" i="8"/>
  <c r="P87" i="8"/>
  <c r="O270" i="8"/>
  <c r="Q240" i="8"/>
  <c r="O69" i="8"/>
  <c r="Q270" i="8"/>
  <c r="Q246" i="8"/>
  <c r="P217" i="8"/>
  <c r="T105" i="8"/>
  <c r="S187" i="8"/>
  <c r="R69" i="8"/>
  <c r="Q158" i="8"/>
  <c r="O258" i="8"/>
  <c r="M158" i="8"/>
  <c r="S134" i="8"/>
  <c r="S199" i="8"/>
  <c r="O111" i="8"/>
  <c r="M284" i="8"/>
  <c r="M285" i="8"/>
  <c r="L284" i="8"/>
  <c r="M281" i="8"/>
  <c r="L278" i="8"/>
  <c r="N280" i="8"/>
  <c r="N283" i="8"/>
  <c r="L285" i="8"/>
  <c r="L282" i="8"/>
  <c r="M282" i="8"/>
  <c r="L279" i="8"/>
  <c r="N278" i="8"/>
  <c r="M278" i="8"/>
  <c r="L281" i="8"/>
  <c r="M279" i="8"/>
  <c r="L283" i="8"/>
  <c r="N282" i="8"/>
  <c r="P283" i="8"/>
  <c r="P280" i="8"/>
  <c r="M280" i="8"/>
  <c r="M283" i="8"/>
  <c r="O279" i="8"/>
  <c r="O281" i="8"/>
  <c r="L280" i="8"/>
  <c r="N285" i="8"/>
  <c r="O278" i="8"/>
  <c r="N279" i="8"/>
  <c r="P284" i="8"/>
  <c r="O280" i="8"/>
  <c r="P285" i="8"/>
  <c r="P282" i="8"/>
  <c r="O284" i="8"/>
  <c r="N281" i="8"/>
  <c r="O282" i="8"/>
  <c r="O285" i="8"/>
  <c r="O283" i="8"/>
  <c r="R282" i="8"/>
  <c r="N284" i="8"/>
  <c r="Q282" i="8"/>
  <c r="Q279" i="8"/>
  <c r="Q285" i="8"/>
  <c r="P279" i="8"/>
  <c r="P281" i="8"/>
  <c r="P278" i="8"/>
  <c r="Q280" i="8"/>
  <c r="R278" i="8"/>
  <c r="Q284" i="8"/>
  <c r="R280" i="8"/>
  <c r="Q283" i="8"/>
  <c r="R285" i="8"/>
  <c r="S281" i="8"/>
  <c r="R281" i="8"/>
  <c r="Q281" i="8"/>
  <c r="S280" i="8"/>
  <c r="S282" i="8"/>
  <c r="R283" i="8"/>
  <c r="S283" i="8"/>
  <c r="R279" i="8"/>
  <c r="S279" i="8"/>
  <c r="T278" i="8"/>
  <c r="S278" i="8"/>
  <c r="T281" i="8"/>
  <c r="R284" i="8"/>
  <c r="U284" i="8"/>
  <c r="Q278" i="8"/>
  <c r="T282" i="8"/>
  <c r="S284" i="8"/>
  <c r="U283" i="8"/>
  <c r="T285" i="8"/>
  <c r="T283" i="8"/>
  <c r="T284" i="8"/>
  <c r="T280" i="8"/>
  <c r="U278" i="8"/>
  <c r="T279" i="8"/>
  <c r="S285" i="8"/>
  <c r="U285" i="8"/>
  <c r="U280" i="8"/>
  <c r="U281" i="8"/>
  <c r="U279" i="8"/>
  <c r="U282" i="8"/>
  <c r="O134" i="8"/>
  <c r="M99" i="8"/>
  <c r="P105" i="8"/>
  <c r="O205" i="8"/>
  <c r="N270" i="8"/>
  <c r="O152" i="8"/>
  <c r="O81" i="8"/>
  <c r="O252" i="8"/>
  <c r="M246" i="8"/>
  <c r="N164" i="8"/>
  <c r="M240" i="8"/>
  <c r="N13" i="8"/>
  <c r="R111" i="8"/>
  <c r="P211" i="8"/>
  <c r="N181" i="8"/>
  <c r="N199" i="8"/>
  <c r="N152" i="8"/>
  <c r="M105" i="8"/>
  <c r="M181" i="8"/>
  <c r="T164" i="8"/>
  <c r="S93" i="8"/>
  <c r="S22" i="8"/>
  <c r="R81" i="8"/>
  <c r="Q228" i="8"/>
  <c r="P164" i="8"/>
  <c r="Q146" i="8"/>
  <c r="P193" i="8"/>
  <c r="P122" i="8"/>
  <c r="O122" i="8"/>
  <c r="U193" i="8"/>
  <c r="U205" i="8"/>
  <c r="R246" i="8"/>
  <c r="S140" i="8"/>
  <c r="S69" i="8"/>
  <c r="R152" i="8"/>
  <c r="Q140" i="8"/>
  <c r="R158" i="8"/>
  <c r="Q252" i="8"/>
  <c r="P75" i="8"/>
  <c r="N234" i="8"/>
  <c r="N205" i="8"/>
  <c r="N211" i="8"/>
  <c r="N175" i="8"/>
  <c r="N158" i="8"/>
  <c r="Q217" i="8"/>
  <c r="N16" i="8"/>
  <c r="S105" i="8"/>
  <c r="S258" i="8"/>
  <c r="R258" i="8"/>
  <c r="Q87" i="8"/>
  <c r="O16" i="8"/>
  <c r="U93" i="8"/>
  <c r="U134" i="8"/>
  <c r="R187" i="8"/>
  <c r="R75" i="8"/>
  <c r="R134" i="8"/>
  <c r="R270" i="8"/>
  <c r="Q75" i="8"/>
  <c r="Q134" i="8"/>
  <c r="P228" i="8"/>
  <c r="P199" i="8"/>
  <c r="O234" i="8"/>
  <c r="N75" i="8"/>
  <c r="M152" i="8"/>
  <c r="T40" i="8"/>
  <c r="O40" i="8"/>
  <c r="U152" i="8"/>
  <c r="S270" i="8"/>
  <c r="S205" i="8"/>
  <c r="R175" i="8"/>
  <c r="P234" i="8"/>
  <c r="P246" i="8"/>
  <c r="P258" i="8"/>
  <c r="N193" i="8"/>
  <c r="N28" i="8"/>
  <c r="U146" i="8"/>
  <c r="U175" i="8"/>
  <c r="T93" i="8"/>
  <c r="T211" i="8"/>
  <c r="T234" i="8"/>
  <c r="R128" i="8"/>
  <c r="Q199" i="8"/>
  <c r="Q152" i="8"/>
  <c r="Q69" i="8"/>
  <c r="P240" i="8"/>
  <c r="N140" i="8"/>
  <c r="M270" i="8"/>
  <c r="M93" i="8"/>
  <c r="R16" i="8"/>
  <c r="S99" i="8"/>
  <c r="T252" i="8"/>
  <c r="R252" i="8"/>
  <c r="R181" i="8"/>
  <c r="Q181" i="8"/>
  <c r="P93" i="8"/>
  <c r="P152" i="8"/>
  <c r="N128" i="8"/>
  <c r="M264" i="8"/>
  <c r="M87" i="8"/>
  <c r="T181" i="8"/>
  <c r="P22" i="8"/>
  <c r="M28" i="8"/>
  <c r="T193" i="8"/>
  <c r="R122" i="8"/>
  <c r="Q264" i="8"/>
  <c r="M52" i="8"/>
  <c r="U140" i="8"/>
  <c r="R34" i="8"/>
  <c r="T34" i="8"/>
  <c r="U75" i="8"/>
  <c r="O12" i="8"/>
  <c r="T58" i="8"/>
  <c r="S16" i="8"/>
  <c r="U58" i="8"/>
  <c r="O28" i="8"/>
  <c r="M58" i="8"/>
  <c r="N46" i="8"/>
  <c r="U264" i="8"/>
  <c r="U252" i="8"/>
  <c r="T240" i="8"/>
  <c r="U16" i="8"/>
  <c r="T22" i="8"/>
  <c r="R28" i="8"/>
  <c r="P58" i="8"/>
  <c r="P34" i="8"/>
  <c r="U81" i="8"/>
  <c r="U211" i="8"/>
  <c r="U105" i="8"/>
  <c r="S158" i="8"/>
  <c r="T175" i="8"/>
  <c r="Q22" i="8"/>
  <c r="U199" i="8"/>
  <c r="S264" i="8"/>
  <c r="S228" i="8"/>
  <c r="M131" i="8"/>
  <c r="M16" i="8"/>
  <c r="U164" i="8"/>
  <c r="Q205" i="8"/>
  <c r="Q234" i="8"/>
  <c r="N187" i="8"/>
  <c r="U270" i="8"/>
  <c r="Q258" i="8"/>
  <c r="O93" i="8"/>
  <c r="U22" i="8"/>
  <c r="N34" i="8"/>
  <c r="U240" i="8"/>
  <c r="U111" i="8"/>
  <c r="U187" i="8"/>
  <c r="U128" i="8"/>
  <c r="U246" i="8"/>
  <c r="T217" i="8"/>
  <c r="T258" i="8"/>
  <c r="T152" i="8"/>
  <c r="T228" i="8"/>
  <c r="T270" i="8"/>
  <c r="S146" i="8"/>
  <c r="S234" i="8"/>
  <c r="S240" i="8"/>
  <c r="R264" i="8"/>
  <c r="R228" i="8"/>
  <c r="Q93" i="8"/>
  <c r="Q105" i="8"/>
  <c r="Q81" i="8"/>
  <c r="P69" i="8"/>
  <c r="O164" i="8"/>
  <c r="O146" i="8"/>
  <c r="O217" i="8"/>
  <c r="O105" i="8"/>
  <c r="N228" i="8"/>
  <c r="O8" i="8"/>
  <c r="O240" i="8"/>
  <c r="U224" i="8"/>
  <c r="T224" i="8"/>
  <c r="O224" i="8"/>
  <c r="Q224" i="8"/>
  <c r="P224" i="8"/>
  <c r="R224" i="8"/>
  <c r="M224" i="8"/>
  <c r="L224" i="8"/>
  <c r="N224" i="8"/>
  <c r="S224" i="8"/>
  <c r="L96" i="8"/>
  <c r="P96" i="8"/>
  <c r="O96" i="8"/>
  <c r="Q96" i="8"/>
  <c r="N96" i="8"/>
  <c r="S96" i="8"/>
  <c r="U96" i="8"/>
  <c r="M96" i="8"/>
  <c r="T96" i="8"/>
  <c r="R96" i="8"/>
  <c r="Q249" i="8"/>
  <c r="L249" i="8"/>
  <c r="M249" i="8"/>
  <c r="R249" i="8"/>
  <c r="P249" i="8"/>
  <c r="O249" i="8"/>
  <c r="U249" i="8"/>
  <c r="T249" i="8"/>
  <c r="S249" i="8"/>
  <c r="N249" i="8"/>
  <c r="O214" i="8"/>
  <c r="L214" i="8"/>
  <c r="N214" i="8"/>
  <c r="R214" i="8"/>
  <c r="U214" i="8"/>
  <c r="M214" i="8"/>
  <c r="P214" i="8"/>
  <c r="S214" i="8"/>
  <c r="Q214" i="8"/>
  <c r="T214" i="8"/>
  <c r="O137" i="8"/>
  <c r="Q137" i="8"/>
  <c r="L137" i="8"/>
  <c r="R137" i="8"/>
  <c r="M137" i="8"/>
  <c r="N137" i="8"/>
  <c r="T137" i="8"/>
  <c r="S137" i="8"/>
  <c r="U137" i="8"/>
  <c r="P137" i="8"/>
  <c r="M230" i="8"/>
  <c r="L228" i="8"/>
  <c r="L230" i="8"/>
  <c r="O230" i="8"/>
  <c r="S230" i="8"/>
  <c r="T230" i="8"/>
  <c r="U230" i="8"/>
  <c r="Q230" i="8"/>
  <c r="P230" i="8"/>
  <c r="N230" i="8"/>
  <c r="R230" i="8"/>
  <c r="N119" i="8"/>
  <c r="T119" i="8"/>
  <c r="O119" i="8"/>
  <c r="U119" i="8"/>
  <c r="P119" i="8"/>
  <c r="Q119" i="8"/>
  <c r="L119" i="8"/>
  <c r="R119" i="8"/>
  <c r="M119" i="8"/>
  <c r="S119" i="8"/>
  <c r="L234" i="8"/>
  <c r="R236" i="8"/>
  <c r="Q236" i="8"/>
  <c r="L236" i="8"/>
  <c r="N236" i="8"/>
  <c r="M236" i="8"/>
  <c r="S236" i="8"/>
  <c r="T236" i="8"/>
  <c r="O236" i="8"/>
  <c r="U236" i="8"/>
  <c r="P236" i="8"/>
  <c r="L202" i="8"/>
  <c r="P202" i="8"/>
  <c r="O202" i="8"/>
  <c r="U202" i="8"/>
  <c r="T202" i="8"/>
  <c r="S202" i="8"/>
  <c r="Q202" i="8"/>
  <c r="R202" i="8"/>
  <c r="M202" i="8"/>
  <c r="N202" i="8"/>
  <c r="O267" i="8"/>
  <c r="U267" i="8"/>
  <c r="L267" i="8"/>
  <c r="Q267" i="8"/>
  <c r="R267" i="8"/>
  <c r="N267" i="8"/>
  <c r="P267" i="8"/>
  <c r="S267" i="8"/>
  <c r="M267" i="8"/>
  <c r="R172" i="8"/>
  <c r="M172" i="8"/>
  <c r="S172" i="8"/>
  <c r="N172" i="8"/>
  <c r="T172" i="8"/>
  <c r="O172" i="8"/>
  <c r="U172" i="8"/>
  <c r="P172" i="8"/>
  <c r="Q172" i="8"/>
  <c r="L172" i="8"/>
  <c r="R225" i="8"/>
  <c r="M225" i="8"/>
  <c r="N225" i="8"/>
  <c r="T225" i="8"/>
  <c r="S225" i="8"/>
  <c r="U225" i="8"/>
  <c r="P225" i="8"/>
  <c r="O225" i="8"/>
  <c r="Q225" i="8"/>
  <c r="L225" i="8"/>
  <c r="U207" i="8"/>
  <c r="P207" i="8"/>
  <c r="R207" i="8"/>
  <c r="Q207" i="8"/>
  <c r="L207" i="8"/>
  <c r="S207" i="8"/>
  <c r="O207" i="8"/>
  <c r="N207" i="8"/>
  <c r="M207" i="8"/>
  <c r="L205" i="8"/>
  <c r="T207" i="8"/>
  <c r="N220" i="8"/>
  <c r="T220" i="8"/>
  <c r="S220" i="8"/>
  <c r="U220" i="8"/>
  <c r="P220" i="8"/>
  <c r="O220" i="8"/>
  <c r="Q220" i="8"/>
  <c r="L220" i="8"/>
  <c r="R220" i="8"/>
  <c r="M220" i="8"/>
  <c r="U166" i="8"/>
  <c r="N166" i="8"/>
  <c r="P166" i="8"/>
  <c r="L164" i="8"/>
  <c r="S166" i="8"/>
  <c r="L166" i="8"/>
  <c r="O166" i="8"/>
  <c r="M166" i="8"/>
  <c r="Q166" i="8"/>
  <c r="T166" i="8"/>
  <c r="R166" i="8"/>
  <c r="M199" i="8"/>
  <c r="L175" i="8"/>
  <c r="S177" i="8"/>
  <c r="N177" i="8"/>
  <c r="O177" i="8"/>
  <c r="M177" i="8"/>
  <c r="P177" i="8"/>
  <c r="L177" i="8"/>
  <c r="R177" i="8"/>
  <c r="T177" i="8"/>
  <c r="U177" i="8"/>
  <c r="Q177" i="8"/>
  <c r="Q261" i="8"/>
  <c r="R261" i="8"/>
  <c r="T261" i="8"/>
  <c r="M261" i="8"/>
  <c r="P261" i="8"/>
  <c r="S261" i="8"/>
  <c r="N261" i="8"/>
  <c r="U261" i="8"/>
  <c r="O261" i="8"/>
  <c r="L261" i="8"/>
  <c r="L146" i="8"/>
  <c r="N148" i="8"/>
  <c r="M148" i="8"/>
  <c r="S148" i="8"/>
  <c r="T148" i="8"/>
  <c r="O148" i="8"/>
  <c r="U148" i="8"/>
  <c r="P148" i="8"/>
  <c r="R148" i="8"/>
  <c r="Q148" i="8"/>
  <c r="L148" i="8"/>
  <c r="L111" i="8"/>
  <c r="U113" i="8"/>
  <c r="P113" i="8"/>
  <c r="Q113" i="8"/>
  <c r="L113" i="8"/>
  <c r="M113" i="8"/>
  <c r="S113" i="8"/>
  <c r="R113" i="8"/>
  <c r="T113" i="8"/>
  <c r="O113" i="8"/>
  <c r="N113" i="8"/>
  <c r="Q65" i="8"/>
  <c r="N65" i="8"/>
  <c r="M65" i="8"/>
  <c r="U65" i="8"/>
  <c r="R65" i="8"/>
  <c r="O65" i="8"/>
  <c r="L65" i="8"/>
  <c r="S65" i="8"/>
  <c r="P65" i="8"/>
  <c r="T65" i="8"/>
  <c r="L196" i="8"/>
  <c r="M196" i="8"/>
  <c r="S196" i="8"/>
  <c r="N196" i="8"/>
  <c r="P196" i="8"/>
  <c r="Q196" i="8"/>
  <c r="U196" i="8"/>
  <c r="O196" i="8"/>
  <c r="R196" i="8"/>
  <c r="T196" i="8"/>
  <c r="L193" i="8"/>
  <c r="T195" i="8"/>
  <c r="O195" i="8"/>
  <c r="U195" i="8"/>
  <c r="P195" i="8"/>
  <c r="R195" i="8"/>
  <c r="Q195" i="8"/>
  <c r="L195" i="8"/>
  <c r="M195" i="8"/>
  <c r="S195" i="8"/>
  <c r="N195" i="8"/>
  <c r="Q58" i="8"/>
  <c r="Q52" i="8"/>
  <c r="P52" i="8"/>
  <c r="O34" i="8"/>
  <c r="U158" i="8"/>
  <c r="U69" i="8"/>
  <c r="T246" i="8"/>
  <c r="T111" i="8"/>
  <c r="T99" i="8"/>
  <c r="T122" i="8"/>
  <c r="U258" i="8"/>
  <c r="T140" i="8"/>
  <c r="T134" i="8"/>
  <c r="S181" i="8"/>
  <c r="T158" i="8"/>
  <c r="Q128" i="8"/>
  <c r="R164" i="8"/>
  <c r="Q111" i="8"/>
  <c r="Q164" i="8"/>
  <c r="P140" i="8"/>
  <c r="P111" i="8"/>
  <c r="P158" i="8"/>
  <c r="P128" i="8"/>
  <c r="P264" i="8"/>
  <c r="O246" i="8"/>
  <c r="N105" i="8"/>
  <c r="R161" i="8"/>
  <c r="S161" i="8"/>
  <c r="U161" i="8"/>
  <c r="N161" i="8"/>
  <c r="M161" i="8"/>
  <c r="P161" i="8"/>
  <c r="T161" i="8"/>
  <c r="Q161" i="8"/>
  <c r="O161" i="8"/>
  <c r="L161" i="8"/>
  <c r="U167" i="8"/>
  <c r="P167" i="8"/>
  <c r="Q167" i="8"/>
  <c r="L167" i="8"/>
  <c r="R167" i="8"/>
  <c r="M167" i="8"/>
  <c r="S167" i="8"/>
  <c r="N167" i="8"/>
  <c r="T167" i="8"/>
  <c r="O167" i="8"/>
  <c r="O228" i="8"/>
  <c r="N146" i="8"/>
  <c r="L246" i="8"/>
  <c r="P248" i="8"/>
  <c r="L248" i="8"/>
  <c r="R248" i="8"/>
  <c r="S248" i="8"/>
  <c r="N248" i="8"/>
  <c r="T248" i="8"/>
  <c r="O248" i="8"/>
  <c r="U248" i="8"/>
  <c r="Q248" i="8"/>
  <c r="M248" i="8"/>
  <c r="S7" i="8"/>
  <c r="T7" i="8"/>
  <c r="L7" i="8"/>
  <c r="M7" i="8"/>
  <c r="P7" i="8"/>
  <c r="N7" i="8"/>
  <c r="Q7" i="8"/>
  <c r="O7" i="8"/>
  <c r="R7" i="8"/>
  <c r="U7" i="8"/>
  <c r="L108" i="8"/>
  <c r="P108" i="8"/>
  <c r="U108" i="8"/>
  <c r="O108" i="8"/>
  <c r="Q108" i="8"/>
  <c r="T108" i="8"/>
  <c r="R108" i="8"/>
  <c r="S108" i="8"/>
  <c r="N108" i="8"/>
  <c r="M108" i="8"/>
  <c r="L128" i="8"/>
  <c r="L130" i="8"/>
  <c r="R130" i="8"/>
  <c r="Q130" i="8"/>
  <c r="S130" i="8"/>
  <c r="N130" i="8"/>
  <c r="M130" i="8"/>
  <c r="T130" i="8"/>
  <c r="O130" i="8"/>
  <c r="P130" i="8"/>
  <c r="U130" i="8"/>
  <c r="U114" i="8"/>
  <c r="P114" i="8"/>
  <c r="Q114" i="8"/>
  <c r="L114" i="8"/>
  <c r="R114" i="8"/>
  <c r="M114" i="8"/>
  <c r="S114" i="8"/>
  <c r="N114" i="8"/>
  <c r="T114" i="8"/>
  <c r="O114" i="8"/>
  <c r="S189" i="8"/>
  <c r="Q189" i="8"/>
  <c r="L187" i="8"/>
  <c r="O189" i="8"/>
  <c r="R189" i="8"/>
  <c r="T189" i="8"/>
  <c r="P189" i="8"/>
  <c r="L189" i="8"/>
  <c r="M189" i="8"/>
  <c r="U189" i="8"/>
  <c r="N189" i="8"/>
  <c r="R208" i="8"/>
  <c r="M208" i="8"/>
  <c r="N208" i="8"/>
  <c r="T208" i="8"/>
  <c r="S208" i="8"/>
  <c r="U208" i="8"/>
  <c r="P208" i="8"/>
  <c r="O208" i="8"/>
  <c r="Q208" i="8"/>
  <c r="L208" i="8"/>
  <c r="P231" i="8"/>
  <c r="M231" i="8"/>
  <c r="Q231" i="8"/>
  <c r="L231" i="8"/>
  <c r="O231" i="8"/>
  <c r="U231" i="8"/>
  <c r="R231" i="8"/>
  <c r="N231" i="8"/>
  <c r="T231" i="8"/>
  <c r="S231" i="8"/>
  <c r="S255" i="8"/>
  <c r="M255" i="8"/>
  <c r="R255" i="8"/>
  <c r="O255" i="8"/>
  <c r="N255" i="8"/>
  <c r="P255" i="8"/>
  <c r="U255" i="8"/>
  <c r="T255" i="8"/>
  <c r="Q255" i="8"/>
  <c r="L255" i="8"/>
  <c r="U66" i="8"/>
  <c r="P66" i="8"/>
  <c r="R66" i="8"/>
  <c r="Q66" i="8"/>
  <c r="L66" i="8"/>
  <c r="N66" i="8"/>
  <c r="M66" i="8"/>
  <c r="S66" i="8"/>
  <c r="T66" i="8"/>
  <c r="O66" i="8"/>
  <c r="L87" i="8"/>
  <c r="Q89" i="8"/>
  <c r="P89" i="8"/>
  <c r="R89" i="8"/>
  <c r="S89" i="8"/>
  <c r="U89" i="8"/>
  <c r="L89" i="8"/>
  <c r="T89" i="8"/>
  <c r="M89" i="8"/>
  <c r="N89" i="8"/>
  <c r="O89" i="8"/>
  <c r="L155" i="8"/>
  <c r="P155" i="8"/>
  <c r="M155" i="8"/>
  <c r="T155" i="8"/>
  <c r="Q155" i="8"/>
  <c r="O155" i="8"/>
  <c r="U155" i="8"/>
  <c r="N155" i="8"/>
  <c r="S155" i="8"/>
  <c r="R155" i="8"/>
  <c r="N93" i="8"/>
  <c r="M187" i="8"/>
  <c r="L122" i="8"/>
  <c r="S124" i="8"/>
  <c r="Q124" i="8"/>
  <c r="O124" i="8"/>
  <c r="M124" i="8"/>
  <c r="T124" i="8"/>
  <c r="R124" i="8"/>
  <c r="P124" i="8"/>
  <c r="N124" i="8"/>
  <c r="U124" i="8"/>
  <c r="L124" i="8"/>
  <c r="P84" i="8"/>
  <c r="T84" i="8"/>
  <c r="M84" i="8"/>
  <c r="L84" i="8"/>
  <c r="U84" i="8"/>
  <c r="N84" i="8"/>
  <c r="R84" i="8"/>
  <c r="Q84" i="8"/>
  <c r="S84" i="8"/>
  <c r="O84" i="8"/>
  <c r="S190" i="8"/>
  <c r="M190" i="8"/>
  <c r="O190" i="8"/>
  <c r="N190" i="8"/>
  <c r="R190" i="8"/>
  <c r="U190" i="8"/>
  <c r="Q190" i="8"/>
  <c r="L190" i="8"/>
  <c r="P190" i="8"/>
  <c r="T87" i="8"/>
  <c r="T75" i="8"/>
  <c r="T205" i="8"/>
  <c r="T264" i="8"/>
  <c r="T146" i="8"/>
  <c r="S122" i="8"/>
  <c r="R217" i="8"/>
  <c r="R211" i="8"/>
  <c r="R140" i="8"/>
  <c r="R93" i="8"/>
  <c r="R105" i="8"/>
  <c r="O264" i="8"/>
  <c r="P134" i="8"/>
  <c r="O140" i="8"/>
  <c r="O75" i="8"/>
  <c r="O193" i="8"/>
  <c r="P270" i="8"/>
  <c r="O187" i="8"/>
  <c r="P181" i="8"/>
  <c r="T190" i="8"/>
  <c r="N149" i="8"/>
  <c r="T149" i="8"/>
  <c r="S149" i="8"/>
  <c r="U149" i="8"/>
  <c r="P149" i="8"/>
  <c r="O149" i="8"/>
  <c r="Q149" i="8"/>
  <c r="L149" i="8"/>
  <c r="R149" i="8"/>
  <c r="M149" i="8"/>
  <c r="N264" i="8"/>
  <c r="O87" i="8"/>
  <c r="N258" i="8"/>
  <c r="T201" i="8"/>
  <c r="O201" i="8"/>
  <c r="N201" i="8"/>
  <c r="U201" i="8"/>
  <c r="P201" i="8"/>
  <c r="Q201" i="8"/>
  <c r="M201" i="8"/>
  <c r="L199" i="8"/>
  <c r="L201" i="8"/>
  <c r="S201" i="8"/>
  <c r="R201" i="8"/>
  <c r="L105" i="8"/>
  <c r="U107" i="8"/>
  <c r="P107" i="8"/>
  <c r="S107" i="8"/>
  <c r="R107" i="8"/>
  <c r="Q107" i="8"/>
  <c r="L107" i="8"/>
  <c r="O107" i="8"/>
  <c r="N107" i="8"/>
  <c r="M107" i="8"/>
  <c r="T107" i="8"/>
  <c r="L270" i="8"/>
  <c r="T272" i="8"/>
  <c r="O272" i="8"/>
  <c r="N272" i="8"/>
  <c r="M272" i="8"/>
  <c r="P272" i="8"/>
  <c r="R272" i="8"/>
  <c r="L272" i="8"/>
  <c r="S272" i="8"/>
  <c r="Q272" i="8"/>
  <c r="U272" i="8"/>
  <c r="L99" i="8"/>
  <c r="M101" i="8"/>
  <c r="S101" i="8"/>
  <c r="R101" i="8"/>
  <c r="T101" i="8"/>
  <c r="O101" i="8"/>
  <c r="N101" i="8"/>
  <c r="U101" i="8"/>
  <c r="P101" i="8"/>
  <c r="Q101" i="8"/>
  <c r="L101" i="8"/>
  <c r="T78" i="8"/>
  <c r="O78" i="8"/>
  <c r="U78" i="8"/>
  <c r="P78" i="8"/>
  <c r="R78" i="8"/>
  <c r="Q78" i="8"/>
  <c r="L78" i="8"/>
  <c r="N78" i="8"/>
  <c r="M78" i="8"/>
  <c r="S78" i="8"/>
  <c r="Q102" i="8"/>
  <c r="L102" i="8"/>
  <c r="R102" i="8"/>
  <c r="M102" i="8"/>
  <c r="S102" i="8"/>
  <c r="N102" i="8"/>
  <c r="T102" i="8"/>
  <c r="O102" i="8"/>
  <c r="U102" i="8"/>
  <c r="P102" i="8"/>
  <c r="L217" i="8"/>
  <c r="T219" i="8"/>
  <c r="O219" i="8"/>
  <c r="U219" i="8"/>
  <c r="P219" i="8"/>
  <c r="R219" i="8"/>
  <c r="Q219" i="8"/>
  <c r="L219" i="8"/>
  <c r="N219" i="8"/>
  <c r="M219" i="8"/>
  <c r="S219" i="8"/>
  <c r="L243" i="8"/>
  <c r="O243" i="8"/>
  <c r="M243" i="8"/>
  <c r="P243" i="8"/>
  <c r="R243" i="8"/>
  <c r="U243" i="8"/>
  <c r="Q243" i="8"/>
  <c r="T243" i="8"/>
  <c r="N243" i="8"/>
  <c r="S243" i="8"/>
  <c r="U171" i="8"/>
  <c r="R171" i="8"/>
  <c r="P171" i="8"/>
  <c r="N171" i="8"/>
  <c r="L171" i="8"/>
  <c r="Q171" i="8"/>
  <c r="O171" i="8"/>
  <c r="S171" i="8"/>
  <c r="M171" i="8"/>
  <c r="T171" i="8"/>
  <c r="Q184" i="8"/>
  <c r="T184" i="8"/>
  <c r="R184" i="8"/>
  <c r="M184" i="8"/>
  <c r="L184" i="8"/>
  <c r="N184" i="8"/>
  <c r="P184" i="8"/>
  <c r="S184" i="8"/>
  <c r="U184" i="8"/>
  <c r="O184" i="8"/>
  <c r="U8" i="8"/>
  <c r="T8" i="8"/>
  <c r="S8" i="8"/>
  <c r="P8" i="8"/>
  <c r="M8" i="8"/>
  <c r="L8" i="8"/>
  <c r="N8" i="8"/>
  <c r="Q8" i="8"/>
  <c r="R8" i="8"/>
  <c r="L143" i="8"/>
  <c r="P143" i="8"/>
  <c r="M143" i="8"/>
  <c r="Q143" i="8"/>
  <c r="S143" i="8"/>
  <c r="N143" i="8"/>
  <c r="U143" i="8"/>
  <c r="T143" i="8"/>
  <c r="O143" i="8"/>
  <c r="R143" i="8"/>
  <c r="L152" i="8"/>
  <c r="L154" i="8"/>
  <c r="T154" i="8"/>
  <c r="P154" i="8"/>
  <c r="M154" i="8"/>
  <c r="Q154" i="8"/>
  <c r="N154" i="8"/>
  <c r="R154" i="8"/>
  <c r="O154" i="8"/>
  <c r="S154" i="8"/>
  <c r="U154" i="8"/>
  <c r="L93" i="8"/>
  <c r="T95" i="8"/>
  <c r="U95" i="8"/>
  <c r="P95" i="8"/>
  <c r="S95" i="8"/>
  <c r="R95" i="8"/>
  <c r="Q95" i="8"/>
  <c r="L95" i="8"/>
  <c r="O95" i="8"/>
  <c r="N95" i="8"/>
  <c r="M95" i="8"/>
  <c r="L240" i="8"/>
  <c r="L242" i="8"/>
  <c r="M242" i="8"/>
  <c r="S242" i="8"/>
  <c r="R242" i="8"/>
  <c r="O242" i="8"/>
  <c r="N242" i="8"/>
  <c r="T242" i="8"/>
  <c r="P242" i="8"/>
  <c r="U242" i="8"/>
  <c r="Q242" i="8"/>
  <c r="N87" i="8"/>
  <c r="M228" i="8"/>
  <c r="T183" i="8"/>
  <c r="R183" i="8"/>
  <c r="N183" i="8"/>
  <c r="U183" i="8"/>
  <c r="P183" i="8"/>
  <c r="S183" i="8"/>
  <c r="Q183" i="8"/>
  <c r="L183" i="8"/>
  <c r="M183" i="8"/>
  <c r="O183" i="8"/>
  <c r="U87" i="8"/>
  <c r="T81" i="8"/>
  <c r="U234" i="8"/>
  <c r="T69" i="8"/>
  <c r="S246" i="8"/>
  <c r="S164" i="8"/>
  <c r="S111" i="8"/>
  <c r="S87" i="8"/>
  <c r="T267" i="8"/>
  <c r="Q187" i="8"/>
  <c r="Q122" i="8"/>
  <c r="Q175" i="8"/>
  <c r="P146" i="8"/>
  <c r="P205" i="8"/>
  <c r="P175" i="8"/>
  <c r="P252" i="8"/>
  <c r="O273" i="8"/>
  <c r="L264" i="8"/>
  <c r="O266" i="8"/>
  <c r="L266" i="8"/>
  <c r="M266" i="8"/>
  <c r="T266" i="8"/>
  <c r="S266" i="8"/>
  <c r="Q266" i="8"/>
  <c r="N266" i="8"/>
  <c r="P266" i="8"/>
  <c r="U266" i="8"/>
  <c r="R266" i="8"/>
  <c r="N217" i="8"/>
  <c r="M164" i="8"/>
  <c r="L140" i="8"/>
  <c r="L142" i="8"/>
  <c r="P142" i="8"/>
  <c r="T142" i="8"/>
  <c r="U142" i="8"/>
  <c r="M142" i="8"/>
  <c r="N142" i="8"/>
  <c r="R142" i="8"/>
  <c r="Q142" i="8"/>
  <c r="S142" i="8"/>
  <c r="O142" i="8"/>
  <c r="N122" i="8"/>
  <c r="M273" i="8"/>
  <c r="P273" i="8"/>
  <c r="Q273" i="8"/>
  <c r="U273" i="8"/>
  <c r="S273" i="8"/>
  <c r="R273" i="8"/>
  <c r="N273" i="8"/>
  <c r="T273" i="8"/>
  <c r="L273" i="8"/>
  <c r="L252" i="8"/>
  <c r="N254" i="8"/>
  <c r="T254" i="8"/>
  <c r="O254" i="8"/>
  <c r="U254" i="8"/>
  <c r="P254" i="8"/>
  <c r="Q254" i="8"/>
  <c r="M254" i="8"/>
  <c r="S254" i="8"/>
  <c r="R254" i="8"/>
  <c r="L254" i="8"/>
  <c r="L260" i="8"/>
  <c r="Q260" i="8"/>
  <c r="L258" i="8"/>
  <c r="M260" i="8"/>
  <c r="S260" i="8"/>
  <c r="O260" i="8"/>
  <c r="N260" i="8"/>
  <c r="U260" i="8"/>
  <c r="P260" i="8"/>
  <c r="R260" i="8"/>
  <c r="T260" i="8"/>
  <c r="L125" i="8"/>
  <c r="O125" i="8"/>
  <c r="N125" i="8"/>
  <c r="M125" i="8"/>
  <c r="Q125" i="8"/>
  <c r="T125" i="8"/>
  <c r="R125" i="8"/>
  <c r="U125" i="8"/>
  <c r="S125" i="8"/>
  <c r="P125" i="8"/>
  <c r="Q118" i="8"/>
  <c r="P118" i="8"/>
  <c r="M118" i="8"/>
  <c r="L118" i="8"/>
  <c r="R118" i="8"/>
  <c r="S118" i="8"/>
  <c r="N118" i="8"/>
  <c r="O118" i="8"/>
  <c r="U118" i="8"/>
  <c r="T118" i="8"/>
  <c r="L81" i="8"/>
  <c r="N83" i="8"/>
  <c r="R83" i="8"/>
  <c r="M83" i="8"/>
  <c r="S83" i="8"/>
  <c r="Q83" i="8"/>
  <c r="U83" i="8"/>
  <c r="L83" i="8"/>
  <c r="T83" i="8"/>
  <c r="O83" i="8"/>
  <c r="P83" i="8"/>
  <c r="M140" i="8"/>
  <c r="M69" i="8"/>
  <c r="L158" i="8"/>
  <c r="R160" i="8"/>
  <c r="P160" i="8"/>
  <c r="U160" i="8"/>
  <c r="T160" i="8"/>
  <c r="S160" i="8"/>
  <c r="L160" i="8"/>
  <c r="Q160" i="8"/>
  <c r="O160" i="8"/>
  <c r="N160" i="8"/>
  <c r="M160" i="8"/>
  <c r="L134" i="8"/>
  <c r="T136" i="8"/>
  <c r="O136" i="8"/>
  <c r="U136" i="8"/>
  <c r="P136" i="8"/>
  <c r="R136" i="8"/>
  <c r="Q136" i="8"/>
  <c r="L136" i="8"/>
  <c r="N136" i="8"/>
  <c r="M136" i="8"/>
  <c r="S136" i="8"/>
  <c r="N90" i="8"/>
  <c r="L90" i="8"/>
  <c r="M90" i="8"/>
  <c r="S90" i="8"/>
  <c r="Q90" i="8"/>
  <c r="O90" i="8"/>
  <c r="P90" i="8"/>
  <c r="R90" i="8"/>
  <c r="T90" i="8"/>
  <c r="U90" i="8"/>
  <c r="L178" i="8"/>
  <c r="N178" i="8"/>
  <c r="S178" i="8"/>
  <c r="U178" i="8"/>
  <c r="T178" i="8"/>
  <c r="O178" i="8"/>
  <c r="Q178" i="8"/>
  <c r="P178" i="8"/>
  <c r="R178" i="8"/>
  <c r="M178" i="8"/>
  <c r="N237" i="8"/>
  <c r="T237" i="8"/>
  <c r="S237" i="8"/>
  <c r="U237" i="8"/>
  <c r="P237" i="8"/>
  <c r="O237" i="8"/>
  <c r="Q237" i="8"/>
  <c r="L237" i="8"/>
  <c r="R237" i="8"/>
  <c r="M237" i="8"/>
  <c r="M217" i="8"/>
  <c r="M258" i="8"/>
  <c r="L75" i="8"/>
  <c r="T77" i="8"/>
  <c r="S77" i="8"/>
  <c r="L77" i="8"/>
  <c r="M77" i="8"/>
  <c r="N77" i="8"/>
  <c r="Q77" i="8"/>
  <c r="O77" i="8"/>
  <c r="R77" i="8"/>
  <c r="U77" i="8"/>
  <c r="P77" i="8"/>
  <c r="L69" i="8"/>
  <c r="R71" i="8"/>
  <c r="Q71" i="8"/>
  <c r="T71" i="8"/>
  <c r="M71" i="8"/>
  <c r="U71" i="8"/>
  <c r="O71" i="8"/>
  <c r="L71" i="8"/>
  <c r="N71" i="8"/>
  <c r="P71" i="8"/>
  <c r="S71" i="8"/>
  <c r="U213" i="8"/>
  <c r="P213" i="8"/>
  <c r="O213" i="8"/>
  <c r="N213" i="8"/>
  <c r="Q213" i="8"/>
  <c r="L213" i="8"/>
  <c r="M213" i="8"/>
  <c r="T213" i="8"/>
  <c r="S213" i="8"/>
  <c r="R213" i="8"/>
  <c r="M81" i="8"/>
  <c r="R131" i="8"/>
  <c r="T131" i="8"/>
  <c r="N131" i="8"/>
  <c r="P131" i="8"/>
  <c r="L131" i="8"/>
  <c r="U131" i="8"/>
  <c r="Q131" i="8"/>
  <c r="O131" i="8"/>
  <c r="S131" i="8"/>
  <c r="U72" i="8"/>
  <c r="N72" i="8"/>
  <c r="M72" i="8"/>
  <c r="Q72" i="8"/>
  <c r="S72" i="8"/>
  <c r="R72" i="8"/>
  <c r="O72" i="8"/>
  <c r="P72" i="8"/>
  <c r="T72" i="8"/>
  <c r="L72" i="8"/>
  <c r="M146" i="8"/>
  <c r="Q46" i="8"/>
  <c r="P28" i="8"/>
  <c r="N18" i="8"/>
  <c r="S18" i="8"/>
  <c r="O18" i="8"/>
  <c r="U18" i="8"/>
  <c r="T18" i="8"/>
  <c r="Q18" i="8"/>
  <c r="P18" i="8"/>
  <c r="R18" i="8"/>
  <c r="M18" i="8"/>
  <c r="L18" i="8"/>
  <c r="L16" i="8"/>
  <c r="U52" i="8"/>
  <c r="U34" i="8"/>
  <c r="S46" i="8"/>
  <c r="T52" i="8"/>
  <c r="R22" i="8"/>
  <c r="R46" i="8"/>
  <c r="O46" i="8"/>
  <c r="M46" i="8"/>
  <c r="N40" i="8"/>
  <c r="N58" i="8"/>
  <c r="L37" i="8"/>
  <c r="N37" i="8"/>
  <c r="R37" i="8"/>
  <c r="T37" i="8"/>
  <c r="Q37" i="8"/>
  <c r="U37" i="8"/>
  <c r="O37" i="8"/>
  <c r="M37" i="8"/>
  <c r="P37" i="8"/>
  <c r="S37" i="8"/>
  <c r="U13" i="8"/>
  <c r="Q13" i="8"/>
  <c r="M13" i="8"/>
  <c r="T13" i="8"/>
  <c r="P13" i="8"/>
  <c r="L13" i="8"/>
  <c r="S13" i="8"/>
  <c r="O13" i="8"/>
  <c r="R13" i="8"/>
  <c r="U28" i="8"/>
  <c r="U46" i="8"/>
  <c r="S28" i="8"/>
  <c r="R52" i="8"/>
  <c r="O58" i="8"/>
  <c r="L52" i="8"/>
  <c r="U54" i="8"/>
  <c r="R54" i="8"/>
  <c r="P54" i="8"/>
  <c r="M54" i="8"/>
  <c r="S54" i="8"/>
  <c r="N54" i="8"/>
  <c r="T54" i="8"/>
  <c r="Q54" i="8"/>
  <c r="L54" i="8"/>
  <c r="O54" i="8"/>
  <c r="L28" i="8"/>
  <c r="Q30" i="8"/>
  <c r="R30" i="8"/>
  <c r="M30" i="8"/>
  <c r="S30" i="8"/>
  <c r="N30" i="8"/>
  <c r="P30" i="8"/>
  <c r="O30" i="8"/>
  <c r="T30" i="8"/>
  <c r="U30" i="8"/>
  <c r="L30" i="8"/>
  <c r="Q61" i="8"/>
  <c r="L61" i="8"/>
  <c r="R61" i="8"/>
  <c r="M61" i="8"/>
  <c r="S61" i="8"/>
  <c r="N61" i="8"/>
  <c r="T61" i="8"/>
  <c r="O61" i="8"/>
  <c r="U61" i="8"/>
  <c r="P61" i="8"/>
  <c r="U43" i="8"/>
  <c r="O43" i="8"/>
  <c r="S43" i="8"/>
  <c r="P43" i="8"/>
  <c r="N43" i="8"/>
  <c r="Q43" i="8"/>
  <c r="L43" i="8"/>
  <c r="R43" i="8"/>
  <c r="M43" i="8"/>
  <c r="T43" i="8"/>
  <c r="N25" i="8"/>
  <c r="S25" i="8"/>
  <c r="L25" i="8"/>
  <c r="U25" i="8"/>
  <c r="R25" i="8"/>
  <c r="P25" i="8"/>
  <c r="T25" i="8"/>
  <c r="M25" i="8"/>
  <c r="Q25" i="8"/>
  <c r="O25" i="8"/>
  <c r="T19" i="8"/>
  <c r="O19" i="8"/>
  <c r="Q19" i="8"/>
  <c r="P19" i="8"/>
  <c r="R19" i="8"/>
  <c r="M19" i="8"/>
  <c r="L19" i="8"/>
  <c r="N19" i="8"/>
  <c r="S19" i="8"/>
  <c r="U19" i="8"/>
  <c r="S12" i="8"/>
  <c r="R12" i="8"/>
  <c r="N12" i="8"/>
  <c r="U12" i="8"/>
  <c r="Q12" i="8"/>
  <c r="M12" i="8"/>
  <c r="L12" i="8"/>
  <c r="T12" i="8"/>
  <c r="P12" i="8"/>
  <c r="T28" i="8"/>
  <c r="S40" i="8"/>
  <c r="S34" i="8"/>
  <c r="Q34" i="8"/>
  <c r="O52" i="8"/>
  <c r="M40" i="8"/>
  <c r="M22" i="8"/>
  <c r="Q31" i="8"/>
  <c r="L31" i="8"/>
  <c r="N31" i="8"/>
  <c r="M31" i="8"/>
  <c r="S31" i="8"/>
  <c r="T31" i="8"/>
  <c r="O31" i="8"/>
  <c r="U31" i="8"/>
  <c r="P31" i="8"/>
  <c r="R31" i="8"/>
  <c r="R36" i="8"/>
  <c r="Q36" i="8"/>
  <c r="L36" i="8"/>
  <c r="S36" i="8"/>
  <c r="O36" i="8"/>
  <c r="N36" i="8"/>
  <c r="M36" i="8"/>
  <c r="T36" i="8"/>
  <c r="L34" i="8"/>
  <c r="U36" i="8"/>
  <c r="P36" i="8"/>
  <c r="M49" i="8"/>
  <c r="P49" i="8"/>
  <c r="R49" i="8"/>
  <c r="Q49" i="8"/>
  <c r="T49" i="8"/>
  <c r="N49" i="8"/>
  <c r="L49" i="8"/>
  <c r="O49" i="8"/>
  <c r="S49" i="8"/>
  <c r="U49" i="8"/>
  <c r="Q55" i="8"/>
  <c r="L55" i="8"/>
  <c r="N55" i="8"/>
  <c r="M55" i="8"/>
  <c r="R55" i="8"/>
  <c r="T55" i="8"/>
  <c r="O55" i="8"/>
  <c r="U55" i="8"/>
  <c r="P55" i="8"/>
  <c r="S55" i="8"/>
  <c r="L46" i="8"/>
  <c r="P48" i="8"/>
  <c r="O48" i="8"/>
  <c r="N48" i="8"/>
  <c r="R48" i="8"/>
  <c r="L48" i="8"/>
  <c r="Q48" i="8"/>
  <c r="M48" i="8"/>
  <c r="T48" i="8"/>
  <c r="U48" i="8"/>
  <c r="S48" i="8"/>
  <c r="S52" i="8"/>
  <c r="P40" i="8"/>
  <c r="M34" i="8"/>
  <c r="L58" i="8"/>
  <c r="S60" i="8"/>
  <c r="N60" i="8"/>
  <c r="Q60" i="8"/>
  <c r="T60" i="8"/>
  <c r="O60" i="8"/>
  <c r="M60" i="8"/>
  <c r="U60" i="8"/>
  <c r="P60" i="8"/>
  <c r="L60" i="8"/>
  <c r="R60" i="8"/>
  <c r="M24" i="8"/>
  <c r="R24" i="8"/>
  <c r="L22" i="8"/>
  <c r="L24" i="8"/>
  <c r="P24" i="8"/>
  <c r="U24" i="8"/>
  <c r="T24" i="8"/>
  <c r="O24" i="8"/>
  <c r="Q24" i="8"/>
  <c r="S24" i="8"/>
  <c r="N24" i="8"/>
  <c r="L40" i="8"/>
  <c r="U42" i="8"/>
  <c r="P42" i="8"/>
  <c r="R42" i="8"/>
  <c r="Q42" i="8"/>
  <c r="T42" i="8"/>
  <c r="S42" i="8"/>
  <c r="N42" i="8"/>
  <c r="M42" i="8"/>
  <c r="L42" i="8"/>
  <c r="O42" i="8"/>
  <c r="EC3" i="7"/>
  <c r="EB1" i="7"/>
  <c r="M17" i="21" l="1"/>
  <c r="T17" i="21"/>
  <c r="S17" i="21" s="1"/>
  <c r="K12" i="8"/>
  <c r="K5" i="8"/>
  <c r="K7" i="8" s="1"/>
  <c r="T31" i="21"/>
  <c r="S31" i="21" s="1"/>
  <c r="M31" i="21"/>
  <c r="T19" i="21"/>
  <c r="S19" i="21" s="1"/>
  <c r="M19" i="21"/>
  <c r="M23" i="21"/>
  <c r="T23" i="21"/>
  <c r="S23" i="21" s="1"/>
  <c r="T27" i="21"/>
  <c r="S27" i="21" s="1"/>
  <c r="M27" i="21"/>
  <c r="R14" i="21"/>
  <c r="R13" i="21" s="1"/>
  <c r="L5" i="21"/>
  <c r="L13" i="21"/>
  <c r="M13" i="21" s="1"/>
  <c r="T14" i="21"/>
  <c r="N5" i="21"/>
  <c r="M14" i="21"/>
  <c r="N13" i="21"/>
  <c r="T28" i="21"/>
  <c r="S28" i="21" s="1"/>
  <c r="M28" i="21"/>
  <c r="T26" i="21"/>
  <c r="S26" i="21" s="1"/>
  <c r="M26" i="21"/>
  <c r="T20" i="21"/>
  <c r="S20" i="21" s="1"/>
  <c r="M20" i="21"/>
  <c r="T24" i="21"/>
  <c r="S24" i="21" s="1"/>
  <c r="M24" i="21"/>
  <c r="K119" i="8"/>
  <c r="T16" i="21"/>
  <c r="S16" i="21" s="1"/>
  <c r="M16" i="21"/>
  <c r="K13" i="8"/>
  <c r="K6" i="8"/>
  <c r="K8" i="8" s="1"/>
  <c r="T25" i="21"/>
  <c r="S25" i="21" s="1"/>
  <c r="M25" i="21"/>
  <c r="T32" i="21"/>
  <c r="S32" i="21" s="1"/>
  <c r="M32" i="21"/>
  <c r="T22" i="21"/>
  <c r="S22" i="21" s="1"/>
  <c r="M22" i="21"/>
  <c r="M21" i="21"/>
  <c r="T21" i="21"/>
  <c r="S21" i="21" s="1"/>
  <c r="M18" i="21"/>
  <c r="T18" i="21"/>
  <c r="S18" i="21" s="1"/>
  <c r="T15" i="21"/>
  <c r="S15" i="21" s="1"/>
  <c r="M15" i="21"/>
  <c r="K172" i="8"/>
  <c r="T30" i="21"/>
  <c r="S30" i="21" s="1"/>
  <c r="M30" i="21"/>
  <c r="T29" i="21"/>
  <c r="S29" i="21" s="1"/>
  <c r="M29" i="21"/>
  <c r="T33" i="21"/>
  <c r="S33" i="21" s="1"/>
  <c r="M33" i="21"/>
  <c r="K4" i="8"/>
  <c r="Q286" i="8"/>
  <c r="Q277" i="8" s="1"/>
  <c r="R286" i="8"/>
  <c r="R277" i="8" s="1"/>
  <c r="O286" i="8"/>
  <c r="O277" i="8" s="1"/>
  <c r="U286" i="8"/>
  <c r="U277" i="8" s="1"/>
  <c r="S286" i="8"/>
  <c r="S277" i="8" s="1"/>
  <c r="M286" i="8"/>
  <c r="M277" i="8" s="1"/>
  <c r="L286" i="8"/>
  <c r="L277" i="8" s="1"/>
  <c r="T286" i="8"/>
  <c r="T277" i="8" s="1"/>
  <c r="P286" i="8"/>
  <c r="P277" i="8" s="1"/>
  <c r="N286" i="8"/>
  <c r="N277" i="8" s="1"/>
  <c r="ED3" i="7"/>
  <c r="EC1" i="7"/>
  <c r="N4" i="21" l="1"/>
  <c r="T5" i="21"/>
  <c r="M5" i="21"/>
  <c r="S14" i="21"/>
  <c r="S13" i="21"/>
  <c r="T13" i="21"/>
  <c r="L4" i="21"/>
  <c r="M4" i="21" s="1"/>
  <c r="R5" i="21"/>
  <c r="EE3" i="7"/>
  <c r="ED1" i="7"/>
  <c r="S5" i="21" l="1"/>
  <c r="R4" i="21"/>
  <c r="R35" i="21" s="1"/>
  <c r="E71" i="3" s="1"/>
  <c r="T4" i="21"/>
  <c r="T35" i="21" s="1"/>
  <c r="F71" i="3" s="1"/>
  <c r="EE1" i="7"/>
  <c r="O4" i="7" s="1"/>
  <c r="EF3" i="7"/>
  <c r="EG3" i="7" s="1"/>
  <c r="T4" i="7"/>
  <c r="T8" i="7" s="1"/>
  <c r="X5" i="7"/>
  <c r="W5" i="7" l="1"/>
  <c r="S4" i="21"/>
  <c r="W7" i="7"/>
  <c r="S5" i="7"/>
  <c r="V5" i="7"/>
  <c r="P5" i="7"/>
  <c r="U7" i="7"/>
  <c r="S7" i="7"/>
  <c r="V4" i="7"/>
  <c r="V8" i="7" s="1"/>
  <c r="O5" i="7"/>
  <c r="V7" i="7"/>
  <c r="R5" i="7"/>
  <c r="Q4" i="7"/>
  <c r="Q8" i="7" s="1"/>
  <c r="Q7" i="7"/>
  <c r="T7" i="7"/>
  <c r="X7" i="7"/>
  <c r="U5" i="7"/>
  <c r="X4" i="7"/>
  <c r="X8" i="7" s="1"/>
  <c r="W4" i="7"/>
  <c r="W8" i="7" s="1"/>
  <c r="T5" i="7"/>
  <c r="U4" i="7"/>
  <c r="U8" i="7" s="1"/>
  <c r="S4" i="7"/>
  <c r="S8" i="7" s="1"/>
  <c r="R7" i="7"/>
  <c r="R4" i="7"/>
  <c r="R8" i="7" s="1"/>
  <c r="P7" i="7"/>
  <c r="P4" i="7"/>
  <c r="P8" i="7" s="1"/>
  <c r="Q5" i="7"/>
  <c r="O7" i="7"/>
  <c r="O8" i="7"/>
  <c r="O121" i="7"/>
  <c r="O19" i="7"/>
  <c r="O43" i="7"/>
  <c r="O109" i="7"/>
  <c r="O13" i="7"/>
  <c r="O77" i="7"/>
  <c r="O29" i="7"/>
  <c r="O58" i="7"/>
  <c r="O83" i="7"/>
  <c r="O40" i="7"/>
  <c r="O41" i="7"/>
  <c r="O88" i="7"/>
  <c r="O49" i="7"/>
  <c r="O47" i="7"/>
  <c r="O89" i="7"/>
  <c r="O73" i="7"/>
  <c r="O113" i="7"/>
  <c r="O82" i="7"/>
  <c r="O106" i="7"/>
  <c r="O53" i="7"/>
  <c r="O65" i="7"/>
  <c r="O94" i="7"/>
  <c r="O11" i="7"/>
  <c r="O67" i="7"/>
  <c r="O103" i="7"/>
  <c r="O97" i="7"/>
  <c r="O23" i="7"/>
  <c r="O79" i="7"/>
  <c r="O59" i="7"/>
  <c r="O34" i="7"/>
  <c r="O38" i="7" s="1"/>
  <c r="O52" i="7"/>
  <c r="O22" i="7"/>
  <c r="O31" i="7"/>
  <c r="O17" i="7"/>
  <c r="O16" i="7"/>
  <c r="O10" i="7"/>
  <c r="O55" i="7"/>
  <c r="O70" i="7"/>
  <c r="O119" i="7"/>
  <c r="O37" i="7"/>
  <c r="O46" i="7"/>
  <c r="O50" i="7" s="1"/>
  <c r="O91" i="7"/>
  <c r="O35" i="7"/>
  <c r="O25" i="7"/>
  <c r="O76" i="7"/>
  <c r="O61" i="7"/>
  <c r="O112" i="7"/>
  <c r="O95" i="7"/>
  <c r="O107" i="7"/>
  <c r="O118" i="7"/>
  <c r="O71" i="7"/>
  <c r="O64" i="7"/>
  <c r="O28" i="7"/>
  <c r="P121" i="7"/>
  <c r="P101" i="7"/>
  <c r="P43" i="7"/>
  <c r="P25" i="7"/>
  <c r="P95" i="7"/>
  <c r="P53" i="7"/>
  <c r="P28" i="7"/>
  <c r="P32" i="7" s="1"/>
  <c r="P109" i="7"/>
  <c r="P76" i="7"/>
  <c r="P80" i="7" s="1"/>
  <c r="P119" i="7"/>
  <c r="P47" i="7"/>
  <c r="P61" i="7"/>
  <c r="P55" i="7"/>
  <c r="P82" i="7"/>
  <c r="P86" i="7" s="1"/>
  <c r="P100" i="7"/>
  <c r="P104" i="7" s="1"/>
  <c r="O101" i="7"/>
  <c r="O100" i="7"/>
  <c r="P65" i="7"/>
  <c r="P23" i="7"/>
  <c r="P91" i="7"/>
  <c r="P64" i="7"/>
  <c r="P68" i="7" s="1"/>
  <c r="P35" i="7"/>
  <c r="P19" i="7"/>
  <c r="P13" i="7"/>
  <c r="O85" i="7"/>
  <c r="P22" i="7"/>
  <c r="P26" i="7" s="1"/>
  <c r="P118" i="7"/>
  <c r="P122" i="7" s="1"/>
  <c r="P49" i="7"/>
  <c r="P31" i="7"/>
  <c r="P83" i="7"/>
  <c r="P84" i="7" s="1"/>
  <c r="P77" i="7"/>
  <c r="P71" i="7"/>
  <c r="P113" i="7"/>
  <c r="P112" i="7"/>
  <c r="P116" i="7" s="1"/>
  <c r="P70" i="7"/>
  <c r="P74" i="7" s="1"/>
  <c r="P41" i="7"/>
  <c r="P37" i="7"/>
  <c r="O115" i="7"/>
  <c r="P103" i="7"/>
  <c r="P94" i="7"/>
  <c r="P98" i="7" s="1"/>
  <c r="P67" i="7"/>
  <c r="P59" i="7"/>
  <c r="P46" i="7"/>
  <c r="P16" i="7"/>
  <c r="P85" i="7"/>
  <c r="P79" i="7"/>
  <c r="P97" i="7"/>
  <c r="P106" i="7"/>
  <c r="P110" i="7" s="1"/>
  <c r="P73" i="7"/>
  <c r="P17" i="7"/>
  <c r="P88" i="7"/>
  <c r="P92" i="7" s="1"/>
  <c r="P89" i="7"/>
  <c r="P11" i="7"/>
  <c r="P29" i="7"/>
  <c r="P115" i="7"/>
  <c r="P34" i="7"/>
  <c r="P58" i="7"/>
  <c r="P62" i="7" s="1"/>
  <c r="R59" i="7"/>
  <c r="Q76" i="7"/>
  <c r="Q80" i="7" s="1"/>
  <c r="Q41" i="7"/>
  <c r="Q61" i="7"/>
  <c r="Q97" i="7"/>
  <c r="Q91" i="7"/>
  <c r="Q16" i="7"/>
  <c r="Q20" i="7" s="1"/>
  <c r="Q95" i="7"/>
  <c r="Q49" i="7"/>
  <c r="Q13" i="7"/>
  <c r="P107" i="7"/>
  <c r="P108" i="7" s="1"/>
  <c r="Q64" i="7"/>
  <c r="Q68" i="7" s="1"/>
  <c r="Q43" i="7"/>
  <c r="Q94" i="7"/>
  <c r="Q98" i="7" s="1"/>
  <c r="Q67" i="7"/>
  <c r="P40" i="7"/>
  <c r="P44" i="7" s="1"/>
  <c r="Q112" i="7"/>
  <c r="Q116" i="7" s="1"/>
  <c r="Q28" i="7"/>
  <c r="Q32" i="7" s="1"/>
  <c r="Q19" i="7"/>
  <c r="Q34" i="7"/>
  <c r="Q38" i="7" s="1"/>
  <c r="Q119" i="7"/>
  <c r="Q59" i="7"/>
  <c r="Q109" i="7"/>
  <c r="Q53" i="7"/>
  <c r="Q71" i="7"/>
  <c r="Q52" i="7"/>
  <c r="Q56" i="7" s="1"/>
  <c r="Q103" i="7"/>
  <c r="Q11" i="7"/>
  <c r="Q79" i="7"/>
  <c r="Q89" i="7"/>
  <c r="Q85" i="7"/>
  <c r="Q100" i="7"/>
  <c r="Q104" i="7" s="1"/>
  <c r="Q101" i="7"/>
  <c r="Q25" i="7"/>
  <c r="Q82" i="7"/>
  <c r="Q86" i="7" s="1"/>
  <c r="Q115" i="7"/>
  <c r="P52" i="7"/>
  <c r="P56" i="7" s="1"/>
  <c r="Q77" i="7"/>
  <c r="Q78" i="7" s="1"/>
  <c r="Q118" i="7"/>
  <c r="Q122" i="7" s="1"/>
  <c r="Q22" i="7"/>
  <c r="Q26" i="7" s="1"/>
  <c r="Q23" i="7"/>
  <c r="Q47" i="7"/>
  <c r="Q55" i="7"/>
  <c r="Q107" i="7"/>
  <c r="Q40" i="7"/>
  <c r="Q44" i="7" s="1"/>
  <c r="Q113" i="7"/>
  <c r="Q73" i="7"/>
  <c r="Q37" i="7"/>
  <c r="P10" i="7"/>
  <c r="P14" i="7" s="1"/>
  <c r="Q121" i="7"/>
  <c r="Q10" i="7"/>
  <c r="Q14" i="7" s="1"/>
  <c r="Q70" i="7"/>
  <c r="Q74" i="7" s="1"/>
  <c r="Q29" i="7"/>
  <c r="Q17" i="7"/>
  <c r="Q83" i="7"/>
  <c r="Q84" i="7" s="1"/>
  <c r="Q46" i="7"/>
  <c r="Q50" i="7" s="1"/>
  <c r="Q31" i="7"/>
  <c r="Q106" i="7"/>
  <c r="Q110" i="7" s="1"/>
  <c r="Q65" i="7"/>
  <c r="Q35" i="7"/>
  <c r="Q36" i="7" s="1"/>
  <c r="R94" i="7"/>
  <c r="R98" i="7" s="1"/>
  <c r="R11" i="7"/>
  <c r="R22" i="7"/>
  <c r="R26" i="7" s="1"/>
  <c r="R91" i="7"/>
  <c r="R121" i="7"/>
  <c r="R103" i="7"/>
  <c r="R41" i="7"/>
  <c r="R65" i="7"/>
  <c r="R43" i="7"/>
  <c r="R61" i="7"/>
  <c r="R82" i="7"/>
  <c r="R86" i="7" s="1"/>
  <c r="R107" i="7"/>
  <c r="R55" i="7"/>
  <c r="R118" i="7"/>
  <c r="R122" i="7" s="1"/>
  <c r="R58" i="7"/>
  <c r="R62" i="7" s="1"/>
  <c r="R53" i="7"/>
  <c r="R100" i="7"/>
  <c r="R104" i="7" s="1"/>
  <c r="R64" i="7"/>
  <c r="R68" i="7" s="1"/>
  <c r="R77" i="7"/>
  <c r="R31" i="7"/>
  <c r="R70" i="7"/>
  <c r="R74" i="7" s="1"/>
  <c r="R13" i="7"/>
  <c r="R76" i="7"/>
  <c r="R80" i="7" s="1"/>
  <c r="Q58" i="7"/>
  <c r="Q62" i="7" s="1"/>
  <c r="R83" i="7"/>
  <c r="R88" i="7"/>
  <c r="R92" i="7" s="1"/>
  <c r="R73" i="7"/>
  <c r="R79" i="7"/>
  <c r="R71" i="7"/>
  <c r="R72" i="7" s="1"/>
  <c r="R34" i="7"/>
  <c r="R38" i="7" s="1"/>
  <c r="R67" i="7"/>
  <c r="R106" i="7"/>
  <c r="R110" i="7" s="1"/>
  <c r="R115" i="7"/>
  <c r="R19" i="7"/>
  <c r="R49" i="7"/>
  <c r="R109" i="7"/>
  <c r="R95" i="7"/>
  <c r="R96" i="7" s="1"/>
  <c r="R52" i="7"/>
  <c r="R56" i="7" s="1"/>
  <c r="R47" i="7"/>
  <c r="R35" i="7"/>
  <c r="R17" i="7"/>
  <c r="R16" i="7"/>
  <c r="R20" i="7" s="1"/>
  <c r="R119" i="7"/>
  <c r="R40" i="7"/>
  <c r="R44" i="7" s="1"/>
  <c r="R29" i="7"/>
  <c r="R89" i="7"/>
  <c r="R90" i="7" s="1"/>
  <c r="R37" i="7"/>
  <c r="R85" i="7"/>
  <c r="R10" i="7"/>
  <c r="R14" i="7" s="1"/>
  <c r="R46" i="7"/>
  <c r="R50" i="7" s="1"/>
  <c r="Q88" i="7"/>
  <c r="Q92" i="7" s="1"/>
  <c r="R23" i="7"/>
  <c r="R101" i="7"/>
  <c r="R102" i="7" s="1"/>
  <c r="T94" i="7"/>
  <c r="T98" i="7" s="1"/>
  <c r="S34" i="7"/>
  <c r="S38" i="7" s="1"/>
  <c r="S77" i="7"/>
  <c r="S79" i="7"/>
  <c r="S31" i="7"/>
  <c r="S76" i="7"/>
  <c r="S80" i="7" s="1"/>
  <c r="S35" i="7"/>
  <c r="S37" i="7"/>
  <c r="S28" i="7"/>
  <c r="S32" i="7" s="1"/>
  <c r="S109" i="7"/>
  <c r="S95" i="7"/>
  <c r="S121" i="7"/>
  <c r="S106" i="7"/>
  <c r="S88" i="7"/>
  <c r="S92" i="7" s="1"/>
  <c r="S97" i="7"/>
  <c r="S67" i="7"/>
  <c r="S13" i="7"/>
  <c r="S49" i="7"/>
  <c r="S53" i="7"/>
  <c r="S46" i="7"/>
  <c r="S50" i="7" s="1"/>
  <c r="S83" i="7"/>
  <c r="S19" i="7"/>
  <c r="S40" i="7"/>
  <c r="S44" i="7" s="1"/>
  <c r="S112" i="7"/>
  <c r="S116" i="7" s="1"/>
  <c r="S29" i="7"/>
  <c r="R28" i="7"/>
  <c r="R32" i="7" s="1"/>
  <c r="S91" i="7"/>
  <c r="S118" i="7"/>
  <c r="S82" i="7"/>
  <c r="S101" i="7"/>
  <c r="R113" i="7"/>
  <c r="S41" i="7"/>
  <c r="S10" i="7"/>
  <c r="S14" i="7" s="1"/>
  <c r="S61" i="7"/>
  <c r="S22" i="7"/>
  <c r="S26" i="7" s="1"/>
  <c r="S43" i="7"/>
  <c r="S16" i="7"/>
  <c r="S20" i="7" s="1"/>
  <c r="S113" i="7"/>
  <c r="S70" i="7"/>
  <c r="S73" i="7"/>
  <c r="S94" i="7"/>
  <c r="S55" i="7"/>
  <c r="S59" i="7"/>
  <c r="S25" i="7"/>
  <c r="S11" i="7"/>
  <c r="S12" i="7" s="1"/>
  <c r="S64" i="7"/>
  <c r="S68" i="7" s="1"/>
  <c r="R97" i="7"/>
  <c r="S52" i="7"/>
  <c r="S56" i="7" s="1"/>
  <c r="S103" i="7"/>
  <c r="S85" i="7"/>
  <c r="S107" i="7"/>
  <c r="S71" i="7"/>
  <c r="S65" i="7"/>
  <c r="S115" i="7"/>
  <c r="S23" i="7"/>
  <c r="S24" i="7" s="1"/>
  <c r="S100" i="7"/>
  <c r="S104" i="7" s="1"/>
  <c r="R25" i="7"/>
  <c r="S58" i="7"/>
  <c r="S62" i="7" s="1"/>
  <c r="S47" i="7"/>
  <c r="R112" i="7"/>
  <c r="R116" i="7" s="1"/>
  <c r="S17" i="7"/>
  <c r="S119" i="7"/>
  <c r="U97" i="7"/>
  <c r="T35" i="7"/>
  <c r="T112" i="7"/>
  <c r="T116" i="7" s="1"/>
  <c r="T91" i="7"/>
  <c r="S89" i="7"/>
  <c r="T65" i="7"/>
  <c r="T47" i="7"/>
  <c r="T55" i="7"/>
  <c r="T121" i="7"/>
  <c r="T41" i="7"/>
  <c r="T53" i="7"/>
  <c r="T58" i="7"/>
  <c r="T62" i="7" s="1"/>
  <c r="T16" i="7"/>
  <c r="T20" i="7" s="1"/>
  <c r="T43" i="7"/>
  <c r="T88" i="7"/>
  <c r="T92" i="7" s="1"/>
  <c r="T71" i="7"/>
  <c r="T46" i="7"/>
  <c r="T50" i="7" s="1"/>
  <c r="T37" i="7"/>
  <c r="T22" i="7"/>
  <c r="T25" i="7"/>
  <c r="T118" i="7"/>
  <c r="T122" i="7" s="1"/>
  <c r="T17" i="7"/>
  <c r="T85" i="7"/>
  <c r="T77" i="7"/>
  <c r="T115" i="7"/>
  <c r="T49" i="7"/>
  <c r="T100" i="7"/>
  <c r="T104" i="7" s="1"/>
  <c r="T119" i="7"/>
  <c r="T70" i="7"/>
  <c r="T74" i="7" s="1"/>
  <c r="T64" i="7"/>
  <c r="T68" i="7" s="1"/>
  <c r="T95" i="7"/>
  <c r="T96" i="7" s="1"/>
  <c r="T23" i="7"/>
  <c r="T34" i="7"/>
  <c r="T38" i="7" s="1"/>
  <c r="T10" i="7"/>
  <c r="T14" i="7" s="1"/>
  <c r="T67" i="7"/>
  <c r="T109" i="7"/>
  <c r="T101" i="7"/>
  <c r="T11" i="7"/>
  <c r="T73" i="7"/>
  <c r="T107" i="7"/>
  <c r="T106" i="7"/>
  <c r="T110" i="7" s="1"/>
  <c r="T19" i="7"/>
  <c r="T76" i="7"/>
  <c r="T80" i="7" s="1"/>
  <c r="T103" i="7"/>
  <c r="T89" i="7"/>
  <c r="T59" i="7"/>
  <c r="T82" i="7"/>
  <c r="T86" i="7" s="1"/>
  <c r="T28" i="7"/>
  <c r="T32" i="7" s="1"/>
  <c r="T83" i="7"/>
  <c r="T13" i="7"/>
  <c r="T61" i="7"/>
  <c r="T97" i="7"/>
  <c r="T113" i="7"/>
  <c r="T79" i="7"/>
  <c r="V107" i="7"/>
  <c r="U109" i="7"/>
  <c r="U46" i="7"/>
  <c r="U50" i="7" s="1"/>
  <c r="U79" i="7"/>
  <c r="T31" i="7"/>
  <c r="U91" i="7"/>
  <c r="U23" i="7"/>
  <c r="T40" i="7"/>
  <c r="T44" i="7" s="1"/>
  <c r="U55" i="7"/>
  <c r="U35" i="7"/>
  <c r="U58" i="7"/>
  <c r="U62" i="7" s="1"/>
  <c r="U16" i="7"/>
  <c r="U20" i="7" s="1"/>
  <c r="U64" i="7"/>
  <c r="U68" i="7" s="1"/>
  <c r="T52" i="7"/>
  <c r="T56" i="7" s="1"/>
  <c r="U31" i="7"/>
  <c r="U82" i="7"/>
  <c r="U86" i="7" s="1"/>
  <c r="U13" i="7"/>
  <c r="U95" i="7"/>
  <c r="U119" i="7"/>
  <c r="U71" i="7"/>
  <c r="U115" i="7"/>
  <c r="U107" i="7"/>
  <c r="U52" i="7"/>
  <c r="U56" i="7" s="1"/>
  <c r="U61" i="7"/>
  <c r="T29" i="7"/>
  <c r="U100" i="7"/>
  <c r="U104" i="7" s="1"/>
  <c r="U59" i="7"/>
  <c r="U60" i="7" s="1"/>
  <c r="U29" i="7"/>
  <c r="U19" i="7"/>
  <c r="U37" i="7"/>
  <c r="U10" i="7"/>
  <c r="U14" i="7" s="1"/>
  <c r="U118" i="7"/>
  <c r="U122" i="7" s="1"/>
  <c r="U83" i="7"/>
  <c r="U41" i="7"/>
  <c r="U77" i="7"/>
  <c r="U70" i="7"/>
  <c r="U74" i="7" s="1"/>
  <c r="U11" i="7"/>
  <c r="U76" i="7"/>
  <c r="U80" i="7" s="1"/>
  <c r="U17" i="7"/>
  <c r="U49" i="7"/>
  <c r="U34" i="7"/>
  <c r="U38" i="7" s="1"/>
  <c r="U40" i="7"/>
  <c r="U44" i="7" s="1"/>
  <c r="U73" i="7"/>
  <c r="U85" i="7"/>
  <c r="V40" i="7"/>
  <c r="V44" i="7" s="1"/>
  <c r="V79" i="7"/>
  <c r="V115" i="7"/>
  <c r="V85" i="7"/>
  <c r="V61" i="7"/>
  <c r="V11" i="7"/>
  <c r="V19" i="7"/>
  <c r="V101" i="7"/>
  <c r="V43" i="7"/>
  <c r="V65" i="7"/>
  <c r="V31" i="7"/>
  <c r="V47" i="7"/>
  <c r="U25" i="7"/>
  <c r="U89" i="7"/>
  <c r="U53" i="7"/>
  <c r="U54" i="7" s="1"/>
  <c r="U94" i="7"/>
  <c r="U98" i="7" s="1"/>
  <c r="U106" i="7"/>
  <c r="U110" i="7" s="1"/>
  <c r="U103" i="7"/>
  <c r="U112" i="7"/>
  <c r="U116" i="7" s="1"/>
  <c r="U67" i="7"/>
  <c r="U22" i="7"/>
  <c r="U26" i="7" s="1"/>
  <c r="V29" i="7"/>
  <c r="V25" i="7"/>
  <c r="V22" i="7"/>
  <c r="V26" i="7" s="1"/>
  <c r="V64" i="7"/>
  <c r="V68" i="7" s="1"/>
  <c r="V112" i="7"/>
  <c r="V116" i="7" s="1"/>
  <c r="U65" i="7"/>
  <c r="V23" i="7"/>
  <c r="V24" i="7" s="1"/>
  <c r="V35" i="7"/>
  <c r="V89" i="7"/>
  <c r="V17" i="7"/>
  <c r="U28" i="7"/>
  <c r="U32" i="7" s="1"/>
  <c r="U88" i="7"/>
  <c r="U92" i="7" s="1"/>
  <c r="V13" i="7"/>
  <c r="V118" i="7"/>
  <c r="V122" i="7" s="1"/>
  <c r="V73" i="7"/>
  <c r="V97" i="7"/>
  <c r="V37" i="7"/>
  <c r="V88" i="7"/>
  <c r="V92" i="7" s="1"/>
  <c r="V55" i="7"/>
  <c r="V100" i="7"/>
  <c r="V104" i="7" s="1"/>
  <c r="V95" i="7"/>
  <c r="U43" i="7"/>
  <c r="U121" i="7"/>
  <c r="U47" i="7"/>
  <c r="U113" i="7"/>
  <c r="U101" i="7"/>
  <c r="V70" i="7"/>
  <c r="V74" i="7" s="1"/>
  <c r="V109" i="7"/>
  <c r="V119" i="7"/>
  <c r="V53" i="7"/>
  <c r="V58" i="7"/>
  <c r="V62" i="7" s="1"/>
  <c r="V52" i="7"/>
  <c r="V56" i="7" s="1"/>
  <c r="V49" i="7"/>
  <c r="V16" i="7"/>
  <c r="V20" i="7" s="1"/>
  <c r="V106" i="7"/>
  <c r="V110" i="7" s="1"/>
  <c r="W16" i="7"/>
  <c r="W20" i="7" s="1"/>
  <c r="W23" i="7"/>
  <c r="W94" i="7"/>
  <c r="W98" i="7" s="1"/>
  <c r="W82" i="7"/>
  <c r="W86" i="7" s="1"/>
  <c r="W89" i="7"/>
  <c r="V113" i="7"/>
  <c r="V114" i="7" s="1"/>
  <c r="W77" i="7"/>
  <c r="W22" i="7"/>
  <c r="W26" i="7" s="1"/>
  <c r="W49" i="7"/>
  <c r="V76" i="7"/>
  <c r="V80" i="7" s="1"/>
  <c r="V59" i="7"/>
  <c r="W29" i="7"/>
  <c r="W19" i="7"/>
  <c r="V83" i="7"/>
  <c r="W40" i="7"/>
  <c r="W44" i="7" s="1"/>
  <c r="W25" i="7"/>
  <c r="W95" i="7"/>
  <c r="V82" i="7"/>
  <c r="V86" i="7" s="1"/>
  <c r="W85" i="7"/>
  <c r="W71" i="7"/>
  <c r="W53" i="7"/>
  <c r="W28" i="7"/>
  <c r="W32" i="7" s="1"/>
  <c r="V28" i="7"/>
  <c r="V32" i="7" s="1"/>
  <c r="W61" i="7"/>
  <c r="W43" i="7"/>
  <c r="W79" i="7"/>
  <c r="V67" i="7"/>
  <c r="V103" i="7"/>
  <c r="W107" i="7"/>
  <c r="W46" i="7"/>
  <c r="W50" i="7" s="1"/>
  <c r="W70" i="7"/>
  <c r="W74" i="7" s="1"/>
  <c r="W73" i="7"/>
  <c r="W121" i="7"/>
  <c r="V71" i="7"/>
  <c r="W119" i="7"/>
  <c r="W67" i="7"/>
  <c r="W47" i="7"/>
  <c r="W103" i="7"/>
  <c r="W52" i="7"/>
  <c r="W56" i="7" s="1"/>
  <c r="V34" i="7"/>
  <c r="V38" i="7" s="1"/>
  <c r="W97" i="7"/>
  <c r="V94" i="7"/>
  <c r="V98" i="7" s="1"/>
  <c r="V41" i="7"/>
  <c r="W41" i="7"/>
  <c r="W35" i="7"/>
  <c r="V91" i="7"/>
  <c r="W17" i="7"/>
  <c r="W10" i="7"/>
  <c r="W14" i="7" s="1"/>
  <c r="W112" i="7"/>
  <c r="W116" i="7" s="1"/>
  <c r="W58" i="7"/>
  <c r="W62" i="7" s="1"/>
  <c r="W115" i="7"/>
  <c r="V121" i="7"/>
  <c r="V10" i="7"/>
  <c r="V14" i="7" s="1"/>
  <c r="W100" i="7"/>
  <c r="W104" i="7" s="1"/>
  <c r="W113" i="7"/>
  <c r="V46" i="7"/>
  <c r="V50" i="7" s="1"/>
  <c r="V77" i="7"/>
  <c r="X16" i="7"/>
  <c r="X20" i="7" s="1"/>
  <c r="X25" i="7"/>
  <c r="X101" i="7"/>
  <c r="X85" i="7"/>
  <c r="X61" i="7"/>
  <c r="W91" i="7"/>
  <c r="X34" i="7"/>
  <c r="W37" i="7"/>
  <c r="X46" i="7"/>
  <c r="X50" i="7" s="1"/>
  <c r="W109" i="7"/>
  <c r="X64" i="7"/>
  <c r="X68" i="7" s="1"/>
  <c r="X95" i="7"/>
  <c r="X49" i="7"/>
  <c r="X19" i="7"/>
  <c r="X13" i="7"/>
  <c r="W13" i="7"/>
  <c r="X17" i="7"/>
  <c r="X118" i="7"/>
  <c r="X122" i="7" s="1"/>
  <c r="X97" i="7"/>
  <c r="W88" i="7"/>
  <c r="W92" i="7" s="1"/>
  <c r="X100" i="7"/>
  <c r="X104" i="7" s="1"/>
  <c r="W83" i="7"/>
  <c r="X119" i="7"/>
  <c r="X37" i="7"/>
  <c r="X113" i="7"/>
  <c r="W106" i="7"/>
  <c r="W110" i="7" s="1"/>
  <c r="X70" i="7"/>
  <c r="X74" i="7" s="1"/>
  <c r="W59" i="7"/>
  <c r="W118" i="7"/>
  <c r="W122" i="7" s="1"/>
  <c r="W64" i="7"/>
  <c r="W68" i="7" s="1"/>
  <c r="X106" i="7"/>
  <c r="X110" i="7" s="1"/>
  <c r="X41" i="7"/>
  <c r="X76" i="7"/>
  <c r="X80" i="7" s="1"/>
  <c r="X121" i="7"/>
  <c r="X77" i="7"/>
  <c r="X83" i="7"/>
  <c r="X65" i="7"/>
  <c r="X47" i="7"/>
  <c r="W11" i="7"/>
  <c r="X22" i="7"/>
  <c r="X26" i="7" s="1"/>
  <c r="W55" i="7"/>
  <c r="X67" i="7"/>
  <c r="X31" i="7"/>
  <c r="W34" i="7"/>
  <c r="W38" i="7" s="1"/>
  <c r="X91" i="7"/>
  <c r="X79" i="7"/>
  <c r="X107" i="7"/>
  <c r="X108" i="7" s="1"/>
  <c r="X28" i="7"/>
  <c r="W101" i="7"/>
  <c r="W102" i="7" s="1"/>
  <c r="X112" i="7"/>
  <c r="X116" i="7" s="1"/>
  <c r="X109" i="7"/>
  <c r="X55" i="7"/>
  <c r="X53" i="7"/>
  <c r="W31" i="7"/>
  <c r="X82" i="7"/>
  <c r="X86" i="7" s="1"/>
  <c r="X10" i="7"/>
  <c r="X14" i="7" s="1"/>
  <c r="X29" i="7"/>
  <c r="X59" i="7"/>
  <c r="W65" i="7"/>
  <c r="X115" i="7"/>
  <c r="X43" i="7"/>
  <c r="X11" i="7"/>
  <c r="X103" i="7"/>
  <c r="X40" i="7"/>
  <c r="X44" i="7" s="1"/>
  <c r="X88" i="7"/>
  <c r="X92" i="7" s="1"/>
  <c r="X73" i="7"/>
  <c r="X35" i="7"/>
  <c r="X58" i="7"/>
  <c r="X62" i="7" s="1"/>
  <c r="W76" i="7"/>
  <c r="W80" i="7" s="1"/>
  <c r="X71" i="7"/>
  <c r="X52" i="7"/>
  <c r="X56" i="7" s="1"/>
  <c r="X23" i="7"/>
  <c r="X89" i="7"/>
  <c r="X90" i="7" s="1"/>
  <c r="X94" i="7"/>
  <c r="X98" i="7" s="1"/>
  <c r="X6" i="7"/>
  <c r="O6" i="7"/>
  <c r="W6" i="7"/>
  <c r="U6" i="7"/>
  <c r="R6" i="7"/>
  <c r="P6" i="7"/>
  <c r="T6" i="7"/>
  <c r="S6" i="7"/>
  <c r="Q6" i="7"/>
  <c r="EI5" i="7" l="1"/>
  <c r="O18" i="7"/>
  <c r="X18" i="7"/>
  <c r="V42" i="7"/>
  <c r="EI7" i="7"/>
  <c r="R120" i="7"/>
  <c r="V6" i="7"/>
  <c r="N8" i="7"/>
  <c r="EI8" i="7" s="1"/>
  <c r="S9" i="7"/>
  <c r="X9" i="7"/>
  <c r="R9" i="7"/>
  <c r="W9" i="7"/>
  <c r="Q9" i="7"/>
  <c r="V9" i="7"/>
  <c r="P9" i="7"/>
  <c r="U9" i="7"/>
  <c r="EI4" i="7"/>
  <c r="O9" i="7"/>
  <c r="T9" i="7"/>
  <c r="Q66" i="7"/>
  <c r="U48" i="7"/>
  <c r="S18" i="7"/>
  <c r="S30" i="7"/>
  <c r="Q30" i="7"/>
  <c r="P30" i="7"/>
  <c r="T12" i="7"/>
  <c r="W12" i="7"/>
  <c r="X24" i="7"/>
  <c r="W84" i="7"/>
  <c r="V60" i="7"/>
  <c r="U18" i="7"/>
  <c r="S48" i="7"/>
  <c r="X72" i="7"/>
  <c r="X66" i="7"/>
  <c r="V72" i="7"/>
  <c r="V120" i="7"/>
  <c r="U114" i="7"/>
  <c r="T120" i="7"/>
  <c r="S114" i="7"/>
  <c r="U84" i="7"/>
  <c r="Q114" i="7"/>
  <c r="U102" i="7"/>
  <c r="S90" i="7"/>
  <c r="R24" i="7"/>
  <c r="W60" i="7"/>
  <c r="V78" i="7"/>
  <c r="W96" i="7"/>
  <c r="T30" i="7"/>
  <c r="S66" i="7"/>
  <c r="Q18" i="7"/>
  <c r="P78" i="7"/>
  <c r="W66" i="7"/>
  <c r="W42" i="7"/>
  <c r="T60" i="7"/>
  <c r="T18" i="7"/>
  <c r="S42" i="7"/>
  <c r="R84" i="7"/>
  <c r="W48" i="7"/>
  <c r="X54" i="7"/>
  <c r="X114" i="7"/>
  <c r="W24" i="7"/>
  <c r="V90" i="7"/>
  <c r="T108" i="7"/>
  <c r="T72" i="7"/>
  <c r="X84" i="7"/>
  <c r="X96" i="7"/>
  <c r="W108" i="7"/>
  <c r="W54" i="7"/>
  <c r="U12" i="7"/>
  <c r="T48" i="7"/>
  <c r="Q48" i="7"/>
  <c r="P24" i="7"/>
  <c r="X120" i="7"/>
  <c r="Q24" i="7"/>
  <c r="Q102" i="7"/>
  <c r="X30" i="7"/>
  <c r="X32" i="7"/>
  <c r="X12" i="7"/>
  <c r="X60" i="7"/>
  <c r="X48" i="7"/>
  <c r="W114" i="7"/>
  <c r="W18" i="7"/>
  <c r="W120" i="7"/>
  <c r="W78" i="7"/>
  <c r="V54" i="7"/>
  <c r="V18" i="7"/>
  <c r="U66" i="7"/>
  <c r="U78" i="7"/>
  <c r="U120" i="7"/>
  <c r="U24" i="7"/>
  <c r="T114" i="7"/>
  <c r="T84" i="7"/>
  <c r="T90" i="7"/>
  <c r="T102" i="7"/>
  <c r="S60" i="7"/>
  <c r="S72" i="7"/>
  <c r="S74" i="7"/>
  <c r="R114" i="7"/>
  <c r="S54" i="7"/>
  <c r="S36" i="7"/>
  <c r="S78" i="7"/>
  <c r="R36" i="7"/>
  <c r="R54" i="7"/>
  <c r="R108" i="7"/>
  <c r="R66" i="7"/>
  <c r="Q108" i="7"/>
  <c r="U117" i="7"/>
  <c r="Q12" i="7"/>
  <c r="Q54" i="7"/>
  <c r="Q96" i="7"/>
  <c r="W63" i="7"/>
  <c r="P12" i="7"/>
  <c r="P114" i="7"/>
  <c r="X87" i="7"/>
  <c r="EI85" i="7"/>
  <c r="Q87" i="7"/>
  <c r="W87" i="7"/>
  <c r="P87" i="7"/>
  <c r="R87" i="7"/>
  <c r="O87" i="7"/>
  <c r="T87" i="7"/>
  <c r="V87" i="7"/>
  <c r="S87" i="7"/>
  <c r="EI100" i="7"/>
  <c r="O104" i="7"/>
  <c r="N104" i="7" s="1"/>
  <c r="EI104" i="7" s="1"/>
  <c r="P96" i="7"/>
  <c r="O122" i="7"/>
  <c r="EI118" i="7"/>
  <c r="Q63" i="7"/>
  <c r="P63" i="7"/>
  <c r="R63" i="7"/>
  <c r="T63" i="7"/>
  <c r="EI61" i="7"/>
  <c r="S63" i="7"/>
  <c r="X63" i="7"/>
  <c r="V63" i="7"/>
  <c r="O63" i="7"/>
  <c r="U93" i="7"/>
  <c r="EI91" i="7"/>
  <c r="R93" i="7"/>
  <c r="V93" i="7"/>
  <c r="O93" i="7"/>
  <c r="P93" i="7"/>
  <c r="S93" i="7"/>
  <c r="T93" i="7"/>
  <c r="X93" i="7"/>
  <c r="W93" i="7"/>
  <c r="O74" i="7"/>
  <c r="EI70" i="7"/>
  <c r="EI17" i="7"/>
  <c r="X99" i="7"/>
  <c r="EI97" i="7"/>
  <c r="O99" i="7"/>
  <c r="S99" i="7"/>
  <c r="P99" i="7"/>
  <c r="Q99" i="7"/>
  <c r="R99" i="7"/>
  <c r="W99" i="7"/>
  <c r="T99" i="7"/>
  <c r="V99" i="7"/>
  <c r="O98" i="7"/>
  <c r="EI94" i="7"/>
  <c r="O86" i="7"/>
  <c r="EI82" i="7"/>
  <c r="EI47" i="7"/>
  <c r="O48" i="7"/>
  <c r="O44" i="7"/>
  <c r="N44" i="7" s="1"/>
  <c r="EI44" i="7" s="1"/>
  <c r="EI40" i="7"/>
  <c r="EI77" i="7"/>
  <c r="O78" i="7"/>
  <c r="R21" i="7"/>
  <c r="T21" i="7"/>
  <c r="Q21" i="7"/>
  <c r="W21" i="7"/>
  <c r="P21" i="7"/>
  <c r="U21" i="7"/>
  <c r="S21" i="7"/>
  <c r="O21" i="7"/>
  <c r="X21" i="7"/>
  <c r="V21" i="7"/>
  <c r="EI19" i="7"/>
  <c r="V84" i="7"/>
  <c r="V96" i="7"/>
  <c r="V30" i="7"/>
  <c r="U90" i="7"/>
  <c r="V66" i="7"/>
  <c r="V12" i="7"/>
  <c r="U42" i="7"/>
  <c r="U108" i="7"/>
  <c r="U96" i="7"/>
  <c r="U36" i="7"/>
  <c r="T78" i="7"/>
  <c r="X27" i="7"/>
  <c r="S102" i="7"/>
  <c r="V39" i="7"/>
  <c r="R48" i="7"/>
  <c r="R78" i="7"/>
  <c r="R42" i="7"/>
  <c r="U75" i="7"/>
  <c r="U57" i="7"/>
  <c r="U87" i="7"/>
  <c r="U111" i="7"/>
  <c r="U69" i="7"/>
  <c r="Q42" i="7"/>
  <c r="EI34" i="7"/>
  <c r="P38" i="7"/>
  <c r="P90" i="7"/>
  <c r="P18" i="7"/>
  <c r="P20" i="7"/>
  <c r="P42" i="7"/>
  <c r="P72" i="7"/>
  <c r="EI101" i="7"/>
  <c r="O102" i="7"/>
  <c r="EI28" i="7"/>
  <c r="O32" i="7"/>
  <c r="EI107" i="7"/>
  <c r="O108" i="7"/>
  <c r="EI76" i="7"/>
  <c r="O80" i="7"/>
  <c r="N80" i="7" s="1"/>
  <c r="EI80" i="7" s="1"/>
  <c r="R57" i="7"/>
  <c r="EI55" i="7"/>
  <c r="O57" i="7"/>
  <c r="S57" i="7"/>
  <c r="P57" i="7"/>
  <c r="X57" i="7"/>
  <c r="W57" i="7"/>
  <c r="T57" i="7"/>
  <c r="Q57" i="7"/>
  <c r="O33" i="7"/>
  <c r="Q33" i="7"/>
  <c r="S33" i="7"/>
  <c r="T33" i="7"/>
  <c r="P33" i="7"/>
  <c r="R33" i="7"/>
  <c r="U33" i="7"/>
  <c r="X33" i="7"/>
  <c r="V33" i="7"/>
  <c r="EI31" i="7"/>
  <c r="W33" i="7"/>
  <c r="EI59" i="7"/>
  <c r="O60" i="7"/>
  <c r="EI103" i="7"/>
  <c r="Q105" i="7"/>
  <c r="X105" i="7"/>
  <c r="R105" i="7"/>
  <c r="S105" i="7"/>
  <c r="V105" i="7"/>
  <c r="W105" i="7"/>
  <c r="P105" i="7"/>
  <c r="T105" i="7"/>
  <c r="U105" i="7"/>
  <c r="O105" i="7"/>
  <c r="O66" i="7"/>
  <c r="EI65" i="7"/>
  <c r="EI113" i="7"/>
  <c r="O114" i="7"/>
  <c r="Q51" i="7"/>
  <c r="V51" i="7"/>
  <c r="T51" i="7"/>
  <c r="X51" i="7"/>
  <c r="O51" i="7"/>
  <c r="R51" i="7"/>
  <c r="S51" i="7"/>
  <c r="EI49" i="7"/>
  <c r="W51" i="7"/>
  <c r="P51" i="7"/>
  <c r="EI83" i="7"/>
  <c r="O84" i="7"/>
  <c r="EI13" i="7"/>
  <c r="O15" i="7"/>
  <c r="P15" i="7"/>
  <c r="W15" i="7"/>
  <c r="V15" i="7"/>
  <c r="R15" i="7"/>
  <c r="U15" i="7"/>
  <c r="X15" i="7"/>
  <c r="S15" i="7"/>
  <c r="Q15" i="7"/>
  <c r="T15" i="7"/>
  <c r="EI121" i="7"/>
  <c r="O123" i="7"/>
  <c r="S123" i="7"/>
  <c r="X123" i="7"/>
  <c r="Q123" i="7"/>
  <c r="R123" i="7"/>
  <c r="W123" i="7"/>
  <c r="P123" i="7"/>
  <c r="V123" i="7"/>
  <c r="T123" i="7"/>
  <c r="X42" i="7"/>
  <c r="W36" i="7"/>
  <c r="W90" i="7"/>
  <c r="V36" i="7"/>
  <c r="V108" i="7"/>
  <c r="T24" i="7"/>
  <c r="T26" i="7"/>
  <c r="T54" i="7"/>
  <c r="S96" i="7"/>
  <c r="S98" i="7"/>
  <c r="S84" i="7"/>
  <c r="S86" i="7"/>
  <c r="S108" i="7"/>
  <c r="S110" i="7"/>
  <c r="U63" i="7"/>
  <c r="R12" i="7"/>
  <c r="U123" i="7"/>
  <c r="Q90" i="7"/>
  <c r="Q60" i="7"/>
  <c r="Q93" i="7"/>
  <c r="EI46" i="7"/>
  <c r="P50" i="7"/>
  <c r="N50" i="7" s="1"/>
  <c r="EI50" i="7" s="1"/>
  <c r="P48" i="7"/>
  <c r="O68" i="7"/>
  <c r="N68" i="7" s="1"/>
  <c r="EI68" i="7" s="1"/>
  <c r="EI64" i="7"/>
  <c r="EI95" i="7"/>
  <c r="O96" i="7"/>
  <c r="S27" i="7"/>
  <c r="U27" i="7"/>
  <c r="O27" i="7"/>
  <c r="P27" i="7"/>
  <c r="Q27" i="7"/>
  <c r="EI25" i="7"/>
  <c r="V27" i="7"/>
  <c r="R27" i="7"/>
  <c r="W27" i="7"/>
  <c r="T27" i="7"/>
  <c r="Q39" i="7"/>
  <c r="S39" i="7"/>
  <c r="T39" i="7"/>
  <c r="R39" i="7"/>
  <c r="X39" i="7"/>
  <c r="W39" i="7"/>
  <c r="U39" i="7"/>
  <c r="EI37" i="7"/>
  <c r="O39" i="7"/>
  <c r="P39" i="7"/>
  <c r="EI10" i="7"/>
  <c r="O14" i="7"/>
  <c r="N14" i="7" s="1"/>
  <c r="EI14" i="7" s="1"/>
  <c r="EI22" i="7"/>
  <c r="O26" i="7"/>
  <c r="N26" i="7" s="1"/>
  <c r="EI26" i="7" s="1"/>
  <c r="U81" i="7"/>
  <c r="EI79" i="7"/>
  <c r="R81" i="7"/>
  <c r="S81" i="7"/>
  <c r="V81" i="7"/>
  <c r="W81" i="7"/>
  <c r="P81" i="7"/>
  <c r="X81" i="7"/>
  <c r="T81" i="7"/>
  <c r="O81" i="7"/>
  <c r="W69" i="7"/>
  <c r="EI67" i="7"/>
  <c r="T69" i="7"/>
  <c r="Q69" i="7"/>
  <c r="O69" i="7"/>
  <c r="P69" i="7"/>
  <c r="S69" i="7"/>
  <c r="V69" i="7"/>
  <c r="X69" i="7"/>
  <c r="R69" i="7"/>
  <c r="EI53" i="7"/>
  <c r="O54" i="7"/>
  <c r="X75" i="7"/>
  <c r="EI73" i="7"/>
  <c r="O75" i="7"/>
  <c r="S75" i="7"/>
  <c r="P75" i="7"/>
  <c r="Q75" i="7"/>
  <c r="R75" i="7"/>
  <c r="W75" i="7"/>
  <c r="T75" i="7"/>
  <c r="V75" i="7"/>
  <c r="EI88" i="7"/>
  <c r="O92" i="7"/>
  <c r="N92" i="7" s="1"/>
  <c r="EI92" i="7" s="1"/>
  <c r="O62" i="7"/>
  <c r="N62" i="7" s="1"/>
  <c r="EI62" i="7" s="1"/>
  <c r="EI58" i="7"/>
  <c r="EI109" i="7"/>
  <c r="Q111" i="7"/>
  <c r="W111" i="7"/>
  <c r="X111" i="7"/>
  <c r="P111" i="7"/>
  <c r="R111" i="7"/>
  <c r="O111" i="7"/>
  <c r="T111" i="7"/>
  <c r="V111" i="7"/>
  <c r="S111" i="7"/>
  <c r="X78" i="7"/>
  <c r="X36" i="7"/>
  <c r="X38" i="7"/>
  <c r="X102" i="7"/>
  <c r="W72" i="7"/>
  <c r="W30" i="7"/>
  <c r="V48" i="7"/>
  <c r="V102" i="7"/>
  <c r="U30" i="7"/>
  <c r="U72" i="7"/>
  <c r="T42" i="7"/>
  <c r="T66" i="7"/>
  <c r="T36" i="7"/>
  <c r="S120" i="7"/>
  <c r="S122" i="7"/>
  <c r="R30" i="7"/>
  <c r="R18" i="7"/>
  <c r="V57" i="7"/>
  <c r="V45" i="7"/>
  <c r="Q81" i="7"/>
  <c r="Q72" i="7"/>
  <c r="Q120" i="7"/>
  <c r="U45" i="7"/>
  <c r="U51" i="7"/>
  <c r="U99" i="7"/>
  <c r="R60" i="7"/>
  <c r="P60" i="7"/>
  <c r="Q117" i="7"/>
  <c r="EI115" i="7"/>
  <c r="R117" i="7"/>
  <c r="P117" i="7"/>
  <c r="X117" i="7"/>
  <c r="V117" i="7"/>
  <c r="O117" i="7"/>
  <c r="T117" i="7"/>
  <c r="S117" i="7"/>
  <c r="W117" i="7"/>
  <c r="P36" i="7"/>
  <c r="P66" i="7"/>
  <c r="P120" i="7"/>
  <c r="P54" i="7"/>
  <c r="P102" i="7"/>
  <c r="EI71" i="7"/>
  <c r="O72" i="7"/>
  <c r="EI112" i="7"/>
  <c r="O116" i="7"/>
  <c r="N116" i="7" s="1"/>
  <c r="EI116" i="7" s="1"/>
  <c r="EI35" i="7"/>
  <c r="O36" i="7"/>
  <c r="EI119" i="7"/>
  <c r="O120" i="7"/>
  <c r="O20" i="7"/>
  <c r="EI16" i="7"/>
  <c r="O56" i="7"/>
  <c r="N56" i="7" s="1"/>
  <c r="EI56" i="7" s="1"/>
  <c r="EI52" i="7"/>
  <c r="EI23" i="7"/>
  <c r="O24" i="7"/>
  <c r="EI11" i="7"/>
  <c r="O12" i="7"/>
  <c r="O110" i="7"/>
  <c r="EI106" i="7"/>
  <c r="EI89" i="7"/>
  <c r="O90" i="7"/>
  <c r="EI41" i="7"/>
  <c r="O42" i="7"/>
  <c r="O30" i="7"/>
  <c r="EI29" i="7"/>
  <c r="R45" i="7"/>
  <c r="EI43" i="7"/>
  <c r="W45" i="7"/>
  <c r="X45" i="7"/>
  <c r="P45" i="7"/>
  <c r="Q45" i="7"/>
  <c r="O45" i="7"/>
  <c r="T45" i="7"/>
  <c r="S45" i="7"/>
  <c r="N9" i="7"/>
  <c r="N98" i="7" l="1"/>
  <c r="EI98" i="7" s="1"/>
  <c r="N32" i="7"/>
  <c r="EI32" i="7" s="1"/>
  <c r="N74" i="7"/>
  <c r="EI74" i="7" s="1"/>
  <c r="N86" i="7"/>
  <c r="EI86" i="7" s="1"/>
  <c r="N87" i="7"/>
  <c r="N110" i="7"/>
  <c r="EI110" i="7" s="1"/>
  <c r="N81" i="7"/>
  <c r="N15" i="7"/>
  <c r="N38" i="7"/>
  <c r="EI38" i="7" s="1"/>
  <c r="N117" i="7"/>
  <c r="N75" i="7"/>
  <c r="N123" i="7"/>
  <c r="N51" i="7"/>
  <c r="N33" i="7"/>
  <c r="N20" i="7"/>
  <c r="EI20" i="7" s="1"/>
  <c r="N21" i="7"/>
  <c r="N122" i="7"/>
  <c r="EI122" i="7" s="1"/>
  <c r="N57" i="7"/>
  <c r="N45" i="7"/>
  <c r="N105" i="7"/>
  <c r="N99" i="7"/>
  <c r="N93" i="7"/>
  <c r="N111" i="7"/>
  <c r="N69" i="7"/>
  <c r="N39" i="7"/>
  <c r="N27" i="7"/>
  <c r="N63" i="7"/>
  <c r="EI3" i="7" l="1"/>
  <c r="D2" i="7" s="1"/>
  <c r="AD10" i="12"/>
  <c r="U10" i="12"/>
  <c r="M38" i="17" s="1"/>
  <c r="S38" i="17" s="1"/>
  <c r="AB10" i="12"/>
  <c r="AB9" i="12" s="1"/>
  <c r="Y10" i="12"/>
  <c r="AF10" i="12"/>
  <c r="Z10" i="12"/>
  <c r="Z9" i="12" s="1"/>
  <c r="AA10" i="12"/>
  <c r="AA9" i="12" s="1"/>
  <c r="AE10" i="12"/>
  <c r="V10" i="12"/>
  <c r="M39" i="17" s="1"/>
  <c r="S39" i="17" s="1"/>
  <c r="AC10" i="12"/>
  <c r="X10" i="12"/>
  <c r="W10" i="12"/>
  <c r="M40" i="17" s="1"/>
  <c r="K10" i="12"/>
  <c r="J10" i="12"/>
  <c r="L10" i="12"/>
  <c r="L9" i="12" s="1"/>
  <c r="M10" i="12"/>
  <c r="M9" i="12" s="1"/>
  <c r="E14" i="16"/>
  <c r="AE9" i="12" l="1"/>
  <c r="M61" i="17"/>
  <c r="AC9" i="12"/>
  <c r="M59" i="17"/>
  <c r="AF9" i="12"/>
  <c r="M62" i="17"/>
  <c r="AD9" i="12"/>
  <c r="M60" i="17"/>
  <c r="J9" i="12"/>
  <c r="G39" i="20"/>
  <c r="I39" i="20" s="1"/>
  <c r="J39" i="20" s="1"/>
  <c r="K9" i="12"/>
  <c r="G42" i="20"/>
  <c r="X9" i="12"/>
  <c r="M41" i="17"/>
  <c r="U9" i="12"/>
  <c r="V9" i="12"/>
  <c r="W9" i="12"/>
  <c r="Y9" i="12"/>
  <c r="M42" i="17"/>
  <c r="S60" i="17" l="1"/>
  <c r="L60" i="17"/>
  <c r="S59" i="17"/>
  <c r="L59" i="17"/>
  <c r="M58" i="17"/>
  <c r="S62" i="17"/>
  <c r="L62" i="17"/>
  <c r="S61" i="17"/>
  <c r="L61" i="17"/>
  <c r="G43" i="20"/>
  <c r="J43" i="20" s="1"/>
  <c r="J42" i="20"/>
  <c r="G41" i="20"/>
  <c r="I41" i="20" s="1"/>
  <c r="J41" i="20" s="1"/>
  <c r="G40" i="20"/>
  <c r="I40" i="20" s="1"/>
  <c r="J40" i="20" s="1"/>
  <c r="S40" i="17"/>
  <c r="L40" i="17"/>
  <c r="S41" i="17"/>
  <c r="L41" i="17"/>
  <c r="S42" i="17"/>
  <c r="L42" i="17"/>
  <c r="K7" i="17"/>
  <c r="K9" i="17"/>
  <c r="L39" i="17"/>
  <c r="S58" i="17" l="1"/>
  <c r="G19" i="20" s="1"/>
  <c r="L58" i="17"/>
  <c r="G9" i="17"/>
  <c r="K19" i="17"/>
  <c r="G19" i="17" s="1"/>
  <c r="K17" i="17"/>
  <c r="G17" i="17" s="1"/>
  <c r="K4" i="17"/>
  <c r="G7" i="17"/>
  <c r="I7" i="17"/>
  <c r="H19" i="20" l="1"/>
  <c r="I19" i="20" s="1"/>
  <c r="G18" i="20"/>
  <c r="G21" i="20" s="1"/>
  <c r="E7" i="17"/>
  <c r="E4" i="17" s="1"/>
  <c r="L7" i="17"/>
  <c r="I4" i="17"/>
  <c r="G4" i="17"/>
  <c r="H18" i="20" l="1"/>
  <c r="I18" i="20" s="1"/>
  <c r="J19" i="20"/>
  <c r="I48" i="20" s="1"/>
  <c r="G28" i="20"/>
  <c r="G31" i="20" s="1"/>
  <c r="G33" i="20" s="1"/>
  <c r="G22" i="20"/>
  <c r="H21" i="20"/>
  <c r="H4" i="17"/>
  <c r="H7" i="17"/>
  <c r="L4" i="17"/>
  <c r="J18" i="20" l="1"/>
  <c r="G34" i="20"/>
  <c r="G36" i="20"/>
  <c r="J21" i="20"/>
  <c r="J22" i="20" s="1"/>
  <c r="H22" i="20"/>
  <c r="I21" i="20"/>
  <c r="K10" i="15" l="1"/>
  <c r="K4" i="15" s="1"/>
  <c r="L10" i="15"/>
  <c r="L4" i="15" s="1"/>
  <c r="L38" i="17" l="1"/>
  <c r="L37" i="17" s="1"/>
  <c r="L33" i="17" s="1"/>
  <c r="S37" i="17"/>
  <c r="M37" i="17"/>
  <c r="E8" i="18" s="1"/>
  <c r="I9" i="17"/>
  <c r="E9" i="17" s="1"/>
  <c r="S33" i="17" l="1"/>
  <c r="H8" i="16"/>
  <c r="M33" i="17"/>
  <c r="F8" i="18"/>
  <c r="E7" i="18"/>
  <c r="H9" i="17"/>
  <c r="I17" i="17"/>
  <c r="I19" i="17"/>
  <c r="L9" i="17"/>
  <c r="H7" i="16" l="1"/>
  <c r="E8" i="16"/>
  <c r="L19" i="17"/>
  <c r="E19" i="17"/>
  <c r="H19" i="17" s="1"/>
  <c r="F7" i="18"/>
  <c r="D48" i="20"/>
  <c r="E6" i="18"/>
  <c r="L17" i="17"/>
  <c r="E17" i="17"/>
  <c r="H18" i="16" l="1"/>
  <c r="I18" i="16" s="1"/>
  <c r="E7" i="16"/>
  <c r="H17" i="17"/>
  <c r="F6" i="18"/>
  <c r="I20" i="16" l="1"/>
  <c r="CI6" i="15" s="1"/>
  <c r="E27" i="20"/>
  <c r="H27" i="20" s="1"/>
  <c r="E13" i="18"/>
  <c r="G6" i="15" l="1"/>
  <c r="M6" i="15"/>
  <c r="F13" i="18"/>
  <c r="E16" i="18"/>
  <c r="F16" i="18" s="1"/>
  <c r="E15" i="18"/>
  <c r="F15" i="18" s="1"/>
  <c r="I27" i="20"/>
  <c r="J27" i="20"/>
  <c r="CI7" i="15"/>
  <c r="N6" i="15"/>
  <c r="F6" i="15"/>
  <c r="M7" i="15" l="1"/>
  <c r="G7" i="15"/>
  <c r="N7" i="15"/>
  <c r="F7" i="15"/>
  <c r="CI24" i="15"/>
  <c r="F24" i="15" l="1"/>
  <c r="CI25" i="15"/>
  <c r="E25" i="20"/>
  <c r="Q18" i="17"/>
  <c r="O18" i="17"/>
  <c r="O8" i="17" s="1"/>
  <c r="O20" i="17" s="1"/>
  <c r="K18" i="17"/>
  <c r="I18" i="17"/>
  <c r="S18" i="17"/>
  <c r="S8" i="17" s="1"/>
  <c r="S20" i="17" s="1"/>
  <c r="N18" i="17"/>
  <c r="N8" i="17" s="1"/>
  <c r="N20" i="17" s="1"/>
  <c r="M18" i="17"/>
  <c r="R18" i="17"/>
  <c r="R8" i="17" s="1"/>
  <c r="R20" i="17" s="1"/>
  <c r="J18" i="17"/>
  <c r="H25" i="20" l="1"/>
  <c r="I25" i="20" s="1"/>
  <c r="N21" i="17"/>
  <c r="F18" i="17"/>
  <c r="F8" i="17" s="1"/>
  <c r="F20" i="17" s="1"/>
  <c r="F21" i="17" s="1"/>
  <c r="J8" i="17"/>
  <c r="J20" i="17" s="1"/>
  <c r="J21" i="17" s="1"/>
  <c r="S21" i="17"/>
  <c r="Q8" i="17"/>
  <c r="T18" i="17"/>
  <c r="R21" i="17"/>
  <c r="E18" i="17"/>
  <c r="L18" i="17"/>
  <c r="I8" i="17"/>
  <c r="P18" i="17"/>
  <c r="M8" i="17"/>
  <c r="K8" i="17"/>
  <c r="K20" i="17" s="1"/>
  <c r="K21" i="17" s="1"/>
  <c r="G18" i="17"/>
  <c r="G8" i="17" s="1"/>
  <c r="G20" i="17" s="1"/>
  <c r="G21" i="17" s="1"/>
  <c r="CI26" i="15"/>
  <c r="CJ25" i="15"/>
  <c r="CI29" i="15" s="1"/>
  <c r="O21" i="17"/>
  <c r="J25" i="20" l="1"/>
  <c r="CI10" i="15"/>
  <c r="J22" i="17"/>
  <c r="J23" i="17"/>
  <c r="G22" i="17"/>
  <c r="G23" i="17"/>
  <c r="R23" i="17"/>
  <c r="R22" i="17"/>
  <c r="Q20" i="17"/>
  <c r="T8" i="17"/>
  <c r="F22" i="17"/>
  <c r="F23" i="17"/>
  <c r="L8" i="17"/>
  <c r="I20" i="17"/>
  <c r="K22" i="17"/>
  <c r="K23" i="17"/>
  <c r="O22" i="17"/>
  <c r="O23" i="17"/>
  <c r="CK25" i="15"/>
  <c r="CJ26" i="15"/>
  <c r="CJ10" i="15" s="1"/>
  <c r="CJ4" i="15" s="1"/>
  <c r="BY16" i="13" s="1"/>
  <c r="BY7" i="13" s="1"/>
  <c r="BY18" i="13" s="1"/>
  <c r="M20" i="17"/>
  <c r="P8" i="17"/>
  <c r="H18" i="17"/>
  <c r="E8" i="17"/>
  <c r="S22" i="17"/>
  <c r="S23" i="17"/>
  <c r="N22" i="17"/>
  <c r="N23" i="17"/>
  <c r="K24" i="17" l="1"/>
  <c r="K27" i="17" s="1"/>
  <c r="F24" i="17"/>
  <c r="F27" i="17" s="1"/>
  <c r="G24" i="17"/>
  <c r="G27" i="17" s="1"/>
  <c r="BY60" i="13"/>
  <c r="BY36" i="13"/>
  <c r="BY59" i="13"/>
  <c r="R24" i="17"/>
  <c r="R27" i="17" s="1"/>
  <c r="J24" i="17"/>
  <c r="J27" i="17" s="1"/>
  <c r="H8" i="17"/>
  <c r="E20" i="17"/>
  <c r="N24" i="17"/>
  <c r="N27" i="17" s="1"/>
  <c r="CK26" i="15"/>
  <c r="CK10" i="15" s="1"/>
  <c r="CK4" i="15" s="1"/>
  <c r="BZ16" i="13" s="1"/>
  <c r="BZ7" i="13" s="1"/>
  <c r="BZ18" i="13" s="1"/>
  <c r="CL25" i="15"/>
  <c r="I21" i="17"/>
  <c r="L20" i="17"/>
  <c r="L21" i="17" s="1"/>
  <c r="S24" i="17"/>
  <c r="S27" i="17" s="1"/>
  <c r="M21" i="17"/>
  <c r="P20" i="17"/>
  <c r="P21" i="17" s="1"/>
  <c r="O24" i="17"/>
  <c r="O27" i="17" s="1"/>
  <c r="T20" i="17"/>
  <c r="T21" i="17" s="1"/>
  <c r="Q21" i="17"/>
  <c r="CI4" i="15"/>
  <c r="BX16" i="13" s="1"/>
  <c r="BX7" i="13" s="1"/>
  <c r="BX18" i="13" s="1"/>
  <c r="M10" i="15" l="1"/>
  <c r="M4" i="15" s="1"/>
  <c r="BY61" i="13"/>
  <c r="M22" i="17"/>
  <c r="M23" i="17"/>
  <c r="I23" i="17"/>
  <c r="I22" i="17"/>
  <c r="H20" i="17"/>
  <c r="H21" i="17" s="1"/>
  <c r="E21" i="17"/>
  <c r="BX60" i="13"/>
  <c r="BX59" i="13"/>
  <c r="BX36" i="13"/>
  <c r="BX37" i="13" s="1"/>
  <c r="BY37" i="13" s="1"/>
  <c r="BX19" i="13"/>
  <c r="Q22" i="17"/>
  <c r="Q23" i="17"/>
  <c r="CL26" i="15"/>
  <c r="CL10" i="15" s="1"/>
  <c r="CM25" i="15"/>
  <c r="BZ60" i="13"/>
  <c r="BZ36" i="13"/>
  <c r="BZ59" i="13"/>
  <c r="BZ61" i="13" l="1"/>
  <c r="BX61" i="13"/>
  <c r="CM26" i="15"/>
  <c r="CM10" i="15" s="1"/>
  <c r="CM4" i="15" s="1"/>
  <c r="CB16" i="13" s="1"/>
  <c r="CB7" i="13" s="1"/>
  <c r="CB18" i="13" s="1"/>
  <c r="CN25" i="15"/>
  <c r="Q24" i="17"/>
  <c r="I24" i="17"/>
  <c r="CL4" i="15"/>
  <c r="CA16" i="13" s="1"/>
  <c r="CA7" i="13" s="1"/>
  <c r="CA18" i="13" s="1"/>
  <c r="BX26" i="13"/>
  <c r="BY19" i="13"/>
  <c r="BZ37" i="13"/>
  <c r="E22" i="17"/>
  <c r="E23" i="17"/>
  <c r="M24" i="17"/>
  <c r="BZ19" i="13" l="1"/>
  <c r="BY26" i="13"/>
  <c r="E24" i="17"/>
  <c r="L24" i="17"/>
  <c r="I27" i="17"/>
  <c r="L27" i="17" s="1"/>
  <c r="Q27" i="17"/>
  <c r="T27" i="17" s="1"/>
  <c r="T24" i="17"/>
  <c r="M27" i="17"/>
  <c r="P27" i="17" s="1"/>
  <c r="P24" i="17"/>
  <c r="CN26" i="15"/>
  <c r="CO25" i="15"/>
  <c r="CA60" i="13"/>
  <c r="CA36" i="13"/>
  <c r="CA37" i="13" s="1"/>
  <c r="CA59" i="13"/>
  <c r="CB60" i="13"/>
  <c r="CB36" i="13"/>
  <c r="CB59" i="13"/>
  <c r="CB37" i="13" l="1"/>
  <c r="CA61" i="13"/>
  <c r="CO26" i="15"/>
  <c r="CO10" i="15" s="1"/>
  <c r="CP25" i="15"/>
  <c r="CN10" i="15"/>
  <c r="E27" i="17"/>
  <c r="H27" i="17" s="1"/>
  <c r="H24" i="17"/>
  <c r="CB61" i="13"/>
  <c r="BZ26" i="13"/>
  <c r="CA19" i="13"/>
  <c r="CB19" i="13" l="1"/>
  <c r="CA26" i="13"/>
  <c r="CN9" i="15"/>
  <c r="G9" i="15" s="1"/>
  <c r="E14" i="18"/>
  <c r="E26" i="20"/>
  <c r="CP26" i="15"/>
  <c r="CP10" i="15" s="1"/>
  <c r="CP4" i="15" s="1"/>
  <c r="CE16" i="13" s="1"/>
  <c r="CE7" i="13" s="1"/>
  <c r="CE18" i="13" s="1"/>
  <c r="CQ25" i="15"/>
  <c r="CO4" i="15"/>
  <c r="CD16" i="13" s="1"/>
  <c r="CD7" i="13" s="1"/>
  <c r="CD18" i="13" s="1"/>
  <c r="CE60" i="13" l="1"/>
  <c r="CE36" i="13"/>
  <c r="CE59" i="13"/>
  <c r="E28" i="20"/>
  <c r="H26" i="20"/>
  <c r="CB26" i="13"/>
  <c r="CD60" i="13"/>
  <c r="CD36" i="13"/>
  <c r="CD59" i="13"/>
  <c r="F14" i="18"/>
  <c r="E12" i="18"/>
  <c r="CQ26" i="15"/>
  <c r="CQ10" i="15" s="1"/>
  <c r="CR25" i="15"/>
  <c r="F9" i="15"/>
  <c r="CN4" i="15"/>
  <c r="CC16" i="13" s="1"/>
  <c r="N9" i="15"/>
  <c r="CQ4" i="15" l="1"/>
  <c r="CF16" i="13" s="1"/>
  <c r="CF7" i="13" s="1"/>
  <c r="CF18" i="13" s="1"/>
  <c r="CF60" i="13" s="1"/>
  <c r="CD61" i="13"/>
  <c r="CE61" i="13"/>
  <c r="CR26" i="15"/>
  <c r="CR10" i="15" s="1"/>
  <c r="CS25" i="15"/>
  <c r="I26" i="20"/>
  <c r="J26" i="20"/>
  <c r="CC7" i="13"/>
  <c r="CC18" i="13" s="1"/>
  <c r="F12" i="18"/>
  <c r="E25" i="18"/>
  <c r="H28" i="20"/>
  <c r="CF36" i="13" l="1"/>
  <c r="CF59" i="13"/>
  <c r="CF61" i="13" s="1"/>
  <c r="CC60" i="13"/>
  <c r="CC59" i="13"/>
  <c r="CC36" i="13"/>
  <c r="CC19" i="13"/>
  <c r="I28" i="20"/>
  <c r="J28" i="20"/>
  <c r="E28" i="18"/>
  <c r="F25" i="18"/>
  <c r="CS26" i="15"/>
  <c r="CS10" i="15" s="1"/>
  <c r="CT25" i="15"/>
  <c r="CR4" i="15"/>
  <c r="CG16" i="13" s="1"/>
  <c r="CT26" i="15" l="1"/>
  <c r="CT10" i="15" s="1"/>
  <c r="CU25" i="15"/>
  <c r="CC37" i="13"/>
  <c r="CD37" i="13" s="1"/>
  <c r="CE37" i="13" s="1"/>
  <c r="CF37" i="13" s="1"/>
  <c r="CC61" i="13"/>
  <c r="CG7" i="13"/>
  <c r="CG18" i="13" s="1"/>
  <c r="F28" i="18"/>
  <c r="CD19" i="13"/>
  <c r="CC26" i="13"/>
  <c r="CD26" i="13" l="1"/>
  <c r="CE19" i="13"/>
  <c r="CU26" i="15"/>
  <c r="CU10" i="15" s="1"/>
  <c r="CV25" i="15"/>
  <c r="CG60" i="13"/>
  <c r="CG36" i="13"/>
  <c r="CG59" i="13"/>
  <c r="CT4" i="15"/>
  <c r="CI16" i="13" s="1"/>
  <c r="CI7" i="13" s="1"/>
  <c r="CI18" i="13" s="1"/>
  <c r="CU4" i="15" l="1"/>
  <c r="CJ16" i="13" s="1"/>
  <c r="CJ7" i="13" s="1"/>
  <c r="CJ18" i="13" s="1"/>
  <c r="CJ36" i="13" s="1"/>
  <c r="CV26" i="15"/>
  <c r="CV10" i="15" s="1"/>
  <c r="CW25" i="15"/>
  <c r="CE26" i="13"/>
  <c r="CF19" i="13"/>
  <c r="CG61" i="13"/>
  <c r="CI60" i="13"/>
  <c r="CI36" i="13"/>
  <c r="CI59" i="13"/>
  <c r="CG37" i="13"/>
  <c r="CJ59" i="13" l="1"/>
  <c r="CJ60" i="13"/>
  <c r="CI61" i="13"/>
  <c r="CF26" i="13"/>
  <c r="CG19" i="13"/>
  <c r="CW26" i="15"/>
  <c r="CW10" i="15" s="1"/>
  <c r="CX25" i="15"/>
  <c r="CV4" i="15"/>
  <c r="CK16" i="13" s="1"/>
  <c r="CK7" i="13" s="1"/>
  <c r="CK18" i="13" s="1"/>
  <c r="CJ61" i="13" l="1"/>
  <c r="CW4" i="15"/>
  <c r="CL16" i="13" s="1"/>
  <c r="CL7" i="13" s="1"/>
  <c r="CL18" i="13" s="1"/>
  <c r="CL36" i="13" s="1"/>
  <c r="N10" i="15"/>
  <c r="CG26" i="13"/>
  <c r="CK60" i="13"/>
  <c r="CK36" i="13"/>
  <c r="CK59" i="13"/>
  <c r="CX26" i="15"/>
  <c r="CX10" i="15" s="1"/>
  <c r="CX4" i="15" s="1"/>
  <c r="CM16" i="13" s="1"/>
  <c r="CM7" i="13" s="1"/>
  <c r="CM18" i="13" s="1"/>
  <c r="CY25" i="15"/>
  <c r="CL59" i="13" l="1"/>
  <c r="CL60" i="13"/>
  <c r="CK61" i="13"/>
  <c r="CM60" i="13"/>
  <c r="CM36" i="13"/>
  <c r="CM59" i="13"/>
  <c r="CY26" i="15"/>
  <c r="CY10" i="15" s="1"/>
  <c r="CY4" i="15" s="1"/>
  <c r="CN16" i="13" s="1"/>
  <c r="CN7" i="13" s="1"/>
  <c r="CN18" i="13" s="1"/>
  <c r="CZ25" i="15"/>
  <c r="CL61" i="13" l="1"/>
  <c r="CM61" i="13"/>
  <c r="CZ26" i="15"/>
  <c r="CZ10" i="15" s="1"/>
  <c r="CZ4" i="15" s="1"/>
  <c r="CO16" i="13" s="1"/>
  <c r="CO7" i="13" s="1"/>
  <c r="CO18" i="13" s="1"/>
  <c r="DA25" i="15"/>
  <c r="CN60" i="13"/>
  <c r="CN36" i="13"/>
  <c r="CN59" i="13"/>
  <c r="CN61" i="13" l="1"/>
  <c r="DB25" i="15"/>
  <c r="DA26" i="15"/>
  <c r="DA10" i="15" s="1"/>
  <c r="CO60" i="13"/>
  <c r="CO36" i="13"/>
  <c r="CO59" i="13"/>
  <c r="DA4" i="15" l="1"/>
  <c r="CP16" i="13" s="1"/>
  <c r="CP7" i="13" s="1"/>
  <c r="CP18" i="13" s="1"/>
  <c r="CO61" i="13"/>
  <c r="DB26" i="15"/>
  <c r="DB10" i="15" s="1"/>
  <c r="DB4" i="15" s="1"/>
  <c r="CQ16" i="13" s="1"/>
  <c r="CQ7" i="13" s="1"/>
  <c r="CQ18" i="13" s="1"/>
  <c r="DC25" i="15"/>
  <c r="CQ60" i="13" l="1"/>
  <c r="CQ36" i="13"/>
  <c r="CQ59" i="13"/>
  <c r="DC26" i="15"/>
  <c r="DC10" i="15" s="1"/>
  <c r="DD25" i="15"/>
  <c r="CP60" i="13"/>
  <c r="CP36" i="13"/>
  <c r="CP59" i="13"/>
  <c r="CP61" i="13" l="1"/>
  <c r="CQ61" i="13"/>
  <c r="DC4" i="15"/>
  <c r="CR16" i="13" s="1"/>
  <c r="CR7" i="13" s="1"/>
  <c r="CR18" i="13" s="1"/>
  <c r="DD26" i="15"/>
  <c r="DD10" i="15" s="1"/>
  <c r="DD4" i="15" s="1"/>
  <c r="CS16" i="13" s="1"/>
  <c r="CS7" i="13" s="1"/>
  <c r="CS18" i="13" s="1"/>
  <c r="DE25" i="15"/>
  <c r="DE26" i="15" l="1"/>
  <c r="DE10" i="15" s="1"/>
  <c r="DE4" i="15" s="1"/>
  <c r="CT16" i="13" s="1"/>
  <c r="CT7" i="13" s="1"/>
  <c r="CT18" i="13" s="1"/>
  <c r="DF25" i="15"/>
  <c r="CS60" i="13"/>
  <c r="CS59" i="13"/>
  <c r="CS36" i="13"/>
  <c r="CR60" i="13"/>
  <c r="CR36" i="13"/>
  <c r="CR59" i="13"/>
  <c r="CS61" i="13" l="1"/>
  <c r="DF26" i="15"/>
  <c r="DF10" i="15" s="1"/>
  <c r="DG25" i="15"/>
  <c r="CR61" i="13"/>
  <c r="CT60" i="13"/>
  <c r="CT36" i="13"/>
  <c r="CT59" i="13"/>
  <c r="CT61" i="13" l="1"/>
  <c r="DG26" i="15"/>
  <c r="DG10" i="15" s="1"/>
  <c r="DG4" i="15" s="1"/>
  <c r="CV16" i="13" s="1"/>
  <c r="CV7" i="13" s="1"/>
  <c r="CV18" i="13" s="1"/>
  <c r="DH25" i="15"/>
  <c r="DF4" i="15"/>
  <c r="CU16" i="13" s="1"/>
  <c r="CU7" i="13" s="1"/>
  <c r="CU18" i="13" s="1"/>
  <c r="CU60" i="13" l="1"/>
  <c r="CU36" i="13"/>
  <c r="CU59" i="13"/>
  <c r="DH26" i="15"/>
  <c r="DH10" i="15" s="1"/>
  <c r="DI25" i="15"/>
  <c r="CV60" i="13"/>
  <c r="CV36" i="13"/>
  <c r="CV59" i="13"/>
  <c r="CV61" i="13" l="1"/>
  <c r="DH4" i="15"/>
  <c r="CW16" i="13" s="1"/>
  <c r="CW7" i="13" s="1"/>
  <c r="CW18" i="13" s="1"/>
  <c r="CU61" i="13"/>
  <c r="DI26" i="15"/>
  <c r="DI10" i="15" s="1"/>
  <c r="DI4" i="15" s="1"/>
  <c r="CX16" i="13" s="1"/>
  <c r="CX7" i="13" s="1"/>
  <c r="CX18" i="13" s="1"/>
  <c r="DJ25" i="15"/>
  <c r="CW60" i="13" l="1"/>
  <c r="CW36" i="13"/>
  <c r="CW59" i="13"/>
  <c r="DJ26" i="15"/>
  <c r="DJ10" i="15" s="1"/>
  <c r="DJ4" i="15" s="1"/>
  <c r="CY16" i="13" s="1"/>
  <c r="CY7" i="13" s="1"/>
  <c r="CY18" i="13" s="1"/>
  <c r="DK25" i="15"/>
  <c r="CX60" i="13"/>
  <c r="CX59" i="13"/>
  <c r="CX36" i="13"/>
  <c r="CW61" i="13" l="1"/>
  <c r="CY60" i="13"/>
  <c r="CY36" i="13"/>
  <c r="CY59" i="13"/>
  <c r="CX61" i="13"/>
  <c r="DK26" i="15"/>
  <c r="DK10" i="15" s="1"/>
  <c r="DK4" i="15" s="1"/>
  <c r="CZ16" i="13" s="1"/>
  <c r="CZ7" i="13" s="1"/>
  <c r="CZ18" i="13" s="1"/>
  <c r="DL25" i="15"/>
  <c r="CY61" i="13" l="1"/>
  <c r="DL26" i="15"/>
  <c r="DL10" i="15" s="1"/>
  <c r="DL4" i="15" s="1"/>
  <c r="DA16" i="13" s="1"/>
  <c r="DA7" i="13" s="1"/>
  <c r="DA18" i="13" s="1"/>
  <c r="DM25" i="15"/>
  <c r="CZ60" i="13"/>
  <c r="CZ36" i="13"/>
  <c r="CZ59" i="13"/>
  <c r="CZ61" i="13" l="1"/>
  <c r="DM26" i="15"/>
  <c r="DM10" i="15" s="1"/>
  <c r="DN25" i="15"/>
  <c r="DA60" i="13"/>
  <c r="DA36" i="13"/>
  <c r="DA59" i="13"/>
  <c r="DA61" i="13" l="1"/>
  <c r="DO25" i="15"/>
  <c r="DN26" i="15"/>
  <c r="DN10" i="15" s="1"/>
  <c r="DN4" i="15" s="1"/>
  <c r="DC16" i="13" s="1"/>
  <c r="DC7" i="13" s="1"/>
  <c r="DC18" i="13" s="1"/>
  <c r="DM4" i="15"/>
  <c r="DB16" i="13" s="1"/>
  <c r="DB7" i="13" s="1"/>
  <c r="DB18" i="13" s="1"/>
  <c r="DB60" i="13" l="1"/>
  <c r="DB36" i="13"/>
  <c r="DB59" i="13"/>
  <c r="DC60" i="13"/>
  <c r="DC36" i="13"/>
  <c r="DC59" i="13"/>
  <c r="DO26" i="15"/>
  <c r="DO10" i="15" s="1"/>
  <c r="DP25" i="15"/>
  <c r="DC61" i="13" l="1"/>
  <c r="DB61" i="13"/>
  <c r="DP26" i="15"/>
  <c r="DP10" i="15" s="1"/>
  <c r="DP4" i="15" s="1"/>
  <c r="DE16" i="13" s="1"/>
  <c r="DE7" i="13" s="1"/>
  <c r="DE18" i="13" s="1"/>
  <c r="DQ25" i="15"/>
  <c r="DO4" i="15"/>
  <c r="DD16" i="13" s="1"/>
  <c r="DD7" i="13" s="1"/>
  <c r="DD18" i="13" s="1"/>
  <c r="DD60" i="13" l="1"/>
  <c r="DD36" i="13"/>
  <c r="DD59" i="13"/>
  <c r="DQ26" i="15"/>
  <c r="DQ10" i="15" s="1"/>
  <c r="DR25" i="15"/>
  <c r="DE60" i="13"/>
  <c r="DE36" i="13"/>
  <c r="DE59" i="13"/>
  <c r="DE61" i="13" l="1"/>
  <c r="DD61" i="13"/>
  <c r="DQ4" i="15"/>
  <c r="DF16" i="13" s="1"/>
  <c r="DF7" i="13" s="1"/>
  <c r="DF18" i="13" s="1"/>
  <c r="DR26" i="15"/>
  <c r="DR10" i="15" s="1"/>
  <c r="DR4" i="15" s="1"/>
  <c r="DG16" i="13" s="1"/>
  <c r="DG7" i="13" s="1"/>
  <c r="DG18" i="13" s="1"/>
  <c r="DS25" i="15"/>
  <c r="DS26" i="15" l="1"/>
  <c r="DS10" i="15" s="1"/>
  <c r="DT25" i="15"/>
  <c r="DG60" i="13"/>
  <c r="DG36" i="13"/>
  <c r="DG59" i="13"/>
  <c r="DF60" i="13"/>
  <c r="DF59" i="13"/>
  <c r="DF36" i="13"/>
  <c r="DG61" i="13" l="1"/>
  <c r="DF61" i="13"/>
  <c r="DT26" i="15"/>
  <c r="DT10" i="15" s="1"/>
  <c r="DT4" i="15" s="1"/>
  <c r="DI16" i="13" s="1"/>
  <c r="DI7" i="13" s="1"/>
  <c r="DI18" i="13" s="1"/>
  <c r="DU25" i="15"/>
  <c r="DS4" i="15"/>
  <c r="DH16" i="13" s="1"/>
  <c r="DH7" i="13" s="1"/>
  <c r="DH18" i="13" s="1"/>
  <c r="DH60" i="13" l="1"/>
  <c r="DH36" i="13"/>
  <c r="DH59" i="13"/>
  <c r="DU26" i="15"/>
  <c r="DU10" i="15" s="1"/>
  <c r="DV25" i="15"/>
  <c r="DI60" i="13"/>
  <c r="DI59" i="13"/>
  <c r="DI36" i="13"/>
  <c r="DI61" i="13" l="1"/>
  <c r="DH61" i="13"/>
  <c r="DU4" i="15"/>
  <c r="DJ16" i="13" s="1"/>
  <c r="DJ7" i="13" s="1"/>
  <c r="DJ18" i="13" s="1"/>
  <c r="DV26" i="15"/>
  <c r="DV10" i="15" s="1"/>
  <c r="DV4" i="15" s="1"/>
  <c r="DK16" i="13" s="1"/>
  <c r="DK7" i="13" s="1"/>
  <c r="DK18" i="13" s="1"/>
  <c r="DW25" i="15"/>
  <c r="DW26" i="15" l="1"/>
  <c r="DW10" i="15" s="1"/>
  <c r="DW4" i="15" s="1"/>
  <c r="DL16" i="13" s="1"/>
  <c r="DL7" i="13" s="1"/>
  <c r="DL18" i="13" s="1"/>
  <c r="DX25" i="15"/>
  <c r="DK60" i="13"/>
  <c r="DK36" i="13"/>
  <c r="DK59" i="13"/>
  <c r="DJ60" i="13"/>
  <c r="DJ36" i="13"/>
  <c r="DJ59" i="13"/>
  <c r="DK61" i="13" l="1"/>
  <c r="DJ61" i="13"/>
  <c r="DX26" i="15"/>
  <c r="DX10" i="15" s="1"/>
  <c r="DX4" i="15" s="1"/>
  <c r="DM16" i="13" s="1"/>
  <c r="DM7" i="13" s="1"/>
  <c r="DM18" i="13" s="1"/>
  <c r="DY25" i="15"/>
  <c r="DL60" i="13"/>
  <c r="DL36" i="13"/>
  <c r="DL59" i="13"/>
  <c r="DL61" i="13" l="1"/>
  <c r="DY26" i="15"/>
  <c r="DY10" i="15" s="1"/>
  <c r="DY4" i="15" s="1"/>
  <c r="DN16" i="13" s="1"/>
  <c r="DN7" i="13" s="1"/>
  <c r="DN18" i="13" s="1"/>
  <c r="DZ25" i="15"/>
  <c r="DM60" i="13"/>
  <c r="DM36" i="13"/>
  <c r="DM59" i="13"/>
  <c r="DM61" i="13" l="1"/>
  <c r="F25" i="15"/>
  <c r="DZ26" i="15"/>
  <c r="DN60" i="13"/>
  <c r="DN36" i="13"/>
  <c r="DN59" i="13"/>
  <c r="DZ10" i="15" l="1"/>
  <c r="F26" i="15"/>
  <c r="F22" i="15" s="1"/>
  <c r="C75" i="3" s="1"/>
  <c r="DN61" i="13"/>
  <c r="H10" i="15" l="1"/>
  <c r="H4" i="15" s="1"/>
  <c r="G10" i="15"/>
  <c r="DZ4" i="15"/>
  <c r="DO16" i="13" s="1"/>
  <c r="F10" i="15"/>
  <c r="E31" i="18" s="1"/>
  <c r="O10" i="15"/>
  <c r="P10" i="15"/>
  <c r="P4" i="15" s="1"/>
  <c r="Q10" i="15"/>
  <c r="Q4" i="15" s="1"/>
  <c r="DO7" i="13" l="1"/>
  <c r="DO18" i="13" s="1"/>
  <c r="E32" i="18"/>
  <c r="F31" i="18"/>
  <c r="CS11" i="15"/>
  <c r="E34" i="18"/>
  <c r="F34" i="18" s="1"/>
  <c r="E30" i="20"/>
  <c r="N7" i="20" s="1"/>
  <c r="E48" i="20"/>
  <c r="DO36" i="13" l="1"/>
  <c r="DO60" i="13"/>
  <c r="G11" i="15"/>
  <c r="G4" i="15" s="1"/>
  <c r="N11" i="15"/>
  <c r="N4" i="15" s="1"/>
  <c r="DO59" i="13"/>
  <c r="F11" i="15"/>
  <c r="F4" i="15" s="1"/>
  <c r="O11" i="15"/>
  <c r="O4" i="15" s="1"/>
  <c r="CS4" i="15"/>
  <c r="CH16" i="13" s="1"/>
  <c r="F16" i="13" s="1"/>
  <c r="F7" i="13" s="1"/>
  <c r="F18" i="13" s="1"/>
  <c r="G48" i="20"/>
  <c r="F48" i="20"/>
  <c r="H48" i="20" s="1"/>
  <c r="H30" i="20"/>
  <c r="E31" i="20"/>
  <c r="E33" i="18"/>
  <c r="F33" i="18" s="1"/>
  <c r="F32" i="18"/>
  <c r="DO61" i="13" l="1"/>
  <c r="F19" i="13"/>
  <c r="F36" i="13"/>
  <c r="F37" i="13" s="1"/>
  <c r="E33" i="20"/>
  <c r="N8" i="20" s="1"/>
  <c r="H31" i="20"/>
  <c r="I30" i="20"/>
  <c r="J30" i="20"/>
  <c r="CH7" i="13"/>
  <c r="CH18" i="13" s="1"/>
  <c r="E40" i="13" s="1"/>
  <c r="E16" i="13"/>
  <c r="E7" i="13" s="1"/>
  <c r="E18" i="13" s="1"/>
  <c r="E36" i="13" s="1"/>
  <c r="N9" i="20" l="1"/>
  <c r="O8" i="20" s="1"/>
  <c r="I31" i="20"/>
  <c r="J31" i="20"/>
  <c r="C79" i="3"/>
  <c r="CH36" i="13"/>
  <c r="E43" i="13" s="1"/>
  <c r="CH59" i="13"/>
  <c r="E41" i="13" s="1"/>
  <c r="CH60" i="13"/>
  <c r="E42" i="13" s="1"/>
  <c r="E5" i="20"/>
  <c r="CH19" i="13"/>
  <c r="E36" i="20"/>
  <c r="H36" i="20" s="1"/>
  <c r="H33" i="20"/>
  <c r="G8" i="20"/>
  <c r="E34" i="20"/>
  <c r="E8" i="20" s="1"/>
  <c r="O9" i="20" l="1"/>
  <c r="O4" i="20"/>
  <c r="O5" i="20"/>
  <c r="O3" i="20"/>
  <c r="O6" i="20"/>
  <c r="O7" i="20"/>
  <c r="CH26" i="13"/>
  <c r="CI19" i="13"/>
  <c r="E6" i="20"/>
  <c r="CH37" i="13"/>
  <c r="CI37" i="13" s="1"/>
  <c r="CJ37" i="13" s="1"/>
  <c r="CK37" i="13" s="1"/>
  <c r="CL37" i="13" s="1"/>
  <c r="CM37" i="13" s="1"/>
  <c r="CN37" i="13" s="1"/>
  <c r="CO37" i="13" s="1"/>
  <c r="CP37" i="13" s="1"/>
  <c r="CQ37" i="13" s="1"/>
  <c r="CR37" i="13" s="1"/>
  <c r="CS37" i="13" s="1"/>
  <c r="CT37" i="13" s="1"/>
  <c r="CU37" i="13" s="1"/>
  <c r="CV37" i="13" s="1"/>
  <c r="CW37" i="13" s="1"/>
  <c r="CX37" i="13" s="1"/>
  <c r="CY37" i="13" s="1"/>
  <c r="CZ37" i="13" s="1"/>
  <c r="DA37" i="13" s="1"/>
  <c r="DB37" i="13" s="1"/>
  <c r="DC37" i="13" s="1"/>
  <c r="DD37" i="13" s="1"/>
  <c r="DE37" i="13" s="1"/>
  <c r="DF37" i="13" s="1"/>
  <c r="DG37" i="13" s="1"/>
  <c r="DH37" i="13" s="1"/>
  <c r="DI37" i="13" s="1"/>
  <c r="DJ37" i="13" s="1"/>
  <c r="DK37" i="13" s="1"/>
  <c r="DL37" i="13" s="1"/>
  <c r="DM37" i="13" s="1"/>
  <c r="DN37" i="13" s="1"/>
  <c r="DO37" i="13" s="1"/>
  <c r="E37" i="13" s="1"/>
  <c r="F39" i="13" s="1"/>
  <c r="D79" i="3" s="1"/>
  <c r="G9" i="20"/>
  <c r="J33" i="20"/>
  <c r="J34" i="20" s="1"/>
  <c r="H34" i="20"/>
  <c r="E9" i="20" s="1"/>
  <c r="I33" i="20"/>
  <c r="E60" i="13"/>
  <c r="J36" i="20"/>
  <c r="I36" i="20"/>
  <c r="CH61" i="13"/>
  <c r="E59" i="13"/>
  <c r="E63" i="13" l="1"/>
  <c r="E62" i="13"/>
  <c r="E61" i="13"/>
  <c r="CI26" i="13"/>
  <c r="CJ19" i="13"/>
  <c r="CK19" i="13" l="1"/>
  <c r="CJ26" i="13"/>
  <c r="CL19" i="13" l="1"/>
  <c r="CK26" i="13"/>
  <c r="CL26" i="13" l="1"/>
  <c r="CM19" i="13"/>
  <c r="CM26" i="13" l="1"/>
  <c r="CN19" i="13"/>
  <c r="CO19" i="13" l="1"/>
  <c r="CN26" i="13"/>
  <c r="CP19" i="13" l="1"/>
  <c r="CO26" i="13"/>
  <c r="CP26" i="13" l="1"/>
  <c r="CQ19" i="13"/>
  <c r="CR19" i="13" l="1"/>
  <c r="CQ26" i="13"/>
  <c r="CS19" i="13" l="1"/>
  <c r="CR26" i="13"/>
  <c r="CS26" i="13" l="1"/>
  <c r="CT19" i="13"/>
  <c r="CT26" i="13" l="1"/>
  <c r="CU19" i="13"/>
  <c r="CU26" i="13" l="1"/>
  <c r="CV19" i="13"/>
  <c r="CV26" i="13" l="1"/>
  <c r="CW19" i="13"/>
  <c r="CW26" i="13" l="1"/>
  <c r="CX19" i="13"/>
  <c r="CX26" i="13" l="1"/>
  <c r="CY19" i="13"/>
  <c r="CZ19" i="13" l="1"/>
  <c r="CY26" i="13"/>
  <c r="CZ26" i="13" l="1"/>
  <c r="DA19" i="13"/>
  <c r="DB19" i="13" l="1"/>
  <c r="DA26" i="13"/>
  <c r="DC19" i="13" l="1"/>
  <c r="DB26" i="13"/>
  <c r="DD19" i="13" l="1"/>
  <c r="DC26" i="13"/>
  <c r="DD26" i="13" l="1"/>
  <c r="DE19" i="13"/>
  <c r="DE26" i="13" l="1"/>
  <c r="DF19" i="13"/>
  <c r="DG19" i="13" l="1"/>
  <c r="DF26" i="13"/>
  <c r="DH19" i="13" l="1"/>
  <c r="DG26" i="13"/>
  <c r="DI19" i="13" l="1"/>
  <c r="DH26" i="13"/>
  <c r="DI26" i="13" l="1"/>
  <c r="DJ19" i="13"/>
  <c r="DK19" i="13" l="1"/>
  <c r="DJ26" i="13"/>
  <c r="DL19" i="13" l="1"/>
  <c r="DK26" i="13"/>
  <c r="DL26" i="13" l="1"/>
  <c r="DM19" i="13"/>
  <c r="DM26" i="13" l="1"/>
  <c r="DN19" i="13"/>
  <c r="DN26" i="13" l="1"/>
  <c r="DO19" i="13"/>
  <c r="E19" i="13" l="1"/>
  <c r="E45" i="13" s="1"/>
  <c r="DO26" i="13"/>
  <c r="E26" i="13" s="1"/>
  <c r="E47" i="13" s="1"/>
  <c r="E48" i="13" s="1"/>
  <c r="E44" i="13"/>
  <c r="E46" i="13" l="1"/>
  <c r="E14" i="20"/>
  <c r="G14" i="20" s="1"/>
  <c r="J48" i="20"/>
  <c r="E10" i="20"/>
</calcChain>
</file>

<file path=xl/sharedStrings.xml><?xml version="1.0" encoding="utf-8"?>
<sst xmlns="http://schemas.openxmlformats.org/spreadsheetml/2006/main" count="2223" uniqueCount="1015">
  <si>
    <t>用地性质</t>
  </si>
  <si>
    <t>清算类型</t>
  </si>
  <si>
    <t>自持物业核算</t>
  </si>
  <si>
    <t>住房用地</t>
  </si>
  <si>
    <t>普通住宅</t>
  </si>
  <si>
    <t>成本价核算</t>
  </si>
  <si>
    <t>住房用地兼商服用地</t>
  </si>
  <si>
    <t>非普通住宅</t>
  </si>
  <si>
    <t>市价核算</t>
  </si>
  <si>
    <t>商服用地</t>
  </si>
  <si>
    <t>其他类型房地产</t>
  </si>
  <si>
    <t>租金收入核算（现值）</t>
  </si>
  <si>
    <t>商业性办公用地</t>
  </si>
  <si>
    <t>成本价核算（归对方）</t>
  </si>
  <si>
    <t>工业用地</t>
  </si>
  <si>
    <t>集体经营性用地</t>
  </si>
  <si>
    <t>一、项目基本信息</t>
  </si>
  <si>
    <t>…</t>
  </si>
  <si>
    <t>二、费用参数</t>
    <phoneticPr fontId="2" type="noConversion"/>
  </si>
  <si>
    <t>【营销费率】</t>
  </si>
  <si>
    <t>项目第一笔资金流入/流出时间为准</t>
    <phoneticPr fontId="2" type="noConversion"/>
  </si>
  <si>
    <t>营建费</t>
  </si>
  <si>
    <t>费率</t>
    <phoneticPr fontId="2" type="noConversion"/>
  </si>
  <si>
    <t>营销费率（小计）</t>
    <phoneticPr fontId="2" type="noConversion"/>
  </si>
  <si>
    <t>营销费用</t>
    <phoneticPr fontId="2" type="noConversion"/>
  </si>
  <si>
    <t>销售费用</t>
  </si>
  <si>
    <t>品牌建设费</t>
    <phoneticPr fontId="2" type="noConversion"/>
  </si>
  <si>
    <t>2022-2024年度</t>
    <phoneticPr fontId="2" type="noConversion"/>
  </si>
  <si>
    <t>专用于“建总地产”品牌的推广</t>
    <phoneticPr fontId="2" type="noConversion"/>
  </si>
  <si>
    <t>指售楼部、样板房及示范区等建设费</t>
    <phoneticPr fontId="2" type="noConversion"/>
  </si>
  <si>
    <t>基本营销费</t>
    <phoneticPr fontId="2" type="noConversion"/>
  </si>
  <si>
    <t>制度参考</t>
    <phoneticPr fontId="2" type="noConversion"/>
  </si>
  <si>
    <t>货值（亿元）</t>
    <phoneticPr fontId="2" type="noConversion"/>
  </si>
  <si>
    <t>基本营销费率</t>
    <phoneticPr fontId="2" type="noConversion"/>
  </si>
  <si>
    <t>基本营建费率</t>
    <phoneticPr fontId="2" type="noConversion"/>
  </si>
  <si>
    <t>X≤6</t>
    <phoneticPr fontId="2" type="noConversion"/>
  </si>
  <si>
    <t>6 &lt;X≤12</t>
    <phoneticPr fontId="2" type="noConversion"/>
  </si>
  <si>
    <t>12&lt;X</t>
    <phoneticPr fontId="2" type="noConversion"/>
  </si>
  <si>
    <t>土地等级</t>
    <phoneticPr fontId="2" type="noConversion"/>
  </si>
  <si>
    <t>难易程度</t>
    <phoneticPr fontId="2" type="noConversion"/>
  </si>
  <si>
    <t>一级</t>
    <phoneticPr fontId="2" type="noConversion"/>
  </si>
  <si>
    <t>二级</t>
    <phoneticPr fontId="2" type="noConversion"/>
  </si>
  <si>
    <t>三级</t>
    <phoneticPr fontId="2" type="noConversion"/>
  </si>
  <si>
    <t>四级</t>
    <phoneticPr fontId="2" type="noConversion"/>
  </si>
  <si>
    <t>五级</t>
    <phoneticPr fontId="2" type="noConversion"/>
  </si>
  <si>
    <t>《2022 年福州市四城区基准地价更新成果》</t>
    <phoneticPr fontId="2" type="noConversion"/>
  </si>
  <si>
    <t>一星</t>
    <phoneticPr fontId="2" type="noConversion"/>
  </si>
  <si>
    <t>二星</t>
    <phoneticPr fontId="2" type="noConversion"/>
  </si>
  <si>
    <t>三星</t>
    <phoneticPr fontId="2" type="noConversion"/>
  </si>
  <si>
    <t>四星</t>
    <phoneticPr fontId="2" type="noConversion"/>
  </si>
  <si>
    <t>五星</t>
    <phoneticPr fontId="2" type="noConversion"/>
  </si>
  <si>
    <t>【管理费率】</t>
    <phoneticPr fontId="2" type="noConversion"/>
  </si>
  <si>
    <t>管理费用</t>
  </si>
  <si>
    <t>管理费率（小计）</t>
    <phoneticPr fontId="2" type="noConversion"/>
  </si>
  <si>
    <t>管理费用</t>
    <phoneticPr fontId="2" type="noConversion"/>
  </si>
  <si>
    <t>开发间接费</t>
    <phoneticPr fontId="2" type="noConversion"/>
  </si>
  <si>
    <t>土增税前可抵扣</t>
    <phoneticPr fontId="2" type="noConversion"/>
  </si>
  <si>
    <t>【财务费率】</t>
    <phoneticPr fontId="2" type="noConversion"/>
  </si>
  <si>
    <t>三、税费参数</t>
    <phoneticPr fontId="2" type="noConversion"/>
  </si>
  <si>
    <t>内部借款1</t>
    <phoneticPr fontId="2" type="noConversion"/>
  </si>
  <si>
    <t>内部借款2</t>
    <phoneticPr fontId="2" type="noConversion"/>
  </si>
  <si>
    <t>【增值税】</t>
    <phoneticPr fontId="2" type="noConversion"/>
  </si>
  <si>
    <t>调整点数一</t>
    <phoneticPr fontId="2" type="noConversion"/>
  </si>
  <si>
    <t>调整点数二</t>
    <phoneticPr fontId="2" type="noConversion"/>
  </si>
  <si>
    <t>土地征用及拆迁补偿费</t>
  </si>
  <si>
    <t>前期工程费</t>
  </si>
  <si>
    <t>基础设施费</t>
  </si>
  <si>
    <t>建筑安装工程费</t>
  </si>
  <si>
    <t>配套设施费</t>
  </si>
  <si>
    <t>其他建设费</t>
  </si>
  <si>
    <t>不可预见费</t>
  </si>
  <si>
    <t>不动产租赁</t>
  </si>
  <si>
    <t>销项</t>
  </si>
  <si>
    <t>销项</t>
    <phoneticPr fontId="2" type="noConversion"/>
  </si>
  <si>
    <t>进项</t>
  </si>
  <si>
    <t>进项</t>
    <phoneticPr fontId="2" type="noConversion"/>
  </si>
  <si>
    <t>销售不动产_一般</t>
    <phoneticPr fontId="2" type="noConversion"/>
  </si>
  <si>
    <t>销售不动产_简易</t>
    <phoneticPr fontId="2" type="noConversion"/>
  </si>
  <si>
    <t>不动产租赁服务</t>
    <phoneticPr fontId="2" type="noConversion"/>
  </si>
  <si>
    <t>建筑服务</t>
    <phoneticPr fontId="2" type="noConversion"/>
  </si>
  <si>
    <t>合适范围4%-6%</t>
  </si>
  <si>
    <t>合适范围7%-9%</t>
  </si>
  <si>
    <t>合适范围7%-10%</t>
    <phoneticPr fontId="2" type="noConversion"/>
  </si>
  <si>
    <t>合适范围1%-3%</t>
    <phoneticPr fontId="2" type="noConversion"/>
  </si>
  <si>
    <t>合适范围1%-4%</t>
    <phoneticPr fontId="2" type="noConversion"/>
  </si>
  <si>
    <t>土地出让金及拆迁补偿费</t>
    <phoneticPr fontId="2" type="noConversion"/>
  </si>
  <si>
    <t>城市维护建设税</t>
  </si>
  <si>
    <t>教育费附加</t>
  </si>
  <si>
    <t>地方教育费附加</t>
  </si>
  <si>
    <t>印花税-产权转移</t>
  </si>
  <si>
    <t>印花税-其他合同</t>
  </si>
  <si>
    <t>土地使用税</t>
  </si>
  <si>
    <t>耕地占用税</t>
  </si>
  <si>
    <t>【税金及附加】+【其他税】</t>
    <phoneticPr fontId="2" type="noConversion"/>
  </si>
  <si>
    <t>契税</t>
    <phoneticPr fontId="2" type="noConversion"/>
  </si>
  <si>
    <t>销售不动产</t>
  </si>
  <si>
    <t>增值税_预征率</t>
  </si>
  <si>
    <t>新项目=【应预缴税款=预收款/（1+适用税率9%）*3%】、老项目=【应预缴税款=预收款/（1+征收率5%）*3%】</t>
    <phoneticPr fontId="2" type="noConversion"/>
  </si>
  <si>
    <t>【预缴/预征率】</t>
    <phoneticPr fontId="2" type="noConversion"/>
  </si>
  <si>
    <t>公司名称</t>
    <phoneticPr fontId="2" type="noConversion"/>
  </si>
  <si>
    <t>【企业所得税】</t>
    <phoneticPr fontId="2" type="noConversion"/>
  </si>
  <si>
    <t>含商业、车位</t>
    <phoneticPr fontId="2" type="noConversion"/>
  </si>
  <si>
    <t>含别墅</t>
    <phoneticPr fontId="2" type="noConversion"/>
  </si>
  <si>
    <t>企业所得税</t>
  </si>
  <si>
    <t>预缴毛利率</t>
    <phoneticPr fontId="2" type="noConversion"/>
  </si>
  <si>
    <t>房产税_从价</t>
    <phoneticPr fontId="2" type="noConversion"/>
  </si>
  <si>
    <t>房产税_从租</t>
    <phoneticPr fontId="2" type="noConversion"/>
  </si>
  <si>
    <t>土增税预征_普通住宅</t>
    <phoneticPr fontId="2" type="noConversion"/>
  </si>
  <si>
    <t>土增税预征_非普通住宅</t>
    <phoneticPr fontId="2" type="noConversion"/>
  </si>
  <si>
    <t>土增税预征_其他非住宅</t>
    <phoneticPr fontId="2" type="noConversion"/>
  </si>
  <si>
    <t>土增税预征_政策性用房</t>
    <phoneticPr fontId="2" type="noConversion"/>
  </si>
  <si>
    <t>土增税预征_其他</t>
    <phoneticPr fontId="2" type="noConversion"/>
  </si>
  <si>
    <t>一、项目规划信息</t>
    <phoneticPr fontId="2" type="noConversion"/>
  </si>
  <si>
    <t>一级业态</t>
    <phoneticPr fontId="2" type="noConversion"/>
  </si>
  <si>
    <t>二级业态</t>
  </si>
  <si>
    <t>住宅</t>
  </si>
  <si>
    <t>别墅</t>
  </si>
  <si>
    <t>商业</t>
  </si>
  <si>
    <t>地下公共配套</t>
    <phoneticPr fontId="2" type="noConversion"/>
  </si>
  <si>
    <t>政策性房</t>
    <phoneticPr fontId="2" type="noConversion"/>
  </si>
  <si>
    <t>辅助</t>
    <phoneticPr fontId="2" type="noConversion"/>
  </si>
  <si>
    <t>住宅</t>
    <phoneticPr fontId="2" type="noConversion"/>
  </si>
  <si>
    <t>多层洋房</t>
    <phoneticPr fontId="2" type="noConversion"/>
  </si>
  <si>
    <t>小高层</t>
    <phoneticPr fontId="2" type="noConversion"/>
  </si>
  <si>
    <t>高层</t>
    <phoneticPr fontId="2" type="noConversion"/>
  </si>
  <si>
    <t>超高层</t>
    <phoneticPr fontId="2" type="noConversion"/>
  </si>
  <si>
    <t>别墅</t>
    <phoneticPr fontId="2" type="noConversion"/>
  </si>
  <si>
    <t>独栋别墅</t>
    <phoneticPr fontId="2" type="noConversion"/>
  </si>
  <si>
    <t>叠拼别墅</t>
    <phoneticPr fontId="2" type="noConversion"/>
  </si>
  <si>
    <t>双拼别墅</t>
    <phoneticPr fontId="2" type="noConversion"/>
  </si>
  <si>
    <t>联排别墅</t>
    <phoneticPr fontId="2" type="noConversion"/>
  </si>
  <si>
    <t>合院别墅</t>
    <phoneticPr fontId="2" type="noConversion"/>
  </si>
  <si>
    <t>购物中心</t>
    <phoneticPr fontId="2" type="noConversion"/>
  </si>
  <si>
    <t>街铺</t>
    <phoneticPr fontId="2" type="noConversion"/>
  </si>
  <si>
    <t>独立商业/会所</t>
    <phoneticPr fontId="2" type="noConversion"/>
  </si>
  <si>
    <t>底商</t>
    <phoneticPr fontId="2" type="noConversion"/>
  </si>
  <si>
    <t>地下商业</t>
    <phoneticPr fontId="2" type="noConversion"/>
  </si>
  <si>
    <t>公寓</t>
    <phoneticPr fontId="2" type="noConversion"/>
  </si>
  <si>
    <t>公寓</t>
    <phoneticPr fontId="2" type="noConversion"/>
  </si>
  <si>
    <t>办公</t>
    <phoneticPr fontId="2" type="noConversion"/>
  </si>
  <si>
    <t>SOHO</t>
    <phoneticPr fontId="2" type="noConversion"/>
  </si>
  <si>
    <t>写字楼</t>
    <phoneticPr fontId="2" type="noConversion"/>
  </si>
  <si>
    <t>酒店</t>
    <phoneticPr fontId="2" type="noConversion"/>
  </si>
  <si>
    <t>酒店</t>
    <phoneticPr fontId="2" type="noConversion"/>
  </si>
  <si>
    <t>车位</t>
    <phoneticPr fontId="2" type="noConversion"/>
  </si>
  <si>
    <t>车位</t>
    <phoneticPr fontId="2" type="noConversion"/>
  </si>
  <si>
    <t>停车楼</t>
    <phoneticPr fontId="2" type="noConversion"/>
  </si>
  <si>
    <t>平层公寓</t>
    <phoneticPr fontId="2" type="noConversion"/>
  </si>
  <si>
    <t>LOFT公寓</t>
    <phoneticPr fontId="2" type="noConversion"/>
  </si>
  <si>
    <t>地下产权车位</t>
    <phoneticPr fontId="2" type="noConversion"/>
  </si>
  <si>
    <t>地下非产权车位</t>
    <phoneticPr fontId="2" type="noConversion"/>
  </si>
  <si>
    <t>地下人防车位</t>
    <phoneticPr fontId="2" type="noConversion"/>
  </si>
  <si>
    <t>政策性房</t>
    <phoneticPr fontId="2" type="noConversion"/>
  </si>
  <si>
    <t>两限房</t>
    <phoneticPr fontId="2" type="noConversion"/>
  </si>
  <si>
    <t>保障房</t>
    <phoneticPr fontId="2" type="noConversion"/>
  </si>
  <si>
    <t>公租房</t>
    <phoneticPr fontId="2" type="noConversion"/>
  </si>
  <si>
    <t>安置房</t>
    <phoneticPr fontId="2" type="noConversion"/>
  </si>
  <si>
    <t>其他政策房</t>
    <phoneticPr fontId="2" type="noConversion"/>
  </si>
  <si>
    <t>回迁房</t>
    <phoneticPr fontId="2" type="noConversion"/>
  </si>
  <si>
    <t>人才房</t>
    <phoneticPr fontId="2" type="noConversion"/>
  </si>
  <si>
    <t>地上公共配套</t>
    <phoneticPr fontId="2" type="noConversion"/>
  </si>
  <si>
    <t>综合楼</t>
    <phoneticPr fontId="2" type="noConversion"/>
  </si>
  <si>
    <t>学校</t>
  </si>
  <si>
    <t>医院</t>
  </si>
  <si>
    <t>物业用房</t>
    <phoneticPr fontId="2" type="noConversion"/>
  </si>
  <si>
    <t>社区</t>
    <phoneticPr fontId="2" type="noConversion"/>
  </si>
  <si>
    <t>其他配套</t>
    <phoneticPr fontId="2" type="noConversion"/>
  </si>
  <si>
    <t>地下公共配套</t>
    <phoneticPr fontId="2" type="noConversion"/>
  </si>
  <si>
    <t>地下室</t>
    <phoneticPr fontId="2" type="noConversion"/>
  </si>
  <si>
    <t>人防地下</t>
  </si>
  <si>
    <t>地下配套及其他</t>
  </si>
  <si>
    <t>项目整体</t>
  </si>
  <si>
    <t>1期</t>
  </si>
  <si>
    <t>2期</t>
  </si>
  <si>
    <t>3期</t>
  </si>
  <si>
    <t>4期</t>
  </si>
  <si>
    <t>5期</t>
  </si>
  <si>
    <t>总建筑面积（m²）</t>
  </si>
  <si>
    <t>地上建筑面积（m²）</t>
  </si>
  <si>
    <t>地下建筑面积（m²）</t>
  </si>
  <si>
    <t>建筑密度</t>
  </si>
  <si>
    <t>容积率</t>
  </si>
  <si>
    <t>车位总数</t>
  </si>
  <si>
    <t>地上车位个数</t>
  </si>
  <si>
    <t>地下车位个数</t>
  </si>
  <si>
    <t>代征道路面积（m²）</t>
  </si>
  <si>
    <t>代征绿地面积（m²）</t>
  </si>
  <si>
    <t>代征其他面积（㎡）</t>
  </si>
  <si>
    <t>地下室底板面积（㎡）</t>
  </si>
  <si>
    <t>人防建筑面积（㎡）</t>
  </si>
  <si>
    <t>配套面积（m²）</t>
  </si>
  <si>
    <t>项目</t>
    <phoneticPr fontId="2" type="noConversion"/>
  </si>
  <si>
    <t>1期</t>
    <phoneticPr fontId="2" type="noConversion"/>
  </si>
  <si>
    <t>二、项目总平面图</t>
    <phoneticPr fontId="2" type="noConversion"/>
  </si>
  <si>
    <t>三、产品规划信息</t>
    <phoneticPr fontId="2" type="noConversion"/>
  </si>
  <si>
    <t>销售部分</t>
    <phoneticPr fontId="2" type="noConversion"/>
  </si>
  <si>
    <t>产品编码</t>
  </si>
  <si>
    <t>运营分期</t>
  </si>
  <si>
    <t>产品描述</t>
  </si>
  <si>
    <t>交房标准</t>
  </si>
  <si>
    <t>地下建筑面积(㎡）</t>
  </si>
  <si>
    <t>层数</t>
  </si>
  <si>
    <t>层高</t>
  </si>
  <si>
    <t>是否有产权</t>
  </si>
  <si>
    <t>小计</t>
    <phoneticPr fontId="2" type="noConversion"/>
  </si>
  <si>
    <r>
      <t>一级业态
【</t>
    </r>
    <r>
      <rPr>
        <b/>
        <sz val="10"/>
        <color rgb="FFB31B1B"/>
        <rFont val="微软雅黑"/>
        <family val="2"/>
        <charset val="134"/>
      </rPr>
      <t>必填</t>
    </r>
    <r>
      <rPr>
        <b/>
        <sz val="10"/>
        <color theme="0"/>
        <rFont val="微软雅黑"/>
        <family val="2"/>
        <charset val="134"/>
      </rPr>
      <t>】</t>
    </r>
    <phoneticPr fontId="2" type="noConversion"/>
  </si>
  <si>
    <t>地上建筑面积(㎡）</t>
    <phoneticPr fontId="2" type="noConversion"/>
  </si>
  <si>
    <t>占地面积/基底面积(㎡）</t>
    <phoneticPr fontId="2" type="noConversion"/>
  </si>
  <si>
    <t>可售面积(㎡）/车位填个数</t>
    <phoneticPr fontId="2" type="noConversion"/>
  </si>
  <si>
    <t>二级业态</t>
    <phoneticPr fontId="2" type="noConversion"/>
  </si>
  <si>
    <t>起始值</t>
    <phoneticPr fontId="2" type="noConversion"/>
  </si>
  <si>
    <t>数量</t>
    <phoneticPr fontId="2" type="noConversion"/>
  </si>
  <si>
    <t>楼栋数
（楼栋号）</t>
    <phoneticPr fontId="2" type="noConversion"/>
  </si>
  <si>
    <t>序号</t>
  </si>
  <si>
    <t>专业</t>
  </si>
  <si>
    <t>填写单元格颜色</t>
  </si>
  <si>
    <t>财务</t>
  </si>
  <si>
    <t>设计</t>
  </si>
  <si>
    <t>成本</t>
  </si>
  <si>
    <t>营销</t>
  </si>
  <si>
    <t>部门分工</t>
    <phoneticPr fontId="2" type="noConversion"/>
  </si>
  <si>
    <t>运营/开发</t>
    <phoneticPr fontId="2" type="noConversion"/>
  </si>
  <si>
    <t>政策性房</t>
  </si>
  <si>
    <t>底商</t>
  </si>
  <si>
    <t>车位</t>
  </si>
  <si>
    <t>自持部分</t>
    <phoneticPr fontId="2" type="noConversion"/>
  </si>
  <si>
    <t>车位总个数</t>
  </si>
  <si>
    <t>配套部分</t>
    <phoneticPr fontId="2" type="noConversion"/>
  </si>
  <si>
    <t>XS01</t>
  </si>
  <si>
    <t>XS02</t>
  </si>
  <si>
    <t>XS03</t>
  </si>
  <si>
    <t>XS04</t>
  </si>
  <si>
    <t>XS05</t>
  </si>
  <si>
    <t>XS06</t>
  </si>
  <si>
    <t>XS07</t>
  </si>
  <si>
    <t>XS08</t>
  </si>
  <si>
    <t>XS09</t>
  </si>
  <si>
    <t>XS10</t>
  </si>
  <si>
    <t>XS11</t>
  </si>
  <si>
    <t>XS12</t>
  </si>
  <si>
    <t>XS13</t>
  </si>
  <si>
    <t>XS14</t>
  </si>
  <si>
    <t>XS15</t>
  </si>
  <si>
    <t>XS16</t>
  </si>
  <si>
    <t>XS17</t>
  </si>
  <si>
    <t>XS18</t>
  </si>
  <si>
    <t>XS19</t>
  </si>
  <si>
    <t>XS20</t>
  </si>
  <si>
    <t>PT01</t>
  </si>
  <si>
    <t>PT02</t>
  </si>
  <si>
    <t>PT03</t>
  </si>
  <si>
    <t>PT04</t>
  </si>
  <si>
    <t>PT05</t>
  </si>
  <si>
    <t>PT06</t>
  </si>
  <si>
    <t>PT07</t>
  </si>
  <si>
    <t>PT08</t>
  </si>
  <si>
    <t>PT09</t>
  </si>
  <si>
    <t>PT10</t>
  </si>
  <si>
    <t>PT11</t>
  </si>
  <si>
    <t>PT12</t>
  </si>
  <si>
    <t>PT13</t>
  </si>
  <si>
    <t>PT14</t>
  </si>
  <si>
    <t>PT15</t>
  </si>
  <si>
    <t>PT16</t>
  </si>
  <si>
    <t>PT17</t>
  </si>
  <si>
    <t>PT18</t>
  </si>
  <si>
    <t>PT19</t>
  </si>
  <si>
    <t>PT20</t>
  </si>
  <si>
    <t>ZC01</t>
    <phoneticPr fontId="2" type="noConversion"/>
  </si>
  <si>
    <t>ZC03</t>
    <phoneticPr fontId="2" type="noConversion"/>
  </si>
  <si>
    <t>ZC02</t>
    <phoneticPr fontId="2" type="noConversion"/>
  </si>
  <si>
    <t>ZC04</t>
  </si>
  <si>
    <t>ZC05</t>
  </si>
  <si>
    <t>ZC06</t>
  </si>
  <si>
    <t>ZC07</t>
  </si>
  <si>
    <t>ZC08</t>
  </si>
  <si>
    <t>ZC09</t>
  </si>
  <si>
    <t>ZC10</t>
  </si>
  <si>
    <t>ZC11</t>
  </si>
  <si>
    <t>ZC12</t>
  </si>
  <si>
    <t>ZC13</t>
  </si>
  <si>
    <t>ZC14</t>
  </si>
  <si>
    <t>ZC15</t>
  </si>
  <si>
    <t>ZC16</t>
  </si>
  <si>
    <t>ZC17</t>
  </si>
  <si>
    <t>ZC18</t>
  </si>
  <si>
    <t>ZC19</t>
  </si>
  <si>
    <t>ZC20</t>
    <phoneticPr fontId="2" type="noConversion"/>
  </si>
  <si>
    <t>备注</t>
    <phoneticPr fontId="2" type="noConversion"/>
  </si>
  <si>
    <t>管理费用</t>
    <phoneticPr fontId="2" type="noConversion"/>
  </si>
  <si>
    <t>费率</t>
    <phoneticPr fontId="2" type="noConversion"/>
  </si>
  <si>
    <t>备注</t>
    <phoneticPr fontId="2" type="noConversion"/>
  </si>
  <si>
    <t>财务费用</t>
    <phoneticPr fontId="2" type="noConversion"/>
  </si>
  <si>
    <t>费率</t>
    <phoneticPr fontId="2" type="noConversion"/>
  </si>
  <si>
    <t>备注</t>
    <phoneticPr fontId="2" type="noConversion"/>
  </si>
  <si>
    <t>项目名称</t>
    <phoneticPr fontId="2" type="noConversion"/>
  </si>
  <si>
    <t>新/老项目</t>
    <phoneticPr fontId="2" type="noConversion"/>
  </si>
  <si>
    <t>计税方式</t>
    <phoneticPr fontId="2" type="noConversion"/>
  </si>
  <si>
    <t>项目阶段</t>
    <phoneticPr fontId="2" type="noConversion"/>
  </si>
  <si>
    <t>项目位置</t>
    <phoneticPr fontId="2" type="noConversion"/>
  </si>
  <si>
    <t>所在城市</t>
    <phoneticPr fontId="2" type="noConversion"/>
  </si>
  <si>
    <t>获取方式</t>
    <phoneticPr fontId="2" type="noConversion"/>
  </si>
  <si>
    <t>数据更新时间</t>
    <phoneticPr fontId="2" type="noConversion"/>
  </si>
  <si>
    <t>★开始时间</t>
    <phoneticPr fontId="2" type="noConversion"/>
  </si>
  <si>
    <t>细目</t>
    <phoneticPr fontId="2" type="noConversion"/>
  </si>
  <si>
    <t>税率</t>
    <phoneticPr fontId="2" type="noConversion"/>
  </si>
  <si>
    <t>细目</t>
    <phoneticPr fontId="2" type="noConversion"/>
  </si>
  <si>
    <t>税率</t>
    <phoneticPr fontId="2" type="noConversion"/>
  </si>
  <si>
    <t>备注</t>
    <phoneticPr fontId="2" type="noConversion"/>
  </si>
  <si>
    <t>细目</t>
    <phoneticPr fontId="2" type="noConversion"/>
  </si>
  <si>
    <t>税率</t>
    <phoneticPr fontId="2" type="noConversion"/>
  </si>
  <si>
    <t>进项税率调整</t>
    <phoneticPr fontId="2" type="noConversion"/>
  </si>
  <si>
    <t>备注</t>
    <phoneticPr fontId="2" type="noConversion"/>
  </si>
  <si>
    <t>一级业态
【必填】</t>
  </si>
  <si>
    <t>楼栋数
（楼栋号）</t>
  </si>
  <si>
    <t>XS01</t>
    <phoneticPr fontId="2" type="noConversion"/>
  </si>
  <si>
    <t>土地获取</t>
    <phoneticPr fontId="2" type="noConversion"/>
  </si>
  <si>
    <t>±0.0结构完成</t>
    <phoneticPr fontId="2" type="noConversion"/>
  </si>
  <si>
    <t>主体结构封顶</t>
    <phoneticPr fontId="2" type="noConversion"/>
  </si>
  <si>
    <t>消防验收</t>
    <phoneticPr fontId="2" type="noConversion"/>
  </si>
  <si>
    <t>规划验收</t>
    <phoneticPr fontId="2" type="noConversion"/>
  </si>
  <si>
    <t>质监验收</t>
    <phoneticPr fontId="2" type="noConversion"/>
  </si>
  <si>
    <t>取得竣工备案证</t>
    <phoneticPr fontId="2" type="noConversion"/>
  </si>
  <si>
    <t>取得大产证</t>
    <phoneticPr fontId="2" type="noConversion"/>
  </si>
  <si>
    <t>展示区开放</t>
    <phoneticPr fontId="2" type="noConversion"/>
  </si>
  <si>
    <t>建筑/规划设计方案</t>
    <phoneticPr fontId="2" type="noConversion"/>
  </si>
  <si>
    <t>建设工程规划许可证</t>
    <phoneticPr fontId="2" type="noConversion"/>
  </si>
  <si>
    <t>建筑工程施工许可证</t>
    <phoneticPr fontId="2" type="noConversion"/>
  </si>
  <si>
    <t>预售许可证（开盘）</t>
    <phoneticPr fontId="2" type="noConversion"/>
  </si>
  <si>
    <t>五方验收</t>
    <phoneticPr fontId="2" type="noConversion"/>
  </si>
  <si>
    <t>户内精装修工程</t>
    <phoneticPr fontId="2" type="noConversion"/>
  </si>
  <si>
    <t>园林景观工程</t>
    <phoneticPr fontId="2" type="noConversion"/>
  </si>
  <si>
    <t>交付</t>
    <phoneticPr fontId="2" type="noConversion"/>
  </si>
  <si>
    <t>施工总承包结算</t>
    <phoneticPr fontId="2" type="noConversion"/>
  </si>
  <si>
    <t>ZC01</t>
  </si>
  <si>
    <t>ZC02</t>
  </si>
  <si>
    <t>ZC03</t>
  </si>
  <si>
    <t>ZC20</t>
  </si>
  <si>
    <t>项目整体</t>
    <phoneticPr fontId="2" type="noConversion"/>
  </si>
  <si>
    <t>项目整体</t>
    <phoneticPr fontId="2" type="noConversion"/>
  </si>
  <si>
    <t>首次开盘时间</t>
    <phoneticPr fontId="2" type="noConversion"/>
  </si>
  <si>
    <t>第一栋封顶</t>
    <phoneticPr fontId="2" type="noConversion"/>
  </si>
  <si>
    <t>最后一栋竣备</t>
    <phoneticPr fontId="2" type="noConversion"/>
  </si>
  <si>
    <t>一级业态</t>
  </si>
  <si>
    <t>事项</t>
  </si>
  <si>
    <t>单位</t>
  </si>
  <si>
    <t>销售回款</t>
    <phoneticPr fontId="2" type="noConversion"/>
  </si>
  <si>
    <t>签约金额</t>
  </si>
  <si>
    <t>签约均价</t>
  </si>
  <si>
    <t>签约回款</t>
  </si>
  <si>
    <t>累计去化率</t>
  </si>
  <si>
    <t>累计回款率</t>
  </si>
  <si>
    <t>㎡</t>
  </si>
  <si>
    <t>万元</t>
  </si>
  <si>
    <t>元/㎡</t>
  </si>
  <si>
    <t>%</t>
  </si>
  <si>
    <t>楼栋数
（楼栋号）</t>
    <phoneticPr fontId="2" type="noConversion"/>
  </si>
  <si>
    <t>运营
分期</t>
    <phoneticPr fontId="2" type="noConversion"/>
  </si>
  <si>
    <t>交房
标准</t>
    <phoneticPr fontId="2" type="noConversion"/>
  </si>
  <si>
    <t>产品
编码</t>
    <phoneticPr fontId="2" type="noConversion"/>
  </si>
  <si>
    <t>可售
面积</t>
    <phoneticPr fontId="2" type="noConversion"/>
  </si>
  <si>
    <t>动态合计</t>
    <phoneticPr fontId="2" type="noConversion"/>
  </si>
  <si>
    <t>立项/考核</t>
    <phoneticPr fontId="2" type="noConversion"/>
  </si>
  <si>
    <t>差异</t>
    <phoneticPr fontId="2" type="noConversion"/>
  </si>
  <si>
    <t>数据校验</t>
    <phoneticPr fontId="2" type="noConversion"/>
  </si>
  <si>
    <t>销售汇总</t>
    <phoneticPr fontId="2" type="noConversion"/>
  </si>
  <si>
    <t>签约面积</t>
  </si>
  <si>
    <r>
      <t xml:space="preserve">月度    </t>
    </r>
    <r>
      <rPr>
        <b/>
        <sz val="10"/>
        <color theme="0"/>
        <rFont val="Malgun Gothic Semilight"/>
        <family val="2"/>
        <charset val="134"/>
      </rPr>
      <t>▷</t>
    </r>
    <phoneticPr fontId="2" type="noConversion"/>
  </si>
  <si>
    <r>
      <t xml:space="preserve">年度    </t>
    </r>
    <r>
      <rPr>
        <b/>
        <sz val="10"/>
        <color theme="0"/>
        <rFont val="Malgun Gothic Semilight"/>
        <family val="2"/>
        <charset val="134"/>
      </rPr>
      <t>▷</t>
    </r>
    <phoneticPr fontId="2" type="noConversion"/>
  </si>
  <si>
    <t>整体</t>
    <phoneticPr fontId="2" type="noConversion"/>
  </si>
  <si>
    <t>运营分期</t>
    <phoneticPr fontId="2" type="noConversion"/>
  </si>
  <si>
    <t>1期</t>
    <phoneticPr fontId="2" type="noConversion"/>
  </si>
  <si>
    <t>2期</t>
    <phoneticPr fontId="2" type="noConversion"/>
  </si>
  <si>
    <t>3期</t>
    <phoneticPr fontId="2" type="noConversion"/>
  </si>
  <si>
    <t>分期+一/二级业态</t>
  </si>
  <si>
    <t>出现次数</t>
    <phoneticPr fontId="2" type="noConversion"/>
  </si>
  <si>
    <t>行次</t>
    <phoneticPr fontId="2" type="noConversion"/>
  </si>
  <si>
    <t>排序</t>
    <phoneticPr fontId="2" type="noConversion"/>
  </si>
  <si>
    <t>排序重排</t>
    <phoneticPr fontId="2" type="noConversion"/>
  </si>
  <si>
    <t>行次重排</t>
    <phoneticPr fontId="2" type="noConversion"/>
  </si>
  <si>
    <t>最后行次</t>
    <phoneticPr fontId="2" type="noConversion"/>
  </si>
  <si>
    <t>行次</t>
    <phoneticPr fontId="2" type="noConversion"/>
  </si>
  <si>
    <t>排序</t>
    <phoneticPr fontId="2" type="noConversion"/>
  </si>
  <si>
    <t>行号</t>
    <phoneticPr fontId="2" type="noConversion"/>
  </si>
  <si>
    <t>全部分期</t>
    <phoneticPr fontId="2" type="noConversion"/>
  </si>
  <si>
    <t>1期</t>
    <phoneticPr fontId="2" type="noConversion"/>
  </si>
  <si>
    <t>2期</t>
    <phoneticPr fontId="2" type="noConversion"/>
  </si>
  <si>
    <t>行次</t>
    <phoneticPr fontId="2" type="noConversion"/>
  </si>
  <si>
    <t>行号</t>
    <phoneticPr fontId="2" type="noConversion"/>
  </si>
  <si>
    <t>一级业态</t>
    <phoneticPr fontId="2" type="noConversion"/>
  </si>
  <si>
    <t>二级业态</t>
    <phoneticPr fontId="2" type="noConversion"/>
  </si>
  <si>
    <t>——</t>
  </si>
  <si>
    <t>2期</t>
    <phoneticPr fontId="2" type="noConversion"/>
  </si>
  <si>
    <t>3期</t>
    <phoneticPr fontId="2" type="noConversion"/>
  </si>
  <si>
    <t>4期</t>
    <phoneticPr fontId="2" type="noConversion"/>
  </si>
  <si>
    <t>5期</t>
    <phoneticPr fontId="2" type="noConversion"/>
  </si>
  <si>
    <t>土地出让金</t>
  </si>
  <si>
    <t>公共部位装修</t>
  </si>
  <si>
    <t>土地征用费（含土地转让费、土地效益金、土地开发费）；拆迁补偿费（劳动力安置费、有关地上地下附着物拆迁补偿的净支出、安置动迁用房支出（安置房、回迁房）、农作物补偿费，危房补偿费等）等。</t>
  </si>
  <si>
    <t>向政府部门交纳的大市政配套费、征用生地向当地市政公司交纳的红线外道路、水、电、气、热、通讯等的建造费、管线铺设费、接口补偿费</t>
  </si>
  <si>
    <t>土地登记过户手续费、出让金的滞纳金、出让金违约金、出让金利息、土地开发权批复费、土地面积丈量测绘费、土地闲置费等</t>
  </si>
  <si>
    <t>成本编码</t>
    <phoneticPr fontId="2" type="noConversion"/>
  </si>
  <si>
    <t>一、土地成本</t>
  </si>
  <si>
    <t>二、前期工程费</t>
  </si>
  <si>
    <t>三、建筑安装工程费</t>
  </si>
  <si>
    <t>1、职工薪酬</t>
  </si>
  <si>
    <t>2、福利费</t>
  </si>
  <si>
    <t>3、社会保险</t>
  </si>
  <si>
    <t>4、住房公积金</t>
  </si>
  <si>
    <t>5、职工教育经费</t>
  </si>
  <si>
    <t>6、工会经费</t>
  </si>
  <si>
    <t>7、劳动保护费</t>
  </si>
  <si>
    <t>8、前期物业管理费</t>
  </si>
  <si>
    <t>9、后期成本</t>
  </si>
  <si>
    <t>10、资本化利息</t>
  </si>
  <si>
    <t>成本解释</t>
    <phoneticPr fontId="2" type="noConversion"/>
  </si>
  <si>
    <t>含白蚁防治费、人防易地建设费、新墙体基金、散装水泥基金、城建档案费、规划服务费、物价认证费、防雷减灾费、特种垃圾处理、噪声排污费、环境、交通、日照报告费、其他立项报批</t>
  </si>
  <si>
    <t>含土方工程、桩基工程、地基处理措施费等</t>
  </si>
  <si>
    <t>含土建施工成本、土建甲供主材、外墙涂料、幕墙工程、保温工程、防水工程、耐磨地坪等</t>
  </si>
  <si>
    <t>含室内水电、安装甲供材、消防、通风、空调工程、栏杆扶手百叶、太阳能应急等</t>
  </si>
  <si>
    <t>含门窗安装、入户门单元门、防火门等</t>
  </si>
  <si>
    <t>含电梯供货、电梯安装、电梯装修等</t>
  </si>
  <si>
    <t>实体售楼处</t>
  </si>
  <si>
    <t>实体样板房</t>
  </si>
  <si>
    <t>含开荒保洁、零星维修</t>
  </si>
  <si>
    <t>含围墙、绿化、景观、体育健身设施、小区道路等</t>
  </si>
  <si>
    <t>含雨污水、供水、供电、供气、电信、有线、智能化、路灯等</t>
  </si>
  <si>
    <t>后期土方、门卫设施、驳岸工程、消防设施、导视系统、零星基础设施费等</t>
  </si>
  <si>
    <t>公共维修基金、物业交接费用、交易服务费、房屋测绘费用、大产权登记费等</t>
  </si>
  <si>
    <t>成本科目</t>
    <phoneticPr fontId="2" type="noConversion"/>
  </si>
  <si>
    <t>含税成本</t>
  </si>
  <si>
    <t>不含税成本</t>
  </si>
  <si>
    <t>进项税额</t>
  </si>
  <si>
    <t>注：
1.此处只填写可售或者视同销售的产品（人防车位若可以租赁则是视同销售的产品），自持部分及配套填在下面的区域；
2.每一个产品编号地上建筑面积和地下建筑面积只能填一个，若某种业态既有地上又有地下则分开填写，半地下的住宅属于地下的建筑面积；
3.产品二级业态划分要与财务基本核算对象或清算对象相一致。楼栋数（楼栋号）可根据预测或实测报告如实填列单栋面积数据，此时其他部门数据要全部重新更新
常见错误：
1.请注意完全一样的产品需要合并,填写完之后主要检查红色填充区域； 2.可售面积信息遗漏</t>
    <phoneticPr fontId="2" type="noConversion"/>
  </si>
  <si>
    <t>用地面积（m²）</t>
    <phoneticPr fontId="2" type="noConversion"/>
  </si>
  <si>
    <r>
      <t>开发成本</t>
    </r>
    <r>
      <rPr>
        <sz val="10"/>
        <color theme="1"/>
        <rFont val="微软雅黑"/>
        <family val="2"/>
        <charset val="134"/>
      </rPr>
      <t>（万元）</t>
    </r>
    <phoneticPr fontId="2" type="noConversion"/>
  </si>
  <si>
    <t>全 期</t>
    <phoneticPr fontId="2" type="noConversion"/>
  </si>
  <si>
    <t>成本分摊原则</t>
    <phoneticPr fontId="2" type="noConversion"/>
  </si>
  <si>
    <t>成本分摊原则</t>
    <phoneticPr fontId="2" type="noConversion"/>
  </si>
  <si>
    <t>综合税率(%)</t>
    <phoneticPr fontId="2" type="noConversion"/>
  </si>
  <si>
    <t>全类型分摊</t>
  </si>
  <si>
    <t>全类型分摊</t>
    <phoneticPr fontId="2" type="noConversion"/>
  </si>
  <si>
    <t>通水、电、路、场地平整、临时围墙、临时用房等</t>
    <phoneticPr fontId="2" type="noConversion"/>
  </si>
  <si>
    <t>含质监、审图、监理、招标、测量、检测等</t>
    <phoneticPr fontId="2" type="noConversion"/>
  </si>
  <si>
    <t>所有的设计费用及技术类费用</t>
    <phoneticPr fontId="2" type="noConversion"/>
  </si>
  <si>
    <t>室内精装修</t>
    <phoneticPr fontId="2" type="noConversion"/>
  </si>
  <si>
    <t>竣工后两年</t>
  </si>
  <si>
    <t>竣工后五年</t>
  </si>
  <si>
    <t>建筑/规划设计方案</t>
  </si>
  <si>
    <t>建设工程规划许可证</t>
  </si>
  <si>
    <t>建筑工程施工许可证</t>
  </si>
  <si>
    <t>±0.0结构完成</t>
  </si>
  <si>
    <t>展示区开放</t>
  </si>
  <si>
    <t>主体结构封顶</t>
  </si>
  <si>
    <t>园林景观工程</t>
  </si>
  <si>
    <t>户内精装修工程</t>
  </si>
  <si>
    <t>五方验收</t>
  </si>
  <si>
    <t>取得竣工备案证</t>
  </si>
  <si>
    <t>交付</t>
  </si>
  <si>
    <t>施工总承包结算</t>
  </si>
  <si>
    <t>取得大产证</t>
  </si>
  <si>
    <t>支付土地保证金</t>
    <phoneticPr fontId="2" type="noConversion"/>
  </si>
  <si>
    <t>一期土地款</t>
    <phoneticPr fontId="2" type="noConversion"/>
  </si>
  <si>
    <t>二期土地款</t>
    <phoneticPr fontId="2" type="noConversion"/>
  </si>
  <si>
    <t>剩余土地款</t>
    <phoneticPr fontId="2" type="noConversion"/>
  </si>
  <si>
    <t>预售许可证/开盘</t>
    <phoneticPr fontId="2" type="noConversion"/>
  </si>
  <si>
    <t>编号</t>
  </si>
  <si>
    <t>编号</t>
    <phoneticPr fontId="2" type="noConversion"/>
  </si>
  <si>
    <t>1期节点</t>
    <phoneticPr fontId="2" type="noConversion"/>
  </si>
  <si>
    <t>2期节点</t>
    <phoneticPr fontId="2" type="noConversion"/>
  </si>
  <si>
    <t>3期节点</t>
    <phoneticPr fontId="2" type="noConversion"/>
  </si>
  <si>
    <t>4期节点</t>
    <phoneticPr fontId="2" type="noConversion"/>
  </si>
  <si>
    <t>5期节点</t>
    <phoneticPr fontId="2" type="noConversion"/>
  </si>
  <si>
    <t>付款假设</t>
    <phoneticPr fontId="2" type="noConversion"/>
  </si>
  <si>
    <t>项目开发计划及付款预设</t>
    <phoneticPr fontId="2" type="noConversion"/>
  </si>
  <si>
    <t>工程付款参考比例</t>
    <phoneticPr fontId="2" type="noConversion"/>
  </si>
  <si>
    <t>土地成本</t>
  </si>
  <si>
    <t>公共配套设施</t>
  </si>
  <si>
    <t>开发间接费</t>
  </si>
  <si>
    <t>1期</t>
    <phoneticPr fontId="2" type="noConversion"/>
  </si>
  <si>
    <t>2期</t>
    <phoneticPr fontId="2" type="noConversion"/>
  </si>
  <si>
    <t>3期</t>
    <phoneticPr fontId="2" type="noConversion"/>
  </si>
  <si>
    <t>小计</t>
    <phoneticPr fontId="2" type="noConversion"/>
  </si>
  <si>
    <t>套数</t>
    <phoneticPr fontId="2" type="noConversion"/>
  </si>
  <si>
    <r>
      <rPr>
        <sz val="10"/>
        <color rgb="FFFF0000"/>
        <rFont val="微软雅黑"/>
        <family val="2"/>
        <charset val="134"/>
      </rPr>
      <t>可售面积</t>
    </r>
    <r>
      <rPr>
        <sz val="10"/>
        <color theme="1"/>
        <rFont val="微软雅黑"/>
        <family val="2"/>
        <charset val="134"/>
      </rPr>
      <t>_地下车位（m²）</t>
    </r>
    <phoneticPr fontId="2" type="noConversion"/>
  </si>
  <si>
    <r>
      <rPr>
        <sz val="10"/>
        <color rgb="FFFF0000"/>
        <rFont val="微软雅黑"/>
        <family val="2"/>
        <charset val="134"/>
      </rPr>
      <t>可经营面积</t>
    </r>
    <r>
      <rPr>
        <sz val="10"/>
        <color theme="1"/>
        <rFont val="微软雅黑"/>
        <family val="2"/>
        <charset val="134"/>
      </rPr>
      <t>（m²）</t>
    </r>
    <phoneticPr fontId="2" type="noConversion"/>
  </si>
  <si>
    <t>绿地面积(㎡)</t>
    <phoneticPr fontId="2" type="noConversion"/>
  </si>
  <si>
    <t>楼栋号</t>
  </si>
  <si>
    <t>层数（层）</t>
  </si>
  <si>
    <t>可售面积（㎡）</t>
  </si>
  <si>
    <t>楼栋信息表</t>
    <phoneticPr fontId="2" type="noConversion"/>
  </si>
  <si>
    <t>二级业态</t>
    <phoneticPr fontId="2" type="noConversion"/>
  </si>
  <si>
    <t>1#</t>
  </si>
  <si>
    <t>2#</t>
  </si>
  <si>
    <t>3#</t>
  </si>
  <si>
    <t>5#</t>
  </si>
  <si>
    <t>6#</t>
  </si>
  <si>
    <t>7#</t>
  </si>
  <si>
    <t>8#</t>
  </si>
  <si>
    <t>备注</t>
    <phoneticPr fontId="2" type="noConversion"/>
  </si>
  <si>
    <t>高层</t>
  </si>
  <si>
    <t>小高层</t>
  </si>
  <si>
    <t>土地出让金</t>
    <phoneticPr fontId="2" type="noConversion"/>
  </si>
  <si>
    <t>拆迁补偿费</t>
    <phoneticPr fontId="2" type="noConversion"/>
  </si>
  <si>
    <t>市政配套设施建设费</t>
    <phoneticPr fontId="2" type="noConversion"/>
  </si>
  <si>
    <t>土地税金</t>
    <phoneticPr fontId="2" type="noConversion"/>
  </si>
  <si>
    <t>其他土地费用</t>
    <phoneticPr fontId="2" type="noConversion"/>
  </si>
  <si>
    <t>前期费用</t>
  </si>
  <si>
    <t>勘察设计费</t>
  </si>
  <si>
    <t>报建费</t>
  </si>
  <si>
    <t>基础设施配套费</t>
  </si>
  <si>
    <t>非经营性公建配套费</t>
  </si>
  <si>
    <t>工程咨询服务费</t>
  </si>
  <si>
    <t>后期费用</t>
  </si>
  <si>
    <t>其它开发费用</t>
  </si>
  <si>
    <t>前期工程</t>
  </si>
  <si>
    <t>主楼_高层住宅</t>
    <phoneticPr fontId="2" type="noConversion"/>
  </si>
  <si>
    <t>主楼_商业</t>
    <phoneticPr fontId="2" type="noConversion"/>
  </si>
  <si>
    <t>地下室</t>
    <phoneticPr fontId="2" type="noConversion"/>
  </si>
  <si>
    <t>市政配套设施</t>
  </si>
  <si>
    <t>仅精装项目分摊</t>
    <phoneticPr fontId="2" type="noConversion"/>
  </si>
  <si>
    <t>车位分摊-50%</t>
  </si>
  <si>
    <t>车位分摊-50%</t>
    <phoneticPr fontId="2" type="noConversion"/>
  </si>
  <si>
    <t>车位分摊-0%</t>
    <phoneticPr fontId="2" type="noConversion"/>
  </si>
  <si>
    <t>契税、耕地占用税、印花税</t>
    <phoneticPr fontId="2" type="noConversion"/>
  </si>
  <si>
    <t>六、开发间接费</t>
    <phoneticPr fontId="2" type="noConversion"/>
  </si>
  <si>
    <t>营建/运营费用</t>
    <phoneticPr fontId="2" type="noConversion"/>
  </si>
  <si>
    <t>五、公共配套设施费</t>
    <phoneticPr fontId="2" type="noConversion"/>
  </si>
  <si>
    <t>会所/综合楼</t>
    <phoneticPr fontId="2" type="noConversion"/>
  </si>
  <si>
    <t>学校/幼儿园</t>
    <phoneticPr fontId="2" type="noConversion"/>
  </si>
  <si>
    <t>其他公共配套设施</t>
    <phoneticPr fontId="2" type="noConversion"/>
  </si>
  <si>
    <t>物业用房/居委会</t>
    <phoneticPr fontId="2" type="noConversion"/>
  </si>
  <si>
    <t>景观工程费用</t>
    <phoneticPr fontId="2" type="noConversion"/>
  </si>
  <si>
    <t>管线工程费用</t>
    <phoneticPr fontId="2" type="noConversion"/>
  </si>
  <si>
    <t>其他基础设施费用</t>
    <phoneticPr fontId="2" type="noConversion"/>
  </si>
  <si>
    <t>销售部分</t>
    <phoneticPr fontId="2" type="noConversion"/>
  </si>
  <si>
    <t>自持部分</t>
    <phoneticPr fontId="2" type="noConversion"/>
  </si>
  <si>
    <t>总建筑面积</t>
    <phoneticPr fontId="2" type="noConversion"/>
  </si>
  <si>
    <t>单方成本（含税）（元）</t>
  </si>
  <si>
    <t>单方成本（含税）（元）</t>
    <phoneticPr fontId="2" type="noConversion"/>
  </si>
  <si>
    <t>建筑面积（m²）</t>
    <phoneticPr fontId="2" type="noConversion"/>
  </si>
  <si>
    <t>建筑面积_地上</t>
    <phoneticPr fontId="2" type="noConversion"/>
  </si>
  <si>
    <t>建筑面积_地下</t>
    <phoneticPr fontId="2" type="noConversion"/>
  </si>
  <si>
    <t>总建筑面积</t>
    <phoneticPr fontId="2" type="noConversion"/>
  </si>
  <si>
    <t>销售部分</t>
    <phoneticPr fontId="2" type="noConversion"/>
  </si>
  <si>
    <t>自持部分</t>
    <phoneticPr fontId="2" type="noConversion"/>
  </si>
  <si>
    <t>地上</t>
  </si>
  <si>
    <t>地上</t>
    <phoneticPr fontId="2" type="noConversion"/>
  </si>
  <si>
    <t>地下</t>
  </si>
  <si>
    <t>地下</t>
    <phoneticPr fontId="2" type="noConversion"/>
  </si>
  <si>
    <t>单方成本（含税）（元）</t>
    <phoneticPr fontId="2" type="noConversion"/>
  </si>
  <si>
    <t>四、基础设施费</t>
    <phoneticPr fontId="2" type="noConversion"/>
  </si>
  <si>
    <t>基础设施费</t>
    <phoneticPr fontId="2" type="noConversion"/>
  </si>
  <si>
    <t>公共配套设施费</t>
  </si>
  <si>
    <t>公共配套设施费</t>
    <phoneticPr fontId="2" type="noConversion"/>
  </si>
  <si>
    <t>成本科目</t>
    <phoneticPr fontId="2" type="noConversion"/>
  </si>
  <si>
    <t>运营分期</t>
    <phoneticPr fontId="2" type="noConversion"/>
  </si>
  <si>
    <t>截止累计</t>
    <phoneticPr fontId="2" type="noConversion"/>
  </si>
  <si>
    <t>立项/目标</t>
    <phoneticPr fontId="2" type="noConversion"/>
  </si>
  <si>
    <t>目标成本
（全期）</t>
    <phoneticPr fontId="2" type="noConversion"/>
  </si>
  <si>
    <t>全期总成本（动态）（万元）</t>
    <phoneticPr fontId="2" type="noConversion"/>
  </si>
  <si>
    <t>目标成本
（1期）</t>
    <phoneticPr fontId="2" type="noConversion"/>
  </si>
  <si>
    <t>目标成本
（2期）</t>
    <phoneticPr fontId="2" type="noConversion"/>
  </si>
  <si>
    <t>1期总成本（动态）（万元）</t>
    <phoneticPr fontId="2" type="noConversion"/>
  </si>
  <si>
    <t>2期总成本（动态）（万元）</t>
    <phoneticPr fontId="2" type="noConversion"/>
  </si>
  <si>
    <t>3期总成本（万元）</t>
    <phoneticPr fontId="2" type="noConversion"/>
  </si>
  <si>
    <t>目标成本
（3期）</t>
    <phoneticPr fontId="2" type="noConversion"/>
  </si>
  <si>
    <t>综合抵扣%</t>
  </si>
  <si>
    <t>综合抵扣%</t>
    <phoneticPr fontId="2" type="noConversion"/>
  </si>
  <si>
    <t>动态</t>
    <phoneticPr fontId="2" type="noConversion"/>
  </si>
  <si>
    <t>含税成本</t>
    <phoneticPr fontId="2" type="noConversion"/>
  </si>
  <si>
    <t>差异</t>
    <phoneticPr fontId="2" type="noConversion"/>
  </si>
  <si>
    <t>合计支付</t>
    <phoneticPr fontId="2" type="noConversion"/>
  </si>
  <si>
    <t>全期</t>
    <phoneticPr fontId="2" type="noConversion"/>
  </si>
  <si>
    <t>小计</t>
    <phoneticPr fontId="2" type="noConversion"/>
  </si>
  <si>
    <t>小计</t>
    <phoneticPr fontId="2" type="noConversion"/>
  </si>
  <si>
    <t>合计</t>
    <phoneticPr fontId="2" type="noConversion"/>
  </si>
  <si>
    <t>截止累计</t>
    <phoneticPr fontId="2" type="noConversion"/>
  </si>
  <si>
    <t>立项/目标成本</t>
    <phoneticPr fontId="2" type="noConversion"/>
  </si>
  <si>
    <t>动态成本</t>
    <phoneticPr fontId="2" type="noConversion"/>
  </si>
  <si>
    <t>销售回款</t>
  </si>
  <si>
    <t>其他经营性回款</t>
  </si>
  <si>
    <t>其他经营性支出</t>
  </si>
  <si>
    <t>五</t>
  </si>
  <si>
    <t>立项</t>
    <phoneticPr fontId="2" type="noConversion"/>
  </si>
  <si>
    <t>序号</t>
    <phoneticPr fontId="2" type="noConversion"/>
  </si>
  <si>
    <t>经营性现金流入</t>
    <phoneticPr fontId="2" type="noConversion"/>
  </si>
  <si>
    <t>经营性现金流出</t>
    <phoneticPr fontId="2" type="noConversion"/>
  </si>
  <si>
    <t>租金收入</t>
    <phoneticPr fontId="2" type="noConversion"/>
  </si>
  <si>
    <t>税金支出</t>
    <phoneticPr fontId="2" type="noConversion"/>
  </si>
  <si>
    <t>经营性净现金流</t>
    <phoneticPr fontId="2" type="noConversion"/>
  </si>
  <si>
    <t>2.10</t>
    <phoneticPr fontId="2" type="noConversion"/>
  </si>
  <si>
    <t>调拨资金流入_无息</t>
    <phoneticPr fontId="2" type="noConversion"/>
  </si>
  <si>
    <t>外部融资流入_前期</t>
    <phoneticPr fontId="2" type="noConversion"/>
  </si>
  <si>
    <t>外部融资流入_开发贷</t>
    <phoneticPr fontId="2" type="noConversion"/>
  </si>
  <si>
    <t>外部融资流入_权益类</t>
    <phoneticPr fontId="2" type="noConversion"/>
  </si>
  <si>
    <t>现值系数利率-i</t>
  </si>
  <si>
    <t>外部融资_前期</t>
    <phoneticPr fontId="2" type="noConversion"/>
  </si>
  <si>
    <t>外部融资_开发贷</t>
    <phoneticPr fontId="2" type="noConversion"/>
  </si>
  <si>
    <t>外部融资_权益类</t>
    <phoneticPr fontId="2" type="noConversion"/>
  </si>
  <si>
    <t>经营性累计净现金流</t>
    <phoneticPr fontId="2" type="noConversion"/>
  </si>
  <si>
    <t>内部融资流入_有息</t>
    <phoneticPr fontId="2" type="noConversion"/>
  </si>
  <si>
    <t>内部融资流出_还本</t>
    <phoneticPr fontId="2" type="noConversion"/>
  </si>
  <si>
    <t>内部融资累计本金余额</t>
    <phoneticPr fontId="2" type="noConversion"/>
  </si>
  <si>
    <t>截止累计已支付</t>
    <phoneticPr fontId="2" type="noConversion"/>
  </si>
  <si>
    <t>内部融资净现金流</t>
    <phoneticPr fontId="2" type="noConversion"/>
  </si>
  <si>
    <t>外部融资净现金流</t>
    <phoneticPr fontId="2" type="noConversion"/>
  </si>
  <si>
    <t>净现金流</t>
    <phoneticPr fontId="2" type="noConversion"/>
  </si>
  <si>
    <t>外部融资累计本金余额</t>
    <phoneticPr fontId="2" type="noConversion"/>
  </si>
  <si>
    <t>累计净现金流</t>
    <phoneticPr fontId="2" type="noConversion"/>
  </si>
  <si>
    <t>立项/目标费用</t>
    <phoneticPr fontId="2" type="noConversion"/>
  </si>
  <si>
    <t>含税费用</t>
    <phoneticPr fontId="2" type="noConversion"/>
  </si>
  <si>
    <t>含税费用</t>
    <phoneticPr fontId="2" type="noConversion"/>
  </si>
  <si>
    <t>含税费用</t>
    <phoneticPr fontId="2" type="noConversion"/>
  </si>
  <si>
    <t>含税费用</t>
    <phoneticPr fontId="2" type="noConversion"/>
  </si>
  <si>
    <t>销售费用</t>
    <phoneticPr fontId="2" type="noConversion"/>
  </si>
  <si>
    <t>销售人员工资及奖金</t>
    <phoneticPr fontId="2" type="noConversion"/>
  </si>
  <si>
    <t>办公费</t>
    <phoneticPr fontId="2" type="noConversion"/>
  </si>
  <si>
    <t>固定资产折旧费</t>
    <phoneticPr fontId="2" type="noConversion"/>
  </si>
  <si>
    <t>营销设施建造装饰费</t>
    <phoneticPr fontId="2" type="noConversion"/>
  </si>
  <si>
    <t>样板房装饰费</t>
    <phoneticPr fontId="2" type="noConversion"/>
  </si>
  <si>
    <t>销售代理费</t>
    <phoneticPr fontId="2" type="noConversion"/>
  </si>
  <si>
    <t>媒体广告费</t>
    <phoneticPr fontId="2" type="noConversion"/>
  </si>
  <si>
    <t>宣传展览费</t>
    <phoneticPr fontId="2" type="noConversion"/>
  </si>
  <si>
    <t>楼书印刷费</t>
    <phoneticPr fontId="2" type="noConversion"/>
  </si>
  <si>
    <t>水电费</t>
    <phoneticPr fontId="2" type="noConversion"/>
  </si>
  <si>
    <t>租赁费</t>
    <phoneticPr fontId="2" type="noConversion"/>
  </si>
  <si>
    <t>邮电费</t>
    <phoneticPr fontId="2" type="noConversion"/>
  </si>
  <si>
    <t>服装费</t>
    <phoneticPr fontId="2" type="noConversion"/>
  </si>
  <si>
    <t>快递费</t>
    <phoneticPr fontId="2" type="noConversion"/>
  </si>
  <si>
    <t>通讯费</t>
    <phoneticPr fontId="2" type="noConversion"/>
  </si>
  <si>
    <t>其他</t>
    <phoneticPr fontId="2" type="noConversion"/>
  </si>
  <si>
    <t>管理费用</t>
    <phoneticPr fontId="2" type="noConversion"/>
  </si>
  <si>
    <t>管理人员工资及奖金</t>
    <phoneticPr fontId="2" type="noConversion"/>
  </si>
  <si>
    <t>职工福利费</t>
    <phoneticPr fontId="2" type="noConversion"/>
  </si>
  <si>
    <t>差旅费</t>
    <phoneticPr fontId="2" type="noConversion"/>
  </si>
  <si>
    <t>固定资产折旧费</t>
    <phoneticPr fontId="2" type="noConversion"/>
  </si>
  <si>
    <t>社会保险费</t>
    <phoneticPr fontId="2" type="noConversion"/>
  </si>
  <si>
    <t>住房公积金</t>
    <phoneticPr fontId="2" type="noConversion"/>
  </si>
  <si>
    <t>工会经费</t>
    <phoneticPr fontId="2" type="noConversion"/>
  </si>
  <si>
    <t>劳动保护费</t>
    <phoneticPr fontId="2" type="noConversion"/>
  </si>
  <si>
    <t>通讯费</t>
    <phoneticPr fontId="2" type="noConversion"/>
  </si>
  <si>
    <t>交通费</t>
    <phoneticPr fontId="2" type="noConversion"/>
  </si>
  <si>
    <t>劳务费</t>
    <phoneticPr fontId="2" type="noConversion"/>
  </si>
  <si>
    <t>其他</t>
    <phoneticPr fontId="2" type="noConversion"/>
  </si>
  <si>
    <t>动态费用（万元）</t>
    <phoneticPr fontId="2" type="noConversion"/>
  </si>
  <si>
    <t>综合抵扣率</t>
    <phoneticPr fontId="2" type="noConversion"/>
  </si>
  <si>
    <t>内部借款3</t>
  </si>
  <si>
    <t>销售费用</t>
    <phoneticPr fontId="2" type="noConversion"/>
  </si>
  <si>
    <t>管理费用</t>
    <phoneticPr fontId="2" type="noConversion"/>
  </si>
  <si>
    <t>增值税预征</t>
  </si>
  <si>
    <t>增值税清缴</t>
  </si>
  <si>
    <t>附加税</t>
  </si>
  <si>
    <t>土增税预征</t>
  </si>
  <si>
    <t>土增税清缴</t>
  </si>
  <si>
    <t>所得税预征</t>
  </si>
  <si>
    <t>所得税清缴</t>
  </si>
  <si>
    <t>其他税金</t>
  </si>
  <si>
    <t>8.1</t>
  </si>
  <si>
    <t>8.2</t>
  </si>
  <si>
    <t>立项/目标</t>
    <phoneticPr fontId="2" type="noConversion"/>
  </si>
  <si>
    <t>清缴时间</t>
  </si>
  <si>
    <t>支付合计</t>
  </si>
  <si>
    <t>累计已支付</t>
    <phoneticPr fontId="2" type="noConversion"/>
  </si>
  <si>
    <t>序号</t>
    <phoneticPr fontId="2" type="noConversion"/>
  </si>
  <si>
    <t>科目</t>
    <phoneticPr fontId="2" type="noConversion"/>
  </si>
  <si>
    <t>税金支付</t>
    <phoneticPr fontId="2" type="noConversion"/>
  </si>
  <si>
    <t xml:space="preserve">  印花税</t>
    <phoneticPr fontId="2" type="noConversion"/>
  </si>
  <si>
    <t xml:space="preserve">  土地使用税</t>
    <phoneticPr fontId="2" type="noConversion"/>
  </si>
  <si>
    <t xml:space="preserve">  房产税</t>
    <phoneticPr fontId="2" type="noConversion"/>
  </si>
  <si>
    <t xml:space="preserve">  水利建设基金</t>
    <phoneticPr fontId="2" type="noConversion"/>
  </si>
  <si>
    <t>合计</t>
    <phoneticPr fontId="2" type="noConversion"/>
  </si>
  <si>
    <t>含税</t>
  </si>
  <si>
    <t>科目</t>
    <phoneticPr fontId="2" type="noConversion"/>
  </si>
  <si>
    <t>不含税</t>
    <phoneticPr fontId="2" type="noConversion"/>
  </si>
  <si>
    <t>综合税率</t>
    <phoneticPr fontId="2" type="noConversion"/>
  </si>
  <si>
    <t>收入</t>
    <phoneticPr fontId="2" type="noConversion"/>
  </si>
  <si>
    <t>房地产收入</t>
    <phoneticPr fontId="2" type="noConversion"/>
  </si>
  <si>
    <t>其他经营性收入</t>
    <phoneticPr fontId="2" type="noConversion"/>
  </si>
  <si>
    <t>开发成本</t>
    <phoneticPr fontId="2" type="noConversion"/>
  </si>
  <si>
    <t>土地成本</t>
    <phoneticPr fontId="2" type="noConversion"/>
  </si>
  <si>
    <t>前期工程费</t>
    <phoneticPr fontId="2" type="noConversion"/>
  </si>
  <si>
    <t>建筑安装工程费</t>
    <phoneticPr fontId="2" type="noConversion"/>
  </si>
  <si>
    <t>公共配套设施费</t>
    <phoneticPr fontId="2" type="noConversion"/>
  </si>
  <si>
    <t>备注</t>
    <phoneticPr fontId="2" type="noConversion"/>
  </si>
  <si>
    <t>期间费用</t>
    <phoneticPr fontId="2" type="noConversion"/>
  </si>
  <si>
    <t>应交增值税</t>
    <phoneticPr fontId="2" type="noConversion"/>
  </si>
  <si>
    <t>应交增值税</t>
    <phoneticPr fontId="2" type="noConversion"/>
  </si>
  <si>
    <t>增值税预缴</t>
    <phoneticPr fontId="2" type="noConversion"/>
  </si>
  <si>
    <t>增值税清缴</t>
    <phoneticPr fontId="2" type="noConversion"/>
  </si>
  <si>
    <t>土增税分类预缴</t>
    <phoneticPr fontId="2" type="noConversion"/>
  </si>
  <si>
    <t>整体</t>
  </si>
  <si>
    <t>全期</t>
    <phoneticPr fontId="2" type="noConversion"/>
  </si>
  <si>
    <t>增税类型</t>
    <phoneticPr fontId="2" type="noConversion"/>
  </si>
  <si>
    <t>预征率</t>
    <phoneticPr fontId="2" type="noConversion"/>
  </si>
  <si>
    <t>全期</t>
    <phoneticPr fontId="2" type="noConversion"/>
  </si>
  <si>
    <t>普通住宅</t>
    <phoneticPr fontId="2" type="noConversion"/>
  </si>
  <si>
    <t>非普通住宅</t>
    <phoneticPr fontId="2" type="noConversion"/>
  </si>
  <si>
    <t>其他类型房地产</t>
    <phoneticPr fontId="2" type="noConversion"/>
  </si>
  <si>
    <t>政策性用房</t>
    <phoneticPr fontId="2" type="noConversion"/>
  </si>
  <si>
    <t>分期</t>
    <phoneticPr fontId="2" type="noConversion"/>
  </si>
  <si>
    <t>1期</t>
    <phoneticPr fontId="2" type="noConversion"/>
  </si>
  <si>
    <t>2期</t>
    <phoneticPr fontId="2" type="noConversion"/>
  </si>
  <si>
    <t>3期</t>
    <phoneticPr fontId="2" type="noConversion"/>
  </si>
  <si>
    <t>序号</t>
    <phoneticPr fontId="2" type="noConversion"/>
  </si>
  <si>
    <t>科目</t>
    <phoneticPr fontId="2" type="noConversion"/>
  </si>
  <si>
    <t>合计</t>
    <phoneticPr fontId="2" type="noConversion"/>
  </si>
  <si>
    <t>小计</t>
    <phoneticPr fontId="2" type="noConversion"/>
  </si>
  <si>
    <t>一期</t>
  </si>
  <si>
    <t>一期</t>
    <phoneticPr fontId="2" type="noConversion"/>
  </si>
  <si>
    <t>一、转让房地产收入总额  1=2+3+4</t>
  </si>
  <si>
    <t xml:space="preserve">   销售收入</t>
  </si>
  <si>
    <t>五、适用税率(%)</t>
  </si>
  <si>
    <t>六、速算扣除系数(%)</t>
  </si>
  <si>
    <t>八、减免税额  27=29</t>
  </si>
  <si>
    <t>九、已缴土地增值税税额 (2+3)*预缴税率%</t>
  </si>
  <si>
    <t>二期</t>
    <phoneticPr fontId="2" type="noConversion"/>
  </si>
  <si>
    <t>三期</t>
    <phoneticPr fontId="2" type="noConversion"/>
  </si>
  <si>
    <t xml:space="preserve">   视同销售收入</t>
    <phoneticPr fontId="2" type="noConversion"/>
  </si>
  <si>
    <t>成本分摊原则</t>
    <phoneticPr fontId="2" type="noConversion"/>
  </si>
  <si>
    <t>1期可售面积</t>
    <phoneticPr fontId="2" type="noConversion"/>
  </si>
  <si>
    <t>2期可售面积</t>
    <phoneticPr fontId="2" type="noConversion"/>
  </si>
  <si>
    <t>3期可售面积</t>
    <phoneticPr fontId="2" type="noConversion"/>
  </si>
  <si>
    <t>4期可售面积</t>
    <phoneticPr fontId="2" type="noConversion"/>
  </si>
  <si>
    <t>5期可售面积</t>
    <phoneticPr fontId="2" type="noConversion"/>
  </si>
  <si>
    <r>
      <t>二级业态
【</t>
    </r>
    <r>
      <rPr>
        <b/>
        <sz val="10"/>
        <color rgb="FFC00000"/>
        <rFont val="微软雅黑"/>
        <family val="2"/>
        <charset val="134"/>
      </rPr>
      <t>成本核算对象</t>
    </r>
    <r>
      <rPr>
        <b/>
        <sz val="10"/>
        <color theme="0"/>
        <rFont val="微软雅黑"/>
        <family val="2"/>
        <charset val="134"/>
      </rPr>
      <t>】</t>
    </r>
    <phoneticPr fontId="2" type="noConversion"/>
  </si>
  <si>
    <t>分期</t>
    <phoneticPr fontId="2" type="noConversion"/>
  </si>
  <si>
    <t>一级业态</t>
    <phoneticPr fontId="2" type="noConversion"/>
  </si>
  <si>
    <t>二级业态</t>
    <phoneticPr fontId="2" type="noConversion"/>
  </si>
  <si>
    <t>产品描述</t>
    <phoneticPr fontId="2" type="noConversion"/>
  </si>
  <si>
    <t>仅精装项目分摊</t>
  </si>
  <si>
    <t>土地增值税清算信息附表</t>
    <phoneticPr fontId="2" type="noConversion"/>
  </si>
  <si>
    <t>运营
分期</t>
    <phoneticPr fontId="2" type="noConversion"/>
  </si>
  <si>
    <t xml:space="preserve">     1.取得土地使用权所支付的金额</t>
    <phoneticPr fontId="2" type="noConversion"/>
  </si>
  <si>
    <t xml:space="preserve">     2.房地产开发成本  7=8+9+10</t>
    <phoneticPr fontId="2" type="noConversion"/>
  </si>
  <si>
    <t xml:space="preserve">           前期工程费</t>
    <phoneticPr fontId="2" type="noConversion"/>
  </si>
  <si>
    <t xml:space="preserve">           建筑安装工程费_不含精装修</t>
    <phoneticPr fontId="2" type="noConversion"/>
  </si>
  <si>
    <t xml:space="preserve">           建筑安装工程费_含市内精装修</t>
    <phoneticPr fontId="2" type="noConversion"/>
  </si>
  <si>
    <t xml:space="preserve">           基础设施费</t>
    <phoneticPr fontId="2" type="noConversion"/>
  </si>
  <si>
    <t xml:space="preserve">           公共配套设施费</t>
    <phoneticPr fontId="2" type="noConversion"/>
  </si>
  <si>
    <t xml:space="preserve">           开发间接费</t>
    <phoneticPr fontId="2" type="noConversion"/>
  </si>
  <si>
    <t xml:space="preserve">     5.财政部规定的其他扣除项目</t>
    <phoneticPr fontId="2" type="noConversion"/>
  </si>
  <si>
    <t>税务分期</t>
    <phoneticPr fontId="2" type="noConversion"/>
  </si>
  <si>
    <t>税务分期</t>
    <phoneticPr fontId="2" type="noConversion"/>
  </si>
  <si>
    <t>一期</t>
    <phoneticPr fontId="2" type="noConversion"/>
  </si>
  <si>
    <t>二期</t>
    <phoneticPr fontId="2" type="noConversion"/>
  </si>
  <si>
    <t>三期</t>
    <phoneticPr fontId="2" type="noConversion"/>
  </si>
  <si>
    <t>四期</t>
    <phoneticPr fontId="2" type="noConversion"/>
  </si>
  <si>
    <t>五期</t>
    <phoneticPr fontId="2" type="noConversion"/>
  </si>
  <si>
    <t>普通住宅面积</t>
    <phoneticPr fontId="2" type="noConversion"/>
  </si>
  <si>
    <t>精装修面积</t>
    <phoneticPr fontId="2" type="noConversion"/>
  </si>
  <si>
    <r>
      <t>二级业态
【</t>
    </r>
    <r>
      <rPr>
        <b/>
        <sz val="10"/>
        <color rgb="FFC00000"/>
        <rFont val="微软雅黑"/>
        <family val="2"/>
        <charset val="134"/>
      </rPr>
      <t>成本核算对象</t>
    </r>
    <r>
      <rPr>
        <b/>
        <sz val="10"/>
        <color theme="0"/>
        <rFont val="微软雅黑"/>
        <family val="2"/>
        <charset val="134"/>
      </rPr>
      <t>】</t>
    </r>
    <phoneticPr fontId="2" type="noConversion"/>
  </si>
  <si>
    <t>清算面积</t>
    <phoneticPr fontId="2" type="noConversion"/>
  </si>
  <si>
    <t>清算类型</t>
    <phoneticPr fontId="2" type="noConversion"/>
  </si>
  <si>
    <r>
      <t>可租售面积
【</t>
    </r>
    <r>
      <rPr>
        <b/>
        <sz val="10"/>
        <color rgb="FFC00000"/>
        <rFont val="微软雅黑"/>
        <family val="2"/>
        <charset val="134"/>
      </rPr>
      <t>可售+自持</t>
    </r>
    <r>
      <rPr>
        <b/>
        <sz val="10"/>
        <color theme="0"/>
        <rFont val="微软雅黑"/>
        <family val="2"/>
        <charset val="134"/>
      </rPr>
      <t>】</t>
    </r>
    <phoneticPr fontId="2" type="noConversion"/>
  </si>
  <si>
    <t>合计</t>
    <phoneticPr fontId="2" type="noConversion"/>
  </si>
  <si>
    <t>开发成本</t>
    <phoneticPr fontId="2" type="noConversion"/>
  </si>
  <si>
    <t>不含税</t>
  </si>
  <si>
    <r>
      <t>收入总额
（</t>
    </r>
    <r>
      <rPr>
        <b/>
        <sz val="10"/>
        <color rgb="FFC00000"/>
        <rFont val="微软雅黑"/>
        <family val="2"/>
        <charset val="134"/>
      </rPr>
      <t>不含税</t>
    </r>
    <r>
      <rPr>
        <b/>
        <sz val="10"/>
        <color theme="0"/>
        <rFont val="微软雅黑"/>
        <family val="2"/>
        <charset val="134"/>
      </rPr>
      <t>）</t>
    </r>
    <phoneticPr fontId="2" type="noConversion"/>
  </si>
  <si>
    <t>综合税率(%)-3期</t>
    <phoneticPr fontId="2" type="noConversion"/>
  </si>
  <si>
    <t>3期</t>
    <phoneticPr fontId="2" type="noConversion"/>
  </si>
  <si>
    <t xml:space="preserve">  土地进项收入（销项税额抵减）</t>
    <phoneticPr fontId="2" type="noConversion"/>
  </si>
  <si>
    <t>土地
销项税额抵减</t>
    <phoneticPr fontId="2" type="noConversion"/>
  </si>
  <si>
    <t xml:space="preserve">     3.房地产开发费用（5%+5%）</t>
    <phoneticPr fontId="2" type="noConversion"/>
  </si>
  <si>
    <t xml:space="preserve">     4.与转让房地产有关的税金等（20%）</t>
    <phoneticPr fontId="2" type="noConversion"/>
  </si>
  <si>
    <t>二、扣除项目金额合计  5=6+7+14+15+16</t>
    <phoneticPr fontId="2" type="noConversion"/>
  </si>
  <si>
    <t>三、增值额  17=1-5</t>
    <phoneticPr fontId="2" type="noConversion"/>
  </si>
  <si>
    <t>四、增值额与扣除项目金额之比  18=17/5</t>
    <phoneticPr fontId="2" type="noConversion"/>
  </si>
  <si>
    <t>七、应缴土地增值税税额  21=17*19-5*20</t>
    <phoneticPr fontId="2" type="noConversion"/>
  </si>
  <si>
    <t>十、应补（退）土地增值税税额  24=21-22-23</t>
    <phoneticPr fontId="2" type="noConversion"/>
  </si>
  <si>
    <t>冲减土地成本</t>
  </si>
  <si>
    <t>注：财务费用见《现金流量》</t>
    <phoneticPr fontId="2" type="noConversion"/>
  </si>
  <si>
    <t>一、销售(营业)收入 1=2+3</t>
  </si>
  <si>
    <t xml:space="preserve">   主营业务收入</t>
  </si>
  <si>
    <t xml:space="preserve">   视同销售收入</t>
  </si>
  <si>
    <t>二、销售(营业)成本  4=5+9</t>
  </si>
  <si>
    <t xml:space="preserve">   主营业务成本</t>
  </si>
  <si>
    <t xml:space="preserve">       土地成本</t>
  </si>
  <si>
    <t xml:space="preserve">       开发成本（前期+建安+其他）</t>
  </si>
  <si>
    <t xml:space="preserve">       资本化利息</t>
  </si>
  <si>
    <t xml:space="preserve">   视同销售成本</t>
  </si>
  <si>
    <t xml:space="preserve">   增值税</t>
  </si>
  <si>
    <t xml:space="preserve">   土地增值税</t>
  </si>
  <si>
    <t xml:space="preserve">   城市维护建设税</t>
  </si>
  <si>
    <t xml:space="preserve">   教育费附加</t>
  </si>
  <si>
    <t xml:space="preserve">   销售费用</t>
  </si>
  <si>
    <t xml:space="preserve">   管理费用</t>
  </si>
  <si>
    <t xml:space="preserve">   财务费用</t>
  </si>
  <si>
    <t xml:space="preserve">   营业外收入</t>
  </si>
  <si>
    <t xml:space="preserve">   营业外支出</t>
  </si>
  <si>
    <t>开发企业预征毛利率</t>
  </si>
  <si>
    <t>七、纳税调整金额</t>
  </si>
  <si>
    <t>本年可弥补以前年度亏损</t>
  </si>
  <si>
    <t>九、适用税率</t>
  </si>
  <si>
    <t>序号</t>
    <phoneticPr fontId="2" type="noConversion"/>
  </si>
  <si>
    <t>项目</t>
    <phoneticPr fontId="2" type="noConversion"/>
  </si>
  <si>
    <t>楼栋面积（㎡）</t>
    <phoneticPr fontId="2" type="noConversion"/>
  </si>
  <si>
    <t>基底面积（㎡）</t>
    <phoneticPr fontId="2" type="noConversion"/>
  </si>
  <si>
    <t>立项/目标</t>
  </si>
  <si>
    <t>差异分析</t>
  </si>
  <si>
    <t>三、销售税金及附加10=12+13+14+15</t>
    <phoneticPr fontId="2" type="noConversion"/>
  </si>
  <si>
    <t xml:space="preserve">   其他税金</t>
    <phoneticPr fontId="2" type="noConversion"/>
  </si>
  <si>
    <t>四、期间费用 16=17+18+19</t>
    <phoneticPr fontId="2" type="noConversion"/>
  </si>
  <si>
    <t>五、营业外收支净额 20=21-22</t>
    <phoneticPr fontId="2" type="noConversion"/>
  </si>
  <si>
    <t>六、税前利润 24=1-4-10-16+20</t>
    <phoneticPr fontId="2" type="noConversion"/>
  </si>
  <si>
    <t>八、应纳税所得额 26=23+25</t>
    <phoneticPr fontId="2" type="noConversion"/>
  </si>
  <si>
    <t>十、应交企业所得税 29=26*28</t>
    <phoneticPr fontId="2" type="noConversion"/>
  </si>
  <si>
    <t>十一、净利润 30=26-29</t>
    <phoneticPr fontId="2" type="noConversion"/>
  </si>
  <si>
    <t>十三、企业所得税税负 32=30/1</t>
    <phoneticPr fontId="2" type="noConversion"/>
  </si>
  <si>
    <t>十二、净利润率 32=30/1</t>
    <phoneticPr fontId="2" type="noConversion"/>
  </si>
  <si>
    <t>所得税预征</t>
    <phoneticPr fontId="2" type="noConversion"/>
  </si>
  <si>
    <t xml:space="preserve">  耕地占用税</t>
    <phoneticPr fontId="2" type="noConversion"/>
  </si>
  <si>
    <t>8.4.1</t>
    <phoneticPr fontId="2" type="noConversion"/>
  </si>
  <si>
    <t>8.4.2</t>
    <phoneticPr fontId="2" type="noConversion"/>
  </si>
  <si>
    <t xml:space="preserve">     从价</t>
    <phoneticPr fontId="2" type="noConversion"/>
  </si>
  <si>
    <t xml:space="preserve">     从租</t>
    <phoneticPr fontId="2" type="noConversion"/>
  </si>
  <si>
    <t>个人所得税</t>
    <phoneticPr fontId="2" type="noConversion"/>
  </si>
  <si>
    <t>内部借款利息</t>
  </si>
  <si>
    <t>费用化</t>
  </si>
  <si>
    <t>内部借款利息支付</t>
  </si>
  <si>
    <t>外部融资利息</t>
  </si>
  <si>
    <t>资本化</t>
  </si>
  <si>
    <t>外部融资利息支付</t>
  </si>
  <si>
    <t>按季</t>
  </si>
  <si>
    <t>财务费用+资本化利息</t>
    <phoneticPr fontId="2" type="noConversion"/>
  </si>
  <si>
    <t>月份</t>
    <phoneticPr fontId="2" type="noConversion"/>
  </si>
  <si>
    <t>按月</t>
  </si>
  <si>
    <r>
      <rPr>
        <sz val="10"/>
        <color rgb="FFC00000"/>
        <rFont val="微软雅黑"/>
        <family val="2"/>
        <charset val="134"/>
      </rPr>
      <t>财务费用</t>
    </r>
    <r>
      <rPr>
        <sz val="10"/>
        <rFont val="微软雅黑"/>
        <family val="2"/>
        <charset val="134"/>
      </rPr>
      <t>_内部融资利息</t>
    </r>
    <phoneticPr fontId="2" type="noConversion"/>
  </si>
  <si>
    <r>
      <rPr>
        <sz val="10"/>
        <color rgb="FFC00000"/>
        <rFont val="微软雅黑"/>
        <family val="2"/>
        <charset val="134"/>
      </rPr>
      <t>财务费用</t>
    </r>
    <r>
      <rPr>
        <sz val="10"/>
        <color theme="1"/>
        <rFont val="微软雅黑"/>
        <family val="2"/>
        <charset val="134"/>
      </rPr>
      <t>_外部融资利息</t>
    </r>
    <phoneticPr fontId="2" type="noConversion"/>
  </si>
  <si>
    <t>外部融资流出_前期_还本</t>
    <phoneticPr fontId="2" type="noConversion"/>
  </si>
  <si>
    <t>外部融资流出_开发贷_还本</t>
    <phoneticPr fontId="2" type="noConversion"/>
  </si>
  <si>
    <t>外部融资流出_权益类_还本</t>
    <phoneticPr fontId="2" type="noConversion"/>
  </si>
  <si>
    <t xml:space="preserve">       累计数</t>
    <phoneticPr fontId="2" type="noConversion"/>
  </si>
  <si>
    <t xml:space="preserve">       支付数</t>
    <phoneticPr fontId="2" type="noConversion"/>
  </si>
  <si>
    <t>内部自有资金累计净现金流</t>
    <phoneticPr fontId="2" type="noConversion"/>
  </si>
  <si>
    <t>A</t>
    <phoneticPr fontId="2" type="noConversion"/>
  </si>
  <si>
    <t>B</t>
    <phoneticPr fontId="2" type="noConversion"/>
  </si>
  <si>
    <t>C</t>
    <phoneticPr fontId="2" type="noConversion"/>
  </si>
  <si>
    <t>IRR_内部借款</t>
    <phoneticPr fontId="2" type="noConversion"/>
  </si>
  <si>
    <t>资金峰值</t>
    <phoneticPr fontId="2" type="noConversion"/>
  </si>
  <si>
    <t>经营性现金流回正时间点</t>
  </si>
  <si>
    <t>经营性现金流回正</t>
  </si>
  <si>
    <t>自有资金现金流回正时间点</t>
  </si>
  <si>
    <t>自有现金流回正</t>
  </si>
  <si>
    <t>IRR_外部融资</t>
    <phoneticPr fontId="2" type="noConversion"/>
  </si>
  <si>
    <t>万元</t>
    <phoneticPr fontId="2" type="noConversion"/>
  </si>
  <si>
    <t>IRR_项目</t>
    <phoneticPr fontId="2" type="noConversion"/>
  </si>
  <si>
    <t>精装面积（㎡）</t>
    <phoneticPr fontId="2" type="noConversion"/>
  </si>
  <si>
    <t>≤144（㎡）面积</t>
    <phoneticPr fontId="2" type="noConversion"/>
  </si>
  <si>
    <t>毛利率</t>
  </si>
  <si>
    <t>土地增值税</t>
  </si>
  <si>
    <t>财务费用</t>
  </si>
  <si>
    <t>项目公司净利润</t>
  </si>
  <si>
    <t>视同销售税金</t>
  </si>
  <si>
    <t>净利润</t>
  </si>
  <si>
    <t>销售净利润率</t>
  </si>
  <si>
    <t>权益比例</t>
  </si>
  <si>
    <t>投资净收益（我司权益）</t>
  </si>
  <si>
    <t>销售物业</t>
  </si>
  <si>
    <t>合计</t>
  </si>
  <si>
    <t>占签约额比例</t>
  </si>
  <si>
    <t>地上可售面积单位指标(元/㎡)</t>
  </si>
  <si>
    <t>建 总 地 产 投 资 评 价 表</t>
    <phoneticPr fontId="2" type="noConversion"/>
  </si>
  <si>
    <t>核心
评价
指标</t>
    <phoneticPr fontId="2" type="noConversion"/>
  </si>
  <si>
    <t>关键
效率
指标</t>
    <phoneticPr fontId="2" type="noConversion"/>
  </si>
  <si>
    <t>经济
效益
指标</t>
    <phoneticPr fontId="2" type="noConversion"/>
  </si>
  <si>
    <t>项目资金峰值(无融资)</t>
  </si>
  <si>
    <t>拿地至开盘时间</t>
  </si>
  <si>
    <t>现金流转正时间(自有)</t>
  </si>
  <si>
    <t>项 目 名 称</t>
    <phoneticPr fontId="2" type="noConversion"/>
  </si>
  <si>
    <t>项 目 公 司</t>
    <phoneticPr fontId="2" type="noConversion"/>
  </si>
  <si>
    <t>投
入
与
产
出</t>
    <phoneticPr fontId="2" type="noConversion"/>
  </si>
  <si>
    <t>销售均价</t>
  </si>
  <si>
    <t>单方土地成本</t>
  </si>
  <si>
    <t>单方建造成本</t>
  </si>
  <si>
    <t>分
产
品
类
型
毛
利</t>
    <phoneticPr fontId="2" type="noConversion"/>
  </si>
  <si>
    <t>日 期</t>
    <phoneticPr fontId="2" type="noConversion"/>
  </si>
  <si>
    <t>版 本</t>
    <phoneticPr fontId="2" type="noConversion"/>
  </si>
  <si>
    <t>总投入</t>
  </si>
  <si>
    <t>税后收入</t>
  </si>
  <si>
    <t>净收益</t>
  </si>
  <si>
    <t>投入产出比</t>
  </si>
  <si>
    <t>投入净收益</t>
  </si>
  <si>
    <t>总建筑面积</t>
  </si>
  <si>
    <t>地上可售面积</t>
  </si>
  <si>
    <t>可售比例</t>
  </si>
  <si>
    <t>不考虑融资时自有资金峰值</t>
    <phoneticPr fontId="2" type="noConversion"/>
  </si>
  <si>
    <t>项目获取至首次销售开盘的周期</t>
    <phoneticPr fontId="2" type="noConversion"/>
  </si>
  <si>
    <t>商业占比</t>
    <phoneticPr fontId="2" type="noConversion"/>
  </si>
  <si>
    <t>地货比</t>
    <phoneticPr fontId="2" type="noConversion"/>
  </si>
  <si>
    <t>资金峰值比例</t>
    <phoneticPr fontId="2" type="noConversion"/>
  </si>
  <si>
    <t>土地获取时间</t>
    <phoneticPr fontId="2" type="noConversion"/>
  </si>
  <si>
    <t>拿地至开工时间</t>
    <phoneticPr fontId="2" type="noConversion"/>
  </si>
  <si>
    <t>自持物业出售</t>
    <phoneticPr fontId="2" type="noConversion"/>
  </si>
  <si>
    <t>IRR-内部收益率(自有资金)</t>
  </si>
  <si>
    <t>营业成本(含税)</t>
    <phoneticPr fontId="2" type="noConversion"/>
  </si>
  <si>
    <t xml:space="preserve">    土地成本</t>
    <phoneticPr fontId="2" type="noConversion"/>
  </si>
  <si>
    <t xml:space="preserve">    开发成本</t>
    <phoneticPr fontId="2" type="noConversion"/>
  </si>
  <si>
    <t>营业毛利</t>
    <phoneticPr fontId="2" type="noConversion"/>
  </si>
  <si>
    <t>税金及附加</t>
    <phoneticPr fontId="2" type="noConversion"/>
  </si>
  <si>
    <t>EBIT-息税前利润</t>
    <phoneticPr fontId="2" type="noConversion"/>
  </si>
  <si>
    <t>销售物业+自持物业净利润</t>
  </si>
  <si>
    <t>项目整体净利率</t>
  </si>
  <si>
    <t>销售净利润/销售收入 ≥9%</t>
  </si>
  <si>
    <t>销售毛利润/销售收入 ≥30%</t>
  </si>
  <si>
    <t>项目获取至总包开工的周期</t>
    <phoneticPr fontId="2" type="noConversion"/>
  </si>
  <si>
    <t>项目摘牌时间</t>
    <phoneticPr fontId="2" type="noConversion"/>
  </si>
  <si>
    <t>使累计净现值为零的贴现率</t>
    <phoneticPr fontId="2" type="noConversion"/>
  </si>
  <si>
    <t>单位</t>
    <phoneticPr fontId="2" type="noConversion"/>
  </si>
  <si>
    <t>利润指标</t>
    <phoneticPr fontId="2" type="noConversion"/>
  </si>
  <si>
    <t>项目获取至累计净现金流量为正的周期</t>
    <phoneticPr fontId="2" type="noConversion"/>
  </si>
  <si>
    <t>产品类型/二级业态</t>
    <phoneticPr fontId="2" type="noConversion"/>
  </si>
  <si>
    <t>单位</t>
    <phoneticPr fontId="2" type="noConversion"/>
  </si>
  <si>
    <t>营业收入（含税）</t>
    <phoneticPr fontId="2" type="noConversion"/>
  </si>
  <si>
    <t>增值税</t>
    <phoneticPr fontId="2" type="noConversion"/>
  </si>
  <si>
    <t>销售毛利润率</t>
    <phoneticPr fontId="2" type="noConversion"/>
  </si>
  <si>
    <t>销售净利润率</t>
    <phoneticPr fontId="2" type="noConversion"/>
  </si>
  <si>
    <t>㎡或个</t>
    <phoneticPr fontId="2" type="noConversion"/>
  </si>
  <si>
    <t>可售面积</t>
    <phoneticPr fontId="2" type="noConversion"/>
  </si>
  <si>
    <t>元/㎡或元/个</t>
    <phoneticPr fontId="2" type="noConversion"/>
  </si>
  <si>
    <t>单方毛利</t>
    <phoneticPr fontId="2" type="noConversion"/>
  </si>
  <si>
    <t>元</t>
    <phoneticPr fontId="2" type="noConversion"/>
  </si>
  <si>
    <t>待更新……</t>
    <phoneticPr fontId="2" type="noConversion"/>
  </si>
  <si>
    <t>自持物业租金</t>
    <phoneticPr fontId="2" type="noConversion"/>
  </si>
  <si>
    <t>土地增值税模拟清算</t>
    <phoneticPr fontId="2" type="noConversion"/>
  </si>
  <si>
    <t>IRR-内部收益率(内+外融资)</t>
    <phoneticPr fontId="2" type="noConversion"/>
  </si>
  <si>
    <t>经营+内部</t>
    <phoneticPr fontId="2" type="noConversion"/>
  </si>
  <si>
    <t>经营+外部</t>
    <phoneticPr fontId="2" type="noConversion"/>
  </si>
  <si>
    <t>经营+内部+外部</t>
    <phoneticPr fontId="2" type="noConversion"/>
  </si>
  <si>
    <t>IRR_内+外融资</t>
    <phoneticPr fontId="2" type="noConversion"/>
  </si>
  <si>
    <t>其实在大多数的地产投资项目中，不同的项目投资决策所侧重的指标有些出入，有些追求净利润率，有些追求规模。由于IRR的天然缺陷，在做投资决策时，该指标并不能作为核心的评判指标，只能作为一般性普通评判指标。更多的还是通过其他核心指标进行评判。</t>
    <phoneticPr fontId="2" type="noConversion"/>
  </si>
  <si>
    <t>IRR出现负数：初始投资金额较大，后续的现金流入时间被拉长，最终测算出的IRR为负数，而利润却有可能是正数；</t>
    <phoneticPr fontId="2" type="noConversion"/>
  </si>
  <si>
    <t>一级业态</t>
    <phoneticPr fontId="2" type="noConversion"/>
  </si>
  <si>
    <r>
      <t>运营分期
【</t>
    </r>
    <r>
      <rPr>
        <b/>
        <sz val="10"/>
        <color rgb="FFC00000"/>
        <rFont val="微软雅黑"/>
        <family val="2"/>
        <charset val="134"/>
      </rPr>
      <t>按分期顺序</t>
    </r>
    <r>
      <rPr>
        <b/>
        <sz val="10"/>
        <color theme="0"/>
        <rFont val="微软雅黑"/>
        <family val="2"/>
        <charset val="134"/>
      </rPr>
      <t>】</t>
    </r>
    <phoneticPr fontId="2" type="noConversion"/>
  </si>
  <si>
    <t>分期+一/二级业态</t>
    <phoneticPr fontId="2" type="noConversion"/>
  </si>
  <si>
    <t>分期</t>
    <phoneticPr fontId="2" type="noConversion"/>
  </si>
  <si>
    <t>1期可售面积</t>
  </si>
  <si>
    <t>2期可售面积</t>
  </si>
  <si>
    <t>3期可售面积</t>
  </si>
  <si>
    <t>4期可售面积</t>
  </si>
  <si>
    <t>经营面积(㎡）
/地下车位面积</t>
    <phoneticPr fontId="2" type="noConversion"/>
  </si>
  <si>
    <t>数据校验</t>
    <phoneticPr fontId="2" type="noConversion"/>
  </si>
  <si>
    <t>总建筑面积</t>
    <phoneticPr fontId="2" type="noConversion"/>
  </si>
  <si>
    <r>
      <rPr>
        <sz val="10"/>
        <color rgb="FFFF0000"/>
        <rFont val="微软雅黑"/>
        <family val="2"/>
        <charset val="134"/>
      </rPr>
      <t>可售面积</t>
    </r>
    <r>
      <rPr>
        <sz val="10"/>
        <rFont val="微软雅黑"/>
        <family val="2"/>
        <charset val="134"/>
      </rPr>
      <t>_地上（</t>
    </r>
    <r>
      <rPr>
        <sz val="10"/>
        <color theme="1"/>
        <rFont val="微软雅黑"/>
        <family val="2"/>
        <charset val="134"/>
      </rPr>
      <t>m²）</t>
    </r>
    <phoneticPr fontId="2" type="noConversion"/>
  </si>
  <si>
    <t>1-面积校验</t>
    <phoneticPr fontId="2" type="noConversion"/>
  </si>
  <si>
    <t>可售面积_地上</t>
    <phoneticPr fontId="2" type="noConversion"/>
  </si>
  <si>
    <t>可售面积_地下</t>
    <phoneticPr fontId="2" type="noConversion"/>
  </si>
  <si>
    <t>可经营面积</t>
    <phoneticPr fontId="2" type="noConversion"/>
  </si>
  <si>
    <t>配套面积</t>
    <phoneticPr fontId="2" type="noConversion"/>
  </si>
  <si>
    <t>可售面积</t>
    <phoneticPr fontId="2" type="noConversion"/>
  </si>
  <si>
    <t>自持面积</t>
    <phoneticPr fontId="2" type="noConversion"/>
  </si>
  <si>
    <t>2-销售数据</t>
    <phoneticPr fontId="2" type="noConversion"/>
  </si>
  <si>
    <t>总签约面积_地上</t>
    <phoneticPr fontId="2" type="noConversion"/>
  </si>
  <si>
    <t>3-成本数据</t>
    <phoneticPr fontId="2" type="noConversion"/>
  </si>
  <si>
    <t>4-税金数据</t>
    <phoneticPr fontId="2" type="noConversion"/>
  </si>
  <si>
    <t>所得税预征</t>
    <phoneticPr fontId="2" type="noConversion"/>
  </si>
  <si>
    <t>净利润_评价</t>
    <phoneticPr fontId="2" type="noConversion"/>
  </si>
  <si>
    <t>净利润_现金流</t>
    <phoneticPr fontId="2" type="noConversion"/>
  </si>
  <si>
    <t>成本支付合计</t>
    <phoneticPr fontId="2" type="noConversion"/>
  </si>
  <si>
    <t>小计（销售部分）</t>
    <phoneticPr fontId="2" type="noConversion"/>
  </si>
  <si>
    <t>小计（自持部分）</t>
    <phoneticPr fontId="2" type="noConversion"/>
  </si>
  <si>
    <t>合计</t>
    <phoneticPr fontId="2" type="noConversion"/>
  </si>
  <si>
    <t>综合税率(%)-1期</t>
    <phoneticPr fontId="2" type="noConversion"/>
  </si>
  <si>
    <t>综合税率(%)-2期</t>
    <phoneticPr fontId="2" type="noConversion"/>
  </si>
  <si>
    <t>5-现金流</t>
    <phoneticPr fontId="2" type="noConversion"/>
  </si>
  <si>
    <t>6-评价指标</t>
    <phoneticPr fontId="2" type="noConversion"/>
  </si>
  <si>
    <t>内外融资</t>
    <phoneticPr fontId="2" type="noConversion"/>
  </si>
  <si>
    <t>当期允许扣除的土地价款按照以下公式计算：当期允许扣除的土地价款=(当期销售房地产项目建筑面积÷房地产项目可供销售建筑面积)×支付的土地价款。</t>
    <phoneticPr fontId="2" type="noConversion"/>
  </si>
  <si>
    <t>土地进项：销项税额抵减</t>
    <phoneticPr fontId="2" type="noConversion"/>
  </si>
  <si>
    <t>当期销售房地产项目建筑面积，是指当期进行纳税申报的增值税销售额对应的建筑面积。</t>
    <phoneticPr fontId="2" type="noConversion"/>
  </si>
  <si>
    <t>房地产项目可供销售建筑面积，是指房地产项目可以出售的总建筑面积，不包括销售房地产项目时未单独作价结算的配套公共设施的建筑面积。</t>
    <phoneticPr fontId="2" type="noConversion"/>
  </si>
  <si>
    <t>土地成本</t>
    <phoneticPr fontId="2" type="noConversion"/>
  </si>
  <si>
    <t>开发成本</t>
    <phoneticPr fontId="2" type="noConversion"/>
  </si>
  <si>
    <t>税金</t>
  </si>
  <si>
    <t>财务费用</t>
    <phoneticPr fontId="2" type="noConversion"/>
  </si>
  <si>
    <t>销管费用</t>
    <phoneticPr fontId="2" type="noConversion"/>
  </si>
  <si>
    <t>净利润</t>
    <phoneticPr fontId="2" type="noConversion"/>
  </si>
  <si>
    <t>合计</t>
    <phoneticPr fontId="2" type="noConversion"/>
  </si>
  <si>
    <t>比例</t>
    <phoneticPr fontId="2" type="noConversion"/>
  </si>
  <si>
    <t>销售物业</t>
    <phoneticPr fontId="2" type="noConversion"/>
  </si>
  <si>
    <t>项 目</t>
    <phoneticPr fontId="2" type="noConversion"/>
  </si>
  <si>
    <t>运营分期</t>
    <phoneticPr fontId="2" type="noConversion"/>
  </si>
  <si>
    <t>二级业态</t>
    <phoneticPr fontId="2" type="noConversion"/>
  </si>
  <si>
    <t>全称</t>
    <phoneticPr fontId="2" type="noConversion"/>
  </si>
  <si>
    <t>可售面积(㎡）
车位（个）</t>
    <phoneticPr fontId="2" type="noConversion"/>
  </si>
  <si>
    <t>立项/目标</t>
    <phoneticPr fontId="2" type="noConversion"/>
  </si>
  <si>
    <t>销售单价</t>
    <phoneticPr fontId="2" type="noConversion"/>
  </si>
  <si>
    <t>总货值</t>
    <phoneticPr fontId="2" type="noConversion"/>
  </si>
  <si>
    <t>动态单价</t>
    <phoneticPr fontId="2" type="noConversion"/>
  </si>
  <si>
    <t>签约单价</t>
    <phoneticPr fontId="2" type="noConversion"/>
  </si>
  <si>
    <t>签约金额</t>
    <phoneticPr fontId="2" type="noConversion"/>
  </si>
  <si>
    <t>1-已签约</t>
    <phoneticPr fontId="2" type="noConversion"/>
  </si>
  <si>
    <t>2-认购未签约</t>
    <phoneticPr fontId="2" type="noConversion"/>
  </si>
  <si>
    <t>认购单价</t>
    <phoneticPr fontId="2" type="noConversion"/>
  </si>
  <si>
    <t>认购面积</t>
    <phoneticPr fontId="2" type="noConversion"/>
  </si>
  <si>
    <t>签约面积</t>
    <phoneticPr fontId="2" type="noConversion"/>
  </si>
  <si>
    <t>面积</t>
    <phoneticPr fontId="2" type="noConversion"/>
  </si>
  <si>
    <t>底价</t>
    <phoneticPr fontId="2" type="noConversion"/>
  </si>
  <si>
    <t>金额</t>
    <phoneticPr fontId="2" type="noConversion"/>
  </si>
  <si>
    <t>备注</t>
    <phoneticPr fontId="2" type="noConversion"/>
  </si>
  <si>
    <t>动态存货</t>
    <phoneticPr fontId="2" type="noConversion"/>
  </si>
  <si>
    <t>公寓</t>
  </si>
  <si>
    <t>办公</t>
  </si>
  <si>
    <t>酒店</t>
  </si>
  <si>
    <t>全期</t>
    <phoneticPr fontId="2" type="noConversion"/>
  </si>
  <si>
    <t>整个项目</t>
    <phoneticPr fontId="2" type="noConversion"/>
  </si>
  <si>
    <t>未售库存</t>
    <phoneticPr fontId="2" type="noConversion"/>
  </si>
  <si>
    <t>剩余套数</t>
    <phoneticPr fontId="2" type="noConversion"/>
  </si>
  <si>
    <t>未售部分按公司底价</t>
    <phoneticPr fontId="2" type="noConversion"/>
  </si>
  <si>
    <t>合计</t>
    <phoneticPr fontId="2" type="noConversion"/>
  </si>
  <si>
    <t>可售面积_地上</t>
    <phoneticPr fontId="2" type="noConversion"/>
  </si>
  <si>
    <t>认购金额</t>
    <phoneticPr fontId="2" type="noConversion"/>
  </si>
  <si>
    <t>未售库存_面积</t>
    <phoneticPr fontId="2" type="noConversion"/>
  </si>
  <si>
    <t>未售库存_金额</t>
    <phoneticPr fontId="2" type="noConversion"/>
  </si>
  <si>
    <t>版本号V1-1：2024年08月19日12:12版
注：每个新项目请务必用最新版本的空表填列；新表统一由财务部提供；
技术交流：QQ 64342075     www.chenroot.com</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</si>
</sst>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 #,##0_ ;_ * \-#,##0_ ;_ * &quot;-&quot;_ ;_ @_ "/>
    <numFmt numFmtId="43" formatCode="_ * #,##0.00_ ;_ * \-#,##0.00_ ;_ * &quot;-&quot;??_ ;_ @_ "/>
    <numFmt numFmtId="176" formatCode="yyyy&quot;年&quot;m&quot;月&quot;d&quot;日&quot;;@"/>
    <numFmt numFmtId="177" formatCode="#,##0.00_ ;[Red]\-#,##0.00\ "/>
    <numFmt numFmtId="178" formatCode="#,##0.00_ "/>
    <numFmt numFmtId="179" formatCode="#,##0_ ;[Red]\-#,##0\ "/>
    <numFmt numFmtId="180" formatCode="0&quot;年&quot;"/>
    <numFmt numFmtId="181" formatCode="yyyy&quot;年&quot;m&quot;月&quot;;@"/>
    <numFmt numFmtId="182" formatCode="#,##0_ "/>
    <numFmt numFmtId="183" formatCode="#,##0.000_ "/>
  </numFmts>
  <fonts count="56" x14ac:knownFonts="1">
    <font>
      <sz val="11"/>
      <color theme="1"/>
      <name val="等线"/>
      <family val="2"/>
      <scheme val="minor"/>
    </font>
    <font>
      <sz val="10"/>
      <color theme="1"/>
      <name val="微软雅黑"/>
      <family val="2"/>
      <charset val="134"/>
    </font>
    <font>
      <sz val="9"/>
      <name val="等线"/>
      <family val="3"/>
      <charset val="134"/>
      <scheme val="minor"/>
    </font>
    <font>
      <b/>
      <sz val="10"/>
      <color theme="1"/>
      <name val="微软雅黑"/>
      <family val="2"/>
      <charset val="134"/>
    </font>
    <font>
      <i/>
      <sz val="10"/>
      <color theme="1"/>
      <name val="微软雅黑"/>
      <family val="2"/>
      <charset val="134"/>
    </font>
    <font>
      <sz val="10"/>
      <color rgb="FF0000FF"/>
      <name val="微软雅黑"/>
      <family val="2"/>
      <charset val="134"/>
    </font>
    <font>
      <i/>
      <sz val="9"/>
      <color theme="0" tint="-0.34998626667073579"/>
      <name val="微软雅黑"/>
      <family val="2"/>
      <charset val="134"/>
    </font>
    <font>
      <b/>
      <sz val="11"/>
      <color theme="1"/>
      <name val="微软雅黑"/>
      <family val="2"/>
      <charset val="134"/>
    </font>
    <font>
      <sz val="10"/>
      <color theme="0" tint="-0.249977111117893"/>
      <name val="微软雅黑"/>
      <family val="2"/>
      <charset val="134"/>
    </font>
    <font>
      <i/>
      <sz val="10"/>
      <color theme="0" tint="-0.249977111117893"/>
      <name val="微软雅黑"/>
      <family val="2"/>
      <charset val="134"/>
    </font>
    <font>
      <b/>
      <sz val="10"/>
      <color theme="0" tint="-0.249977111117893"/>
      <name val="微软雅黑"/>
      <family val="2"/>
      <charset val="134"/>
    </font>
    <font>
      <b/>
      <sz val="10"/>
      <color theme="0" tint="-4.9989318521683403E-2"/>
      <name val="微软雅黑"/>
      <family val="2"/>
      <charset val="134"/>
    </font>
    <font>
      <b/>
      <sz val="10"/>
      <color theme="0"/>
      <name val="微软雅黑"/>
      <family val="2"/>
      <charset val="134"/>
    </font>
    <font>
      <b/>
      <sz val="10"/>
      <color rgb="FFB31B1B"/>
      <name val="微软雅黑"/>
      <family val="2"/>
      <charset val="134"/>
    </font>
    <font>
      <sz val="10"/>
      <name val="微软雅黑"/>
      <family val="2"/>
      <charset val="134"/>
    </font>
    <font>
      <sz val="11"/>
      <color theme="1"/>
      <name val="等线"/>
      <family val="3"/>
      <charset val="134"/>
      <scheme val="minor"/>
    </font>
    <font>
      <b/>
      <sz val="10"/>
      <color theme="1"/>
      <name val="Arial"/>
      <family val="2"/>
    </font>
    <font>
      <sz val="10"/>
      <color theme="1"/>
      <name val="Arial"/>
      <family val="2"/>
    </font>
    <font>
      <sz val="8"/>
      <color rgb="FFC00000"/>
      <name val="微软雅黑"/>
      <family val="2"/>
      <charset val="134"/>
    </font>
    <font>
      <sz val="10"/>
      <color rgb="FFFF0000"/>
      <name val="微软雅黑"/>
      <family val="2"/>
      <charset val="134"/>
    </font>
    <font>
      <b/>
      <sz val="10"/>
      <name val="微软雅黑"/>
      <family val="2"/>
      <charset val="134"/>
    </font>
    <font>
      <i/>
      <sz val="10"/>
      <color theme="0" tint="-0.499984740745262"/>
      <name val="微软雅黑"/>
      <family val="2"/>
      <charset val="134"/>
    </font>
    <font>
      <sz val="10"/>
      <color theme="0"/>
      <name val="微软雅黑"/>
      <family val="2"/>
      <charset val="134"/>
    </font>
    <font>
      <sz val="10"/>
      <color theme="0"/>
      <name val="Arial"/>
      <family val="2"/>
    </font>
    <font>
      <b/>
      <sz val="10"/>
      <name val="Arial"/>
      <family val="2"/>
    </font>
    <font>
      <sz val="9"/>
      <color rgb="FFFF0000"/>
      <name val="微软雅黑"/>
      <family val="2"/>
      <charset val="134"/>
    </font>
    <font>
      <b/>
      <sz val="9"/>
      <color rgb="FFFF0000"/>
      <name val="微软雅黑"/>
      <family val="2"/>
      <charset val="134"/>
    </font>
    <font>
      <b/>
      <sz val="9"/>
      <color theme="0"/>
      <name val="微软雅黑"/>
      <family val="2"/>
      <charset val="134"/>
    </font>
    <font>
      <b/>
      <sz val="10"/>
      <color theme="0"/>
      <name val="Malgun Gothic Semilight"/>
      <family val="2"/>
      <charset val="134"/>
    </font>
    <font>
      <sz val="10"/>
      <color theme="0" tint="-0.34998626667073579"/>
      <name val="微软雅黑"/>
      <family val="2"/>
      <charset val="134"/>
    </font>
    <font>
      <b/>
      <sz val="10"/>
      <color theme="0" tint="-0.34998626667073579"/>
      <name val="微软雅黑"/>
      <family val="2"/>
      <charset val="134"/>
    </font>
    <font>
      <b/>
      <sz val="10"/>
      <color theme="0" tint="-0.499984740745262"/>
      <name val="Arial"/>
      <family val="2"/>
    </font>
    <font>
      <sz val="10"/>
      <color theme="0" tint="-0.499984740745262"/>
      <name val="Arial"/>
      <family val="2"/>
    </font>
    <font>
      <b/>
      <sz val="10"/>
      <color rgb="FFFF0000"/>
      <name val="Arial"/>
      <family val="2"/>
    </font>
    <font>
      <b/>
      <sz val="11"/>
      <color theme="0"/>
      <name val="微软雅黑"/>
      <family val="2"/>
      <charset val="134"/>
    </font>
    <font>
      <sz val="10"/>
      <color rgb="FFC00000"/>
      <name val="微软雅黑"/>
      <family val="2"/>
      <charset val="134"/>
    </font>
    <font>
      <sz val="10"/>
      <color rgb="FFC00000"/>
      <name val="Arial"/>
      <family val="2"/>
    </font>
    <font>
      <b/>
      <sz val="10"/>
      <color rgb="FF966F00"/>
      <name val="微软雅黑"/>
      <family val="2"/>
      <charset val="134"/>
    </font>
    <font>
      <b/>
      <sz val="10"/>
      <color rgb="FF966F00"/>
      <name val="Arial"/>
      <family val="2"/>
    </font>
    <font>
      <b/>
      <sz val="10"/>
      <color rgb="FFC00000"/>
      <name val="Arial"/>
      <family val="2"/>
    </font>
    <font>
      <b/>
      <sz val="10"/>
      <color rgb="FFC00000"/>
      <name val="微软雅黑"/>
      <family val="2"/>
      <charset val="134"/>
    </font>
    <font>
      <b/>
      <sz val="12"/>
      <color theme="1"/>
      <name val="微软雅黑"/>
      <family val="2"/>
      <charset val="134"/>
    </font>
    <font>
      <b/>
      <sz val="8"/>
      <color theme="1"/>
      <name val="微软雅黑"/>
      <family val="2"/>
      <charset val="134"/>
    </font>
    <font>
      <sz val="9"/>
      <color theme="0" tint="-4.9989318521683403E-2"/>
      <name val="微软雅黑"/>
      <family val="2"/>
      <charset val="134"/>
    </font>
    <font>
      <sz val="10"/>
      <color theme="0" tint="-0.249977111117893"/>
      <name val="宋体"/>
      <family val="3"/>
      <charset val="134"/>
    </font>
    <font>
      <b/>
      <sz val="9"/>
      <color theme="0" tint="-0.249977111117893"/>
      <name val="微软雅黑"/>
      <family val="2"/>
      <charset val="134"/>
    </font>
    <font>
      <b/>
      <sz val="9"/>
      <color rgb="FFFF8585"/>
      <name val="微软雅黑"/>
      <family val="2"/>
      <charset val="134"/>
    </font>
    <font>
      <b/>
      <sz val="16"/>
      <color theme="0"/>
      <name val="微软雅黑"/>
      <family val="2"/>
      <charset val="134"/>
    </font>
    <font>
      <b/>
      <sz val="8"/>
      <color theme="0" tint="-0.14999847407452621"/>
      <name val="微软雅黑"/>
      <family val="2"/>
      <charset val="134"/>
    </font>
    <font>
      <b/>
      <sz val="8"/>
      <color theme="0" tint="-0.499984740745262"/>
      <name val="微软雅黑"/>
      <family val="2"/>
      <charset val="134"/>
    </font>
    <font>
      <sz val="10"/>
      <color theme="0" tint="-0.499984740745262"/>
      <name val="微软雅黑"/>
      <family val="2"/>
      <charset val="134"/>
    </font>
    <font>
      <sz val="8"/>
      <color theme="0" tint="-0.14999847407452621"/>
      <name val="微软雅黑"/>
      <family val="2"/>
      <charset val="134"/>
    </font>
    <font>
      <b/>
      <sz val="8"/>
      <color theme="0" tint="-0.249977111117893"/>
      <name val="微软雅黑"/>
      <family val="2"/>
      <charset val="134"/>
    </font>
    <font>
      <b/>
      <sz val="8"/>
      <color theme="0" tint="-0.34998626667073579"/>
      <name val="微软雅黑"/>
      <family val="2"/>
      <charset val="134"/>
    </font>
    <font>
      <sz val="10"/>
      <color theme="0" tint="-4.9989318521683403E-2"/>
      <name val="微软雅黑"/>
      <family val="2"/>
      <charset val="134"/>
    </font>
    <font>
      <sz val="10"/>
      <color theme="4" tint="0.79998168889431442"/>
      <name val="微软雅黑"/>
      <family val="2"/>
      <charset val="134"/>
    </font>
  </fonts>
  <fills count="35">
    <fill>
      <patternFill patternType="none"/>
    </fill>
    <fill>
      <patternFill patternType="gray125"/>
    </fill>
    <fill>
      <patternFill patternType="solid">
        <fgColor theme="8" tint="0.79998168889431442"/>
        <bgColor indexed="64"/>
      </patternFill>
    </fill>
    <fill>
      <patternFill patternType="solid">
        <fgColor rgb="FFFFF6DD"/>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rgb="FFE8F2E2"/>
        <bgColor indexed="64"/>
      </patternFill>
    </fill>
    <fill>
      <patternFill patternType="solid">
        <fgColor rgb="FFE7F1F9"/>
        <bgColor indexed="64"/>
      </patternFill>
    </fill>
    <fill>
      <patternFill patternType="solid">
        <fgColor theme="3" tint="0.79998168889431442"/>
        <bgColor indexed="64"/>
      </patternFill>
    </fill>
    <fill>
      <patternFill patternType="solid">
        <fgColor rgb="FFF1E7F9"/>
        <bgColor indexed="64"/>
      </patternFill>
    </fill>
    <fill>
      <patternFill patternType="solid">
        <fgColor rgb="FFAA7A40"/>
        <bgColor indexed="64"/>
      </patternFill>
    </fill>
    <fill>
      <patternFill patternType="solid">
        <fgColor rgb="FFFFE285"/>
        <bgColor indexed="64"/>
      </patternFill>
    </fill>
    <fill>
      <patternFill patternType="solid">
        <fgColor theme="4" tint="0.79998168889431442"/>
        <bgColor indexed="64"/>
      </patternFill>
    </fill>
    <fill>
      <patternFill patternType="solid">
        <fgColor rgb="FFE5F8FF"/>
        <bgColor indexed="64"/>
      </patternFill>
    </fill>
    <fill>
      <patternFill patternType="solid">
        <fgColor rgb="FFFFF9E7"/>
        <bgColor indexed="64"/>
      </patternFill>
    </fill>
    <fill>
      <patternFill patternType="solid">
        <fgColor rgb="FFECF5E7"/>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966F00"/>
        <bgColor indexed="64"/>
      </patternFill>
    </fill>
    <fill>
      <patternFill patternType="solid">
        <fgColor rgb="FF0085B4"/>
        <bgColor indexed="64"/>
      </patternFill>
    </fill>
    <fill>
      <patternFill patternType="gray125">
        <bgColor theme="5" tint="0.79995117038483843"/>
      </patternFill>
    </fill>
    <fill>
      <patternFill patternType="solid">
        <fgColor rgb="FFFFF3CD"/>
        <bgColor indexed="64"/>
      </patternFill>
    </fill>
    <fill>
      <patternFill patternType="solid">
        <fgColor rgb="FFBC8B00"/>
        <bgColor indexed="64"/>
      </patternFill>
    </fill>
    <fill>
      <patternFill patternType="solid">
        <fgColor rgb="FF7030A0"/>
        <bgColor indexed="64"/>
      </patternFill>
    </fill>
    <fill>
      <patternFill patternType="solid">
        <fgColor rgb="FF0070C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6F0FA"/>
        <bgColor indexed="64"/>
      </patternFill>
    </fill>
    <fill>
      <patternFill patternType="solid">
        <fgColor rgb="FF8F6635"/>
        <bgColor indexed="64"/>
      </patternFill>
    </fill>
    <fill>
      <patternFill patternType="solid">
        <fgColor rgb="FFF3EBF9"/>
        <bgColor indexed="64"/>
      </patternFill>
    </fill>
    <fill>
      <patternFill patternType="solid">
        <fgColor theme="8" tint="-0.249977111117893"/>
        <bgColor indexed="64"/>
      </patternFill>
    </fill>
    <fill>
      <patternFill patternType="solid">
        <fgColor theme="5" tint="0.59999389629810485"/>
        <bgColor indexed="64"/>
      </patternFill>
    </fill>
  </fills>
  <borders count="322">
    <border>
      <left/>
      <right/>
      <top/>
      <bottom/>
      <diagonal/>
    </border>
    <border>
      <left style="medium">
        <color theme="5" tint="-0.24994659260841701"/>
      </left>
      <right style="hair">
        <color theme="5" tint="-0.24994659260841701"/>
      </right>
      <top style="medium">
        <color theme="5" tint="-0.24994659260841701"/>
      </top>
      <bottom style="hair">
        <color theme="5" tint="-0.24994659260841701"/>
      </bottom>
      <diagonal/>
    </border>
    <border>
      <left style="hair">
        <color theme="5" tint="-0.24994659260841701"/>
      </left>
      <right style="hair">
        <color theme="5" tint="-0.24994659260841701"/>
      </right>
      <top style="medium">
        <color theme="5" tint="-0.24994659260841701"/>
      </top>
      <bottom style="hair">
        <color theme="5" tint="-0.24994659260841701"/>
      </bottom>
      <diagonal/>
    </border>
    <border>
      <left style="hair">
        <color theme="5" tint="-0.24994659260841701"/>
      </left>
      <right style="medium">
        <color theme="5" tint="-0.24994659260841701"/>
      </right>
      <top style="medium">
        <color theme="5" tint="-0.24994659260841701"/>
      </top>
      <bottom style="hair">
        <color theme="5" tint="-0.24994659260841701"/>
      </bottom>
      <diagonal/>
    </border>
    <border>
      <left style="medium">
        <color theme="5" tint="-0.24994659260841701"/>
      </left>
      <right style="hair">
        <color theme="5" tint="-0.24994659260841701"/>
      </right>
      <top style="hair">
        <color theme="5" tint="-0.24994659260841701"/>
      </top>
      <bottom style="hair">
        <color theme="5" tint="-0.24994659260841701"/>
      </bottom>
      <diagonal/>
    </border>
    <border>
      <left style="hair">
        <color theme="5" tint="-0.24994659260841701"/>
      </left>
      <right style="hair">
        <color theme="5" tint="-0.24994659260841701"/>
      </right>
      <top style="hair">
        <color theme="5" tint="-0.24994659260841701"/>
      </top>
      <bottom style="hair">
        <color theme="5" tint="-0.24994659260841701"/>
      </bottom>
      <diagonal/>
    </border>
    <border>
      <left style="hair">
        <color theme="5" tint="-0.24994659260841701"/>
      </left>
      <right style="medium">
        <color theme="5" tint="-0.24994659260841701"/>
      </right>
      <top style="hair">
        <color theme="5" tint="-0.24994659260841701"/>
      </top>
      <bottom style="hair">
        <color theme="5" tint="-0.24994659260841701"/>
      </bottom>
      <diagonal/>
    </border>
    <border>
      <left style="medium">
        <color theme="5" tint="-0.24994659260841701"/>
      </left>
      <right style="hair">
        <color theme="5" tint="-0.24994659260841701"/>
      </right>
      <top style="hair">
        <color theme="5" tint="-0.24994659260841701"/>
      </top>
      <bottom style="medium">
        <color theme="5" tint="-0.24994659260841701"/>
      </bottom>
      <diagonal/>
    </border>
    <border>
      <left style="hair">
        <color theme="5" tint="-0.24994659260841701"/>
      </left>
      <right style="hair">
        <color theme="5" tint="-0.24994659260841701"/>
      </right>
      <top style="hair">
        <color theme="5" tint="-0.24994659260841701"/>
      </top>
      <bottom style="medium">
        <color theme="5" tint="-0.24994659260841701"/>
      </bottom>
      <diagonal/>
    </border>
    <border>
      <left style="hair">
        <color theme="5" tint="-0.24994659260841701"/>
      </left>
      <right style="medium">
        <color theme="5" tint="-0.24994659260841701"/>
      </right>
      <top style="hair">
        <color theme="5" tint="-0.24994659260841701"/>
      </top>
      <bottom style="medium">
        <color theme="5" tint="-0.24994659260841701"/>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right style="hair">
        <color theme="5" tint="-0.24994659260841701"/>
      </right>
      <top style="medium">
        <color theme="5" tint="-0.24994659260841701"/>
      </top>
      <bottom style="hair">
        <color theme="5" tint="-0.24994659260841701"/>
      </bottom>
      <diagonal/>
    </border>
    <border>
      <left/>
      <right style="hair">
        <color theme="5" tint="-0.24994659260841701"/>
      </right>
      <top style="hair">
        <color theme="5" tint="-0.24994659260841701"/>
      </top>
      <bottom style="hair">
        <color theme="5" tint="-0.24994659260841701"/>
      </bottom>
      <diagonal/>
    </border>
    <border>
      <left/>
      <right style="hair">
        <color theme="5" tint="-0.24994659260841701"/>
      </right>
      <top style="hair">
        <color theme="5" tint="-0.24994659260841701"/>
      </top>
      <bottom style="medium">
        <color theme="5" tint="-0.24994659260841701"/>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dashDot">
        <color theme="0" tint="-0.499984740745262"/>
      </left>
      <right/>
      <top style="medium">
        <color theme="0" tint="-0.499984740745262"/>
      </top>
      <bottom style="dashDot">
        <color theme="0" tint="-0.499984740745262"/>
      </bottom>
      <diagonal/>
    </border>
    <border>
      <left/>
      <right/>
      <top style="medium">
        <color theme="0" tint="-0.499984740745262"/>
      </top>
      <bottom style="dashDot">
        <color theme="0" tint="-0.499984740745262"/>
      </bottom>
      <diagonal/>
    </border>
    <border>
      <left/>
      <right style="dashDot">
        <color theme="0" tint="-0.499984740745262"/>
      </right>
      <top style="medium">
        <color theme="0" tint="-0.499984740745262"/>
      </top>
      <bottom style="dashDot">
        <color theme="0" tint="-0.499984740745262"/>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medium">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medium">
        <color theme="0" tint="-0.499984740745262"/>
      </left>
      <right style="thin">
        <color theme="0" tint="-0.34998626667073579"/>
      </right>
      <top style="thin">
        <color theme="0" tint="-0.34998626667073579"/>
      </top>
      <bottom style="medium">
        <color theme="0" tint="-0.34998626667073579"/>
      </bottom>
      <diagonal/>
    </border>
    <border>
      <left style="thin">
        <color theme="0" tint="-0.499984740745262"/>
      </left>
      <right style="thin">
        <color theme="0" tint="-0.499984740745262"/>
      </right>
      <top style="thin">
        <color theme="0" tint="-0.499984740745262"/>
      </top>
      <bottom style="mediumDashed">
        <color rgb="FF0091C4"/>
      </bottom>
      <diagonal/>
    </border>
    <border>
      <left style="thin">
        <color theme="0" tint="-0.499984740745262"/>
      </left>
      <right style="medium">
        <color theme="0" tint="-0.499984740745262"/>
      </right>
      <top style="thin">
        <color theme="0" tint="-0.499984740745262"/>
      </top>
      <bottom style="mediumDashed">
        <color rgb="FF0091C4"/>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medium">
        <color theme="0" tint="-0.499984740745262"/>
      </left>
      <right style="thin">
        <color theme="0" tint="-0.499984740745262"/>
      </right>
      <top/>
      <bottom style="mediumDashed">
        <color rgb="FF0091C4"/>
      </bottom>
      <diagonal/>
    </border>
    <border>
      <left style="thin">
        <color theme="0" tint="-0.499984740745262"/>
      </left>
      <right style="thin">
        <color theme="0" tint="-0.499984740745262"/>
      </right>
      <top/>
      <bottom style="mediumDashed">
        <color rgb="FF0091C4"/>
      </bottom>
      <diagonal/>
    </border>
    <border>
      <left style="medium">
        <color theme="0" tint="-0.499984740745262"/>
      </left>
      <right style="thin">
        <color theme="0" tint="-0.499984740745262"/>
      </right>
      <top style="mediumDashed">
        <color rgb="FF0091C4"/>
      </top>
      <bottom/>
      <diagonal/>
    </border>
    <border>
      <left style="thin">
        <color theme="0" tint="-0.499984740745262"/>
      </left>
      <right style="thin">
        <color theme="0" tint="-0.499984740745262"/>
      </right>
      <top style="mediumDashed">
        <color rgb="FF0091C4"/>
      </top>
      <bottom/>
      <diagonal/>
    </border>
    <border>
      <left style="thin">
        <color theme="0" tint="-0.499984740745262"/>
      </left>
      <right style="thin">
        <color theme="0" tint="-0.499984740745262"/>
      </right>
      <top style="mediumDashed">
        <color rgb="FF0091C4"/>
      </top>
      <bottom style="thin">
        <color theme="0" tint="-0.499984740745262"/>
      </bottom>
      <diagonal/>
    </border>
    <border>
      <left style="thin">
        <color theme="0" tint="-0.499984740745262"/>
      </left>
      <right style="medium">
        <color theme="0" tint="-0.499984740745262"/>
      </right>
      <top style="mediumDashed">
        <color rgb="FF0091C4"/>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top style="thin">
        <color theme="0" tint="-0.499984740745262"/>
      </top>
      <bottom style="mediumDashed">
        <color rgb="FF0091C4"/>
      </bottom>
      <diagonal/>
    </border>
    <border>
      <left style="thin">
        <color theme="0" tint="-0.499984740745262"/>
      </left>
      <right/>
      <top style="mediumDashed">
        <color rgb="FF0091C4"/>
      </top>
      <bottom style="thin">
        <color theme="0" tint="-0.499984740745262"/>
      </bottom>
      <diagonal/>
    </border>
    <border>
      <left style="medium">
        <color theme="0" tint="-0.499984740745262"/>
      </left>
      <right style="thin">
        <color theme="0" tint="-0.499984740745262"/>
      </right>
      <top style="thin">
        <color theme="0" tint="-0.499984740745262"/>
      </top>
      <bottom style="mediumDashed">
        <color rgb="FF0091C4"/>
      </bottom>
      <diagonal/>
    </border>
    <border>
      <left style="medium">
        <color theme="0" tint="-0.499984740745262"/>
      </left>
      <right style="thin">
        <color theme="0" tint="-0.499984740745262"/>
      </right>
      <top style="mediumDashed">
        <color rgb="FF0091C4"/>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thin">
        <color theme="0" tint="-0.499984740745262"/>
      </right>
      <top style="mediumDashed">
        <color rgb="FF0085B4"/>
      </top>
      <bottom style="thin">
        <color theme="0" tint="-0.499984740745262"/>
      </bottom>
      <diagonal/>
    </border>
    <border>
      <left style="thin">
        <color theme="0" tint="-0.499984740745262"/>
      </left>
      <right style="thin">
        <color theme="0" tint="-0.499984740745262"/>
      </right>
      <top style="mediumDashed">
        <color rgb="FF0085B4"/>
      </top>
      <bottom style="thin">
        <color theme="0" tint="-0.499984740745262"/>
      </bottom>
      <diagonal/>
    </border>
    <border>
      <left style="thin">
        <color theme="0" tint="-0.499984740745262"/>
      </left>
      <right style="medium">
        <color theme="0" tint="-0.499984740745262"/>
      </right>
      <top style="mediumDashed">
        <color rgb="FF0085B4"/>
      </top>
      <bottom style="thin">
        <color theme="0" tint="-0.499984740745262"/>
      </bottom>
      <diagonal/>
    </border>
    <border>
      <left style="medium">
        <color theme="0" tint="-0.499984740745262"/>
      </left>
      <right style="thin">
        <color theme="0" tint="-0.499984740745262"/>
      </right>
      <top style="thin">
        <color theme="0" tint="-0.499984740745262"/>
      </top>
      <bottom style="mediumDashed">
        <color rgb="FF0085B4"/>
      </bottom>
      <diagonal/>
    </border>
    <border>
      <left style="thin">
        <color theme="0" tint="-0.499984740745262"/>
      </left>
      <right style="thin">
        <color theme="0" tint="-0.499984740745262"/>
      </right>
      <top style="thin">
        <color theme="0" tint="-0.499984740745262"/>
      </top>
      <bottom style="mediumDashed">
        <color rgb="FF0085B4"/>
      </bottom>
      <diagonal/>
    </border>
    <border>
      <left style="thin">
        <color theme="0" tint="-0.499984740745262"/>
      </left>
      <right style="medium">
        <color theme="0" tint="-0.499984740745262"/>
      </right>
      <top style="thin">
        <color theme="0" tint="-0.499984740745262"/>
      </top>
      <bottom style="mediumDashed">
        <color rgb="FF0085B4"/>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style="mediumDashed">
        <color rgb="FF0085B4"/>
      </top>
      <bottom style="thin">
        <color theme="0" tint="-0.499984740745262"/>
      </bottom>
      <diagonal/>
    </border>
    <border>
      <left/>
      <right style="thin">
        <color theme="0" tint="-0.499984740745262"/>
      </right>
      <top style="thin">
        <color theme="0" tint="-0.499984740745262"/>
      </top>
      <bottom style="mediumDashed">
        <color rgb="FF0085B4"/>
      </bottom>
      <diagonal/>
    </border>
    <border>
      <left style="medium">
        <color theme="0" tint="-0.499984740745262"/>
      </left>
      <right style="thin">
        <color theme="0" tint="-0.499984740745262"/>
      </right>
      <top/>
      <bottom style="mediumDashed">
        <color rgb="FF0085B4"/>
      </bottom>
      <diagonal/>
    </border>
    <border>
      <left style="medium">
        <color theme="0" tint="-0.499984740745262"/>
      </left>
      <right style="thin">
        <color theme="0" tint="-0.499984740745262"/>
      </right>
      <top style="mediumDashed">
        <color rgb="FF0085B4"/>
      </top>
      <bottom/>
      <diagonal/>
    </border>
    <border>
      <left style="dotted">
        <color theme="0" tint="-0.34998626667073579"/>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bottom/>
      <diagonal/>
    </border>
    <border>
      <left/>
      <right style="dotted">
        <color theme="0" tint="-0.34998626667073579"/>
      </right>
      <top/>
      <bottom/>
      <diagonal/>
    </border>
    <border>
      <left style="dotted">
        <color theme="0" tint="-0.34998626667073579"/>
      </left>
      <right/>
      <top/>
      <bottom style="dotted">
        <color theme="0" tint="-0.34998626667073579"/>
      </bottom>
      <diagonal/>
    </border>
    <border>
      <left/>
      <right/>
      <top/>
      <bottom style="dotted">
        <color theme="0" tint="-0.34998626667073579"/>
      </bottom>
      <diagonal/>
    </border>
    <border>
      <left/>
      <right style="dotted">
        <color theme="0" tint="-0.34998626667073579"/>
      </right>
      <top/>
      <bottom style="dotted">
        <color theme="0" tint="-0.34998626667073579"/>
      </bottom>
      <diagonal/>
    </border>
    <border>
      <left style="thin">
        <color theme="0" tint="-0.499984740745262"/>
      </left>
      <right style="thin">
        <color theme="0" tint="-0.499984740745262"/>
      </right>
      <top style="mediumDashed">
        <color rgb="FF0085B4"/>
      </top>
      <bottom/>
      <diagonal/>
    </border>
    <border>
      <left style="thin">
        <color theme="0" tint="-0.499984740745262"/>
      </left>
      <right style="thin">
        <color theme="0" tint="-0.499984740745262"/>
      </right>
      <top/>
      <bottom style="mediumDashed">
        <color rgb="FF0085B4"/>
      </bottom>
      <diagonal/>
    </border>
    <border>
      <left style="medium">
        <color theme="0" tint="-0.499984740745262"/>
      </left>
      <right style="thin">
        <color theme="0" tint="-0.34998626667073579"/>
      </right>
      <top style="medium">
        <color theme="0" tint="-0.499984740745262"/>
      </top>
      <bottom style="thin">
        <color theme="0" tint="-0.34998626667073579"/>
      </bottom>
      <diagonal/>
    </border>
    <border>
      <left style="thin">
        <color theme="0" tint="-0.34998626667073579"/>
      </left>
      <right style="medium">
        <color theme="0" tint="-0.499984740745262"/>
      </right>
      <top style="medium">
        <color theme="0" tint="-0.499984740745262"/>
      </top>
      <bottom style="thin">
        <color theme="0" tint="-0.34998626667073579"/>
      </bottom>
      <diagonal/>
    </border>
    <border>
      <left style="medium">
        <color theme="0" tint="-0.499984740745262"/>
      </left>
      <right style="thin">
        <color theme="0" tint="-0.34998626667073579"/>
      </right>
      <top style="thin">
        <color theme="0" tint="-0.34998626667073579"/>
      </top>
      <bottom style="medium">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499984740745262"/>
      </right>
      <top style="thin">
        <color theme="0" tint="-0.34998626667073579"/>
      </top>
      <bottom style="medium">
        <color theme="0" tint="-0.499984740745262"/>
      </bottom>
      <diagonal/>
    </border>
    <border>
      <left style="thin">
        <color theme="0" tint="-0.34998626667073579"/>
      </left>
      <right/>
      <top style="medium">
        <color theme="0" tint="-0.499984740745262"/>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499984740745262"/>
      </bottom>
      <diagonal/>
    </border>
    <border>
      <left/>
      <right style="thin">
        <color theme="0" tint="-0.34998626667073579"/>
      </right>
      <top style="medium">
        <color theme="0" tint="-0.499984740745262"/>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499984740745262"/>
      </bottom>
      <diagonal/>
    </border>
    <border>
      <left style="medium">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34998626667073579"/>
      </right>
      <top style="thin">
        <color theme="0" tint="-0.34998626667073579"/>
      </top>
      <bottom style="medium">
        <color theme="0" tint="-0.499984740745262"/>
      </bottom>
      <diagonal/>
    </border>
    <border>
      <left style="medium">
        <color theme="0" tint="-0.34998626667073579"/>
      </left>
      <right/>
      <top style="medium">
        <color theme="0" tint="-0.499984740745262"/>
      </top>
      <bottom style="thin">
        <color theme="0" tint="-0.34998626667073579"/>
      </bottom>
      <diagonal/>
    </border>
    <border>
      <left/>
      <right/>
      <top style="medium">
        <color theme="0" tint="-0.499984740745262"/>
      </top>
      <bottom style="thin">
        <color theme="0" tint="-0.34998626667073579"/>
      </bottom>
      <diagonal/>
    </border>
    <border>
      <left/>
      <right style="medium">
        <color theme="0" tint="-0.34998626667073579"/>
      </right>
      <top style="medium">
        <color theme="0" tint="-0.499984740745262"/>
      </top>
      <bottom style="thin">
        <color theme="0" tint="-0.34998626667073579"/>
      </bottom>
      <diagonal/>
    </border>
    <border>
      <left style="medium">
        <color theme="0" tint="-0.24994659260841701"/>
      </left>
      <right style="thin">
        <color theme="0" tint="-0.24994659260841701"/>
      </right>
      <top style="medium">
        <color theme="0" tint="-0.24994659260841701"/>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medium">
        <color theme="0" tint="-0.24994659260841701"/>
      </bottom>
      <diagonal/>
    </border>
    <border>
      <left style="thin">
        <color theme="0" tint="-0.24994659260841701"/>
      </left>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medium">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mediumDashed">
        <color rgb="FF00B0F0"/>
      </bottom>
      <diagonal/>
    </border>
    <border>
      <left style="thin">
        <color theme="0" tint="-0.34998626667073579"/>
      </left>
      <right style="medium">
        <color theme="0" tint="-0.34998626667073579"/>
      </right>
      <top style="thin">
        <color theme="0" tint="-0.34998626667073579"/>
      </top>
      <bottom style="mediumDashed">
        <color rgb="FF00B0F0"/>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Dashed">
        <color rgb="FF00B0F0"/>
      </bottom>
      <diagonal/>
    </border>
    <border>
      <left style="medium">
        <color theme="0" tint="-0.34998626667073579"/>
      </left>
      <right style="thin">
        <color theme="0" tint="-0.34998626667073579"/>
      </right>
      <top style="mediumDashed">
        <color rgb="FF00B0F0"/>
      </top>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style="thin">
        <color theme="8" tint="-0.24994659260841701"/>
      </right>
      <top style="thin">
        <color theme="0" tint="-0.34998626667073579"/>
      </top>
      <bottom style="thin">
        <color theme="0" tint="-0.34998626667073579"/>
      </bottom>
      <diagonal/>
    </border>
    <border>
      <left style="thin">
        <color theme="0" tint="-0.34998626667073579"/>
      </left>
      <right style="thin">
        <color theme="8" tint="-0.24994659260841701"/>
      </right>
      <top style="thin">
        <color theme="0" tint="-0.34998626667073579"/>
      </top>
      <bottom style="thin">
        <color theme="0" tint="-0.34998626667073579"/>
      </bottom>
      <diagonal/>
    </border>
    <border>
      <left style="thin">
        <color theme="0" tint="-0.34998626667073579"/>
      </left>
      <right style="thin">
        <color theme="8" tint="-0.24994659260841701"/>
      </right>
      <top style="thin">
        <color theme="0" tint="-0.34998626667073579"/>
      </top>
      <bottom style="medium">
        <color theme="0" tint="-0.499984740745262"/>
      </bottom>
      <diagonal/>
    </border>
    <border>
      <left style="medium">
        <color theme="0" tint="-0.34998626667073579"/>
      </left>
      <right style="medium">
        <color theme="0" tint="-0.34998626667073579"/>
      </right>
      <top/>
      <bottom/>
      <diagonal/>
    </border>
    <border>
      <left style="thin">
        <color theme="0" tint="-0.34998626667073579"/>
      </left>
      <right style="medium">
        <color theme="8" tint="-0.24994659260841701"/>
      </right>
      <top style="thin">
        <color theme="0" tint="-0.34998626667073579"/>
      </top>
      <bottom style="thin">
        <color theme="0" tint="-0.34998626667073579"/>
      </bottom>
      <diagonal/>
    </border>
    <border>
      <left style="medium">
        <color theme="0" tint="-0.34998626667073579"/>
      </left>
      <right style="medium">
        <color theme="8" tint="-0.24994659260841701"/>
      </right>
      <top style="thin">
        <color theme="0" tint="-0.34998626667073579"/>
      </top>
      <bottom style="thin">
        <color theme="0" tint="-0.34998626667073579"/>
      </bottom>
      <diagonal/>
    </border>
    <border>
      <left style="thin">
        <color theme="0" tint="-0.34998626667073579"/>
      </left>
      <right style="medium">
        <color theme="8" tint="-0.24994659260841701"/>
      </right>
      <top style="thin">
        <color theme="0" tint="-0.34998626667073579"/>
      </top>
      <bottom style="medium">
        <color theme="0" tint="-0.499984740745262"/>
      </bottom>
      <diagonal/>
    </border>
    <border>
      <left style="medium">
        <color theme="8" tint="-0.24994659260841701"/>
      </left>
      <right style="thin">
        <color theme="0" tint="-0.34998626667073579"/>
      </right>
      <top style="thin">
        <color theme="0" tint="-0.34998626667073579"/>
      </top>
      <bottom/>
      <diagonal/>
    </border>
    <border>
      <left style="medium">
        <color theme="8" tint="-0.24994659260841701"/>
      </left>
      <right style="thin">
        <color theme="0" tint="-0.34998626667073579"/>
      </right>
      <top/>
      <bottom style="thin">
        <color theme="0" tint="-0.34998626667073579"/>
      </bottom>
      <diagonal/>
    </border>
    <border>
      <left/>
      <right/>
      <top style="thin">
        <color theme="0" tint="-0.34998626667073579"/>
      </top>
      <bottom/>
      <diagonal/>
    </border>
    <border>
      <left/>
      <right style="medium">
        <color theme="8" tint="-0.24994659260841701"/>
      </right>
      <top style="thin">
        <color theme="0" tint="-0.34998626667073579"/>
      </top>
      <bottom/>
      <diagonal/>
    </border>
    <border>
      <left/>
      <right style="medium">
        <color theme="8" tint="-0.24994659260841701"/>
      </right>
      <top/>
      <bottom style="thin">
        <color theme="0" tint="-0.34998626667073579"/>
      </bottom>
      <diagonal/>
    </border>
    <border>
      <left/>
      <right style="thin">
        <color theme="0" tint="-0.34998626667073579"/>
      </right>
      <top style="thin">
        <color theme="0" tint="-0.34998626667073579"/>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mediumDashed">
        <color theme="8" tint="-0.24994659260841701"/>
      </top>
      <bottom style="thin">
        <color theme="0" tint="-0.499984740745262"/>
      </bottom>
      <diagonal/>
    </border>
    <border>
      <left style="thin">
        <color theme="0" tint="-0.499984740745262"/>
      </left>
      <right style="medium">
        <color theme="0" tint="-0.499984740745262"/>
      </right>
      <top style="mediumDashed">
        <color theme="8" tint="-0.24994659260841701"/>
      </top>
      <bottom style="thin">
        <color theme="0" tint="-0.499984740745262"/>
      </bottom>
      <diagonal/>
    </border>
    <border>
      <left style="thin">
        <color theme="0" tint="-0.499984740745262"/>
      </left>
      <right style="thin">
        <color theme="0" tint="-0.499984740745262"/>
      </right>
      <top style="thin">
        <color theme="0" tint="-0.499984740745262"/>
      </top>
      <bottom style="mediumDashed">
        <color theme="8" tint="-0.24994659260841701"/>
      </bottom>
      <diagonal/>
    </border>
    <border>
      <left style="thin">
        <color theme="0" tint="-0.499984740745262"/>
      </left>
      <right style="medium">
        <color theme="0" tint="-0.499984740745262"/>
      </right>
      <top style="thin">
        <color theme="0" tint="-0.499984740745262"/>
      </top>
      <bottom style="mediumDashed">
        <color theme="8" tint="-0.24994659260841701"/>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style="thin">
        <color theme="0" tint="-0.34998626667073579"/>
      </top>
      <bottom style="mediumDashed">
        <color rgb="FF00B0F0"/>
      </bottom>
      <diagonal/>
    </border>
    <border>
      <left style="thin">
        <color theme="0" tint="-0.34998626667073579"/>
      </left>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Dashed">
        <color rgb="FF00B0F0"/>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style="mediumDashed">
        <color rgb="FF00B0F0"/>
      </bottom>
      <diagonal/>
    </border>
    <border>
      <left style="thin">
        <color theme="0" tint="-0.34998626667073579"/>
      </left>
      <right/>
      <top style="medium">
        <color theme="0" tint="-0.34998626667073579"/>
      </top>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Dashed">
        <color rgb="FF00B0F0"/>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tint="-0.24994659260841701"/>
      </right>
      <top/>
      <bottom style="thin">
        <color theme="0" tint="-0.24994659260841701"/>
      </bottom>
      <diagonal/>
    </border>
    <border>
      <left style="medium">
        <color theme="0" tint="-0.24994659260841701"/>
      </left>
      <right style="thin">
        <color theme="0" tint="-0.24994659260841701"/>
      </right>
      <top style="thin">
        <color theme="0" tint="-0.24994659260841701"/>
      </top>
      <bottom style="mediumDashed">
        <color rgb="FF7030A0"/>
      </bottom>
      <diagonal/>
    </border>
    <border>
      <left style="thin">
        <color theme="0" tint="-0.24994659260841701"/>
      </left>
      <right style="thin">
        <color theme="0" tint="-0.24994659260841701"/>
      </right>
      <top style="thin">
        <color theme="0" tint="-0.24994659260841701"/>
      </top>
      <bottom style="mediumDashed">
        <color rgb="FF7030A0"/>
      </bottom>
      <diagonal/>
    </border>
    <border>
      <left style="thin">
        <color theme="0" tint="-0.24994659260841701"/>
      </left>
      <right style="medium">
        <color theme="0" tint="-0.24994659260841701"/>
      </right>
      <top style="thin">
        <color theme="0" tint="-0.24994659260841701"/>
      </top>
      <bottom style="mediumDashed">
        <color rgb="FF7030A0"/>
      </bottom>
      <diagonal/>
    </border>
    <border>
      <left style="medium">
        <color theme="0" tint="-0.24994659260841701"/>
      </left>
      <right style="thin">
        <color theme="0" tint="-0.24994659260841701"/>
      </right>
      <top/>
      <bottom style="mediumDashed">
        <color rgb="FF7030A0"/>
      </bottom>
      <diagonal/>
    </border>
    <border>
      <left style="thin">
        <color theme="0" tint="-0.24994659260841701"/>
      </left>
      <right style="thin">
        <color theme="0" tint="-0.24994659260841701"/>
      </right>
      <top/>
      <bottom style="mediumDashed">
        <color rgb="FF7030A0"/>
      </bottom>
      <diagonal/>
    </border>
    <border>
      <left style="thin">
        <color theme="0" tint="-0.24994659260841701"/>
      </left>
      <right style="medium">
        <color theme="0" tint="-0.24994659260841701"/>
      </right>
      <top/>
      <bottom style="mediumDashed">
        <color rgb="FF7030A0"/>
      </bottom>
      <diagonal/>
    </border>
    <border>
      <left/>
      <right style="thin">
        <color theme="0" tint="-0.24994659260841701"/>
      </right>
      <top style="medium">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Dashed">
        <color rgb="FF7030A0"/>
      </bottom>
      <diagonal/>
    </border>
    <border>
      <left/>
      <right style="thin">
        <color theme="0" tint="-0.24994659260841701"/>
      </right>
      <top/>
      <bottom style="thin">
        <color theme="0" tint="-0.24994659260841701"/>
      </bottom>
      <diagonal/>
    </border>
    <border>
      <left/>
      <right style="thin">
        <color theme="0" tint="-0.24994659260841701"/>
      </right>
      <top/>
      <bottom style="mediumDashed">
        <color rgb="FF7030A0"/>
      </bottom>
      <diagonal/>
    </border>
    <border>
      <left/>
      <right style="thin">
        <color theme="0" tint="-0.24994659260841701"/>
      </right>
      <top style="thin">
        <color theme="0" tint="-0.24994659260841701"/>
      </top>
      <bottom style="medium">
        <color theme="0" tint="-0.24994659260841701"/>
      </bottom>
      <diagonal/>
    </border>
    <border>
      <left style="medium">
        <color theme="0" tint="-0.34998626667073579"/>
      </left>
      <right style="medium">
        <color theme="0" tint="-0.34998626667073579"/>
      </right>
      <top style="thin">
        <color theme="0" tint="-0.34998626667073579"/>
      </top>
      <bottom style="medium">
        <color theme="0" tint="-0.499984740745262"/>
      </bottom>
      <diagonal/>
    </border>
    <border>
      <left style="thin">
        <color theme="0" tint="-0.24994659260841701"/>
      </left>
      <right style="thin">
        <color theme="0" tint="-0.24994659260841701"/>
      </right>
      <top style="thin">
        <color theme="0" tint="-0.24994659260841701"/>
      </top>
      <bottom style="mediumDashed">
        <color rgb="FF00B0F0"/>
      </bottom>
      <diagonal/>
    </border>
    <border>
      <left style="thin">
        <color theme="0" tint="-0.24994659260841701"/>
      </left>
      <right style="medium">
        <color theme="0" tint="-0.24994659260841701"/>
      </right>
      <top style="thin">
        <color theme="0" tint="-0.24994659260841701"/>
      </top>
      <bottom style="mediumDashed">
        <color rgb="FF00B0F0"/>
      </bottom>
      <diagonal/>
    </border>
    <border>
      <left style="medium">
        <color theme="0" tint="-0.24994659260841701"/>
      </left>
      <right style="thin">
        <color theme="0" tint="-0.24994659260841701"/>
      </right>
      <top style="thin">
        <color theme="0" tint="-0.24994659260841701"/>
      </top>
      <bottom/>
      <diagonal/>
    </border>
    <border>
      <left style="medium">
        <color theme="0" tint="-0.24994659260841701"/>
      </left>
      <right style="thin">
        <color theme="0" tint="-0.24994659260841701"/>
      </right>
      <top/>
      <bottom style="mediumDashed">
        <color rgb="FF00B0F0"/>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mediumDashed">
        <color rgb="FF00B0F0"/>
      </bottom>
      <diagonal/>
    </border>
    <border>
      <left style="thin">
        <color theme="0" tint="-0.24994659260841701"/>
      </left>
      <right/>
      <top style="thin">
        <color theme="0" tint="-0.24994659260841701"/>
      </top>
      <bottom style="medium">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style="thin">
        <color theme="0" tint="-0.24994659260841701"/>
      </top>
      <bottom style="mediumDashed">
        <color rgb="FF00B0F0"/>
      </bottom>
      <diagonal/>
    </border>
    <border>
      <left style="medium">
        <color theme="0" tint="-0.24994659260841701"/>
      </left>
      <right style="thin">
        <color theme="0" tint="-0.24994659260841701"/>
      </right>
      <top style="thin">
        <color theme="0" tint="-0.24994659260841701"/>
      </top>
      <bottom style="mediumDashed">
        <color rgb="FF00B0F0"/>
      </bottom>
      <diagonal/>
    </border>
    <border>
      <left style="thin">
        <color theme="0" tint="-0.34998626667073579"/>
      </left>
      <right style="medium">
        <color theme="0" tint="-0.34998626667073579"/>
      </right>
      <top style="medium">
        <color theme="0" tint="-0.34998626667073579"/>
      </top>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medium">
        <color theme="0" tint="-0.34998626667073579"/>
      </right>
      <top style="hair">
        <color theme="0" tint="-0.34998626667073579"/>
      </top>
      <bottom style="medium">
        <color theme="0" tint="-0.34998626667073579"/>
      </bottom>
      <diagonal/>
    </border>
    <border>
      <left style="medium">
        <color theme="0" tint="-0.34998626667073579"/>
      </left>
      <right style="hair">
        <color theme="0" tint="-0.34998626667073579"/>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hair">
        <color theme="0" tint="-0.34998626667073579"/>
      </left>
      <right style="medium">
        <color theme="0" tint="-0.34998626667073579"/>
      </right>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style="hair">
        <color theme="0" tint="-0.34998626667073579"/>
      </right>
      <top style="hair">
        <color theme="0" tint="-0.34998626667073579"/>
      </top>
      <bottom style="medium">
        <color theme="0" tint="-0.34998626667073579"/>
      </bottom>
      <diagonal/>
    </border>
    <border>
      <left style="hair">
        <color theme="0" tint="-0.34998626667073579"/>
      </left>
      <right/>
      <top style="hair">
        <color theme="0" tint="-0.34998626667073579"/>
      </top>
      <bottom style="hair">
        <color theme="0" tint="-0.34998626667073579"/>
      </bottom>
      <diagonal/>
    </border>
    <border>
      <left style="hair">
        <color theme="0" tint="-0.34998626667073579"/>
      </left>
      <right/>
      <top style="hair">
        <color theme="0" tint="-0.34998626667073579"/>
      </top>
      <bottom style="medium">
        <color theme="0" tint="-0.34998626667073579"/>
      </bottom>
      <diagonal/>
    </border>
    <border>
      <left/>
      <right style="hair">
        <color theme="0" tint="-0.34998626667073579"/>
      </right>
      <top/>
      <bottom style="hair">
        <color theme="0" tint="-0.34998626667073579"/>
      </bottom>
      <diagonal/>
    </border>
    <border>
      <left style="medium">
        <color theme="0" tint="-0.34998626667073579"/>
      </left>
      <right style="hair">
        <color theme="0" tint="-0.34998626667073579"/>
      </right>
      <top style="medium">
        <color theme="0" tint="-0.34998626667073579"/>
      </top>
      <bottom/>
      <diagonal/>
    </border>
    <border>
      <left style="hair">
        <color theme="0" tint="-0.34998626667073579"/>
      </left>
      <right style="hair">
        <color theme="0" tint="-0.34998626667073579"/>
      </right>
      <top style="medium">
        <color theme="0" tint="-0.34998626667073579"/>
      </top>
      <bottom/>
      <diagonal/>
    </border>
    <border>
      <left style="hair">
        <color theme="0" tint="-0.34998626667073579"/>
      </left>
      <right style="medium">
        <color theme="0" tint="-0.34998626667073579"/>
      </right>
      <top style="medium">
        <color theme="0" tint="-0.34998626667073579"/>
      </top>
      <bottom/>
      <diagonal/>
    </border>
    <border>
      <left style="medium">
        <color theme="0" tint="-0.34998626667073579"/>
      </left>
      <right style="thin">
        <color theme="0" tint="-0.34998626667073579"/>
      </right>
      <top style="medium">
        <color theme="0" tint="-0.34998626667073579"/>
      </top>
      <bottom style="hair">
        <color theme="0" tint="-0.34998626667073579"/>
      </bottom>
      <diagonal/>
    </border>
    <border>
      <left style="thin">
        <color theme="0" tint="-0.34998626667073579"/>
      </left>
      <right style="thin">
        <color theme="0" tint="-0.34998626667073579"/>
      </right>
      <top style="medium">
        <color theme="0" tint="-0.34998626667073579"/>
      </top>
      <bottom style="hair">
        <color theme="0" tint="-0.34998626667073579"/>
      </bottom>
      <diagonal/>
    </border>
    <border>
      <left style="thin">
        <color theme="0" tint="-0.34998626667073579"/>
      </left>
      <right style="medium">
        <color theme="0" tint="-0.34998626667073579"/>
      </right>
      <top style="medium">
        <color theme="0" tint="-0.34998626667073579"/>
      </top>
      <bottom style="hair">
        <color theme="0" tint="-0.34998626667073579"/>
      </bottom>
      <diagonal/>
    </border>
    <border>
      <left style="medium">
        <color theme="0" tint="-0.24994659260841701"/>
      </left>
      <right style="hair">
        <color theme="0" tint="-0.24994659260841701"/>
      </right>
      <top style="medium">
        <color theme="0" tint="-0.24994659260841701"/>
      </top>
      <bottom style="hair">
        <color theme="0" tint="-0.24994659260841701"/>
      </bottom>
      <diagonal/>
    </border>
    <border>
      <left style="hair">
        <color theme="0" tint="-0.24994659260841701"/>
      </left>
      <right style="hair">
        <color theme="0" tint="-0.24994659260841701"/>
      </right>
      <top style="medium">
        <color theme="0" tint="-0.24994659260841701"/>
      </top>
      <bottom style="hair">
        <color theme="0" tint="-0.24994659260841701"/>
      </bottom>
      <diagonal/>
    </border>
    <border>
      <left style="hair">
        <color theme="0" tint="-0.24994659260841701"/>
      </left>
      <right style="medium">
        <color theme="0" tint="-0.24994659260841701"/>
      </right>
      <top style="medium">
        <color theme="0" tint="-0.24994659260841701"/>
      </top>
      <bottom style="hair">
        <color theme="0" tint="-0.24994659260841701"/>
      </bottom>
      <diagonal/>
    </border>
    <border>
      <left style="medium">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0" tint="-0.24994659260841701"/>
      </right>
      <top style="hair">
        <color theme="0" tint="-0.24994659260841701"/>
      </top>
      <bottom style="hair">
        <color theme="0" tint="-0.24994659260841701"/>
      </bottom>
      <diagonal/>
    </border>
    <border>
      <left style="medium">
        <color theme="0" tint="-0.24994659260841701"/>
      </left>
      <right style="hair">
        <color theme="0" tint="-0.24994659260841701"/>
      </right>
      <top style="hair">
        <color theme="0" tint="-0.24994659260841701"/>
      </top>
      <bottom style="medium">
        <color theme="0" tint="-0.24994659260841701"/>
      </bottom>
      <diagonal/>
    </border>
    <border>
      <left style="hair">
        <color theme="0" tint="-0.24994659260841701"/>
      </left>
      <right style="hair">
        <color theme="0" tint="-0.24994659260841701"/>
      </right>
      <top style="hair">
        <color theme="0" tint="-0.24994659260841701"/>
      </top>
      <bottom style="medium">
        <color theme="0" tint="-0.24994659260841701"/>
      </bottom>
      <diagonal/>
    </border>
    <border>
      <left style="hair">
        <color theme="0" tint="-0.24994659260841701"/>
      </left>
      <right style="medium">
        <color theme="0" tint="-0.24994659260841701"/>
      </right>
      <top style="hair">
        <color theme="0" tint="-0.24994659260841701"/>
      </top>
      <bottom style="medium">
        <color theme="0" tint="-0.2499465926084170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theme="0" tint="-0.24994659260841701"/>
      </left>
      <right style="hair">
        <color auto="1"/>
      </right>
      <top style="hair">
        <color auto="1"/>
      </top>
      <bottom style="hair">
        <color auto="1"/>
      </bottom>
      <diagonal/>
    </border>
    <border>
      <left style="hair">
        <color auto="1"/>
      </left>
      <right style="medium">
        <color theme="0" tint="-0.24994659260841701"/>
      </right>
      <top style="hair">
        <color auto="1"/>
      </top>
      <bottom style="hair">
        <color auto="1"/>
      </bottom>
      <diagonal/>
    </border>
    <border>
      <left style="hair">
        <color theme="5" tint="-0.24994659260841701"/>
      </left>
      <right/>
      <top style="medium">
        <color theme="5" tint="-0.24994659260841701"/>
      </top>
      <bottom style="hair">
        <color theme="5" tint="-0.24994659260841701"/>
      </bottom>
      <diagonal/>
    </border>
    <border>
      <left style="hair">
        <color theme="5" tint="-0.24994659260841701"/>
      </left>
      <right/>
      <top style="hair">
        <color theme="5" tint="-0.24994659260841701"/>
      </top>
      <bottom style="hair">
        <color theme="5" tint="-0.24994659260841701"/>
      </bottom>
      <diagonal/>
    </border>
    <border>
      <left style="hair">
        <color theme="5" tint="-0.24994659260841701"/>
      </left>
      <right/>
      <top style="hair">
        <color theme="5" tint="-0.24994659260841701"/>
      </top>
      <bottom style="medium">
        <color theme="5" tint="-0.24994659260841701"/>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medium">
        <color theme="0" tint="-0.34998626667073579"/>
      </left>
      <right style="thin">
        <color theme="0" tint="-0.34998626667073579"/>
      </right>
      <top style="double">
        <color theme="0" tint="-0.34998626667073579"/>
      </top>
      <bottom/>
      <diagonal/>
    </border>
    <border>
      <left style="medium">
        <color theme="0" tint="-0.34998626667073579"/>
      </left>
      <right/>
      <top style="thin">
        <color theme="0" tint="-0.34998626667073579"/>
      </top>
      <bottom style="thin">
        <color theme="0" tint="-0.34998626667073579"/>
      </bottom>
      <diagonal/>
    </border>
    <border>
      <left style="medium">
        <color theme="0" tint="-0.34998626667073579"/>
      </left>
      <right/>
      <top style="thin">
        <color theme="0" tint="-0.34998626667073579"/>
      </top>
      <bottom style="double">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style="thin">
        <color theme="0" tint="-0.34998626667073579"/>
      </top>
      <bottom style="double">
        <color rgb="FF966F00"/>
      </bottom>
      <diagonal/>
    </border>
    <border>
      <left/>
      <right style="medium">
        <color theme="0" tint="-0.34998626667073579"/>
      </right>
      <top/>
      <bottom style="thin">
        <color theme="0" tint="-0.34998626667073579"/>
      </bottom>
      <diagonal/>
    </border>
    <border>
      <left style="thin">
        <color theme="0" tint="-0.34998626667073579"/>
      </left>
      <right/>
      <top style="thin">
        <color theme="0" tint="-0.34998626667073579"/>
      </top>
      <bottom style="double">
        <color rgb="FF966F00"/>
      </bottom>
      <diagonal/>
    </border>
    <border>
      <left/>
      <right/>
      <top style="thin">
        <color theme="0" tint="-0.34998626667073579"/>
      </top>
      <bottom style="double">
        <color rgb="FF966F00"/>
      </bottom>
      <diagonal/>
    </border>
    <border>
      <left/>
      <right style="thin">
        <color theme="0" tint="-0.34998626667073579"/>
      </right>
      <top style="thin">
        <color theme="0" tint="-0.34998626667073579"/>
      </top>
      <bottom style="double">
        <color rgb="FF966F00"/>
      </bottom>
      <diagonal/>
    </border>
    <border>
      <left style="thin">
        <color theme="0" tint="-0.34998626667073579"/>
      </left>
      <right style="thin">
        <color theme="0" tint="-0.34998626667073579"/>
      </right>
      <top style="thin">
        <color theme="0" tint="-0.34998626667073579"/>
      </top>
      <bottom style="double">
        <color rgb="FF966F00"/>
      </bottom>
      <diagonal/>
    </border>
    <border>
      <left/>
      <right style="medium">
        <color theme="0" tint="-0.34998626667073579"/>
      </right>
      <top style="thin">
        <color theme="0" tint="-0.34998626667073579"/>
      </top>
      <bottom style="double">
        <color rgb="FF966F00"/>
      </bottom>
      <diagonal/>
    </border>
    <border>
      <left style="thin">
        <color theme="0" tint="-0.34998626667073579"/>
      </left>
      <right style="thin">
        <color theme="0" tint="-0.34998626667073579"/>
      </right>
      <top/>
      <bottom/>
      <diagonal/>
    </border>
    <border>
      <left style="medium">
        <color theme="0" tint="-0.34998626667073579"/>
      </left>
      <right style="thin">
        <color theme="0" tint="-0.34998626667073579"/>
      </right>
      <top style="double">
        <color rgb="FF966F00"/>
      </top>
      <bottom/>
      <diagonal/>
    </border>
    <border>
      <left style="thin">
        <color theme="0" tint="-0.34998626667073579"/>
      </left>
      <right style="thin">
        <color theme="0" tint="-0.34998626667073579"/>
      </right>
      <top style="double">
        <color rgb="FF966F00"/>
      </top>
      <bottom style="thin">
        <color theme="0" tint="-0.34998626667073579"/>
      </bottom>
      <diagonal/>
    </border>
    <border>
      <left style="thin">
        <color theme="0" tint="-0.34998626667073579"/>
      </left>
      <right/>
      <top style="double">
        <color rgb="FF966F00"/>
      </top>
      <bottom style="thin">
        <color theme="0" tint="-0.34998626667073579"/>
      </bottom>
      <diagonal/>
    </border>
    <border>
      <left/>
      <right/>
      <top style="double">
        <color rgb="FF966F00"/>
      </top>
      <bottom style="thin">
        <color theme="0" tint="-0.34998626667073579"/>
      </bottom>
      <diagonal/>
    </border>
    <border>
      <left/>
      <right style="thin">
        <color theme="0" tint="-0.34998626667073579"/>
      </right>
      <top style="double">
        <color rgb="FF966F00"/>
      </top>
      <bottom style="thin">
        <color theme="0" tint="-0.34998626667073579"/>
      </bottom>
      <diagonal/>
    </border>
    <border>
      <left/>
      <right style="medium">
        <color theme="0" tint="-0.34998626667073579"/>
      </right>
      <top style="double">
        <color rgb="FF966F00"/>
      </top>
      <bottom style="thin">
        <color theme="0" tint="-0.34998626667073579"/>
      </bottom>
      <diagonal/>
    </border>
    <border>
      <left style="medium">
        <color theme="0" tint="-0.34998626667073579"/>
      </left>
      <right style="thin">
        <color theme="0" tint="-0.34998626667073579"/>
      </right>
      <top/>
      <bottom style="double">
        <color rgb="FF966F00"/>
      </bottom>
      <diagonal/>
    </border>
    <border>
      <left style="thin">
        <color theme="0" tint="-0.34998626667073579"/>
      </left>
      <right style="medium">
        <color theme="0" tint="-0.34998626667073579"/>
      </right>
      <top style="double">
        <color rgb="FF966F00"/>
      </top>
      <bottom style="thin">
        <color theme="0" tint="-0.34998626667073579"/>
      </bottom>
      <diagonal/>
    </border>
    <border>
      <left style="double">
        <color theme="5" tint="0.39994506668294322"/>
      </left>
      <right/>
      <top style="double">
        <color theme="5" tint="0.39994506668294322"/>
      </top>
      <bottom style="double">
        <color theme="5" tint="0.39994506668294322"/>
      </bottom>
      <diagonal/>
    </border>
    <border>
      <left/>
      <right/>
      <top style="double">
        <color theme="5" tint="0.39994506668294322"/>
      </top>
      <bottom style="double">
        <color theme="5" tint="0.39994506668294322"/>
      </bottom>
      <diagonal/>
    </border>
    <border>
      <left/>
      <right style="double">
        <color theme="5" tint="0.39994506668294322"/>
      </right>
      <top style="double">
        <color theme="5" tint="0.39994506668294322"/>
      </top>
      <bottom style="double">
        <color theme="5" tint="0.39994506668294322"/>
      </bottom>
      <diagonal/>
    </border>
    <border>
      <left style="thin">
        <color theme="0" tint="-0.34998626667073579"/>
      </left>
      <right/>
      <top style="double">
        <color rgb="FF966F00"/>
      </top>
      <bottom/>
      <diagonal/>
    </border>
    <border>
      <left/>
      <right style="medium">
        <color theme="0" tint="-0.34998626667073579"/>
      </right>
      <top style="double">
        <color rgb="FF966F00"/>
      </top>
      <bottom/>
      <diagonal/>
    </border>
    <border>
      <left/>
      <right style="medium">
        <color theme="8" tint="-0.24994659260841701"/>
      </right>
      <top style="thin">
        <color theme="0" tint="-0.34998626667073579"/>
      </top>
      <bottom style="thin">
        <color theme="0" tint="-0.34998626667073579"/>
      </bottom>
      <diagonal/>
    </border>
    <border>
      <left style="medium">
        <color theme="0" tint="-0.34998626667073579"/>
      </left>
      <right style="thin">
        <color theme="0" tint="-0.24994659260841701"/>
      </right>
      <top style="medium">
        <color theme="0" tint="-0.34998626667073579"/>
      </top>
      <bottom style="thin">
        <color theme="0" tint="-0.24994659260841701"/>
      </bottom>
      <diagonal/>
    </border>
    <border>
      <left style="thin">
        <color theme="0" tint="-0.24994659260841701"/>
      </left>
      <right style="thin">
        <color theme="0" tint="-0.24994659260841701"/>
      </right>
      <top style="medium">
        <color theme="0" tint="-0.34998626667073579"/>
      </top>
      <bottom style="thin">
        <color theme="0" tint="-0.24994659260841701"/>
      </bottom>
      <diagonal/>
    </border>
    <border>
      <left style="thin">
        <color theme="0" tint="-0.24994659260841701"/>
      </left>
      <right style="medium">
        <color theme="0" tint="-0.34998626667073579"/>
      </right>
      <top style="medium">
        <color theme="0" tint="-0.34998626667073579"/>
      </top>
      <bottom style="thin">
        <color theme="0" tint="-0.24994659260841701"/>
      </bottom>
      <diagonal/>
    </border>
    <border>
      <left style="medium">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34998626667073579"/>
      </right>
      <top style="thin">
        <color theme="0" tint="-0.24994659260841701"/>
      </top>
      <bottom style="thin">
        <color theme="0" tint="-0.24994659260841701"/>
      </bottom>
      <diagonal/>
    </border>
    <border>
      <left style="medium">
        <color theme="0" tint="-0.34998626667073579"/>
      </left>
      <right style="thin">
        <color theme="0" tint="-0.24994659260841701"/>
      </right>
      <top style="thin">
        <color theme="0" tint="-0.24994659260841701"/>
      </top>
      <bottom style="medium">
        <color theme="0" tint="-0.34998626667073579"/>
      </bottom>
      <diagonal/>
    </border>
    <border>
      <left style="thin">
        <color theme="0" tint="-0.24994659260841701"/>
      </left>
      <right style="thin">
        <color theme="0" tint="-0.24994659260841701"/>
      </right>
      <top style="thin">
        <color theme="0" tint="-0.24994659260841701"/>
      </top>
      <bottom style="medium">
        <color theme="0" tint="-0.34998626667073579"/>
      </bottom>
      <diagonal/>
    </border>
    <border>
      <left style="thin">
        <color theme="0" tint="-0.24994659260841701"/>
      </left>
      <right style="medium">
        <color theme="0" tint="-0.34998626667073579"/>
      </right>
      <top style="thin">
        <color theme="0" tint="-0.24994659260841701"/>
      </top>
      <bottom style="medium">
        <color theme="0" tint="-0.34998626667073579"/>
      </bottom>
      <diagonal/>
    </border>
    <border>
      <left/>
      <right style="thin">
        <color theme="0" tint="-0.24994659260841701"/>
      </right>
      <top style="medium">
        <color theme="0" tint="-0.34998626667073579"/>
      </top>
      <bottom style="thin">
        <color theme="0" tint="-0.24994659260841701"/>
      </bottom>
      <diagonal/>
    </border>
    <border>
      <left/>
      <right style="thin">
        <color theme="0" tint="-0.24994659260841701"/>
      </right>
      <top style="thin">
        <color theme="0" tint="-0.24994659260841701"/>
      </top>
      <bottom style="medium">
        <color theme="0" tint="-0.34998626667073579"/>
      </bottom>
      <diagonal/>
    </border>
    <border>
      <left style="thin">
        <color theme="0" tint="-0.24994659260841701"/>
      </left>
      <right style="medium">
        <color theme="0" tint="-0.24994659260841701"/>
      </right>
      <top style="medium">
        <color theme="0" tint="-0.34998626667073579"/>
      </top>
      <bottom style="thin">
        <color theme="0" tint="-0.24994659260841701"/>
      </bottom>
      <diagonal/>
    </border>
    <border>
      <left style="thin">
        <color theme="0" tint="-0.24994659260841701"/>
      </left>
      <right style="medium">
        <color theme="0" tint="-0.24994659260841701"/>
      </right>
      <top style="thin">
        <color theme="0" tint="-0.24994659260841701"/>
      </top>
      <bottom style="medium">
        <color theme="0" tint="-0.34998626667073579"/>
      </bottom>
      <diagonal/>
    </border>
    <border>
      <left style="thin">
        <color theme="0" tint="-0.24994659260841701"/>
      </left>
      <right/>
      <top style="medium">
        <color theme="0" tint="-0.34998626667073579"/>
      </top>
      <bottom style="thin">
        <color theme="0" tint="-0.24994659260841701"/>
      </bottom>
      <diagonal/>
    </border>
    <border>
      <left style="thin">
        <color theme="0" tint="-0.24994659260841701"/>
      </left>
      <right/>
      <top style="thin">
        <color theme="0" tint="-0.24994659260841701"/>
      </top>
      <bottom style="medium">
        <color theme="0" tint="-0.34998626667073579"/>
      </bottom>
      <diagonal/>
    </border>
    <border>
      <left style="medium">
        <color theme="0" tint="-0.34998626667073579"/>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medium">
        <color theme="0" tint="-0.34998626667073579"/>
      </right>
      <top/>
      <bottom style="thin">
        <color theme="0" tint="-0.24994659260841701"/>
      </bottom>
      <diagonal/>
    </border>
    <border>
      <left style="medium">
        <color theme="0" tint="-0.34998626667073579"/>
      </left>
      <right style="thin">
        <color theme="0" tint="-0.24994659260841701"/>
      </right>
      <top style="medium">
        <color theme="0" tint="-0.34998626667073579"/>
      </top>
      <bottom/>
      <diagonal/>
    </border>
    <border>
      <left style="thin">
        <color theme="0" tint="-0.24994659260841701"/>
      </left>
      <right style="thin">
        <color theme="0" tint="-0.24994659260841701"/>
      </right>
      <top style="medium">
        <color theme="0" tint="-0.34998626667073579"/>
      </top>
      <bottom/>
      <diagonal/>
    </border>
    <border>
      <left style="thin">
        <color theme="0" tint="-0.24994659260841701"/>
      </left>
      <right style="medium">
        <color theme="0" tint="-0.24994659260841701"/>
      </right>
      <top style="medium">
        <color theme="0" tint="-0.34998626667073579"/>
      </top>
      <bottom/>
      <diagonal/>
    </border>
    <border>
      <left style="medium">
        <color theme="0" tint="-0.24994659260841701"/>
      </left>
      <right/>
      <top style="medium">
        <color theme="0" tint="-0.34998626667073579"/>
      </top>
      <bottom style="thin">
        <color theme="0" tint="-0.24994659260841701"/>
      </bottom>
      <diagonal/>
    </border>
    <border>
      <left/>
      <right/>
      <top style="medium">
        <color theme="0" tint="-0.34998626667073579"/>
      </top>
      <bottom style="thin">
        <color theme="0" tint="-0.24994659260841701"/>
      </bottom>
      <diagonal/>
    </border>
    <border>
      <left/>
      <right style="medium">
        <color theme="0" tint="-0.24994659260841701"/>
      </right>
      <top style="medium">
        <color theme="0" tint="-0.34998626667073579"/>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34998626667073579"/>
      </bottom>
      <diagonal/>
    </border>
    <border>
      <left style="medium">
        <color theme="0" tint="-0.34998626667073579"/>
      </left>
      <right style="thin">
        <color theme="0" tint="-0.24994659260841701"/>
      </right>
      <top style="thin">
        <color theme="0" tint="-0.24994659260841701"/>
      </top>
      <bottom/>
      <diagonal/>
    </border>
    <border>
      <left style="thin">
        <color theme="0" tint="-0.24994659260841701"/>
      </left>
      <right style="medium">
        <color theme="0" tint="-0.34998626667073579"/>
      </right>
      <top style="thin">
        <color theme="0" tint="-0.24994659260841701"/>
      </top>
      <bottom/>
      <diagonal/>
    </border>
    <border>
      <left style="medium">
        <color theme="0" tint="-0.24994659260841701"/>
      </left>
      <right style="thin">
        <color theme="0" tint="-0.24994659260841701"/>
      </right>
      <top style="medium">
        <color theme="0" tint="-0.34998626667073579"/>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medium">
        <color theme="0" tint="-0.34998626667073579"/>
      </bottom>
      <diagonal/>
    </border>
    <border>
      <left style="medium">
        <color theme="0" tint="-0.34998626667073579"/>
      </left>
      <right style="thin">
        <color theme="0" tint="-0.24994659260841701"/>
      </right>
      <top/>
      <bottom/>
      <diagonal/>
    </border>
    <border>
      <left style="medium">
        <color theme="0" tint="-0.34998626667073579"/>
      </left>
      <right style="thin">
        <color theme="0" tint="-0.24994659260841701"/>
      </right>
      <top/>
      <bottom style="medium">
        <color theme="0" tint="-0.34998626667073579"/>
      </bottom>
      <diagonal/>
    </border>
    <border>
      <left/>
      <right style="medium">
        <color theme="0" tint="-0.34998626667073579"/>
      </right>
      <top/>
      <bottom style="thin">
        <color theme="0" tint="-0.24994659260841701"/>
      </bottom>
      <diagonal/>
    </border>
    <border>
      <left style="medium">
        <color theme="0" tint="-0.499984740745262"/>
      </left>
      <right style="thin">
        <color theme="0" tint="-0.24994659260841701"/>
      </right>
      <top style="medium">
        <color theme="0" tint="-0.499984740745262"/>
      </top>
      <bottom style="thin">
        <color theme="0" tint="-0.24994659260841701"/>
      </bottom>
      <diagonal/>
    </border>
    <border>
      <left style="thin">
        <color theme="0" tint="-0.24994659260841701"/>
      </left>
      <right style="thin">
        <color theme="0" tint="-0.24994659260841701"/>
      </right>
      <top style="medium">
        <color theme="0" tint="-0.499984740745262"/>
      </top>
      <bottom style="thin">
        <color theme="0" tint="-0.24994659260841701"/>
      </bottom>
      <diagonal/>
    </border>
    <border>
      <left style="thin">
        <color theme="0" tint="-0.24994659260841701"/>
      </left>
      <right style="medium">
        <color theme="0" tint="-0.499984740745262"/>
      </right>
      <top style="medium">
        <color theme="0" tint="-0.499984740745262"/>
      </top>
      <bottom style="thin">
        <color theme="0" tint="-0.24994659260841701"/>
      </bottom>
      <diagonal/>
    </border>
    <border>
      <left style="medium">
        <color theme="0"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499984740745262"/>
      </right>
      <top style="thin">
        <color theme="0" tint="-0.24994659260841701"/>
      </top>
      <bottom style="thin">
        <color theme="0" tint="-0.24994659260841701"/>
      </bottom>
      <diagonal/>
    </border>
    <border>
      <left style="medium">
        <color theme="0" tint="-0.499984740745262"/>
      </left>
      <right style="thin">
        <color theme="0" tint="-0.24994659260841701"/>
      </right>
      <top style="thin">
        <color theme="0" tint="-0.24994659260841701"/>
      </top>
      <bottom style="medium">
        <color theme="0" tint="-0.499984740745262"/>
      </bottom>
      <diagonal/>
    </border>
    <border>
      <left style="thin">
        <color theme="0" tint="-0.24994659260841701"/>
      </left>
      <right style="thin">
        <color theme="0" tint="-0.24994659260841701"/>
      </right>
      <top style="thin">
        <color theme="0" tint="-0.24994659260841701"/>
      </top>
      <bottom style="medium">
        <color theme="0" tint="-0.499984740745262"/>
      </bottom>
      <diagonal/>
    </border>
    <border>
      <left style="thin">
        <color theme="0" tint="-0.24994659260841701"/>
      </left>
      <right style="medium">
        <color theme="0" tint="-0.499984740745262"/>
      </right>
      <top style="thin">
        <color theme="0" tint="-0.24994659260841701"/>
      </top>
      <bottom style="medium">
        <color theme="0" tint="-0.499984740745262"/>
      </bottom>
      <diagonal/>
    </border>
  </borders>
  <cellStyleXfs count="2">
    <xf numFmtId="0" fontId="0" fillId="0" borderId="0"/>
    <xf numFmtId="9" fontId="15" fillId="0" borderId="0" applyFont="0" applyFill="0" applyBorder="0" applyAlignment="0" applyProtection="0">
      <alignment vertical="center"/>
    </xf>
  </cellStyleXfs>
  <cellXfs count="1347">
    <xf numFmtId="0" fontId="0" fillId="0" borderId="0" xfId="0"/>
    <xf numFmtId="0" fontId="1" fillId="0" borderId="0" xfId="0" applyFont="1" applyAlignment="1">
      <alignment vertical="center"/>
    </xf>
    <xf numFmtId="0" fontId="1" fillId="0" borderId="13" xfId="0" applyFont="1" applyBorder="1" applyAlignment="1">
      <alignment vertical="center"/>
    </xf>
    <xf numFmtId="0" fontId="1" fillId="0" borderId="18" xfId="0" applyFont="1" applyBorder="1" applyAlignment="1">
      <alignment vertical="center"/>
    </xf>
    <xf numFmtId="0" fontId="4" fillId="0" borderId="0" xfId="0" applyFont="1" applyAlignment="1">
      <alignment vertical="center"/>
    </xf>
    <xf numFmtId="0" fontId="5" fillId="0" borderId="0" xfId="0" applyFont="1"/>
    <xf numFmtId="0" fontId="6" fillId="0" borderId="0" xfId="0" applyFont="1" applyAlignment="1">
      <alignment vertical="center"/>
    </xf>
    <xf numFmtId="10" fontId="3" fillId="0" borderId="14" xfId="0" applyNumberFormat="1" applyFont="1" applyBorder="1" applyAlignment="1">
      <alignment horizontal="center" vertical="center"/>
    </xf>
    <xf numFmtId="0" fontId="1" fillId="0" borderId="15" xfId="0" applyFont="1" applyBorder="1" applyAlignment="1">
      <alignment vertical="center" shrinkToFit="1"/>
    </xf>
    <xf numFmtId="0" fontId="1" fillId="0" borderId="20" xfId="0" applyFont="1" applyBorder="1" applyAlignment="1">
      <alignment vertical="center" shrinkToFit="1"/>
    </xf>
    <xf numFmtId="0" fontId="1" fillId="0" borderId="24" xfId="0" applyFont="1" applyBorder="1" applyAlignment="1">
      <alignment vertical="center"/>
    </xf>
    <xf numFmtId="0" fontId="1" fillId="0" borderId="27" xfId="0" applyFont="1" applyBorder="1" applyAlignment="1">
      <alignment vertical="center"/>
    </xf>
    <xf numFmtId="10" fontId="1" fillId="0" borderId="28" xfId="0" applyNumberFormat="1" applyFont="1" applyBorder="1" applyAlignment="1">
      <alignment horizontal="center" vertical="center"/>
    </xf>
    <xf numFmtId="0" fontId="3" fillId="0" borderId="13" xfId="0" applyFont="1" applyBorder="1" applyAlignment="1">
      <alignment horizontal="center" vertical="center"/>
    </xf>
    <xf numFmtId="0" fontId="7" fillId="0" borderId="0" xfId="0" applyFont="1" applyAlignment="1">
      <alignment vertical="center"/>
    </xf>
    <xf numFmtId="0" fontId="8" fillId="0" borderId="0" xfId="0" applyFont="1" applyAlignment="1">
      <alignment vertical="center"/>
    </xf>
    <xf numFmtId="0" fontId="8" fillId="0" borderId="24" xfId="0" applyFont="1" applyBorder="1" applyAlignment="1">
      <alignment horizontal="center" vertical="center"/>
    </xf>
    <xf numFmtId="10" fontId="8" fillId="0" borderId="25" xfId="0" applyNumberFormat="1" applyFont="1" applyBorder="1" applyAlignment="1">
      <alignment horizontal="center" vertical="center"/>
    </xf>
    <xf numFmtId="10" fontId="8" fillId="0" borderId="26" xfId="0" applyNumberFormat="1" applyFont="1" applyBorder="1" applyAlignment="1">
      <alignment horizontal="center" vertical="center"/>
    </xf>
    <xf numFmtId="0" fontId="8" fillId="0" borderId="30" xfId="0" applyFont="1" applyBorder="1" applyAlignment="1">
      <alignment horizontal="center" vertical="center"/>
    </xf>
    <xf numFmtId="10" fontId="8" fillId="0" borderId="31" xfId="0" applyNumberFormat="1" applyFont="1" applyBorder="1" applyAlignment="1">
      <alignment horizontal="center" vertical="center"/>
    </xf>
    <xf numFmtId="10" fontId="8" fillId="0" borderId="32" xfId="0" applyNumberFormat="1" applyFont="1" applyBorder="1" applyAlignment="1">
      <alignment horizontal="center" vertical="center"/>
    </xf>
    <xf numFmtId="0" fontId="8" fillId="0" borderId="36" xfId="0" applyFont="1" applyBorder="1" applyAlignment="1">
      <alignment horizontal="center" vertical="center"/>
    </xf>
    <xf numFmtId="10" fontId="8" fillId="0" borderId="37" xfId="0" applyNumberFormat="1" applyFont="1" applyBorder="1" applyAlignment="1">
      <alignment horizontal="center" vertical="center"/>
    </xf>
    <xf numFmtId="10" fontId="8" fillId="0" borderId="38" xfId="0" applyNumberFormat="1" applyFont="1" applyBorder="1" applyAlignment="1">
      <alignment horizontal="center" vertical="center"/>
    </xf>
    <xf numFmtId="0" fontId="8" fillId="0" borderId="39" xfId="0" applyFont="1" applyBorder="1" applyAlignment="1">
      <alignment horizontal="center" vertical="center"/>
    </xf>
    <xf numFmtId="10" fontId="8" fillId="0" borderId="40" xfId="0" applyNumberFormat="1" applyFont="1" applyBorder="1" applyAlignment="1">
      <alignment horizontal="center" vertical="center"/>
    </xf>
    <xf numFmtId="10" fontId="8" fillId="0" borderId="41" xfId="0" applyNumberFormat="1" applyFont="1" applyBorder="1" applyAlignment="1">
      <alignment horizontal="center" vertical="center"/>
    </xf>
    <xf numFmtId="0" fontId="1" fillId="0" borderId="26" xfId="0" applyFont="1" applyBorder="1" applyAlignment="1">
      <alignment vertical="center"/>
    </xf>
    <xf numFmtId="0" fontId="1" fillId="0" borderId="29" xfId="0" applyFont="1" applyBorder="1" applyAlignment="1">
      <alignment vertical="center"/>
    </xf>
    <xf numFmtId="10" fontId="1" fillId="0" borderId="25" xfId="0" applyNumberFormat="1" applyFont="1" applyFill="1" applyBorder="1" applyAlignment="1">
      <alignment horizontal="center" vertical="center"/>
    </xf>
    <xf numFmtId="0" fontId="1" fillId="0" borderId="26" xfId="0" applyFont="1" applyBorder="1" applyAlignment="1">
      <alignment horizontal="center" vertical="center"/>
    </xf>
    <xf numFmtId="0" fontId="1" fillId="0" borderId="29" xfId="0" applyFont="1" applyBorder="1" applyAlignment="1">
      <alignment horizontal="center" vertical="center"/>
    </xf>
    <xf numFmtId="0" fontId="9" fillId="0" borderId="0" xfId="0" applyFont="1" applyAlignment="1">
      <alignment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10" fontId="1" fillId="3" borderId="14" xfId="0" applyNumberFormat="1" applyFont="1" applyFill="1" applyBorder="1" applyAlignment="1" applyProtection="1">
      <alignment horizontal="center" vertical="center"/>
      <protection locked="0"/>
    </xf>
    <xf numFmtId="10" fontId="1" fillId="0" borderId="19" xfId="0" applyNumberFormat="1" applyFont="1" applyFill="1" applyBorder="1" applyAlignment="1" applyProtection="1">
      <alignment horizontal="center" vertical="center"/>
      <protection locked="0"/>
    </xf>
    <xf numFmtId="10" fontId="1" fillId="3" borderId="25" xfId="0" applyNumberFormat="1" applyFont="1" applyFill="1" applyBorder="1" applyAlignment="1" applyProtection="1">
      <alignment horizontal="center" vertical="center"/>
      <protection locked="0"/>
    </xf>
    <xf numFmtId="10" fontId="1" fillId="0" borderId="28" xfId="0" applyNumberFormat="1" applyFont="1" applyFill="1" applyBorder="1" applyAlignment="1" applyProtection="1">
      <alignment horizontal="center" vertical="center"/>
      <protection locked="0"/>
    </xf>
    <xf numFmtId="0" fontId="1" fillId="0" borderId="28" xfId="0" applyFont="1" applyBorder="1" applyAlignment="1" applyProtection="1">
      <alignment vertical="center"/>
      <protection locked="0"/>
    </xf>
    <xf numFmtId="0" fontId="1" fillId="0" borderId="30" xfId="0" applyFont="1" applyBorder="1" applyAlignment="1">
      <alignment vertical="center"/>
    </xf>
    <xf numFmtId="10" fontId="1" fillId="3" borderId="31" xfId="0" applyNumberFormat="1" applyFont="1" applyFill="1" applyBorder="1" applyAlignment="1" applyProtection="1">
      <alignment horizontal="center" vertical="center"/>
      <protection locked="0"/>
    </xf>
    <xf numFmtId="0" fontId="1" fillId="0" borderId="32" xfId="0" applyFont="1" applyBorder="1" applyAlignment="1">
      <alignment vertical="center"/>
    </xf>
    <xf numFmtId="0" fontId="3" fillId="2" borderId="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1" fillId="0" borderId="0" xfId="0" applyFont="1" applyAlignment="1">
      <alignment horizontal="center" vertical="center"/>
    </xf>
    <xf numFmtId="0" fontId="3" fillId="7" borderId="42" xfId="0" applyFont="1" applyFill="1" applyBorder="1" applyAlignment="1">
      <alignment horizontal="center" vertical="center"/>
    </xf>
    <xf numFmtId="0" fontId="3" fillId="0" borderId="0" xfId="0" applyFont="1" applyAlignment="1">
      <alignment vertical="center"/>
    </xf>
    <xf numFmtId="10" fontId="1" fillId="10" borderId="14" xfId="0" applyNumberFormat="1" applyFont="1" applyFill="1" applyBorder="1" applyAlignment="1" applyProtection="1">
      <alignment horizontal="center" vertical="center"/>
      <protection locked="0"/>
    </xf>
    <xf numFmtId="177" fontId="17" fillId="9" borderId="14" xfId="0" applyNumberFormat="1" applyFont="1" applyFill="1" applyBorder="1" applyAlignment="1" applyProtection="1">
      <alignment horizontal="right" vertical="center"/>
      <protection locked="0"/>
    </xf>
    <xf numFmtId="177" fontId="17" fillId="9" borderId="15" xfId="0" applyNumberFormat="1" applyFont="1" applyFill="1" applyBorder="1" applyAlignment="1" applyProtection="1">
      <alignment horizontal="right" vertical="center"/>
      <protection locked="0"/>
    </xf>
    <xf numFmtId="177" fontId="16" fillId="9" borderId="14" xfId="0" applyNumberFormat="1" applyFont="1" applyFill="1" applyBorder="1" applyAlignment="1" applyProtection="1">
      <alignment horizontal="right" vertical="center"/>
      <protection locked="0"/>
    </xf>
    <xf numFmtId="179" fontId="17" fillId="9" borderId="14" xfId="0" applyNumberFormat="1" applyFont="1" applyFill="1" applyBorder="1" applyAlignment="1" applyProtection="1">
      <alignment horizontal="right" vertical="center"/>
      <protection locked="0"/>
    </xf>
    <xf numFmtId="179" fontId="17" fillId="9" borderId="15" xfId="0" applyNumberFormat="1" applyFont="1" applyFill="1" applyBorder="1" applyAlignment="1" applyProtection="1">
      <alignment horizontal="right" vertical="center"/>
      <protection locked="0"/>
    </xf>
    <xf numFmtId="9" fontId="16" fillId="9" borderId="14" xfId="0" applyNumberFormat="1" applyFont="1" applyFill="1" applyBorder="1" applyAlignment="1" applyProtection="1">
      <alignment horizontal="center" vertical="center"/>
      <protection locked="0"/>
    </xf>
    <xf numFmtId="9" fontId="17" fillId="9" borderId="14" xfId="0" applyNumberFormat="1" applyFont="1" applyFill="1" applyBorder="1" applyAlignment="1" applyProtection="1">
      <alignment horizontal="center" vertical="center"/>
      <protection locked="0"/>
    </xf>
    <xf numFmtId="9" fontId="17" fillId="9" borderId="15" xfId="0" applyNumberFormat="1" applyFont="1" applyFill="1" applyBorder="1" applyAlignment="1" applyProtection="1">
      <alignment horizontal="center" vertical="center"/>
      <protection locked="0"/>
    </xf>
    <xf numFmtId="0" fontId="1" fillId="0" borderId="0" xfId="0" applyFont="1" applyAlignment="1" applyProtection="1">
      <alignment vertical="center"/>
    </xf>
    <xf numFmtId="0" fontId="7" fillId="0" borderId="0" xfId="0" applyFont="1" applyAlignment="1" applyProtection="1">
      <alignment vertical="center"/>
    </xf>
    <xf numFmtId="0" fontId="1" fillId="4" borderId="45" xfId="0" applyFont="1" applyFill="1" applyBorder="1" applyAlignment="1" applyProtection="1">
      <alignment vertical="center"/>
    </xf>
    <xf numFmtId="0" fontId="1" fillId="4" borderId="46" xfId="0" applyFont="1" applyFill="1" applyBorder="1" applyAlignment="1" applyProtection="1">
      <alignment vertical="center"/>
    </xf>
    <xf numFmtId="177" fontId="16" fillId="0" borderId="14" xfId="0" applyNumberFormat="1" applyFont="1" applyFill="1" applyBorder="1" applyAlignment="1" applyProtection="1">
      <alignment horizontal="right" vertical="center"/>
    </xf>
    <xf numFmtId="177" fontId="17" fillId="0" borderId="14" xfId="0" applyNumberFormat="1" applyFont="1" applyFill="1" applyBorder="1" applyAlignment="1" applyProtection="1">
      <alignment horizontal="right" vertical="center"/>
    </xf>
    <xf numFmtId="177" fontId="17" fillId="0" borderId="15" xfId="0" applyNumberFormat="1" applyFont="1" applyFill="1" applyBorder="1" applyAlignment="1" applyProtection="1">
      <alignment horizontal="right" vertical="center"/>
    </xf>
    <xf numFmtId="179" fontId="16" fillId="0" borderId="14" xfId="0" applyNumberFormat="1" applyFont="1" applyFill="1" applyBorder="1" applyAlignment="1" applyProtection="1">
      <alignment horizontal="right" vertical="center"/>
    </xf>
    <xf numFmtId="179" fontId="17" fillId="0" borderId="14" xfId="0" applyNumberFormat="1" applyFont="1" applyFill="1" applyBorder="1" applyAlignment="1" applyProtection="1">
      <alignment horizontal="right" vertical="center"/>
    </xf>
    <xf numFmtId="179" fontId="17" fillId="0" borderId="15" xfId="0" applyNumberFormat="1" applyFont="1" applyFill="1" applyBorder="1" applyAlignment="1" applyProtection="1">
      <alignment horizontal="right" vertical="center"/>
    </xf>
    <xf numFmtId="0" fontId="1" fillId="4" borderId="47" xfId="0" applyFont="1" applyFill="1" applyBorder="1" applyAlignment="1" applyProtection="1">
      <alignment vertical="center"/>
    </xf>
    <xf numFmtId="0" fontId="1" fillId="4" borderId="48" xfId="0" applyFont="1" applyFill="1" applyBorder="1" applyAlignment="1" applyProtection="1">
      <alignment vertical="center"/>
    </xf>
    <xf numFmtId="177" fontId="16" fillId="0" borderId="19" xfId="0" applyNumberFormat="1" applyFont="1" applyFill="1" applyBorder="1" applyAlignment="1" applyProtection="1">
      <alignment horizontal="right" vertical="center"/>
    </xf>
    <xf numFmtId="177" fontId="17" fillId="0" borderId="19" xfId="0" applyNumberFormat="1" applyFont="1" applyFill="1" applyBorder="1" applyAlignment="1" applyProtection="1">
      <alignment horizontal="right" vertical="center"/>
    </xf>
    <xf numFmtId="177" fontId="17" fillId="0" borderId="20" xfId="0" applyNumberFormat="1" applyFont="1" applyFill="1" applyBorder="1" applyAlignment="1" applyProtection="1">
      <alignment horizontal="right" vertical="center"/>
    </xf>
    <xf numFmtId="0" fontId="12" fillId="5" borderId="0" xfId="0" applyFont="1" applyFill="1" applyAlignment="1" applyProtection="1">
      <alignment horizontal="center" vertical="center"/>
    </xf>
    <xf numFmtId="0" fontId="3" fillId="6" borderId="24" xfId="0" applyFont="1" applyFill="1" applyBorder="1" applyAlignment="1" applyProtection="1">
      <alignment horizontal="center" vertical="center"/>
    </xf>
    <xf numFmtId="0" fontId="3" fillId="6" borderId="25" xfId="0" applyFont="1" applyFill="1" applyBorder="1" applyAlignment="1" applyProtection="1">
      <alignment vertical="center"/>
    </xf>
    <xf numFmtId="177" fontId="16" fillId="6" borderId="25" xfId="0" applyNumberFormat="1" applyFont="1" applyFill="1" applyBorder="1" applyAlignment="1" applyProtection="1">
      <alignment vertical="center"/>
    </xf>
    <xf numFmtId="178" fontId="3" fillId="6" borderId="25" xfId="0" applyNumberFormat="1" applyFont="1" applyFill="1" applyBorder="1" applyAlignment="1" applyProtection="1">
      <alignment vertical="center"/>
    </xf>
    <xf numFmtId="0" fontId="3" fillId="6" borderId="26" xfId="0" applyFont="1" applyFill="1" applyBorder="1" applyAlignment="1" applyProtection="1">
      <alignment vertical="center"/>
    </xf>
    <xf numFmtId="0" fontId="1" fillId="0" borderId="24" xfId="0" applyFont="1" applyBorder="1" applyAlignment="1" applyProtection="1">
      <alignment horizontal="center" vertical="center"/>
    </xf>
    <xf numFmtId="0" fontId="1" fillId="0" borderId="27" xfId="0" applyFont="1" applyBorder="1" applyAlignment="1" applyProtection="1">
      <alignment horizontal="center" vertical="center"/>
    </xf>
    <xf numFmtId="178" fontId="16" fillId="6" borderId="25" xfId="0" applyNumberFormat="1" applyFont="1" applyFill="1" applyBorder="1" applyAlignment="1" applyProtection="1">
      <alignment vertical="center"/>
    </xf>
    <xf numFmtId="38" fontId="3" fillId="6" borderId="25" xfId="0" applyNumberFormat="1" applyFont="1" applyFill="1" applyBorder="1" applyAlignment="1" applyProtection="1">
      <alignment vertical="center"/>
    </xf>
    <xf numFmtId="38" fontId="3" fillId="6" borderId="25" xfId="0" applyNumberFormat="1" applyFont="1" applyFill="1" applyBorder="1" applyAlignment="1" applyProtection="1">
      <alignment horizontal="center" vertical="center"/>
    </xf>
    <xf numFmtId="0" fontId="3" fillId="6" borderId="64" xfId="0" applyFont="1" applyFill="1" applyBorder="1" applyAlignment="1" applyProtection="1">
      <alignment vertical="center"/>
    </xf>
    <xf numFmtId="38" fontId="1" fillId="0" borderId="25" xfId="0" applyNumberFormat="1" applyFont="1" applyFill="1" applyBorder="1" applyAlignment="1" applyProtection="1">
      <alignment horizontal="center" vertical="center"/>
    </xf>
    <xf numFmtId="38" fontId="1" fillId="0" borderId="28" xfId="0" applyNumberFormat="1" applyFont="1" applyFill="1" applyBorder="1" applyAlignment="1" applyProtection="1">
      <alignment horizontal="center" vertical="center"/>
    </xf>
    <xf numFmtId="0" fontId="1" fillId="0" borderId="49" xfId="0" applyFont="1" applyBorder="1" applyAlignment="1" applyProtection="1">
      <alignment vertical="center"/>
      <protection locked="0"/>
    </xf>
    <xf numFmtId="0" fontId="1" fillId="0" borderId="50" xfId="0" applyFont="1" applyBorder="1" applyAlignment="1" applyProtection="1">
      <alignment vertical="center"/>
      <protection locked="0"/>
    </xf>
    <xf numFmtId="0" fontId="1" fillId="0" borderId="51" xfId="0" applyFont="1" applyBorder="1" applyAlignment="1" applyProtection="1">
      <alignment vertical="center"/>
      <protection locked="0"/>
    </xf>
    <xf numFmtId="0" fontId="1" fillId="0" borderId="52" xfId="0" applyFont="1" applyBorder="1" applyAlignment="1" applyProtection="1">
      <alignment vertical="center"/>
      <protection locked="0"/>
    </xf>
    <xf numFmtId="0" fontId="1" fillId="0" borderId="0" xfId="0" applyFont="1" applyBorder="1" applyAlignment="1" applyProtection="1">
      <alignment vertical="center"/>
      <protection locked="0"/>
    </xf>
    <xf numFmtId="0" fontId="1" fillId="0" borderId="53" xfId="0" applyFont="1" applyBorder="1" applyAlignment="1" applyProtection="1">
      <alignment vertical="center"/>
      <protection locked="0"/>
    </xf>
    <xf numFmtId="0" fontId="1" fillId="0" borderId="54" xfId="0" applyFont="1" applyBorder="1" applyAlignment="1" applyProtection="1">
      <alignment vertical="center"/>
      <protection locked="0"/>
    </xf>
    <xf numFmtId="0" fontId="1" fillId="0" borderId="55" xfId="0" applyFont="1" applyBorder="1" applyAlignment="1" applyProtection="1">
      <alignment vertical="center"/>
      <protection locked="0"/>
    </xf>
    <xf numFmtId="0" fontId="1" fillId="0" borderId="56" xfId="0" applyFont="1" applyBorder="1" applyAlignment="1" applyProtection="1">
      <alignment vertical="center"/>
      <protection locked="0"/>
    </xf>
    <xf numFmtId="0" fontId="1" fillId="9" borderId="25" xfId="0" applyFont="1" applyFill="1" applyBorder="1" applyAlignment="1" applyProtection="1">
      <alignment horizontal="center" vertical="center"/>
      <protection locked="0"/>
    </xf>
    <xf numFmtId="0" fontId="1" fillId="9" borderId="25" xfId="0" applyFont="1" applyFill="1" applyBorder="1" applyAlignment="1" applyProtection="1">
      <alignment horizontal="left" vertical="center"/>
      <protection locked="0"/>
    </xf>
    <xf numFmtId="0" fontId="1" fillId="9" borderId="25" xfId="0" applyFont="1" applyFill="1" applyBorder="1" applyAlignment="1" applyProtection="1">
      <alignment vertical="center"/>
      <protection locked="0"/>
    </xf>
    <xf numFmtId="0" fontId="1" fillId="9" borderId="25" xfId="0" applyFont="1" applyFill="1" applyBorder="1" applyAlignment="1" applyProtection="1">
      <alignment vertical="center" shrinkToFit="1"/>
      <protection locked="0"/>
    </xf>
    <xf numFmtId="177" fontId="17" fillId="9" borderId="25" xfId="0" applyNumberFormat="1" applyFont="1" applyFill="1" applyBorder="1" applyAlignment="1" applyProtection="1">
      <alignment vertical="center"/>
      <protection locked="0"/>
    </xf>
    <xf numFmtId="178" fontId="1" fillId="9" borderId="25" xfId="0" applyNumberFormat="1" applyFont="1" applyFill="1" applyBorder="1" applyAlignment="1" applyProtection="1">
      <alignment vertical="center"/>
      <protection locked="0"/>
    </xf>
    <xf numFmtId="0" fontId="1" fillId="9" borderId="28" xfId="0" applyFont="1" applyFill="1" applyBorder="1" applyAlignment="1" applyProtection="1">
      <alignment horizontal="center" vertical="center"/>
      <protection locked="0"/>
    </xf>
    <xf numFmtId="0" fontId="1" fillId="9" borderId="28" xfId="0" applyFont="1" applyFill="1" applyBorder="1" applyAlignment="1" applyProtection="1">
      <alignment horizontal="left" vertical="center"/>
      <protection locked="0"/>
    </xf>
    <xf numFmtId="0" fontId="1" fillId="9" borderId="28" xfId="0" applyFont="1" applyFill="1" applyBorder="1" applyAlignment="1" applyProtection="1">
      <alignment vertical="center"/>
      <protection locked="0"/>
    </xf>
    <xf numFmtId="0" fontId="1" fillId="9" borderId="28" xfId="0" applyFont="1" applyFill="1" applyBorder="1" applyAlignment="1" applyProtection="1">
      <alignment vertical="center" shrinkToFit="1"/>
      <protection locked="0"/>
    </xf>
    <xf numFmtId="177" fontId="17" fillId="9" borderId="28" xfId="0" applyNumberFormat="1" applyFont="1" applyFill="1" applyBorder="1" applyAlignment="1" applyProtection="1">
      <alignment vertical="center"/>
      <protection locked="0"/>
    </xf>
    <xf numFmtId="178" fontId="1" fillId="9" borderId="28" xfId="0" applyNumberFormat="1" applyFont="1" applyFill="1" applyBorder="1" applyAlignment="1" applyProtection="1">
      <alignment vertical="center"/>
      <protection locked="0"/>
    </xf>
    <xf numFmtId="178" fontId="17" fillId="9" borderId="25" xfId="0" applyNumberFormat="1" applyFont="1" applyFill="1" applyBorder="1" applyAlignment="1" applyProtection="1">
      <alignment vertical="center"/>
      <protection locked="0"/>
    </xf>
    <xf numFmtId="38" fontId="1" fillId="9" borderId="25" xfId="0" applyNumberFormat="1" applyFont="1" applyFill="1" applyBorder="1" applyAlignment="1" applyProtection="1">
      <alignment horizontal="center" vertical="center"/>
      <protection locked="0"/>
    </xf>
    <xf numFmtId="178" fontId="17" fillId="9" borderId="28" xfId="0" applyNumberFormat="1" applyFont="1" applyFill="1" applyBorder="1" applyAlignment="1" applyProtection="1">
      <alignment vertical="center"/>
      <protection locked="0"/>
    </xf>
    <xf numFmtId="38" fontId="1" fillId="9" borderId="28" xfId="0" applyNumberFormat="1" applyFont="1" applyFill="1" applyBorder="1" applyAlignment="1" applyProtection="1">
      <alignment horizontal="center" vertical="center"/>
      <protection locked="0"/>
    </xf>
    <xf numFmtId="0" fontId="1" fillId="9" borderId="64" xfId="0" applyFont="1" applyFill="1" applyBorder="1" applyAlignment="1" applyProtection="1">
      <alignment horizontal="center" vertical="center"/>
      <protection locked="0"/>
    </xf>
    <xf numFmtId="0" fontId="1" fillId="9" borderId="65" xfId="0" applyFont="1" applyFill="1" applyBorder="1" applyAlignment="1" applyProtection="1">
      <alignment horizontal="center" vertical="center"/>
      <protection locked="0"/>
    </xf>
    <xf numFmtId="0" fontId="3" fillId="4" borderId="66" xfId="0" applyFont="1" applyFill="1" applyBorder="1" applyAlignment="1" applyProtection="1">
      <alignment horizontal="center" vertical="center"/>
    </xf>
    <xf numFmtId="0" fontId="1" fillId="0" borderId="66" xfId="0" applyFont="1" applyBorder="1" applyAlignment="1" applyProtection="1">
      <alignment horizontal="center" vertical="center"/>
    </xf>
    <xf numFmtId="0" fontId="1" fillId="0" borderId="67" xfId="0" applyFont="1" applyBorder="1" applyAlignment="1" applyProtection="1">
      <alignment horizontal="center" vertical="center"/>
    </xf>
    <xf numFmtId="0" fontId="21" fillId="0" borderId="0" xfId="0" applyFont="1" applyAlignment="1" applyProtection="1">
      <alignment horizontal="center" vertical="center"/>
    </xf>
    <xf numFmtId="0" fontId="3" fillId="4" borderId="25" xfId="0" applyNumberFormat="1" applyFont="1" applyFill="1" applyBorder="1" applyAlignment="1" applyProtection="1">
      <alignment horizontal="center" vertical="center"/>
    </xf>
    <xf numFmtId="0" fontId="3" fillId="4" borderId="25" xfId="0" applyNumberFormat="1" applyFont="1" applyFill="1" applyBorder="1" applyAlignment="1" applyProtection="1">
      <alignment horizontal="left" vertical="center"/>
    </xf>
    <xf numFmtId="0" fontId="3" fillId="4" borderId="25" xfId="0" applyNumberFormat="1" applyFont="1" applyFill="1" applyBorder="1" applyAlignment="1" applyProtection="1">
      <alignment vertical="center"/>
    </xf>
    <xf numFmtId="14" fontId="3" fillId="4" borderId="25" xfId="0" applyNumberFormat="1" applyFont="1" applyFill="1" applyBorder="1" applyAlignment="1" applyProtection="1">
      <alignment horizontal="center" vertical="center" shrinkToFit="1"/>
    </xf>
    <xf numFmtId="14" fontId="3" fillId="4" borderId="64" xfId="0" applyNumberFormat="1" applyFont="1" applyFill="1" applyBorder="1" applyAlignment="1" applyProtection="1">
      <alignment horizontal="center" vertical="center"/>
    </xf>
    <xf numFmtId="0" fontId="1" fillId="0" borderId="25" xfId="0" applyNumberFormat="1" applyFont="1" applyFill="1" applyBorder="1" applyAlignment="1" applyProtection="1">
      <alignment horizontal="center" vertical="center"/>
    </xf>
    <xf numFmtId="0" fontId="1" fillId="0" borderId="25" xfId="0" applyNumberFormat="1" applyFont="1" applyFill="1" applyBorder="1" applyAlignment="1" applyProtection="1">
      <alignment vertical="center"/>
    </xf>
    <xf numFmtId="0" fontId="1" fillId="0" borderId="28" xfId="0" applyNumberFormat="1" applyFont="1" applyFill="1" applyBorder="1" applyAlignment="1" applyProtection="1">
      <alignment horizontal="center" vertical="center"/>
    </xf>
    <xf numFmtId="0" fontId="1" fillId="0" borderId="28" xfId="0" applyNumberFormat="1" applyFont="1" applyFill="1" applyBorder="1" applyAlignment="1" applyProtection="1">
      <alignment vertical="center"/>
    </xf>
    <xf numFmtId="14" fontId="3" fillId="4" borderId="25" xfId="0" applyNumberFormat="1" applyFont="1" applyFill="1" applyBorder="1" applyAlignment="1" applyProtection="1">
      <alignment horizontal="center" vertical="center"/>
    </xf>
    <xf numFmtId="14" fontId="16" fillId="4" borderId="25" xfId="0" applyNumberFormat="1" applyFont="1" applyFill="1" applyBorder="1" applyAlignment="1" applyProtection="1">
      <alignment horizontal="center" vertical="center"/>
    </xf>
    <xf numFmtId="14" fontId="17" fillId="0" borderId="25" xfId="0" applyNumberFormat="1" applyFont="1" applyFill="1" applyBorder="1" applyAlignment="1" applyProtection="1">
      <alignment horizontal="center" vertical="center"/>
    </xf>
    <xf numFmtId="14" fontId="17" fillId="0" borderId="28" xfId="0" applyNumberFormat="1" applyFont="1" applyFill="1" applyBorder="1" applyAlignment="1" applyProtection="1">
      <alignment horizontal="center" vertical="center"/>
    </xf>
    <xf numFmtId="14" fontId="1" fillId="10" borderId="25" xfId="0" applyNumberFormat="1" applyFont="1" applyFill="1" applyBorder="1" applyAlignment="1" applyProtection="1">
      <alignment horizontal="center" vertical="center" shrinkToFit="1"/>
      <protection locked="0"/>
    </xf>
    <xf numFmtId="14" fontId="1" fillId="10" borderId="25" xfId="0" applyNumberFormat="1" applyFont="1" applyFill="1" applyBorder="1" applyAlignment="1" applyProtection="1">
      <alignment horizontal="center" vertical="center"/>
      <protection locked="0"/>
    </xf>
    <xf numFmtId="14" fontId="17" fillId="10" borderId="25" xfId="0" applyNumberFormat="1" applyFont="1" applyFill="1" applyBorder="1" applyAlignment="1" applyProtection="1">
      <alignment horizontal="center" vertical="center"/>
      <protection locked="0"/>
    </xf>
    <xf numFmtId="14" fontId="1" fillId="10" borderId="64" xfId="0" applyNumberFormat="1" applyFont="1" applyFill="1" applyBorder="1" applyAlignment="1" applyProtection="1">
      <alignment horizontal="center" vertical="center"/>
      <protection locked="0"/>
    </xf>
    <xf numFmtId="14" fontId="1" fillId="10" borderId="28" xfId="0" applyNumberFormat="1" applyFont="1" applyFill="1" applyBorder="1" applyAlignment="1" applyProtection="1">
      <alignment horizontal="center" vertical="center" shrinkToFit="1"/>
      <protection locked="0"/>
    </xf>
    <xf numFmtId="14" fontId="1" fillId="10" borderId="28" xfId="0" applyNumberFormat="1" applyFont="1" applyFill="1" applyBorder="1" applyAlignment="1" applyProtection="1">
      <alignment horizontal="center" vertical="center"/>
      <protection locked="0"/>
    </xf>
    <xf numFmtId="14" fontId="17" fillId="10" borderId="28" xfId="0" applyNumberFormat="1" applyFont="1" applyFill="1" applyBorder="1" applyAlignment="1" applyProtection="1">
      <alignment horizontal="center" vertical="center"/>
      <protection locked="0"/>
    </xf>
    <xf numFmtId="14" fontId="1" fillId="10" borderId="65" xfId="0" applyNumberFormat="1" applyFont="1" applyFill="1" applyBorder="1" applyAlignment="1" applyProtection="1">
      <alignment horizontal="center" vertical="center"/>
      <protection locked="0"/>
    </xf>
    <xf numFmtId="10" fontId="1" fillId="3" borderId="19" xfId="0" applyNumberFormat="1" applyFont="1" applyFill="1" applyBorder="1" applyAlignment="1" applyProtection="1">
      <alignment horizontal="center" vertical="center"/>
      <protection locked="0"/>
    </xf>
    <xf numFmtId="0" fontId="1" fillId="0" borderId="14" xfId="0" applyFont="1" applyBorder="1" applyAlignment="1">
      <alignment vertical="center"/>
    </xf>
    <xf numFmtId="0" fontId="1" fillId="0" borderId="19" xfId="0" applyFont="1" applyBorder="1" applyAlignment="1">
      <alignment vertical="center"/>
    </xf>
    <xf numFmtId="0" fontId="1" fillId="0" borderId="68" xfId="0" applyFont="1" applyBorder="1" applyAlignment="1">
      <alignment vertical="center"/>
    </xf>
    <xf numFmtId="0" fontId="1" fillId="0" borderId="73" xfId="0" applyFont="1" applyBorder="1" applyAlignment="1">
      <alignment vertical="center"/>
    </xf>
    <xf numFmtId="0" fontId="1" fillId="0" borderId="72" xfId="0" applyFont="1" applyBorder="1" applyAlignment="1">
      <alignment horizontal="center" vertical="center"/>
    </xf>
    <xf numFmtId="0" fontId="1" fillId="0" borderId="73" xfId="0" applyFont="1" applyBorder="1" applyAlignment="1">
      <alignment horizontal="center" vertical="center"/>
    </xf>
    <xf numFmtId="0" fontId="22" fillId="0" borderId="70" xfId="0" applyFont="1" applyBorder="1" applyAlignment="1">
      <alignment horizontal="center" vertical="center"/>
    </xf>
    <xf numFmtId="0" fontId="22" fillId="0" borderId="71" xfId="0" applyFont="1" applyBorder="1" applyAlignment="1">
      <alignment horizontal="center" vertical="center"/>
    </xf>
    <xf numFmtId="0" fontId="22" fillId="0" borderId="71" xfId="0" applyFont="1" applyBorder="1" applyAlignment="1">
      <alignment vertic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2" fillId="0" borderId="73" xfId="0" applyFont="1" applyBorder="1" applyAlignment="1">
      <alignment vertical="center"/>
    </xf>
    <xf numFmtId="0" fontId="22" fillId="0" borderId="74" xfId="0" applyFont="1" applyBorder="1" applyAlignment="1">
      <alignment horizontal="center" vertical="center"/>
    </xf>
    <xf numFmtId="0" fontId="22" fillId="0" borderId="75" xfId="0" applyFont="1" applyBorder="1" applyAlignment="1">
      <alignment horizontal="center" vertical="center"/>
    </xf>
    <xf numFmtId="0" fontId="22" fillId="0" borderId="75" xfId="0" applyFont="1" applyBorder="1" applyAlignment="1">
      <alignment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22" fillId="0" borderId="77" xfId="0" applyFont="1" applyBorder="1" applyAlignment="1">
      <alignment vertical="center"/>
    </xf>
    <xf numFmtId="0" fontId="1" fillId="0" borderId="78" xfId="0" applyFont="1" applyBorder="1" applyAlignment="1">
      <alignment vertical="center"/>
    </xf>
    <xf numFmtId="0" fontId="22" fillId="0" borderId="80" xfId="0" applyFont="1" applyBorder="1" applyAlignment="1">
      <alignment horizontal="center" vertical="center"/>
    </xf>
    <xf numFmtId="0" fontId="22" fillId="0" borderId="81" xfId="0" applyFont="1" applyBorder="1" applyAlignment="1">
      <alignment horizontal="center" vertical="center"/>
    </xf>
    <xf numFmtId="0" fontId="22" fillId="0" borderId="81" xfId="0" applyFont="1" applyBorder="1" applyAlignment="1">
      <alignment vertical="center"/>
    </xf>
    <xf numFmtId="0" fontId="1" fillId="0" borderId="14" xfId="0" applyFont="1" applyBorder="1" applyAlignment="1">
      <alignment horizontal="center" vertical="center"/>
    </xf>
    <xf numFmtId="0" fontId="1" fillId="0" borderId="68" xfId="0" applyFont="1" applyBorder="1" applyAlignment="1">
      <alignment horizontal="center" vertical="center"/>
    </xf>
    <xf numFmtId="0" fontId="1" fillId="0" borderId="78" xfId="0" applyFont="1" applyBorder="1" applyAlignment="1">
      <alignment horizontal="center" vertical="center"/>
    </xf>
    <xf numFmtId="0" fontId="1" fillId="0" borderId="19" xfId="0" applyFont="1" applyBorder="1" applyAlignment="1">
      <alignment horizontal="center" vertical="center"/>
    </xf>
    <xf numFmtId="0" fontId="22" fillId="0" borderId="71" xfId="0" applyFont="1" applyBorder="1" applyAlignment="1">
      <alignment vertical="center" shrinkToFit="1"/>
    </xf>
    <xf numFmtId="0" fontId="22" fillId="0" borderId="73" xfId="0" applyFont="1" applyBorder="1" applyAlignment="1">
      <alignment vertical="center" shrinkToFit="1"/>
    </xf>
    <xf numFmtId="0" fontId="1" fillId="0" borderId="73" xfId="0" applyFont="1" applyBorder="1" applyAlignment="1">
      <alignment vertical="center" shrinkToFit="1"/>
    </xf>
    <xf numFmtId="0" fontId="22" fillId="0" borderId="75" xfId="0" applyFont="1" applyBorder="1" applyAlignment="1">
      <alignment vertical="center" shrinkToFit="1"/>
    </xf>
    <xf numFmtId="0" fontId="22" fillId="0" borderId="77" xfId="0" applyFont="1" applyBorder="1" applyAlignment="1">
      <alignment vertical="center" shrinkToFit="1"/>
    </xf>
    <xf numFmtId="0" fontId="22" fillId="0" borderId="81" xfId="0" applyFont="1" applyBorder="1" applyAlignment="1">
      <alignment vertical="center" shrinkToFit="1"/>
    </xf>
    <xf numFmtId="0" fontId="14" fillId="0" borderId="14" xfId="0" applyFont="1" applyBorder="1" applyAlignment="1">
      <alignment vertical="center"/>
    </xf>
    <xf numFmtId="182" fontId="23" fillId="0" borderId="71" xfId="0" applyNumberFormat="1" applyFont="1" applyBorder="1" applyAlignment="1">
      <alignment horizontal="right" vertical="center"/>
    </xf>
    <xf numFmtId="182" fontId="23" fillId="0" borderId="73" xfId="0" applyNumberFormat="1" applyFont="1" applyBorder="1" applyAlignment="1">
      <alignment horizontal="right" vertical="center"/>
    </xf>
    <xf numFmtId="182" fontId="17" fillId="0" borderId="73" xfId="0" applyNumberFormat="1" applyFont="1" applyBorder="1" applyAlignment="1">
      <alignment horizontal="right" vertical="center"/>
    </xf>
    <xf numFmtId="182" fontId="23" fillId="0" borderId="75" xfId="0" applyNumberFormat="1" applyFont="1" applyBorder="1" applyAlignment="1">
      <alignment horizontal="right" vertical="center"/>
    </xf>
    <xf numFmtId="182" fontId="23" fillId="0" borderId="77" xfId="0" applyNumberFormat="1" applyFont="1" applyBorder="1" applyAlignment="1">
      <alignment horizontal="right" vertical="center"/>
    </xf>
    <xf numFmtId="182" fontId="23" fillId="0" borderId="81" xfId="0" applyNumberFormat="1" applyFont="1" applyBorder="1" applyAlignment="1">
      <alignment horizontal="right" vertical="center"/>
    </xf>
    <xf numFmtId="182" fontId="17" fillId="0" borderId="14" xfId="0" applyNumberFormat="1" applyFont="1" applyFill="1" applyBorder="1" applyAlignment="1">
      <alignment horizontal="right" vertical="center"/>
    </xf>
    <xf numFmtId="182" fontId="17" fillId="0" borderId="78" xfId="0" applyNumberFormat="1" applyFont="1" applyFill="1" applyBorder="1" applyAlignment="1">
      <alignment horizontal="right" vertical="center"/>
    </xf>
    <xf numFmtId="10" fontId="17" fillId="0" borderId="14" xfId="0" applyNumberFormat="1" applyFont="1" applyFill="1" applyBorder="1" applyAlignment="1">
      <alignment horizontal="center" vertical="center"/>
    </xf>
    <xf numFmtId="10" fontId="17" fillId="0" borderId="68" xfId="0" applyNumberFormat="1" applyFont="1" applyFill="1" applyBorder="1" applyAlignment="1">
      <alignment horizontal="center" vertical="center"/>
    </xf>
    <xf numFmtId="0" fontId="1" fillId="0" borderId="0" xfId="0" applyNumberFormat="1" applyFont="1" applyAlignment="1">
      <alignment vertical="center"/>
    </xf>
    <xf numFmtId="0" fontId="22" fillId="0" borderId="0" xfId="0" applyNumberFormat="1" applyFont="1" applyAlignment="1">
      <alignment horizontal="center" vertical="center"/>
    </xf>
    <xf numFmtId="182" fontId="24" fillId="0" borderId="16" xfId="0" applyNumberFormat="1" applyFont="1" applyFill="1" applyBorder="1" applyAlignment="1">
      <alignment horizontal="right" vertical="center"/>
    </xf>
    <xf numFmtId="182" fontId="24" fillId="0" borderId="83" xfId="0" applyNumberFormat="1" applyFont="1" applyFill="1" applyBorder="1" applyAlignment="1">
      <alignment horizontal="right" vertical="center"/>
    </xf>
    <xf numFmtId="9" fontId="24" fillId="0" borderId="16" xfId="0" applyNumberFormat="1" applyFont="1" applyFill="1" applyBorder="1" applyAlignment="1">
      <alignment horizontal="right" vertical="center"/>
    </xf>
    <xf numFmtId="9" fontId="24" fillId="0" borderId="82" xfId="0" applyNumberFormat="1" applyFont="1" applyFill="1" applyBorder="1" applyAlignment="1">
      <alignment horizontal="right" vertical="center"/>
    </xf>
    <xf numFmtId="10" fontId="17" fillId="0" borderId="19" xfId="0" applyNumberFormat="1" applyFont="1" applyFill="1" applyBorder="1" applyAlignment="1">
      <alignment horizontal="center" vertical="center"/>
    </xf>
    <xf numFmtId="9" fontId="24" fillId="0" borderId="59" xfId="0" applyNumberFormat="1" applyFont="1" applyFill="1" applyBorder="1" applyAlignment="1">
      <alignment horizontal="right" vertical="center"/>
    </xf>
    <xf numFmtId="0" fontId="25" fillId="0" borderId="0" xfId="0" applyFont="1" applyAlignment="1">
      <alignment horizontal="center" vertical="center"/>
    </xf>
    <xf numFmtId="43" fontId="25" fillId="0" borderId="0" xfId="0" applyNumberFormat="1" applyFont="1" applyAlignment="1">
      <alignment horizontal="center" vertical="center"/>
    </xf>
    <xf numFmtId="0" fontId="26" fillId="0" borderId="0" xfId="0" applyFont="1" applyAlignment="1">
      <alignment horizontal="center" vertical="center"/>
    </xf>
    <xf numFmtId="43" fontId="26" fillId="0" borderId="0" xfId="0" applyNumberFormat="1" applyFont="1" applyAlignment="1">
      <alignment horizontal="center" vertical="center"/>
    </xf>
    <xf numFmtId="0" fontId="27" fillId="0" borderId="0" xfId="0" applyFont="1" applyAlignment="1">
      <alignment vertical="center"/>
    </xf>
    <xf numFmtId="182" fontId="17" fillId="12" borderId="14" xfId="0" applyNumberFormat="1" applyFont="1" applyFill="1" applyBorder="1" applyAlignment="1" applyProtection="1">
      <alignment horizontal="right" vertical="center"/>
      <protection locked="0"/>
    </xf>
    <xf numFmtId="182" fontId="17" fillId="12" borderId="78" xfId="0" applyNumberFormat="1" applyFont="1" applyFill="1" applyBorder="1" applyAlignment="1" applyProtection="1">
      <alignment horizontal="right" vertical="center"/>
      <protection locked="0"/>
    </xf>
    <xf numFmtId="182" fontId="24" fillId="12" borderId="14" xfId="0" applyNumberFormat="1" applyFont="1" applyFill="1" applyBorder="1" applyAlignment="1" applyProtection="1">
      <alignment horizontal="right" vertical="center"/>
      <protection locked="0"/>
    </xf>
    <xf numFmtId="10" fontId="24" fillId="12" borderId="14" xfId="0" applyNumberFormat="1" applyFont="1" applyFill="1" applyBorder="1" applyAlignment="1" applyProtection="1">
      <alignment horizontal="center" vertical="center"/>
      <protection locked="0"/>
    </xf>
    <xf numFmtId="10" fontId="24" fillId="12" borderId="68" xfId="0" applyNumberFormat="1" applyFont="1" applyFill="1" applyBorder="1" applyAlignment="1" applyProtection="1">
      <alignment horizontal="center" vertical="center"/>
      <protection locked="0"/>
    </xf>
    <xf numFmtId="182" fontId="24" fillId="12" borderId="78" xfId="0" applyNumberFormat="1" applyFont="1" applyFill="1" applyBorder="1" applyAlignment="1" applyProtection="1">
      <alignment horizontal="right" vertical="center"/>
      <protection locked="0"/>
    </xf>
    <xf numFmtId="10" fontId="24" fillId="12" borderId="19" xfId="0" applyNumberFormat="1" applyFont="1" applyFill="1" applyBorder="1" applyAlignment="1" applyProtection="1">
      <alignment horizontal="center" vertical="center"/>
      <protection locked="0"/>
    </xf>
    <xf numFmtId="0" fontId="12" fillId="13" borderId="10"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1" xfId="0" applyFont="1" applyFill="1" applyBorder="1" applyAlignment="1" applyProtection="1">
      <alignment horizontal="center" vertical="center" wrapText="1"/>
    </xf>
    <xf numFmtId="180" fontId="12" fillId="13" borderId="11" xfId="0" applyNumberFormat="1" applyFont="1" applyFill="1" applyBorder="1" applyAlignment="1">
      <alignment horizontal="center" vertical="center"/>
    </xf>
    <xf numFmtId="180" fontId="12" fillId="13" borderId="57" xfId="0" applyNumberFormat="1" applyFont="1" applyFill="1" applyBorder="1" applyAlignment="1">
      <alignment horizontal="center" vertical="center"/>
    </xf>
    <xf numFmtId="180" fontId="12" fillId="13" borderId="10" xfId="0" applyNumberFormat="1" applyFont="1" applyFill="1" applyBorder="1" applyAlignment="1">
      <alignment horizontal="center" vertical="center"/>
    </xf>
    <xf numFmtId="180" fontId="12" fillId="13" borderId="12" xfId="0" applyNumberFormat="1" applyFont="1" applyFill="1" applyBorder="1" applyAlignment="1">
      <alignment horizontal="center" vertical="center"/>
    </xf>
    <xf numFmtId="181" fontId="22" fillId="13" borderId="11" xfId="0" applyNumberFormat="1" applyFont="1" applyFill="1" applyBorder="1" applyAlignment="1">
      <alignment horizontal="center" vertical="center" shrinkToFit="1"/>
    </xf>
    <xf numFmtId="181" fontId="22" fillId="13" borderId="12" xfId="0" applyNumberFormat="1" applyFont="1" applyFill="1" applyBorder="1" applyAlignment="1">
      <alignment horizontal="center" vertical="center" shrinkToFit="1"/>
    </xf>
    <xf numFmtId="0" fontId="12" fillId="13" borderId="10" xfId="0" applyFont="1" applyFill="1" applyBorder="1" applyAlignment="1" applyProtection="1">
      <alignment horizontal="center" vertical="center" wrapText="1"/>
    </xf>
    <xf numFmtId="0" fontId="12" fillId="13" borderId="12" xfId="0" applyFont="1" applyFill="1" applyBorder="1" applyAlignment="1" applyProtection="1">
      <alignment horizontal="center" vertical="center" wrapText="1"/>
      <protection locked="0"/>
    </xf>
    <xf numFmtId="0" fontId="11" fillId="13" borderId="11" xfId="0" applyFont="1" applyFill="1" applyBorder="1" applyAlignment="1" applyProtection="1">
      <alignment horizontal="center" vertical="center"/>
    </xf>
    <xf numFmtId="0" fontId="11" fillId="13" borderId="12" xfId="0" applyFont="1" applyFill="1" applyBorder="1" applyAlignment="1" applyProtection="1">
      <alignment horizontal="center" vertical="center"/>
    </xf>
    <xf numFmtId="0" fontId="12" fillId="13" borderId="12" xfId="0" applyFont="1" applyFill="1" applyBorder="1" applyAlignment="1" applyProtection="1">
      <alignment horizontal="center" vertical="center" wrapText="1"/>
    </xf>
    <xf numFmtId="0" fontId="12" fillId="13" borderId="10" xfId="0" applyFont="1" applyFill="1" applyBorder="1" applyAlignment="1">
      <alignment horizontal="center" vertical="center"/>
    </xf>
    <xf numFmtId="0" fontId="12" fillId="13" borderId="11" xfId="0" applyFont="1" applyFill="1" applyBorder="1" applyAlignment="1">
      <alignment horizontal="center" vertical="center"/>
    </xf>
    <xf numFmtId="0" fontId="12" fillId="13" borderId="12" xfId="0" applyFont="1" applyFill="1" applyBorder="1" applyAlignment="1">
      <alignment horizontal="center" vertical="center"/>
    </xf>
    <xf numFmtId="182" fontId="17" fillId="12" borderId="15" xfId="0" applyNumberFormat="1" applyFont="1" applyFill="1" applyBorder="1" applyAlignment="1" applyProtection="1">
      <alignment horizontal="right" vertical="center"/>
      <protection locked="0"/>
    </xf>
    <xf numFmtId="182" fontId="17" fillId="12" borderId="79" xfId="0" applyNumberFormat="1" applyFont="1" applyFill="1" applyBorder="1" applyAlignment="1" applyProtection="1">
      <alignment horizontal="right" vertical="center"/>
      <protection locked="0"/>
    </xf>
    <xf numFmtId="9" fontId="17" fillId="0" borderId="14" xfId="0" applyNumberFormat="1" applyFont="1" applyFill="1" applyBorder="1" applyAlignment="1" applyProtection="1">
      <alignment horizontal="right" vertical="center"/>
    </xf>
    <xf numFmtId="9" fontId="17" fillId="0" borderId="15" xfId="0" applyNumberFormat="1" applyFont="1" applyFill="1" applyBorder="1" applyAlignment="1" applyProtection="1">
      <alignment horizontal="right" vertical="center"/>
    </xf>
    <xf numFmtId="9" fontId="17" fillId="0" borderId="68" xfId="0" applyNumberFormat="1" applyFont="1" applyFill="1" applyBorder="1" applyAlignment="1" applyProtection="1">
      <alignment horizontal="right" vertical="center"/>
    </xf>
    <xf numFmtId="9" fontId="17" fillId="0" borderId="69" xfId="0" applyNumberFormat="1" applyFont="1" applyFill="1" applyBorder="1" applyAlignment="1" applyProtection="1">
      <alignment horizontal="right" vertical="center"/>
    </xf>
    <xf numFmtId="9" fontId="17" fillId="0" borderId="13" xfId="0" applyNumberFormat="1" applyFont="1" applyFill="1" applyBorder="1" applyAlignment="1" applyProtection="1">
      <alignment horizontal="right" vertical="center"/>
    </xf>
    <xf numFmtId="9" fontId="17" fillId="0" borderId="18" xfId="0" applyNumberFormat="1" applyFont="1" applyFill="1" applyBorder="1" applyAlignment="1" applyProtection="1">
      <alignment horizontal="right" vertical="center"/>
    </xf>
    <xf numFmtId="9" fontId="17" fillId="0" borderId="19" xfId="0" applyNumberFormat="1" applyFont="1" applyFill="1" applyBorder="1" applyAlignment="1" applyProtection="1">
      <alignment horizontal="right" vertical="center"/>
    </xf>
    <xf numFmtId="9" fontId="17" fillId="0" borderId="20" xfId="0" applyNumberFormat="1" applyFont="1" applyFill="1" applyBorder="1" applyAlignment="1" applyProtection="1">
      <alignment horizontal="right" vertical="center"/>
    </xf>
    <xf numFmtId="0" fontId="1" fillId="0" borderId="89" xfId="0" applyFont="1" applyBorder="1" applyAlignment="1">
      <alignment vertical="center"/>
    </xf>
    <xf numFmtId="0" fontId="1" fillId="0" borderId="92" xfId="0" applyFont="1" applyBorder="1" applyAlignment="1">
      <alignment vertical="center"/>
    </xf>
    <xf numFmtId="0" fontId="1" fillId="14" borderId="14" xfId="0" applyFont="1" applyFill="1" applyBorder="1" applyAlignment="1">
      <alignment vertical="center"/>
    </xf>
    <xf numFmtId="0" fontId="1" fillId="14" borderId="71" xfId="0" applyFont="1" applyFill="1" applyBorder="1" applyAlignment="1">
      <alignment vertical="center"/>
    </xf>
    <xf numFmtId="0" fontId="1" fillId="15" borderId="89" xfId="0" applyFont="1" applyFill="1" applyBorder="1" applyAlignment="1">
      <alignment vertical="center"/>
    </xf>
    <xf numFmtId="0" fontId="1" fillId="15" borderId="14" xfId="0" applyFont="1" applyFill="1" applyBorder="1" applyAlignment="1">
      <alignment vertical="center"/>
    </xf>
    <xf numFmtId="0" fontId="1" fillId="15" borderId="92" xfId="0" applyFont="1" applyFill="1" applyBorder="1" applyAlignment="1">
      <alignment vertical="center"/>
    </xf>
    <xf numFmtId="0" fontId="1" fillId="14" borderId="14" xfId="0" applyFont="1" applyFill="1" applyBorder="1" applyAlignment="1">
      <alignment horizontal="center" vertical="center"/>
    </xf>
    <xf numFmtId="0" fontId="1" fillId="14" borderId="71" xfId="0" applyFont="1" applyFill="1" applyBorder="1" applyAlignment="1">
      <alignment horizontal="center" vertical="center"/>
    </xf>
    <xf numFmtId="0" fontId="1" fillId="15" borderId="89" xfId="0" applyFont="1" applyFill="1" applyBorder="1" applyAlignment="1">
      <alignment horizontal="center" vertical="center"/>
    </xf>
    <xf numFmtId="0" fontId="1" fillId="15" borderId="14" xfId="0" applyFont="1" applyFill="1" applyBorder="1" applyAlignment="1">
      <alignment horizontal="center" vertical="center"/>
    </xf>
    <xf numFmtId="0" fontId="1" fillId="15" borderId="92" xfId="0" applyFont="1" applyFill="1" applyBorder="1" applyAlignment="1">
      <alignment horizontal="center" vertical="center"/>
    </xf>
    <xf numFmtId="0" fontId="12" fillId="5" borderId="0" xfId="0" applyFont="1" applyFill="1" applyAlignment="1">
      <alignment horizontal="center" vertical="center"/>
    </xf>
    <xf numFmtId="181" fontId="22" fillId="13" borderId="94" xfId="0" applyNumberFormat="1" applyFont="1" applyFill="1" applyBorder="1" applyAlignment="1">
      <alignment horizontal="center" vertical="center" shrinkToFit="1"/>
    </xf>
    <xf numFmtId="0" fontId="1" fillId="0" borderId="89" xfId="0" applyFont="1" applyBorder="1" applyAlignment="1">
      <alignment horizontal="center" vertical="center"/>
    </xf>
    <xf numFmtId="0" fontId="1" fillId="0" borderId="92" xfId="0" applyFont="1" applyBorder="1" applyAlignment="1">
      <alignment horizontal="center" vertical="center"/>
    </xf>
    <xf numFmtId="0" fontId="1" fillId="0" borderId="4" xfId="0" applyFont="1" applyBorder="1" applyAlignment="1" applyProtection="1">
      <alignment vertical="center"/>
      <protection locked="0"/>
    </xf>
    <xf numFmtId="0" fontId="1" fillId="0" borderId="43" xfId="0" applyFont="1" applyBorder="1" applyAlignment="1" applyProtection="1">
      <alignment horizontal="center" vertical="center"/>
      <protection locked="0"/>
    </xf>
    <xf numFmtId="0" fontId="1" fillId="0" borderId="43" xfId="0" applyFont="1" applyBorder="1" applyAlignment="1" applyProtection="1">
      <alignment horizontal="left" vertical="center"/>
      <protection locked="0"/>
    </xf>
    <xf numFmtId="0" fontId="1" fillId="0" borderId="5" xfId="0" applyFont="1" applyBorder="1" applyAlignment="1" applyProtection="1">
      <alignment vertical="center"/>
      <protection locked="0"/>
    </xf>
    <xf numFmtId="0" fontId="1" fillId="0" borderId="5" xfId="0" applyFont="1" applyBorder="1" applyAlignment="1" applyProtection="1">
      <alignment horizontal="center" vertical="center"/>
      <protection locked="0"/>
    </xf>
    <xf numFmtId="0" fontId="1" fillId="0" borderId="7" xfId="0" applyFont="1" applyBorder="1" applyAlignment="1" applyProtection="1">
      <alignment vertical="center"/>
      <protection locked="0"/>
    </xf>
    <xf numFmtId="0" fontId="1" fillId="0" borderId="44" xfId="0" applyFont="1" applyBorder="1" applyAlignment="1" applyProtection="1">
      <alignment horizontal="center" vertical="center"/>
      <protection locked="0"/>
    </xf>
    <xf numFmtId="0" fontId="1" fillId="0" borderId="44" xfId="0" applyFont="1" applyBorder="1" applyAlignment="1" applyProtection="1">
      <alignment horizontal="left" vertical="center"/>
      <protection locked="0"/>
    </xf>
    <xf numFmtId="0" fontId="1" fillId="0" borderId="8" xfId="0" applyFont="1" applyBorder="1" applyAlignment="1" applyProtection="1">
      <alignment vertical="center"/>
      <protection locked="0"/>
    </xf>
    <xf numFmtId="0" fontId="1" fillId="0" borderId="8" xfId="0" applyFont="1" applyBorder="1" applyAlignment="1" applyProtection="1">
      <alignment horizontal="center" vertical="center"/>
      <protection locked="0"/>
    </xf>
    <xf numFmtId="0" fontId="1" fillId="0" borderId="43" xfId="0" applyFont="1" applyBorder="1" applyAlignment="1" applyProtection="1">
      <alignment horizontal="center" vertical="center"/>
    </xf>
    <xf numFmtId="182" fontId="1" fillId="14" borderId="14" xfId="0" applyNumberFormat="1" applyFont="1" applyFill="1" applyBorder="1" applyAlignment="1">
      <alignment vertical="center"/>
    </xf>
    <xf numFmtId="182" fontId="1" fillId="14" borderId="13" xfId="0" applyNumberFormat="1" applyFont="1" applyFill="1" applyBorder="1" applyAlignment="1">
      <alignment vertical="center"/>
    </xf>
    <xf numFmtId="182" fontId="1" fillId="14" borderId="15" xfId="0" applyNumberFormat="1" applyFont="1" applyFill="1" applyBorder="1" applyAlignment="1">
      <alignment vertical="center"/>
    </xf>
    <xf numFmtId="182" fontId="1" fillId="14" borderId="46" xfId="0" applyNumberFormat="1" applyFont="1" applyFill="1" applyBorder="1" applyAlignment="1">
      <alignment vertical="center"/>
    </xf>
    <xf numFmtId="182" fontId="1" fillId="15" borderId="89" xfId="0" applyNumberFormat="1" applyFont="1" applyFill="1" applyBorder="1" applyAlignment="1">
      <alignment vertical="center"/>
    </xf>
    <xf numFmtId="182" fontId="1" fillId="15" borderId="88" xfId="0" applyNumberFormat="1" applyFont="1" applyFill="1" applyBorder="1" applyAlignment="1">
      <alignment vertical="center"/>
    </xf>
    <xf numFmtId="182" fontId="1" fillId="15" borderId="90" xfId="0" applyNumberFormat="1" applyFont="1" applyFill="1" applyBorder="1" applyAlignment="1">
      <alignment vertical="center"/>
    </xf>
    <xf numFmtId="182" fontId="1" fillId="15" borderId="96" xfId="0" applyNumberFormat="1" applyFont="1" applyFill="1" applyBorder="1" applyAlignment="1">
      <alignment vertical="center"/>
    </xf>
    <xf numFmtId="182" fontId="1" fillId="15" borderId="14" xfId="0" applyNumberFormat="1" applyFont="1" applyFill="1" applyBorder="1" applyAlignment="1">
      <alignment vertical="center"/>
    </xf>
    <xf numFmtId="182" fontId="1" fillId="15" borderId="13" xfId="0" applyNumberFormat="1" applyFont="1" applyFill="1" applyBorder="1" applyAlignment="1">
      <alignment vertical="center"/>
    </xf>
    <xf numFmtId="182" fontId="1" fillId="15" borderId="15" xfId="0" applyNumberFormat="1" applyFont="1" applyFill="1" applyBorder="1" applyAlignment="1">
      <alignment vertical="center"/>
    </xf>
    <xf numFmtId="182" fontId="1" fillId="15" borderId="46" xfId="0" applyNumberFormat="1" applyFont="1" applyFill="1" applyBorder="1" applyAlignment="1">
      <alignment vertical="center"/>
    </xf>
    <xf numFmtId="182" fontId="1" fillId="0" borderId="89" xfId="0" applyNumberFormat="1" applyFont="1" applyBorder="1" applyAlignment="1">
      <alignment vertical="center"/>
    </xf>
    <xf numFmtId="182" fontId="1" fillId="0" borderId="88" xfId="0" applyNumberFormat="1" applyFont="1" applyBorder="1" applyAlignment="1">
      <alignment vertical="center"/>
    </xf>
    <xf numFmtId="182" fontId="1" fillId="0" borderId="90" xfId="0" applyNumberFormat="1" applyFont="1" applyBorder="1" applyAlignment="1">
      <alignment vertical="center"/>
    </xf>
    <xf numFmtId="182" fontId="1" fillId="0" borderId="96" xfId="0" applyNumberFormat="1" applyFont="1" applyBorder="1" applyAlignment="1">
      <alignment vertical="center"/>
    </xf>
    <xf numFmtId="182" fontId="1" fillId="0" borderId="14" xfId="0" applyNumberFormat="1" applyFont="1" applyBorder="1" applyAlignment="1">
      <alignment vertical="center"/>
    </xf>
    <xf numFmtId="182" fontId="1" fillId="0" borderId="13" xfId="0" applyNumberFormat="1" applyFont="1" applyBorder="1" applyAlignment="1">
      <alignment vertical="center"/>
    </xf>
    <xf numFmtId="182" fontId="1" fillId="0" borderId="15" xfId="0" applyNumberFormat="1" applyFont="1" applyBorder="1" applyAlignment="1">
      <alignment vertical="center"/>
    </xf>
    <xf numFmtId="182" fontId="1" fillId="0" borderId="46" xfId="0" applyNumberFormat="1" applyFont="1" applyBorder="1" applyAlignment="1">
      <alignment vertical="center"/>
    </xf>
    <xf numFmtId="182" fontId="1" fillId="0" borderId="92" xfId="0" applyNumberFormat="1" applyFont="1" applyBorder="1" applyAlignment="1">
      <alignment vertical="center"/>
    </xf>
    <xf numFmtId="182" fontId="1" fillId="0" borderId="19" xfId="0" applyNumberFormat="1" applyFont="1" applyBorder="1" applyAlignment="1">
      <alignment vertical="center"/>
    </xf>
    <xf numFmtId="0" fontId="22" fillId="0" borderId="108" xfId="0" applyFont="1" applyBorder="1" applyAlignment="1">
      <alignment horizontal="center" vertical="center"/>
    </xf>
    <xf numFmtId="0" fontId="22" fillId="0" borderId="109" xfId="0" applyFont="1" applyBorder="1" applyAlignment="1">
      <alignment horizontal="center" vertical="center"/>
    </xf>
    <xf numFmtId="9" fontId="1" fillId="0" borderId="46" xfId="0" applyNumberFormat="1" applyFont="1" applyBorder="1" applyAlignment="1">
      <alignment vertical="center"/>
    </xf>
    <xf numFmtId="9" fontId="1" fillId="0" borderId="14" xfId="0" applyNumberFormat="1" applyFont="1" applyBorder="1" applyAlignment="1">
      <alignment vertical="center"/>
    </xf>
    <xf numFmtId="9" fontId="1" fillId="0" borderId="15" xfId="0" applyNumberFormat="1" applyFont="1" applyBorder="1" applyAlignment="1">
      <alignment vertical="center"/>
    </xf>
    <xf numFmtId="9" fontId="1" fillId="0" borderId="97" xfId="0" applyNumberFormat="1" applyFont="1" applyBorder="1" applyAlignment="1">
      <alignment vertical="center"/>
    </xf>
    <xf numFmtId="9" fontId="1" fillId="0" borderId="92" xfId="0" applyNumberFormat="1" applyFont="1" applyBorder="1" applyAlignment="1">
      <alignment vertical="center"/>
    </xf>
    <xf numFmtId="9" fontId="1" fillId="0" borderId="93" xfId="0" applyNumberFormat="1" applyFont="1" applyBorder="1" applyAlignment="1">
      <alignment vertical="center"/>
    </xf>
    <xf numFmtId="0" fontId="22" fillId="0" borderId="0" xfId="0" applyFont="1" applyAlignment="1">
      <alignment horizontal="center" vertical="center"/>
    </xf>
    <xf numFmtId="9" fontId="1" fillId="0" borderId="13" xfId="0" applyNumberFormat="1" applyFont="1" applyBorder="1" applyAlignment="1">
      <alignment vertical="center"/>
    </xf>
    <xf numFmtId="9" fontId="1" fillId="0" borderId="91" xfId="0" applyNumberFormat="1" applyFont="1" applyBorder="1" applyAlignment="1">
      <alignment vertical="center"/>
    </xf>
    <xf numFmtId="9" fontId="1" fillId="15" borderId="14" xfId="0" applyNumberFormat="1" applyFont="1" applyFill="1" applyBorder="1" applyAlignment="1">
      <alignment vertical="center"/>
    </xf>
    <xf numFmtId="9" fontId="1" fillId="15" borderId="13" xfId="0" applyNumberFormat="1" applyFont="1" applyFill="1" applyBorder="1" applyAlignment="1">
      <alignment vertical="center"/>
    </xf>
    <xf numFmtId="9" fontId="1" fillId="15" borderId="15" xfId="0" applyNumberFormat="1" applyFont="1" applyFill="1" applyBorder="1" applyAlignment="1">
      <alignment vertical="center"/>
    </xf>
    <xf numFmtId="9" fontId="1" fillId="15" borderId="46" xfId="0" applyNumberFormat="1" applyFont="1" applyFill="1" applyBorder="1" applyAlignment="1">
      <alignment vertical="center"/>
    </xf>
    <xf numFmtId="9" fontId="1" fillId="15" borderId="92" xfId="0" applyNumberFormat="1" applyFont="1" applyFill="1" applyBorder="1" applyAlignment="1">
      <alignment vertical="center"/>
    </xf>
    <xf numFmtId="9" fontId="1" fillId="15" borderId="91" xfId="0" applyNumberFormat="1" applyFont="1" applyFill="1" applyBorder="1" applyAlignment="1">
      <alignment vertical="center"/>
    </xf>
    <xf numFmtId="9" fontId="1" fillId="15" borderId="93" xfId="0" applyNumberFormat="1" applyFont="1" applyFill="1" applyBorder="1" applyAlignment="1">
      <alignment vertical="center"/>
    </xf>
    <xf numFmtId="9" fontId="1" fillId="15" borderId="97" xfId="0" applyNumberFormat="1" applyFont="1" applyFill="1" applyBorder="1" applyAlignment="1">
      <alignment vertical="center"/>
    </xf>
    <xf numFmtId="9" fontId="1" fillId="0" borderId="18" xfId="0" applyNumberFormat="1" applyFont="1" applyBorder="1" applyAlignment="1">
      <alignment vertical="center"/>
    </xf>
    <xf numFmtId="9" fontId="1" fillId="0" borderId="19" xfId="0" applyNumberFormat="1" applyFont="1" applyBorder="1" applyAlignment="1">
      <alignment vertical="center"/>
    </xf>
    <xf numFmtId="9" fontId="1" fillId="0" borderId="20" xfId="0" applyNumberFormat="1" applyFont="1" applyBorder="1" applyAlignment="1">
      <alignment vertical="center"/>
    </xf>
    <xf numFmtId="9" fontId="1" fillId="0" borderId="48" xfId="0" applyNumberFormat="1" applyFont="1" applyBorder="1" applyAlignment="1">
      <alignment vertical="center"/>
    </xf>
    <xf numFmtId="9" fontId="1" fillId="14" borderId="14" xfId="0" applyNumberFormat="1" applyFont="1" applyFill="1" applyBorder="1" applyAlignment="1">
      <alignment vertical="center"/>
    </xf>
    <xf numFmtId="9" fontId="1" fillId="14" borderId="13" xfId="0" applyNumberFormat="1" applyFont="1" applyFill="1" applyBorder="1" applyAlignment="1">
      <alignment vertical="center"/>
    </xf>
    <xf numFmtId="9" fontId="1" fillId="14" borderId="15" xfId="0" applyNumberFormat="1" applyFont="1" applyFill="1" applyBorder="1" applyAlignment="1">
      <alignment vertical="center"/>
    </xf>
    <xf numFmtId="9" fontId="1" fillId="14" borderId="46" xfId="0" applyNumberFormat="1" applyFont="1" applyFill="1" applyBorder="1" applyAlignment="1">
      <alignment vertical="center"/>
    </xf>
    <xf numFmtId="9" fontId="1" fillId="14" borderId="71" xfId="0" applyNumberFormat="1" applyFont="1" applyFill="1" applyBorder="1" applyAlignment="1">
      <alignment vertical="center"/>
    </xf>
    <xf numFmtId="9" fontId="1" fillId="14" borderId="70" xfId="0" applyNumberFormat="1" applyFont="1" applyFill="1" applyBorder="1" applyAlignment="1">
      <alignment vertical="center"/>
    </xf>
    <xf numFmtId="9" fontId="1" fillId="14" borderId="87" xfId="0" applyNumberFormat="1" applyFont="1" applyFill="1" applyBorder="1" applyAlignment="1">
      <alignment vertical="center"/>
    </xf>
    <xf numFmtId="9" fontId="1" fillId="14" borderId="95" xfId="0" applyNumberFormat="1" applyFont="1" applyFill="1" applyBorder="1" applyAlignment="1">
      <alignment vertical="center"/>
    </xf>
    <xf numFmtId="0" fontId="12" fillId="13" borderId="25" xfId="0" applyFont="1" applyFill="1" applyBorder="1" applyAlignment="1">
      <alignment horizontal="center" vertical="center" wrapText="1"/>
    </xf>
    <xf numFmtId="0" fontId="30" fillId="6" borderId="64" xfId="0" applyFont="1" applyFill="1" applyBorder="1" applyAlignment="1">
      <alignment vertical="center"/>
    </xf>
    <xf numFmtId="0" fontId="29" fillId="0" borderId="64" xfId="0" applyFont="1" applyBorder="1" applyAlignment="1">
      <alignment vertical="center"/>
    </xf>
    <xf numFmtId="0" fontId="29" fillId="0" borderId="114" xfId="0" applyFont="1" applyBorder="1" applyAlignment="1">
      <alignment vertical="center"/>
    </xf>
    <xf numFmtId="0" fontId="22" fillId="13" borderId="25" xfId="0" applyFont="1" applyFill="1" applyBorder="1" applyAlignment="1">
      <alignment horizontal="center" vertical="center" wrapText="1"/>
    </xf>
    <xf numFmtId="0" fontId="22" fillId="13" borderId="26" xfId="0" applyFont="1" applyFill="1" applyBorder="1" applyAlignment="1">
      <alignment horizontal="center" vertical="center" wrapText="1"/>
    </xf>
    <xf numFmtId="0" fontId="3" fillId="6" borderId="116" xfId="0" applyFont="1" applyFill="1" applyBorder="1" applyAlignment="1">
      <alignment horizontal="center" vertical="center"/>
    </xf>
    <xf numFmtId="0" fontId="1" fillId="0" borderId="116" xfId="0" applyFont="1" applyBorder="1" applyAlignment="1">
      <alignment vertical="center"/>
    </xf>
    <xf numFmtId="0" fontId="1" fillId="0" borderId="117" xfId="0" applyFont="1" applyBorder="1" applyAlignment="1">
      <alignment vertical="center"/>
    </xf>
    <xf numFmtId="0" fontId="3" fillId="18" borderId="116" xfId="0" applyFont="1" applyFill="1" applyBorder="1" applyAlignment="1">
      <alignment vertical="center"/>
    </xf>
    <xf numFmtId="0" fontId="30" fillId="18" borderId="64" xfId="0" applyFont="1" applyFill="1" applyBorder="1" applyAlignment="1">
      <alignment vertical="center"/>
    </xf>
    <xf numFmtId="0" fontId="1" fillId="0" borderId="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182" fontId="17" fillId="0" borderId="25" xfId="0" applyNumberFormat="1" applyFont="1" applyBorder="1" applyAlignment="1">
      <alignment vertical="center"/>
    </xf>
    <xf numFmtId="182" fontId="17" fillId="0" borderId="119" xfId="0" applyNumberFormat="1" applyFont="1" applyBorder="1" applyAlignment="1">
      <alignment vertical="center"/>
    </xf>
    <xf numFmtId="182" fontId="16" fillId="6" borderId="25" xfId="0" applyNumberFormat="1" applyFont="1" applyFill="1" applyBorder="1" applyAlignment="1">
      <alignment vertical="center"/>
    </xf>
    <xf numFmtId="182" fontId="16" fillId="6" borderId="24" xfId="0" applyNumberFormat="1" applyFont="1" applyFill="1" applyBorder="1" applyAlignment="1">
      <alignment vertical="center"/>
    </xf>
    <xf numFmtId="10" fontId="16" fillId="6" borderId="25" xfId="0" applyNumberFormat="1" applyFont="1" applyFill="1" applyBorder="1" applyAlignment="1">
      <alignment horizontal="center" vertical="center"/>
    </xf>
    <xf numFmtId="182" fontId="31" fillId="6" borderId="25" xfId="0" applyNumberFormat="1" applyFont="1" applyFill="1" applyBorder="1" applyAlignment="1">
      <alignment vertical="center"/>
    </xf>
    <xf numFmtId="182" fontId="31" fillId="6" borderId="26" xfId="0" applyNumberFormat="1" applyFont="1" applyFill="1" applyBorder="1" applyAlignment="1">
      <alignment vertical="center"/>
    </xf>
    <xf numFmtId="182" fontId="16" fillId="6" borderId="119" xfId="0" applyNumberFormat="1" applyFont="1" applyFill="1" applyBorder="1" applyAlignment="1">
      <alignment vertical="center"/>
    </xf>
    <xf numFmtId="182" fontId="16" fillId="18" borderId="25" xfId="0" applyNumberFormat="1" applyFont="1" applyFill="1" applyBorder="1" applyAlignment="1">
      <alignment vertical="center"/>
    </xf>
    <xf numFmtId="182" fontId="16" fillId="18" borderId="24" xfId="0" applyNumberFormat="1" applyFont="1" applyFill="1" applyBorder="1" applyAlignment="1">
      <alignment vertical="center"/>
    </xf>
    <xf numFmtId="10" fontId="16" fillId="18" borderId="25" xfId="0" applyNumberFormat="1" applyFont="1" applyFill="1" applyBorder="1" applyAlignment="1">
      <alignment horizontal="center" vertical="center"/>
    </xf>
    <xf numFmtId="182" fontId="31" fillId="18" borderId="25" xfId="0" applyNumberFormat="1" applyFont="1" applyFill="1" applyBorder="1" applyAlignment="1">
      <alignment vertical="center"/>
    </xf>
    <xf numFmtId="182" fontId="31" fillId="18" borderId="26" xfId="0" applyNumberFormat="1" applyFont="1" applyFill="1" applyBorder="1" applyAlignment="1">
      <alignment vertical="center"/>
    </xf>
    <xf numFmtId="182" fontId="16" fillId="18" borderId="119" xfId="0" applyNumberFormat="1" applyFont="1" applyFill="1" applyBorder="1" applyAlignment="1">
      <alignment vertical="center"/>
    </xf>
    <xf numFmtId="182" fontId="17" fillId="4" borderId="24" xfId="0" applyNumberFormat="1" applyFont="1" applyFill="1" applyBorder="1" applyAlignment="1">
      <alignment vertical="center"/>
    </xf>
    <xf numFmtId="182" fontId="32" fillId="0" borderId="25" xfId="0" applyNumberFormat="1" applyFont="1" applyBorder="1" applyAlignment="1">
      <alignment vertical="center"/>
    </xf>
    <xf numFmtId="182" fontId="32" fillId="0" borderId="26" xfId="0" applyNumberFormat="1" applyFont="1" applyBorder="1" applyAlignment="1">
      <alignment vertical="center"/>
    </xf>
    <xf numFmtId="182" fontId="17" fillId="0" borderId="113" xfId="0" applyNumberFormat="1" applyFont="1" applyFill="1" applyBorder="1" applyAlignment="1">
      <alignment vertical="center"/>
    </xf>
    <xf numFmtId="182" fontId="17" fillId="0" borderId="122" xfId="0" applyNumberFormat="1" applyFont="1" applyFill="1" applyBorder="1" applyAlignment="1">
      <alignment vertical="center"/>
    </xf>
    <xf numFmtId="182" fontId="17" fillId="0" borderId="121" xfId="0" applyNumberFormat="1" applyFont="1" applyFill="1" applyBorder="1" applyAlignment="1">
      <alignment vertical="center"/>
    </xf>
    <xf numFmtId="182" fontId="17" fillId="0" borderId="113" xfId="0" applyNumberFormat="1" applyFont="1" applyBorder="1" applyAlignment="1">
      <alignment vertical="center"/>
    </xf>
    <xf numFmtId="182" fontId="32" fillId="0" borderId="113" xfId="0" applyNumberFormat="1" applyFont="1" applyBorder="1" applyAlignment="1">
      <alignment vertical="center"/>
    </xf>
    <xf numFmtId="182" fontId="32" fillId="0" borderId="122" xfId="0" applyNumberFormat="1" applyFont="1" applyBorder="1" applyAlignment="1">
      <alignment vertical="center"/>
    </xf>
    <xf numFmtId="182" fontId="17" fillId="0" borderId="120" xfId="0" applyNumberFormat="1" applyFont="1" applyBorder="1" applyAlignment="1">
      <alignment vertical="center"/>
    </xf>
    <xf numFmtId="0" fontId="17" fillId="0" borderId="66" xfId="0" applyFont="1" applyBorder="1" applyAlignment="1">
      <alignment horizontal="center" vertical="center"/>
    </xf>
    <xf numFmtId="0" fontId="16" fillId="6" borderId="66" xfId="0" applyFont="1" applyFill="1" applyBorder="1" applyAlignment="1">
      <alignment horizontal="center" vertical="center"/>
    </xf>
    <xf numFmtId="0" fontId="16" fillId="18" borderId="66" xfId="0" applyFont="1" applyFill="1" applyBorder="1" applyAlignment="1">
      <alignment horizontal="center" vertical="center"/>
    </xf>
    <xf numFmtId="0" fontId="17" fillId="0" borderId="112" xfId="0" applyFont="1" applyBorder="1" applyAlignment="1">
      <alignment horizontal="center" vertical="center"/>
    </xf>
    <xf numFmtId="182" fontId="17" fillId="16" borderId="25" xfId="0" applyNumberFormat="1" applyFont="1" applyFill="1" applyBorder="1" applyAlignment="1" applyProtection="1">
      <alignment vertical="center"/>
      <protection locked="0"/>
    </xf>
    <xf numFmtId="10" fontId="17" fillId="16" borderId="25" xfId="0" applyNumberFormat="1" applyFont="1" applyFill="1" applyBorder="1" applyAlignment="1" applyProtection="1">
      <alignment horizontal="center" vertical="center"/>
      <protection locked="0"/>
    </xf>
    <xf numFmtId="182" fontId="17" fillId="17" borderId="25" xfId="0" applyNumberFormat="1" applyFont="1" applyFill="1" applyBorder="1" applyAlignment="1" applyProtection="1">
      <alignment vertical="center"/>
      <protection locked="0"/>
    </xf>
    <xf numFmtId="10" fontId="17" fillId="17" borderId="25" xfId="0" applyNumberFormat="1" applyFont="1" applyFill="1" applyBorder="1" applyAlignment="1" applyProtection="1">
      <alignment horizontal="center" vertical="center"/>
      <protection locked="0"/>
    </xf>
    <xf numFmtId="182" fontId="17" fillId="0" borderId="113" xfId="0" applyNumberFormat="1" applyFont="1" applyFill="1" applyBorder="1" applyAlignment="1" applyProtection="1">
      <alignment vertical="center"/>
      <protection locked="0"/>
    </xf>
    <xf numFmtId="10" fontId="17" fillId="0" borderId="113" xfId="0" applyNumberFormat="1" applyFont="1" applyBorder="1" applyAlignment="1" applyProtection="1">
      <alignment horizontal="center" vertical="center"/>
      <protection locked="0"/>
    </xf>
    <xf numFmtId="0" fontId="1" fillId="0" borderId="37" xfId="0" applyFont="1" applyBorder="1" applyAlignment="1">
      <alignment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1" fillId="0" borderId="38" xfId="0" applyFont="1" applyBorder="1" applyAlignment="1">
      <alignment vertical="center"/>
    </xf>
    <xf numFmtId="0" fontId="1" fillId="0" borderId="40" xfId="0" applyFont="1" applyBorder="1" applyAlignment="1">
      <alignment vertical="center"/>
    </xf>
    <xf numFmtId="0" fontId="1" fillId="0" borderId="41" xfId="0" applyFont="1" applyBorder="1" applyAlignment="1">
      <alignment vertical="center"/>
    </xf>
    <xf numFmtId="0" fontId="1" fillId="0" borderId="36" xfId="0" applyFont="1" applyBorder="1" applyAlignment="1">
      <alignment horizontal="center" vertical="center"/>
    </xf>
    <xf numFmtId="0" fontId="12" fillId="13" borderId="22" xfId="0" applyFont="1" applyFill="1" applyBorder="1" applyAlignment="1">
      <alignment horizontal="center" vertical="center" wrapText="1"/>
    </xf>
    <xf numFmtId="180" fontId="12" fillId="13" borderId="22" xfId="0" applyNumberFormat="1" applyFont="1" applyFill="1" applyBorder="1" applyAlignment="1">
      <alignment horizontal="center" vertical="center"/>
    </xf>
    <xf numFmtId="180" fontId="12" fillId="13" borderId="23" xfId="0" applyNumberFormat="1" applyFont="1" applyFill="1" applyBorder="1" applyAlignment="1">
      <alignment horizontal="center" vertical="center"/>
    </xf>
    <xf numFmtId="0" fontId="1" fillId="0" borderId="25" xfId="0" applyFont="1" applyBorder="1" applyAlignment="1">
      <alignment vertical="center"/>
    </xf>
    <xf numFmtId="0" fontId="1" fillId="0" borderId="28" xfId="0" applyFont="1" applyBorder="1" applyAlignment="1">
      <alignment vertical="center"/>
    </xf>
    <xf numFmtId="0" fontId="12" fillId="13" borderId="133" xfId="0" applyFont="1" applyFill="1" applyBorder="1" applyAlignment="1">
      <alignment horizontal="center" vertical="center" wrapText="1"/>
    </xf>
    <xf numFmtId="182" fontId="1" fillId="9" borderId="25" xfId="0" applyNumberFormat="1" applyFont="1" applyFill="1" applyBorder="1" applyAlignment="1" applyProtection="1">
      <alignment horizontal="center" vertical="center"/>
      <protection locked="0"/>
    </xf>
    <xf numFmtId="182" fontId="1" fillId="9" borderId="28" xfId="0" applyNumberFormat="1" applyFont="1" applyFill="1" applyBorder="1" applyAlignment="1" applyProtection="1">
      <alignment horizontal="center" vertical="center"/>
      <protection locked="0"/>
    </xf>
    <xf numFmtId="0" fontId="1" fillId="0" borderId="0" xfId="0" applyFont="1" applyAlignment="1" applyProtection="1">
      <alignment horizontal="center" vertical="center"/>
    </xf>
    <xf numFmtId="0" fontId="3" fillId="0" borderId="0" xfId="0" applyFont="1" applyAlignment="1" applyProtection="1">
      <alignment vertical="center"/>
    </xf>
    <xf numFmtId="182" fontId="33" fillId="6" borderId="25" xfId="0" applyNumberFormat="1" applyFont="1" applyFill="1" applyBorder="1" applyAlignment="1">
      <alignment vertical="center"/>
    </xf>
    <xf numFmtId="182" fontId="1" fillId="0" borderId="0" xfId="0" applyNumberFormat="1" applyFont="1" applyAlignment="1">
      <alignment vertical="center"/>
    </xf>
    <xf numFmtId="0" fontId="3" fillId="19" borderId="116" xfId="0" applyFont="1" applyFill="1" applyBorder="1" applyAlignment="1">
      <alignment horizontal="center" vertical="center"/>
    </xf>
    <xf numFmtId="182" fontId="31" fillId="6" borderId="119" xfId="0" applyNumberFormat="1" applyFont="1" applyFill="1" applyBorder="1" applyAlignment="1">
      <alignment vertical="center"/>
    </xf>
    <xf numFmtId="182" fontId="31" fillId="18" borderId="119" xfId="0" applyNumberFormat="1" applyFont="1" applyFill="1" applyBorder="1" applyAlignment="1">
      <alignment vertical="center"/>
    </xf>
    <xf numFmtId="182" fontId="32" fillId="0" borderId="119" xfId="0" applyNumberFormat="1" applyFont="1" applyBorder="1" applyAlignment="1">
      <alignment vertical="center"/>
    </xf>
    <xf numFmtId="182" fontId="32" fillId="0" borderId="120" xfId="0" applyNumberFormat="1" applyFont="1" applyBorder="1" applyAlignment="1">
      <alignment vertical="center"/>
    </xf>
    <xf numFmtId="0" fontId="1" fillId="0" borderId="0" xfId="0" applyFont="1" applyFill="1" applyBorder="1" applyAlignment="1">
      <alignment vertical="center"/>
    </xf>
    <xf numFmtId="0" fontId="12" fillId="0" borderId="0" xfId="0" applyFont="1" applyFill="1" applyBorder="1" applyAlignment="1">
      <alignment horizontal="center" vertical="center" wrapText="1"/>
    </xf>
    <xf numFmtId="182" fontId="16" fillId="0" borderId="0" xfId="0" applyNumberFormat="1" applyFont="1" applyFill="1" applyBorder="1" applyAlignment="1">
      <alignment vertical="center"/>
    </xf>
    <xf numFmtId="182" fontId="31" fillId="0" borderId="0" xfId="0" applyNumberFormat="1" applyFont="1" applyFill="1" applyBorder="1" applyAlignment="1">
      <alignment vertical="center"/>
    </xf>
    <xf numFmtId="182" fontId="32" fillId="0" borderId="0" xfId="0" applyNumberFormat="1" applyFont="1" applyFill="1" applyBorder="1" applyAlignment="1">
      <alignment vertical="center"/>
    </xf>
    <xf numFmtId="182" fontId="17" fillId="0" borderId="0" xfId="0" applyNumberFormat="1" applyFont="1" applyFill="1" applyBorder="1" applyAlignment="1">
      <alignment vertical="center"/>
    </xf>
    <xf numFmtId="0" fontId="22" fillId="0" borderId="150" xfId="0" applyFont="1" applyFill="1" applyBorder="1" applyAlignment="1">
      <alignment horizontal="center" vertical="center" wrapText="1"/>
    </xf>
    <xf numFmtId="182" fontId="16" fillId="6" borderId="151" xfId="0" applyNumberFormat="1" applyFont="1" applyFill="1" applyBorder="1" applyAlignment="1">
      <alignment vertical="center"/>
    </xf>
    <xf numFmtId="182" fontId="16" fillId="18" borderId="152" xfId="0" applyNumberFormat="1" applyFont="1" applyFill="1" applyBorder="1" applyAlignment="1">
      <alignment vertical="center"/>
    </xf>
    <xf numFmtId="182" fontId="17" fillId="0" borderId="151" xfId="0" applyNumberFormat="1" applyFont="1" applyBorder="1" applyAlignment="1">
      <alignment vertical="center"/>
    </xf>
    <xf numFmtId="182" fontId="16" fillId="18" borderId="151" xfId="0" applyNumberFormat="1" applyFont="1" applyFill="1" applyBorder="1" applyAlignment="1">
      <alignment vertical="center"/>
    </xf>
    <xf numFmtId="182" fontId="17" fillId="0" borderId="153" xfId="0" applyNumberFormat="1" applyFont="1" applyBorder="1" applyAlignment="1">
      <alignment vertical="center"/>
    </xf>
    <xf numFmtId="182" fontId="31" fillId="6" borderId="148" xfId="0" applyNumberFormat="1" applyFont="1" applyFill="1" applyBorder="1" applyAlignment="1">
      <alignment vertical="center"/>
    </xf>
    <xf numFmtId="182" fontId="31" fillId="18" borderId="148" xfId="0" applyNumberFormat="1" applyFont="1" applyFill="1" applyBorder="1" applyAlignment="1">
      <alignment vertical="center"/>
    </xf>
    <xf numFmtId="182" fontId="32" fillId="0" borderId="148" xfId="0" applyNumberFormat="1" applyFont="1" applyBorder="1" applyAlignment="1">
      <alignment vertical="center"/>
    </xf>
    <xf numFmtId="182" fontId="32" fillId="0" borderId="149" xfId="0" applyNumberFormat="1" applyFont="1" applyBorder="1" applyAlignment="1">
      <alignment vertical="center"/>
    </xf>
    <xf numFmtId="0" fontId="12" fillId="21" borderId="118" xfId="0" applyFont="1" applyFill="1" applyBorder="1" applyAlignment="1">
      <alignment horizontal="center" vertical="center" wrapText="1"/>
    </xf>
    <xf numFmtId="180" fontId="12" fillId="21" borderId="111" xfId="0" applyNumberFormat="1" applyFont="1" applyFill="1" applyBorder="1" applyAlignment="1">
      <alignment horizontal="center" vertical="center"/>
    </xf>
    <xf numFmtId="0" fontId="12" fillId="21" borderId="143" xfId="0" applyFont="1" applyFill="1" applyBorder="1" applyAlignment="1">
      <alignment horizontal="center" vertical="center" wrapText="1"/>
    </xf>
    <xf numFmtId="180" fontId="12" fillId="21" borderId="144" xfId="0" applyNumberFormat="1" applyFont="1" applyFill="1" applyBorder="1" applyAlignment="1">
      <alignment horizontal="center" vertical="center"/>
    </xf>
    <xf numFmtId="0" fontId="12" fillId="21" borderId="119" xfId="0" applyFont="1" applyFill="1" applyBorder="1" applyAlignment="1">
      <alignment horizontal="center" vertical="center" wrapText="1"/>
    </xf>
    <xf numFmtId="180" fontId="12" fillId="21" borderId="64" xfId="0" applyNumberFormat="1" applyFont="1" applyFill="1" applyBorder="1" applyAlignment="1">
      <alignment horizontal="center" vertical="center"/>
    </xf>
    <xf numFmtId="0" fontId="12" fillId="22" borderId="25" xfId="0" applyFont="1" applyFill="1" applyBorder="1" applyAlignment="1">
      <alignment horizontal="center" vertical="center" wrapText="1"/>
    </xf>
    <xf numFmtId="0" fontId="12" fillId="22" borderId="151" xfId="0" applyFont="1" applyFill="1" applyBorder="1" applyAlignment="1">
      <alignment horizontal="center" vertical="center" wrapText="1"/>
    </xf>
    <xf numFmtId="0" fontId="22" fillId="22" borderId="25" xfId="0" applyFont="1" applyFill="1" applyBorder="1" applyAlignment="1">
      <alignment horizontal="center" vertical="center" shrinkToFit="1"/>
    </xf>
    <xf numFmtId="0" fontId="22" fillId="22" borderId="148" xfId="0" applyFont="1" applyFill="1" applyBorder="1" applyAlignment="1">
      <alignment horizontal="center" vertical="center" shrinkToFit="1"/>
    </xf>
    <xf numFmtId="0" fontId="22" fillId="22" borderId="119" xfId="0" applyFont="1" applyFill="1" applyBorder="1" applyAlignment="1">
      <alignment horizontal="center" vertical="center"/>
    </xf>
    <xf numFmtId="0" fontId="22" fillId="22" borderId="25" xfId="0" applyFont="1" applyFill="1" applyBorder="1" applyAlignment="1">
      <alignment horizontal="center" vertical="center"/>
    </xf>
    <xf numFmtId="0" fontId="22" fillId="22" borderId="26" xfId="0" applyFont="1" applyFill="1" applyBorder="1" applyAlignment="1">
      <alignment horizontal="center" vertical="center"/>
    </xf>
    <xf numFmtId="0" fontId="12" fillId="13" borderId="141" xfId="0" applyFont="1" applyFill="1" applyBorder="1" applyAlignment="1">
      <alignment horizontal="center" vertical="center" wrapText="1"/>
    </xf>
    <xf numFmtId="182" fontId="17" fillId="19" borderId="25" xfId="0" applyNumberFormat="1" applyFont="1" applyFill="1" applyBorder="1" applyAlignment="1">
      <alignment vertical="center"/>
    </xf>
    <xf numFmtId="182" fontId="17" fillId="19" borderId="26" xfId="0" applyNumberFormat="1" applyFont="1" applyFill="1" applyBorder="1" applyAlignment="1">
      <alignment vertical="center"/>
    </xf>
    <xf numFmtId="182" fontId="16" fillId="0" borderId="119" xfId="0" applyNumberFormat="1" applyFont="1" applyFill="1" applyBorder="1" applyAlignment="1">
      <alignment vertical="center"/>
    </xf>
    <xf numFmtId="182" fontId="17" fillId="0" borderId="25" xfId="0" applyNumberFormat="1" applyFont="1" applyFill="1" applyBorder="1" applyAlignment="1">
      <alignment vertical="center"/>
    </xf>
    <xf numFmtId="182" fontId="17" fillId="0" borderId="148" xfId="0" applyNumberFormat="1" applyFont="1" applyFill="1" applyBorder="1" applyAlignment="1">
      <alignment vertical="center"/>
    </xf>
    <xf numFmtId="182" fontId="17" fillId="0" borderId="119" xfId="0" applyNumberFormat="1" applyFont="1" applyFill="1" applyBorder="1" applyAlignment="1">
      <alignment vertical="center"/>
    </xf>
    <xf numFmtId="182" fontId="17" fillId="0" borderId="26" xfId="0" applyNumberFormat="1" applyFont="1" applyFill="1" applyBorder="1" applyAlignment="1">
      <alignment vertical="center"/>
    </xf>
    <xf numFmtId="0" fontId="22" fillId="13" borderId="116" xfId="0" applyFont="1" applyFill="1" applyBorder="1" applyAlignment="1">
      <alignment horizontal="center" vertical="center" wrapText="1"/>
    </xf>
    <xf numFmtId="182" fontId="17" fillId="19" borderId="116" xfId="0" applyNumberFormat="1" applyFont="1" applyFill="1" applyBorder="1" applyAlignment="1">
      <alignment vertical="center"/>
    </xf>
    <xf numFmtId="182" fontId="31" fillId="6" borderId="116" xfId="0" applyNumberFormat="1" applyFont="1" applyFill="1" applyBorder="1" applyAlignment="1">
      <alignment vertical="center"/>
    </xf>
    <xf numFmtId="182" fontId="31" fillId="18" borderId="116" xfId="0" applyNumberFormat="1" applyFont="1" applyFill="1" applyBorder="1" applyAlignment="1">
      <alignment vertical="center"/>
    </xf>
    <xf numFmtId="182" fontId="32" fillId="0" borderId="116" xfId="0" applyNumberFormat="1" applyFont="1" applyBorder="1" applyAlignment="1">
      <alignment vertical="center"/>
    </xf>
    <xf numFmtId="182" fontId="17" fillId="0" borderId="117" xfId="0" applyNumberFormat="1" applyFont="1" applyFill="1" applyBorder="1" applyAlignment="1">
      <alignment vertical="center"/>
    </xf>
    <xf numFmtId="0" fontId="12" fillId="13" borderId="26" xfId="0" applyFont="1" applyFill="1" applyBorder="1" applyAlignment="1">
      <alignment horizontal="center" vertical="center" wrapText="1"/>
    </xf>
    <xf numFmtId="182" fontId="16" fillId="6" borderId="26" xfId="0" applyNumberFormat="1" applyFont="1" applyFill="1" applyBorder="1" applyAlignment="1">
      <alignment vertical="center"/>
    </xf>
    <xf numFmtId="182" fontId="16" fillId="18" borderId="26" xfId="0" applyNumberFormat="1" applyFont="1" applyFill="1" applyBorder="1" applyAlignment="1">
      <alignment vertical="center"/>
    </xf>
    <xf numFmtId="182" fontId="17" fillId="0" borderId="26" xfId="0" applyNumberFormat="1" applyFont="1" applyBorder="1" applyAlignment="1">
      <alignment vertical="center"/>
    </xf>
    <xf numFmtId="0" fontId="12" fillId="13" borderId="119" xfId="0" applyFont="1" applyFill="1" applyBorder="1" applyAlignment="1">
      <alignment horizontal="center" vertical="center" wrapText="1"/>
    </xf>
    <xf numFmtId="0" fontId="12" fillId="13" borderId="143" xfId="0" applyFont="1" applyFill="1" applyBorder="1" applyAlignment="1">
      <alignment horizontal="center" vertical="center" wrapText="1"/>
    </xf>
    <xf numFmtId="182" fontId="17" fillId="23" borderId="116" xfId="0" applyNumberFormat="1" applyFont="1" applyFill="1" applyBorder="1" applyAlignment="1">
      <alignment vertical="center"/>
    </xf>
    <xf numFmtId="182" fontId="17" fillId="23" borderId="25" xfId="0" applyNumberFormat="1" applyFont="1" applyFill="1" applyBorder="1" applyAlignment="1">
      <alignment vertical="center"/>
    </xf>
    <xf numFmtId="182" fontId="17" fillId="23" borderId="26" xfId="0" applyNumberFormat="1" applyFont="1" applyFill="1" applyBorder="1" applyAlignment="1">
      <alignment vertical="center"/>
    </xf>
    <xf numFmtId="182" fontId="16" fillId="1" borderId="24" xfId="0" applyNumberFormat="1" applyFont="1" applyFill="1" applyBorder="1" applyAlignment="1">
      <alignment vertical="center"/>
    </xf>
    <xf numFmtId="182" fontId="16" fillId="1" borderId="25" xfId="0" applyNumberFormat="1" applyFont="1" applyFill="1" applyBorder="1" applyAlignment="1">
      <alignment vertical="center"/>
    </xf>
    <xf numFmtId="182" fontId="16" fillId="1" borderId="26" xfId="0" applyNumberFormat="1" applyFont="1" applyFill="1" applyBorder="1" applyAlignment="1">
      <alignment vertical="center"/>
    </xf>
    <xf numFmtId="182" fontId="16" fillId="1" borderId="151" xfId="0" applyNumberFormat="1" applyFont="1" applyFill="1" applyBorder="1" applyAlignment="1">
      <alignment vertical="center"/>
    </xf>
    <xf numFmtId="0" fontId="17" fillId="1" borderId="66" xfId="0" applyFont="1" applyFill="1" applyBorder="1" applyAlignment="1">
      <alignment horizontal="center" vertical="center"/>
    </xf>
    <xf numFmtId="9" fontId="1" fillId="14" borderId="14" xfId="0" applyNumberFormat="1" applyFont="1" applyFill="1" applyBorder="1" applyAlignment="1">
      <alignment horizontal="right" vertical="center"/>
    </xf>
    <xf numFmtId="9" fontId="1" fillId="15" borderId="14" xfId="0" applyNumberFormat="1" applyFont="1" applyFill="1" applyBorder="1" applyAlignment="1">
      <alignment horizontal="right" vertical="center"/>
    </xf>
    <xf numFmtId="9" fontId="1" fillId="14" borderId="71" xfId="0" applyNumberFormat="1" applyFont="1" applyFill="1" applyBorder="1" applyAlignment="1">
      <alignment horizontal="right" vertical="center"/>
    </xf>
    <xf numFmtId="182" fontId="1" fillId="15" borderId="162" xfId="0" applyNumberFormat="1" applyFont="1" applyFill="1" applyBorder="1" applyAlignment="1">
      <alignment vertical="center"/>
    </xf>
    <xf numFmtId="9" fontId="1" fillId="15" borderId="164" xfId="0" applyNumberFormat="1" applyFont="1" applyFill="1" applyBorder="1" applyAlignment="1">
      <alignment horizontal="right" vertical="center"/>
    </xf>
    <xf numFmtId="182" fontId="35" fillId="14" borderId="15" xfId="0" applyNumberFormat="1" applyFont="1" applyFill="1" applyBorder="1" applyAlignment="1">
      <alignment vertical="center"/>
    </xf>
    <xf numFmtId="9" fontId="35" fillId="14" borderId="15" xfId="0" applyNumberFormat="1" applyFont="1" applyFill="1" applyBorder="1" applyAlignment="1">
      <alignment horizontal="right" vertical="center"/>
    </xf>
    <xf numFmtId="9" fontId="35" fillId="14" borderId="87" xfId="0" applyNumberFormat="1" applyFont="1" applyFill="1" applyBorder="1" applyAlignment="1">
      <alignment horizontal="right" vertical="center"/>
    </xf>
    <xf numFmtId="182" fontId="35" fillId="15" borderId="163" xfId="0" applyNumberFormat="1" applyFont="1" applyFill="1" applyBorder="1" applyAlignment="1">
      <alignment vertical="center"/>
    </xf>
    <xf numFmtId="182" fontId="35" fillId="15" borderId="15" xfId="0" applyNumberFormat="1" applyFont="1" applyFill="1" applyBorder="1" applyAlignment="1">
      <alignment vertical="center"/>
    </xf>
    <xf numFmtId="9" fontId="35" fillId="15" borderId="15" xfId="0" applyNumberFormat="1" applyFont="1" applyFill="1" applyBorder="1" applyAlignment="1">
      <alignment horizontal="right" vertical="center"/>
    </xf>
    <xf numFmtId="9" fontId="35" fillId="15" borderId="165" xfId="0" applyNumberFormat="1" applyFont="1" applyFill="1" applyBorder="1" applyAlignment="1">
      <alignment horizontal="right" vertical="center"/>
    </xf>
    <xf numFmtId="182" fontId="35" fillId="0" borderId="161" xfId="0" applyNumberFormat="1" applyFont="1" applyBorder="1" applyAlignment="1">
      <alignment vertical="center"/>
    </xf>
    <xf numFmtId="182" fontId="35" fillId="0" borderId="15" xfId="0" applyNumberFormat="1" applyFont="1" applyBorder="1" applyAlignment="1">
      <alignment vertical="center"/>
    </xf>
    <xf numFmtId="182" fontId="35" fillId="0" borderId="15" xfId="0" applyNumberFormat="1" applyFont="1" applyBorder="1" applyAlignment="1">
      <alignment horizontal="right" vertical="center"/>
    </xf>
    <xf numFmtId="182" fontId="35" fillId="0" borderId="87" xfId="0" applyNumberFormat="1" applyFont="1" applyBorder="1" applyAlignment="1">
      <alignment horizontal="right" vertical="center"/>
    </xf>
    <xf numFmtId="182" fontId="35" fillId="0" borderId="163" xfId="0" applyNumberFormat="1" applyFont="1" applyBorder="1" applyAlignment="1">
      <alignment vertical="center"/>
    </xf>
    <xf numFmtId="182" fontId="35" fillId="0" borderId="165" xfId="0" applyNumberFormat="1" applyFont="1" applyBorder="1" applyAlignment="1">
      <alignment horizontal="right" vertical="center"/>
    </xf>
    <xf numFmtId="182" fontId="35" fillId="0" borderId="20" xfId="0" applyNumberFormat="1" applyFont="1" applyBorder="1" applyAlignment="1">
      <alignment horizontal="right" vertical="center"/>
    </xf>
    <xf numFmtId="0" fontId="12" fillId="13" borderId="166" xfId="0" applyFont="1" applyFill="1" applyBorder="1" applyAlignment="1">
      <alignment horizontal="center" vertical="center" wrapText="1"/>
    </xf>
    <xf numFmtId="0" fontId="12" fillId="13" borderId="134" xfId="0" applyFont="1" applyFill="1" applyBorder="1" applyAlignment="1">
      <alignment horizontal="center" vertical="center" wrapText="1"/>
    </xf>
    <xf numFmtId="0" fontId="12" fillId="5" borderId="169" xfId="0" applyFont="1" applyFill="1" applyBorder="1" applyAlignment="1">
      <alignment horizontal="center" vertical="center"/>
    </xf>
    <xf numFmtId="0" fontId="12" fillId="5" borderId="22" xfId="0" applyFont="1" applyFill="1" applyBorder="1" applyAlignment="1">
      <alignment horizontal="center" vertical="center"/>
    </xf>
    <xf numFmtId="181" fontId="22" fillId="13" borderId="143" xfId="0" applyNumberFormat="1" applyFont="1" applyFill="1" applyBorder="1" applyAlignment="1">
      <alignment horizontal="center" vertical="center" wrapText="1"/>
    </xf>
    <xf numFmtId="181" fontId="22" fillId="13" borderId="133" xfId="0" applyNumberFormat="1" applyFont="1" applyFill="1" applyBorder="1" applyAlignment="1">
      <alignment horizontal="center" vertical="center" wrapText="1"/>
    </xf>
    <xf numFmtId="181" fontId="22" fillId="13" borderId="133" xfId="0" applyNumberFormat="1" applyFont="1" applyFill="1" applyBorder="1" applyAlignment="1">
      <alignment horizontal="center" vertical="center"/>
    </xf>
    <xf numFmtId="181" fontId="22" fillId="13" borderId="134" xfId="0" applyNumberFormat="1" applyFont="1" applyFill="1" applyBorder="1" applyAlignment="1">
      <alignment horizontal="center" vertical="center"/>
    </xf>
    <xf numFmtId="180" fontId="12" fillId="13" borderId="166" xfId="0" applyNumberFormat="1" applyFont="1" applyFill="1" applyBorder="1" applyAlignment="1">
      <alignment horizontal="center" vertical="center" wrapText="1"/>
    </xf>
    <xf numFmtId="180" fontId="12" fillId="13" borderId="133" xfId="0" applyNumberFormat="1" applyFont="1" applyFill="1" applyBorder="1" applyAlignment="1">
      <alignment horizontal="center" vertical="center" wrapText="1"/>
    </xf>
    <xf numFmtId="180" fontId="12" fillId="13" borderId="134" xfId="0" applyNumberFormat="1" applyFont="1" applyFill="1" applyBorder="1" applyAlignment="1">
      <alignment horizontal="center" vertical="center" wrapText="1"/>
    </xf>
    <xf numFmtId="180" fontId="12" fillId="13" borderId="168" xfId="0" applyNumberFormat="1" applyFont="1" applyFill="1" applyBorder="1" applyAlignment="1">
      <alignment horizontal="center" vertical="center"/>
    </xf>
    <xf numFmtId="181" fontId="22" fillId="13" borderId="141" xfId="0" applyNumberFormat="1" applyFont="1" applyFill="1" applyBorder="1" applyAlignment="1">
      <alignment horizontal="center" vertical="center"/>
    </xf>
    <xf numFmtId="0" fontId="12" fillId="13" borderId="181" xfId="0" applyFont="1" applyFill="1" applyBorder="1" applyAlignment="1">
      <alignment horizontal="center" vertical="center" wrapText="1"/>
    </xf>
    <xf numFmtId="0" fontId="12" fillId="13" borderId="182" xfId="0" applyFont="1" applyFill="1" applyBorder="1" applyAlignment="1">
      <alignment horizontal="center" vertical="center" wrapText="1"/>
    </xf>
    <xf numFmtId="0" fontId="3" fillId="4" borderId="135" xfId="0" applyFont="1" applyFill="1" applyBorder="1" applyAlignment="1">
      <alignment horizontal="center" vertical="center"/>
    </xf>
    <xf numFmtId="0" fontId="1" fillId="24" borderId="25" xfId="0" applyFont="1" applyFill="1" applyBorder="1" applyAlignment="1">
      <alignment vertical="center"/>
    </xf>
    <xf numFmtId="0" fontId="3" fillId="24" borderId="135" xfId="0" applyFont="1" applyFill="1" applyBorder="1" applyAlignment="1">
      <alignment horizontal="center" vertical="center"/>
    </xf>
    <xf numFmtId="14" fontId="1" fillId="0" borderId="0" xfId="0" applyNumberFormat="1" applyFont="1" applyAlignment="1">
      <alignment vertical="center"/>
    </xf>
    <xf numFmtId="0" fontId="12" fillId="13" borderId="25" xfId="0" applyFont="1" applyFill="1" applyBorder="1" applyAlignment="1">
      <alignment horizontal="center" vertical="center" wrapText="1"/>
    </xf>
    <xf numFmtId="0" fontId="12" fillId="13" borderId="26" xfId="0" applyFont="1" applyFill="1" applyBorder="1" applyAlignment="1">
      <alignment horizontal="center" vertical="center" wrapText="1"/>
    </xf>
    <xf numFmtId="0" fontId="12" fillId="13" borderId="145" xfId="0" applyFont="1" applyFill="1" applyBorder="1" applyAlignment="1">
      <alignment horizontal="center" vertical="center" wrapText="1"/>
    </xf>
    <xf numFmtId="0" fontId="12" fillId="13" borderId="170" xfId="0" applyFont="1" applyFill="1" applyBorder="1" applyAlignment="1">
      <alignment horizontal="center" vertical="center" wrapText="1"/>
    </xf>
    <xf numFmtId="176" fontId="1" fillId="0" borderId="0" xfId="0" applyNumberFormat="1" applyFont="1" applyAlignment="1">
      <alignment vertical="center"/>
    </xf>
    <xf numFmtId="0" fontId="1" fillId="0" borderId="36" xfId="0" applyFont="1" applyBorder="1" applyAlignment="1">
      <alignment horizontal="center" vertical="center" shrinkToFit="1"/>
    </xf>
    <xf numFmtId="0" fontId="1" fillId="0" borderId="37" xfId="0" applyFont="1" applyBorder="1" applyAlignment="1">
      <alignment horizontal="center" vertical="center" shrinkToFit="1"/>
    </xf>
    <xf numFmtId="0" fontId="1" fillId="0" borderId="38" xfId="0" applyFont="1" applyBorder="1" applyAlignment="1">
      <alignment horizontal="center" vertical="center" shrinkToFit="1"/>
    </xf>
    <xf numFmtId="0" fontId="12" fillId="13" borderId="33" xfId="0" applyFont="1" applyFill="1" applyBorder="1" applyAlignment="1">
      <alignment horizontal="center" vertical="center" wrapText="1"/>
    </xf>
    <xf numFmtId="0" fontId="12" fillId="13" borderId="34" xfId="0" applyFont="1" applyFill="1" applyBorder="1" applyAlignment="1">
      <alignment horizontal="center" vertical="center" wrapText="1"/>
    </xf>
    <xf numFmtId="0" fontId="1" fillId="0" borderId="39" xfId="0" applyFont="1" applyBorder="1" applyAlignment="1">
      <alignment horizontal="center" vertical="center"/>
    </xf>
    <xf numFmtId="0" fontId="3" fillId="6" borderId="36" xfId="0" applyFont="1" applyFill="1" applyBorder="1" applyAlignment="1">
      <alignment horizontal="center" vertical="center"/>
    </xf>
    <xf numFmtId="0" fontId="3" fillId="6" borderId="37" xfId="0" applyFont="1" applyFill="1" applyBorder="1" applyAlignment="1">
      <alignment vertical="center"/>
    </xf>
    <xf numFmtId="49" fontId="1" fillId="0" borderId="36" xfId="0" applyNumberFormat="1" applyFont="1" applyBorder="1" applyAlignment="1">
      <alignment horizontal="center" vertical="center"/>
    </xf>
    <xf numFmtId="0" fontId="3" fillId="6" borderId="186" xfId="0" applyFont="1" applyFill="1" applyBorder="1" applyAlignment="1">
      <alignment horizontal="center" vertical="center"/>
    </xf>
    <xf numFmtId="0" fontId="3" fillId="6" borderId="187" xfId="0" applyFont="1" applyFill="1" applyBorder="1" applyAlignment="1">
      <alignment vertical="center"/>
    </xf>
    <xf numFmtId="0" fontId="1" fillId="0" borderId="13" xfId="0" applyFont="1" applyBorder="1" applyAlignment="1">
      <alignment horizontal="left" vertical="center"/>
    </xf>
    <xf numFmtId="0" fontId="1" fillId="0" borderId="18" xfId="0" applyFont="1" applyBorder="1" applyAlignment="1">
      <alignment horizontal="left" vertical="center"/>
    </xf>
    <xf numFmtId="0" fontId="14" fillId="0" borderId="37" xfId="0" applyFont="1" applyBorder="1" applyAlignment="1">
      <alignment vertical="center"/>
    </xf>
    <xf numFmtId="0" fontId="1" fillId="0" borderId="192" xfId="0" applyFont="1" applyBorder="1" applyAlignment="1">
      <alignment horizontal="center" vertical="center"/>
    </xf>
    <xf numFmtId="0" fontId="1" fillId="0" borderId="193" xfId="0" applyFont="1" applyBorder="1" applyAlignment="1">
      <alignment vertical="center"/>
    </xf>
    <xf numFmtId="0" fontId="37" fillId="0" borderId="189" xfId="0" applyFont="1" applyBorder="1" applyAlignment="1">
      <alignment horizontal="center" vertical="center"/>
    </xf>
    <xf numFmtId="0" fontId="37" fillId="0" borderId="190" xfId="0" applyFont="1" applyBorder="1" applyAlignment="1">
      <alignment vertical="center"/>
    </xf>
    <xf numFmtId="0" fontId="37" fillId="0" borderId="36" xfId="0" applyFont="1" applyBorder="1" applyAlignment="1">
      <alignment horizontal="center" vertical="center"/>
    </xf>
    <xf numFmtId="0" fontId="37" fillId="0" borderId="37" xfId="0" applyFont="1" applyBorder="1" applyAlignment="1">
      <alignment vertical="center"/>
    </xf>
    <xf numFmtId="182" fontId="16" fillId="6" borderId="37" xfId="0" applyNumberFormat="1" applyFont="1" applyFill="1" applyBorder="1" applyAlignment="1">
      <alignment vertical="center"/>
    </xf>
    <xf numFmtId="182" fontId="16" fillId="6" borderId="38" xfId="0" applyNumberFormat="1" applyFont="1" applyFill="1" applyBorder="1" applyAlignment="1">
      <alignment vertical="center"/>
    </xf>
    <xf numFmtId="182" fontId="16" fillId="6" borderId="196" xfId="0" applyNumberFormat="1" applyFont="1" applyFill="1" applyBorder="1" applyAlignment="1">
      <alignment vertical="center"/>
    </xf>
    <xf numFmtId="182" fontId="17" fillId="0" borderId="37" xfId="0" applyNumberFormat="1" applyFont="1" applyBorder="1" applyAlignment="1">
      <alignment vertical="center"/>
    </xf>
    <xf numFmtId="182" fontId="17" fillId="0" borderId="38" xfId="0" applyNumberFormat="1" applyFont="1" applyBorder="1" applyAlignment="1">
      <alignment vertical="center"/>
    </xf>
    <xf numFmtId="182" fontId="17" fillId="0" borderId="196" xfId="0" applyNumberFormat="1" applyFont="1" applyBorder="1" applyAlignment="1">
      <alignment vertical="center"/>
    </xf>
    <xf numFmtId="182" fontId="38" fillId="0" borderId="190" xfId="0" applyNumberFormat="1" applyFont="1" applyBorder="1" applyAlignment="1">
      <alignment vertical="center"/>
    </xf>
    <xf numFmtId="182" fontId="38" fillId="0" borderId="191" xfId="0" applyNumberFormat="1" applyFont="1" applyBorder="1" applyAlignment="1">
      <alignment vertical="center"/>
    </xf>
    <xf numFmtId="182" fontId="38" fillId="0" borderId="197" xfId="0" applyNumberFormat="1" applyFont="1" applyBorder="1" applyAlignment="1">
      <alignment vertical="center"/>
    </xf>
    <xf numFmtId="182" fontId="16" fillId="6" borderId="187" xfId="0" applyNumberFormat="1" applyFont="1" applyFill="1" applyBorder="1" applyAlignment="1">
      <alignment vertical="center"/>
    </xf>
    <xf numFmtId="182" fontId="16" fillId="6" borderId="188" xfId="0" applyNumberFormat="1" applyFont="1" applyFill="1" applyBorder="1" applyAlignment="1">
      <alignment vertical="center"/>
    </xf>
    <xf numFmtId="182" fontId="16" fillId="6" borderId="198" xfId="0" applyNumberFormat="1" applyFont="1" applyFill="1" applyBorder="1" applyAlignment="1">
      <alignment vertical="center"/>
    </xf>
    <xf numFmtId="182" fontId="17" fillId="0" borderId="193" xfId="0" applyNumberFormat="1" applyFont="1" applyBorder="1" applyAlignment="1">
      <alignment vertical="center"/>
    </xf>
    <xf numFmtId="182" fontId="17" fillId="0" borderId="194" xfId="0" applyNumberFormat="1" applyFont="1" applyBorder="1" applyAlignment="1">
      <alignment vertical="center"/>
    </xf>
    <xf numFmtId="182" fontId="17" fillId="0" borderId="199" xfId="0" applyNumberFormat="1" applyFont="1" applyBorder="1" applyAlignment="1">
      <alignment vertical="center"/>
    </xf>
    <xf numFmtId="182" fontId="38" fillId="0" borderId="37" xfId="0" applyNumberFormat="1" applyFont="1" applyBorder="1" applyAlignment="1">
      <alignment vertical="center"/>
    </xf>
    <xf numFmtId="182" fontId="38" fillId="0" borderId="38" xfId="0" applyNumberFormat="1" applyFont="1" applyBorder="1" applyAlignment="1">
      <alignment vertical="center"/>
    </xf>
    <xf numFmtId="182" fontId="38" fillId="0" borderId="196" xfId="0" applyNumberFormat="1" applyFont="1" applyBorder="1" applyAlignment="1">
      <alignment vertical="center"/>
    </xf>
    <xf numFmtId="182" fontId="17" fillId="0" borderId="40" xfId="0" applyNumberFormat="1" applyFont="1" applyBorder="1" applyAlignment="1">
      <alignment vertical="center"/>
    </xf>
    <xf numFmtId="182" fontId="17" fillId="0" borderId="41" xfId="0" applyNumberFormat="1" applyFont="1" applyBorder="1" applyAlignment="1">
      <alignment vertical="center"/>
    </xf>
    <xf numFmtId="182" fontId="17" fillId="0" borderId="200" xfId="0" applyNumberFormat="1" applyFont="1" applyBorder="1" applyAlignment="1">
      <alignment vertical="center"/>
    </xf>
    <xf numFmtId="182" fontId="17" fillId="24" borderId="25" xfId="0" applyNumberFormat="1" applyFont="1" applyFill="1" applyBorder="1" applyAlignment="1">
      <alignment vertical="center"/>
    </xf>
    <xf numFmtId="10" fontId="17" fillId="24" borderId="25" xfId="0" applyNumberFormat="1" applyFont="1" applyFill="1" applyBorder="1" applyAlignment="1">
      <alignment horizontal="center" vertical="center"/>
    </xf>
    <xf numFmtId="182" fontId="17" fillId="24" borderId="116" xfId="0" applyNumberFormat="1" applyFont="1" applyFill="1" applyBorder="1" applyAlignment="1">
      <alignment vertical="center"/>
    </xf>
    <xf numFmtId="182" fontId="17" fillId="24" borderId="24" xfId="0" applyNumberFormat="1" applyFont="1" applyFill="1" applyBorder="1" applyAlignment="1">
      <alignment vertical="center"/>
    </xf>
    <xf numFmtId="182" fontId="17" fillId="24" borderId="26" xfId="0" applyNumberFormat="1" applyFont="1" applyFill="1" applyBorder="1" applyAlignment="1">
      <alignment vertical="center"/>
    </xf>
    <xf numFmtId="182" fontId="17" fillId="24" borderId="183" xfId="0" applyNumberFormat="1" applyFont="1" applyFill="1" applyBorder="1" applyAlignment="1">
      <alignment vertical="center"/>
    </xf>
    <xf numFmtId="182" fontId="36" fillId="24" borderId="119" xfId="0" applyNumberFormat="1" applyFont="1" applyFill="1" applyBorder="1" applyAlignment="1">
      <alignment vertical="center"/>
    </xf>
    <xf numFmtId="182" fontId="17" fillId="24" borderId="119" xfId="0" applyNumberFormat="1" applyFont="1" applyFill="1" applyBorder="1" applyAlignment="1">
      <alignment vertical="center"/>
    </xf>
    <xf numFmtId="182" fontId="16" fillId="24" borderId="135" xfId="0" applyNumberFormat="1" applyFont="1" applyFill="1" applyBorder="1" applyAlignment="1">
      <alignment vertical="center"/>
    </xf>
    <xf numFmtId="10" fontId="16" fillId="24" borderId="135" xfId="0" applyNumberFormat="1" applyFont="1" applyFill="1" applyBorder="1" applyAlignment="1">
      <alignment horizontal="center" vertical="center"/>
    </xf>
    <xf numFmtId="182" fontId="16" fillId="24" borderId="173" xfId="0" applyNumberFormat="1" applyFont="1" applyFill="1" applyBorder="1" applyAlignment="1">
      <alignment vertical="center"/>
    </xf>
    <xf numFmtId="182" fontId="16" fillId="24" borderId="177" xfId="0" applyNumberFormat="1" applyFont="1" applyFill="1" applyBorder="1" applyAlignment="1">
      <alignment vertical="center"/>
    </xf>
    <xf numFmtId="182" fontId="16" fillId="24" borderId="136" xfId="0" applyNumberFormat="1" applyFont="1" applyFill="1" applyBorder="1" applyAlignment="1">
      <alignment vertical="center"/>
    </xf>
    <xf numFmtId="182" fontId="16" fillId="24" borderId="184" xfId="0" applyNumberFormat="1" applyFont="1" applyFill="1" applyBorder="1" applyAlignment="1">
      <alignment vertical="center"/>
    </xf>
    <xf numFmtId="182" fontId="39" fillId="24" borderId="175" xfId="0" applyNumberFormat="1" applyFont="1" applyFill="1" applyBorder="1" applyAlignment="1">
      <alignment vertical="center"/>
    </xf>
    <xf numFmtId="182" fontId="16" fillId="24" borderId="175" xfId="0" applyNumberFormat="1" applyFont="1" applyFill="1" applyBorder="1" applyAlignment="1">
      <alignment vertical="center"/>
    </xf>
    <xf numFmtId="10" fontId="17" fillId="0" borderId="25" xfId="0" applyNumberFormat="1" applyFont="1" applyBorder="1" applyAlignment="1">
      <alignment horizontal="center" vertical="center"/>
    </xf>
    <xf numFmtId="182" fontId="17" fillId="0" borderId="116" xfId="0" applyNumberFormat="1" applyFont="1" applyBorder="1" applyAlignment="1">
      <alignment vertical="center"/>
    </xf>
    <xf numFmtId="182" fontId="17" fillId="0" borderId="24" xfId="0" applyNumberFormat="1" applyFont="1" applyBorder="1" applyAlignment="1">
      <alignment vertical="center"/>
    </xf>
    <xf numFmtId="182" fontId="36" fillId="0" borderId="119" xfId="0" applyNumberFormat="1" applyFont="1" applyBorder="1" applyAlignment="1">
      <alignment vertical="center"/>
    </xf>
    <xf numFmtId="10" fontId="17" fillId="0" borderId="25" xfId="0" applyNumberFormat="1" applyFont="1" applyFill="1" applyBorder="1" applyAlignment="1">
      <alignment horizontal="center" vertical="center"/>
    </xf>
    <xf numFmtId="182" fontId="16" fillId="4" borderId="135" xfId="0" applyNumberFormat="1" applyFont="1" applyFill="1" applyBorder="1" applyAlignment="1">
      <alignment vertical="center"/>
    </xf>
    <xf numFmtId="10" fontId="16" fillId="4" borderId="135" xfId="0" applyNumberFormat="1" applyFont="1" applyFill="1" applyBorder="1" applyAlignment="1">
      <alignment horizontal="center" vertical="center"/>
    </xf>
    <xf numFmtId="182" fontId="16" fillId="4" borderId="173" xfId="0" applyNumberFormat="1" applyFont="1" applyFill="1" applyBorder="1" applyAlignment="1">
      <alignment vertical="center"/>
    </xf>
    <xf numFmtId="182" fontId="16" fillId="4" borderId="177" xfId="0" applyNumberFormat="1" applyFont="1" applyFill="1" applyBorder="1" applyAlignment="1">
      <alignment vertical="center"/>
    </xf>
    <xf numFmtId="182" fontId="16" fillId="4" borderId="136" xfId="0" applyNumberFormat="1" applyFont="1" applyFill="1" applyBorder="1" applyAlignment="1">
      <alignment vertical="center"/>
    </xf>
    <xf numFmtId="182" fontId="16" fillId="4" borderId="184" xfId="0" applyNumberFormat="1" applyFont="1" applyFill="1" applyBorder="1" applyAlignment="1">
      <alignment vertical="center"/>
    </xf>
    <xf numFmtId="182" fontId="39" fillId="4" borderId="175" xfId="0" applyNumberFormat="1" applyFont="1" applyFill="1" applyBorder="1" applyAlignment="1">
      <alignment vertical="center"/>
    </xf>
    <xf numFmtId="182" fontId="17" fillId="0" borderId="28" xfId="0" applyNumberFormat="1" applyFont="1" applyBorder="1" applyAlignment="1">
      <alignment vertical="center"/>
    </xf>
    <xf numFmtId="10" fontId="17" fillId="0" borderId="28" xfId="0" applyNumberFormat="1" applyFont="1" applyBorder="1" applyAlignment="1">
      <alignment horizontal="center" vertical="center"/>
    </xf>
    <xf numFmtId="182" fontId="17" fillId="0" borderId="174" xfId="0" applyNumberFormat="1" applyFont="1" applyBorder="1" applyAlignment="1">
      <alignment vertical="center"/>
    </xf>
    <xf numFmtId="182" fontId="17" fillId="0" borderId="27" xfId="0" applyNumberFormat="1" applyFont="1" applyBorder="1" applyAlignment="1">
      <alignment vertical="center"/>
    </xf>
    <xf numFmtId="182" fontId="17" fillId="0" borderId="29" xfId="0" applyNumberFormat="1" applyFont="1" applyBorder="1" applyAlignment="1">
      <alignment vertical="center"/>
    </xf>
    <xf numFmtId="182" fontId="17" fillId="0" borderId="185" xfId="0" applyNumberFormat="1" applyFont="1" applyBorder="1" applyAlignment="1">
      <alignment vertical="center"/>
    </xf>
    <xf numFmtId="182" fontId="36" fillId="0" borderId="176" xfId="0" applyNumberFormat="1" applyFont="1" applyBorder="1" applyAlignment="1">
      <alignment vertical="center"/>
    </xf>
    <xf numFmtId="182" fontId="17" fillId="0" borderId="176" xfId="0" applyNumberFormat="1" applyFont="1" applyBorder="1" applyAlignment="1">
      <alignment vertical="center"/>
    </xf>
    <xf numFmtId="182" fontId="39" fillId="6" borderId="38" xfId="0" applyNumberFormat="1" applyFont="1" applyFill="1" applyBorder="1" applyAlignment="1">
      <alignment vertical="center"/>
    </xf>
    <xf numFmtId="182" fontId="36" fillId="0" borderId="38" xfId="0" applyNumberFormat="1" applyFont="1" applyBorder="1" applyAlignment="1">
      <alignment vertical="center"/>
    </xf>
    <xf numFmtId="182" fontId="39" fillId="6" borderId="188" xfId="0" applyNumberFormat="1" applyFont="1" applyFill="1" applyBorder="1" applyAlignment="1">
      <alignment vertical="center"/>
    </xf>
    <xf numFmtId="182" fontId="36" fillId="0" borderId="194" xfId="0" applyNumberFormat="1" applyFont="1" applyBorder="1" applyAlignment="1">
      <alignment vertical="center"/>
    </xf>
    <xf numFmtId="182" fontId="36" fillId="0" borderId="41" xfId="0" applyNumberFormat="1" applyFont="1" applyBorder="1" applyAlignment="1">
      <alignment vertical="center"/>
    </xf>
    <xf numFmtId="180" fontId="12" fillId="13" borderId="25" xfId="0" applyNumberFormat="1" applyFont="1" applyFill="1" applyBorder="1" applyAlignment="1">
      <alignment horizontal="center" vertical="center" wrapText="1"/>
    </xf>
    <xf numFmtId="0" fontId="12" fillId="5" borderId="22" xfId="0" applyFont="1" applyFill="1" applyBorder="1" applyAlignment="1">
      <alignment horizontal="center" vertical="center" shrinkToFit="1"/>
    </xf>
    <xf numFmtId="0" fontId="12" fillId="13" borderId="22" xfId="0" applyFont="1" applyFill="1" applyBorder="1" applyAlignment="1">
      <alignment horizontal="center" vertical="center" shrinkToFit="1"/>
    </xf>
    <xf numFmtId="180" fontId="12" fillId="13" borderId="22" xfId="0" applyNumberFormat="1" applyFont="1" applyFill="1" applyBorder="1" applyAlignment="1">
      <alignment horizontal="center" vertical="center" shrinkToFit="1"/>
    </xf>
    <xf numFmtId="180" fontId="12" fillId="13" borderId="23" xfId="0" applyNumberFormat="1" applyFont="1" applyFill="1" applyBorder="1" applyAlignment="1">
      <alignment horizontal="center" vertical="center" shrinkToFit="1"/>
    </xf>
    <xf numFmtId="181" fontId="22" fillId="13" borderId="25" xfId="0" applyNumberFormat="1" applyFont="1" applyFill="1" applyBorder="1" applyAlignment="1">
      <alignment horizontal="center" vertical="center" shrinkToFit="1"/>
    </xf>
    <xf numFmtId="181" fontId="22" fillId="13" borderId="26" xfId="0" applyNumberFormat="1" applyFont="1" applyFill="1" applyBorder="1" applyAlignment="1">
      <alignment horizontal="center" vertical="center" shrinkToFit="1"/>
    </xf>
    <xf numFmtId="0" fontId="3" fillId="6" borderId="24" xfId="0" applyFont="1" applyFill="1" applyBorder="1" applyAlignment="1">
      <alignment horizontal="center" vertical="center"/>
    </xf>
    <xf numFmtId="0" fontId="3" fillId="6" borderId="25" xfId="0" applyFont="1" applyFill="1" applyBorder="1" applyAlignment="1">
      <alignment horizontal="center" vertical="center"/>
    </xf>
    <xf numFmtId="0" fontId="1" fillId="0" borderId="25" xfId="0" applyFont="1" applyBorder="1" applyAlignment="1">
      <alignment vertical="center" wrapText="1"/>
    </xf>
    <xf numFmtId="180" fontId="12" fillId="13" borderId="119" xfId="0" applyNumberFormat="1" applyFont="1" applyFill="1" applyBorder="1" applyAlignment="1">
      <alignment horizontal="center" vertical="center" wrapText="1"/>
    </xf>
    <xf numFmtId="0" fontId="12" fillId="13" borderId="24" xfId="0" applyFont="1" applyFill="1" applyBorder="1" applyAlignment="1">
      <alignment horizontal="center" vertical="center" wrapText="1"/>
    </xf>
    <xf numFmtId="182" fontId="16" fillId="6" borderId="116" xfId="0" applyNumberFormat="1" applyFont="1" applyFill="1" applyBorder="1" applyAlignment="1">
      <alignment vertical="center"/>
    </xf>
    <xf numFmtId="182" fontId="16" fillId="6" borderId="145" xfId="0" applyNumberFormat="1" applyFont="1" applyFill="1" applyBorder="1" applyAlignment="1">
      <alignment vertical="center"/>
    </xf>
    <xf numFmtId="182" fontId="39" fillId="6" borderId="24" xfId="0" applyNumberFormat="1" applyFont="1" applyFill="1" applyBorder="1" applyAlignment="1">
      <alignment vertical="center"/>
    </xf>
    <xf numFmtId="182" fontId="36" fillId="0" borderId="24" xfId="0" applyNumberFormat="1" applyFont="1" applyBorder="1" applyAlignment="1">
      <alignment vertical="center"/>
    </xf>
    <xf numFmtId="182" fontId="36" fillId="0" borderId="28" xfId="0" applyNumberFormat="1" applyFont="1" applyBorder="1" applyAlignment="1">
      <alignment vertical="center"/>
    </xf>
    <xf numFmtId="0" fontId="9" fillId="0" borderId="0" xfId="0" applyFont="1" applyAlignment="1">
      <alignment horizontal="center" vertical="center"/>
    </xf>
    <xf numFmtId="0" fontId="12" fillId="13" borderId="168" xfId="0" applyFont="1" applyFill="1" applyBorder="1" applyAlignment="1">
      <alignment horizontal="center" vertical="center" wrapText="1"/>
    </xf>
    <xf numFmtId="0" fontId="12" fillId="13" borderId="21" xfId="0" applyFont="1" applyFill="1" applyBorder="1" applyAlignment="1">
      <alignment horizontal="center" vertical="center" wrapText="1"/>
    </xf>
    <xf numFmtId="0" fontId="12" fillId="13" borderId="22" xfId="0" applyFont="1" applyFill="1" applyBorder="1" applyAlignment="1">
      <alignment horizontal="center" vertical="center" wrapText="1"/>
    </xf>
    <xf numFmtId="0" fontId="12" fillId="13" borderId="23" xfId="0" applyFont="1" applyFill="1" applyBorder="1" applyAlignment="1">
      <alignment horizontal="center" vertical="center" wrapText="1"/>
    </xf>
    <xf numFmtId="182" fontId="16" fillId="19" borderId="119" xfId="0" applyNumberFormat="1" applyFont="1" applyFill="1" applyBorder="1" applyAlignment="1">
      <alignment vertical="center"/>
    </xf>
    <xf numFmtId="182" fontId="17" fillId="0" borderId="120" xfId="0" applyNumberFormat="1" applyFont="1" applyFill="1" applyBorder="1" applyAlignment="1">
      <alignment vertical="center"/>
    </xf>
    <xf numFmtId="0" fontId="22" fillId="13" borderId="183" xfId="0" applyFont="1" applyFill="1" applyBorder="1" applyAlignment="1">
      <alignment horizontal="center" vertical="center" wrapText="1"/>
    </xf>
    <xf numFmtId="182" fontId="3" fillId="1" borderId="183" xfId="0" applyNumberFormat="1" applyFont="1" applyFill="1" applyBorder="1" applyAlignment="1">
      <alignment vertical="center"/>
    </xf>
    <xf numFmtId="182" fontId="3" fillId="18" borderId="183" xfId="0" applyNumberFormat="1" applyFont="1" applyFill="1" applyBorder="1" applyAlignment="1" applyProtection="1">
      <alignment horizontal="center" vertical="center" shrinkToFit="1"/>
      <protection locked="0"/>
    </xf>
    <xf numFmtId="182" fontId="1" fillId="16" borderId="183" xfId="0" applyNumberFormat="1" applyFont="1" applyFill="1" applyBorder="1" applyAlignment="1" applyProtection="1">
      <alignment horizontal="center" vertical="center" shrinkToFit="1"/>
      <protection locked="0"/>
    </xf>
    <xf numFmtId="182" fontId="1" fillId="0" borderId="201" xfId="0" applyNumberFormat="1" applyFont="1" applyFill="1" applyBorder="1" applyAlignment="1" applyProtection="1">
      <alignment horizontal="center" vertical="center" shrinkToFit="1"/>
      <protection locked="0"/>
    </xf>
    <xf numFmtId="0" fontId="1" fillId="0" borderId="24" xfId="0" applyFont="1" applyBorder="1" applyAlignment="1">
      <alignment horizontal="center" vertical="center"/>
    </xf>
    <xf numFmtId="0" fontId="1" fillId="0" borderId="27" xfId="0" applyFont="1" applyBorder="1" applyAlignment="1">
      <alignment horizontal="center" vertical="center"/>
    </xf>
    <xf numFmtId="181" fontId="22" fillId="13" borderId="22" xfId="0" applyNumberFormat="1" applyFont="1" applyFill="1" applyBorder="1" applyAlignment="1">
      <alignment horizontal="center" vertical="center" shrinkToFit="1"/>
    </xf>
    <xf numFmtId="181" fontId="22" fillId="13" borderId="23" xfId="0" applyNumberFormat="1" applyFont="1" applyFill="1" applyBorder="1" applyAlignment="1">
      <alignment horizontal="center" vertical="center" shrinkToFit="1"/>
    </xf>
    <xf numFmtId="181" fontId="22" fillId="13" borderId="169" xfId="0" applyNumberFormat="1" applyFont="1" applyFill="1" applyBorder="1" applyAlignment="1">
      <alignment horizontal="center" vertical="center" shrinkToFit="1"/>
    </xf>
    <xf numFmtId="180" fontId="12" fillId="13" borderId="21" xfId="0" applyNumberFormat="1" applyFont="1" applyFill="1" applyBorder="1" applyAlignment="1">
      <alignment horizontal="center" vertical="center"/>
    </xf>
    <xf numFmtId="14" fontId="17" fillId="0" borderId="25" xfId="0" applyNumberFormat="1" applyFont="1" applyBorder="1" applyAlignment="1">
      <alignment horizontal="center" vertical="center"/>
    </xf>
    <xf numFmtId="14" fontId="17" fillId="0" borderId="28" xfId="0" applyNumberFormat="1" applyFont="1" applyBorder="1" applyAlignment="1">
      <alignment horizontal="center" vertical="center"/>
    </xf>
    <xf numFmtId="14" fontId="16" fillId="6" borderId="25" xfId="0" applyNumberFormat="1" applyFont="1" applyFill="1" applyBorder="1" applyAlignment="1">
      <alignment horizontal="center" vertical="center"/>
    </xf>
    <xf numFmtId="0" fontId="1" fillId="0" borderId="25" xfId="0" applyFont="1" applyBorder="1" applyAlignment="1">
      <alignment horizontal="left" vertical="center"/>
    </xf>
    <xf numFmtId="0" fontId="1" fillId="0" borderId="28" xfId="0" applyFont="1" applyBorder="1" applyAlignment="1">
      <alignment horizontal="left" vertical="center"/>
    </xf>
    <xf numFmtId="182" fontId="39" fillId="6" borderId="116" xfId="0" applyNumberFormat="1" applyFont="1" applyFill="1" applyBorder="1" applyAlignment="1">
      <alignment vertical="center"/>
    </xf>
    <xf numFmtId="182" fontId="36" fillId="0" borderId="116" xfId="0" applyNumberFormat="1" applyFont="1" applyBorder="1" applyAlignment="1">
      <alignment vertical="center"/>
    </xf>
    <xf numFmtId="182" fontId="36" fillId="0" borderId="174" xfId="0" applyNumberFormat="1" applyFont="1" applyBorder="1" applyAlignment="1">
      <alignment vertical="center"/>
    </xf>
    <xf numFmtId="0" fontId="1" fillId="0" borderId="30" xfId="0" applyFont="1" applyBorder="1" applyAlignment="1">
      <alignment horizontal="center" vertical="center"/>
    </xf>
    <xf numFmtId="0" fontId="1" fillId="0" borderId="31" xfId="0" applyFont="1" applyBorder="1" applyAlignment="1">
      <alignment horizontal="left" vertical="center"/>
    </xf>
    <xf numFmtId="182" fontId="17" fillId="0" borderId="31" xfId="0" applyNumberFormat="1" applyFont="1" applyBorder="1" applyAlignment="1">
      <alignment vertical="center"/>
    </xf>
    <xf numFmtId="10" fontId="17" fillId="0" borderId="31" xfId="0" applyNumberFormat="1" applyFont="1" applyBorder="1" applyAlignment="1">
      <alignment horizontal="center" vertical="center"/>
    </xf>
    <xf numFmtId="182" fontId="17" fillId="0" borderId="167" xfId="0" applyNumberFormat="1" applyFont="1" applyBorder="1" applyAlignment="1">
      <alignment vertical="center"/>
    </xf>
    <xf numFmtId="0" fontId="1" fillId="0" borderId="40" xfId="0" applyFont="1" applyBorder="1" applyAlignment="1">
      <alignment horizontal="center" vertical="center"/>
    </xf>
    <xf numFmtId="9" fontId="1" fillId="0" borderId="37" xfId="0" applyNumberFormat="1" applyFont="1" applyBorder="1" applyAlignment="1">
      <alignment horizontal="center" vertical="center"/>
    </xf>
    <xf numFmtId="9" fontId="1" fillId="0" borderId="40" xfId="0" applyNumberFormat="1" applyFont="1" applyBorder="1" applyAlignment="1">
      <alignment horizontal="center" vertical="center"/>
    </xf>
    <xf numFmtId="0" fontId="3" fillId="4" borderId="36" xfId="0" applyFont="1" applyFill="1" applyBorder="1" applyAlignment="1">
      <alignment horizontal="center" vertical="center"/>
    </xf>
    <xf numFmtId="0" fontId="3" fillId="4" borderId="37" xfId="0" applyFont="1" applyFill="1" applyBorder="1" applyAlignment="1">
      <alignment horizontal="center" vertical="center"/>
    </xf>
    <xf numFmtId="0" fontId="3" fillId="4" borderId="37" xfId="0" applyFont="1" applyFill="1" applyBorder="1" applyAlignment="1">
      <alignment vertical="center"/>
    </xf>
    <xf numFmtId="0" fontId="3" fillId="4" borderId="37" xfId="0" applyFont="1" applyFill="1" applyBorder="1" applyAlignment="1">
      <alignment vertical="center" shrinkToFit="1"/>
    </xf>
    <xf numFmtId="9" fontId="3" fillId="4" borderId="37" xfId="0" applyNumberFormat="1" applyFont="1" applyFill="1" applyBorder="1" applyAlignment="1">
      <alignment horizontal="center" vertical="center"/>
    </xf>
    <xf numFmtId="0" fontId="1" fillId="0" borderId="204" xfId="0" applyFont="1" applyBorder="1" applyAlignment="1">
      <alignment horizontal="center" vertical="center"/>
    </xf>
    <xf numFmtId="0" fontId="1" fillId="0" borderId="127" xfId="0" applyFont="1" applyBorder="1" applyAlignment="1">
      <alignment horizontal="center" vertical="center"/>
    </xf>
    <xf numFmtId="0" fontId="1" fillId="0" borderId="205" xfId="0" applyFont="1" applyBorder="1" applyAlignment="1">
      <alignment horizontal="center" vertical="center"/>
    </xf>
    <xf numFmtId="182" fontId="3" fillId="4" borderId="37" xfId="0" applyNumberFormat="1" applyFont="1" applyFill="1" applyBorder="1" applyAlignment="1">
      <alignment vertical="center"/>
    </xf>
    <xf numFmtId="182" fontId="3" fillId="4" borderId="38" xfId="0" applyNumberFormat="1" applyFont="1" applyFill="1" applyBorder="1" applyAlignment="1">
      <alignment vertical="center"/>
    </xf>
    <xf numFmtId="182" fontId="1" fillId="0" borderId="37" xfId="0" applyNumberFormat="1" applyFont="1" applyBorder="1" applyAlignment="1">
      <alignment vertical="center"/>
    </xf>
    <xf numFmtId="182" fontId="1" fillId="0" borderId="38" xfId="0" applyNumberFormat="1" applyFont="1" applyBorder="1" applyAlignment="1">
      <alignment vertical="center"/>
    </xf>
    <xf numFmtId="182" fontId="1" fillId="0" borderId="40" xfId="0" applyNumberFormat="1" applyFont="1" applyBorder="1" applyAlignment="1">
      <alignment vertical="center"/>
    </xf>
    <xf numFmtId="182" fontId="1" fillId="0" borderId="41" xfId="0" applyNumberFormat="1" applyFont="1" applyBorder="1" applyAlignment="1">
      <alignment vertical="center"/>
    </xf>
    <xf numFmtId="0" fontId="1" fillId="0" borderId="206" xfId="0" applyFont="1" applyBorder="1" applyAlignment="1">
      <alignment horizontal="center" vertical="center"/>
    </xf>
    <xf numFmtId="0" fontId="1" fillId="0" borderId="206" xfId="0" applyFont="1" applyBorder="1" applyAlignment="1">
      <alignment vertical="center"/>
    </xf>
    <xf numFmtId="9" fontId="1" fillId="0" borderId="206" xfId="0" applyNumberFormat="1" applyFont="1" applyBorder="1" applyAlignment="1">
      <alignment horizontal="center" vertical="center"/>
    </xf>
    <xf numFmtId="182" fontId="1" fillId="0" borderId="206" xfId="0" applyNumberFormat="1" applyFont="1" applyBorder="1" applyAlignment="1">
      <alignment vertical="center"/>
    </xf>
    <xf numFmtId="182" fontId="1" fillId="0" borderId="207" xfId="0" applyNumberFormat="1" applyFont="1" applyBorder="1" applyAlignment="1">
      <alignment vertical="center"/>
    </xf>
    <xf numFmtId="0" fontId="3" fillId="4" borderId="202" xfId="0" applyFont="1" applyFill="1" applyBorder="1" applyAlignment="1">
      <alignment horizontal="center" vertical="center"/>
    </xf>
    <xf numFmtId="0" fontId="3" fillId="4" borderId="202" xfId="0" applyFont="1" applyFill="1" applyBorder="1" applyAlignment="1">
      <alignment vertical="center"/>
    </xf>
    <xf numFmtId="0" fontId="3" fillId="4" borderId="202" xfId="0" applyFont="1" applyFill="1" applyBorder="1" applyAlignment="1">
      <alignment vertical="center" shrinkToFit="1"/>
    </xf>
    <xf numFmtId="9" fontId="3" fillId="4" borderId="202" xfId="0" applyNumberFormat="1" applyFont="1" applyFill="1" applyBorder="1" applyAlignment="1">
      <alignment horizontal="center" vertical="center"/>
    </xf>
    <xf numFmtId="182" fontId="3" fillId="4" borderId="202" xfId="0" applyNumberFormat="1" applyFont="1" applyFill="1" applyBorder="1" applyAlignment="1">
      <alignment vertical="center"/>
    </xf>
    <xf numFmtId="182" fontId="3" fillId="4" borderId="203" xfId="0" applyNumberFormat="1" applyFont="1" applyFill="1" applyBorder="1" applyAlignment="1">
      <alignment vertical="center"/>
    </xf>
    <xf numFmtId="0" fontId="1" fillId="0" borderId="40" xfId="0" applyFont="1" applyFill="1" applyBorder="1" applyAlignment="1">
      <alignment vertical="center" shrinkToFit="1"/>
    </xf>
    <xf numFmtId="182" fontId="3" fillId="4" borderId="208" xfId="0" applyNumberFormat="1" applyFont="1" applyFill="1" applyBorder="1" applyAlignment="1">
      <alignment vertical="center"/>
    </xf>
    <xf numFmtId="182" fontId="1" fillId="0" borderId="208" xfId="0" applyNumberFormat="1" applyFont="1" applyBorder="1" applyAlignment="1">
      <alignment vertical="center"/>
    </xf>
    <xf numFmtId="182" fontId="1" fillId="0" borderId="209" xfId="0" applyNumberFormat="1" applyFont="1" applyBorder="1" applyAlignment="1">
      <alignment vertical="center"/>
    </xf>
    <xf numFmtId="182" fontId="3" fillId="4" borderId="210" xfId="0" applyNumberFormat="1" applyFont="1" applyFill="1" applyBorder="1" applyAlignment="1">
      <alignment vertical="center"/>
    </xf>
    <xf numFmtId="182" fontId="1" fillId="0" borderId="211" xfId="0" applyNumberFormat="1" applyFont="1" applyBorder="1" applyAlignment="1">
      <alignment vertical="center"/>
    </xf>
    <xf numFmtId="182" fontId="3" fillId="4" borderId="196" xfId="0" applyNumberFormat="1" applyFont="1" applyFill="1" applyBorder="1" applyAlignment="1">
      <alignment vertical="center"/>
    </xf>
    <xf numFmtId="182" fontId="1" fillId="0" borderId="196" xfId="0" applyNumberFormat="1" applyFont="1" applyBorder="1" applyAlignment="1">
      <alignment vertical="center"/>
    </xf>
    <xf numFmtId="182" fontId="1" fillId="0" borderId="212" xfId="0" applyNumberFormat="1" applyFont="1" applyBorder="1" applyAlignment="1">
      <alignment vertical="center"/>
    </xf>
    <xf numFmtId="182" fontId="3" fillId="4" borderId="213" xfId="0" applyNumberFormat="1" applyFont="1" applyFill="1" applyBorder="1" applyAlignment="1">
      <alignment vertical="center"/>
    </xf>
    <xf numFmtId="182" fontId="1" fillId="0" borderId="200" xfId="0" applyNumberFormat="1" applyFont="1" applyBorder="1" applyAlignment="1">
      <alignment vertical="center"/>
    </xf>
    <xf numFmtId="182" fontId="3" fillId="4" borderId="36" xfId="0" applyNumberFormat="1" applyFont="1" applyFill="1" applyBorder="1" applyAlignment="1">
      <alignment vertical="center"/>
    </xf>
    <xf numFmtId="182" fontId="1" fillId="0" borderId="36" xfId="0" applyNumberFormat="1" applyFont="1" applyBorder="1" applyAlignment="1">
      <alignment vertical="center"/>
    </xf>
    <xf numFmtId="182" fontId="1" fillId="0" borderId="204" xfId="0" applyNumberFormat="1" applyFont="1" applyBorder="1" applyAlignment="1">
      <alignment vertical="center"/>
    </xf>
    <xf numFmtId="182" fontId="3" fillId="4" borderId="214" xfId="0" applyNumberFormat="1" applyFont="1" applyFill="1" applyBorder="1" applyAlignment="1">
      <alignment vertical="center"/>
    </xf>
    <xf numFmtId="182" fontId="1" fillId="0" borderId="39" xfId="0" applyNumberFormat="1" applyFont="1" applyBorder="1" applyAlignment="1">
      <alignment vertical="center"/>
    </xf>
    <xf numFmtId="180" fontId="12" fillId="21" borderId="129" xfId="0" applyNumberFormat="1" applyFont="1" applyFill="1" applyBorder="1" applyAlignment="1">
      <alignment horizontal="center" vertical="center"/>
    </xf>
    <xf numFmtId="182" fontId="1" fillId="0" borderId="25" xfId="0" applyNumberFormat="1" applyFont="1" applyBorder="1" applyAlignment="1">
      <alignment vertical="center"/>
    </xf>
    <xf numFmtId="0" fontId="1" fillId="0" borderId="25" xfId="0" applyFont="1" applyFill="1" applyBorder="1" applyAlignment="1" applyProtection="1">
      <alignment horizontal="center" vertical="center"/>
      <protection locked="0"/>
    </xf>
    <xf numFmtId="0" fontId="1" fillId="0" borderId="26" xfId="0" applyFont="1" applyFill="1" applyBorder="1" applyAlignment="1" applyProtection="1">
      <alignment vertical="center"/>
    </xf>
    <xf numFmtId="0" fontId="1" fillId="0" borderId="28" xfId="0" applyFont="1" applyFill="1" applyBorder="1" applyAlignment="1" applyProtection="1">
      <alignment horizontal="center" vertical="center"/>
      <protection locked="0"/>
    </xf>
    <xf numFmtId="0" fontId="1" fillId="0" borderId="29" xfId="0" applyFont="1" applyFill="1" applyBorder="1" applyAlignment="1" applyProtection="1">
      <alignment vertical="center"/>
    </xf>
    <xf numFmtId="0" fontId="1" fillId="0" borderId="218" xfId="0" applyFont="1" applyBorder="1" applyAlignment="1">
      <alignment vertical="center"/>
    </xf>
    <xf numFmtId="0" fontId="1" fillId="0" borderId="221" xfId="0" applyFont="1" applyBorder="1" applyAlignment="1">
      <alignment vertical="center"/>
    </xf>
    <xf numFmtId="0" fontId="20" fillId="0" borderId="55" xfId="0" applyFont="1" applyFill="1" applyBorder="1" applyAlignment="1" applyProtection="1">
      <alignment vertical="center"/>
    </xf>
    <xf numFmtId="0" fontId="1" fillId="0" borderId="217" xfId="0" applyFont="1" applyBorder="1" applyAlignment="1">
      <alignment horizontal="center" vertical="center"/>
    </xf>
    <xf numFmtId="0" fontId="1" fillId="0" borderId="220" xfId="0" applyFont="1" applyBorder="1" applyAlignment="1">
      <alignment horizontal="center" vertical="center"/>
    </xf>
    <xf numFmtId="0" fontId="1" fillId="0" borderId="218" xfId="0" applyFont="1" applyBorder="1" applyAlignment="1">
      <alignment horizontal="center" vertical="center"/>
    </xf>
    <xf numFmtId="0" fontId="1" fillId="0" borderId="221" xfId="0" applyFont="1" applyBorder="1" applyAlignment="1">
      <alignment horizontal="center" vertical="center"/>
    </xf>
    <xf numFmtId="0" fontId="1" fillId="0" borderId="6"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3" fillId="6" borderId="217" xfId="0" applyFont="1" applyFill="1" applyBorder="1" applyAlignment="1">
      <alignment horizontal="center" vertical="center"/>
    </xf>
    <xf numFmtId="0" fontId="3" fillId="6" borderId="218" xfId="0" applyFont="1" applyFill="1" applyBorder="1" applyAlignment="1">
      <alignment horizontal="center" vertical="center"/>
    </xf>
    <xf numFmtId="0" fontId="3" fillId="6" borderId="218" xfId="0" applyFont="1" applyFill="1" applyBorder="1" applyAlignment="1">
      <alignment vertical="center"/>
    </xf>
    <xf numFmtId="0" fontId="12" fillId="27" borderId="24" xfId="0" applyFont="1" applyFill="1" applyBorder="1" applyAlignment="1">
      <alignment horizontal="center" vertical="center" shrinkToFit="1"/>
    </xf>
    <xf numFmtId="0" fontId="12" fillId="27" borderId="25" xfId="0" applyFont="1" applyFill="1" applyBorder="1" applyAlignment="1">
      <alignment horizontal="center" vertical="center" shrinkToFit="1"/>
    </xf>
    <xf numFmtId="0" fontId="12" fillId="28" borderId="24" xfId="0" applyFont="1" applyFill="1" applyBorder="1" applyAlignment="1">
      <alignment horizontal="center" vertical="center" shrinkToFit="1"/>
    </xf>
    <xf numFmtId="0" fontId="12" fillId="28" borderId="25" xfId="0" applyFont="1" applyFill="1" applyBorder="1" applyAlignment="1">
      <alignment horizontal="center" vertical="center" shrinkToFit="1"/>
    </xf>
    <xf numFmtId="0" fontId="12" fillId="26" borderId="24" xfId="0" applyFont="1" applyFill="1" applyBorder="1" applyAlignment="1">
      <alignment horizontal="center" vertical="center" shrinkToFit="1"/>
    </xf>
    <xf numFmtId="0" fontId="12" fillId="26" borderId="25" xfId="0" applyFont="1" applyFill="1" applyBorder="1" applyAlignment="1">
      <alignment horizontal="center" vertical="center" shrinkToFit="1"/>
    </xf>
    <xf numFmtId="0" fontId="3" fillId="6" borderId="226" xfId="0" applyFont="1" applyFill="1" applyBorder="1" applyAlignment="1">
      <alignment horizontal="center" vertical="center"/>
    </xf>
    <xf numFmtId="10" fontId="40" fillId="0" borderId="25" xfId="0" applyNumberFormat="1" applyFont="1" applyFill="1" applyBorder="1" applyAlignment="1" applyProtection="1">
      <alignment horizontal="center" vertical="center"/>
      <protection locked="0"/>
    </xf>
    <xf numFmtId="0" fontId="40" fillId="0" borderId="24" xfId="0" applyFont="1" applyBorder="1" applyAlignment="1">
      <alignment vertical="center"/>
    </xf>
    <xf numFmtId="182" fontId="3" fillId="0" borderId="217" xfId="0" applyNumberFormat="1" applyFont="1" applyFill="1" applyBorder="1" applyAlignment="1">
      <alignment horizontal="center" vertical="center" shrinkToFit="1"/>
    </xf>
    <xf numFmtId="182" fontId="3" fillId="0" borderId="226" xfId="0" applyNumberFormat="1" applyFont="1" applyFill="1" applyBorder="1" applyAlignment="1">
      <alignment vertical="center"/>
    </xf>
    <xf numFmtId="182" fontId="3" fillId="0" borderId="219" xfId="0" applyNumberFormat="1" applyFont="1" applyFill="1" applyBorder="1" applyAlignment="1">
      <alignment vertical="center"/>
    </xf>
    <xf numFmtId="0" fontId="3" fillId="1" borderId="217" xfId="0" applyFont="1" applyFill="1" applyBorder="1" applyAlignment="1">
      <alignment horizontal="center" vertical="center"/>
    </xf>
    <xf numFmtId="0" fontId="3" fillId="1" borderId="218" xfId="0" applyFont="1" applyFill="1" applyBorder="1" applyAlignment="1">
      <alignment horizontal="center" vertical="center"/>
    </xf>
    <xf numFmtId="0" fontId="3" fillId="1" borderId="218" xfId="0" applyFont="1" applyFill="1" applyBorder="1" applyAlignment="1">
      <alignment vertical="center"/>
    </xf>
    <xf numFmtId="178" fontId="16" fillId="1" borderId="218" xfId="0" applyNumberFormat="1" applyFont="1" applyFill="1" applyBorder="1" applyAlignment="1">
      <alignment vertical="center"/>
    </xf>
    <xf numFmtId="178" fontId="3" fillId="1" borderId="218" xfId="0" applyNumberFormat="1" applyFont="1" applyFill="1" applyBorder="1" applyAlignment="1">
      <alignment vertical="center"/>
    </xf>
    <xf numFmtId="10" fontId="3" fillId="0" borderId="226" xfId="0" applyNumberFormat="1" applyFont="1" applyFill="1" applyBorder="1" applyAlignment="1">
      <alignment horizontal="center" vertical="center"/>
    </xf>
    <xf numFmtId="10" fontId="3" fillId="0" borderId="218" xfId="0" applyNumberFormat="1" applyFont="1" applyFill="1" applyBorder="1" applyAlignment="1">
      <alignment horizontal="center" vertical="center"/>
    </xf>
    <xf numFmtId="10" fontId="3" fillId="0" borderId="219" xfId="0" applyNumberFormat="1" applyFont="1" applyFill="1" applyBorder="1" applyAlignment="1">
      <alignment horizontal="center" vertical="center"/>
    </xf>
    <xf numFmtId="0" fontId="3" fillId="0" borderId="219" xfId="0" applyNumberFormat="1" applyFont="1" applyFill="1" applyBorder="1" applyAlignment="1">
      <alignment horizontal="center" vertical="center"/>
    </xf>
    <xf numFmtId="0" fontId="12" fillId="29" borderId="216" xfId="0" applyFont="1" applyFill="1" applyBorder="1" applyAlignment="1" applyProtection="1">
      <alignment horizontal="center" vertical="center" shrinkToFit="1"/>
    </xf>
    <xf numFmtId="0" fontId="12" fillId="29" borderId="223" xfId="0" applyFont="1" applyFill="1" applyBorder="1" applyAlignment="1" applyProtection="1">
      <alignment horizontal="center" vertical="center" shrinkToFit="1"/>
    </xf>
    <xf numFmtId="0" fontId="12" fillId="29" borderId="230" xfId="0" applyFont="1" applyFill="1" applyBorder="1" applyAlignment="1" applyProtection="1">
      <alignment horizontal="center" vertical="center" shrinkToFit="1"/>
    </xf>
    <xf numFmtId="0" fontId="12" fillId="29" borderId="224" xfId="0" applyFont="1" applyFill="1" applyBorder="1" applyAlignment="1" applyProtection="1">
      <alignment horizontal="center" vertical="center" shrinkToFit="1"/>
    </xf>
    <xf numFmtId="0" fontId="12" fillId="29" borderId="225" xfId="0" applyFont="1" applyFill="1" applyBorder="1" applyAlignment="1" applyProtection="1">
      <alignment horizontal="center" vertical="center" shrinkToFit="1"/>
    </xf>
    <xf numFmtId="0" fontId="3" fillId="0" borderId="25" xfId="0" applyFont="1" applyBorder="1" applyAlignment="1">
      <alignment vertical="center"/>
    </xf>
    <xf numFmtId="182" fontId="3" fillId="0" borderId="25" xfId="0" applyNumberFormat="1" applyFont="1" applyBorder="1" applyAlignment="1">
      <alignment vertical="center"/>
    </xf>
    <xf numFmtId="0" fontId="3" fillId="0" borderId="24" xfId="0" applyFont="1" applyBorder="1" applyAlignment="1">
      <alignment horizontal="center" vertical="center"/>
    </xf>
    <xf numFmtId="0" fontId="12" fillId="27" borderId="116" xfId="0" applyFont="1" applyFill="1" applyBorder="1" applyAlignment="1">
      <alignment horizontal="center" vertical="center" shrinkToFit="1"/>
    </xf>
    <xf numFmtId="0" fontId="12" fillId="28" borderId="116" xfId="0" applyFont="1" applyFill="1" applyBorder="1" applyAlignment="1">
      <alignment horizontal="center" vertical="center" shrinkToFit="1"/>
    </xf>
    <xf numFmtId="0" fontId="12" fillId="26" borderId="116" xfId="0" applyFont="1" applyFill="1" applyBorder="1" applyAlignment="1">
      <alignment horizontal="center" vertical="center" shrinkToFit="1"/>
    </xf>
    <xf numFmtId="0" fontId="3" fillId="0" borderId="116" xfId="0" applyFont="1" applyBorder="1" applyAlignment="1">
      <alignment horizontal="center" vertical="center" shrinkToFit="1"/>
    </xf>
    <xf numFmtId="0" fontId="1" fillId="0" borderId="116" xfId="0" applyFont="1" applyBorder="1" applyAlignment="1">
      <alignment horizontal="center" vertical="center" shrinkToFit="1"/>
    </xf>
    <xf numFmtId="0" fontId="1" fillId="0" borderId="174" xfId="0" applyFont="1" applyBorder="1" applyAlignment="1">
      <alignment horizontal="center" vertical="center" shrinkToFit="1"/>
    </xf>
    <xf numFmtId="41" fontId="3" fillId="0" borderId="24" xfId="0" applyNumberFormat="1" applyFont="1" applyBorder="1" applyAlignment="1">
      <alignment vertical="center"/>
    </xf>
    <xf numFmtId="41" fontId="3" fillId="0" borderId="25" xfId="0" applyNumberFormat="1" applyFont="1" applyBorder="1" applyAlignment="1">
      <alignment vertical="center"/>
    </xf>
    <xf numFmtId="41" fontId="3" fillId="4" borderId="26" xfId="0" applyNumberFormat="1" applyFont="1" applyFill="1" applyBorder="1" applyAlignment="1">
      <alignment vertical="center"/>
    </xf>
    <xf numFmtId="41" fontId="1" fillId="0" borderId="24" xfId="0" applyNumberFormat="1" applyFont="1" applyBorder="1" applyAlignment="1">
      <alignment vertical="center"/>
    </xf>
    <xf numFmtId="41" fontId="1" fillId="0" borderId="25" xfId="0" applyNumberFormat="1" applyFont="1" applyBorder="1" applyAlignment="1">
      <alignment vertical="center"/>
    </xf>
    <xf numFmtId="41" fontId="1" fillId="4" borderId="26" xfId="0" applyNumberFormat="1" applyFont="1" applyFill="1" applyBorder="1" applyAlignment="1">
      <alignment vertical="center"/>
    </xf>
    <xf numFmtId="41" fontId="1" fillId="0" borderId="27" xfId="0" applyNumberFormat="1" applyFont="1" applyBorder="1" applyAlignment="1">
      <alignment vertical="center"/>
    </xf>
    <xf numFmtId="41" fontId="1" fillId="0" borderId="28" xfId="0" applyNumberFormat="1" applyFont="1" applyBorder="1" applyAlignment="1">
      <alignment vertical="center"/>
    </xf>
    <xf numFmtId="41" fontId="1" fillId="4" borderId="29" xfId="0" applyNumberFormat="1" applyFont="1" applyFill="1" applyBorder="1" applyAlignment="1">
      <alignment vertical="center"/>
    </xf>
    <xf numFmtId="43" fontId="16" fillId="6" borderId="218" xfId="0" applyNumberFormat="1" applyFont="1" applyFill="1" applyBorder="1" applyAlignment="1">
      <alignment vertical="center"/>
    </xf>
    <xf numFmtId="43" fontId="16" fillId="6" borderId="219" xfId="0" applyNumberFormat="1" applyFont="1" applyFill="1" applyBorder="1" applyAlignment="1">
      <alignment vertical="center"/>
    </xf>
    <xf numFmtId="43" fontId="17" fillId="0" borderId="218" xfId="0" applyNumberFormat="1" applyFont="1" applyBorder="1" applyAlignment="1">
      <alignment vertical="center"/>
    </xf>
    <xf numFmtId="43" fontId="17" fillId="0" borderId="221" xfId="0" applyNumberFormat="1" applyFont="1" applyBorder="1" applyAlignment="1">
      <alignment vertical="center"/>
    </xf>
    <xf numFmtId="43" fontId="17" fillId="0" borderId="218" xfId="0" applyNumberFormat="1" applyFont="1" applyFill="1" applyBorder="1" applyAlignment="1">
      <alignment vertical="center"/>
    </xf>
    <xf numFmtId="43" fontId="17" fillId="0" borderId="219" xfId="0" applyNumberFormat="1" applyFont="1" applyFill="1" applyBorder="1" applyAlignment="1">
      <alignment vertical="center"/>
    </xf>
    <xf numFmtId="43" fontId="17" fillId="0" borderId="221" xfId="0" applyNumberFormat="1" applyFont="1" applyFill="1" applyBorder="1" applyAlignment="1">
      <alignment vertical="center"/>
    </xf>
    <xf numFmtId="43" fontId="17" fillId="0" borderId="222" xfId="0" applyNumberFormat="1" applyFont="1" applyFill="1" applyBorder="1" applyAlignment="1">
      <alignment vertical="center"/>
    </xf>
    <xf numFmtId="43" fontId="3" fillId="6" borderId="218" xfId="0" applyNumberFormat="1" applyFont="1" applyFill="1" applyBorder="1" applyAlignment="1">
      <alignment vertical="center"/>
    </xf>
    <xf numFmtId="41" fontId="3" fillId="6" borderId="228" xfId="0" applyNumberFormat="1" applyFont="1" applyFill="1" applyBorder="1" applyAlignment="1">
      <alignment vertical="center"/>
    </xf>
    <xf numFmtId="41" fontId="3" fillId="6" borderId="217" xfId="0" applyNumberFormat="1" applyFont="1" applyFill="1" applyBorder="1" applyAlignment="1">
      <alignment vertical="center"/>
    </xf>
    <xf numFmtId="41" fontId="3" fillId="6" borderId="226" xfId="0" applyNumberFormat="1" applyFont="1" applyFill="1" applyBorder="1" applyAlignment="1">
      <alignment vertical="center"/>
    </xf>
    <xf numFmtId="41" fontId="3" fillId="6" borderId="218" xfId="0" applyNumberFormat="1" applyFont="1" applyFill="1" applyBorder="1" applyAlignment="1">
      <alignment vertical="center"/>
    </xf>
    <xf numFmtId="41" fontId="3" fillId="6" borderId="219" xfId="0" applyNumberFormat="1" applyFont="1" applyFill="1" applyBorder="1" applyAlignment="1">
      <alignment vertical="center"/>
    </xf>
    <xf numFmtId="41" fontId="1" fillId="0" borderId="228" xfId="0" applyNumberFormat="1" applyFont="1" applyBorder="1" applyAlignment="1">
      <alignment vertical="center"/>
    </xf>
    <xf numFmtId="41" fontId="1" fillId="4" borderId="217" xfId="0" applyNumberFormat="1" applyFont="1" applyFill="1" applyBorder="1" applyAlignment="1">
      <alignment vertical="center"/>
    </xf>
    <xf numFmtId="41" fontId="1" fillId="0" borderId="226" xfId="0" applyNumberFormat="1" applyFont="1" applyBorder="1" applyAlignment="1">
      <alignment vertical="center"/>
    </xf>
    <xf numFmtId="41" fontId="1" fillId="0" borderId="219" xfId="0" applyNumberFormat="1" applyFont="1" applyBorder="1" applyAlignment="1">
      <alignment vertical="center"/>
    </xf>
    <xf numFmtId="41" fontId="1" fillId="0" borderId="229" xfId="0" applyNumberFormat="1" applyFont="1" applyBorder="1" applyAlignment="1">
      <alignment vertical="center"/>
    </xf>
    <xf numFmtId="41" fontId="1" fillId="4" borderId="220" xfId="0" applyNumberFormat="1" applyFont="1" applyFill="1" applyBorder="1" applyAlignment="1">
      <alignment vertical="center"/>
    </xf>
    <xf numFmtId="41" fontId="1" fillId="0" borderId="227" xfId="0" applyNumberFormat="1" applyFont="1" applyBorder="1" applyAlignment="1">
      <alignment vertical="center"/>
    </xf>
    <xf numFmtId="41" fontId="1" fillId="0" borderId="222" xfId="0" applyNumberFormat="1" applyFont="1" applyBorder="1" applyAlignment="1">
      <alignment vertical="center"/>
    </xf>
    <xf numFmtId="9" fontId="1" fillId="0" borderId="24" xfId="0" applyNumberFormat="1" applyFont="1" applyBorder="1" applyAlignment="1">
      <alignment horizontal="center" vertical="center"/>
    </xf>
    <xf numFmtId="9" fontId="1" fillId="0" borderId="25" xfId="0" applyNumberFormat="1" applyFont="1" applyBorder="1" applyAlignment="1">
      <alignment horizontal="center" vertical="center"/>
    </xf>
    <xf numFmtId="9" fontId="1" fillId="4" borderId="26" xfId="0" applyNumberFormat="1" applyFont="1" applyFill="1" applyBorder="1" applyAlignment="1">
      <alignment horizontal="center" vertical="center"/>
    </xf>
    <xf numFmtId="0" fontId="41" fillId="0" borderId="0" xfId="0" applyFont="1" applyAlignment="1"/>
    <xf numFmtId="182" fontId="16" fillId="4" borderId="25" xfId="0" applyNumberFormat="1" applyFont="1" applyFill="1" applyBorder="1" applyAlignment="1">
      <alignment vertical="center"/>
    </xf>
    <xf numFmtId="182" fontId="16" fillId="4" borderId="28" xfId="0" applyNumberFormat="1" applyFont="1" applyFill="1" applyBorder="1" applyAlignment="1">
      <alignment vertical="center"/>
    </xf>
    <xf numFmtId="0" fontId="12" fillId="25" borderId="237" xfId="0" applyFont="1" applyFill="1" applyBorder="1" applyAlignment="1" applyProtection="1">
      <alignment horizontal="center" vertical="center" shrinkToFit="1"/>
    </xf>
    <xf numFmtId="0" fontId="12" fillId="25" borderId="238" xfId="0" applyFont="1" applyFill="1" applyBorder="1" applyAlignment="1" applyProtection="1">
      <alignment horizontal="center" vertical="center" shrinkToFit="1"/>
    </xf>
    <xf numFmtId="0" fontId="12" fillId="25" borderId="239" xfId="0" applyFont="1" applyFill="1" applyBorder="1" applyAlignment="1" applyProtection="1">
      <alignment horizontal="center" vertical="center" shrinkToFit="1"/>
    </xf>
    <xf numFmtId="0" fontId="1" fillId="18" borderId="240" xfId="0" applyFont="1" applyFill="1" applyBorder="1" applyAlignment="1" applyProtection="1">
      <alignment horizontal="center" vertical="center"/>
    </xf>
    <xf numFmtId="0" fontId="1" fillId="18" borderId="241" xfId="0" applyFont="1" applyFill="1" applyBorder="1" applyAlignment="1" applyProtection="1">
      <alignment horizontal="center" vertical="center"/>
    </xf>
    <xf numFmtId="182" fontId="1" fillId="18" borderId="241" xfId="0" applyNumberFormat="1" applyFont="1" applyFill="1" applyBorder="1" applyAlignment="1" applyProtection="1">
      <alignment horizontal="center" vertical="center"/>
    </xf>
    <xf numFmtId="178" fontId="1" fillId="18" borderId="241" xfId="0" applyNumberFormat="1" applyFont="1" applyFill="1" applyBorder="1" applyAlignment="1" applyProtection="1">
      <alignment vertical="center"/>
    </xf>
    <xf numFmtId="0" fontId="1" fillId="18" borderId="242" xfId="0" applyFont="1" applyFill="1" applyBorder="1" applyAlignment="1" applyProtection="1">
      <alignment vertical="center"/>
    </xf>
    <xf numFmtId="0" fontId="1" fillId="18" borderId="243" xfId="0" applyFont="1" applyFill="1" applyBorder="1" applyAlignment="1" applyProtection="1">
      <alignment horizontal="center" vertical="center"/>
    </xf>
    <xf numFmtId="0" fontId="1" fillId="18" borderId="244" xfId="0" applyFont="1" applyFill="1" applyBorder="1" applyAlignment="1" applyProtection="1">
      <alignment horizontal="center" vertical="center"/>
    </xf>
    <xf numFmtId="182" fontId="1" fillId="18" borderId="244" xfId="0" applyNumberFormat="1" applyFont="1" applyFill="1" applyBorder="1" applyAlignment="1" applyProtection="1">
      <alignment horizontal="center" vertical="center"/>
    </xf>
    <xf numFmtId="178" fontId="1" fillId="18" borderId="244" xfId="0" applyNumberFormat="1" applyFont="1" applyFill="1" applyBorder="1" applyAlignment="1" applyProtection="1">
      <alignment vertical="center"/>
    </xf>
    <xf numFmtId="0" fontId="1" fillId="18" borderId="245" xfId="0" applyFont="1" applyFill="1" applyBorder="1" applyAlignment="1" applyProtection="1">
      <alignment vertical="center"/>
    </xf>
    <xf numFmtId="182" fontId="17" fillId="4" borderId="25" xfId="0" applyNumberFormat="1" applyFont="1" applyFill="1" applyBorder="1" applyAlignment="1">
      <alignment vertical="center"/>
    </xf>
    <xf numFmtId="182" fontId="17" fillId="4" borderId="26" xfId="0" applyNumberFormat="1" applyFont="1" applyFill="1" applyBorder="1" applyAlignment="1">
      <alignment vertical="center"/>
    </xf>
    <xf numFmtId="182" fontId="17" fillId="4" borderId="27" xfId="0" applyNumberFormat="1" applyFont="1" applyFill="1" applyBorder="1" applyAlignment="1">
      <alignment vertical="center"/>
    </xf>
    <xf numFmtId="182" fontId="17" fillId="4" borderId="28" xfId="0" applyNumberFormat="1" applyFont="1" applyFill="1" applyBorder="1" applyAlignment="1">
      <alignment vertical="center"/>
    </xf>
    <xf numFmtId="182" fontId="17" fillId="4" borderId="29" xfId="0" applyNumberFormat="1" applyFont="1" applyFill="1" applyBorder="1" applyAlignment="1">
      <alignment vertical="center"/>
    </xf>
    <xf numFmtId="41" fontId="40" fillId="4" borderId="26" xfId="0" applyNumberFormat="1" applyFont="1" applyFill="1" applyBorder="1" applyAlignment="1">
      <alignment vertical="center"/>
    </xf>
    <xf numFmtId="9" fontId="1" fillId="0" borderId="25" xfId="0" applyNumberFormat="1" applyFont="1" applyBorder="1" applyAlignment="1">
      <alignment vertical="center"/>
    </xf>
    <xf numFmtId="182" fontId="40" fillId="0" borderId="25" xfId="0" applyNumberFormat="1" applyFont="1" applyBorder="1" applyAlignment="1">
      <alignment vertical="center"/>
    </xf>
    <xf numFmtId="9" fontId="1" fillId="0" borderId="28" xfId="0" applyNumberFormat="1" applyFont="1" applyBorder="1" applyAlignment="1">
      <alignment vertical="center"/>
    </xf>
    <xf numFmtId="0" fontId="1" fillId="0" borderId="246" xfId="0" applyFont="1" applyBorder="1" applyAlignment="1">
      <alignment vertical="center"/>
    </xf>
    <xf numFmtId="0" fontId="1" fillId="0" borderId="31" xfId="0" applyFont="1" applyBorder="1" applyAlignment="1">
      <alignment vertical="center"/>
    </xf>
    <xf numFmtId="182" fontId="17" fillId="4" borderId="30" xfId="0" applyNumberFormat="1" applyFont="1" applyFill="1" applyBorder="1" applyAlignment="1">
      <alignment vertical="center"/>
    </xf>
    <xf numFmtId="182" fontId="17" fillId="4" borderId="31" xfId="0" applyNumberFormat="1" applyFont="1" applyFill="1" applyBorder="1" applyAlignment="1">
      <alignment vertical="center"/>
    </xf>
    <xf numFmtId="182" fontId="17" fillId="4" borderId="32" xfId="0" applyNumberFormat="1" applyFont="1" applyFill="1" applyBorder="1" applyAlignment="1">
      <alignment vertical="center"/>
    </xf>
    <xf numFmtId="182" fontId="1" fillId="0" borderId="246" xfId="0" applyNumberFormat="1" applyFont="1" applyBorder="1" applyAlignment="1">
      <alignment vertical="center"/>
    </xf>
    <xf numFmtId="182" fontId="1" fillId="0" borderId="247" xfId="0" applyNumberFormat="1" applyFont="1" applyBorder="1" applyAlignment="1">
      <alignment vertical="center"/>
    </xf>
    <xf numFmtId="182" fontId="1" fillId="0" borderId="249" xfId="0" applyNumberFormat="1" applyFont="1" applyBorder="1" applyAlignment="1">
      <alignment vertical="center"/>
    </xf>
    <xf numFmtId="182" fontId="1" fillId="0" borderId="250" xfId="0" applyNumberFormat="1" applyFont="1" applyBorder="1" applyAlignment="1">
      <alignment vertical="center"/>
    </xf>
    <xf numFmtId="0" fontId="1" fillId="0" borderId="246" xfId="0" applyFont="1" applyBorder="1" applyAlignment="1">
      <alignment horizontal="center" vertical="center"/>
    </xf>
    <xf numFmtId="182" fontId="1" fillId="0" borderId="248" xfId="0" applyNumberFormat="1" applyFont="1" applyBorder="1" applyAlignment="1">
      <alignment vertical="center"/>
    </xf>
    <xf numFmtId="10" fontId="3" fillId="6" borderId="183" xfId="0" applyNumberFormat="1" applyFont="1" applyFill="1" applyBorder="1" applyAlignment="1" applyProtection="1">
      <alignment vertical="center"/>
      <protection locked="0"/>
    </xf>
    <xf numFmtId="10" fontId="1" fillId="0" borderId="246" xfId="0" applyNumberFormat="1" applyFont="1" applyBorder="1" applyAlignment="1">
      <alignment horizontal="center" vertical="center"/>
    </xf>
    <xf numFmtId="0" fontId="8" fillId="0" borderId="246" xfId="0" applyFont="1" applyBorder="1" applyAlignment="1">
      <alignment horizontal="center" vertical="center"/>
    </xf>
    <xf numFmtId="182" fontId="8" fillId="0" borderId="246" xfId="0" applyNumberFormat="1" applyFont="1" applyBorder="1" applyAlignment="1">
      <alignment horizontal="center" vertical="center"/>
    </xf>
    <xf numFmtId="10" fontId="8" fillId="0" borderId="246" xfId="0" applyNumberFormat="1" applyFont="1" applyBorder="1" applyAlignment="1">
      <alignment horizontal="center" vertical="center"/>
    </xf>
    <xf numFmtId="182" fontId="1" fillId="0" borderId="246" xfId="0" applyNumberFormat="1" applyFont="1" applyFill="1" applyBorder="1" applyAlignment="1">
      <alignment vertical="center"/>
    </xf>
    <xf numFmtId="182" fontId="17" fillId="0" borderId="196" xfId="0" applyNumberFormat="1" applyFont="1" applyFill="1" applyBorder="1" applyAlignment="1">
      <alignment vertical="center"/>
    </xf>
    <xf numFmtId="182" fontId="17" fillId="0" borderId="37" xfId="0" applyNumberFormat="1" applyFont="1" applyFill="1" applyBorder="1" applyAlignment="1">
      <alignment vertical="center"/>
    </xf>
    <xf numFmtId="182" fontId="17" fillId="0" borderId="38" xfId="0" applyNumberFormat="1" applyFont="1" applyFill="1" applyBorder="1" applyAlignment="1">
      <alignment vertical="center"/>
    </xf>
    <xf numFmtId="0" fontId="42" fillId="0" borderId="0" xfId="0" applyFont="1" applyAlignment="1">
      <alignment horizontal="center" vertical="center"/>
    </xf>
    <xf numFmtId="182" fontId="1" fillId="0" borderId="248" xfId="0" applyNumberFormat="1" applyFont="1" applyFill="1" applyBorder="1" applyAlignment="1">
      <alignment vertical="center"/>
    </xf>
    <xf numFmtId="182" fontId="8" fillId="0" borderId="246" xfId="0" applyNumberFormat="1" applyFont="1" applyFill="1" applyBorder="1" applyAlignment="1">
      <alignment vertical="center"/>
    </xf>
    <xf numFmtId="182" fontId="8" fillId="0" borderId="248" xfId="0" applyNumberFormat="1" applyFont="1" applyFill="1" applyBorder="1" applyAlignment="1">
      <alignment vertical="center"/>
    </xf>
    <xf numFmtId="182" fontId="1" fillId="0" borderId="248" xfId="0" quotePrefix="1" applyNumberFormat="1" applyFont="1" applyFill="1" applyBorder="1" applyAlignment="1">
      <alignment vertical="center"/>
    </xf>
    <xf numFmtId="183" fontId="1" fillId="0" borderId="0" xfId="0" applyNumberFormat="1" applyFont="1" applyAlignment="1">
      <alignment vertical="center"/>
    </xf>
    <xf numFmtId="0" fontId="1" fillId="0" borderId="22" xfId="0" applyFont="1" applyBorder="1" applyAlignment="1">
      <alignment vertical="center"/>
    </xf>
    <xf numFmtId="9" fontId="1" fillId="0" borderId="22" xfId="0" applyNumberFormat="1" applyFont="1" applyBorder="1" applyAlignment="1">
      <alignment horizontal="center" vertical="center"/>
    </xf>
    <xf numFmtId="0" fontId="1" fillId="0" borderId="25" xfId="0" applyFont="1" applyBorder="1" applyAlignment="1">
      <alignment horizontal="center" vertical="center"/>
    </xf>
    <xf numFmtId="0" fontId="1" fillId="0" borderId="28" xfId="0" applyFont="1" applyBorder="1" applyAlignment="1">
      <alignment horizontal="center" vertical="center"/>
    </xf>
    <xf numFmtId="182" fontId="43" fillId="0" borderId="0" xfId="0" applyNumberFormat="1" applyFont="1" applyAlignment="1">
      <alignment vertical="center"/>
    </xf>
    <xf numFmtId="182" fontId="1" fillId="0" borderId="25" xfId="0" applyNumberFormat="1" applyFont="1" applyBorder="1" applyAlignment="1">
      <alignment horizontal="right" vertical="center"/>
    </xf>
    <xf numFmtId="0" fontId="1" fillId="0" borderId="23" xfId="0" applyFont="1" applyBorder="1" applyAlignment="1">
      <alignment horizontal="center" vertical="center"/>
    </xf>
    <xf numFmtId="181" fontId="1" fillId="0" borderId="25" xfId="0" applyNumberFormat="1" applyFont="1" applyBorder="1" applyAlignment="1">
      <alignment horizontal="center" vertical="center"/>
    </xf>
    <xf numFmtId="0" fontId="1" fillId="17" borderId="246" xfId="0" applyFont="1" applyFill="1" applyBorder="1" applyAlignment="1" applyProtection="1">
      <alignment horizontal="center" vertical="center"/>
      <protection locked="0"/>
    </xf>
    <xf numFmtId="182" fontId="17" fillId="17" borderId="196" xfId="0" applyNumberFormat="1" applyFont="1" applyFill="1" applyBorder="1" applyAlignment="1" applyProtection="1">
      <alignment vertical="center"/>
      <protection locked="0"/>
    </xf>
    <xf numFmtId="182" fontId="17" fillId="17" borderId="37" xfId="0" applyNumberFormat="1" applyFont="1" applyFill="1" applyBorder="1" applyAlignment="1" applyProtection="1">
      <alignment vertical="center"/>
      <protection locked="0"/>
    </xf>
    <xf numFmtId="182" fontId="17" fillId="17" borderId="38" xfId="0" applyNumberFormat="1" applyFont="1" applyFill="1" applyBorder="1" applyAlignment="1" applyProtection="1">
      <alignment vertical="center"/>
      <protection locked="0"/>
    </xf>
    <xf numFmtId="0" fontId="10" fillId="0" borderId="0" xfId="0" applyFont="1" applyAlignment="1">
      <alignment vertical="center"/>
    </xf>
    <xf numFmtId="0" fontId="10" fillId="11" borderId="10" xfId="0" applyFont="1" applyFill="1" applyBorder="1" applyAlignment="1">
      <alignment horizontal="center" vertical="center"/>
    </xf>
    <xf numFmtId="0" fontId="10" fillId="11" borderId="11" xfId="0" applyFont="1" applyFill="1" applyBorder="1" applyAlignment="1">
      <alignment horizontal="center" vertical="center"/>
    </xf>
    <xf numFmtId="0" fontId="8" fillId="8" borderId="13" xfId="0" applyFont="1" applyFill="1" applyBorder="1" applyAlignment="1">
      <alignment horizontal="center" vertical="center"/>
    </xf>
    <xf numFmtId="0" fontId="8" fillId="8" borderId="14" xfId="0" applyFont="1" applyFill="1" applyBorder="1" applyAlignment="1">
      <alignment horizontal="center" vertical="center"/>
    </xf>
    <xf numFmtId="0" fontId="8" fillId="8" borderId="18" xfId="0" applyFont="1" applyFill="1" applyBorder="1" applyAlignment="1">
      <alignment horizontal="center" vertical="center"/>
    </xf>
    <xf numFmtId="0" fontId="8" fillId="8" borderId="19" xfId="0" applyFont="1" applyFill="1" applyBorder="1" applyAlignment="1">
      <alignment horizontal="center" vertical="center"/>
    </xf>
    <xf numFmtId="0" fontId="45" fillId="0" borderId="0" xfId="0" applyFont="1" applyAlignment="1">
      <alignment vertical="center"/>
    </xf>
    <xf numFmtId="182" fontId="17" fillId="4" borderId="13" xfId="0" applyNumberFormat="1" applyFont="1" applyFill="1" applyBorder="1" applyAlignment="1">
      <alignment horizontal="right" vertical="center"/>
    </xf>
    <xf numFmtId="182" fontId="17" fillId="4" borderId="14" xfId="0" applyNumberFormat="1" applyFont="1" applyFill="1" applyBorder="1" applyAlignment="1">
      <alignment horizontal="right" vertical="center"/>
    </xf>
    <xf numFmtId="182" fontId="17" fillId="4" borderId="15" xfId="0" applyNumberFormat="1" applyFont="1" applyFill="1" applyBorder="1" applyAlignment="1">
      <alignment horizontal="right" vertical="center"/>
    </xf>
    <xf numFmtId="9" fontId="17" fillId="4" borderId="13" xfId="0" applyNumberFormat="1" applyFont="1" applyFill="1" applyBorder="1" applyAlignment="1">
      <alignment horizontal="right" vertical="center"/>
    </xf>
    <xf numFmtId="9" fontId="17" fillId="4" borderId="14" xfId="0" applyNumberFormat="1" applyFont="1" applyFill="1" applyBorder="1" applyAlignment="1">
      <alignment horizontal="right" vertical="center"/>
    </xf>
    <xf numFmtId="9" fontId="17" fillId="4" borderId="15" xfId="0" applyNumberFormat="1" applyFont="1" applyFill="1" applyBorder="1" applyAlignment="1">
      <alignment horizontal="right" vertical="center"/>
    </xf>
    <xf numFmtId="9" fontId="17" fillId="4" borderId="84" xfId="0" applyNumberFormat="1" applyFont="1" applyFill="1" applyBorder="1" applyAlignment="1">
      <alignment horizontal="right" vertical="center"/>
    </xf>
    <xf numFmtId="9" fontId="17" fillId="4" borderId="68" xfId="0" applyNumberFormat="1" applyFont="1" applyFill="1" applyBorder="1" applyAlignment="1">
      <alignment horizontal="right" vertical="center"/>
    </xf>
    <xf numFmtId="9" fontId="17" fillId="4" borderId="69" xfId="0" applyNumberFormat="1" applyFont="1" applyFill="1" applyBorder="1" applyAlignment="1">
      <alignment horizontal="right" vertical="center"/>
    </xf>
    <xf numFmtId="182" fontId="17" fillId="4" borderId="85" xfId="0" applyNumberFormat="1" applyFont="1" applyFill="1" applyBorder="1" applyAlignment="1">
      <alignment horizontal="right" vertical="center"/>
    </xf>
    <xf numFmtId="182" fontId="17" fillId="4" borderId="78" xfId="0" applyNumberFormat="1" applyFont="1" applyFill="1" applyBorder="1" applyAlignment="1">
      <alignment horizontal="right" vertical="center"/>
    </xf>
    <xf numFmtId="182" fontId="17" fillId="4" borderId="79" xfId="0" applyNumberFormat="1" applyFont="1" applyFill="1" applyBorder="1" applyAlignment="1">
      <alignment horizontal="right" vertical="center"/>
    </xf>
    <xf numFmtId="9" fontId="17" fillId="4" borderId="18" xfId="0" applyNumberFormat="1" applyFont="1" applyFill="1" applyBorder="1" applyAlignment="1">
      <alignment horizontal="right" vertical="center"/>
    </xf>
    <xf numFmtId="9" fontId="17" fillId="4" borderId="19" xfId="0" applyNumberFormat="1" applyFont="1" applyFill="1" applyBorder="1" applyAlignment="1">
      <alignment horizontal="right" vertical="center"/>
    </xf>
    <xf numFmtId="9" fontId="17" fillId="4" borderId="20" xfId="0" applyNumberFormat="1" applyFont="1" applyFill="1" applyBorder="1" applyAlignment="1">
      <alignment horizontal="right" vertical="center"/>
    </xf>
    <xf numFmtId="0" fontId="1" fillId="17" borderId="37" xfId="0" applyFont="1" applyFill="1" applyBorder="1" applyAlignment="1" applyProtection="1">
      <alignment vertical="center" shrinkToFit="1"/>
      <protection locked="0"/>
    </xf>
    <xf numFmtId="0" fontId="1" fillId="17" borderId="206" xfId="0" applyFont="1" applyFill="1" applyBorder="1" applyAlignment="1" applyProtection="1">
      <alignment vertical="center" shrinkToFit="1"/>
      <protection locked="0"/>
    </xf>
    <xf numFmtId="182" fontId="17" fillId="16" borderId="116" xfId="0" applyNumberFormat="1" applyFont="1" applyFill="1" applyBorder="1" applyAlignment="1" applyProtection="1">
      <alignment vertical="center"/>
      <protection locked="0"/>
    </xf>
    <xf numFmtId="9" fontId="1" fillId="16" borderId="36" xfId="0" applyNumberFormat="1" applyFont="1" applyFill="1" applyBorder="1" applyAlignment="1" applyProtection="1">
      <alignment horizontal="center" vertical="center"/>
      <protection locked="0"/>
    </xf>
    <xf numFmtId="9" fontId="1" fillId="16" borderId="37" xfId="0" applyNumberFormat="1" applyFont="1" applyFill="1" applyBorder="1" applyAlignment="1" applyProtection="1">
      <alignment horizontal="center" vertical="center"/>
      <protection locked="0"/>
    </xf>
    <xf numFmtId="9" fontId="1" fillId="16" borderId="38" xfId="0" applyNumberFormat="1" applyFont="1" applyFill="1" applyBorder="1" applyAlignment="1" applyProtection="1">
      <alignment horizontal="center" vertical="center"/>
      <protection locked="0"/>
    </xf>
    <xf numFmtId="9" fontId="1" fillId="16" borderId="39" xfId="0" applyNumberFormat="1" applyFont="1" applyFill="1" applyBorder="1" applyAlignment="1" applyProtection="1">
      <alignment horizontal="center" vertical="center"/>
      <protection locked="0"/>
    </xf>
    <xf numFmtId="9" fontId="1" fillId="16" borderId="40" xfId="0" applyNumberFormat="1" applyFont="1" applyFill="1" applyBorder="1" applyAlignment="1" applyProtection="1">
      <alignment horizontal="center" vertical="center"/>
      <protection locked="0"/>
    </xf>
    <xf numFmtId="9" fontId="1" fillId="16" borderId="41" xfId="0" applyNumberFormat="1" applyFont="1" applyFill="1" applyBorder="1" applyAlignment="1" applyProtection="1">
      <alignment horizontal="center" vertical="center"/>
      <protection locked="0"/>
    </xf>
    <xf numFmtId="14" fontId="1" fillId="16" borderId="37" xfId="0" applyNumberFormat="1" applyFont="1" applyFill="1" applyBorder="1" applyAlignment="1" applyProtection="1">
      <alignment horizontal="center" vertical="center"/>
      <protection locked="0"/>
    </xf>
    <xf numFmtId="14" fontId="1" fillId="16" borderId="40" xfId="0" applyNumberFormat="1" applyFont="1" applyFill="1" applyBorder="1" applyAlignment="1" applyProtection="1">
      <alignment horizontal="center" vertical="center"/>
      <protection locked="0"/>
    </xf>
    <xf numFmtId="182" fontId="17" fillId="16" borderId="119" xfId="0" applyNumberFormat="1" applyFont="1" applyFill="1" applyBorder="1" applyAlignment="1" applyProtection="1">
      <alignment vertical="center"/>
      <protection locked="0"/>
    </xf>
    <xf numFmtId="182" fontId="17" fillId="16" borderId="26" xfId="0" applyNumberFormat="1" applyFont="1" applyFill="1" applyBorder="1" applyAlignment="1" applyProtection="1">
      <alignment vertical="center"/>
      <protection locked="0"/>
    </xf>
    <xf numFmtId="182" fontId="16" fillId="4" borderId="175" xfId="0" applyNumberFormat="1" applyFont="1" applyFill="1" applyBorder="1" applyAlignment="1" applyProtection="1">
      <alignment vertical="center"/>
      <protection locked="0"/>
    </xf>
    <xf numFmtId="182" fontId="16" fillId="4" borderId="135" xfId="0" applyNumberFormat="1" applyFont="1" applyFill="1" applyBorder="1" applyAlignment="1" applyProtection="1">
      <alignment vertical="center"/>
      <protection locked="0"/>
    </xf>
    <xf numFmtId="182" fontId="16" fillId="4" borderId="173" xfId="0" applyNumberFormat="1" applyFont="1" applyFill="1" applyBorder="1" applyAlignment="1" applyProtection="1">
      <alignment vertical="center"/>
      <protection locked="0"/>
    </xf>
    <xf numFmtId="182" fontId="16" fillId="4" borderId="136" xfId="0" applyNumberFormat="1" applyFont="1" applyFill="1" applyBorder="1" applyAlignment="1" applyProtection="1">
      <alignment vertical="center"/>
      <protection locked="0"/>
    </xf>
    <xf numFmtId="182" fontId="17" fillId="0" borderId="176" xfId="0" applyNumberFormat="1" applyFont="1" applyBorder="1" applyAlignment="1" applyProtection="1">
      <alignment vertical="center"/>
      <protection locked="0"/>
    </xf>
    <xf numFmtId="182" fontId="17" fillId="0" borderId="28" xfId="0" applyNumberFormat="1" applyFont="1" applyBorder="1" applyAlignment="1" applyProtection="1">
      <alignment vertical="center"/>
      <protection locked="0"/>
    </xf>
    <xf numFmtId="182" fontId="17" fillId="0" borderId="174" xfId="0" applyNumberFormat="1" applyFont="1" applyBorder="1" applyAlignment="1" applyProtection="1">
      <alignment vertical="center"/>
      <protection locked="0"/>
    </xf>
    <xf numFmtId="182" fontId="17" fillId="0" borderId="29" xfId="0" applyNumberFormat="1" applyFont="1" applyBorder="1" applyAlignment="1" applyProtection="1">
      <alignment vertical="center"/>
      <protection locked="0"/>
    </xf>
    <xf numFmtId="10" fontId="17" fillId="0" borderId="25" xfId="0" applyNumberFormat="1" applyFont="1" applyBorder="1" applyAlignment="1" applyProtection="1">
      <alignment horizontal="center" vertical="center"/>
      <protection locked="0"/>
    </xf>
    <xf numFmtId="182" fontId="17" fillId="0" borderId="116" xfId="0" applyNumberFormat="1" applyFont="1" applyBorder="1" applyAlignment="1" applyProtection="1">
      <alignment vertical="center"/>
      <protection locked="0"/>
    </xf>
    <xf numFmtId="182" fontId="16" fillId="6" borderId="25" xfId="0" applyNumberFormat="1" applyFont="1" applyFill="1" applyBorder="1" applyAlignment="1" applyProtection="1">
      <alignment vertical="center"/>
      <protection locked="0"/>
    </xf>
    <xf numFmtId="10" fontId="16" fillId="6" borderId="25" xfId="0" applyNumberFormat="1" applyFont="1" applyFill="1" applyBorder="1" applyAlignment="1" applyProtection="1">
      <alignment horizontal="center" vertical="center"/>
      <protection locked="0"/>
    </xf>
    <xf numFmtId="182" fontId="16" fillId="6" borderId="116" xfId="0" applyNumberFormat="1" applyFont="1" applyFill="1" applyBorder="1" applyAlignment="1" applyProtection="1">
      <alignment vertical="center"/>
      <protection locked="0"/>
    </xf>
    <xf numFmtId="10" fontId="17" fillId="0" borderId="28" xfId="0" applyNumberFormat="1" applyFont="1" applyBorder="1" applyAlignment="1" applyProtection="1">
      <alignment horizontal="center" vertical="center"/>
      <protection locked="0"/>
    </xf>
    <xf numFmtId="182" fontId="17" fillId="17" borderId="26" xfId="0" applyNumberFormat="1" applyFont="1" applyFill="1" applyBorder="1" applyAlignment="1" applyProtection="1">
      <alignment vertical="center"/>
      <protection locked="0"/>
    </xf>
    <xf numFmtId="182" fontId="16" fillId="6" borderId="26" xfId="0" applyNumberFormat="1" applyFont="1" applyFill="1" applyBorder="1" applyAlignment="1" applyProtection="1">
      <alignment vertical="center"/>
      <protection locked="0"/>
    </xf>
    <xf numFmtId="14" fontId="17" fillId="17" borderId="25" xfId="0" applyNumberFormat="1" applyFont="1" applyFill="1" applyBorder="1" applyAlignment="1" applyProtection="1">
      <alignment horizontal="center" vertical="center"/>
      <protection locked="0"/>
    </xf>
    <xf numFmtId="182" fontId="17" fillId="17" borderId="119" xfId="0" applyNumberFormat="1" applyFont="1" applyFill="1" applyBorder="1" applyAlignment="1" applyProtection="1">
      <alignment vertical="center"/>
      <protection locked="0"/>
    </xf>
    <xf numFmtId="182" fontId="17" fillId="17" borderId="159" xfId="0" applyNumberFormat="1" applyFont="1" applyFill="1" applyBorder="1" applyAlignment="1" applyProtection="1">
      <alignment vertical="center"/>
      <protection locked="0"/>
    </xf>
    <xf numFmtId="182" fontId="17" fillId="17" borderId="31" xfId="0" applyNumberFormat="1" applyFont="1" applyFill="1" applyBorder="1" applyAlignment="1" applyProtection="1">
      <alignment vertical="center"/>
      <protection locked="0"/>
    </xf>
    <xf numFmtId="182" fontId="17" fillId="17" borderId="32" xfId="0" applyNumberFormat="1" applyFont="1" applyFill="1" applyBorder="1" applyAlignment="1" applyProtection="1">
      <alignment vertical="center"/>
      <protection locked="0"/>
    </xf>
    <xf numFmtId="0" fontId="1" fillId="24" borderId="116" xfId="0" applyFont="1" applyFill="1" applyBorder="1" applyAlignment="1" applyProtection="1">
      <alignment horizontal="center" vertical="center" shrinkToFit="1"/>
      <protection locked="0"/>
    </xf>
    <xf numFmtId="0" fontId="3" fillId="0" borderId="116" xfId="0" applyFont="1" applyBorder="1" applyAlignment="1" applyProtection="1">
      <alignment horizontal="center" vertical="center" shrinkToFit="1"/>
      <protection locked="0"/>
    </xf>
    <xf numFmtId="41" fontId="1" fillId="17" borderId="24" xfId="0" applyNumberFormat="1" applyFont="1" applyFill="1" applyBorder="1" applyAlignment="1" applyProtection="1">
      <alignment vertical="center"/>
      <protection locked="0"/>
    </xf>
    <xf numFmtId="41" fontId="1" fillId="17" borderId="25" xfId="0" applyNumberFormat="1" applyFont="1" applyFill="1" applyBorder="1" applyAlignment="1" applyProtection="1">
      <alignment vertical="center"/>
      <protection locked="0"/>
    </xf>
    <xf numFmtId="0" fontId="40" fillId="29" borderId="234" xfId="0" applyFont="1" applyFill="1" applyBorder="1" applyAlignment="1" applyProtection="1">
      <alignment horizontal="center" vertical="center" shrinkToFit="1"/>
      <protection locked="0"/>
    </xf>
    <xf numFmtId="182" fontId="1" fillId="17" borderId="25" xfId="0" applyNumberFormat="1" applyFont="1" applyFill="1" applyBorder="1" applyAlignment="1" applyProtection="1">
      <alignment vertical="center"/>
      <protection locked="0"/>
    </xf>
    <xf numFmtId="182" fontId="3" fillId="17" borderId="25" xfId="0" applyNumberFormat="1" applyFont="1" applyFill="1" applyBorder="1" applyAlignment="1" applyProtection="1">
      <alignment vertical="center"/>
      <protection locked="0"/>
    </xf>
    <xf numFmtId="182" fontId="3" fillId="0" borderId="25" xfId="0" applyNumberFormat="1" applyFont="1" applyBorder="1" applyAlignment="1" applyProtection="1">
      <alignment vertical="center"/>
      <protection locked="0"/>
    </xf>
    <xf numFmtId="182" fontId="1" fillId="0" borderId="25" xfId="0" applyNumberFormat="1" applyFont="1" applyBorder="1" applyAlignment="1" applyProtection="1">
      <alignment vertical="center"/>
      <protection locked="0"/>
    </xf>
    <xf numFmtId="182" fontId="3" fillId="30" borderId="25" xfId="0" applyNumberFormat="1" applyFont="1" applyFill="1" applyBorder="1" applyAlignment="1" applyProtection="1">
      <alignment vertical="center"/>
      <protection locked="0"/>
    </xf>
    <xf numFmtId="182" fontId="1" fillId="30" borderId="25" xfId="0" applyNumberFormat="1" applyFont="1" applyFill="1" applyBorder="1" applyAlignment="1" applyProtection="1">
      <alignment vertical="center"/>
      <protection locked="0"/>
    </xf>
    <xf numFmtId="182" fontId="1" fillId="30" borderId="28" xfId="0" applyNumberFormat="1" applyFont="1" applyFill="1" applyBorder="1" applyAlignment="1" applyProtection="1">
      <alignment vertical="center"/>
      <protection locked="0"/>
    </xf>
    <xf numFmtId="182" fontId="3" fillId="0" borderId="26" xfId="0" applyNumberFormat="1" applyFont="1" applyBorder="1" applyAlignment="1" applyProtection="1">
      <alignment vertical="center"/>
      <protection locked="0"/>
    </xf>
    <xf numFmtId="182" fontId="1" fillId="0" borderId="26" xfId="0" applyNumberFormat="1" applyFont="1" applyBorder="1" applyAlignment="1" applyProtection="1">
      <alignment vertical="center"/>
      <protection locked="0"/>
    </xf>
    <xf numFmtId="182" fontId="1" fillId="0" borderId="29" xfId="0" applyNumberFormat="1" applyFont="1" applyBorder="1" applyAlignment="1" applyProtection="1">
      <alignment vertical="center"/>
      <protection locked="0"/>
    </xf>
    <xf numFmtId="0" fontId="3" fillId="2" borderId="251" xfId="0" applyFont="1" applyFill="1" applyBorder="1" applyAlignment="1">
      <alignment horizontal="center" vertical="center"/>
    </xf>
    <xf numFmtId="0" fontId="1" fillId="0" borderId="252" xfId="0" applyFont="1" applyBorder="1" applyAlignment="1" applyProtection="1">
      <alignment horizontal="center" vertical="center"/>
      <protection locked="0"/>
    </xf>
    <xf numFmtId="0" fontId="1" fillId="0" borderId="253" xfId="0" applyFont="1" applyBorder="1" applyAlignment="1" applyProtection="1">
      <alignment horizontal="center" vertical="center"/>
      <protection locked="0"/>
    </xf>
    <xf numFmtId="0" fontId="1" fillId="0" borderId="133" xfId="0" applyFont="1" applyBorder="1" applyAlignment="1">
      <alignment horizontal="center" vertical="center"/>
    </xf>
    <xf numFmtId="0" fontId="1" fillId="0" borderId="134" xfId="0" applyFont="1" applyBorder="1" applyAlignment="1">
      <alignment horizontal="center" vertical="center"/>
    </xf>
    <xf numFmtId="0" fontId="1" fillId="0" borderId="254" xfId="0" applyFont="1" applyBorder="1" applyAlignment="1">
      <alignment horizontal="center" vertical="center"/>
    </xf>
    <xf numFmtId="0" fontId="1" fillId="0" borderId="31" xfId="0" applyFont="1" applyBorder="1" applyAlignment="1">
      <alignment horizontal="center" vertical="center"/>
    </xf>
    <xf numFmtId="0" fontId="12" fillId="31" borderId="25" xfId="0" applyFont="1" applyFill="1" applyBorder="1" applyAlignment="1" applyProtection="1">
      <alignment horizontal="center" vertical="center" wrapText="1"/>
    </xf>
    <xf numFmtId="0" fontId="1" fillId="0" borderId="133" xfId="0" applyFont="1" applyBorder="1" applyAlignment="1">
      <alignment vertical="center"/>
    </xf>
    <xf numFmtId="0" fontId="12" fillId="31" borderId="265" xfId="0" applyFont="1" applyFill="1" applyBorder="1" applyAlignment="1" applyProtection="1">
      <alignment horizontal="center" vertical="center" wrapText="1"/>
    </xf>
    <xf numFmtId="0" fontId="1" fillId="0" borderId="269" xfId="0" applyFont="1" applyBorder="1" applyAlignment="1">
      <alignment horizontal="center" vertical="center"/>
    </xf>
    <xf numFmtId="0" fontId="1" fillId="0" borderId="269" xfId="0" applyFont="1" applyBorder="1" applyAlignment="1">
      <alignment vertical="center"/>
    </xf>
    <xf numFmtId="0" fontId="1" fillId="0" borderId="265" xfId="0" applyFont="1" applyBorder="1" applyAlignment="1">
      <alignment horizontal="center" vertical="center"/>
    </xf>
    <xf numFmtId="0" fontId="1" fillId="0" borderId="265" xfId="0" applyFont="1" applyBorder="1" applyAlignment="1">
      <alignment vertical="center"/>
    </xf>
    <xf numFmtId="0" fontId="1" fillId="0" borderId="275" xfId="0" applyFont="1" applyBorder="1" applyAlignment="1">
      <alignment horizontal="center" vertical="center"/>
    </xf>
    <xf numFmtId="0" fontId="1" fillId="1" borderId="133" xfId="0" applyFont="1" applyFill="1" applyBorder="1" applyAlignment="1">
      <alignment horizontal="center" vertical="center"/>
    </xf>
    <xf numFmtId="0" fontId="1" fillId="1" borderId="25" xfId="0" applyFont="1" applyFill="1" applyBorder="1" applyAlignment="1">
      <alignment horizontal="center" vertical="center"/>
    </xf>
    <xf numFmtId="0" fontId="1" fillId="1" borderId="269" xfId="0" applyFont="1" applyFill="1" applyBorder="1" applyAlignment="1">
      <alignment horizontal="center" vertical="center"/>
    </xf>
    <xf numFmtId="0" fontId="3" fillId="4" borderId="133" xfId="0" applyFont="1" applyFill="1" applyBorder="1" applyAlignment="1">
      <alignment horizontal="center" vertical="center"/>
    </xf>
    <xf numFmtId="0" fontId="1" fillId="4" borderId="25" xfId="0" applyFont="1" applyFill="1" applyBorder="1" applyAlignment="1">
      <alignment horizontal="center" vertical="center"/>
    </xf>
    <xf numFmtId="182" fontId="3" fillId="4" borderId="25" xfId="0" applyNumberFormat="1" applyFont="1" applyFill="1" applyBorder="1" applyAlignment="1">
      <alignment vertical="center"/>
    </xf>
    <xf numFmtId="182" fontId="1" fillId="4" borderId="25" xfId="0" applyNumberFormat="1" applyFont="1" applyFill="1" applyBorder="1" applyAlignment="1">
      <alignment vertical="center"/>
    </xf>
    <xf numFmtId="9" fontId="1" fillId="4" borderId="25" xfId="0" applyNumberFormat="1" applyFont="1" applyFill="1" applyBorder="1" applyAlignment="1">
      <alignment vertical="center"/>
    </xf>
    <xf numFmtId="9" fontId="3" fillId="0" borderId="26" xfId="0" applyNumberFormat="1" applyFont="1" applyBorder="1" applyAlignment="1">
      <alignment horizontal="center" vertical="center"/>
    </xf>
    <xf numFmtId="9" fontId="1" fillId="0" borderId="26" xfId="0" applyNumberFormat="1" applyFont="1" applyBorder="1" applyAlignment="1">
      <alignment horizontal="center" vertical="center"/>
    </xf>
    <xf numFmtId="10" fontId="1" fillId="0" borderId="26" xfId="0" applyNumberFormat="1" applyFont="1" applyBorder="1" applyAlignment="1">
      <alignment horizontal="center" vertical="center"/>
    </xf>
    <xf numFmtId="10" fontId="35" fillId="0" borderId="26" xfId="0" applyNumberFormat="1" applyFont="1" applyBorder="1" applyAlignment="1">
      <alignment horizontal="center" vertical="center"/>
    </xf>
    <xf numFmtId="9" fontId="35" fillId="0" borderId="26" xfId="0" applyNumberFormat="1" applyFont="1" applyBorder="1" applyAlignment="1">
      <alignment horizontal="center" vertical="center"/>
    </xf>
    <xf numFmtId="9" fontId="1" fillId="0" borderId="28" xfId="0" applyNumberFormat="1" applyFont="1" applyBorder="1" applyAlignment="1">
      <alignment horizontal="center" vertical="center"/>
    </xf>
    <xf numFmtId="9" fontId="1" fillId="0" borderId="29" xfId="0" applyNumberFormat="1" applyFont="1" applyBorder="1" applyAlignment="1">
      <alignment horizontal="center" vertical="center"/>
    </xf>
    <xf numFmtId="182" fontId="1" fillId="17" borderId="28" xfId="0" applyNumberFormat="1" applyFont="1" applyFill="1" applyBorder="1" applyAlignment="1" applyProtection="1">
      <alignment vertical="center"/>
      <protection locked="0"/>
    </xf>
    <xf numFmtId="0" fontId="12" fillId="21" borderId="21" xfId="0" applyFont="1" applyFill="1" applyBorder="1" applyAlignment="1">
      <alignment horizontal="center" vertical="center" wrapText="1"/>
    </xf>
    <xf numFmtId="0" fontId="12" fillId="21" borderId="22" xfId="0" applyFont="1" applyFill="1" applyBorder="1" applyAlignment="1">
      <alignment horizontal="center" vertical="center" wrapText="1"/>
    </xf>
    <xf numFmtId="0" fontId="12" fillId="21" borderId="23" xfId="0" applyFont="1" applyFill="1" applyBorder="1" applyAlignment="1">
      <alignment horizontal="center" vertical="center" wrapText="1"/>
    </xf>
    <xf numFmtId="0" fontId="12" fillId="21" borderId="33" xfId="0" applyFont="1" applyFill="1" applyBorder="1" applyAlignment="1">
      <alignment horizontal="center" vertical="center" wrapText="1"/>
    </xf>
    <xf numFmtId="0" fontId="12" fillId="21" borderId="34" xfId="0" applyFont="1" applyFill="1" applyBorder="1" applyAlignment="1">
      <alignment horizontal="center" vertical="center" wrapText="1"/>
    </xf>
    <xf numFmtId="0" fontId="12" fillId="21" borderId="35" xfId="0" applyFont="1" applyFill="1" applyBorder="1" applyAlignment="1">
      <alignment horizontal="center" vertical="center" wrapText="1"/>
    </xf>
    <xf numFmtId="181" fontId="22" fillId="21" borderId="195" xfId="0" applyNumberFormat="1" applyFont="1" applyFill="1" applyBorder="1" applyAlignment="1">
      <alignment horizontal="center" vertical="center" shrinkToFit="1"/>
    </xf>
    <xf numFmtId="181" fontId="22" fillId="21" borderId="34" xfId="0" applyNumberFormat="1" applyFont="1" applyFill="1" applyBorder="1" applyAlignment="1">
      <alignment horizontal="center" vertical="center" shrinkToFit="1"/>
    </xf>
    <xf numFmtId="181" fontId="22" fillId="21" borderId="35" xfId="0" applyNumberFormat="1" applyFont="1" applyFill="1" applyBorder="1" applyAlignment="1">
      <alignment horizontal="center" vertical="center" shrinkToFit="1"/>
    </xf>
    <xf numFmtId="182" fontId="1" fillId="0" borderId="25" xfId="0" applyNumberFormat="1" applyFont="1" applyBorder="1" applyAlignment="1">
      <alignment horizontal="center" vertical="center"/>
    </xf>
    <xf numFmtId="182" fontId="1" fillId="0" borderId="28" xfId="0" applyNumberFormat="1" applyFont="1" applyBorder="1" applyAlignment="1">
      <alignment vertical="center"/>
    </xf>
    <xf numFmtId="0" fontId="35" fillId="0" borderId="0" xfId="0" applyFont="1" applyAlignment="1">
      <alignment vertical="center"/>
    </xf>
    <xf numFmtId="9" fontId="1" fillId="0" borderId="0" xfId="0" applyNumberFormat="1" applyFont="1" applyAlignment="1">
      <alignment horizontal="center" vertical="center"/>
    </xf>
    <xf numFmtId="0" fontId="1" fillId="0" borderId="0" xfId="0" applyFont="1" applyAlignment="1" applyProtection="1">
      <alignment vertical="center" shrinkToFit="1"/>
    </xf>
    <xf numFmtId="0" fontId="1" fillId="0" borderId="99" xfId="0" quotePrefix="1" applyFont="1" applyBorder="1" applyAlignment="1">
      <alignment horizontal="center" vertical="center" wrapText="1"/>
    </xf>
    <xf numFmtId="0" fontId="1" fillId="0" borderId="72" xfId="0" applyFont="1" applyBorder="1" applyAlignment="1">
      <alignment horizontal="center" vertical="center" wrapText="1"/>
    </xf>
    <xf numFmtId="0" fontId="1" fillId="0" borderId="98" xfId="0" applyFont="1" applyBorder="1" applyAlignment="1">
      <alignment horizontal="center" vertical="center" wrapText="1"/>
    </xf>
    <xf numFmtId="0" fontId="1" fillId="0" borderId="80" xfId="0" applyFont="1" applyBorder="1" applyAlignment="1">
      <alignment horizontal="center" vertical="center" wrapText="1"/>
    </xf>
    <xf numFmtId="0" fontId="1" fillId="15" borderId="72" xfId="0" applyFont="1" applyFill="1" applyBorder="1" applyAlignment="1">
      <alignment horizontal="center" vertical="center"/>
    </xf>
    <xf numFmtId="0" fontId="1" fillId="6" borderId="0" xfId="0" applyFont="1" applyFill="1" applyAlignment="1">
      <alignment vertical="center"/>
    </xf>
    <xf numFmtId="0" fontId="49" fillId="0" borderId="0" xfId="0" applyFont="1" applyAlignment="1">
      <alignment vertical="center"/>
    </xf>
    <xf numFmtId="0" fontId="50" fillId="0" borderId="0" xfId="0" applyFont="1" applyAlignment="1">
      <alignment vertical="center"/>
    </xf>
    <xf numFmtId="0" fontId="49" fillId="0" borderId="0" xfId="0" applyFont="1" applyAlignment="1">
      <alignment horizontal="center" vertical="center"/>
    </xf>
    <xf numFmtId="0" fontId="50" fillId="0" borderId="0" xfId="0" applyFont="1" applyAlignment="1">
      <alignment horizontal="center" vertical="center"/>
    </xf>
    <xf numFmtId="177" fontId="51" fillId="0" borderId="0" xfId="0" applyNumberFormat="1" applyFont="1" applyAlignment="1" applyProtection="1">
      <alignment horizontal="center" vertical="center"/>
    </xf>
    <xf numFmtId="0" fontId="51" fillId="0" borderId="0" xfId="0" applyFont="1" applyAlignment="1" applyProtection="1">
      <alignment horizontal="center" vertical="center"/>
    </xf>
    <xf numFmtId="182" fontId="48" fillId="0" borderId="0" xfId="0" applyNumberFormat="1" applyFont="1" applyAlignment="1">
      <alignment horizontal="center" vertical="center"/>
    </xf>
    <xf numFmtId="10" fontId="16" fillId="6" borderId="116" xfId="0" applyNumberFormat="1" applyFont="1" applyFill="1" applyBorder="1" applyAlignment="1">
      <alignment horizontal="center" vertical="center"/>
    </xf>
    <xf numFmtId="10" fontId="16" fillId="18" borderId="116" xfId="0" applyNumberFormat="1" applyFont="1" applyFill="1" applyBorder="1" applyAlignment="1">
      <alignment horizontal="center" vertical="center"/>
    </xf>
    <xf numFmtId="182" fontId="16" fillId="6" borderId="281" xfId="0" applyNumberFormat="1" applyFont="1" applyFill="1" applyBorder="1" applyAlignment="1">
      <alignment vertical="center"/>
    </xf>
    <xf numFmtId="182" fontId="16" fillId="18" borderId="281" xfId="0" applyNumberFormat="1" applyFont="1" applyFill="1" applyBorder="1" applyAlignment="1">
      <alignment vertical="center"/>
    </xf>
    <xf numFmtId="0" fontId="1" fillId="1" borderId="226" xfId="0" applyFont="1" applyFill="1" applyBorder="1" applyAlignment="1">
      <alignment horizontal="center" vertical="center"/>
    </xf>
    <xf numFmtId="0" fontId="1" fillId="1" borderId="218" xfId="0" applyFont="1" applyFill="1" applyBorder="1" applyAlignment="1">
      <alignment horizontal="center" vertical="center" shrinkToFit="1"/>
    </xf>
    <xf numFmtId="43" fontId="1" fillId="1" borderId="218" xfId="0" applyNumberFormat="1" applyFont="1" applyFill="1" applyBorder="1" applyAlignment="1">
      <alignment vertical="center"/>
    </xf>
    <xf numFmtId="41" fontId="1" fillId="1" borderId="228" xfId="0" applyNumberFormat="1" applyFont="1" applyFill="1" applyBorder="1" applyAlignment="1">
      <alignment vertical="center"/>
    </xf>
    <xf numFmtId="0" fontId="1" fillId="1" borderId="227" xfId="0" applyFont="1" applyFill="1" applyBorder="1" applyAlignment="1">
      <alignment horizontal="center" vertical="center"/>
    </xf>
    <xf numFmtId="0" fontId="1" fillId="1" borderId="221" xfId="0" applyFont="1" applyFill="1" applyBorder="1" applyAlignment="1">
      <alignment horizontal="center" vertical="center" shrinkToFit="1"/>
    </xf>
    <xf numFmtId="43" fontId="1" fillId="1" borderId="221" xfId="0" applyNumberFormat="1" applyFont="1" applyFill="1" applyBorder="1" applyAlignment="1">
      <alignment vertical="center"/>
    </xf>
    <xf numFmtId="41" fontId="1" fillId="1" borderId="229" xfId="0" applyNumberFormat="1" applyFont="1" applyFill="1" applyBorder="1" applyAlignment="1">
      <alignment vertical="center"/>
    </xf>
    <xf numFmtId="0" fontId="52" fillId="0" borderId="0" xfId="0" applyFont="1" applyAlignment="1">
      <alignment horizontal="center" vertical="center"/>
    </xf>
    <xf numFmtId="0" fontId="53" fillId="0" borderId="0" xfId="0" applyFont="1" applyAlignment="1">
      <alignment horizontal="center" vertical="center"/>
    </xf>
    <xf numFmtId="182" fontId="53" fillId="0" borderId="0" xfId="0" applyNumberFormat="1" applyFont="1" applyAlignment="1">
      <alignment horizontal="center" vertical="center"/>
    </xf>
    <xf numFmtId="182" fontId="3" fillId="0" borderId="223" xfId="0" applyNumberFormat="1" applyFont="1" applyFill="1" applyBorder="1" applyAlignment="1">
      <alignment horizontal="center" vertical="center" shrinkToFit="1"/>
    </xf>
    <xf numFmtId="10" fontId="3" fillId="0" borderId="230" xfId="0" applyNumberFormat="1" applyFont="1" applyFill="1" applyBorder="1" applyAlignment="1">
      <alignment horizontal="center" vertical="center"/>
    </xf>
    <xf numFmtId="10" fontId="3" fillId="0" borderId="224" xfId="0" applyNumberFormat="1" applyFont="1" applyFill="1" applyBorder="1" applyAlignment="1">
      <alignment horizontal="center" vertical="center"/>
    </xf>
    <xf numFmtId="10" fontId="3" fillId="0" borderId="225" xfId="0" applyNumberFormat="1" applyFont="1" applyFill="1" applyBorder="1" applyAlignment="1">
      <alignment horizontal="center" vertical="center"/>
    </xf>
    <xf numFmtId="182" fontId="3" fillId="6" borderId="26" xfId="0" applyNumberFormat="1" applyFont="1" applyFill="1" applyBorder="1" applyAlignment="1">
      <alignment horizontal="center" vertical="center"/>
    </xf>
    <xf numFmtId="182" fontId="1" fillId="0" borderId="26" xfId="0" applyNumberFormat="1" applyFont="1" applyBorder="1" applyAlignment="1">
      <alignment horizontal="center" vertical="center"/>
    </xf>
    <xf numFmtId="182" fontId="1" fillId="0" borderId="32" xfId="0" applyNumberFormat="1" applyFont="1" applyBorder="1" applyAlignment="1">
      <alignment horizontal="center" vertical="center"/>
    </xf>
    <xf numFmtId="182" fontId="1" fillId="0" borderId="29" xfId="0" applyNumberFormat="1" applyFont="1" applyBorder="1" applyAlignment="1">
      <alignment horizontal="center" vertical="center"/>
    </xf>
    <xf numFmtId="41" fontId="1" fillId="3" borderId="226" xfId="0" applyNumberFormat="1" applyFont="1" applyFill="1" applyBorder="1" applyAlignment="1">
      <alignment vertical="center"/>
    </xf>
    <xf numFmtId="41" fontId="1" fillId="3" borderId="218" xfId="0" applyNumberFormat="1" applyFont="1" applyFill="1" applyBorder="1" applyAlignment="1">
      <alignment vertical="center"/>
    </xf>
    <xf numFmtId="41" fontId="1" fillId="3" borderId="219" xfId="0" applyNumberFormat="1" applyFont="1" applyFill="1" applyBorder="1" applyAlignment="1">
      <alignment vertical="center"/>
    </xf>
    <xf numFmtId="41" fontId="1" fillId="3" borderId="227" xfId="0" applyNumberFormat="1" applyFont="1" applyFill="1" applyBorder="1" applyAlignment="1">
      <alignment vertical="center"/>
    </xf>
    <xf numFmtId="41" fontId="1" fillId="3" borderId="221" xfId="0" applyNumberFormat="1" applyFont="1" applyFill="1" applyBorder="1" applyAlignment="1">
      <alignment vertical="center"/>
    </xf>
    <xf numFmtId="41" fontId="1" fillId="3" borderId="222" xfId="0" applyNumberFormat="1" applyFont="1" applyFill="1" applyBorder="1" applyAlignment="1">
      <alignment vertical="center"/>
    </xf>
    <xf numFmtId="43" fontId="17" fillId="3" borderId="218" xfId="0" applyNumberFormat="1" applyFont="1" applyFill="1" applyBorder="1" applyAlignment="1" applyProtection="1">
      <alignment vertical="center"/>
      <protection locked="0"/>
    </xf>
    <xf numFmtId="43" fontId="17" fillId="3" borderId="219" xfId="0" applyNumberFormat="1" applyFont="1" applyFill="1" applyBorder="1" applyAlignment="1" applyProtection="1">
      <alignment vertical="center"/>
      <protection locked="0"/>
    </xf>
    <xf numFmtId="0" fontId="1" fillId="3" borderId="226" xfId="0" applyFont="1" applyFill="1" applyBorder="1" applyAlignment="1" applyProtection="1">
      <alignment horizontal="center" vertical="center"/>
      <protection locked="0"/>
    </xf>
    <xf numFmtId="0" fontId="1" fillId="3" borderId="218" xfId="0" applyFont="1" applyFill="1" applyBorder="1" applyAlignment="1" applyProtection="1">
      <alignment horizontal="center" vertical="center" shrinkToFit="1"/>
      <protection locked="0"/>
    </xf>
    <xf numFmtId="43" fontId="1" fillId="3" borderId="218" xfId="0" applyNumberFormat="1" applyFont="1" applyFill="1" applyBorder="1" applyAlignment="1" applyProtection="1">
      <alignment vertical="center"/>
      <protection locked="0"/>
    </xf>
    <xf numFmtId="43" fontId="17" fillId="3" borderId="221" xfId="0" applyNumberFormat="1" applyFont="1" applyFill="1" applyBorder="1" applyAlignment="1" applyProtection="1">
      <alignment vertical="center"/>
      <protection locked="0"/>
    </xf>
    <xf numFmtId="43" fontId="17" fillId="3" borderId="222" xfId="0" applyNumberFormat="1" applyFont="1" applyFill="1" applyBorder="1" applyAlignment="1" applyProtection="1">
      <alignment vertical="center"/>
      <protection locked="0"/>
    </xf>
    <xf numFmtId="0" fontId="1" fillId="3" borderId="227" xfId="0" applyFont="1" applyFill="1" applyBorder="1" applyAlignment="1" applyProtection="1">
      <alignment horizontal="center" vertical="center"/>
      <protection locked="0"/>
    </xf>
    <xf numFmtId="0" fontId="1" fillId="3" borderId="221" xfId="0" applyFont="1" applyFill="1" applyBorder="1" applyAlignment="1" applyProtection="1">
      <alignment horizontal="center" vertical="center" shrinkToFit="1"/>
      <protection locked="0"/>
    </xf>
    <xf numFmtId="43" fontId="1" fillId="3" borderId="221" xfId="0" applyNumberFormat="1" applyFont="1" applyFill="1" applyBorder="1" applyAlignment="1" applyProtection="1">
      <alignment vertical="center"/>
      <protection locked="0"/>
    </xf>
    <xf numFmtId="0" fontId="1" fillId="0" borderId="21" xfId="0" applyFont="1" applyBorder="1" applyAlignment="1">
      <alignment horizontal="center" vertical="center"/>
    </xf>
    <xf numFmtId="182" fontId="1" fillId="4" borderId="160" xfId="0" applyNumberFormat="1" applyFont="1" applyFill="1" applyBorder="1" applyAlignment="1">
      <alignment vertical="center"/>
    </xf>
    <xf numFmtId="182" fontId="1" fillId="4" borderId="14" xfId="0" applyNumberFormat="1" applyFont="1" applyFill="1" applyBorder="1" applyAlignment="1">
      <alignment vertical="center"/>
    </xf>
    <xf numFmtId="182" fontId="1" fillId="4" borderId="14" xfId="0" applyNumberFormat="1" applyFont="1" applyFill="1" applyBorder="1" applyAlignment="1">
      <alignment horizontal="right" vertical="center"/>
    </xf>
    <xf numFmtId="182" fontId="1" fillId="4" borderId="71" xfId="0" applyNumberFormat="1" applyFont="1" applyFill="1" applyBorder="1" applyAlignment="1">
      <alignment horizontal="right" vertical="center"/>
    </xf>
    <xf numFmtId="182" fontId="1" fillId="4" borderId="162" xfId="0" applyNumberFormat="1" applyFont="1" applyFill="1" applyBorder="1" applyAlignment="1">
      <alignment vertical="center"/>
    </xf>
    <xf numFmtId="182" fontId="1" fillId="4" borderId="164" xfId="0" applyNumberFormat="1" applyFont="1" applyFill="1" applyBorder="1" applyAlignment="1">
      <alignment horizontal="right" vertical="center"/>
    </xf>
    <xf numFmtId="182" fontId="1" fillId="4" borderId="19" xfId="0" applyNumberFormat="1" applyFont="1" applyFill="1" applyBorder="1" applyAlignment="1">
      <alignment horizontal="right" vertical="center"/>
    </xf>
    <xf numFmtId="182" fontId="1" fillId="32" borderId="89" xfId="0" applyNumberFormat="1" applyFont="1" applyFill="1" applyBorder="1" applyAlignment="1">
      <alignment vertical="center"/>
    </xf>
    <xf numFmtId="182" fontId="1" fillId="32" borderId="14" xfId="0" applyNumberFormat="1" applyFont="1" applyFill="1" applyBorder="1" applyAlignment="1">
      <alignment vertical="center"/>
    </xf>
    <xf numFmtId="182" fontId="1" fillId="32" borderId="92" xfId="0" applyNumberFormat="1" applyFont="1" applyFill="1" applyBorder="1" applyAlignment="1">
      <alignment vertical="center"/>
    </xf>
    <xf numFmtId="182" fontId="1" fillId="32" borderId="19" xfId="0" applyNumberFormat="1" applyFont="1" applyFill="1" applyBorder="1" applyAlignment="1">
      <alignment vertical="center"/>
    </xf>
    <xf numFmtId="182" fontId="17" fillId="32" borderId="24" xfId="0" applyNumberFormat="1" applyFont="1" applyFill="1" applyBorder="1" applyAlignment="1">
      <alignment vertical="center"/>
    </xf>
    <xf numFmtId="182" fontId="17" fillId="32" borderId="25" xfId="0" applyNumberFormat="1" applyFont="1" applyFill="1" applyBorder="1" applyAlignment="1">
      <alignment vertical="center"/>
    </xf>
    <xf numFmtId="182" fontId="17" fillId="4" borderId="183" xfId="0" applyNumberFormat="1" applyFont="1" applyFill="1" applyBorder="1" applyAlignment="1">
      <alignment vertical="center"/>
    </xf>
    <xf numFmtId="182" fontId="17" fillId="32" borderId="25" xfId="0" applyNumberFormat="1" applyFont="1" applyFill="1" applyBorder="1" applyAlignment="1" applyProtection="1">
      <alignment vertical="center"/>
      <protection locked="0"/>
    </xf>
    <xf numFmtId="182" fontId="17" fillId="32" borderId="28" xfId="0" applyNumberFormat="1" applyFont="1" applyFill="1" applyBorder="1" applyAlignment="1" applyProtection="1">
      <alignment vertical="center"/>
      <protection locked="0"/>
    </xf>
    <xf numFmtId="182" fontId="17" fillId="4" borderId="145" xfId="0" applyNumberFormat="1" applyFont="1" applyFill="1" applyBorder="1" applyAlignment="1">
      <alignment vertical="center"/>
    </xf>
    <xf numFmtId="182" fontId="17" fillId="4" borderId="176" xfId="0" applyNumberFormat="1" applyFont="1" applyFill="1" applyBorder="1" applyAlignment="1">
      <alignment vertical="center"/>
    </xf>
    <xf numFmtId="182" fontId="17" fillId="32" borderId="31" xfId="0" applyNumberFormat="1" applyFont="1" applyFill="1" applyBorder="1" applyAlignment="1">
      <alignment vertical="center"/>
    </xf>
    <xf numFmtId="0" fontId="54" fillId="0" borderId="0" xfId="0" applyFont="1" applyAlignment="1">
      <alignment horizontal="center" vertical="center"/>
    </xf>
    <xf numFmtId="182" fontId="54" fillId="0" borderId="0" xfId="0" applyNumberFormat="1" applyFont="1" applyAlignment="1">
      <alignment vertical="center"/>
    </xf>
    <xf numFmtId="9" fontId="54" fillId="0" borderId="0" xfId="0" applyNumberFormat="1" applyFont="1" applyAlignment="1">
      <alignment vertical="center"/>
    </xf>
    <xf numFmtId="0" fontId="14" fillId="0" borderId="0" xfId="0" applyFont="1" applyAlignment="1" applyProtection="1">
      <alignment vertical="center"/>
    </xf>
    <xf numFmtId="0" fontId="1" fillId="0" borderId="286" xfId="0" applyFont="1" applyBorder="1" applyAlignment="1">
      <alignment vertical="center"/>
    </xf>
    <xf numFmtId="0" fontId="1" fillId="0" borderId="288" xfId="0" applyFont="1" applyBorder="1" applyAlignment="1">
      <alignment vertical="center"/>
    </xf>
    <xf numFmtId="0" fontId="1" fillId="0" borderId="289" xfId="0" applyFont="1" applyBorder="1" applyAlignment="1">
      <alignment vertical="center"/>
    </xf>
    <xf numFmtId="0" fontId="12" fillId="13" borderId="187" xfId="0" applyFont="1" applyFill="1" applyBorder="1" applyAlignment="1" applyProtection="1">
      <alignment horizontal="center" vertical="center" wrapText="1"/>
    </xf>
    <xf numFmtId="0" fontId="12" fillId="13" borderId="297" xfId="0" applyFont="1" applyFill="1" applyBorder="1" applyAlignment="1" applyProtection="1">
      <alignment horizontal="center" vertical="center" wrapText="1"/>
    </xf>
    <xf numFmtId="0" fontId="12" fillId="13" borderId="198" xfId="0" applyFont="1" applyFill="1" applyBorder="1" applyAlignment="1" applyProtection="1">
      <alignment horizontal="center" vertical="center" wrapText="1"/>
    </xf>
    <xf numFmtId="0" fontId="1" fillId="0" borderId="187" xfId="0" applyFont="1" applyBorder="1" applyAlignment="1">
      <alignment vertical="center"/>
    </xf>
    <xf numFmtId="0" fontId="1" fillId="0" borderId="298" xfId="0" applyFont="1" applyBorder="1" applyAlignment="1">
      <alignment vertical="center"/>
    </xf>
    <xf numFmtId="0" fontId="1" fillId="0" borderId="288" xfId="0" applyFont="1" applyBorder="1" applyAlignment="1">
      <alignment horizontal="center" vertical="center"/>
    </xf>
    <xf numFmtId="0" fontId="1" fillId="0" borderId="187" xfId="0" applyFont="1" applyBorder="1" applyAlignment="1">
      <alignment horizontal="center" vertical="center"/>
    </xf>
    <xf numFmtId="0" fontId="3" fillId="6" borderId="37" xfId="0" applyFont="1" applyFill="1" applyBorder="1" applyAlignment="1">
      <alignment horizontal="center" vertical="center"/>
    </xf>
    <xf numFmtId="0" fontId="3" fillId="6" borderId="208" xfId="0" applyFont="1" applyFill="1" applyBorder="1" applyAlignment="1">
      <alignment vertical="center"/>
    </xf>
    <xf numFmtId="0" fontId="3" fillId="6" borderId="286" xfId="0" applyFont="1" applyFill="1" applyBorder="1" applyAlignment="1">
      <alignment vertical="center"/>
    </xf>
    <xf numFmtId="0" fontId="1" fillId="0" borderId="307" xfId="0" applyFont="1" applyBorder="1" applyAlignment="1">
      <alignment vertical="center"/>
    </xf>
    <xf numFmtId="0" fontId="3" fillId="6" borderId="283" xfId="0" applyFont="1" applyFill="1" applyBorder="1" applyAlignment="1">
      <alignment horizontal="center" vertical="center"/>
    </xf>
    <xf numFmtId="0" fontId="3" fillId="6" borderId="283" xfId="0" applyFont="1" applyFill="1" applyBorder="1" applyAlignment="1">
      <alignment vertical="center"/>
    </xf>
    <xf numFmtId="0" fontId="3" fillId="6" borderId="294" xfId="0" applyFont="1" applyFill="1" applyBorder="1" applyAlignment="1">
      <alignment vertical="center"/>
    </xf>
    <xf numFmtId="0" fontId="3" fillId="6" borderId="284" xfId="0" applyFont="1" applyFill="1" applyBorder="1" applyAlignment="1">
      <alignment vertical="center"/>
    </xf>
    <xf numFmtId="182" fontId="3" fillId="6" borderId="38" xfId="0" applyNumberFormat="1" applyFont="1" applyFill="1" applyBorder="1" applyAlignment="1">
      <alignment vertical="center"/>
    </xf>
    <xf numFmtId="182" fontId="3" fillId="6" borderId="196" xfId="0" applyNumberFormat="1" applyFont="1" applyFill="1" applyBorder="1" applyAlignment="1">
      <alignment vertical="center"/>
    </xf>
    <xf numFmtId="182" fontId="3" fillId="6" borderId="37" xfId="0" applyNumberFormat="1" applyFont="1" applyFill="1" applyBorder="1" applyAlignment="1">
      <alignment vertical="center"/>
    </xf>
    <xf numFmtId="182" fontId="3" fillId="6" borderId="36" xfId="0" applyNumberFormat="1" applyFont="1" applyFill="1" applyBorder="1" applyAlignment="1">
      <alignment vertical="center"/>
    </xf>
    <xf numFmtId="182" fontId="3" fillId="6" borderId="292" xfId="0" applyNumberFormat="1" applyFont="1" applyFill="1" applyBorder="1" applyAlignment="1">
      <alignment vertical="center"/>
    </xf>
    <xf numFmtId="182" fontId="3" fillId="6" borderId="290" xfId="0" applyNumberFormat="1" applyFont="1" applyFill="1" applyBorder="1" applyAlignment="1">
      <alignment vertical="center"/>
    </xf>
    <xf numFmtId="182" fontId="3" fillId="6" borderId="283" xfId="0" applyNumberFormat="1" applyFont="1" applyFill="1" applyBorder="1" applyAlignment="1">
      <alignment vertical="center"/>
    </xf>
    <xf numFmtId="182" fontId="3" fillId="6" borderId="308" xfId="0" applyNumberFormat="1" applyFont="1" applyFill="1" applyBorder="1" applyAlignment="1">
      <alignment vertical="center"/>
    </xf>
    <xf numFmtId="182" fontId="1" fillId="0" borderId="188" xfId="0" applyNumberFormat="1" applyFont="1" applyBorder="1" applyAlignment="1">
      <alignment vertical="center"/>
    </xf>
    <xf numFmtId="182" fontId="1" fillId="0" borderId="198" xfId="0" applyNumberFormat="1" applyFont="1" applyBorder="1" applyAlignment="1">
      <alignment vertical="center"/>
    </xf>
    <xf numFmtId="182" fontId="1" fillId="0" borderId="187" xfId="0" applyNumberFormat="1" applyFont="1" applyBorder="1" applyAlignment="1">
      <alignment vertical="center"/>
    </xf>
    <xf numFmtId="182" fontId="1" fillId="0" borderId="186" xfId="0" applyNumberFormat="1" applyFont="1" applyBorder="1" applyAlignment="1">
      <alignment vertical="center"/>
    </xf>
    <xf numFmtId="182" fontId="1" fillId="0" borderId="293" xfId="0" applyNumberFormat="1" applyFont="1" applyBorder="1" applyAlignment="1">
      <alignment vertical="center"/>
    </xf>
    <xf numFmtId="182" fontId="1" fillId="0" borderId="291" xfId="0" applyNumberFormat="1" applyFont="1" applyBorder="1" applyAlignment="1">
      <alignment vertical="center"/>
    </xf>
    <xf numFmtId="182" fontId="1" fillId="0" borderId="288" xfId="0" applyNumberFormat="1" applyFont="1" applyBorder="1" applyAlignment="1">
      <alignment vertical="center"/>
    </xf>
    <xf numFmtId="182" fontId="1" fillId="0" borderId="305" xfId="0" applyNumberFormat="1" applyFont="1" applyBorder="1" applyAlignment="1">
      <alignment vertical="center"/>
    </xf>
    <xf numFmtId="0" fontId="1" fillId="0" borderId="72" xfId="0" applyFont="1" applyBorder="1" applyAlignment="1">
      <alignment vertical="center" wrapText="1"/>
    </xf>
    <xf numFmtId="0" fontId="22" fillId="0" borderId="99" xfId="0" quotePrefix="1" applyFont="1" applyBorder="1" applyAlignment="1">
      <alignment vertical="center" wrapText="1"/>
    </xf>
    <xf numFmtId="0" fontId="22" fillId="0" borderId="72" xfId="0" applyFont="1" applyBorder="1" applyAlignment="1">
      <alignment vertical="center" wrapText="1"/>
    </xf>
    <xf numFmtId="0" fontId="22" fillId="0" borderId="98" xfId="0" applyFont="1" applyBorder="1" applyAlignment="1">
      <alignment vertical="center" wrapText="1"/>
    </xf>
    <xf numFmtId="0" fontId="1" fillId="0" borderId="297" xfId="0" applyFont="1" applyBorder="1" applyAlignment="1">
      <alignment horizontal="center" vertical="center"/>
    </xf>
    <xf numFmtId="0" fontId="1" fillId="0" borderId="208" xfId="0" applyFont="1" applyBorder="1" applyAlignment="1">
      <alignment horizontal="center" vertical="center"/>
    </xf>
    <xf numFmtId="0" fontId="1" fillId="0" borderId="295" xfId="0" applyFont="1" applyBorder="1" applyAlignment="1">
      <alignment horizontal="center" vertical="center"/>
    </xf>
    <xf numFmtId="0" fontId="1" fillId="1" borderId="37" xfId="0" applyFont="1" applyFill="1" applyBorder="1" applyAlignment="1">
      <alignment vertical="center"/>
    </xf>
    <xf numFmtId="0" fontId="1" fillId="1" borderId="208" xfId="0" applyFont="1" applyFill="1" applyBorder="1" applyAlignment="1">
      <alignment vertical="center"/>
    </xf>
    <xf numFmtId="0" fontId="1" fillId="1" borderId="206" xfId="0" applyFont="1" applyFill="1" applyBorder="1" applyAlignment="1">
      <alignment vertical="center"/>
    </xf>
    <xf numFmtId="0" fontId="1" fillId="1" borderId="209" xfId="0" applyFont="1" applyFill="1" applyBorder="1" applyAlignment="1">
      <alignment vertical="center"/>
    </xf>
    <xf numFmtId="0" fontId="1" fillId="0" borderId="296" xfId="0" applyFont="1" applyBorder="1" applyAlignment="1">
      <alignment vertical="center" shrinkToFit="1"/>
    </xf>
    <xf numFmtId="0" fontId="1" fillId="0" borderId="285" xfId="0" applyFont="1" applyBorder="1" applyAlignment="1">
      <alignment vertical="center" shrinkToFit="1"/>
    </xf>
    <xf numFmtId="0" fontId="1" fillId="0" borderId="287" xfId="0" applyFont="1" applyBorder="1" applyAlignment="1">
      <alignment vertical="center" shrinkToFit="1"/>
    </xf>
    <xf numFmtId="182" fontId="1" fillId="4" borderId="37" xfId="0" applyNumberFormat="1" applyFont="1" applyFill="1" applyBorder="1" applyAlignment="1">
      <alignment vertical="center"/>
    </xf>
    <xf numFmtId="182" fontId="1" fillId="4" borderId="206" xfId="0" applyNumberFormat="1" applyFont="1" applyFill="1" applyBorder="1" applyAlignment="1">
      <alignment vertical="center"/>
    </xf>
    <xf numFmtId="182" fontId="1" fillId="32" borderId="37" xfId="0" applyNumberFormat="1" applyFont="1" applyFill="1" applyBorder="1" applyAlignment="1">
      <alignment vertical="center"/>
    </xf>
    <xf numFmtId="182" fontId="1" fillId="32" borderId="206" xfId="0" applyNumberFormat="1" applyFont="1" applyFill="1" applyBorder="1" applyAlignment="1">
      <alignment vertical="center"/>
    </xf>
    <xf numFmtId="182" fontId="1" fillId="32" borderId="187" xfId="0" applyNumberFormat="1" applyFont="1" applyFill="1" applyBorder="1" applyAlignment="1">
      <alignment vertical="center"/>
    </xf>
    <xf numFmtId="182" fontId="1" fillId="32" borderId="288" xfId="0" applyNumberFormat="1" applyFont="1" applyFill="1" applyBorder="1" applyAlignment="1">
      <alignment vertical="center"/>
    </xf>
    <xf numFmtId="182" fontId="1" fillId="4" borderId="208" xfId="0" applyNumberFormat="1" applyFont="1" applyFill="1" applyBorder="1" applyAlignment="1">
      <alignment vertical="center"/>
    </xf>
    <xf numFmtId="182" fontId="1" fillId="4" borderId="209" xfId="0" applyNumberFormat="1" applyFont="1" applyFill="1" applyBorder="1" applyAlignment="1">
      <alignment vertical="center"/>
    </xf>
    <xf numFmtId="182" fontId="1" fillId="4" borderId="297" xfId="0" applyNumberFormat="1" applyFont="1" applyFill="1" applyBorder="1" applyAlignment="1">
      <alignment vertical="center"/>
    </xf>
    <xf numFmtId="182" fontId="1" fillId="4" borderId="295" xfId="0" applyNumberFormat="1" applyFont="1" applyFill="1" applyBorder="1" applyAlignment="1">
      <alignment vertical="center"/>
    </xf>
    <xf numFmtId="182" fontId="1" fillId="4" borderId="187" xfId="0" applyNumberFormat="1" applyFont="1" applyFill="1" applyBorder="1" applyAlignment="1">
      <alignment vertical="center"/>
    </xf>
    <xf numFmtId="182" fontId="1" fillId="4" borderId="288" xfId="0" applyNumberFormat="1" applyFont="1" applyFill="1" applyBorder="1" applyAlignment="1">
      <alignment vertical="center"/>
    </xf>
    <xf numFmtId="0" fontId="12" fillId="28" borderId="186" xfId="0" applyFont="1" applyFill="1" applyBorder="1" applyAlignment="1" applyProtection="1">
      <alignment horizontal="center" vertical="center" wrapText="1"/>
    </xf>
    <xf numFmtId="0" fontId="12" fillId="28" borderId="187" xfId="0" applyFont="1" applyFill="1" applyBorder="1" applyAlignment="1" applyProtection="1">
      <alignment horizontal="center" vertical="center" wrapText="1"/>
    </xf>
    <xf numFmtId="0" fontId="12" fillId="28" borderId="188" xfId="0" applyFont="1" applyFill="1" applyBorder="1" applyAlignment="1" applyProtection="1">
      <alignment horizontal="center" vertical="center" wrapText="1"/>
    </xf>
    <xf numFmtId="0" fontId="12" fillId="33" borderId="187" xfId="0" applyFont="1" applyFill="1" applyBorder="1" applyAlignment="1" applyProtection="1">
      <alignment horizontal="center" vertical="center" wrapText="1"/>
    </xf>
    <xf numFmtId="0" fontId="12" fillId="33" borderId="188" xfId="0" applyFont="1" applyFill="1" applyBorder="1" applyAlignment="1" applyProtection="1">
      <alignment horizontal="center" vertical="center" wrapText="1"/>
    </xf>
    <xf numFmtId="0" fontId="55" fillId="15" borderId="99" xfId="0" applyFont="1" applyFill="1" applyBorder="1" applyAlignment="1">
      <alignment horizontal="center" vertical="center"/>
    </xf>
    <xf numFmtId="0" fontId="55" fillId="15" borderId="72" xfId="0" applyFont="1" applyFill="1" applyBorder="1" applyAlignment="1">
      <alignment horizontal="center" vertical="center"/>
    </xf>
    <xf numFmtId="0" fontId="55" fillId="15" borderId="98" xfId="0" applyFont="1" applyFill="1" applyBorder="1" applyAlignment="1">
      <alignment horizontal="center" vertical="center"/>
    </xf>
    <xf numFmtId="0" fontId="3" fillId="6" borderId="282" xfId="0" applyFont="1" applyFill="1" applyBorder="1" applyAlignment="1">
      <alignment horizontal="center" vertical="center"/>
    </xf>
    <xf numFmtId="0" fontId="3" fillId="6" borderId="285" xfId="0" applyFont="1" applyFill="1" applyBorder="1" applyAlignment="1">
      <alignment horizontal="center" vertical="center"/>
    </xf>
    <xf numFmtId="182" fontId="1" fillId="17" borderId="187" xfId="0" applyNumberFormat="1" applyFont="1" applyFill="1" applyBorder="1" applyAlignment="1">
      <alignment vertical="center"/>
    </xf>
    <xf numFmtId="182" fontId="1" fillId="17" borderId="37" xfId="0" applyNumberFormat="1" applyFont="1" applyFill="1" applyBorder="1" applyAlignment="1">
      <alignment vertical="center"/>
    </xf>
    <xf numFmtId="182" fontId="1" fillId="17" borderId="288" xfId="0" applyNumberFormat="1" applyFont="1" applyFill="1" applyBorder="1" applyAlignment="1">
      <alignment vertical="center"/>
    </xf>
    <xf numFmtId="182" fontId="52" fillId="0" borderId="0" xfId="0" applyNumberFormat="1" applyFont="1" applyAlignment="1">
      <alignment horizontal="center" vertical="center"/>
    </xf>
    <xf numFmtId="182" fontId="40" fillId="6" borderId="208" xfId="0" applyNumberFormat="1" applyFont="1" applyFill="1" applyBorder="1" applyAlignment="1">
      <alignment vertical="center"/>
    </xf>
    <xf numFmtId="182" fontId="40" fillId="6" borderId="294" xfId="0" applyNumberFormat="1" applyFont="1" applyFill="1" applyBorder="1" applyAlignment="1">
      <alignment vertical="center"/>
    </xf>
    <xf numFmtId="0" fontId="12" fillId="33" borderId="198" xfId="0" applyFont="1" applyFill="1" applyBorder="1" applyAlignment="1" applyProtection="1">
      <alignment horizontal="center" vertical="center" wrapText="1"/>
    </xf>
    <xf numFmtId="182" fontId="1" fillId="17" borderId="198" xfId="0" applyNumberFormat="1" applyFont="1" applyFill="1" applyBorder="1" applyAlignment="1">
      <alignment vertical="center"/>
    </xf>
    <xf numFmtId="182" fontId="1" fillId="17" borderId="196" xfId="0" applyNumberFormat="1" applyFont="1" applyFill="1" applyBorder="1" applyAlignment="1">
      <alignment vertical="center"/>
    </xf>
    <xf numFmtId="182" fontId="1" fillId="17" borderId="291" xfId="0" applyNumberFormat="1" applyFont="1" applyFill="1" applyBorder="1" applyAlignment="1">
      <alignment vertical="center"/>
    </xf>
    <xf numFmtId="182" fontId="40" fillId="6" borderId="283" xfId="0" applyNumberFormat="1" applyFont="1" applyFill="1" applyBorder="1" applyAlignment="1">
      <alignment vertical="center"/>
    </xf>
    <xf numFmtId="0" fontId="3" fillId="34" borderId="306" xfId="0" applyFont="1" applyFill="1" applyBorder="1" applyAlignment="1">
      <alignment horizontal="center" vertical="center"/>
    </xf>
    <xf numFmtId="0" fontId="3" fillId="34" borderId="206" xfId="0" applyFont="1" applyFill="1" applyBorder="1" applyAlignment="1">
      <alignment horizontal="center" vertical="center"/>
    </xf>
    <xf numFmtId="0" fontId="3" fillId="34" borderId="37" xfId="0" applyFont="1" applyFill="1" applyBorder="1" applyAlignment="1">
      <alignment horizontal="center" vertical="center"/>
    </xf>
    <xf numFmtId="0" fontId="3" fillId="34" borderId="311" xfId="0" applyFont="1" applyFill="1" applyBorder="1" applyAlignment="1">
      <alignment horizontal="center" vertical="center"/>
    </xf>
    <xf numFmtId="0" fontId="3" fillId="34" borderId="309" xfId="0" applyFont="1" applyFill="1" applyBorder="1" applyAlignment="1">
      <alignment horizontal="center" vertical="center"/>
    </xf>
    <xf numFmtId="0" fontId="3" fillId="34" borderId="312" xfId="0" applyFont="1" applyFill="1" applyBorder="1" applyAlignment="1">
      <alignment horizontal="center" vertical="center"/>
    </xf>
    <xf numFmtId="0" fontId="3" fillId="34" borderId="310" xfId="0" applyFont="1" applyFill="1" applyBorder="1" applyAlignment="1">
      <alignment horizontal="center" vertical="center"/>
    </xf>
    <xf numFmtId="0" fontId="12" fillId="13" borderId="36" xfId="0" applyFont="1" applyFill="1" applyBorder="1" applyAlignment="1" applyProtection="1">
      <alignment horizontal="center" vertical="center" wrapText="1"/>
    </xf>
    <xf numFmtId="0" fontId="12" fillId="13" borderId="196" xfId="0" applyFont="1" applyFill="1" applyBorder="1" applyAlignment="1" applyProtection="1">
      <alignment horizontal="center" vertical="center" wrapText="1"/>
    </xf>
    <xf numFmtId="0" fontId="12" fillId="13" borderId="37"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0" fontId="22" fillId="4" borderId="0" xfId="0" applyFont="1" applyFill="1" applyAlignment="1" applyProtection="1">
      <alignment vertical="center" shrinkToFit="1"/>
    </xf>
    <xf numFmtId="0" fontId="12" fillId="4" borderId="100" xfId="0" applyFont="1" applyFill="1" applyBorder="1" applyAlignment="1" applyProtection="1">
      <alignment horizontal="center" vertical="center" shrinkToFit="1"/>
    </xf>
    <xf numFmtId="0" fontId="12" fillId="4" borderId="101" xfId="0" applyFont="1" applyFill="1" applyBorder="1" applyAlignment="1" applyProtection="1">
      <alignment horizontal="center" vertical="center" shrinkToFit="1"/>
    </xf>
    <xf numFmtId="0" fontId="12" fillId="4" borderId="102" xfId="0" applyFont="1" applyFill="1" applyBorder="1" applyAlignment="1" applyProtection="1">
      <alignment horizontal="center" vertical="center" shrinkToFit="1"/>
    </xf>
    <xf numFmtId="0" fontId="22" fillId="4" borderId="103" xfId="0" applyFont="1" applyFill="1" applyBorder="1" applyAlignment="1" applyProtection="1">
      <alignment horizontal="center" vertical="center" shrinkToFit="1"/>
    </xf>
    <xf numFmtId="0" fontId="22" fillId="4" borderId="0" xfId="0" applyFont="1" applyFill="1" applyBorder="1" applyAlignment="1" applyProtection="1">
      <alignment vertical="center" shrinkToFit="1"/>
    </xf>
    <xf numFmtId="0" fontId="22" fillId="4" borderId="104" xfId="0" applyFont="1" applyFill="1" applyBorder="1" applyAlignment="1" applyProtection="1">
      <alignment vertical="center" shrinkToFit="1"/>
    </xf>
    <xf numFmtId="0" fontId="12" fillId="4" borderId="0" xfId="0" applyFont="1" applyFill="1" applyBorder="1" applyAlignment="1" applyProtection="1">
      <alignment horizontal="center" vertical="center" shrinkToFit="1"/>
    </xf>
    <xf numFmtId="0" fontId="22" fillId="4" borderId="0" xfId="0" applyFont="1" applyFill="1" applyBorder="1" applyAlignment="1" applyProtection="1">
      <alignment horizontal="center" vertical="center" shrinkToFit="1"/>
    </xf>
    <xf numFmtId="0" fontId="22" fillId="4" borderId="104" xfId="0" applyFont="1" applyFill="1" applyBorder="1" applyAlignment="1" applyProtection="1">
      <alignment horizontal="center" vertical="center" shrinkToFit="1"/>
    </xf>
    <xf numFmtId="178" fontId="12" fillId="4" borderId="0" xfId="0" applyNumberFormat="1" applyFont="1" applyFill="1" applyBorder="1" applyAlignment="1" applyProtection="1">
      <alignment horizontal="right" vertical="center" shrinkToFit="1"/>
    </xf>
    <xf numFmtId="178" fontId="12" fillId="4" borderId="104" xfId="0" applyNumberFormat="1" applyFont="1" applyFill="1" applyBorder="1" applyAlignment="1" applyProtection="1">
      <alignment vertical="center" shrinkToFit="1"/>
    </xf>
    <xf numFmtId="0" fontId="12" fillId="4" borderId="0" xfId="0" applyFont="1" applyFill="1" applyBorder="1" applyAlignment="1" applyProtection="1">
      <alignment vertical="center" shrinkToFit="1"/>
    </xf>
    <xf numFmtId="0" fontId="22" fillId="4" borderId="0" xfId="0" applyFont="1" applyFill="1" applyBorder="1" applyAlignment="1" applyProtection="1">
      <alignment horizontal="left" vertical="center" shrinkToFit="1"/>
    </xf>
    <xf numFmtId="0" fontId="22" fillId="4" borderId="104" xfId="0" applyFont="1" applyFill="1" applyBorder="1" applyAlignment="1" applyProtection="1">
      <alignment horizontal="left" vertical="center" shrinkToFit="1"/>
    </xf>
    <xf numFmtId="178" fontId="22" fillId="4" borderId="0" xfId="0" applyNumberFormat="1" applyFont="1" applyFill="1" applyBorder="1" applyAlignment="1" applyProtection="1">
      <alignment horizontal="right" vertical="center" shrinkToFit="1"/>
    </xf>
    <xf numFmtId="178" fontId="22" fillId="4" borderId="104" xfId="0" applyNumberFormat="1" applyFont="1" applyFill="1" applyBorder="1" applyAlignment="1" applyProtection="1">
      <alignment vertical="center" shrinkToFit="1"/>
    </xf>
    <xf numFmtId="0" fontId="22" fillId="4" borderId="105" xfId="0" applyFont="1" applyFill="1" applyBorder="1" applyAlignment="1" applyProtection="1">
      <alignment horizontal="center" vertical="center" shrinkToFit="1"/>
    </xf>
    <xf numFmtId="0" fontId="22" fillId="4" borderId="106" xfId="0" applyFont="1" applyFill="1" applyBorder="1" applyAlignment="1" applyProtection="1">
      <alignment vertical="center" shrinkToFit="1"/>
    </xf>
    <xf numFmtId="0" fontId="22" fillId="4" borderId="107" xfId="0" applyFont="1" applyFill="1" applyBorder="1" applyAlignment="1" applyProtection="1">
      <alignment vertical="center" shrinkToFit="1"/>
    </xf>
    <xf numFmtId="0" fontId="22" fillId="4" borderId="106" xfId="0" applyFont="1" applyFill="1" applyBorder="1" applyAlignment="1" applyProtection="1">
      <alignment horizontal="center" vertical="center" shrinkToFit="1"/>
    </xf>
    <xf numFmtId="0" fontId="12" fillId="4" borderId="106" xfId="0" applyFont="1" applyFill="1" applyBorder="1" applyAlignment="1" applyProtection="1">
      <alignment horizontal="center" vertical="center" shrinkToFit="1"/>
    </xf>
    <xf numFmtId="0" fontId="12" fillId="4" borderId="106" xfId="0" applyFont="1" applyFill="1" applyBorder="1" applyAlignment="1" applyProtection="1">
      <alignment vertical="center" shrinkToFit="1"/>
    </xf>
    <xf numFmtId="0" fontId="22" fillId="4" borderId="106" xfId="0" applyFont="1" applyFill="1" applyBorder="1" applyAlignment="1" applyProtection="1">
      <alignment horizontal="left" vertical="center" shrinkToFit="1"/>
    </xf>
    <xf numFmtId="0" fontId="22" fillId="4" borderId="107" xfId="0" applyFont="1" applyFill="1" applyBorder="1" applyAlignment="1" applyProtection="1">
      <alignment horizontal="left" vertical="center" shrinkToFit="1"/>
    </xf>
    <xf numFmtId="178" fontId="22" fillId="4" borderId="106" xfId="0" applyNumberFormat="1" applyFont="1" applyFill="1" applyBorder="1" applyAlignment="1" applyProtection="1">
      <alignment horizontal="right" vertical="center" shrinkToFit="1"/>
    </xf>
    <xf numFmtId="178" fontId="22" fillId="4" borderId="107" xfId="0" applyNumberFormat="1" applyFont="1" applyFill="1" applyBorder="1" applyAlignment="1" applyProtection="1">
      <alignment vertical="center" shrinkToFit="1"/>
    </xf>
    <xf numFmtId="0" fontId="22" fillId="0" borderId="0" xfId="0" applyFont="1" applyAlignment="1" applyProtection="1">
      <alignment vertical="center" shrinkToFit="1"/>
    </xf>
    <xf numFmtId="0" fontId="22" fillId="0" borderId="0" xfId="0" applyFont="1" applyAlignment="1" applyProtection="1">
      <alignment vertical="center"/>
    </xf>
    <xf numFmtId="0" fontId="26" fillId="6" borderId="0" xfId="0" applyFont="1" applyFill="1" applyAlignment="1">
      <alignment vertical="center"/>
    </xf>
    <xf numFmtId="0" fontId="3" fillId="0" borderId="25" xfId="0" applyFont="1" applyBorder="1" applyAlignment="1" applyProtection="1">
      <alignment horizontal="center" vertical="center"/>
      <protection locked="0"/>
    </xf>
    <xf numFmtId="9" fontId="3" fillId="0" borderId="26" xfId="0" applyNumberFormat="1" applyFont="1" applyBorder="1" applyAlignment="1" applyProtection="1">
      <alignment horizontal="center" vertical="center"/>
      <protection locked="0"/>
    </xf>
    <xf numFmtId="9" fontId="1" fillId="0" borderId="26" xfId="0" applyNumberFormat="1" applyFont="1" applyBorder="1" applyAlignment="1" applyProtection="1">
      <alignment horizontal="center" vertical="center"/>
      <protection locked="0"/>
    </xf>
    <xf numFmtId="0" fontId="3" fillId="0" borderId="265" xfId="0" applyFont="1" applyBorder="1" applyAlignment="1" applyProtection="1">
      <alignment horizontal="center" vertical="center"/>
      <protection locked="0"/>
    </xf>
    <xf numFmtId="182" fontId="1" fillId="0" borderId="265" xfId="0" applyNumberFormat="1" applyFont="1" applyBorder="1" applyAlignment="1" applyProtection="1">
      <alignment vertical="center"/>
      <protection locked="0"/>
    </xf>
    <xf numFmtId="9" fontId="1" fillId="0" borderId="260" xfId="0" applyNumberFormat="1" applyFont="1" applyBorder="1" applyAlignment="1" applyProtection="1">
      <alignment horizontal="center" vertical="center"/>
      <protection locked="0"/>
    </xf>
    <xf numFmtId="0" fontId="27" fillId="31" borderId="137" xfId="0" applyFont="1" applyFill="1" applyBorder="1" applyAlignment="1" applyProtection="1">
      <alignment horizontal="center" vertical="center" wrapText="1"/>
    </xf>
    <xf numFmtId="0" fontId="27" fillId="31" borderId="259" xfId="0" applyFont="1" applyFill="1" applyBorder="1" applyAlignment="1" applyProtection="1">
      <alignment horizontal="center" vertical="center" wrapText="1"/>
    </xf>
    <xf numFmtId="0" fontId="12" fillId="31" borderId="268" xfId="0" applyFont="1" applyFill="1" applyBorder="1" applyAlignment="1" applyProtection="1">
      <alignment horizontal="center" vertical="center" wrapText="1"/>
    </xf>
    <xf numFmtId="0" fontId="12" fillId="31" borderId="137" xfId="0" applyFont="1" applyFill="1" applyBorder="1" applyAlignment="1" applyProtection="1">
      <alignment horizontal="center" vertical="center" wrapText="1"/>
    </xf>
    <xf numFmtId="0" fontId="12" fillId="31" borderId="274" xfId="0" applyFont="1" applyFill="1" applyBorder="1" applyAlignment="1" applyProtection="1">
      <alignment horizontal="center" vertical="center" wrapText="1"/>
    </xf>
    <xf numFmtId="0" fontId="12" fillId="31" borderId="256" xfId="0" applyFont="1" applyFill="1" applyBorder="1" applyAlignment="1" applyProtection="1">
      <alignment horizontal="center" vertical="center" wrapText="1"/>
    </xf>
    <xf numFmtId="0" fontId="12" fillId="31" borderId="119" xfId="0" applyFont="1" applyFill="1" applyBorder="1" applyAlignment="1" applyProtection="1">
      <alignment horizontal="center" vertical="center" wrapText="1"/>
    </xf>
    <xf numFmtId="9" fontId="3" fillId="0" borderId="262" xfId="0" applyNumberFormat="1" applyFont="1" applyBorder="1" applyAlignment="1">
      <alignment horizontal="center" vertical="center"/>
    </xf>
    <xf numFmtId="9" fontId="3" fillId="0" borderId="264" xfId="0" applyNumberFormat="1" applyFont="1" applyBorder="1" applyAlignment="1">
      <alignment horizontal="center" vertical="center"/>
    </xf>
    <xf numFmtId="182" fontId="3" fillId="0" borderId="262" xfId="0" applyNumberFormat="1" applyFont="1" applyBorder="1" applyAlignment="1">
      <alignment horizontal="center" vertical="center"/>
    </xf>
    <xf numFmtId="182" fontId="3" fillId="0" borderId="264" xfId="0" applyNumberFormat="1" applyFont="1" applyBorder="1" applyAlignment="1">
      <alignment horizontal="center" vertical="center"/>
    </xf>
    <xf numFmtId="9" fontId="3" fillId="0" borderId="270" xfId="0" applyNumberFormat="1" applyFont="1" applyBorder="1" applyAlignment="1">
      <alignment horizontal="center" vertical="center"/>
    </xf>
    <xf numFmtId="9" fontId="3" fillId="0" borderId="271" xfId="0" applyNumberFormat="1" applyFont="1" applyBorder="1" applyAlignment="1">
      <alignment horizontal="center" vertical="center"/>
    </xf>
    <xf numFmtId="9" fontId="3" fillId="0" borderId="272" xfId="0" applyNumberFormat="1" applyFont="1" applyBorder="1" applyAlignment="1">
      <alignment horizontal="center" vertical="center"/>
    </xf>
    <xf numFmtId="181" fontId="1" fillId="0" borderId="116" xfId="0" applyNumberFormat="1" applyFont="1" applyBorder="1" applyAlignment="1">
      <alignment horizontal="center" vertical="center"/>
    </xf>
    <xf numFmtId="181" fontId="1" fillId="0" borderId="145" xfId="0" applyNumberFormat="1" applyFont="1" applyBorder="1" applyAlignment="1">
      <alignment horizontal="center" vertical="center"/>
    </xf>
    <xf numFmtId="181" fontId="1" fillId="0" borderId="119" xfId="0" applyNumberFormat="1" applyFont="1" applyBorder="1" applyAlignment="1">
      <alignment horizontal="center" vertical="center"/>
    </xf>
    <xf numFmtId="0" fontId="1" fillId="0" borderId="116" xfId="0" applyFont="1" applyBorder="1" applyAlignment="1">
      <alignment horizontal="center" vertical="center"/>
    </xf>
    <xf numFmtId="0" fontId="1" fillId="0" borderId="119" xfId="0" applyFont="1" applyBorder="1" applyAlignment="1">
      <alignment horizontal="center" vertical="center"/>
    </xf>
    <xf numFmtId="0" fontId="1" fillId="0" borderId="262" xfId="0" applyFont="1" applyBorder="1" applyAlignment="1">
      <alignment horizontal="center" vertical="center"/>
    </xf>
    <xf numFmtId="0" fontId="1" fillId="0" borderId="264" xfId="0" applyFont="1" applyBorder="1" applyAlignment="1">
      <alignment horizontal="center" vertical="center"/>
    </xf>
    <xf numFmtId="182" fontId="1" fillId="0" borderId="116" xfId="0" applyNumberFormat="1" applyFont="1" applyBorder="1" applyAlignment="1">
      <alignment horizontal="center" vertical="center"/>
    </xf>
    <xf numFmtId="182" fontId="1" fillId="0" borderId="119" xfId="0" applyNumberFormat="1" applyFont="1" applyBorder="1" applyAlignment="1">
      <alignment horizontal="center" vertical="center"/>
    </xf>
    <xf numFmtId="181" fontId="1" fillId="0" borderId="262" xfId="0" applyNumberFormat="1" applyFont="1" applyBorder="1" applyAlignment="1">
      <alignment horizontal="center" vertical="center"/>
    </xf>
    <xf numFmtId="181" fontId="1" fillId="0" borderId="264" xfId="0" applyNumberFormat="1" applyFont="1" applyBorder="1" applyAlignment="1">
      <alignment horizontal="center" vertical="center"/>
    </xf>
    <xf numFmtId="0" fontId="47" fillId="31" borderId="179" xfId="0" applyFont="1" applyFill="1" applyBorder="1" applyAlignment="1" applyProtection="1">
      <alignment horizontal="center" vertical="center"/>
    </xf>
    <xf numFmtId="0" fontId="47" fillId="31" borderId="170" xfId="0" applyFont="1" applyFill="1" applyBorder="1" applyAlignment="1" applyProtection="1">
      <alignment horizontal="center" vertical="center"/>
    </xf>
    <xf numFmtId="0" fontId="47" fillId="31" borderId="180" xfId="0" applyFont="1" applyFill="1" applyBorder="1" applyAlignment="1" applyProtection="1">
      <alignment horizontal="center" vertical="center"/>
    </xf>
    <xf numFmtId="0" fontId="12" fillId="31" borderId="255" xfId="0" applyFont="1" applyFill="1" applyBorder="1" applyAlignment="1" applyProtection="1">
      <alignment horizontal="center" vertical="center" wrapText="1"/>
    </xf>
    <xf numFmtId="0" fontId="12" fillId="31" borderId="257" xfId="0" applyFont="1" applyFill="1" applyBorder="1" applyAlignment="1" applyProtection="1">
      <alignment horizontal="center" vertical="center" wrapText="1"/>
    </xf>
    <xf numFmtId="0" fontId="12" fillId="31" borderId="258" xfId="0" applyFont="1" applyFill="1" applyBorder="1" applyAlignment="1" applyProtection="1">
      <alignment horizontal="center" vertical="center" wrapText="1"/>
    </xf>
    <xf numFmtId="0" fontId="1" fillId="0" borderId="267" xfId="0" applyFont="1" applyBorder="1" applyAlignment="1">
      <alignment horizontal="center" vertical="center" wrapText="1"/>
    </xf>
    <xf numFmtId="0" fontId="1" fillId="0" borderId="133" xfId="0" applyFont="1" applyBorder="1" applyAlignment="1">
      <alignment horizontal="center" vertical="center" wrapText="1"/>
    </xf>
    <xf numFmtId="0" fontId="1" fillId="0" borderId="116" xfId="0" applyFont="1" applyBorder="1" applyAlignment="1" applyProtection="1">
      <alignment horizontal="center" vertical="center"/>
      <protection locked="0"/>
    </xf>
    <xf numFmtId="0" fontId="1" fillId="0" borderId="145" xfId="0" applyFont="1" applyBorder="1" applyAlignment="1" applyProtection="1">
      <alignment horizontal="center" vertical="center"/>
      <protection locked="0"/>
    </xf>
    <xf numFmtId="0" fontId="1" fillId="0" borderId="119" xfId="0" applyFont="1" applyBorder="1" applyAlignment="1" applyProtection="1">
      <alignment horizontal="center" vertical="center"/>
      <protection locked="0"/>
    </xf>
    <xf numFmtId="0" fontId="1" fillId="0" borderId="262" xfId="0" applyFont="1" applyBorder="1" applyAlignment="1" applyProtection="1">
      <alignment horizontal="center" vertical="center"/>
      <protection locked="0"/>
    </xf>
    <xf numFmtId="0" fontId="1" fillId="0" borderId="263" xfId="0" applyFont="1" applyBorder="1" applyAlignment="1" applyProtection="1">
      <alignment horizontal="center" vertical="center"/>
      <protection locked="0"/>
    </xf>
    <xf numFmtId="0" fontId="1" fillId="0" borderId="264" xfId="0" applyFont="1" applyBorder="1" applyAlignment="1" applyProtection="1">
      <alignment horizontal="center" vertical="center"/>
      <protection locked="0"/>
    </xf>
    <xf numFmtId="176" fontId="1" fillId="0" borderId="116" xfId="0" applyNumberFormat="1" applyFont="1" applyBorder="1" applyAlignment="1" applyProtection="1">
      <alignment horizontal="center" vertical="center"/>
      <protection locked="0"/>
    </xf>
    <xf numFmtId="176" fontId="1" fillId="0" borderId="146" xfId="0" applyNumberFormat="1" applyFont="1" applyBorder="1" applyAlignment="1" applyProtection="1">
      <alignment horizontal="center" vertical="center"/>
      <protection locked="0"/>
    </xf>
    <xf numFmtId="0" fontId="1" fillId="0" borderId="266" xfId="0" applyFont="1" applyBorder="1" applyAlignment="1" applyProtection="1">
      <alignment horizontal="center" vertical="center"/>
      <protection locked="0"/>
    </xf>
    <xf numFmtId="9" fontId="1" fillId="0" borderId="116" xfId="0" applyNumberFormat="1" applyFont="1" applyBorder="1" applyAlignment="1">
      <alignment horizontal="center" vertical="center"/>
    </xf>
    <xf numFmtId="9" fontId="1" fillId="0" borderId="145" xfId="0" applyNumberFormat="1" applyFont="1" applyBorder="1" applyAlignment="1">
      <alignment horizontal="center" vertical="center"/>
    </xf>
    <xf numFmtId="9" fontId="1" fillId="0" borderId="119" xfId="0" applyNumberFormat="1" applyFont="1" applyBorder="1" applyAlignment="1">
      <alignment horizontal="center" vertical="center"/>
    </xf>
    <xf numFmtId="0" fontId="1" fillId="0" borderId="145" xfId="0" applyFont="1" applyBorder="1" applyAlignment="1">
      <alignment horizontal="center" vertical="center"/>
    </xf>
    <xf numFmtId="0" fontId="1" fillId="0" borderId="146" xfId="0" applyFont="1" applyBorder="1" applyAlignment="1">
      <alignment horizontal="center" vertical="center"/>
    </xf>
    <xf numFmtId="0" fontId="1" fillId="0" borderId="263" xfId="0" applyFont="1" applyBorder="1" applyAlignment="1">
      <alignment horizontal="center" vertical="center" shrinkToFit="1"/>
    </xf>
    <xf numFmtId="0" fontId="1" fillId="0" borderId="266" xfId="0" applyFont="1" applyBorder="1" applyAlignment="1">
      <alignment horizontal="center" vertical="center" shrinkToFit="1"/>
    </xf>
    <xf numFmtId="0" fontId="1" fillId="0" borderId="263" xfId="0" applyFont="1" applyBorder="1" applyAlignment="1">
      <alignment horizontal="center" vertical="center"/>
    </xf>
    <xf numFmtId="0" fontId="1" fillId="0" borderId="266" xfId="0" applyFont="1" applyBorder="1" applyAlignment="1">
      <alignment horizontal="center" vertical="center"/>
    </xf>
    <xf numFmtId="0" fontId="1" fillId="0" borderId="279" xfId="0" applyFont="1" applyBorder="1" applyAlignment="1">
      <alignment horizontal="center" vertical="center"/>
    </xf>
    <xf numFmtId="0" fontId="1" fillId="0" borderId="280" xfId="0" applyFont="1" applyBorder="1" applyAlignment="1">
      <alignment horizontal="center" vertical="center"/>
    </xf>
    <xf numFmtId="0" fontId="1" fillId="0" borderId="141" xfId="0" applyFont="1" applyBorder="1" applyAlignment="1">
      <alignment horizontal="center" vertical="center"/>
    </xf>
    <xf numFmtId="0" fontId="1" fillId="0" borderId="261" xfId="0" applyFont="1" applyBorder="1" applyAlignment="1">
      <alignment horizontal="center" vertical="center"/>
    </xf>
    <xf numFmtId="0" fontId="1" fillId="0" borderId="271" xfId="0" applyFont="1" applyBorder="1" applyAlignment="1">
      <alignment horizontal="center" vertical="center"/>
    </xf>
    <xf numFmtId="0" fontId="1" fillId="0" borderId="273" xfId="0" applyFont="1" applyBorder="1" applyAlignment="1">
      <alignment horizontal="center" vertical="center"/>
    </xf>
    <xf numFmtId="10" fontId="1" fillId="0" borderId="270" xfId="0" applyNumberFormat="1" applyFont="1" applyBorder="1" applyAlignment="1">
      <alignment horizontal="center" vertical="center"/>
    </xf>
    <xf numFmtId="10" fontId="1" fillId="0" borderId="271" xfId="0" applyNumberFormat="1" applyFont="1" applyBorder="1" applyAlignment="1">
      <alignment horizontal="center" vertical="center"/>
    </xf>
    <xf numFmtId="10" fontId="1" fillId="0" borderId="272" xfId="0" applyNumberFormat="1" applyFont="1" applyBorder="1" applyAlignment="1">
      <alignment horizontal="center" vertical="center"/>
    </xf>
    <xf numFmtId="0" fontId="12" fillId="13" borderId="302" xfId="0" applyFont="1" applyFill="1" applyBorder="1" applyAlignment="1" applyProtection="1">
      <alignment horizontal="center" vertical="center" wrapText="1"/>
    </xf>
    <xf numFmtId="0" fontId="12" fillId="13" borderId="290" xfId="0" applyFont="1" applyFill="1" applyBorder="1" applyAlignment="1" applyProtection="1">
      <alignment horizontal="center" vertical="center" wrapText="1"/>
    </xf>
    <xf numFmtId="0" fontId="12" fillId="13" borderId="294" xfId="0" applyFont="1" applyFill="1" applyBorder="1" applyAlignment="1" applyProtection="1">
      <alignment horizontal="center" vertical="center" wrapText="1"/>
    </xf>
    <xf numFmtId="0" fontId="12" fillId="13" borderId="303" xfId="0" applyFont="1" applyFill="1" applyBorder="1" applyAlignment="1" applyProtection="1">
      <alignment horizontal="center" vertical="center" wrapText="1"/>
    </xf>
    <xf numFmtId="0" fontId="12" fillId="28" borderId="302" xfId="0" applyFont="1" applyFill="1" applyBorder="1" applyAlignment="1" applyProtection="1">
      <alignment horizontal="center" vertical="center" wrapText="1"/>
    </xf>
    <xf numFmtId="0" fontId="12" fillId="28" borderId="303" xfId="0" applyFont="1" applyFill="1" applyBorder="1" applyAlignment="1" applyProtection="1">
      <alignment horizontal="center" vertical="center" wrapText="1"/>
    </xf>
    <xf numFmtId="0" fontId="12" fillId="28" borderId="304" xfId="0" applyFont="1" applyFill="1" applyBorder="1" applyAlignment="1" applyProtection="1">
      <alignment horizontal="center" vertical="center" wrapText="1"/>
    </xf>
    <xf numFmtId="0" fontId="12" fillId="33" borderId="303" xfId="0" applyFont="1" applyFill="1" applyBorder="1" applyAlignment="1" applyProtection="1">
      <alignment horizontal="center" vertical="center" wrapText="1"/>
    </xf>
    <xf numFmtId="0" fontId="12" fillId="33" borderId="304" xfId="0" applyFont="1" applyFill="1" applyBorder="1" applyAlignment="1" applyProtection="1">
      <alignment horizontal="center" vertical="center" wrapText="1"/>
    </xf>
    <xf numFmtId="0" fontId="12" fillId="13" borderId="51" xfId="0" applyFont="1" applyFill="1" applyBorder="1" applyAlignment="1" applyProtection="1">
      <alignment horizontal="center" vertical="center" wrapText="1"/>
    </xf>
    <xf numFmtId="0" fontId="12" fillId="13" borderId="313" xfId="0" applyFont="1" applyFill="1" applyBorder="1" applyAlignment="1" applyProtection="1">
      <alignment horizontal="center" vertical="center" wrapText="1"/>
    </xf>
    <xf numFmtId="0" fontId="12" fillId="13" borderId="304" xfId="0" applyFont="1" applyFill="1" applyBorder="1" applyAlignment="1" applyProtection="1">
      <alignment horizontal="center" vertical="center" wrapText="1"/>
    </xf>
    <xf numFmtId="0" fontId="12" fillId="13" borderId="301" xfId="0" applyFont="1" applyFill="1" applyBorder="1" applyAlignment="1" applyProtection="1">
      <alignment horizontal="center" vertical="center" wrapText="1"/>
    </xf>
    <xf numFmtId="0" fontId="12" fillId="13" borderId="188" xfId="0" applyFont="1" applyFill="1" applyBorder="1" applyAlignment="1" applyProtection="1">
      <alignment horizontal="center" vertical="center" wrapText="1"/>
    </xf>
    <xf numFmtId="0" fontId="12" fillId="13" borderId="299" xfId="0" applyFont="1" applyFill="1" applyBorder="1" applyAlignment="1" applyProtection="1">
      <alignment horizontal="center" vertical="center" wrapText="1"/>
    </xf>
    <xf numFmtId="0" fontId="12" fillId="13" borderId="296" xfId="0" applyFont="1" applyFill="1" applyBorder="1" applyAlignment="1" applyProtection="1">
      <alignment horizontal="center" vertical="center" wrapText="1"/>
    </xf>
    <xf numFmtId="0" fontId="12" fillId="13" borderId="300" xfId="0" applyFont="1" applyFill="1" applyBorder="1" applyAlignment="1" applyProtection="1">
      <alignment horizontal="center" vertical="center" wrapText="1"/>
    </xf>
    <xf numFmtId="0" fontId="12" fillId="13" borderId="187" xfId="0" applyFont="1" applyFill="1" applyBorder="1" applyAlignment="1" applyProtection="1">
      <alignment horizontal="center" vertical="center" wrapText="1"/>
    </xf>
    <xf numFmtId="0" fontId="46" fillId="0" borderId="276" xfId="0" applyFont="1" applyBorder="1" applyAlignment="1" applyProtection="1">
      <alignment horizontal="left" vertical="center" wrapText="1"/>
      <protection locked="0"/>
    </xf>
    <xf numFmtId="0" fontId="46" fillId="0" borderId="277" xfId="0" applyFont="1" applyBorder="1" applyAlignment="1" applyProtection="1">
      <alignment horizontal="left" vertical="center" wrapText="1"/>
      <protection locked="0"/>
    </xf>
    <xf numFmtId="0" fontId="46" fillId="0" borderId="278" xfId="0" applyFont="1" applyBorder="1" applyAlignment="1" applyProtection="1">
      <alignment horizontal="left" vertical="center" wrapText="1"/>
      <protection locked="0"/>
    </xf>
    <xf numFmtId="0" fontId="44" fillId="10" borderId="59" xfId="0" applyFont="1" applyFill="1" applyBorder="1" applyAlignment="1">
      <alignment horizontal="center" vertical="center"/>
    </xf>
    <xf numFmtId="0" fontId="44" fillId="10" borderId="60" xfId="0" applyFont="1" applyFill="1" applyBorder="1" applyAlignment="1">
      <alignment horizontal="center" vertical="center"/>
    </xf>
    <xf numFmtId="0" fontId="10" fillId="11" borderId="57" xfId="0" applyFont="1" applyFill="1" applyBorder="1" applyAlignment="1">
      <alignment horizontal="center" vertical="center"/>
    </xf>
    <xf numFmtId="0" fontId="10" fillId="11" borderId="58" xfId="0" applyFont="1" applyFill="1" applyBorder="1" applyAlignment="1">
      <alignment horizontal="center" vertical="center"/>
    </xf>
    <xf numFmtId="0" fontId="44" fillId="3" borderId="16" xfId="1" applyNumberFormat="1" applyFont="1" applyFill="1" applyBorder="1" applyAlignment="1" applyProtection="1">
      <alignment horizontal="center"/>
      <protection locked="0"/>
    </xf>
    <xf numFmtId="0" fontId="44" fillId="3" borderId="17" xfId="1" applyNumberFormat="1" applyFont="1" applyFill="1" applyBorder="1" applyAlignment="1" applyProtection="1">
      <alignment horizontal="center"/>
      <protection locked="0"/>
    </xf>
    <xf numFmtId="0" fontId="44" fillId="9" borderId="16" xfId="0" applyFont="1" applyFill="1" applyBorder="1" applyAlignment="1">
      <alignment horizontal="center" vertical="center"/>
    </xf>
    <xf numFmtId="0" fontId="44" fillId="9" borderId="17" xfId="0" applyFont="1" applyFill="1" applyBorder="1" applyAlignment="1">
      <alignment horizontal="center" vertical="center"/>
    </xf>
    <xf numFmtId="0" fontId="44" fillId="16" borderId="16" xfId="0" applyFont="1" applyFill="1" applyBorder="1" applyAlignment="1">
      <alignment horizontal="center" vertical="center"/>
    </xf>
    <xf numFmtId="0" fontId="44" fillId="16" borderId="17" xfId="0" applyFont="1" applyFill="1" applyBorder="1" applyAlignment="1">
      <alignment horizontal="center" vertical="center"/>
    </xf>
    <xf numFmtId="0" fontId="44" fillId="12" borderId="16" xfId="0" applyFont="1" applyFill="1" applyBorder="1" applyAlignment="1">
      <alignment horizontal="center" vertical="center"/>
    </xf>
    <xf numFmtId="0" fontId="44" fillId="12" borderId="17" xfId="0" applyFont="1" applyFill="1" applyBorder="1" applyAlignment="1">
      <alignment horizontal="center" vertical="center"/>
    </xf>
    <xf numFmtId="0" fontId="11" fillId="13" borderId="10" xfId="0" applyFont="1" applyFill="1" applyBorder="1" applyAlignment="1" applyProtection="1">
      <alignment horizontal="center" vertical="center"/>
    </xf>
    <xf numFmtId="0" fontId="11" fillId="13" borderId="11" xfId="0" applyFont="1" applyFill="1" applyBorder="1" applyAlignment="1" applyProtection="1">
      <alignment horizontal="center" vertical="center"/>
    </xf>
    <xf numFmtId="0" fontId="18" fillId="0" borderId="61" xfId="0" applyFont="1" applyBorder="1" applyAlignment="1" applyProtection="1">
      <alignment horizontal="left" vertical="center" wrapText="1"/>
      <protection locked="0"/>
    </xf>
    <xf numFmtId="0" fontId="18" fillId="0" borderId="62" xfId="0" applyFont="1" applyBorder="1" applyAlignment="1" applyProtection="1">
      <alignment horizontal="left" vertical="center" wrapText="1"/>
      <protection locked="0"/>
    </xf>
    <xf numFmtId="0" fontId="18" fillId="0" borderId="63" xfId="0" applyFont="1" applyBorder="1" applyAlignment="1" applyProtection="1">
      <alignment horizontal="left" vertical="center" wrapText="1"/>
      <protection locked="0"/>
    </xf>
    <xf numFmtId="0" fontId="12" fillId="5" borderId="86" xfId="0" applyFont="1" applyFill="1" applyBorder="1" applyAlignment="1" applyProtection="1">
      <alignment horizontal="center" vertical="center"/>
    </xf>
    <xf numFmtId="0" fontId="12" fillId="5" borderId="0" xfId="0" applyFont="1" applyFill="1" applyBorder="1" applyAlignment="1" applyProtection="1">
      <alignment horizontal="center" vertical="center"/>
    </xf>
    <xf numFmtId="0" fontId="3" fillId="14" borderId="70" xfId="0" applyFont="1" applyFill="1" applyBorder="1" applyAlignment="1">
      <alignment horizontal="center" vertical="center" wrapText="1"/>
    </xf>
    <xf numFmtId="0" fontId="3" fillId="14" borderId="72" xfId="0" applyFont="1" applyFill="1" applyBorder="1" applyAlignment="1">
      <alignment horizontal="center" vertical="center"/>
    </xf>
    <xf numFmtId="0" fontId="3" fillId="14" borderId="98" xfId="0" applyFont="1" applyFill="1" applyBorder="1" applyAlignment="1">
      <alignment horizontal="center" vertical="center"/>
    </xf>
    <xf numFmtId="0" fontId="34" fillId="22" borderId="123" xfId="0" applyFont="1" applyFill="1" applyBorder="1" applyAlignment="1">
      <alignment horizontal="center" vertical="center" wrapText="1"/>
    </xf>
    <xf numFmtId="0" fontId="34" fillId="22" borderId="124" xfId="0" applyFont="1" applyFill="1" applyBorder="1" applyAlignment="1">
      <alignment horizontal="center" vertical="center" wrapText="1"/>
    </xf>
    <xf numFmtId="0" fontId="34" fillId="22" borderId="125" xfId="0" applyFont="1" applyFill="1" applyBorder="1" applyAlignment="1">
      <alignment horizontal="center" vertical="center" wrapText="1"/>
    </xf>
    <xf numFmtId="0" fontId="12" fillId="22" borderId="145" xfId="0" applyFont="1" applyFill="1" applyBorder="1" applyAlignment="1">
      <alignment horizontal="center" vertical="center" wrapText="1"/>
    </xf>
    <xf numFmtId="0" fontId="12" fillId="22" borderId="146" xfId="0" applyFont="1" applyFill="1" applyBorder="1" applyAlignment="1">
      <alignment horizontal="center" vertical="center" wrapText="1"/>
    </xf>
    <xf numFmtId="0" fontId="12" fillId="22" borderId="154" xfId="0" applyFont="1" applyFill="1" applyBorder="1" applyAlignment="1">
      <alignment horizontal="center" vertical="center"/>
    </xf>
    <xf numFmtId="0" fontId="12" fillId="22" borderId="155" xfId="0" applyFont="1" applyFill="1" applyBorder="1" applyAlignment="1">
      <alignment horizontal="center" vertical="center"/>
    </xf>
    <xf numFmtId="0" fontId="12" fillId="22" borderId="116" xfId="0" applyFont="1" applyFill="1" applyBorder="1" applyAlignment="1">
      <alignment horizontal="center" vertical="center"/>
    </xf>
    <xf numFmtId="0" fontId="12" fillId="22" borderId="145" xfId="0" applyFont="1" applyFill="1" applyBorder="1" applyAlignment="1">
      <alignment horizontal="center" vertical="center"/>
    </xf>
    <xf numFmtId="0" fontId="12" fillId="22" borderId="147" xfId="0" applyFont="1" applyFill="1" applyBorder="1" applyAlignment="1">
      <alignment horizontal="center" vertical="center"/>
    </xf>
    <xf numFmtId="0" fontId="12" fillId="22" borderId="146" xfId="0" applyFont="1" applyFill="1" applyBorder="1" applyAlignment="1">
      <alignment horizontal="center" vertical="center"/>
    </xf>
    <xf numFmtId="0" fontId="12" fillId="22" borderId="167" xfId="0" applyFont="1" applyFill="1" applyBorder="1" applyAlignment="1">
      <alignment horizontal="center" vertical="center" wrapText="1"/>
    </xf>
    <xf numFmtId="0" fontId="12" fillId="22" borderId="156" xfId="0" applyFont="1" applyFill="1" applyBorder="1" applyAlignment="1">
      <alignment horizontal="center" vertical="center" wrapText="1"/>
    </xf>
    <xf numFmtId="0" fontId="12" fillId="22" borderId="157" xfId="0" applyFont="1" applyFill="1" applyBorder="1" applyAlignment="1">
      <alignment horizontal="center" vertical="center" wrapText="1"/>
    </xf>
    <xf numFmtId="0" fontId="12" fillId="22" borderId="141" xfId="0" applyFont="1" applyFill="1" applyBorder="1" applyAlignment="1">
      <alignment horizontal="center" vertical="center" wrapText="1"/>
    </xf>
    <xf numFmtId="0" fontId="12" fillId="22" borderId="142" xfId="0" applyFont="1" applyFill="1" applyBorder="1" applyAlignment="1">
      <alignment horizontal="center" vertical="center" wrapText="1"/>
    </xf>
    <xf numFmtId="0" fontId="12" fillId="22" borderId="158" xfId="0" applyFont="1" applyFill="1" applyBorder="1" applyAlignment="1">
      <alignment horizontal="center" vertical="center" wrapText="1"/>
    </xf>
    <xf numFmtId="0" fontId="12" fillId="22" borderId="30" xfId="0" applyFont="1" applyFill="1" applyBorder="1" applyAlignment="1">
      <alignment horizontal="center" vertical="center" wrapText="1"/>
    </xf>
    <xf numFmtId="0" fontId="12" fillId="22" borderId="137" xfId="0" applyFont="1" applyFill="1" applyBorder="1" applyAlignment="1">
      <alignment horizontal="center" vertical="center" wrapText="1"/>
    </xf>
    <xf numFmtId="0" fontId="12" fillId="22" borderId="166" xfId="0" applyFont="1" applyFill="1" applyBorder="1" applyAlignment="1">
      <alignment horizontal="center" vertical="center" wrapText="1"/>
    </xf>
    <xf numFmtId="0" fontId="12" fillId="13" borderId="110" xfId="0" applyFont="1" applyFill="1" applyBorder="1" applyAlignment="1">
      <alignment horizontal="center" vertical="center" wrapText="1"/>
    </xf>
    <xf numFmtId="0" fontId="12" fillId="13" borderId="140" xfId="0" applyFont="1" applyFill="1" applyBorder="1" applyAlignment="1">
      <alignment horizontal="center" vertical="center" wrapText="1"/>
    </xf>
    <xf numFmtId="0" fontId="12" fillId="13" borderId="66" xfId="0" applyFont="1" applyFill="1" applyBorder="1" applyAlignment="1">
      <alignment horizontal="center" vertical="center" wrapText="1"/>
    </xf>
    <xf numFmtId="0" fontId="12" fillId="13" borderId="115" xfId="0" applyFont="1" applyFill="1" applyBorder="1" applyAlignment="1">
      <alignment horizontal="center" vertical="center" wrapText="1"/>
    </xf>
    <xf numFmtId="0" fontId="12" fillId="13" borderId="141" xfId="0" applyFont="1" applyFill="1" applyBorder="1" applyAlignment="1">
      <alignment horizontal="center" vertical="center" wrapText="1"/>
    </xf>
    <xf numFmtId="0" fontId="12" fillId="13" borderId="116" xfId="0" applyFont="1" applyFill="1" applyBorder="1" applyAlignment="1">
      <alignment horizontal="center" vertical="center" wrapText="1"/>
    </xf>
    <xf numFmtId="0" fontId="34" fillId="13" borderId="123" xfId="0" applyFont="1" applyFill="1" applyBorder="1" applyAlignment="1">
      <alignment horizontal="center" vertical="center" wrapText="1"/>
    </xf>
    <xf numFmtId="0" fontId="34" fillId="13" borderId="124" xfId="0" applyFont="1" applyFill="1" applyBorder="1" applyAlignment="1">
      <alignment horizontal="center" vertical="center" wrapText="1"/>
    </xf>
    <xf numFmtId="0" fontId="34" fillId="13" borderId="125" xfId="0" applyFont="1" applyFill="1" applyBorder="1" applyAlignment="1">
      <alignment horizontal="center" vertical="center" wrapText="1"/>
    </xf>
    <xf numFmtId="0" fontId="12" fillId="13" borderId="119" xfId="0" applyFont="1" applyFill="1" applyBorder="1" applyAlignment="1">
      <alignment horizontal="center" vertical="center" wrapText="1"/>
    </xf>
    <xf numFmtId="0" fontId="12" fillId="13" borderId="25" xfId="0" applyFont="1" applyFill="1" applyBorder="1" applyAlignment="1">
      <alignment horizontal="center" vertical="center" wrapText="1"/>
    </xf>
    <xf numFmtId="0" fontId="12" fillId="13" borderId="26"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12" fillId="13" borderId="137" xfId="0" applyFont="1" applyFill="1" applyBorder="1" applyAlignment="1">
      <alignment horizontal="center" vertical="center" wrapText="1"/>
    </xf>
    <xf numFmtId="0" fontId="12" fillId="13" borderId="166" xfId="0" applyFont="1" applyFill="1" applyBorder="1" applyAlignment="1">
      <alignment horizontal="center" vertical="center" wrapText="1"/>
    </xf>
    <xf numFmtId="0" fontId="12" fillId="13" borderId="159" xfId="0" applyFont="1" applyFill="1" applyBorder="1" applyAlignment="1">
      <alignment horizontal="center" vertical="center" wrapText="1"/>
    </xf>
    <xf numFmtId="0" fontId="12" fillId="13" borderId="143" xfId="0" applyFont="1" applyFill="1" applyBorder="1" applyAlignment="1">
      <alignment horizontal="center" vertical="center" wrapText="1"/>
    </xf>
    <xf numFmtId="0" fontId="12" fillId="13" borderId="145" xfId="0" applyFont="1" applyFill="1" applyBorder="1" applyAlignment="1">
      <alignment horizontal="center" vertical="center" wrapText="1"/>
    </xf>
    <xf numFmtId="0" fontId="12" fillId="13" borderId="146" xfId="0" applyFont="1" applyFill="1" applyBorder="1" applyAlignment="1">
      <alignment horizontal="center" vertical="center" wrapText="1"/>
    </xf>
    <xf numFmtId="0" fontId="12" fillId="13" borderId="170" xfId="0" applyFont="1" applyFill="1" applyBorder="1" applyAlignment="1">
      <alignment horizontal="center" vertical="center" wrapText="1"/>
    </xf>
    <xf numFmtId="0" fontId="12" fillId="13" borderId="168" xfId="0" applyFont="1" applyFill="1" applyBorder="1" applyAlignment="1">
      <alignment horizontal="center" vertical="center" wrapText="1"/>
    </xf>
    <xf numFmtId="0" fontId="12" fillId="13" borderId="169" xfId="0" applyFont="1" applyFill="1" applyBorder="1" applyAlignment="1">
      <alignment horizontal="center" vertical="center" wrapText="1"/>
    </xf>
    <xf numFmtId="0" fontId="12" fillId="13" borderId="179" xfId="0" applyFont="1" applyFill="1" applyBorder="1" applyAlignment="1">
      <alignment horizontal="center" vertical="center" wrapText="1"/>
    </xf>
    <xf numFmtId="0" fontId="12" fillId="13" borderId="180" xfId="0" applyFont="1" applyFill="1" applyBorder="1" applyAlignment="1">
      <alignment horizontal="center" vertical="center" wrapText="1"/>
    </xf>
    <xf numFmtId="0" fontId="12" fillId="13" borderId="178" xfId="0" applyFont="1" applyFill="1" applyBorder="1" applyAlignment="1">
      <alignment horizontal="center" vertical="center" wrapText="1"/>
    </xf>
    <xf numFmtId="0" fontId="12" fillId="13" borderId="172" xfId="0" applyFont="1" applyFill="1" applyBorder="1" applyAlignment="1">
      <alignment horizontal="center" vertical="center" wrapText="1"/>
    </xf>
    <xf numFmtId="0" fontId="12" fillId="13" borderId="171" xfId="0" applyFont="1" applyFill="1" applyBorder="1" applyAlignment="1">
      <alignment horizontal="center" vertical="center" wrapText="1"/>
    </xf>
    <xf numFmtId="0" fontId="12" fillId="13" borderId="133" xfId="0" applyFont="1" applyFill="1" applyBorder="1" applyAlignment="1">
      <alignment horizontal="center" vertical="center" wrapText="1"/>
    </xf>
    <xf numFmtId="0" fontId="3" fillId="20" borderId="126" xfId="0" applyFont="1" applyFill="1" applyBorder="1" applyAlignment="1">
      <alignment horizontal="center" vertical="center"/>
    </xf>
    <xf numFmtId="0" fontId="3" fillId="20" borderId="127" xfId="0" applyFont="1" applyFill="1" applyBorder="1" applyAlignment="1">
      <alignment horizontal="center" vertical="center"/>
    </xf>
    <xf numFmtId="0" fontId="3" fillId="20" borderId="128" xfId="0" applyFont="1" applyFill="1" applyBorder="1" applyAlignment="1">
      <alignment horizontal="center" vertical="center"/>
    </xf>
    <xf numFmtId="0" fontId="3" fillId="20" borderId="132" xfId="0" applyFont="1" applyFill="1" applyBorder="1" applyAlignment="1">
      <alignment horizontal="center" vertical="center"/>
    </xf>
    <xf numFmtId="0" fontId="3" fillId="20" borderId="130" xfId="0" applyFont="1" applyFill="1" applyBorder="1" applyAlignment="1">
      <alignment horizontal="center" vertical="center"/>
    </xf>
    <xf numFmtId="0" fontId="3" fillId="20" borderId="131" xfId="0" applyFont="1" applyFill="1" applyBorder="1" applyAlignment="1">
      <alignment horizontal="center" vertical="center"/>
    </xf>
    <xf numFmtId="0" fontId="3" fillId="24" borderId="30" xfId="0" applyFont="1" applyFill="1" applyBorder="1" applyAlignment="1">
      <alignment horizontal="center" vertical="center"/>
    </xf>
    <xf numFmtId="0" fontId="3" fillId="24" borderId="137" xfId="0" applyFont="1" applyFill="1" applyBorder="1" applyAlignment="1">
      <alignment horizontal="center" vertical="center"/>
    </xf>
    <xf numFmtId="0" fontId="3" fillId="24" borderId="138" xfId="0" applyFont="1" applyFill="1" applyBorder="1" applyAlignment="1">
      <alignment horizontal="center" vertical="center"/>
    </xf>
    <xf numFmtId="0" fontId="3" fillId="0" borderId="139" xfId="0" applyFont="1" applyBorder="1" applyAlignment="1">
      <alignment horizontal="center" vertical="center"/>
    </xf>
    <xf numFmtId="0" fontId="3" fillId="0" borderId="137" xfId="0" applyFont="1" applyBorder="1" applyAlignment="1">
      <alignment horizontal="center" vertical="center"/>
    </xf>
    <xf numFmtId="0" fontId="3" fillId="0" borderId="138" xfId="0" applyFont="1" applyBorder="1" applyAlignment="1">
      <alignment horizontal="center" vertical="center"/>
    </xf>
    <xf numFmtId="0" fontId="3" fillId="20" borderId="129" xfId="0" applyFont="1" applyFill="1" applyBorder="1" applyAlignment="1">
      <alignment horizontal="center" vertical="center"/>
    </xf>
    <xf numFmtId="0" fontId="12" fillId="13" borderId="21" xfId="0" applyFont="1" applyFill="1" applyBorder="1" applyAlignment="1">
      <alignment horizontal="center" vertical="center" wrapText="1"/>
    </xf>
    <xf numFmtId="0" fontId="12" fillId="13" borderId="22" xfId="0" applyFont="1" applyFill="1" applyBorder="1" applyAlignment="1">
      <alignment horizontal="center" vertical="center" wrapText="1"/>
    </xf>
    <xf numFmtId="0" fontId="12" fillId="13" borderId="23" xfId="0" applyFont="1" applyFill="1" applyBorder="1" applyAlignment="1">
      <alignment horizontal="center" vertical="center" wrapText="1"/>
    </xf>
    <xf numFmtId="0" fontId="12" fillId="13" borderId="24" xfId="0" applyFont="1" applyFill="1" applyBorder="1" applyAlignment="1">
      <alignment horizontal="center" vertical="center" wrapText="1"/>
    </xf>
    <xf numFmtId="0" fontId="12" fillId="26" borderId="215" xfId="0" applyFont="1" applyFill="1" applyBorder="1" applyAlignment="1">
      <alignment horizontal="center" vertical="center" shrinkToFit="1"/>
    </xf>
    <xf numFmtId="0" fontId="12" fillId="26" borderId="134" xfId="0" applyFont="1" applyFill="1" applyBorder="1" applyAlignment="1">
      <alignment horizontal="center" vertical="center" shrinkToFit="1"/>
    </xf>
    <xf numFmtId="0" fontId="12" fillId="29" borderId="231" xfId="0" applyFont="1" applyFill="1" applyBorder="1" applyAlignment="1" applyProtection="1">
      <alignment horizontal="center" vertical="center" wrapText="1" shrinkToFit="1"/>
    </xf>
    <xf numFmtId="0" fontId="12" fillId="29" borderId="223" xfId="0" applyFont="1" applyFill="1" applyBorder="1" applyAlignment="1" applyProtection="1">
      <alignment horizontal="center" vertical="center" shrinkToFit="1"/>
    </xf>
    <xf numFmtId="0" fontId="12" fillId="27" borderId="179" xfId="0" applyFont="1" applyFill="1" applyBorder="1" applyAlignment="1">
      <alignment horizontal="center" vertical="center" shrinkToFit="1"/>
    </xf>
    <xf numFmtId="0" fontId="12" fillId="27" borderId="170" xfId="0" applyFont="1" applyFill="1" applyBorder="1" applyAlignment="1">
      <alignment horizontal="center" vertical="center" shrinkToFit="1"/>
    </xf>
    <xf numFmtId="0" fontId="12" fillId="27" borderId="215" xfId="0" applyFont="1" applyFill="1" applyBorder="1" applyAlignment="1">
      <alignment horizontal="center" vertical="center" shrinkToFit="1"/>
    </xf>
    <xf numFmtId="0" fontId="12" fillId="27" borderId="134" xfId="0" applyFont="1" applyFill="1" applyBorder="1" applyAlignment="1">
      <alignment horizontal="center" vertical="center" shrinkToFit="1"/>
    </xf>
    <xf numFmtId="0" fontId="12" fillId="28" borderId="179" xfId="0" applyFont="1" applyFill="1" applyBorder="1" applyAlignment="1">
      <alignment horizontal="center" vertical="center" shrinkToFit="1"/>
    </xf>
    <xf numFmtId="0" fontId="12" fillId="28" borderId="170" xfId="0" applyFont="1" applyFill="1" applyBorder="1" applyAlignment="1">
      <alignment horizontal="center" vertical="center" shrinkToFit="1"/>
    </xf>
    <xf numFmtId="0" fontId="12" fillId="28" borderId="215" xfId="0" applyFont="1" applyFill="1" applyBorder="1" applyAlignment="1">
      <alignment horizontal="center" vertical="center" shrinkToFit="1"/>
    </xf>
    <xf numFmtId="0" fontId="12" fillId="28" borderId="134" xfId="0" applyFont="1" applyFill="1" applyBorder="1" applyAlignment="1">
      <alignment horizontal="center" vertical="center" shrinkToFit="1"/>
    </xf>
    <xf numFmtId="0" fontId="12" fillId="26" borderId="179" xfId="0" applyFont="1" applyFill="1" applyBorder="1" applyAlignment="1">
      <alignment horizontal="center" vertical="center" shrinkToFit="1"/>
    </xf>
    <xf numFmtId="0" fontId="12" fillId="26" borderId="170" xfId="0" applyFont="1" applyFill="1" applyBorder="1" applyAlignment="1">
      <alignment horizontal="center" vertical="center" shrinkToFit="1"/>
    </xf>
    <xf numFmtId="0" fontId="12" fillId="29" borderId="235" xfId="0" applyFont="1" applyFill="1" applyBorder="1" applyAlignment="1" applyProtection="1">
      <alignment horizontal="center" vertical="center" shrinkToFit="1"/>
    </xf>
    <xf numFmtId="0" fontId="12" fillId="29" borderId="236" xfId="0" applyFont="1" applyFill="1" applyBorder="1" applyAlignment="1" applyProtection="1">
      <alignment horizontal="center" vertical="center" shrinkToFit="1"/>
    </xf>
    <xf numFmtId="0" fontId="12" fillId="29" borderId="231" xfId="0" applyFont="1" applyFill="1" applyBorder="1" applyAlignment="1" applyProtection="1">
      <alignment horizontal="center" vertical="center" wrapText="1"/>
    </xf>
    <xf numFmtId="0" fontId="12" fillId="29" borderId="223" xfId="0" applyFont="1" applyFill="1" applyBorder="1" applyAlignment="1" applyProtection="1">
      <alignment horizontal="center" vertical="center" wrapText="1"/>
    </xf>
    <xf numFmtId="0" fontId="12" fillId="29" borderId="232" xfId="0" applyFont="1" applyFill="1" applyBorder="1" applyAlignment="1" applyProtection="1">
      <alignment horizontal="center" vertical="center" wrapText="1"/>
    </xf>
    <xf numFmtId="0" fontId="12" fillId="29" borderId="224" xfId="0" applyFont="1" applyFill="1" applyBorder="1" applyAlignment="1" applyProtection="1">
      <alignment horizontal="center" vertical="center" wrapText="1"/>
    </xf>
    <xf numFmtId="0" fontId="12" fillId="29" borderId="233" xfId="0" applyFont="1" applyFill="1" applyBorder="1" applyAlignment="1" applyProtection="1">
      <alignment horizontal="center" vertical="center" wrapText="1"/>
    </xf>
    <xf numFmtId="0" fontId="12" fillId="29" borderId="225" xfId="0" applyFont="1" applyFill="1" applyBorder="1" applyAlignment="1" applyProtection="1">
      <alignment horizontal="center" vertical="center" wrapText="1"/>
    </xf>
    <xf numFmtId="0" fontId="12" fillId="13" borderId="172" xfId="0" applyFont="1" applyFill="1" applyBorder="1" applyAlignment="1">
      <alignment horizontal="center" vertical="center" shrinkToFit="1"/>
    </xf>
    <xf numFmtId="0" fontId="12" fillId="13" borderId="166" xfId="0" applyFont="1" applyFill="1" applyBorder="1" applyAlignment="1">
      <alignment horizontal="center" vertical="center" shrinkToFit="1"/>
    </xf>
    <xf numFmtId="0" fontId="12" fillId="13" borderId="171" xfId="0" applyFont="1" applyFill="1" applyBorder="1" applyAlignment="1">
      <alignment horizontal="center" vertical="center" shrinkToFit="1"/>
    </xf>
    <xf numFmtId="0" fontId="12" fillId="13" borderId="133" xfId="0" applyFont="1" applyFill="1" applyBorder="1" applyAlignment="1">
      <alignment horizontal="center" vertical="center" shrinkToFit="1"/>
    </xf>
    <xf numFmtId="0" fontId="12" fillId="13" borderId="178" xfId="0" applyFont="1" applyFill="1" applyBorder="1" applyAlignment="1">
      <alignment horizontal="center" vertical="center" shrinkToFit="1"/>
    </xf>
    <xf numFmtId="0" fontId="12" fillId="13" borderId="141" xfId="0" applyFont="1" applyFill="1" applyBorder="1" applyAlignment="1">
      <alignment horizontal="center" vertical="center" shrinkToFit="1"/>
    </xf>
    <xf numFmtId="0" fontId="12" fillId="13" borderId="215" xfId="0" applyFont="1" applyFill="1" applyBorder="1" applyAlignment="1">
      <alignment horizontal="center" vertical="center" shrinkToFit="1"/>
    </xf>
    <xf numFmtId="0" fontId="12" fillId="13" borderId="134" xfId="0" applyFont="1" applyFill="1" applyBorder="1" applyAlignment="1">
      <alignment horizontal="center" vertical="center" shrinkToFit="1"/>
    </xf>
    <xf numFmtId="0" fontId="12" fillId="13" borderId="314" xfId="0" applyFont="1" applyFill="1" applyBorder="1" applyAlignment="1">
      <alignment horizontal="center" vertical="center"/>
    </xf>
    <xf numFmtId="0" fontId="1" fillId="3" borderId="315" xfId="0" applyFont="1" applyFill="1" applyBorder="1" applyAlignment="1" applyProtection="1">
      <alignment horizontal="left" vertical="center"/>
      <protection locked="0"/>
    </xf>
    <xf numFmtId="0" fontId="1" fillId="3" borderId="316" xfId="0" applyFont="1" applyFill="1" applyBorder="1" applyAlignment="1" applyProtection="1">
      <alignment horizontal="left" vertical="center"/>
      <protection locked="0"/>
    </xf>
    <xf numFmtId="0" fontId="12" fillId="13" borderId="317" xfId="0" applyFont="1" applyFill="1" applyBorder="1" applyAlignment="1">
      <alignment horizontal="center" vertical="center"/>
    </xf>
    <xf numFmtId="0" fontId="1" fillId="3" borderId="37" xfId="0" applyFont="1" applyFill="1" applyBorder="1" applyAlignment="1" applyProtection="1">
      <alignment horizontal="left" vertical="center"/>
      <protection locked="0"/>
    </xf>
    <xf numFmtId="0" fontId="1" fillId="3" borderId="318" xfId="0" applyFont="1" applyFill="1" applyBorder="1" applyAlignment="1" applyProtection="1">
      <alignment horizontal="left" vertical="center"/>
      <protection locked="0"/>
    </xf>
    <xf numFmtId="0" fontId="40" fillId="13" borderId="317" xfId="0" applyFont="1" applyFill="1" applyBorder="1" applyAlignment="1">
      <alignment horizontal="center" vertical="center"/>
    </xf>
    <xf numFmtId="176" fontId="35" fillId="3" borderId="37" xfId="0" applyNumberFormat="1" applyFont="1" applyFill="1" applyBorder="1" applyAlignment="1" applyProtection="1">
      <alignment horizontal="left" vertical="center"/>
      <protection locked="0"/>
    </xf>
    <xf numFmtId="176" fontId="35" fillId="3" borderId="318" xfId="0" applyNumberFormat="1" applyFont="1" applyFill="1" applyBorder="1" applyAlignment="1" applyProtection="1">
      <alignment horizontal="left" vertical="center"/>
      <protection locked="0"/>
    </xf>
    <xf numFmtId="176" fontId="1" fillId="3" borderId="37" xfId="0" applyNumberFormat="1" applyFont="1" applyFill="1" applyBorder="1" applyAlignment="1" applyProtection="1">
      <alignment horizontal="left" vertical="center"/>
      <protection locked="0"/>
    </xf>
    <xf numFmtId="176" fontId="1" fillId="3" borderId="318" xfId="0" applyNumberFormat="1" applyFont="1" applyFill="1" applyBorder="1" applyAlignment="1" applyProtection="1">
      <alignment horizontal="left" vertical="center"/>
      <protection locked="0"/>
    </xf>
    <xf numFmtId="0" fontId="1" fillId="0" borderId="319" xfId="0" applyFont="1" applyFill="1" applyBorder="1" applyAlignment="1">
      <alignment vertical="center"/>
    </xf>
    <xf numFmtId="0" fontId="1" fillId="0" borderId="320" xfId="0" applyFont="1" applyBorder="1" applyAlignment="1" applyProtection="1">
      <alignment horizontal="left" vertical="center"/>
      <protection locked="0"/>
    </xf>
    <xf numFmtId="0" fontId="1" fillId="0" borderId="321" xfId="0" applyFont="1" applyBorder="1" applyAlignment="1" applyProtection="1">
      <alignment horizontal="left" vertical="center"/>
      <protection locked="0"/>
    </xf>
  </cellXfs>
  <cellStyles count="2">
    <cellStyle name="百分比 2 10" xfId="1"/>
    <cellStyle name="常规" xfId="0" builtinId="0"/>
  </cellStyles>
  <dxfs count="81">
    <dxf>
      <font>
        <color theme="0"/>
      </font>
    </dxf>
    <dxf>
      <font>
        <color theme="0"/>
      </font>
    </dxf>
    <dxf>
      <font>
        <color rgb="FFC00000"/>
      </font>
      <fill>
        <patternFill>
          <bgColor rgb="FFF1F7ED"/>
        </patternFill>
      </fill>
    </dxf>
    <dxf>
      <font>
        <color rgb="FFC00000"/>
      </font>
      <fill>
        <patternFill>
          <bgColor rgb="FFF1F7ED"/>
        </patternFill>
      </fill>
    </dxf>
    <dxf>
      <font>
        <color rgb="FFC00000"/>
      </font>
      <fill>
        <patternFill>
          <bgColor rgb="FFF9FBF7"/>
        </patternFill>
      </fill>
    </dxf>
    <dxf>
      <font>
        <color rgb="FFC00000"/>
      </font>
    </dxf>
    <dxf>
      <font>
        <color rgb="FFC00000"/>
      </font>
    </dxf>
    <dxf>
      <font>
        <color rgb="FF9C0006"/>
      </font>
    </dxf>
    <dxf>
      <font>
        <color rgb="FF9C0006"/>
      </font>
    </dxf>
    <dxf>
      <font>
        <color rgb="FF9C0006"/>
      </font>
    </dxf>
    <dxf>
      <font>
        <color rgb="FF9C0006"/>
      </font>
    </dxf>
    <dxf>
      <font>
        <color rgb="FF9C0006"/>
      </font>
    </dxf>
    <dxf>
      <font>
        <color rgb="FFC00000"/>
      </font>
      <fill>
        <patternFill>
          <bgColor rgb="FFF7F7F7"/>
        </patternFill>
      </fill>
    </dxf>
    <dxf>
      <font>
        <color rgb="FFFF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fill>
        <patternFill>
          <bgColor rgb="FFFFC7CE"/>
        </patternFill>
      </fill>
    </dxf>
    <dxf>
      <font>
        <b val="0"/>
        <i val="0"/>
        <color rgb="FFC00000"/>
      </font>
      <fill>
        <patternFill>
          <bgColor rgb="FFFFF7E1"/>
        </patternFill>
      </fill>
    </dxf>
    <dxf>
      <font>
        <color rgb="FF9C0006"/>
      </font>
    </dxf>
    <dxf>
      <font>
        <b/>
        <i val="0"/>
        <color theme="5" tint="-0.499984740745262"/>
      </font>
      <fill>
        <gradientFill>
          <stop position="0">
            <color rgb="FFFFFFFF"/>
          </stop>
          <stop position="1">
            <color rgb="FF9ED462"/>
          </stop>
        </gradientFill>
      </fill>
    </dxf>
    <dxf>
      <font>
        <b/>
        <i val="0"/>
        <color theme="5" tint="-0.499984740745262"/>
      </font>
      <fill>
        <gradientFill>
          <stop position="0">
            <color rgb="FFFFFFFF"/>
          </stop>
          <stop position="1">
            <color rgb="FF9ED462"/>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9E7"/>
      <color rgb="FFF3EBF9"/>
      <color rgb="FFE8D9F3"/>
      <color rgb="FFFFF6DD"/>
      <color rgb="FFFFFFCC"/>
      <color rgb="FFFFE5E8"/>
      <color rgb="FF966F00"/>
      <color rgb="FF8F6635"/>
      <color rgb="FF9C703A"/>
      <color rgb="FFFF85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微软雅黑" panose="020B0503020204020204" pitchFamily="34" charset="-122"/>
              <a:ea typeface="微软雅黑" panose="020B0503020204020204" pitchFamily="34" charset="-122"/>
              <a:cs typeface="+mn-cs"/>
            </a:defRPr>
          </a:pPr>
          <a:endParaRPr lang="zh-CN"/>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'A1-评价指标'!$N$2</c:f>
              <c:strCache>
                <c:ptCount val="1"/>
                <c:pt idx="0">
                  <c:v>销售物业</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9709-4C15-AD8B-079234BFE12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6-9709-4C15-AD8B-079234BFE12A}"/>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DF1-4379-8EF6-70C715D1C88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9709-4C15-AD8B-079234BFE12A}"/>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4-9709-4C15-AD8B-079234BFE12A}"/>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9709-4C15-AD8B-079234BFE12A}"/>
              </c:ext>
            </c:extLst>
          </c:dPt>
          <c:dLbls>
            <c:dLbl>
              <c:idx val="0"/>
              <c:layout>
                <c:manualLayout>
                  <c:x val="-0.23174313702640473"/>
                  <c:y val="1.78836493710296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709-4C15-AD8B-079234BFE12A}"/>
                </c:ext>
              </c:extLst>
            </c:dLbl>
            <c:dLbl>
              <c:idx val="1"/>
              <c:layout>
                <c:manualLayout>
                  <c:x val="0.18059335876063629"/>
                  <c:y val="-0.2651051230081739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709-4C15-AD8B-079234BFE12A}"/>
                </c:ext>
              </c:extLst>
            </c:dLbl>
            <c:dLbl>
              <c:idx val="3"/>
              <c:layout>
                <c:manualLayout>
                  <c:x val="8.5708146116200798E-2"/>
                  <c:y val="-0.13689062406577304"/>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709-4C15-AD8B-079234BFE12A}"/>
                </c:ext>
              </c:extLst>
            </c:dLbl>
            <c:dLbl>
              <c:idx val="4"/>
              <c:layout>
                <c:manualLayout>
                  <c:x val="0.1408521015099676"/>
                  <c:y val="3.457842047296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709-4C15-AD8B-079234BFE12A}"/>
                </c:ext>
              </c:extLst>
            </c:dLbl>
            <c:dLbl>
              <c:idx val="5"/>
              <c:layout>
                <c:manualLayout>
                  <c:x val="0.12437826365586244"/>
                  <c:y val="0.11788915183240627"/>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709-4C15-AD8B-079234BFE1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微软雅黑" panose="020B0503020204020204" pitchFamily="34" charset="-122"/>
                    <a:ea typeface="微软雅黑" panose="020B0503020204020204" pitchFamily="34" charset="-122"/>
                    <a:cs typeface="+mn-cs"/>
                  </a:defRPr>
                </a:pPr>
                <a:endParaRPr lang="zh-CN"/>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'A1-评价指标'!$M$3:$M$8</c:f>
              <c:strCache>
                <c:ptCount val="6"/>
                <c:pt idx="0">
                  <c:v>土地成本</c:v>
                </c:pt>
                <c:pt idx="1">
                  <c:v>开发成本</c:v>
                </c:pt>
                <c:pt idx="2">
                  <c:v>销管费用</c:v>
                </c:pt>
                <c:pt idx="3">
                  <c:v>财务费用</c:v>
                </c:pt>
                <c:pt idx="4">
                  <c:v>税金</c:v>
                </c:pt>
                <c:pt idx="5">
                  <c:v>净利润</c:v>
                </c:pt>
              </c:strCache>
            </c:strRef>
          </c:cat>
          <c:val>
            <c:numRef>
              <c:f>'A1-评价指标'!$N$3:$N$8</c:f>
              <c:numCache>
                <c:formatCode>#,##0_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709-4C15-AD8B-079234BFE12A}"/>
            </c:ext>
          </c:extLst>
        </c:ser>
        <c:ser>
          <c:idx val="1"/>
          <c:order val="1"/>
          <c:tx>
            <c:strRef>
              <c:f>'A1-评价指标'!$O$2</c:f>
              <c:strCache>
                <c:ptCount val="1"/>
                <c:pt idx="0">
                  <c:v>比例</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D-1DF1-4379-8EF6-70C715D1C88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F-1DF1-4379-8EF6-70C715D1C88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1-1DF1-4379-8EF6-70C715D1C88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3-1DF1-4379-8EF6-70C715D1C88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5-1DF1-4379-8EF6-70C715D1C88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7-1DF1-4379-8EF6-70C715D1C8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'A1-评价指标'!$M$3:$M$8</c:f>
              <c:strCache>
                <c:ptCount val="6"/>
                <c:pt idx="0">
                  <c:v>土地成本</c:v>
                </c:pt>
                <c:pt idx="1">
                  <c:v>开发成本</c:v>
                </c:pt>
                <c:pt idx="2">
                  <c:v>销管费用</c:v>
                </c:pt>
                <c:pt idx="3">
                  <c:v>财务费用</c:v>
                </c:pt>
                <c:pt idx="4">
                  <c:v>税金</c:v>
                </c:pt>
                <c:pt idx="5">
                  <c:v>净利润</c:v>
                </c:pt>
              </c:strCache>
            </c:strRef>
          </c:cat>
          <c:val>
            <c:numRef>
              <c:f>'A1-评价指标'!$O$3:$O$8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709-4C15-AD8B-079234BFE12A}"/>
            </c:ext>
          </c:extLst>
        </c:ser>
        <c:dLbls>
          <c:dLblPos val="inEnd"/>
          <c:showLegendKey val="0"/>
          <c:showVal val="0"/>
          <c:showCatName val="1"/>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微软雅黑" panose="020B0503020204020204" pitchFamily="34" charset="-122"/>
              <a:ea typeface="微软雅黑" panose="020B0503020204020204" pitchFamily="34" charset="-122"/>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8021</xdr:colOff>
      <xdr:row>51</xdr:row>
      <xdr:rowOff>4011</xdr:rowOff>
    </xdr:from>
    <xdr:to>
      <xdr:col>6</xdr:col>
      <xdr:colOff>810127</xdr:colOff>
      <xdr:row>70</xdr:row>
      <xdr:rowOff>148588</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770021</xdr:colOff>
      <xdr:row>0</xdr:row>
      <xdr:rowOff>433110</xdr:rowOff>
    </xdr:to>
    <xdr:pic>
      <xdr:nvPicPr>
        <xdr:cNvPr id="4" name="图片 3"/>
        <xdr:cNvPicPr>
          <a:picLocks noChangeAspect="1"/>
        </xdr:cNvPicPr>
      </xdr:nvPicPr>
      <xdr:blipFill>
        <a:blip xmlns:r="http://schemas.openxmlformats.org/officeDocument/2006/relationships" r:embed="rId2"/>
        <a:stretch>
          <a:fillRect/>
        </a:stretch>
      </xdr:blipFill>
      <xdr:spPr>
        <a:xfrm>
          <a:off x="112296" y="1"/>
          <a:ext cx="1628272" cy="4331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1001739</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27000" y="0"/>
          <a:ext cx="1628272" cy="4331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1001739</xdr:colOff>
      <xdr:row>0</xdr:row>
      <xdr:rowOff>433109</xdr:rowOff>
    </xdr:to>
    <xdr:pic>
      <xdr:nvPicPr>
        <xdr:cNvPr id="4" name="图片 3"/>
        <xdr:cNvPicPr>
          <a:picLocks noChangeAspect="1"/>
        </xdr:cNvPicPr>
      </xdr:nvPicPr>
      <xdr:blipFill>
        <a:blip xmlns:r="http://schemas.openxmlformats.org/officeDocument/2006/relationships" r:embed="rId1"/>
        <a:stretch>
          <a:fillRect/>
        </a:stretch>
      </xdr:blipFill>
      <xdr:spPr>
        <a:xfrm>
          <a:off x="101600" y="0"/>
          <a:ext cx="1628272" cy="4331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1018672</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18533" y="0"/>
          <a:ext cx="1628272" cy="4331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36539</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27000" y="0"/>
          <a:ext cx="1628272" cy="4331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1044072</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27000" y="0"/>
          <a:ext cx="1628272" cy="4331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934005</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18533" y="0"/>
          <a:ext cx="1628272" cy="4331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409072</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14300" y="0"/>
          <a:ext cx="1628272" cy="433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8467</xdr:rowOff>
    </xdr:from>
    <xdr:to>
      <xdr:col>2</xdr:col>
      <xdr:colOff>1018672</xdr:colOff>
      <xdr:row>0</xdr:row>
      <xdr:rowOff>441576</xdr:rowOff>
    </xdr:to>
    <xdr:pic>
      <xdr:nvPicPr>
        <xdr:cNvPr id="3" name="图片 2"/>
        <xdr:cNvPicPr>
          <a:picLocks noChangeAspect="1"/>
        </xdr:cNvPicPr>
      </xdr:nvPicPr>
      <xdr:blipFill>
        <a:blip xmlns:r="http://schemas.openxmlformats.org/officeDocument/2006/relationships" r:embed="rId1"/>
        <a:stretch>
          <a:fillRect/>
        </a:stretch>
      </xdr:blipFill>
      <xdr:spPr>
        <a:xfrm>
          <a:off x="110067" y="8467"/>
          <a:ext cx="1628272" cy="4331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1018672</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18533" y="0"/>
          <a:ext cx="1628272" cy="4331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188938</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18533" y="0"/>
          <a:ext cx="1628272" cy="433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16041</xdr:colOff>
      <xdr:row>1</xdr:row>
      <xdr:rowOff>168442</xdr:rowOff>
    </xdr:from>
    <xdr:to>
      <xdr:col>18</xdr:col>
      <xdr:colOff>376989</xdr:colOff>
      <xdr:row>8</xdr:row>
      <xdr:rowOff>31708</xdr:rowOff>
    </xdr:to>
    <xdr:pic>
      <xdr:nvPicPr>
        <xdr:cNvPr id="3" name="图片 2"/>
        <xdr:cNvPicPr>
          <a:picLocks noChangeAspect="1"/>
        </xdr:cNvPicPr>
      </xdr:nvPicPr>
      <xdr:blipFill>
        <a:blip xmlns:r="http://schemas.openxmlformats.org/officeDocument/2006/relationships" r:embed="rId1"/>
        <a:stretch>
          <a:fillRect/>
        </a:stretch>
      </xdr:blipFill>
      <xdr:spPr>
        <a:xfrm>
          <a:off x="13122441" y="625642"/>
          <a:ext cx="2454443" cy="1323098"/>
        </a:xfrm>
        <a:prstGeom prst="rect">
          <a:avLst/>
        </a:prstGeom>
      </xdr:spPr>
    </xdr:pic>
    <xdr:clientData/>
  </xdr:twoCellAnchor>
  <xdr:twoCellAnchor editAs="oneCell">
    <xdr:from>
      <xdr:col>1</xdr:col>
      <xdr:colOff>0</xdr:colOff>
      <xdr:row>0</xdr:row>
      <xdr:rowOff>0</xdr:rowOff>
    </xdr:from>
    <xdr:to>
      <xdr:col>2</xdr:col>
      <xdr:colOff>176461</xdr:colOff>
      <xdr:row>0</xdr:row>
      <xdr:rowOff>433109</xdr:rowOff>
    </xdr:to>
    <xdr:pic>
      <xdr:nvPicPr>
        <xdr:cNvPr id="4" name="图片 3"/>
        <xdr:cNvPicPr>
          <a:picLocks noChangeAspect="1"/>
        </xdr:cNvPicPr>
      </xdr:nvPicPr>
      <xdr:blipFill>
        <a:blip xmlns:r="http://schemas.openxmlformats.org/officeDocument/2006/relationships" r:embed="rId2"/>
        <a:stretch>
          <a:fillRect/>
        </a:stretch>
      </xdr:blipFill>
      <xdr:spPr>
        <a:xfrm>
          <a:off x="168442" y="0"/>
          <a:ext cx="1628272" cy="4331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954504</xdr:colOff>
      <xdr:row>0</xdr:row>
      <xdr:rowOff>433109</xdr:rowOff>
    </xdr:to>
    <xdr:pic>
      <xdr:nvPicPr>
        <xdr:cNvPr id="4" name="图片 3"/>
        <xdr:cNvPicPr>
          <a:picLocks noChangeAspect="1"/>
        </xdr:cNvPicPr>
      </xdr:nvPicPr>
      <xdr:blipFill>
        <a:blip xmlns:r="http://schemas.openxmlformats.org/officeDocument/2006/relationships" r:embed="rId1"/>
        <a:stretch>
          <a:fillRect/>
        </a:stretch>
      </xdr:blipFill>
      <xdr:spPr>
        <a:xfrm>
          <a:off x="136358" y="0"/>
          <a:ext cx="1628272" cy="433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376988</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92505" y="0"/>
          <a:ext cx="1628272" cy="4331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248206</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10067" y="0"/>
          <a:ext cx="1628272" cy="4331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307472</xdr:colOff>
      <xdr:row>0</xdr:row>
      <xdr:rowOff>433109</xdr:rowOff>
    </xdr:to>
    <xdr:pic>
      <xdr:nvPicPr>
        <xdr:cNvPr id="3" name="图片 2"/>
        <xdr:cNvPicPr>
          <a:picLocks noChangeAspect="1"/>
        </xdr:cNvPicPr>
      </xdr:nvPicPr>
      <xdr:blipFill>
        <a:blip xmlns:r="http://schemas.openxmlformats.org/officeDocument/2006/relationships" r:embed="rId1"/>
        <a:stretch>
          <a:fillRect/>
        </a:stretch>
      </xdr:blipFill>
      <xdr:spPr>
        <a:xfrm>
          <a:off x="127000" y="0"/>
          <a:ext cx="1628272" cy="4331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O1132"/>
  <sheetViews>
    <sheetView showGridLines="0" showZeros="0" tabSelected="1" zoomScale="95" zoomScaleNormal="95" workbookViewId="0">
      <selection activeCell="O7" sqref="O7"/>
    </sheetView>
  </sheetViews>
  <sheetFormatPr defaultRowHeight="15" x14ac:dyDescent="0.25"/>
  <cols>
    <col min="1" max="1" width="1.6640625" style="1" customWidth="1"/>
    <col min="2" max="2" width="6.77734375" style="1" customWidth="1"/>
    <col min="3" max="3" width="5.77734375" style="1" customWidth="1"/>
    <col min="4" max="4" width="24.21875" style="1" customWidth="1"/>
    <col min="5" max="10" width="14.21875" style="1" customWidth="1"/>
    <col min="11" max="13" width="8.88671875" style="1"/>
    <col min="14" max="14" width="12.77734375" style="1" customWidth="1"/>
    <col min="15" max="16384" width="8.88671875" style="1"/>
  </cols>
  <sheetData>
    <row r="1" spans="2:15" ht="36.6" customHeight="1" thickBot="1" x14ac:dyDescent="0.3"/>
    <row r="2" spans="2:15" ht="23.4" customHeight="1" x14ac:dyDescent="0.25">
      <c r="B2" s="1160" t="s">
        <v>862</v>
      </c>
      <c r="C2" s="1161"/>
      <c r="D2" s="1161"/>
      <c r="E2" s="1161"/>
      <c r="F2" s="1161"/>
      <c r="G2" s="1161"/>
      <c r="H2" s="1161"/>
      <c r="I2" s="1161"/>
      <c r="J2" s="1162"/>
      <c r="M2" s="1003" t="s">
        <v>980</v>
      </c>
      <c r="N2" s="1003" t="s">
        <v>979</v>
      </c>
      <c r="O2" s="1003" t="s">
        <v>978</v>
      </c>
    </row>
    <row r="3" spans="2:15" ht="17.55" customHeight="1" x14ac:dyDescent="0.25">
      <c r="B3" s="1140" t="s">
        <v>869</v>
      </c>
      <c r="C3" s="1141"/>
      <c r="D3" s="1168"/>
      <c r="E3" s="1169"/>
      <c r="F3" s="1169"/>
      <c r="G3" s="1170"/>
      <c r="H3" s="893" t="s">
        <v>876</v>
      </c>
      <c r="I3" s="1174"/>
      <c r="J3" s="1175"/>
      <c r="M3" s="1003" t="s">
        <v>971</v>
      </c>
      <c r="N3" s="1004">
        <f>E19</f>
        <v>0</v>
      </c>
      <c r="O3" s="1005">
        <f>IFERROR(N3/$N$9,0)</f>
        <v>0</v>
      </c>
    </row>
    <row r="4" spans="2:15" ht="17.55" customHeight="1" thickBot="1" x14ac:dyDescent="0.3">
      <c r="B4" s="1164" t="s">
        <v>870</v>
      </c>
      <c r="C4" s="1165"/>
      <c r="D4" s="1171"/>
      <c r="E4" s="1172"/>
      <c r="F4" s="1172"/>
      <c r="G4" s="1173"/>
      <c r="H4" s="895" t="s">
        <v>877</v>
      </c>
      <c r="I4" s="1171"/>
      <c r="J4" s="1176"/>
      <c r="M4" s="1003" t="s">
        <v>972</v>
      </c>
      <c r="N4" s="1004">
        <f>E20</f>
        <v>0</v>
      </c>
      <c r="O4" s="1005">
        <f t="shared" ref="O4:O8" si="0">IFERROR(N4/$N$9,0)</f>
        <v>0</v>
      </c>
    </row>
    <row r="5" spans="2:15" ht="17.55" customHeight="1" thickTop="1" x14ac:dyDescent="0.25">
      <c r="B5" s="1163" t="s">
        <v>863</v>
      </c>
      <c r="C5" s="891">
        <v>1.1000000000000001</v>
      </c>
      <c r="D5" s="894" t="s">
        <v>894</v>
      </c>
      <c r="E5" s="1146">
        <f>'A2-现金流量'!E40</f>
        <v>0</v>
      </c>
      <c r="F5" s="1147"/>
      <c r="G5" s="1147"/>
      <c r="H5" s="1148"/>
      <c r="I5" s="1186" t="s">
        <v>907</v>
      </c>
      <c r="J5" s="1187"/>
      <c r="M5" s="1003" t="s">
        <v>975</v>
      </c>
      <c r="N5" s="1004">
        <f>SUM(E23:E24)</f>
        <v>0</v>
      </c>
      <c r="O5" s="1005">
        <f t="shared" si="0"/>
        <v>0</v>
      </c>
    </row>
    <row r="6" spans="2:15" ht="17.55" customHeight="1" x14ac:dyDescent="0.25">
      <c r="B6" s="1138"/>
      <c r="C6" s="804">
        <v>1.3</v>
      </c>
      <c r="D6" s="376" t="s">
        <v>925</v>
      </c>
      <c r="E6" s="1177">
        <f>'A2-现金流量'!E43</f>
        <v>0</v>
      </c>
      <c r="F6" s="1178"/>
      <c r="G6" s="1178"/>
      <c r="H6" s="1179"/>
      <c r="I6" s="1188"/>
      <c r="J6" s="1189"/>
      <c r="M6" s="1003" t="s">
        <v>974</v>
      </c>
      <c r="N6" s="1004">
        <f>E29</f>
        <v>0</v>
      </c>
      <c r="O6" s="1005">
        <f t="shared" si="0"/>
        <v>0</v>
      </c>
    </row>
    <row r="7" spans="2:15" ht="17.55" customHeight="1" x14ac:dyDescent="0.25">
      <c r="B7" s="1138"/>
      <c r="C7" s="892">
        <v>2.1</v>
      </c>
      <c r="D7" s="777" t="s">
        <v>915</v>
      </c>
      <c r="E7" s="1177">
        <f>E22</f>
        <v>0</v>
      </c>
      <c r="F7" s="1179"/>
      <c r="G7" s="1156" t="str">
        <f>TEXT(E21,"#,###")&amp;"万元"</f>
        <v>万元</v>
      </c>
      <c r="H7" s="1157"/>
      <c r="I7" s="1180" t="s">
        <v>903</v>
      </c>
      <c r="J7" s="1181"/>
      <c r="M7" s="1003" t="s">
        <v>973</v>
      </c>
      <c r="N7" s="1004">
        <f>SUM(E25:E27,E30)</f>
        <v>0</v>
      </c>
      <c r="O7" s="1005">
        <f t="shared" si="0"/>
        <v>0</v>
      </c>
    </row>
    <row r="8" spans="2:15" ht="17.55" customHeight="1" x14ac:dyDescent="0.25">
      <c r="B8" s="1138"/>
      <c r="C8" s="892">
        <v>2.2000000000000002</v>
      </c>
      <c r="D8" s="777" t="s">
        <v>916</v>
      </c>
      <c r="E8" s="1177">
        <f>E34</f>
        <v>0</v>
      </c>
      <c r="F8" s="1179"/>
      <c r="G8" s="1156" t="str">
        <f>TEXT(E33,"#,###")&amp;"万元"</f>
        <v>万元</v>
      </c>
      <c r="H8" s="1157"/>
      <c r="I8" s="1180" t="s">
        <v>904</v>
      </c>
      <c r="J8" s="1181"/>
      <c r="M8" s="1003" t="s">
        <v>976</v>
      </c>
      <c r="N8" s="1004">
        <f>E33</f>
        <v>0</v>
      </c>
      <c r="O8" s="1005">
        <f t="shared" si="0"/>
        <v>0</v>
      </c>
    </row>
    <row r="9" spans="2:15" ht="17.55" customHeight="1" thickBot="1" x14ac:dyDescent="0.3">
      <c r="B9" s="1138"/>
      <c r="C9" s="892">
        <v>2.2999999999999998</v>
      </c>
      <c r="D9" s="777" t="s">
        <v>902</v>
      </c>
      <c r="E9" s="1142">
        <f>H34</f>
        <v>0</v>
      </c>
      <c r="F9" s="1143"/>
      <c r="G9" s="1144" t="str">
        <f>TEXT(H33,"#,###")&amp;"万元"</f>
        <v>万元</v>
      </c>
      <c r="H9" s="1145"/>
      <c r="I9" s="1184" t="s">
        <v>901</v>
      </c>
      <c r="J9" s="1185"/>
      <c r="M9" s="1003" t="s">
        <v>977</v>
      </c>
      <c r="N9" s="1004">
        <f>SUM(N3:N8)</f>
        <v>0</v>
      </c>
      <c r="O9" s="1005">
        <f>IFERROR(N9/$N$9,0)</f>
        <v>0</v>
      </c>
    </row>
    <row r="10" spans="2:15" ht="17.55" customHeight="1" thickTop="1" x14ac:dyDescent="0.25">
      <c r="B10" s="1137" t="s">
        <v>864</v>
      </c>
      <c r="C10" s="896">
        <v>1.1000000000000001</v>
      </c>
      <c r="D10" s="897" t="s">
        <v>866</v>
      </c>
      <c r="E10" s="1192" t="str">
        <f>TEXT('A2-现金流量'!E44,"#,###")&amp;"万元"</f>
        <v>万元</v>
      </c>
      <c r="F10" s="1193"/>
      <c r="G10" s="1193"/>
      <c r="H10" s="1194"/>
      <c r="I10" s="1190" t="s">
        <v>886</v>
      </c>
      <c r="J10" s="1191"/>
      <c r="N10" s="384"/>
    </row>
    <row r="11" spans="2:15" ht="17.55" customHeight="1" x14ac:dyDescent="0.25">
      <c r="B11" s="1138"/>
      <c r="C11" s="804">
        <v>2.1</v>
      </c>
      <c r="D11" s="376" t="s">
        <v>891</v>
      </c>
      <c r="E11" s="1149">
        <f>'B3-开发进度'!G4</f>
        <v>0</v>
      </c>
      <c r="F11" s="1150"/>
      <c r="G11" s="1150"/>
      <c r="H11" s="1151"/>
      <c r="I11" s="1180" t="s">
        <v>906</v>
      </c>
      <c r="J11" s="1181"/>
      <c r="N11" s="384"/>
    </row>
    <row r="12" spans="2:15" ht="17.55" customHeight="1" x14ac:dyDescent="0.25">
      <c r="B12" s="1138"/>
      <c r="C12" s="804">
        <v>2.2000000000000002</v>
      </c>
      <c r="D12" s="376" t="s">
        <v>892</v>
      </c>
      <c r="E12" s="1149">
        <f>'B3-开发进度'!J4</f>
        <v>0</v>
      </c>
      <c r="F12" s="1151"/>
      <c r="G12" s="1152" t="str">
        <f>(12*(YEAR(E12)-YEAR($E$11))+MONTH(E12)-MONTH($E$11)+1)&amp;"个月"</f>
        <v>1个月</v>
      </c>
      <c r="H12" s="1153"/>
      <c r="I12" s="1180" t="s">
        <v>905</v>
      </c>
      <c r="J12" s="1181"/>
      <c r="N12" s="384"/>
    </row>
    <row r="13" spans="2:15" ht="17.55" customHeight="1" x14ac:dyDescent="0.25">
      <c r="B13" s="1138"/>
      <c r="C13" s="804">
        <v>2.2999999999999998</v>
      </c>
      <c r="D13" s="376" t="s">
        <v>867</v>
      </c>
      <c r="E13" s="1149">
        <f>'B3-开发进度'!M4</f>
        <v>0</v>
      </c>
      <c r="F13" s="1151"/>
      <c r="G13" s="1152" t="str">
        <f>(12*(YEAR(E13)-YEAR($E$11))+MONTH(E13)-MONTH($E$11)+1)&amp;"个月"</f>
        <v>1个月</v>
      </c>
      <c r="H13" s="1153"/>
      <c r="I13" s="1180" t="s">
        <v>887</v>
      </c>
      <c r="J13" s="1181"/>
      <c r="N13" s="384"/>
    </row>
    <row r="14" spans="2:15" ht="17.55" customHeight="1" thickBot="1" x14ac:dyDescent="0.3">
      <c r="B14" s="1139"/>
      <c r="C14" s="898">
        <v>2.4</v>
      </c>
      <c r="D14" s="899" t="s">
        <v>868</v>
      </c>
      <c r="E14" s="1158">
        <f>'A2-现金流量'!E45</f>
        <v>0</v>
      </c>
      <c r="F14" s="1159"/>
      <c r="G14" s="1154" t="str">
        <f>(12*(YEAR(E14)-YEAR($E$11))+MONTH(E14)-MONTH($E$11)+1)&amp;"个月"</f>
        <v>1个月</v>
      </c>
      <c r="H14" s="1155"/>
      <c r="I14" s="1182" t="s">
        <v>910</v>
      </c>
      <c r="J14" s="1183"/>
      <c r="N14" s="384"/>
    </row>
    <row r="15" spans="2:15" ht="17.55" customHeight="1" thickTop="1" x14ac:dyDescent="0.25">
      <c r="B15" s="1137" t="s">
        <v>865</v>
      </c>
      <c r="C15" s="901"/>
      <c r="D15" s="889" t="s">
        <v>909</v>
      </c>
      <c r="E15" s="889" t="s">
        <v>858</v>
      </c>
      <c r="F15" s="889" t="s">
        <v>923</v>
      </c>
      <c r="G15" s="889" t="s">
        <v>893</v>
      </c>
      <c r="H15" s="904" t="s">
        <v>859</v>
      </c>
      <c r="I15" s="1166" t="s">
        <v>861</v>
      </c>
      <c r="J15" s="890" t="s">
        <v>860</v>
      </c>
      <c r="N15" s="384"/>
    </row>
    <row r="16" spans="2:15" ht="17.55" customHeight="1" x14ac:dyDescent="0.25">
      <c r="B16" s="1138"/>
      <c r="C16" s="902"/>
      <c r="D16" s="804" t="s">
        <v>908</v>
      </c>
      <c r="E16" s="804" t="s">
        <v>353</v>
      </c>
      <c r="F16" s="804" t="s">
        <v>353</v>
      </c>
      <c r="G16" s="804" t="s">
        <v>353</v>
      </c>
      <c r="H16" s="905" t="s">
        <v>353</v>
      </c>
      <c r="I16" s="1167"/>
      <c r="J16" s="31" t="s">
        <v>355</v>
      </c>
      <c r="N16" s="384"/>
    </row>
    <row r="17" spans="2:14" ht="17.55" customHeight="1" x14ac:dyDescent="0.25">
      <c r="B17" s="1138"/>
      <c r="C17" s="804">
        <v>1</v>
      </c>
      <c r="D17" s="708" t="s">
        <v>913</v>
      </c>
      <c r="E17" s="709">
        <f>'A2-现金流量'!E3</f>
        <v>0</v>
      </c>
      <c r="F17" s="709"/>
      <c r="G17" s="709"/>
      <c r="H17" s="906">
        <f>SUM(E17:G17)</f>
        <v>0</v>
      </c>
      <c r="I17" s="709">
        <f>IFERROR(H17/'C1-开发成本'!$I$7*10000,0)</f>
        <v>0</v>
      </c>
      <c r="J17" s="909"/>
      <c r="N17" s="384"/>
    </row>
    <row r="18" spans="2:14" ht="17.55" customHeight="1" x14ac:dyDescent="0.25">
      <c r="B18" s="1138"/>
      <c r="C18" s="804">
        <v>2</v>
      </c>
      <c r="D18" s="708" t="s">
        <v>895</v>
      </c>
      <c r="E18" s="709">
        <f>SUM(E19:E20)</f>
        <v>0</v>
      </c>
      <c r="F18" s="709">
        <f t="shared" ref="F18:G18" si="1">SUM(F19:F20)</f>
        <v>0</v>
      </c>
      <c r="G18" s="709">
        <f t="shared" si="1"/>
        <v>0</v>
      </c>
      <c r="H18" s="906">
        <f t="shared" ref="H18:H33" si="2">SUM(E18:G18)</f>
        <v>0</v>
      </c>
      <c r="I18" s="709">
        <f>IFERROR(H18/'C1-开发成本'!$I$7*10000,0)</f>
        <v>0</v>
      </c>
      <c r="J18" s="909">
        <f>IFERROR(H18/$H$17,0)</f>
        <v>0</v>
      </c>
      <c r="N18" s="384"/>
    </row>
    <row r="19" spans="2:14" ht="17.55" customHeight="1" x14ac:dyDescent="0.25">
      <c r="B19" s="1138"/>
      <c r="C19" s="804">
        <v>3</v>
      </c>
      <c r="D19" s="376" t="s">
        <v>896</v>
      </c>
      <c r="E19" s="665">
        <f>'C1-开发成本'!E10</f>
        <v>0</v>
      </c>
      <c r="F19" s="665"/>
      <c r="G19" s="665">
        <f>'D2-2土增税'!M58+'D2-2土增税'!S58</f>
        <v>0</v>
      </c>
      <c r="H19" s="907">
        <f t="shared" si="2"/>
        <v>0</v>
      </c>
      <c r="I19" s="665">
        <f>IFERROR(H19/'C1-开发成本'!$I$7*10000,0)</f>
        <v>0</v>
      </c>
      <c r="J19" s="910">
        <f t="shared" ref="J19:J20" si="3">IFERROR(H19/$H$17,0)</f>
        <v>0</v>
      </c>
      <c r="N19" s="384"/>
    </row>
    <row r="20" spans="2:14" ht="17.55" customHeight="1" x14ac:dyDescent="0.25">
      <c r="B20" s="1138"/>
      <c r="C20" s="804">
        <v>4</v>
      </c>
      <c r="D20" s="376" t="s">
        <v>897</v>
      </c>
      <c r="E20" s="665">
        <f>'C1-开发成本'!E9-E19</f>
        <v>0</v>
      </c>
      <c r="F20" s="665"/>
      <c r="G20" s="665">
        <f>SUM('D2-2土增税'!N58:R58)</f>
        <v>0</v>
      </c>
      <c r="H20" s="907">
        <f t="shared" si="2"/>
        <v>0</v>
      </c>
      <c r="I20" s="665">
        <f>IFERROR(H20/'C1-开发成本'!$I$7*10000,0)</f>
        <v>0</v>
      </c>
      <c r="J20" s="910">
        <f t="shared" si="3"/>
        <v>0</v>
      </c>
      <c r="N20" s="384"/>
    </row>
    <row r="21" spans="2:14" ht="17.55" customHeight="1" x14ac:dyDescent="0.25">
      <c r="B21" s="1138"/>
      <c r="C21" s="804">
        <v>5</v>
      </c>
      <c r="D21" s="708" t="s">
        <v>898</v>
      </c>
      <c r="E21" s="709">
        <f>E17-E18</f>
        <v>0</v>
      </c>
      <c r="F21" s="709">
        <f t="shared" ref="F21" si="4">F17-F18</f>
        <v>0</v>
      </c>
      <c r="G21" s="709">
        <f>G18</f>
        <v>0</v>
      </c>
      <c r="H21" s="906">
        <f t="shared" si="2"/>
        <v>0</v>
      </c>
      <c r="I21" s="709">
        <f>IFERROR(H21/'C1-开发成本'!$I$7*10000,0)</f>
        <v>0</v>
      </c>
      <c r="J21" s="909">
        <f>IFERROR(H21/$H$17,0)</f>
        <v>0</v>
      </c>
      <c r="N21" s="384"/>
    </row>
    <row r="22" spans="2:14" ht="17.55" customHeight="1" x14ac:dyDescent="0.25">
      <c r="B22" s="1138"/>
      <c r="C22" s="804">
        <v>6</v>
      </c>
      <c r="D22" s="376" t="s">
        <v>849</v>
      </c>
      <c r="E22" s="773">
        <f>IFERROR(E21/E17,0)</f>
        <v>0</v>
      </c>
      <c r="F22" s="773">
        <f t="shared" ref="F22:G22" si="5">IFERROR(F21/F17,0)</f>
        <v>0</v>
      </c>
      <c r="G22" s="773">
        <f t="shared" si="5"/>
        <v>0</v>
      </c>
      <c r="H22" s="908">
        <f>IFERROR(H21/H17,0)</f>
        <v>0</v>
      </c>
      <c r="I22" s="773"/>
      <c r="J22" s="910">
        <f>J21</f>
        <v>0</v>
      </c>
      <c r="N22" s="384"/>
    </row>
    <row r="23" spans="2:14" ht="17.55" customHeight="1" x14ac:dyDescent="0.25">
      <c r="B23" s="1138"/>
      <c r="C23" s="804">
        <v>7</v>
      </c>
      <c r="D23" s="376" t="str">
        <f>"销售费用_"&amp;TEXT(J23,"0.00%")</f>
        <v>销售费用_0.00%</v>
      </c>
      <c r="E23" s="665">
        <f>'D1-期间费用'!G4</f>
        <v>0</v>
      </c>
      <c r="F23" s="665"/>
      <c r="G23" s="665"/>
      <c r="H23" s="907">
        <f t="shared" si="2"/>
        <v>0</v>
      </c>
      <c r="I23" s="665">
        <f>IFERROR(H23/'C1-开发成本'!$I$7*10000,0)</f>
        <v>0</v>
      </c>
      <c r="J23" s="912">
        <f t="shared" ref="J23:J33" si="6">IFERROR(H23/$H$17,0)</f>
        <v>0</v>
      </c>
    </row>
    <row r="24" spans="2:14" ht="17.55" customHeight="1" x14ac:dyDescent="0.25">
      <c r="B24" s="1138"/>
      <c r="C24" s="804">
        <v>8</v>
      </c>
      <c r="D24" s="376" t="str">
        <f>"管理费用_"&amp;TEXT(J24,"0.00%")</f>
        <v>管理费用_0.00%</v>
      </c>
      <c r="E24" s="665">
        <f>'D1-期间费用'!G21</f>
        <v>0</v>
      </c>
      <c r="F24" s="665"/>
      <c r="G24" s="665"/>
      <c r="H24" s="907">
        <f t="shared" si="2"/>
        <v>0</v>
      </c>
      <c r="I24" s="665">
        <f>IFERROR(H24/'C1-开发成本'!$I$7*10000,0)</f>
        <v>0</v>
      </c>
      <c r="J24" s="912">
        <f t="shared" si="6"/>
        <v>0</v>
      </c>
    </row>
    <row r="25" spans="2:14" ht="17.55" customHeight="1" x14ac:dyDescent="0.25">
      <c r="B25" s="1138"/>
      <c r="C25" s="804">
        <v>9</v>
      </c>
      <c r="D25" s="376" t="s">
        <v>899</v>
      </c>
      <c r="E25" s="665">
        <f>SUM('D2-税金支付'!F7,'D2-税金支付'!F12)-'D2-税金支付'!F20</f>
        <v>0</v>
      </c>
      <c r="F25" s="665"/>
      <c r="G25" s="665"/>
      <c r="H25" s="907">
        <f>SUM(E25:G25)</f>
        <v>0</v>
      </c>
      <c r="I25" s="665">
        <f>IFERROR(H25/'C1-开发成本'!$I$7*10000,0)</f>
        <v>0</v>
      </c>
      <c r="J25" s="911">
        <f t="shared" si="6"/>
        <v>0</v>
      </c>
    </row>
    <row r="26" spans="2:14" ht="17.55" customHeight="1" x14ac:dyDescent="0.25">
      <c r="B26" s="1138"/>
      <c r="C26" s="804">
        <v>10</v>
      </c>
      <c r="D26" s="376" t="s">
        <v>850</v>
      </c>
      <c r="E26" s="665">
        <f>'D2-2土增税'!H24</f>
        <v>0</v>
      </c>
      <c r="F26" s="665"/>
      <c r="G26" s="665"/>
      <c r="H26" s="907">
        <f>SUM(E26:G26)</f>
        <v>0</v>
      </c>
      <c r="I26" s="665">
        <f>IFERROR(H26/'C1-开发成本'!$I$7*10000,0)</f>
        <v>0</v>
      </c>
      <c r="J26" s="911">
        <f t="shared" si="6"/>
        <v>0</v>
      </c>
    </row>
    <row r="27" spans="2:14" ht="17.55" customHeight="1" x14ac:dyDescent="0.25">
      <c r="B27" s="1138"/>
      <c r="C27" s="804">
        <v>11</v>
      </c>
      <c r="D27" s="376" t="s">
        <v>914</v>
      </c>
      <c r="E27" s="665">
        <f>'D2-1增值税'!I18</f>
        <v>0</v>
      </c>
      <c r="F27" s="665"/>
      <c r="G27" s="665"/>
      <c r="H27" s="907">
        <f>SUM(E27:G27)</f>
        <v>0</v>
      </c>
      <c r="I27" s="665">
        <f>IFERROR(H27/'C1-开发成本'!$I$7*10000,0)</f>
        <v>0</v>
      </c>
      <c r="J27" s="911">
        <f t="shared" si="6"/>
        <v>0</v>
      </c>
    </row>
    <row r="28" spans="2:14" ht="17.55" customHeight="1" x14ac:dyDescent="0.25">
      <c r="B28" s="1138"/>
      <c r="C28" s="804">
        <v>12</v>
      </c>
      <c r="D28" s="708" t="s">
        <v>900</v>
      </c>
      <c r="E28" s="709">
        <f>E21-SUM(E23:E27)</f>
        <v>0</v>
      </c>
      <c r="F28" s="709">
        <f>F21-SUM(F23:F27)</f>
        <v>0</v>
      </c>
      <c r="G28" s="709">
        <f t="shared" ref="G28" si="7">G21-SUM(G23:G27)</f>
        <v>0</v>
      </c>
      <c r="H28" s="906">
        <f t="shared" si="2"/>
        <v>0</v>
      </c>
      <c r="I28" s="709">
        <f>IFERROR(H28/'C1-开发成本'!$I$7*10000,0)</f>
        <v>0</v>
      </c>
      <c r="J28" s="909">
        <f t="shared" si="6"/>
        <v>0</v>
      </c>
    </row>
    <row r="29" spans="2:14" ht="17.55" customHeight="1" x14ac:dyDescent="0.25">
      <c r="B29" s="1138"/>
      <c r="C29" s="804">
        <v>13</v>
      </c>
      <c r="D29" s="376" t="s">
        <v>851</v>
      </c>
      <c r="E29" s="665">
        <f>'A2-现金流量'!E24+'A2-现金流量'!E34</f>
        <v>0</v>
      </c>
      <c r="F29" s="665"/>
      <c r="G29" s="665"/>
      <c r="H29" s="907">
        <f t="shared" si="2"/>
        <v>0</v>
      </c>
      <c r="I29" s="665">
        <f>IFERROR(H29/'C1-开发成本'!$I$7*10000,0)</f>
        <v>0</v>
      </c>
      <c r="J29" s="913">
        <f t="shared" si="6"/>
        <v>0</v>
      </c>
    </row>
    <row r="30" spans="2:14" ht="17.55" customHeight="1" x14ac:dyDescent="0.25">
      <c r="B30" s="1138"/>
      <c r="C30" s="804">
        <v>14</v>
      </c>
      <c r="D30" s="376" t="s">
        <v>103</v>
      </c>
      <c r="E30" s="665">
        <f>'A3-利润表'!E31</f>
        <v>0</v>
      </c>
      <c r="F30" s="665"/>
      <c r="G30" s="665"/>
      <c r="H30" s="907">
        <f>SUM(E30:G30)</f>
        <v>0</v>
      </c>
      <c r="I30" s="665">
        <f>IFERROR(H30/'C1-开发成本'!$I$7*10000,0)</f>
        <v>0</v>
      </c>
      <c r="J30" s="910">
        <f t="shared" si="6"/>
        <v>0</v>
      </c>
    </row>
    <row r="31" spans="2:14" ht="17.55" customHeight="1" x14ac:dyDescent="0.25">
      <c r="B31" s="1138"/>
      <c r="C31" s="804">
        <v>15</v>
      </c>
      <c r="D31" s="708" t="s">
        <v>852</v>
      </c>
      <c r="E31" s="709">
        <f>E28-SUM(E29:E30)</f>
        <v>0</v>
      </c>
      <c r="F31" s="709">
        <f t="shared" ref="F31:G31" si="8">F28-SUM(F29:F30)</f>
        <v>0</v>
      </c>
      <c r="G31" s="709">
        <f t="shared" si="8"/>
        <v>0</v>
      </c>
      <c r="H31" s="906">
        <f t="shared" si="2"/>
        <v>0</v>
      </c>
      <c r="I31" s="709">
        <f>IFERROR(H31/'C1-开发成本'!$I$7*10000,0)</f>
        <v>0</v>
      </c>
      <c r="J31" s="909">
        <f t="shared" si="6"/>
        <v>0</v>
      </c>
    </row>
    <row r="32" spans="2:14" ht="17.55" customHeight="1" x14ac:dyDescent="0.25">
      <c r="B32" s="1138"/>
      <c r="C32" s="804">
        <v>16</v>
      </c>
      <c r="D32" s="376" t="s">
        <v>853</v>
      </c>
      <c r="E32" s="665"/>
      <c r="F32" s="665"/>
      <c r="G32" s="665"/>
      <c r="H32" s="907">
        <f>SUM(E32:G32)</f>
        <v>0</v>
      </c>
      <c r="I32" s="665">
        <f>IFERROR(H32/'C1-开发成本'!$I$7*10000,0)</f>
        <v>0</v>
      </c>
      <c r="J32" s="910">
        <f t="shared" si="6"/>
        <v>0</v>
      </c>
    </row>
    <row r="33" spans="2:14" ht="17.55" customHeight="1" x14ac:dyDescent="0.25">
      <c r="B33" s="1138"/>
      <c r="C33" s="804">
        <v>17</v>
      </c>
      <c r="D33" s="708" t="s">
        <v>854</v>
      </c>
      <c r="E33" s="709">
        <f>E31-E32</f>
        <v>0</v>
      </c>
      <c r="F33" s="709">
        <f t="shared" ref="F33:G33" si="9">F31-F32</f>
        <v>0</v>
      </c>
      <c r="G33" s="709">
        <f t="shared" si="9"/>
        <v>0</v>
      </c>
      <c r="H33" s="906">
        <f t="shared" si="2"/>
        <v>0</v>
      </c>
      <c r="I33" s="709">
        <f>IFERROR(H33/'C1-开发成本'!$I$7*10000,0)</f>
        <v>0</v>
      </c>
      <c r="J33" s="909">
        <f t="shared" si="6"/>
        <v>0</v>
      </c>
    </row>
    <row r="34" spans="2:14" ht="17.55" customHeight="1" x14ac:dyDescent="0.25">
      <c r="B34" s="1138"/>
      <c r="C34" s="804">
        <v>18</v>
      </c>
      <c r="D34" s="376" t="s">
        <v>855</v>
      </c>
      <c r="E34" s="773">
        <f>IFERROR(E33/E17,0)</f>
        <v>0</v>
      </c>
      <c r="F34" s="773">
        <f t="shared" ref="F34:G34" si="10">IFERROR(F33/F17,0)</f>
        <v>0</v>
      </c>
      <c r="G34" s="773">
        <f t="shared" si="10"/>
        <v>0</v>
      </c>
      <c r="H34" s="908">
        <f>IFERROR(H33/H17,0)</f>
        <v>0</v>
      </c>
      <c r="I34" s="665"/>
      <c r="J34" s="910">
        <f>J33</f>
        <v>0</v>
      </c>
    </row>
    <row r="35" spans="2:14" ht="17.55" customHeight="1" x14ac:dyDescent="0.25">
      <c r="B35" s="1138"/>
      <c r="C35" s="804">
        <v>19</v>
      </c>
      <c r="D35" s="376" t="s">
        <v>856</v>
      </c>
      <c r="E35" s="773">
        <v>1</v>
      </c>
      <c r="F35" s="773"/>
      <c r="G35" s="773"/>
      <c r="H35" s="908">
        <v>1</v>
      </c>
      <c r="I35" s="665"/>
      <c r="J35" s="910"/>
    </row>
    <row r="36" spans="2:14" ht="17.55" customHeight="1" thickBot="1" x14ac:dyDescent="0.3">
      <c r="B36" s="1139"/>
      <c r="C36" s="804">
        <v>20</v>
      </c>
      <c r="D36" s="708" t="s">
        <v>857</v>
      </c>
      <c r="E36" s="709">
        <f>E33*E35</f>
        <v>0</v>
      </c>
      <c r="F36" s="709"/>
      <c r="G36" s="709">
        <f>G33*E35</f>
        <v>0</v>
      </c>
      <c r="H36" s="906">
        <f>SUM(E36:G36)</f>
        <v>0</v>
      </c>
      <c r="I36" s="709">
        <f>IFERROR(H36/'C1-开发成本'!$I$7*10000,0)</f>
        <v>0</v>
      </c>
      <c r="J36" s="909">
        <f>IFERROR(H36/$H$17,0)</f>
        <v>0</v>
      </c>
      <c r="N36" s="384"/>
    </row>
    <row r="37" spans="2:14" ht="17.55" customHeight="1" thickTop="1" x14ac:dyDescent="0.25">
      <c r="B37" s="1137" t="s">
        <v>875</v>
      </c>
      <c r="C37" s="903"/>
      <c r="D37" s="896" t="s">
        <v>911</v>
      </c>
      <c r="E37" s="896" t="s">
        <v>918</v>
      </c>
      <c r="F37" s="896" t="s">
        <v>872</v>
      </c>
      <c r="G37" s="896" t="s">
        <v>873</v>
      </c>
      <c r="H37" s="896" t="s">
        <v>874</v>
      </c>
      <c r="I37" s="896" t="s">
        <v>920</v>
      </c>
      <c r="J37" s="900" t="s">
        <v>849</v>
      </c>
    </row>
    <row r="38" spans="2:14" ht="17.55" customHeight="1" x14ac:dyDescent="0.25">
      <c r="B38" s="1138"/>
      <c r="C38" s="902"/>
      <c r="D38" s="804" t="s">
        <v>912</v>
      </c>
      <c r="E38" s="804" t="s">
        <v>917</v>
      </c>
      <c r="F38" s="804" t="s">
        <v>919</v>
      </c>
      <c r="G38" s="804" t="s">
        <v>354</v>
      </c>
      <c r="H38" s="804" t="s">
        <v>354</v>
      </c>
      <c r="I38" s="804" t="s">
        <v>921</v>
      </c>
      <c r="J38" s="31" t="s">
        <v>355</v>
      </c>
    </row>
    <row r="39" spans="2:14" ht="17.55" customHeight="1" x14ac:dyDescent="0.25">
      <c r="B39" s="1138"/>
      <c r="C39" s="804">
        <v>1</v>
      </c>
      <c r="D39" s="1129" t="str">
        <f>'B2-规划信息'!AP28</f>
        <v/>
      </c>
      <c r="E39" s="879">
        <f>'B4-2销售回款【输出】'!J14</f>
        <v>0</v>
      </c>
      <c r="F39" s="879">
        <f>'B4-2销售回款【输出】'!J16</f>
        <v>0</v>
      </c>
      <c r="G39" s="879">
        <f>'C1-开发成本'!J10</f>
        <v>0</v>
      </c>
      <c r="H39" s="879">
        <f>SUM('C1-开发成本'!J16,'C1-开发成本'!J25)</f>
        <v>0</v>
      </c>
      <c r="I39" s="879">
        <f>F39-G39-H39</f>
        <v>0</v>
      </c>
      <c r="J39" s="1130">
        <f>IFERROR(I39/F39,0)</f>
        <v>0</v>
      </c>
    </row>
    <row r="40" spans="2:14" ht="17.55" customHeight="1" x14ac:dyDescent="0.25">
      <c r="B40" s="1138"/>
      <c r="C40" s="804">
        <v>2</v>
      </c>
      <c r="D40" s="1129" t="str">
        <f>'B2-规划信息'!AP29</f>
        <v/>
      </c>
      <c r="E40" s="879">
        <f>'B4-2销售回款【输出】'!J20</f>
        <v>0</v>
      </c>
      <c r="F40" s="879">
        <f>'B4-2销售回款【输出】'!J22</f>
        <v>0</v>
      </c>
      <c r="G40" s="879">
        <f>G39</f>
        <v>0</v>
      </c>
      <c r="H40" s="879">
        <f>H39</f>
        <v>0</v>
      </c>
      <c r="I40" s="879">
        <f>F40-G40-H40</f>
        <v>0</v>
      </c>
      <c r="J40" s="1130">
        <f t="shared" ref="J40:J43" si="11">IFERROR(I40/F40,0)</f>
        <v>0</v>
      </c>
    </row>
    <row r="41" spans="2:14" ht="17.55" customHeight="1" x14ac:dyDescent="0.25">
      <c r="B41" s="1138"/>
      <c r="C41" s="804">
        <v>3</v>
      </c>
      <c r="D41" s="1129" t="str">
        <f>'B2-规划信息'!AP30</f>
        <v/>
      </c>
      <c r="E41" s="879">
        <f>'B4-2销售回款【输出】'!J26</f>
        <v>0</v>
      </c>
      <c r="F41" s="879">
        <f>'B4-2销售回款【输出】'!J28</f>
        <v>0</v>
      </c>
      <c r="G41" s="879">
        <f>G39</f>
        <v>0</v>
      </c>
      <c r="H41" s="879">
        <f>H39</f>
        <v>0</v>
      </c>
      <c r="I41" s="879">
        <f>F41-G41-H41</f>
        <v>0</v>
      </c>
      <c r="J41" s="1130">
        <f t="shared" si="11"/>
        <v>0</v>
      </c>
    </row>
    <row r="42" spans="2:14" ht="17.55" customHeight="1" x14ac:dyDescent="0.25">
      <c r="B42" s="1138"/>
      <c r="C42" s="804">
        <v>4</v>
      </c>
      <c r="D42" s="1129" t="str">
        <f>'B2-规划信息'!AP31</f>
        <v/>
      </c>
      <c r="E42" s="879">
        <f>'B4-2销售回款【输出】'!J32</f>
        <v>0</v>
      </c>
      <c r="F42" s="879">
        <f>'B4-2销售回款【输出】'!J34</f>
        <v>0</v>
      </c>
      <c r="G42" s="879">
        <f>'C1-开发成本'!K10</f>
        <v>0</v>
      </c>
      <c r="H42" s="879">
        <f>H39</f>
        <v>0</v>
      </c>
      <c r="I42" s="879">
        <f>IFERROR(F42/'B2-规划信息'!AQ31,0)-G42-H42</f>
        <v>0</v>
      </c>
      <c r="J42" s="1130">
        <f t="shared" si="11"/>
        <v>0</v>
      </c>
    </row>
    <row r="43" spans="2:14" ht="17.55" customHeight="1" x14ac:dyDescent="0.25">
      <c r="B43" s="1138"/>
      <c r="C43" s="804">
        <v>5</v>
      </c>
      <c r="D43" s="1129" t="str">
        <f>'B2-规划信息'!AP32</f>
        <v/>
      </c>
      <c r="E43" s="879">
        <f>'B4-2销售回款【输出】'!J38</f>
        <v>0</v>
      </c>
      <c r="F43" s="879">
        <f>'B4-2销售回款【输出】'!J40</f>
        <v>0</v>
      </c>
      <c r="G43" s="879">
        <f>G42</f>
        <v>0</v>
      </c>
      <c r="H43" s="879">
        <f>H39</f>
        <v>0</v>
      </c>
      <c r="I43" s="879">
        <f>IFERROR(F43/'B2-规划信息'!AQ32,0)-G43-H43</f>
        <v>0</v>
      </c>
      <c r="J43" s="1130">
        <f t="shared" si="11"/>
        <v>0</v>
      </c>
    </row>
    <row r="44" spans="2:14" ht="17.55" customHeight="1" x14ac:dyDescent="0.25">
      <c r="B44" s="1138"/>
      <c r="C44" s="804"/>
      <c r="D44" s="1129" t="str">
        <f>'B2-规划信息'!AP33</f>
        <v/>
      </c>
      <c r="E44" s="879"/>
      <c r="F44" s="879"/>
      <c r="G44" s="879"/>
      <c r="H44" s="879"/>
      <c r="I44" s="879"/>
      <c r="J44" s="1131"/>
    </row>
    <row r="45" spans="2:14" ht="17.55" customHeight="1" x14ac:dyDescent="0.25">
      <c r="B45" s="1138"/>
      <c r="C45" s="804"/>
      <c r="D45" s="1129" t="str">
        <f>'B2-规划信息'!AP34</f>
        <v/>
      </c>
      <c r="E45" s="879"/>
      <c r="F45" s="879"/>
      <c r="G45" s="879"/>
      <c r="H45" s="879"/>
      <c r="I45" s="879"/>
      <c r="J45" s="1131"/>
    </row>
    <row r="46" spans="2:14" ht="17.55" customHeight="1" thickBot="1" x14ac:dyDescent="0.3">
      <c r="B46" s="1139"/>
      <c r="C46" s="898"/>
      <c r="D46" s="1132" t="str">
        <f>'B2-规划信息'!AP35</f>
        <v/>
      </c>
      <c r="E46" s="1133"/>
      <c r="F46" s="1133"/>
      <c r="G46" s="1133"/>
      <c r="H46" s="1133"/>
      <c r="I46" s="1133"/>
      <c r="J46" s="1134"/>
    </row>
    <row r="47" spans="2:14" ht="16.95" customHeight="1" thickTop="1" x14ac:dyDescent="0.25">
      <c r="B47" s="1135" t="s">
        <v>871</v>
      </c>
      <c r="C47" s="889">
        <v>1</v>
      </c>
      <c r="D47" s="889" t="s">
        <v>878</v>
      </c>
      <c r="E47" s="889" t="s">
        <v>879</v>
      </c>
      <c r="F47" s="889" t="s">
        <v>880</v>
      </c>
      <c r="G47" s="889" t="s">
        <v>881</v>
      </c>
      <c r="H47" s="889" t="s">
        <v>882</v>
      </c>
      <c r="I47" s="889" t="s">
        <v>889</v>
      </c>
      <c r="J47" s="890" t="s">
        <v>890</v>
      </c>
    </row>
    <row r="48" spans="2:14" ht="16.95" customHeight="1" x14ac:dyDescent="0.25">
      <c r="B48" s="1135"/>
      <c r="C48" s="804"/>
      <c r="D48" s="926">
        <f>'A3-利润表'!E7+'A3-利润表'!E18</f>
        <v>0</v>
      </c>
      <c r="E48" s="926">
        <f>'A3-利润表'!E4-'A3-利润表'!E12-'A3-利润表'!E31</f>
        <v>0</v>
      </c>
      <c r="F48" s="926">
        <f>E48-D48</f>
        <v>0</v>
      </c>
      <c r="G48" s="749">
        <f>IFERROR(D48/E48,0)</f>
        <v>0</v>
      </c>
      <c r="H48" s="749">
        <f>IFERROR(F48/D48,0)</f>
        <v>0</v>
      </c>
      <c r="I48" s="749">
        <f>J19</f>
        <v>0</v>
      </c>
      <c r="J48" s="910">
        <f>IFERROR('A2-现金流量'!E44/E17,0)</f>
        <v>0</v>
      </c>
    </row>
    <row r="49" spans="2:10" ht="16.95" customHeight="1" x14ac:dyDescent="0.25">
      <c r="B49" s="1135"/>
      <c r="C49" s="804">
        <v>2</v>
      </c>
      <c r="D49" s="804" t="s">
        <v>883</v>
      </c>
      <c r="E49" s="804" t="s">
        <v>884</v>
      </c>
      <c r="F49" s="804" t="s">
        <v>885</v>
      </c>
      <c r="G49" s="804" t="s">
        <v>888</v>
      </c>
      <c r="H49" s="804"/>
      <c r="I49" s="804"/>
      <c r="J49" s="31"/>
    </row>
    <row r="50" spans="2:10" ht="16.95" customHeight="1" thickBot="1" x14ac:dyDescent="0.3">
      <c r="B50" s="1136"/>
      <c r="C50" s="805"/>
      <c r="D50" s="927">
        <f>'B2-规划信息'!D5</f>
        <v>0</v>
      </c>
      <c r="E50" s="927">
        <f>'B2-规划信息'!D19+'B2-规划信息'!D21</f>
        <v>0</v>
      </c>
      <c r="F50" s="914">
        <f>IFERROR(E50/D50,0)</f>
        <v>0</v>
      </c>
      <c r="G50" s="914">
        <f>IFERROR(E40/E50,0)</f>
        <v>0</v>
      </c>
      <c r="H50" s="914"/>
      <c r="I50" s="914"/>
      <c r="J50" s="915"/>
    </row>
    <row r="51" spans="2:10" ht="17.55" customHeight="1" x14ac:dyDescent="0.25"/>
    <row r="52" spans="2:10" ht="16.05" customHeight="1" x14ac:dyDescent="0.25"/>
    <row r="53" spans="2:10" ht="16.05" customHeight="1" x14ac:dyDescent="0.25"/>
    <row r="54" spans="2:10" ht="16.05" customHeight="1" x14ac:dyDescent="0.25"/>
    <row r="55" spans="2:10" ht="16.05" customHeight="1" x14ac:dyDescent="0.25"/>
    <row r="56" spans="2:10" ht="16.05" customHeight="1" x14ac:dyDescent="0.25"/>
    <row r="57" spans="2:10" ht="16.05" customHeight="1" x14ac:dyDescent="0.25"/>
    <row r="58" spans="2:10" ht="16.05" customHeight="1" x14ac:dyDescent="0.25"/>
    <row r="59" spans="2:10" ht="16.05" customHeight="1" x14ac:dyDescent="0.25"/>
    <row r="60" spans="2:10" ht="16.05" customHeight="1" x14ac:dyDescent="0.25"/>
    <row r="61" spans="2:10" ht="16.05" customHeight="1" x14ac:dyDescent="0.25"/>
    <row r="62" spans="2:10" ht="16.05" customHeight="1" x14ac:dyDescent="0.25"/>
    <row r="63" spans="2:10" ht="16.05" customHeight="1" x14ac:dyDescent="0.25"/>
    <row r="64" spans="2:10"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row r="1128" ht="16.05" customHeight="1" x14ac:dyDescent="0.25"/>
    <row r="1129" ht="16.05" customHeight="1" x14ac:dyDescent="0.25"/>
    <row r="1130" ht="16.05" customHeight="1" x14ac:dyDescent="0.25"/>
    <row r="1131" ht="16.05" customHeight="1" x14ac:dyDescent="0.25"/>
    <row r="1132" ht="16.05" customHeight="1" x14ac:dyDescent="0.25"/>
  </sheetData>
  <sheetProtection sheet="1" objects="1" scenarios="1"/>
  <mergeCells count="38">
    <mergeCell ref="I10:J10"/>
    <mergeCell ref="E10:H10"/>
    <mergeCell ref="I12:J12"/>
    <mergeCell ref="E8:F8"/>
    <mergeCell ref="I7:J7"/>
    <mergeCell ref="I8:J8"/>
    <mergeCell ref="I11:J11"/>
    <mergeCell ref="B2:J2"/>
    <mergeCell ref="B5:B9"/>
    <mergeCell ref="B10:B14"/>
    <mergeCell ref="B4:C4"/>
    <mergeCell ref="I15:I16"/>
    <mergeCell ref="D3:G3"/>
    <mergeCell ref="D4:G4"/>
    <mergeCell ref="I3:J3"/>
    <mergeCell ref="I4:J4"/>
    <mergeCell ref="E6:H6"/>
    <mergeCell ref="E7:F7"/>
    <mergeCell ref="I13:J13"/>
    <mergeCell ref="I14:J14"/>
    <mergeCell ref="G12:H12"/>
    <mergeCell ref="I9:J9"/>
    <mergeCell ref="I5:J6"/>
    <mergeCell ref="B47:B50"/>
    <mergeCell ref="B37:B46"/>
    <mergeCell ref="B3:C3"/>
    <mergeCell ref="E9:F9"/>
    <mergeCell ref="G9:H9"/>
    <mergeCell ref="E5:H5"/>
    <mergeCell ref="B15:B36"/>
    <mergeCell ref="E11:H11"/>
    <mergeCell ref="G13:H13"/>
    <mergeCell ref="G14:H14"/>
    <mergeCell ref="G7:H7"/>
    <mergeCell ref="G8:H8"/>
    <mergeCell ref="E14:F14"/>
    <mergeCell ref="E12:F12"/>
    <mergeCell ref="E13:F13"/>
  </mergeCells>
  <phoneticPr fontId="2" type="noConversion"/>
  <dataValidations count="1">
    <dataValidation type="list" allowBlank="1" showInputMessage="1" showErrorMessage="1" sqref="I4:J4">
      <formula1>"土地版,启动版,动态版"</formula1>
    </dataValidation>
  </dataValidations>
  <pageMargins left="0.7" right="0.7" top="0.75" bottom="0.75" header="0.3" footer="0.3"/>
  <pageSetup paperSize="9" orientation="portrait" r:id="rId1"/>
  <ignoredErrors>
    <ignoredError sqref="H22 J22 J34"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T1127"/>
  <sheetViews>
    <sheetView showGridLines="0" showZeros="0" zoomScale="90" zoomScaleNormal="90" workbookViewId="0">
      <pane xSplit="3" ySplit="6" topLeftCell="D7" activePane="bottomRight" state="frozen"/>
      <selection pane="topRight" activeCell="D1" sqref="D1"/>
      <selection pane="bottomLeft" activeCell="A7" sqref="A7"/>
      <selection pane="bottomRight" activeCell="G1" sqref="G1"/>
    </sheetView>
  </sheetViews>
  <sheetFormatPr defaultRowHeight="15" outlineLevelRow="1" x14ac:dyDescent="0.25"/>
  <cols>
    <col min="1" max="1" width="1.88671875" style="1" customWidth="1"/>
    <col min="2" max="2" width="9.109375" style="1" bestFit="1" customWidth="1"/>
    <col min="3" max="3" width="23.77734375" style="1" customWidth="1"/>
    <col min="4" max="7" width="10.77734375" style="1" customWidth="1"/>
    <col min="8" max="8" width="13.109375" style="1" customWidth="1"/>
    <col min="9" max="13" width="11.77734375" style="1" customWidth="1"/>
    <col min="14" max="14" width="2.77734375" style="390" customWidth="1"/>
    <col min="15" max="16" width="10.77734375" style="1" customWidth="1"/>
    <col min="17" max="17" width="12.33203125" style="1" customWidth="1"/>
    <col min="18" max="19" width="10.77734375" style="1" customWidth="1"/>
    <col min="20" max="28" width="12.77734375" style="1" customWidth="1"/>
    <col min="29" max="32" width="11.77734375" style="1" customWidth="1"/>
    <col min="33" max="33" width="2.77734375" style="390" customWidth="1"/>
    <col min="34" max="35" width="10.77734375" style="1" customWidth="1"/>
    <col min="36" max="36" width="12.33203125" style="1" customWidth="1"/>
    <col min="37" max="38" width="10.77734375" style="1" customWidth="1"/>
    <col min="39" max="47" width="12.77734375" style="1" customWidth="1"/>
    <col min="48" max="51" width="11.77734375" style="1" customWidth="1"/>
    <col min="52" max="52" width="2.77734375" style="390" customWidth="1"/>
    <col min="53" max="54" width="10.77734375" style="1" customWidth="1"/>
    <col min="55" max="55" width="12.33203125" style="1" customWidth="1"/>
    <col min="56" max="57" width="10.77734375" style="1" customWidth="1"/>
    <col min="58" max="66" width="12.77734375" style="1" customWidth="1"/>
    <col min="67" max="70" width="11.77734375" style="1" customWidth="1"/>
    <col min="71" max="71" width="10.77734375" style="1" customWidth="1"/>
    <col min="72" max="72" width="58.21875" style="1" customWidth="1"/>
    <col min="73" max="16384" width="8.88671875" style="1"/>
  </cols>
  <sheetData>
    <row r="1" spans="2:72" ht="37.200000000000003" customHeight="1" thickBot="1" x14ac:dyDescent="0.3">
      <c r="R1" s="384"/>
      <c r="S1" s="384"/>
      <c r="AK1" s="384"/>
      <c r="AL1" s="384"/>
      <c r="BD1" s="384"/>
      <c r="BE1" s="384"/>
    </row>
    <row r="2" spans="2:72" ht="16.05" customHeight="1" x14ac:dyDescent="0.25">
      <c r="B2" s="1258" t="s">
        <v>401</v>
      </c>
      <c r="C2" s="1261" t="s">
        <v>429</v>
      </c>
      <c r="D2" s="1264" t="s">
        <v>436</v>
      </c>
      <c r="E2" s="1265"/>
      <c r="F2" s="1265"/>
      <c r="G2" s="1265"/>
      <c r="H2" s="1265"/>
      <c r="I2" s="1265"/>
      <c r="J2" s="1265"/>
      <c r="K2" s="1265"/>
      <c r="L2" s="1265"/>
      <c r="M2" s="1266"/>
      <c r="N2" s="391"/>
      <c r="O2" s="1238" t="s">
        <v>192</v>
      </c>
      <c r="P2" s="1239"/>
      <c r="Q2" s="1239"/>
      <c r="R2" s="1239"/>
      <c r="S2" s="1239"/>
      <c r="T2" s="1239"/>
      <c r="U2" s="1239"/>
      <c r="V2" s="1239"/>
      <c r="W2" s="1239"/>
      <c r="X2" s="1239"/>
      <c r="Y2" s="1239"/>
      <c r="Z2" s="1239"/>
      <c r="AA2" s="1239"/>
      <c r="AB2" s="1239"/>
      <c r="AC2" s="1239"/>
      <c r="AD2" s="1239"/>
      <c r="AE2" s="1239"/>
      <c r="AF2" s="1240"/>
      <c r="AG2" s="391"/>
      <c r="AH2" s="1238" t="s">
        <v>372</v>
      </c>
      <c r="AI2" s="1239"/>
      <c r="AJ2" s="1239"/>
      <c r="AK2" s="1239"/>
      <c r="AL2" s="1239"/>
      <c r="AM2" s="1239"/>
      <c r="AN2" s="1239"/>
      <c r="AO2" s="1239"/>
      <c r="AP2" s="1239"/>
      <c r="AQ2" s="1239"/>
      <c r="AR2" s="1239"/>
      <c r="AS2" s="1239"/>
      <c r="AT2" s="1239"/>
      <c r="AU2" s="1239"/>
      <c r="AV2" s="1239"/>
      <c r="AW2" s="1239"/>
      <c r="AX2" s="1239"/>
      <c r="AY2" s="1240"/>
      <c r="AZ2" s="391"/>
      <c r="BA2" s="1238" t="s">
        <v>393</v>
      </c>
      <c r="BB2" s="1239"/>
      <c r="BC2" s="1239"/>
      <c r="BD2" s="1239"/>
      <c r="BE2" s="1239"/>
      <c r="BF2" s="1239"/>
      <c r="BG2" s="1239"/>
      <c r="BH2" s="1239"/>
      <c r="BI2" s="1239"/>
      <c r="BJ2" s="1239"/>
      <c r="BK2" s="1239"/>
      <c r="BL2" s="1239"/>
      <c r="BM2" s="1239"/>
      <c r="BN2" s="1239"/>
      <c r="BO2" s="1239"/>
      <c r="BP2" s="1239"/>
      <c r="BQ2" s="1239"/>
      <c r="BR2" s="1240"/>
      <c r="BS2" s="406"/>
      <c r="BT2" s="407" t="s">
        <v>415</v>
      </c>
    </row>
    <row r="3" spans="2:72" ht="16.05" customHeight="1" x14ac:dyDescent="0.25">
      <c r="B3" s="1259"/>
      <c r="C3" s="1262"/>
      <c r="D3" s="1270" t="s">
        <v>559</v>
      </c>
      <c r="E3" s="1268" t="s">
        <v>560</v>
      </c>
      <c r="F3" s="1268"/>
      <c r="G3" s="1268"/>
      <c r="H3" s="1268"/>
      <c r="I3" s="1263" t="s">
        <v>550</v>
      </c>
      <c r="J3" s="1275"/>
      <c r="K3" s="1275"/>
      <c r="L3" s="1275"/>
      <c r="M3" s="1276"/>
      <c r="N3" s="391"/>
      <c r="O3" s="1255" t="s">
        <v>561</v>
      </c>
      <c r="P3" s="1249" t="s">
        <v>563</v>
      </c>
      <c r="Q3" s="1250"/>
      <c r="R3" s="1250"/>
      <c r="S3" s="1251"/>
      <c r="T3" s="1241" t="s">
        <v>539</v>
      </c>
      <c r="U3" s="1241"/>
      <c r="V3" s="1241"/>
      <c r="W3" s="1241"/>
      <c r="X3" s="1241"/>
      <c r="Y3" s="1241"/>
      <c r="Z3" s="1241"/>
      <c r="AA3" s="1241"/>
      <c r="AB3" s="1241"/>
      <c r="AC3" s="1241"/>
      <c r="AD3" s="1241"/>
      <c r="AE3" s="1241"/>
      <c r="AF3" s="1242"/>
      <c r="AG3" s="391"/>
      <c r="AH3" s="1255" t="s">
        <v>562</v>
      </c>
      <c r="AI3" s="1249" t="s">
        <v>564</v>
      </c>
      <c r="AJ3" s="1250"/>
      <c r="AK3" s="1250"/>
      <c r="AL3" s="1251"/>
      <c r="AM3" s="1241" t="s">
        <v>538</v>
      </c>
      <c r="AN3" s="1241"/>
      <c r="AO3" s="1241"/>
      <c r="AP3" s="1241"/>
      <c r="AQ3" s="1241"/>
      <c r="AR3" s="1241"/>
      <c r="AS3" s="1241"/>
      <c r="AT3" s="1241"/>
      <c r="AU3" s="1241"/>
      <c r="AV3" s="1241"/>
      <c r="AW3" s="1241"/>
      <c r="AX3" s="1241"/>
      <c r="AY3" s="1242"/>
      <c r="AZ3" s="391"/>
      <c r="BA3" s="1255" t="s">
        <v>566</v>
      </c>
      <c r="BB3" s="1249" t="s">
        <v>565</v>
      </c>
      <c r="BC3" s="1250"/>
      <c r="BD3" s="1250"/>
      <c r="BE3" s="1251"/>
      <c r="BF3" s="1241" t="s">
        <v>538</v>
      </c>
      <c r="BG3" s="1241"/>
      <c r="BH3" s="1241"/>
      <c r="BI3" s="1241"/>
      <c r="BJ3" s="1241"/>
      <c r="BK3" s="1241"/>
      <c r="BL3" s="1241"/>
      <c r="BM3" s="1241"/>
      <c r="BN3" s="1241"/>
      <c r="BO3" s="1241"/>
      <c r="BP3" s="1241"/>
      <c r="BQ3" s="1241"/>
      <c r="BR3" s="1242"/>
      <c r="BS3" s="408"/>
      <c r="BT3" s="409"/>
    </row>
    <row r="4" spans="2:72" ht="16.05" customHeight="1" x14ac:dyDescent="0.25">
      <c r="B4" s="1259"/>
      <c r="C4" s="1262"/>
      <c r="D4" s="1271"/>
      <c r="E4" s="1268"/>
      <c r="F4" s="1268"/>
      <c r="G4" s="1268"/>
      <c r="H4" s="1268"/>
      <c r="I4" s="1273" t="s">
        <v>543</v>
      </c>
      <c r="J4" s="1267" t="s">
        <v>544</v>
      </c>
      <c r="K4" s="1268"/>
      <c r="L4" s="1268" t="s">
        <v>545</v>
      </c>
      <c r="M4" s="1269"/>
      <c r="N4" s="391"/>
      <c r="O4" s="1256"/>
      <c r="P4" s="1252"/>
      <c r="Q4" s="1253"/>
      <c r="R4" s="1253"/>
      <c r="S4" s="1254"/>
      <c r="T4" s="1243" t="s">
        <v>537</v>
      </c>
      <c r="U4" s="1245" t="s">
        <v>535</v>
      </c>
      <c r="V4" s="1246"/>
      <c r="W4" s="1246"/>
      <c r="X4" s="1246"/>
      <c r="Y4" s="1246"/>
      <c r="Z4" s="1246"/>
      <c r="AA4" s="1246"/>
      <c r="AB4" s="1247"/>
      <c r="AC4" s="1246" t="s">
        <v>536</v>
      </c>
      <c r="AD4" s="1246"/>
      <c r="AE4" s="1246"/>
      <c r="AF4" s="1248"/>
      <c r="AG4" s="391"/>
      <c r="AH4" s="1256"/>
      <c r="AI4" s="1252"/>
      <c r="AJ4" s="1253"/>
      <c r="AK4" s="1253"/>
      <c r="AL4" s="1254"/>
      <c r="AM4" s="1243" t="s">
        <v>537</v>
      </c>
      <c r="AN4" s="1245" t="s">
        <v>535</v>
      </c>
      <c r="AO4" s="1246"/>
      <c r="AP4" s="1246"/>
      <c r="AQ4" s="1246"/>
      <c r="AR4" s="1246"/>
      <c r="AS4" s="1246"/>
      <c r="AT4" s="1246"/>
      <c r="AU4" s="1247"/>
      <c r="AV4" s="1246" t="s">
        <v>536</v>
      </c>
      <c r="AW4" s="1246"/>
      <c r="AX4" s="1246"/>
      <c r="AY4" s="1248"/>
      <c r="AZ4" s="391"/>
      <c r="BA4" s="1256"/>
      <c r="BB4" s="1252"/>
      <c r="BC4" s="1253"/>
      <c r="BD4" s="1253"/>
      <c r="BE4" s="1254"/>
      <c r="BF4" s="1243" t="s">
        <v>537</v>
      </c>
      <c r="BG4" s="1245" t="s">
        <v>535</v>
      </c>
      <c r="BH4" s="1246"/>
      <c r="BI4" s="1246"/>
      <c r="BJ4" s="1246"/>
      <c r="BK4" s="1246"/>
      <c r="BL4" s="1246"/>
      <c r="BM4" s="1246"/>
      <c r="BN4" s="1247"/>
      <c r="BO4" s="1246" t="s">
        <v>536</v>
      </c>
      <c r="BP4" s="1246"/>
      <c r="BQ4" s="1246"/>
      <c r="BR4" s="1248"/>
      <c r="BS4" s="408"/>
      <c r="BT4" s="409"/>
    </row>
    <row r="5" spans="2:72" ht="16.05" customHeight="1" x14ac:dyDescent="0.25">
      <c r="B5" s="1260"/>
      <c r="C5" s="1263"/>
      <c r="D5" s="1272"/>
      <c r="E5" s="437" t="s">
        <v>430</v>
      </c>
      <c r="F5" s="319" t="s">
        <v>431</v>
      </c>
      <c r="G5" s="433" t="s">
        <v>432</v>
      </c>
      <c r="H5" s="596" t="s">
        <v>438</v>
      </c>
      <c r="I5" s="1274"/>
      <c r="J5" s="323" t="s">
        <v>547</v>
      </c>
      <c r="K5" s="427" t="s">
        <v>549</v>
      </c>
      <c r="L5" s="427" t="s">
        <v>546</v>
      </c>
      <c r="M5" s="324" t="s">
        <v>548</v>
      </c>
      <c r="N5" s="396"/>
      <c r="O5" s="1257"/>
      <c r="P5" s="412" t="s">
        <v>430</v>
      </c>
      <c r="Q5" s="412" t="s">
        <v>439</v>
      </c>
      <c r="R5" s="412" t="s">
        <v>431</v>
      </c>
      <c r="S5" s="413" t="s">
        <v>432</v>
      </c>
      <c r="T5" s="1244"/>
      <c r="U5" s="414" t="str">
        <f>'B2-规划信息'!AP28</f>
        <v/>
      </c>
      <c r="V5" s="414" t="str">
        <f>'B2-规划信息'!AP29</f>
        <v/>
      </c>
      <c r="W5" s="414" t="str">
        <f>'B2-规划信息'!AP30</f>
        <v/>
      </c>
      <c r="X5" s="414" t="str">
        <f>'B2-规划信息'!AP31</f>
        <v/>
      </c>
      <c r="Y5" s="414" t="str">
        <f>'B2-规划信息'!AP32</f>
        <v/>
      </c>
      <c r="Z5" s="414" t="str">
        <f>'B2-规划信息'!AP33</f>
        <v/>
      </c>
      <c r="AA5" s="414" t="str">
        <f>'B2-规划信息'!AP34</f>
        <v/>
      </c>
      <c r="AB5" s="415" t="str">
        <f>'B2-规划信息'!AP35</f>
        <v/>
      </c>
      <c r="AC5" s="416" t="str">
        <f>'B2-规划信息'!AF53</f>
        <v/>
      </c>
      <c r="AD5" s="417" t="str">
        <f>'B2-规划信息'!AF54</f>
        <v/>
      </c>
      <c r="AE5" s="417" t="str">
        <f>'B2-规划信息'!AF55</f>
        <v/>
      </c>
      <c r="AF5" s="418" t="str">
        <f>'B2-规划信息'!AF56</f>
        <v/>
      </c>
      <c r="AG5" s="396"/>
      <c r="AH5" s="1257"/>
      <c r="AI5" s="412" t="s">
        <v>430</v>
      </c>
      <c r="AJ5" s="412" t="s">
        <v>439</v>
      </c>
      <c r="AK5" s="412" t="s">
        <v>431</v>
      </c>
      <c r="AL5" s="413" t="s">
        <v>432</v>
      </c>
      <c r="AM5" s="1244"/>
      <c r="AN5" s="414" t="str">
        <f>'B2-规划信息'!AR28</f>
        <v/>
      </c>
      <c r="AO5" s="414" t="str">
        <f>'B2-规划信息'!AR29</f>
        <v/>
      </c>
      <c r="AP5" s="414" t="str">
        <f>'B2-规划信息'!AR30</f>
        <v/>
      </c>
      <c r="AQ5" s="414" t="str">
        <f>'B2-规划信息'!AR31</f>
        <v/>
      </c>
      <c r="AR5" s="414" t="str">
        <f>'B2-规划信息'!AR32</f>
        <v/>
      </c>
      <c r="AS5" s="414" t="str">
        <f>'B2-规划信息'!AR33</f>
        <v/>
      </c>
      <c r="AT5" s="414" t="str">
        <f>'B2-规划信息'!AR34</f>
        <v/>
      </c>
      <c r="AU5" s="415">
        <f>'B2-规划信息'!AR5</f>
        <v>0</v>
      </c>
      <c r="AV5" s="416" t="str">
        <f>'B2-规划信息'!AH53</f>
        <v/>
      </c>
      <c r="AW5" s="417" t="str">
        <f>'B2-规划信息'!AH54</f>
        <v/>
      </c>
      <c r="AX5" s="417" t="str">
        <f>'B2-规划信息'!AH55</f>
        <v/>
      </c>
      <c r="AY5" s="418" t="str">
        <f>'B2-规划信息'!AH56</f>
        <v/>
      </c>
      <c r="AZ5" s="396"/>
      <c r="BA5" s="1257"/>
      <c r="BB5" s="412" t="s">
        <v>430</v>
      </c>
      <c r="BC5" s="412" t="s">
        <v>439</v>
      </c>
      <c r="BD5" s="412" t="s">
        <v>431</v>
      </c>
      <c r="BE5" s="413" t="s">
        <v>432</v>
      </c>
      <c r="BF5" s="1244"/>
      <c r="BG5" s="414" t="str">
        <f>'B2-规划信息'!AT28</f>
        <v/>
      </c>
      <c r="BH5" s="414" t="str">
        <f>'B2-规划信息'!AT29</f>
        <v/>
      </c>
      <c r="BI5" s="414" t="str">
        <f>'B2-规划信息'!AT30</f>
        <v/>
      </c>
      <c r="BJ5" s="414" t="str">
        <f>'B2-规划信息'!AT31</f>
        <v/>
      </c>
      <c r="BK5" s="414" t="str">
        <f>'B2-规划信息'!AT32</f>
        <v/>
      </c>
      <c r="BL5" s="414" t="str">
        <f>'B2-规划信息'!AT33</f>
        <v/>
      </c>
      <c r="BM5" s="414" t="str">
        <f>'B2-规划信息'!AT34</f>
        <v/>
      </c>
      <c r="BN5" s="415" t="str">
        <f>'B2-规划信息'!AT35</f>
        <v/>
      </c>
      <c r="BO5" s="416" t="str">
        <f>'B2-规划信息'!AJ53</f>
        <v/>
      </c>
      <c r="BP5" s="417" t="str">
        <f>'B2-规划信息'!AJ54</f>
        <v/>
      </c>
      <c r="BQ5" s="417" t="str">
        <f>'B2-规划信息'!AJ55</f>
        <v/>
      </c>
      <c r="BR5" s="418" t="str">
        <f>'B2-规划信息'!AJ56</f>
        <v/>
      </c>
      <c r="BS5" s="410"/>
      <c r="BT5" s="411"/>
    </row>
    <row r="6" spans="2:72" ht="16.05" customHeight="1" x14ac:dyDescent="0.25">
      <c r="B6" s="446"/>
      <c r="C6" s="385" t="s">
        <v>540</v>
      </c>
      <c r="D6" s="442"/>
      <c r="E6" s="443"/>
      <c r="F6" s="443"/>
      <c r="G6" s="444"/>
      <c r="H6" s="597"/>
      <c r="I6" s="594">
        <f>T6+AM6+BF6</f>
        <v>0</v>
      </c>
      <c r="J6" s="420">
        <f>SUM(U7:AB7,AN7:AU7,BG7:BN7)</f>
        <v>0</v>
      </c>
      <c r="K6" s="428">
        <f>SUM(U8:AB8,AN8:AU8,BG8:BN8)</f>
        <v>0</v>
      </c>
      <c r="L6" s="428">
        <f>SUM(AC7:AF7,AV7:AY7,BO7:BR7)</f>
        <v>0</v>
      </c>
      <c r="M6" s="421">
        <f>SUM(AC8:AF8,AV8:AY8,BO8:BR8)</f>
        <v>0</v>
      </c>
      <c r="N6" s="392"/>
      <c r="O6" s="442"/>
      <c r="P6" s="443"/>
      <c r="Q6" s="443"/>
      <c r="R6" s="443"/>
      <c r="S6" s="445"/>
      <c r="T6" s="422">
        <f>SUM(U6:AF6)</f>
        <v>0</v>
      </c>
      <c r="U6" s="423">
        <f>'B2-规划信息'!AQ28</f>
        <v>0</v>
      </c>
      <c r="V6" s="423">
        <f>'B2-规划信息'!AQ29</f>
        <v>0</v>
      </c>
      <c r="W6" s="423">
        <f>'B2-规划信息'!AQ30</f>
        <v>0</v>
      </c>
      <c r="X6" s="423">
        <f>'B2-规划信息'!AQ31</f>
        <v>0</v>
      </c>
      <c r="Y6" s="423">
        <f>'B2-规划信息'!AQ32</f>
        <v>0</v>
      </c>
      <c r="Z6" s="423">
        <f>'B2-规划信息'!AQ33</f>
        <v>0</v>
      </c>
      <c r="AA6" s="423">
        <f>'B2-规划信息'!AQ34</f>
        <v>0</v>
      </c>
      <c r="AB6" s="424">
        <f>'B2-规划信息'!AQ35</f>
        <v>0</v>
      </c>
      <c r="AC6" s="425">
        <f>'B2-规划信息'!AG53</f>
        <v>0</v>
      </c>
      <c r="AD6" s="423">
        <f>'B2-规划信息'!AG54</f>
        <v>0</v>
      </c>
      <c r="AE6" s="423">
        <f>'B2-规划信息'!AG55</f>
        <v>0</v>
      </c>
      <c r="AF6" s="426">
        <f>'B2-规划信息'!AG56</f>
        <v>0</v>
      </c>
      <c r="AG6" s="392"/>
      <c r="AH6" s="442"/>
      <c r="AI6" s="443"/>
      <c r="AJ6" s="443"/>
      <c r="AK6" s="443"/>
      <c r="AL6" s="445"/>
      <c r="AM6" s="422">
        <f>SUM(AN6:AY6)</f>
        <v>0</v>
      </c>
      <c r="AN6" s="423">
        <f>'B2-规划信息'!AS28</f>
        <v>0</v>
      </c>
      <c r="AO6" s="423">
        <f>'B2-规划信息'!AS29</f>
        <v>0</v>
      </c>
      <c r="AP6" s="423">
        <f>'B2-规划信息'!AS30</f>
        <v>0</v>
      </c>
      <c r="AQ6" s="423">
        <f>'B2-规划信息'!AS31</f>
        <v>0</v>
      </c>
      <c r="AR6" s="423">
        <f>'B2-规划信息'!AS32</f>
        <v>0</v>
      </c>
      <c r="AS6" s="423">
        <f>'B2-规划信息'!AS33</f>
        <v>0</v>
      </c>
      <c r="AT6" s="423">
        <f>'B2-规划信息'!AS34</f>
        <v>0</v>
      </c>
      <c r="AU6" s="424">
        <f>'B2-规划信息'!AS35</f>
        <v>0</v>
      </c>
      <c r="AV6" s="425">
        <f>'B2-规划信息'!AI53</f>
        <v>0</v>
      </c>
      <c r="AW6" s="423">
        <f>'B2-规划信息'!AI54</f>
        <v>0</v>
      </c>
      <c r="AX6" s="423">
        <f>'B2-规划信息'!AI55</f>
        <v>0</v>
      </c>
      <c r="AY6" s="426">
        <f>'B2-规划信息'!AI56</f>
        <v>0</v>
      </c>
      <c r="AZ6" s="392"/>
      <c r="BA6" s="442"/>
      <c r="BB6" s="443"/>
      <c r="BC6" s="443"/>
      <c r="BD6" s="443"/>
      <c r="BE6" s="445"/>
      <c r="BF6" s="422">
        <f>SUM(BG6:BR6)</f>
        <v>0</v>
      </c>
      <c r="BG6" s="423">
        <f>'B2-规划信息'!AU28</f>
        <v>0</v>
      </c>
      <c r="BH6" s="423">
        <f>'B2-规划信息'!AU29</f>
        <v>0</v>
      </c>
      <c r="BI6" s="423">
        <f>'B2-规划信息'!AU30</f>
        <v>0</v>
      </c>
      <c r="BJ6" s="423">
        <f>'B2-规划信息'!AU31</f>
        <v>0</v>
      </c>
      <c r="BK6" s="423">
        <f>'B2-规划信息'!AU32</f>
        <v>0</v>
      </c>
      <c r="BL6" s="423">
        <f>'B2-规划信息'!AU33</f>
        <v>0</v>
      </c>
      <c r="BM6" s="423">
        <f>'B2-规划信息'!AU34</f>
        <v>0</v>
      </c>
      <c r="BN6" s="424">
        <f>'B2-规划信息'!AU35</f>
        <v>0</v>
      </c>
      <c r="BO6" s="425">
        <f>'B2-规划信息'!AK53</f>
        <v>0</v>
      </c>
      <c r="BP6" s="423">
        <f>'B2-规划信息'!AK54</f>
        <v>0</v>
      </c>
      <c r="BQ6" s="423">
        <f>'B2-规划信息'!AK55</f>
        <v>0</v>
      </c>
      <c r="BR6" s="426">
        <f>'B2-规划信息'!AK56</f>
        <v>0</v>
      </c>
      <c r="BS6" s="333"/>
      <c r="BT6" s="321"/>
    </row>
    <row r="7" spans="2:72" ht="16.05" customHeight="1" x14ac:dyDescent="0.25">
      <c r="B7" s="446"/>
      <c r="C7" s="385" t="s">
        <v>541</v>
      </c>
      <c r="D7" s="442"/>
      <c r="E7" s="443"/>
      <c r="F7" s="443"/>
      <c r="G7" s="444"/>
      <c r="H7" s="597"/>
      <c r="I7" s="594">
        <f>T7+AM7+BF7</f>
        <v>0</v>
      </c>
      <c r="J7" s="420">
        <f>J6</f>
        <v>0</v>
      </c>
      <c r="K7" s="439"/>
      <c r="L7" s="428">
        <f>L6</f>
        <v>0</v>
      </c>
      <c r="M7" s="441"/>
      <c r="N7" s="392"/>
      <c r="O7" s="442"/>
      <c r="P7" s="443"/>
      <c r="Q7" s="443"/>
      <c r="R7" s="443"/>
      <c r="S7" s="445"/>
      <c r="T7" s="422">
        <f>SUM(U7:AF7)</f>
        <v>0</v>
      </c>
      <c r="U7" s="423">
        <f>IF(ISNUMBER(FIND("地下",U5)),0,U6)</f>
        <v>0</v>
      </c>
      <c r="V7" s="423">
        <f t="shared" ref="V7:X7" si="0">IF(ISNUMBER(FIND("地下",V5)),0,V6)</f>
        <v>0</v>
      </c>
      <c r="W7" s="423">
        <f t="shared" si="0"/>
        <v>0</v>
      </c>
      <c r="X7" s="423">
        <f t="shared" si="0"/>
        <v>0</v>
      </c>
      <c r="Y7" s="423">
        <f>IF(ISNUMBER(FIND("地下",Y5)),0,Y6)</f>
        <v>0</v>
      </c>
      <c r="Z7" s="423">
        <f t="shared" ref="Z7:AF7" si="1">IF(ISNUMBER(FIND("地下",Z5)),0,Z6)</f>
        <v>0</v>
      </c>
      <c r="AA7" s="423">
        <f t="shared" si="1"/>
        <v>0</v>
      </c>
      <c r="AB7" s="424">
        <f t="shared" si="1"/>
        <v>0</v>
      </c>
      <c r="AC7" s="425">
        <f t="shared" si="1"/>
        <v>0</v>
      </c>
      <c r="AD7" s="423">
        <f t="shared" si="1"/>
        <v>0</v>
      </c>
      <c r="AE7" s="423">
        <f t="shared" si="1"/>
        <v>0</v>
      </c>
      <c r="AF7" s="426">
        <f t="shared" si="1"/>
        <v>0</v>
      </c>
      <c r="AG7" s="392"/>
      <c r="AH7" s="442"/>
      <c r="AI7" s="443"/>
      <c r="AJ7" s="443"/>
      <c r="AK7" s="443"/>
      <c r="AL7" s="445"/>
      <c r="AM7" s="422">
        <f>SUM(AN7:AY7)</f>
        <v>0</v>
      </c>
      <c r="AN7" s="423">
        <f t="shared" ref="AN7:AY7" si="2">IF(ISNUMBER(FIND("地下",AN5)),0,AN6)</f>
        <v>0</v>
      </c>
      <c r="AO7" s="423">
        <f t="shared" si="2"/>
        <v>0</v>
      </c>
      <c r="AP7" s="423">
        <f t="shared" si="2"/>
        <v>0</v>
      </c>
      <c r="AQ7" s="423">
        <f t="shared" si="2"/>
        <v>0</v>
      </c>
      <c r="AR7" s="423">
        <f t="shared" si="2"/>
        <v>0</v>
      </c>
      <c r="AS7" s="423">
        <f t="shared" si="2"/>
        <v>0</v>
      </c>
      <c r="AT7" s="423">
        <f t="shared" si="2"/>
        <v>0</v>
      </c>
      <c r="AU7" s="424">
        <f t="shared" si="2"/>
        <v>0</v>
      </c>
      <c r="AV7" s="425">
        <f t="shared" si="2"/>
        <v>0</v>
      </c>
      <c r="AW7" s="423">
        <f t="shared" si="2"/>
        <v>0</v>
      </c>
      <c r="AX7" s="423">
        <f t="shared" si="2"/>
        <v>0</v>
      </c>
      <c r="AY7" s="426">
        <f t="shared" si="2"/>
        <v>0</v>
      </c>
      <c r="AZ7" s="392"/>
      <c r="BA7" s="442"/>
      <c r="BB7" s="443"/>
      <c r="BC7" s="443"/>
      <c r="BD7" s="443"/>
      <c r="BE7" s="445"/>
      <c r="BF7" s="422">
        <f>SUM(BG7:BR7)</f>
        <v>0</v>
      </c>
      <c r="BG7" s="423">
        <f t="shared" ref="BG7:BR7" si="3">IF(ISNUMBER(FIND("地下",BG5)),0,BG6)</f>
        <v>0</v>
      </c>
      <c r="BH7" s="423">
        <f t="shared" si="3"/>
        <v>0</v>
      </c>
      <c r="BI7" s="423">
        <f t="shared" si="3"/>
        <v>0</v>
      </c>
      <c r="BJ7" s="423">
        <f t="shared" si="3"/>
        <v>0</v>
      </c>
      <c r="BK7" s="423">
        <f t="shared" si="3"/>
        <v>0</v>
      </c>
      <c r="BL7" s="423">
        <f t="shared" si="3"/>
        <v>0</v>
      </c>
      <c r="BM7" s="423">
        <f t="shared" si="3"/>
        <v>0</v>
      </c>
      <c r="BN7" s="424">
        <f t="shared" si="3"/>
        <v>0</v>
      </c>
      <c r="BO7" s="425">
        <f t="shared" si="3"/>
        <v>0</v>
      </c>
      <c r="BP7" s="423">
        <f t="shared" si="3"/>
        <v>0</v>
      </c>
      <c r="BQ7" s="423">
        <f t="shared" si="3"/>
        <v>0</v>
      </c>
      <c r="BR7" s="426">
        <f t="shared" si="3"/>
        <v>0</v>
      </c>
      <c r="BS7" s="333"/>
      <c r="BT7" s="321"/>
    </row>
    <row r="8" spans="2:72" ht="16.05" customHeight="1" x14ac:dyDescent="0.25">
      <c r="B8" s="446"/>
      <c r="C8" s="385" t="s">
        <v>542</v>
      </c>
      <c r="D8" s="442"/>
      <c r="E8" s="443"/>
      <c r="F8" s="443"/>
      <c r="G8" s="444"/>
      <c r="H8" s="597"/>
      <c r="I8" s="594">
        <f t="shared" ref="I8" si="4">T8+AM8+BF8</f>
        <v>0</v>
      </c>
      <c r="J8" s="440"/>
      <c r="K8" s="428">
        <f>K6</f>
        <v>0</v>
      </c>
      <c r="L8" s="439"/>
      <c r="M8" s="421">
        <f>M6</f>
        <v>0</v>
      </c>
      <c r="N8" s="392"/>
      <c r="O8" s="442"/>
      <c r="P8" s="443"/>
      <c r="Q8" s="443"/>
      <c r="R8" s="443"/>
      <c r="S8" s="445"/>
      <c r="T8" s="422">
        <f t="shared" ref="T8" si="5">SUM(U8:AF8)</f>
        <v>0</v>
      </c>
      <c r="U8" s="423">
        <f>IF(ISNUMBER(FIND("地下",U5)),U6,0)</f>
        <v>0</v>
      </c>
      <c r="V8" s="423">
        <f t="shared" ref="V8:AF8" si="6">IF(ISNUMBER(FIND("地下",V5)),V6,0)</f>
        <v>0</v>
      </c>
      <c r="W8" s="423">
        <f t="shared" si="6"/>
        <v>0</v>
      </c>
      <c r="X8" s="423">
        <f t="shared" si="6"/>
        <v>0</v>
      </c>
      <c r="Y8" s="423">
        <f t="shared" si="6"/>
        <v>0</v>
      </c>
      <c r="Z8" s="423">
        <f t="shared" si="6"/>
        <v>0</v>
      </c>
      <c r="AA8" s="423">
        <f t="shared" si="6"/>
        <v>0</v>
      </c>
      <c r="AB8" s="424">
        <f t="shared" si="6"/>
        <v>0</v>
      </c>
      <c r="AC8" s="425">
        <f t="shared" si="6"/>
        <v>0</v>
      </c>
      <c r="AD8" s="423">
        <f t="shared" si="6"/>
        <v>0</v>
      </c>
      <c r="AE8" s="423">
        <f t="shared" si="6"/>
        <v>0</v>
      </c>
      <c r="AF8" s="426">
        <f t="shared" si="6"/>
        <v>0</v>
      </c>
      <c r="AG8" s="392"/>
      <c r="AH8" s="442"/>
      <c r="AI8" s="443"/>
      <c r="AJ8" s="443"/>
      <c r="AK8" s="443"/>
      <c r="AL8" s="445"/>
      <c r="AM8" s="422">
        <f t="shared" ref="AM8" si="7">SUM(AN8:AY8)</f>
        <v>0</v>
      </c>
      <c r="AN8" s="423">
        <f t="shared" ref="AN8:AY8" si="8">IF(ISNUMBER(FIND("地下",AN5)),AN6,0)</f>
        <v>0</v>
      </c>
      <c r="AO8" s="423">
        <f t="shared" si="8"/>
        <v>0</v>
      </c>
      <c r="AP8" s="423">
        <f t="shared" si="8"/>
        <v>0</v>
      </c>
      <c r="AQ8" s="423">
        <f t="shared" si="8"/>
        <v>0</v>
      </c>
      <c r="AR8" s="423">
        <f t="shared" si="8"/>
        <v>0</v>
      </c>
      <c r="AS8" s="423">
        <f t="shared" si="8"/>
        <v>0</v>
      </c>
      <c r="AT8" s="423">
        <f t="shared" si="8"/>
        <v>0</v>
      </c>
      <c r="AU8" s="424">
        <f t="shared" si="8"/>
        <v>0</v>
      </c>
      <c r="AV8" s="425">
        <f t="shared" si="8"/>
        <v>0</v>
      </c>
      <c r="AW8" s="423">
        <f t="shared" si="8"/>
        <v>0</v>
      </c>
      <c r="AX8" s="423">
        <f t="shared" si="8"/>
        <v>0</v>
      </c>
      <c r="AY8" s="426">
        <f t="shared" si="8"/>
        <v>0</v>
      </c>
      <c r="AZ8" s="392"/>
      <c r="BA8" s="442"/>
      <c r="BB8" s="443"/>
      <c r="BC8" s="443"/>
      <c r="BD8" s="443"/>
      <c r="BE8" s="445"/>
      <c r="BF8" s="422">
        <f t="shared" ref="BF8" si="9">SUM(BG8:BR8)</f>
        <v>0</v>
      </c>
      <c r="BG8" s="423">
        <f t="shared" ref="BG8:BR8" si="10">IF(ISNUMBER(FIND("地下",BG5)),BG6,0)</f>
        <v>0</v>
      </c>
      <c r="BH8" s="423">
        <f t="shared" si="10"/>
        <v>0</v>
      </c>
      <c r="BI8" s="423">
        <f t="shared" si="10"/>
        <v>0</v>
      </c>
      <c r="BJ8" s="423">
        <f t="shared" si="10"/>
        <v>0</v>
      </c>
      <c r="BK8" s="423">
        <f t="shared" si="10"/>
        <v>0</v>
      </c>
      <c r="BL8" s="423">
        <f t="shared" si="10"/>
        <v>0</v>
      </c>
      <c r="BM8" s="423">
        <f t="shared" si="10"/>
        <v>0</v>
      </c>
      <c r="BN8" s="424">
        <f t="shared" si="10"/>
        <v>0</v>
      </c>
      <c r="BO8" s="425">
        <f t="shared" si="10"/>
        <v>0</v>
      </c>
      <c r="BP8" s="423">
        <f t="shared" si="10"/>
        <v>0</v>
      </c>
      <c r="BQ8" s="423">
        <f t="shared" si="10"/>
        <v>0</v>
      </c>
      <c r="BR8" s="426">
        <f t="shared" si="10"/>
        <v>0</v>
      </c>
      <c r="BS8" s="333"/>
      <c r="BT8" s="321"/>
    </row>
    <row r="9" spans="2:72" ht="16.05" customHeight="1" x14ac:dyDescent="0.25">
      <c r="B9" s="357">
        <v>0</v>
      </c>
      <c r="C9" s="325" t="s">
        <v>435</v>
      </c>
      <c r="D9" s="335"/>
      <c r="E9" s="383">
        <f t="shared" ref="E9:G9" si="11">E10+E16+E25+E36+E41+E46</f>
        <v>0</v>
      </c>
      <c r="F9" s="334">
        <f t="shared" si="11"/>
        <v>0</v>
      </c>
      <c r="G9" s="434">
        <f t="shared" si="11"/>
        <v>0</v>
      </c>
      <c r="H9" s="787"/>
      <c r="I9" s="386">
        <f>I10+I16+I25+I36+I41+I46</f>
        <v>0</v>
      </c>
      <c r="J9" s="337">
        <f>J10+J16+J25+J36+J41+J46</f>
        <v>0</v>
      </c>
      <c r="K9" s="429">
        <f t="shared" ref="K9:M9" si="12">K10+K16+K25+K36+K41+K46</f>
        <v>0</v>
      </c>
      <c r="L9" s="429">
        <f t="shared" si="12"/>
        <v>0</v>
      </c>
      <c r="M9" s="338">
        <f t="shared" si="12"/>
        <v>0</v>
      </c>
      <c r="N9" s="393"/>
      <c r="O9" s="335">
        <f>O10+O16+O25+O36+O41+O46</f>
        <v>0</v>
      </c>
      <c r="P9" s="383">
        <f>P10+P16+P25+P36+P41+P46</f>
        <v>0</v>
      </c>
      <c r="Q9" s="336">
        <f>IFERROR(S9/R9,0)</f>
        <v>0</v>
      </c>
      <c r="R9" s="334">
        <f t="shared" ref="R9:S9" si="13">R10+R16+R25+R36+R41+R46</f>
        <v>0</v>
      </c>
      <c r="S9" s="397">
        <f t="shared" si="13"/>
        <v>0</v>
      </c>
      <c r="T9" s="386">
        <f>T10+T16+T25+T36+T41+T46</f>
        <v>0</v>
      </c>
      <c r="U9" s="337">
        <f t="shared" ref="U9:AF9" si="14">U10+U16+U25+U36+U41+U46</f>
        <v>0</v>
      </c>
      <c r="V9" s="337">
        <f t="shared" si="14"/>
        <v>0</v>
      </c>
      <c r="W9" s="337">
        <f t="shared" si="14"/>
        <v>0</v>
      </c>
      <c r="X9" s="337">
        <f t="shared" si="14"/>
        <v>0</v>
      </c>
      <c r="Y9" s="337">
        <f t="shared" si="14"/>
        <v>0</v>
      </c>
      <c r="Z9" s="337">
        <f t="shared" si="14"/>
        <v>0</v>
      </c>
      <c r="AA9" s="337">
        <f t="shared" si="14"/>
        <v>0</v>
      </c>
      <c r="AB9" s="402">
        <f t="shared" si="14"/>
        <v>0</v>
      </c>
      <c r="AC9" s="386">
        <f t="shared" si="14"/>
        <v>0</v>
      </c>
      <c r="AD9" s="337">
        <f t="shared" si="14"/>
        <v>0</v>
      </c>
      <c r="AE9" s="337">
        <f t="shared" si="14"/>
        <v>0</v>
      </c>
      <c r="AF9" s="338">
        <f t="shared" si="14"/>
        <v>0</v>
      </c>
      <c r="AG9" s="393"/>
      <c r="AH9" s="335"/>
      <c r="AI9" s="383">
        <f>AI10+AI16+AI25+AI36+AI41+AI46</f>
        <v>0</v>
      </c>
      <c r="AJ9" s="944">
        <f>IFERROR(AL9/AK9,0)</f>
        <v>0</v>
      </c>
      <c r="AK9" s="334">
        <f t="shared" ref="AK9:AL9" si="15">AK10+AK16+AK25+AK36+AK41+AK46</f>
        <v>0</v>
      </c>
      <c r="AL9" s="946">
        <f t="shared" si="15"/>
        <v>0</v>
      </c>
      <c r="AM9" s="386">
        <f>AM10+AM16+AM25+AM36+AM41+AM46</f>
        <v>0</v>
      </c>
      <c r="AN9" s="337">
        <f t="shared" ref="AN9:AY9" si="16">AN10+AN16+AN25+AN36+AN41+AN46</f>
        <v>0</v>
      </c>
      <c r="AO9" s="337">
        <f t="shared" si="16"/>
        <v>0</v>
      </c>
      <c r="AP9" s="337">
        <f t="shared" si="16"/>
        <v>0</v>
      </c>
      <c r="AQ9" s="337">
        <f t="shared" si="16"/>
        <v>0</v>
      </c>
      <c r="AR9" s="337">
        <f t="shared" si="16"/>
        <v>0</v>
      </c>
      <c r="AS9" s="337">
        <f t="shared" si="16"/>
        <v>0</v>
      </c>
      <c r="AT9" s="337">
        <f t="shared" si="16"/>
        <v>0</v>
      </c>
      <c r="AU9" s="402">
        <f t="shared" si="16"/>
        <v>0</v>
      </c>
      <c r="AV9" s="386">
        <f t="shared" si="16"/>
        <v>0</v>
      </c>
      <c r="AW9" s="337">
        <f t="shared" si="16"/>
        <v>0</v>
      </c>
      <c r="AX9" s="337">
        <f t="shared" si="16"/>
        <v>0</v>
      </c>
      <c r="AY9" s="338">
        <f t="shared" si="16"/>
        <v>0</v>
      </c>
      <c r="AZ9" s="393"/>
      <c r="BA9" s="335"/>
      <c r="BB9" s="383">
        <f>BB10+BB16+BB25+BB36+BB41+BB46</f>
        <v>0</v>
      </c>
      <c r="BC9" s="336">
        <f>IFERROR(BE9/BD9,0)</f>
        <v>0</v>
      </c>
      <c r="BD9" s="334">
        <f t="shared" ref="BD9:BE9" si="17">BD10+BD16+BD25+BD36+BD41+BD46</f>
        <v>0</v>
      </c>
      <c r="BE9" s="397">
        <f t="shared" si="17"/>
        <v>0</v>
      </c>
      <c r="BF9" s="386">
        <f>BF10+BF16+BF25+BF36+BF41+BF46</f>
        <v>0</v>
      </c>
      <c r="BG9" s="337">
        <f t="shared" ref="BG9:BR9" si="18">BG10+BG16+BG25+BG36+BG41+BG46</f>
        <v>0</v>
      </c>
      <c r="BH9" s="337">
        <f t="shared" si="18"/>
        <v>0</v>
      </c>
      <c r="BI9" s="337">
        <f t="shared" si="18"/>
        <v>0</v>
      </c>
      <c r="BJ9" s="337">
        <f t="shared" si="18"/>
        <v>0</v>
      </c>
      <c r="BK9" s="337">
        <f t="shared" si="18"/>
        <v>0</v>
      </c>
      <c r="BL9" s="337">
        <f t="shared" si="18"/>
        <v>0</v>
      </c>
      <c r="BM9" s="337">
        <f t="shared" si="18"/>
        <v>0</v>
      </c>
      <c r="BN9" s="402">
        <f t="shared" si="18"/>
        <v>0</v>
      </c>
      <c r="BO9" s="386">
        <f t="shared" si="18"/>
        <v>0</v>
      </c>
      <c r="BP9" s="337">
        <f t="shared" si="18"/>
        <v>0</v>
      </c>
      <c r="BQ9" s="337">
        <f t="shared" si="18"/>
        <v>0</v>
      </c>
      <c r="BR9" s="338">
        <f t="shared" si="18"/>
        <v>0</v>
      </c>
      <c r="BS9" s="339"/>
      <c r="BT9" s="320"/>
    </row>
    <row r="10" spans="2:72" ht="16.05" customHeight="1" x14ac:dyDescent="0.25">
      <c r="B10" s="358">
        <v>1</v>
      </c>
      <c r="C10" s="328" t="s">
        <v>402</v>
      </c>
      <c r="D10" s="341">
        <f t="shared" ref="D10:G10" si="19">SUM(D11:D15)</f>
        <v>0</v>
      </c>
      <c r="E10" s="340">
        <f t="shared" si="19"/>
        <v>0</v>
      </c>
      <c r="F10" s="340">
        <f t="shared" si="19"/>
        <v>0</v>
      </c>
      <c r="G10" s="435">
        <f t="shared" si="19"/>
        <v>0</v>
      </c>
      <c r="H10" s="598" t="s">
        <v>521</v>
      </c>
      <c r="I10" s="387">
        <f t="shared" ref="I10:J10" si="20">SUM(I11:I15)</f>
        <v>0</v>
      </c>
      <c r="J10" s="343">
        <f t="shared" si="20"/>
        <v>0</v>
      </c>
      <c r="K10" s="430">
        <f t="shared" ref="K10" si="21">SUM(K11:K15)</f>
        <v>0</v>
      </c>
      <c r="L10" s="430">
        <f t="shared" ref="L10" si="22">SUM(L11:L15)</f>
        <v>0</v>
      </c>
      <c r="M10" s="344">
        <f t="shared" ref="M10" si="23">SUM(M11:M15)</f>
        <v>0</v>
      </c>
      <c r="N10" s="393"/>
      <c r="O10" s="341">
        <f>SUM(O11:O15)</f>
        <v>0</v>
      </c>
      <c r="P10" s="340">
        <f>SUM(P11:P15)</f>
        <v>0</v>
      </c>
      <c r="Q10" s="342">
        <f>IFERROR(S10/R10,0)</f>
        <v>0</v>
      </c>
      <c r="R10" s="341">
        <f t="shared" ref="R10:S10" si="24">SUM(R11:R15)</f>
        <v>0</v>
      </c>
      <c r="S10" s="398">
        <f t="shared" si="24"/>
        <v>0</v>
      </c>
      <c r="T10" s="387">
        <f>SUM(T11:T15)</f>
        <v>0</v>
      </c>
      <c r="U10" s="343">
        <f t="shared" ref="U10:AF10" si="25">SUM(U11:U15)</f>
        <v>0</v>
      </c>
      <c r="V10" s="343">
        <f t="shared" si="25"/>
        <v>0</v>
      </c>
      <c r="W10" s="343">
        <f t="shared" si="25"/>
        <v>0</v>
      </c>
      <c r="X10" s="343">
        <f t="shared" si="25"/>
        <v>0</v>
      </c>
      <c r="Y10" s="343">
        <f t="shared" si="25"/>
        <v>0</v>
      </c>
      <c r="Z10" s="343">
        <f t="shared" si="25"/>
        <v>0</v>
      </c>
      <c r="AA10" s="343">
        <f t="shared" si="25"/>
        <v>0</v>
      </c>
      <c r="AB10" s="403">
        <f t="shared" si="25"/>
        <v>0</v>
      </c>
      <c r="AC10" s="387">
        <f t="shared" si="25"/>
        <v>0</v>
      </c>
      <c r="AD10" s="343">
        <f t="shared" si="25"/>
        <v>0</v>
      </c>
      <c r="AE10" s="343">
        <f t="shared" si="25"/>
        <v>0</v>
      </c>
      <c r="AF10" s="344">
        <f t="shared" si="25"/>
        <v>0</v>
      </c>
      <c r="AG10" s="393"/>
      <c r="AH10" s="341"/>
      <c r="AI10" s="340">
        <f>SUM(AI11:AI15)</f>
        <v>0</v>
      </c>
      <c r="AJ10" s="945">
        <f>IFERROR(AL10/AK10,0)</f>
        <v>0</v>
      </c>
      <c r="AK10" s="340">
        <f t="shared" ref="AK10:AL10" si="26">SUM(AK11:AK15)</f>
        <v>0</v>
      </c>
      <c r="AL10" s="947">
        <f t="shared" si="26"/>
        <v>0</v>
      </c>
      <c r="AM10" s="387">
        <f>SUM(AM11:AM15)</f>
        <v>0</v>
      </c>
      <c r="AN10" s="343">
        <f t="shared" ref="AN10:AY10" si="27">SUM(AN11:AN15)</f>
        <v>0</v>
      </c>
      <c r="AO10" s="343">
        <f t="shared" si="27"/>
        <v>0</v>
      </c>
      <c r="AP10" s="343">
        <f t="shared" si="27"/>
        <v>0</v>
      </c>
      <c r="AQ10" s="343">
        <f t="shared" si="27"/>
        <v>0</v>
      </c>
      <c r="AR10" s="343">
        <f t="shared" si="27"/>
        <v>0</v>
      </c>
      <c r="AS10" s="343">
        <f t="shared" si="27"/>
        <v>0</v>
      </c>
      <c r="AT10" s="343">
        <f t="shared" si="27"/>
        <v>0</v>
      </c>
      <c r="AU10" s="403">
        <f t="shared" si="27"/>
        <v>0</v>
      </c>
      <c r="AV10" s="387">
        <f t="shared" si="27"/>
        <v>0</v>
      </c>
      <c r="AW10" s="343">
        <f t="shared" si="27"/>
        <v>0</v>
      </c>
      <c r="AX10" s="343">
        <f t="shared" si="27"/>
        <v>0</v>
      </c>
      <c r="AY10" s="344">
        <f t="shared" si="27"/>
        <v>0</v>
      </c>
      <c r="AZ10" s="393"/>
      <c r="BA10" s="341"/>
      <c r="BB10" s="340">
        <f>SUM(BB11:BB15)</f>
        <v>0</v>
      </c>
      <c r="BC10" s="342">
        <f>IFERROR(BE10/BD10,0)</f>
        <v>0</v>
      </c>
      <c r="BD10" s="341">
        <f t="shared" ref="BD10:BE10" si="28">SUM(BD11:BD15)</f>
        <v>0</v>
      </c>
      <c r="BE10" s="398">
        <f t="shared" si="28"/>
        <v>0</v>
      </c>
      <c r="BF10" s="387">
        <f>SUM(BF11:BF15)</f>
        <v>0</v>
      </c>
      <c r="BG10" s="343">
        <f t="shared" ref="BG10:BR10" si="29">SUM(BG11:BG15)</f>
        <v>0</v>
      </c>
      <c r="BH10" s="343">
        <f t="shared" si="29"/>
        <v>0</v>
      </c>
      <c r="BI10" s="343">
        <f t="shared" si="29"/>
        <v>0</v>
      </c>
      <c r="BJ10" s="343">
        <f t="shared" si="29"/>
        <v>0</v>
      </c>
      <c r="BK10" s="343">
        <f t="shared" si="29"/>
        <v>0</v>
      </c>
      <c r="BL10" s="343">
        <f t="shared" si="29"/>
        <v>0</v>
      </c>
      <c r="BM10" s="343">
        <f t="shared" si="29"/>
        <v>0</v>
      </c>
      <c r="BN10" s="403">
        <f t="shared" si="29"/>
        <v>0</v>
      </c>
      <c r="BO10" s="387">
        <f t="shared" si="29"/>
        <v>0</v>
      </c>
      <c r="BP10" s="343">
        <f t="shared" si="29"/>
        <v>0</v>
      </c>
      <c r="BQ10" s="343">
        <f t="shared" si="29"/>
        <v>0</v>
      </c>
      <c r="BR10" s="344">
        <f t="shared" si="29"/>
        <v>0</v>
      </c>
      <c r="BS10" s="345"/>
      <c r="BT10" s="329"/>
    </row>
    <row r="11" spans="2:72" ht="16.05" customHeight="1" outlineLevel="1" x14ac:dyDescent="0.25">
      <c r="B11" s="356">
        <v>1.1000000000000001</v>
      </c>
      <c r="C11" s="326" t="s">
        <v>502</v>
      </c>
      <c r="D11" s="995"/>
      <c r="E11" s="332">
        <f>P11+AI11+BB11</f>
        <v>0</v>
      </c>
      <c r="F11" s="332">
        <f>R11+AK11+BD11</f>
        <v>0</v>
      </c>
      <c r="G11" s="436">
        <f>S11+AL11+BE11</f>
        <v>0</v>
      </c>
      <c r="H11" s="599" t="str">
        <f>H10</f>
        <v>车位分摊-50%</v>
      </c>
      <c r="I11" s="388">
        <f>IFERROR($E11/I$6*10000,0)</f>
        <v>0</v>
      </c>
      <c r="J11" s="347">
        <f>IF(J$6&gt;0,IF($H11="车位分摊-0%",$E11/$I$7*10000,IF($H11="车位分摊-50%",$E11/($I$7+$I$8*0.5)*10000,$E11/$I$6*10000)),0)</f>
        <v>0</v>
      </c>
      <c r="K11" s="431">
        <f>IF(K$6&gt;0,IF($H11="车位分摊-0%",0,IF($H11="车位分摊-50%",$E11/($I$7+$I$8*0.5)*10000*0.5,$E11/$I$6*10000)),0)</f>
        <v>0</v>
      </c>
      <c r="L11" s="431">
        <f t="shared" ref="L11:L15" si="30">IFERROR($E11/L$6*10000,0)</f>
        <v>0</v>
      </c>
      <c r="M11" s="348">
        <f t="shared" ref="M11:M15" si="31">IF(M$6&gt;0,IF($H11="车位分摊-0%",0,IF($H11="车位分摊-50%",$E11/($I$7+$I$8*0.5)*10000*0.5,$E11/$I$6*10000)),0)</f>
        <v>0</v>
      </c>
      <c r="N11" s="394"/>
      <c r="O11" s="995"/>
      <c r="P11" s="360"/>
      <c r="Q11" s="361"/>
      <c r="R11" s="332">
        <f>ROUND(P11/(1+Q11),2)</f>
        <v>0</v>
      </c>
      <c r="S11" s="399">
        <f>P11-R11</f>
        <v>0</v>
      </c>
      <c r="T11" s="388">
        <f>IFERROR($P11/T$6*10000,0)</f>
        <v>0</v>
      </c>
      <c r="U11" s="347">
        <f t="shared" ref="U11:AF11" si="32">IF(U$6&gt;0,IF(U$7&gt;0,IF($H11="车位分摊-0%",$P11/$T$7*10000,IF($H11="车位分摊-50%",$P11/($T$7+$T$8*0.5)*10000,$P11/$T$6*10000)),IF(U$8&gt;0,IF($H11="车位分摊-0%",0,IF($H11="车位分摊-50%",$P11/($T$7+$T$8*0.5)*10000*0.5,$P11/$T$6*10000)),0)),0)</f>
        <v>0</v>
      </c>
      <c r="V11" s="347">
        <f t="shared" si="32"/>
        <v>0</v>
      </c>
      <c r="W11" s="347">
        <f t="shared" si="32"/>
        <v>0</v>
      </c>
      <c r="X11" s="347">
        <f t="shared" si="32"/>
        <v>0</v>
      </c>
      <c r="Y11" s="347">
        <f t="shared" si="32"/>
        <v>0</v>
      </c>
      <c r="Z11" s="347">
        <f t="shared" si="32"/>
        <v>0</v>
      </c>
      <c r="AA11" s="347">
        <f t="shared" si="32"/>
        <v>0</v>
      </c>
      <c r="AB11" s="404">
        <f t="shared" si="32"/>
        <v>0</v>
      </c>
      <c r="AC11" s="388">
        <f t="shared" si="32"/>
        <v>0</v>
      </c>
      <c r="AD11" s="347">
        <f t="shared" si="32"/>
        <v>0</v>
      </c>
      <c r="AE11" s="347">
        <f t="shared" si="32"/>
        <v>0</v>
      </c>
      <c r="AF11" s="348">
        <f t="shared" si="32"/>
        <v>0</v>
      </c>
      <c r="AG11" s="394"/>
      <c r="AH11" s="995"/>
      <c r="AI11" s="360"/>
      <c r="AJ11" s="361"/>
      <c r="AK11" s="332">
        <f>ROUND(AI11/(1+AJ11),2)</f>
        <v>0</v>
      </c>
      <c r="AL11" s="399">
        <f>AI11-AK11</f>
        <v>0</v>
      </c>
      <c r="AM11" s="388">
        <f>IFERROR($AI11/AM$6*10000,0)</f>
        <v>0</v>
      </c>
      <c r="AN11" s="347">
        <f>IF(AN$6&gt;0,IF(AN$7&gt;0,IF($H11="车位分摊-0%",$AI11/$AM$7*10000,IF($H11="车位分摊-50%",$AI11/($AM$7+$AM$8*0.5)*10000,$AI11/$AM$6*10000)),IF(AN$8&gt;0,IF($H11="车位分摊-0%",0,IF($H11="车位分摊-50%",$AI11/($AM$7+$AM$8*0.5)*10000*0.5,$AI11/$AM$6*10000)),0)),0)</f>
        <v>0</v>
      </c>
      <c r="AO11" s="347">
        <f t="shared" ref="AO11:AY15" si="33">IF(AO$6&gt;0,IF(AO$7&gt;0,IF($H11="车位分摊-0%",$AI11/$AM$7*10000,IF($H11="车位分摊-50%",$AI11/($AM$7+$AM$8*0.5)*10000,$AI11/$AM$6*10000)),IF(AO$8&gt;0,IF($H11="车位分摊-0%",0,IF($H11="车位分摊-50%",$AI11/($AM$7+$AM$8*0.5)*10000*0.5,$AI11/$AM$6*10000)),0)),0)</f>
        <v>0</v>
      </c>
      <c r="AP11" s="347">
        <f t="shared" si="33"/>
        <v>0</v>
      </c>
      <c r="AQ11" s="347">
        <f t="shared" si="33"/>
        <v>0</v>
      </c>
      <c r="AR11" s="347">
        <f t="shared" si="33"/>
        <v>0</v>
      </c>
      <c r="AS11" s="347">
        <f t="shared" si="33"/>
        <v>0</v>
      </c>
      <c r="AT11" s="347">
        <f t="shared" si="33"/>
        <v>0</v>
      </c>
      <c r="AU11" s="404">
        <f t="shared" si="33"/>
        <v>0</v>
      </c>
      <c r="AV11" s="388">
        <f t="shared" si="33"/>
        <v>0</v>
      </c>
      <c r="AW11" s="347">
        <f t="shared" si="33"/>
        <v>0</v>
      </c>
      <c r="AX11" s="347">
        <f t="shared" si="33"/>
        <v>0</v>
      </c>
      <c r="AY11" s="348">
        <f t="shared" si="33"/>
        <v>0</v>
      </c>
      <c r="AZ11" s="394"/>
      <c r="BA11" s="995"/>
      <c r="BB11" s="360"/>
      <c r="BC11" s="361"/>
      <c r="BD11" s="332">
        <f>ROUND(BB11/(1+BC11),2)</f>
        <v>0</v>
      </c>
      <c r="BE11" s="399">
        <f>BB11-BD11</f>
        <v>0</v>
      </c>
      <c r="BF11" s="388">
        <f>IFERROR($BB11/BF$6*10000,0)</f>
        <v>0</v>
      </c>
      <c r="BG11" s="347">
        <f>IF(BG$6&gt;0,IF(BG$7&gt;0,IF($H11="车位分摊-0%",$BB11/$BF$7*10000,IF($H11="车位分摊-50%",$BB11/($BF$7+$BF$8*0.5)*10000,$BB11/$BF$6*10000)),IF(BG$8&gt;0,IF($H11="车位分摊-0%",0,IF($H11="车位分摊-50%",$BB11/($BF$7+$BF$8*0.5)*10000*0.5,$BB11/$BF$6*10000)),0)),0)</f>
        <v>0</v>
      </c>
      <c r="BH11" s="347">
        <f t="shared" ref="BH11:BR15" si="34">IF(BH$6&gt;0,IF(BH$7&gt;0,IF($H11="车位分摊-0%",$BB11/$BF$7*10000,IF($H11="车位分摊-50%",$BB11/($BF$7+$BF$8*0.5)*10000,$BB11/$BF$6*10000)),IF(BH$8&gt;0,IF($H11="车位分摊-0%",0,IF($H11="车位分摊-50%",$BB11/($BF$7+$BF$8*0.5)*10000*0.5,$BB11/$BF$6*10000)),0)),0)</f>
        <v>0</v>
      </c>
      <c r="BI11" s="347">
        <f t="shared" si="34"/>
        <v>0</v>
      </c>
      <c r="BJ11" s="347">
        <f t="shared" si="34"/>
        <v>0</v>
      </c>
      <c r="BK11" s="347">
        <f t="shared" si="34"/>
        <v>0</v>
      </c>
      <c r="BL11" s="347">
        <f t="shared" si="34"/>
        <v>0</v>
      </c>
      <c r="BM11" s="347">
        <f t="shared" si="34"/>
        <v>0</v>
      </c>
      <c r="BN11" s="404">
        <f t="shared" si="34"/>
        <v>0</v>
      </c>
      <c r="BO11" s="388">
        <f t="shared" si="34"/>
        <v>0</v>
      </c>
      <c r="BP11" s="347">
        <f t="shared" si="34"/>
        <v>0</v>
      </c>
      <c r="BQ11" s="347">
        <f t="shared" si="34"/>
        <v>0</v>
      </c>
      <c r="BR11" s="348">
        <f t="shared" si="34"/>
        <v>0</v>
      </c>
      <c r="BS11" s="333"/>
      <c r="BT11" s="321" t="s">
        <v>396</v>
      </c>
    </row>
    <row r="12" spans="2:72" ht="16.05" customHeight="1" outlineLevel="1" x14ac:dyDescent="0.25">
      <c r="B12" s="356">
        <v>1.2</v>
      </c>
      <c r="C12" s="326" t="s">
        <v>503</v>
      </c>
      <c r="D12" s="995"/>
      <c r="E12" s="332">
        <f t="shared" ref="E12:E15" si="35">P12+AI12+BB12</f>
        <v>0</v>
      </c>
      <c r="F12" s="332">
        <f t="shared" ref="F12:F15" si="36">R12+AK12+BD12</f>
        <v>0</v>
      </c>
      <c r="G12" s="436">
        <f t="shared" ref="G12:G15" si="37">S12+AL12+BE12</f>
        <v>0</v>
      </c>
      <c r="H12" s="599" t="str">
        <f>H11</f>
        <v>车位分摊-50%</v>
      </c>
      <c r="I12" s="388">
        <f t="shared" ref="I12:I15" si="38">IFERROR($E12/I$6*10000,0)</f>
        <v>0</v>
      </c>
      <c r="J12" s="347">
        <f t="shared" ref="J12:J15" si="39">IF(J$6&gt;0,IF($H12="车位分摊-0%",$E12/$I$7*10000,IF($H12="车位分摊-50%",$E12/($I$7+$I$8*0.5)*10000,$E12/$I$6*10000)),0)</f>
        <v>0</v>
      </c>
      <c r="K12" s="431">
        <f t="shared" ref="K12:K15" si="40">IF(K$6&gt;0,IF($H12="车位分摊-0%",0,IF($H12="车位分摊-50%",$E12/($I$7+$I$8*0.5)*10000*0.5,$E12/$I$6*10000)),0)</f>
        <v>0</v>
      </c>
      <c r="L12" s="431">
        <f t="shared" si="30"/>
        <v>0</v>
      </c>
      <c r="M12" s="348">
        <f t="shared" si="31"/>
        <v>0</v>
      </c>
      <c r="N12" s="394"/>
      <c r="O12" s="995"/>
      <c r="P12" s="360"/>
      <c r="Q12" s="361"/>
      <c r="R12" s="332">
        <f t="shared" ref="R12:R15" si="41">ROUND(P12/(1+Q12),2)</f>
        <v>0</v>
      </c>
      <c r="S12" s="399">
        <f t="shared" ref="S12:S15" si="42">P12-R12</f>
        <v>0</v>
      </c>
      <c r="T12" s="388">
        <f t="shared" ref="T12:T15" si="43">IFERROR($P12/T$6*10000,0)</f>
        <v>0</v>
      </c>
      <c r="U12" s="347">
        <f t="shared" ref="U12:U15" si="44">IF(U$6&gt;0,IF(U$7&gt;0,IF($H12="车位分摊-0%",$P12/$T$7*10000,IF($H12="车位分摊-50%",$P12/($T$7+$T$8*0.5)*10000,$P12/$T$6*10000)),IF(U$8&gt;0,IF($H12="车位分摊-0%",0,IF($H12="车位分摊-50%",$P12/($T$7+$T$8*0.5)*10000*0.5,$P12/$T$6*10000)),0)),0)</f>
        <v>0</v>
      </c>
      <c r="V12" s="347">
        <f t="shared" ref="V12:AF15" si="45">IF(V$6&gt;0,IF(V$7&gt;0,IF($H12="车位分摊-0%",$P12/$T$7*10000,IF($H12="车位分摊-50%",$P12/($T$7+$T$8*0.5)*10000,$P12/$T$6*10000)),IF(V$8&gt;0,IF($H12="车位分摊-0%",0,IF($H12="车位分摊-50%",$P12/($T$7+$T$8*0.5)*10000*0.5,$P12/$T$6*10000)),0)),0)</f>
        <v>0</v>
      </c>
      <c r="W12" s="347">
        <f t="shared" si="45"/>
        <v>0</v>
      </c>
      <c r="X12" s="347">
        <f t="shared" si="45"/>
        <v>0</v>
      </c>
      <c r="Y12" s="347">
        <f t="shared" si="45"/>
        <v>0</v>
      </c>
      <c r="Z12" s="347">
        <f t="shared" si="45"/>
        <v>0</v>
      </c>
      <c r="AA12" s="347">
        <f t="shared" si="45"/>
        <v>0</v>
      </c>
      <c r="AB12" s="404">
        <f t="shared" si="45"/>
        <v>0</v>
      </c>
      <c r="AC12" s="388">
        <f t="shared" si="45"/>
        <v>0</v>
      </c>
      <c r="AD12" s="347">
        <f t="shared" si="45"/>
        <v>0</v>
      </c>
      <c r="AE12" s="347">
        <f t="shared" si="45"/>
        <v>0</v>
      </c>
      <c r="AF12" s="348">
        <f t="shared" si="45"/>
        <v>0</v>
      </c>
      <c r="AG12" s="394"/>
      <c r="AH12" s="995"/>
      <c r="AI12" s="360"/>
      <c r="AJ12" s="361"/>
      <c r="AK12" s="332">
        <f t="shared" ref="AK12:AK15" si="46">ROUND(AI12/(1+AJ12),2)</f>
        <v>0</v>
      </c>
      <c r="AL12" s="399">
        <f t="shared" ref="AL12:AL13" si="47">AI12-AK12</f>
        <v>0</v>
      </c>
      <c r="AM12" s="388">
        <f t="shared" ref="AM12:AM15" si="48">IFERROR($AI12/AM$6*10000,0)</f>
        <v>0</v>
      </c>
      <c r="AN12" s="347">
        <f t="shared" ref="AN12:AN15" si="49">IF(AN$6&gt;0,IF(AN$7&gt;0,IF($H12="车位分摊-0%",$AI12/$AM$7*10000,IF($H12="车位分摊-50%",$AI12/($AM$7+$AM$8*0.5)*10000,$AI12/$AM$6*10000)),IF(AN$8&gt;0,IF($H12="车位分摊-0%",0,IF($H12="车位分摊-50%",$AI12/($AM$7+$AM$8*0.5)*10000*0.5,$AI12/$AM$6*10000)),0)),0)</f>
        <v>0</v>
      </c>
      <c r="AO12" s="347">
        <f t="shared" si="33"/>
        <v>0</v>
      </c>
      <c r="AP12" s="347">
        <f t="shared" si="33"/>
        <v>0</v>
      </c>
      <c r="AQ12" s="347">
        <f t="shared" si="33"/>
        <v>0</v>
      </c>
      <c r="AR12" s="347">
        <f t="shared" si="33"/>
        <v>0</v>
      </c>
      <c r="AS12" s="347">
        <f t="shared" si="33"/>
        <v>0</v>
      </c>
      <c r="AT12" s="347">
        <f t="shared" si="33"/>
        <v>0</v>
      </c>
      <c r="AU12" s="404">
        <f t="shared" si="33"/>
        <v>0</v>
      </c>
      <c r="AV12" s="388">
        <f t="shared" si="33"/>
        <v>0</v>
      </c>
      <c r="AW12" s="347">
        <f t="shared" si="33"/>
        <v>0</v>
      </c>
      <c r="AX12" s="347">
        <f t="shared" si="33"/>
        <v>0</v>
      </c>
      <c r="AY12" s="348">
        <f t="shared" si="33"/>
        <v>0</v>
      </c>
      <c r="AZ12" s="394"/>
      <c r="BA12" s="995"/>
      <c r="BB12" s="360"/>
      <c r="BC12" s="361"/>
      <c r="BD12" s="332">
        <f t="shared" ref="BD12:BD15" si="50">ROUND(BB12/(1+BC12),2)</f>
        <v>0</v>
      </c>
      <c r="BE12" s="399">
        <f t="shared" ref="BE12:BE13" si="51">BB12-BD12</f>
        <v>0</v>
      </c>
      <c r="BF12" s="388">
        <f t="shared" ref="BF12:BF15" si="52">IFERROR($BB12/BF$6*10000,0)</f>
        <v>0</v>
      </c>
      <c r="BG12" s="347">
        <f t="shared" ref="BG12:BG15" si="53">IF(BG$6&gt;0,IF(BG$7&gt;0,IF($H12="车位分摊-0%",$BB12/$BF$7*10000,IF($H12="车位分摊-50%",$BB12/($BF$7+$BF$8*0.5)*10000,$BB12/$BF$6*10000)),IF(BG$8&gt;0,IF($H12="车位分摊-0%",0,IF($H12="车位分摊-50%",$BB12/($BF$7+$BF$8*0.5)*10000*0.5,$BB12/$BF$6*10000)),0)),0)</f>
        <v>0</v>
      </c>
      <c r="BH12" s="347">
        <f t="shared" si="34"/>
        <v>0</v>
      </c>
      <c r="BI12" s="347">
        <f t="shared" si="34"/>
        <v>0</v>
      </c>
      <c r="BJ12" s="347">
        <f t="shared" si="34"/>
        <v>0</v>
      </c>
      <c r="BK12" s="347">
        <f t="shared" si="34"/>
        <v>0</v>
      </c>
      <c r="BL12" s="347">
        <f t="shared" si="34"/>
        <v>0</v>
      </c>
      <c r="BM12" s="347">
        <f t="shared" si="34"/>
        <v>0</v>
      </c>
      <c r="BN12" s="404">
        <f t="shared" si="34"/>
        <v>0</v>
      </c>
      <c r="BO12" s="388">
        <f t="shared" si="34"/>
        <v>0</v>
      </c>
      <c r="BP12" s="347">
        <f t="shared" si="34"/>
        <v>0</v>
      </c>
      <c r="BQ12" s="347">
        <f t="shared" si="34"/>
        <v>0</v>
      </c>
      <c r="BR12" s="348">
        <f t="shared" si="34"/>
        <v>0</v>
      </c>
      <c r="BS12" s="333"/>
      <c r="BT12" s="321" t="s">
        <v>398</v>
      </c>
    </row>
    <row r="13" spans="2:72" ht="16.05" customHeight="1" outlineLevel="1" x14ac:dyDescent="0.25">
      <c r="B13" s="356">
        <v>1.3</v>
      </c>
      <c r="C13" s="326" t="s">
        <v>504</v>
      </c>
      <c r="D13" s="995"/>
      <c r="E13" s="332">
        <f t="shared" si="35"/>
        <v>0</v>
      </c>
      <c r="F13" s="332">
        <f t="shared" si="36"/>
        <v>0</v>
      </c>
      <c r="G13" s="436">
        <f t="shared" si="37"/>
        <v>0</v>
      </c>
      <c r="H13" s="599" t="str">
        <f>H11</f>
        <v>车位分摊-50%</v>
      </c>
      <c r="I13" s="388">
        <f t="shared" si="38"/>
        <v>0</v>
      </c>
      <c r="J13" s="347">
        <f t="shared" si="39"/>
        <v>0</v>
      </c>
      <c r="K13" s="431">
        <f t="shared" si="40"/>
        <v>0</v>
      </c>
      <c r="L13" s="431">
        <f t="shared" si="30"/>
        <v>0</v>
      </c>
      <c r="M13" s="348">
        <f t="shared" si="31"/>
        <v>0</v>
      </c>
      <c r="N13" s="394"/>
      <c r="O13" s="995"/>
      <c r="P13" s="360"/>
      <c r="Q13" s="361"/>
      <c r="R13" s="332">
        <f t="shared" si="41"/>
        <v>0</v>
      </c>
      <c r="S13" s="399">
        <f t="shared" si="42"/>
        <v>0</v>
      </c>
      <c r="T13" s="388">
        <f t="shared" si="43"/>
        <v>0</v>
      </c>
      <c r="U13" s="347">
        <f t="shared" si="44"/>
        <v>0</v>
      </c>
      <c r="V13" s="347">
        <f t="shared" si="45"/>
        <v>0</v>
      </c>
      <c r="W13" s="347">
        <f t="shared" si="45"/>
        <v>0</v>
      </c>
      <c r="X13" s="347">
        <f t="shared" si="45"/>
        <v>0</v>
      </c>
      <c r="Y13" s="347">
        <f t="shared" si="45"/>
        <v>0</v>
      </c>
      <c r="Z13" s="347">
        <f t="shared" si="45"/>
        <v>0</v>
      </c>
      <c r="AA13" s="347">
        <f t="shared" si="45"/>
        <v>0</v>
      </c>
      <c r="AB13" s="404">
        <f t="shared" si="45"/>
        <v>0</v>
      </c>
      <c r="AC13" s="388">
        <f t="shared" si="45"/>
        <v>0</v>
      </c>
      <c r="AD13" s="347">
        <f t="shared" si="45"/>
        <v>0</v>
      </c>
      <c r="AE13" s="347">
        <f t="shared" si="45"/>
        <v>0</v>
      </c>
      <c r="AF13" s="348">
        <f t="shared" si="45"/>
        <v>0</v>
      </c>
      <c r="AG13" s="394"/>
      <c r="AH13" s="995"/>
      <c r="AI13" s="360"/>
      <c r="AJ13" s="361"/>
      <c r="AK13" s="332">
        <f t="shared" si="46"/>
        <v>0</v>
      </c>
      <c r="AL13" s="399">
        <f t="shared" si="47"/>
        <v>0</v>
      </c>
      <c r="AM13" s="388">
        <f t="shared" si="48"/>
        <v>0</v>
      </c>
      <c r="AN13" s="347">
        <f t="shared" si="49"/>
        <v>0</v>
      </c>
      <c r="AO13" s="347">
        <f t="shared" si="33"/>
        <v>0</v>
      </c>
      <c r="AP13" s="347">
        <f t="shared" si="33"/>
        <v>0</v>
      </c>
      <c r="AQ13" s="347">
        <f t="shared" si="33"/>
        <v>0</v>
      </c>
      <c r="AR13" s="347">
        <f t="shared" si="33"/>
        <v>0</v>
      </c>
      <c r="AS13" s="347">
        <f t="shared" si="33"/>
        <v>0</v>
      </c>
      <c r="AT13" s="347">
        <f t="shared" si="33"/>
        <v>0</v>
      </c>
      <c r="AU13" s="404">
        <f t="shared" si="33"/>
        <v>0</v>
      </c>
      <c r="AV13" s="388">
        <f t="shared" si="33"/>
        <v>0</v>
      </c>
      <c r="AW13" s="347">
        <f t="shared" si="33"/>
        <v>0</v>
      </c>
      <c r="AX13" s="347">
        <f t="shared" si="33"/>
        <v>0</v>
      </c>
      <c r="AY13" s="348">
        <f t="shared" si="33"/>
        <v>0</v>
      </c>
      <c r="AZ13" s="394"/>
      <c r="BA13" s="995"/>
      <c r="BB13" s="360"/>
      <c r="BC13" s="361"/>
      <c r="BD13" s="332">
        <f t="shared" si="50"/>
        <v>0</v>
      </c>
      <c r="BE13" s="399">
        <f t="shared" si="51"/>
        <v>0</v>
      </c>
      <c r="BF13" s="388">
        <f t="shared" si="52"/>
        <v>0</v>
      </c>
      <c r="BG13" s="347">
        <f t="shared" si="53"/>
        <v>0</v>
      </c>
      <c r="BH13" s="347">
        <f t="shared" si="34"/>
        <v>0</v>
      </c>
      <c r="BI13" s="347">
        <f t="shared" si="34"/>
        <v>0</v>
      </c>
      <c r="BJ13" s="347">
        <f t="shared" si="34"/>
        <v>0</v>
      </c>
      <c r="BK13" s="347">
        <f t="shared" si="34"/>
        <v>0</v>
      </c>
      <c r="BL13" s="347">
        <f t="shared" si="34"/>
        <v>0</v>
      </c>
      <c r="BM13" s="347">
        <f t="shared" si="34"/>
        <v>0</v>
      </c>
      <c r="BN13" s="404">
        <f t="shared" si="34"/>
        <v>0</v>
      </c>
      <c r="BO13" s="388">
        <f t="shared" si="34"/>
        <v>0</v>
      </c>
      <c r="BP13" s="347">
        <f t="shared" si="34"/>
        <v>0</v>
      </c>
      <c r="BQ13" s="347">
        <f t="shared" si="34"/>
        <v>0</v>
      </c>
      <c r="BR13" s="348">
        <f t="shared" si="34"/>
        <v>0</v>
      </c>
      <c r="BS13" s="333"/>
      <c r="BT13" s="321" t="s">
        <v>399</v>
      </c>
    </row>
    <row r="14" spans="2:72" ht="16.05" customHeight="1" outlineLevel="1" x14ac:dyDescent="0.25">
      <c r="B14" s="356">
        <v>1.4</v>
      </c>
      <c r="C14" s="326" t="s">
        <v>505</v>
      </c>
      <c r="D14" s="995"/>
      <c r="E14" s="332">
        <f t="shared" si="35"/>
        <v>0</v>
      </c>
      <c r="F14" s="332">
        <f t="shared" si="36"/>
        <v>0</v>
      </c>
      <c r="G14" s="436">
        <f t="shared" si="37"/>
        <v>0</v>
      </c>
      <c r="H14" s="599" t="str">
        <f>H11</f>
        <v>车位分摊-50%</v>
      </c>
      <c r="I14" s="388">
        <f t="shared" si="38"/>
        <v>0</v>
      </c>
      <c r="J14" s="347">
        <f t="shared" si="39"/>
        <v>0</v>
      </c>
      <c r="K14" s="431">
        <f t="shared" si="40"/>
        <v>0</v>
      </c>
      <c r="L14" s="431">
        <f t="shared" si="30"/>
        <v>0</v>
      </c>
      <c r="M14" s="348">
        <f t="shared" si="31"/>
        <v>0</v>
      </c>
      <c r="N14" s="394"/>
      <c r="O14" s="995"/>
      <c r="P14" s="360"/>
      <c r="Q14" s="361"/>
      <c r="R14" s="332">
        <f t="shared" si="41"/>
        <v>0</v>
      </c>
      <c r="S14" s="399">
        <f>P14-R14</f>
        <v>0</v>
      </c>
      <c r="T14" s="388">
        <f t="shared" si="43"/>
        <v>0</v>
      </c>
      <c r="U14" s="347">
        <f t="shared" si="44"/>
        <v>0</v>
      </c>
      <c r="V14" s="347">
        <f t="shared" si="45"/>
        <v>0</v>
      </c>
      <c r="W14" s="347">
        <f t="shared" si="45"/>
        <v>0</v>
      </c>
      <c r="X14" s="347">
        <f t="shared" si="45"/>
        <v>0</v>
      </c>
      <c r="Y14" s="347">
        <f t="shared" si="45"/>
        <v>0</v>
      </c>
      <c r="Z14" s="347">
        <f t="shared" si="45"/>
        <v>0</v>
      </c>
      <c r="AA14" s="347">
        <f t="shared" si="45"/>
        <v>0</v>
      </c>
      <c r="AB14" s="404">
        <f t="shared" si="45"/>
        <v>0</v>
      </c>
      <c r="AC14" s="388">
        <f t="shared" si="45"/>
        <v>0</v>
      </c>
      <c r="AD14" s="347">
        <f t="shared" si="45"/>
        <v>0</v>
      </c>
      <c r="AE14" s="347">
        <f t="shared" si="45"/>
        <v>0</v>
      </c>
      <c r="AF14" s="348">
        <f t="shared" si="45"/>
        <v>0</v>
      </c>
      <c r="AG14" s="394"/>
      <c r="AH14" s="995"/>
      <c r="AI14" s="360"/>
      <c r="AJ14" s="361"/>
      <c r="AK14" s="332">
        <f t="shared" si="46"/>
        <v>0</v>
      </c>
      <c r="AL14" s="399">
        <f>AI14-AK14</f>
        <v>0</v>
      </c>
      <c r="AM14" s="388">
        <f t="shared" si="48"/>
        <v>0</v>
      </c>
      <c r="AN14" s="347">
        <f t="shared" si="49"/>
        <v>0</v>
      </c>
      <c r="AO14" s="347">
        <f t="shared" si="33"/>
        <v>0</v>
      </c>
      <c r="AP14" s="347">
        <f t="shared" si="33"/>
        <v>0</v>
      </c>
      <c r="AQ14" s="347">
        <f t="shared" si="33"/>
        <v>0</v>
      </c>
      <c r="AR14" s="347">
        <f t="shared" si="33"/>
        <v>0</v>
      </c>
      <c r="AS14" s="347">
        <f t="shared" si="33"/>
        <v>0</v>
      </c>
      <c r="AT14" s="347">
        <f t="shared" si="33"/>
        <v>0</v>
      </c>
      <c r="AU14" s="404">
        <f t="shared" si="33"/>
        <v>0</v>
      </c>
      <c r="AV14" s="388">
        <f t="shared" si="33"/>
        <v>0</v>
      </c>
      <c r="AW14" s="347">
        <f t="shared" si="33"/>
        <v>0</v>
      </c>
      <c r="AX14" s="347">
        <f t="shared" si="33"/>
        <v>0</v>
      </c>
      <c r="AY14" s="348">
        <f t="shared" si="33"/>
        <v>0</v>
      </c>
      <c r="AZ14" s="394"/>
      <c r="BA14" s="995"/>
      <c r="BB14" s="360"/>
      <c r="BC14" s="361"/>
      <c r="BD14" s="332">
        <f t="shared" si="50"/>
        <v>0</v>
      </c>
      <c r="BE14" s="399">
        <f>BB14-BD14</f>
        <v>0</v>
      </c>
      <c r="BF14" s="388">
        <f t="shared" si="52"/>
        <v>0</v>
      </c>
      <c r="BG14" s="347">
        <f t="shared" si="53"/>
        <v>0</v>
      </c>
      <c r="BH14" s="347">
        <f t="shared" si="34"/>
        <v>0</v>
      </c>
      <c r="BI14" s="347">
        <f t="shared" si="34"/>
        <v>0</v>
      </c>
      <c r="BJ14" s="347">
        <f t="shared" si="34"/>
        <v>0</v>
      </c>
      <c r="BK14" s="347">
        <f t="shared" si="34"/>
        <v>0</v>
      </c>
      <c r="BL14" s="347">
        <f t="shared" si="34"/>
        <v>0</v>
      </c>
      <c r="BM14" s="347">
        <f t="shared" si="34"/>
        <v>0</v>
      </c>
      <c r="BN14" s="404">
        <f t="shared" si="34"/>
        <v>0</v>
      </c>
      <c r="BO14" s="388">
        <f t="shared" si="34"/>
        <v>0</v>
      </c>
      <c r="BP14" s="347">
        <f t="shared" si="34"/>
        <v>0</v>
      </c>
      <c r="BQ14" s="347">
        <f t="shared" si="34"/>
        <v>0</v>
      </c>
      <c r="BR14" s="348">
        <f t="shared" si="34"/>
        <v>0</v>
      </c>
      <c r="BS14" s="333"/>
      <c r="BT14" s="321" t="s">
        <v>524</v>
      </c>
    </row>
    <row r="15" spans="2:72" ht="16.05" customHeight="1" outlineLevel="1" x14ac:dyDescent="0.25">
      <c r="B15" s="356">
        <v>1.5</v>
      </c>
      <c r="C15" s="326" t="s">
        <v>506</v>
      </c>
      <c r="D15" s="995"/>
      <c r="E15" s="332">
        <f t="shared" si="35"/>
        <v>0</v>
      </c>
      <c r="F15" s="332">
        <f t="shared" si="36"/>
        <v>0</v>
      </c>
      <c r="G15" s="436">
        <f t="shared" si="37"/>
        <v>0</v>
      </c>
      <c r="H15" s="599" t="str">
        <f>H11</f>
        <v>车位分摊-50%</v>
      </c>
      <c r="I15" s="388">
        <f t="shared" si="38"/>
        <v>0</v>
      </c>
      <c r="J15" s="347">
        <f t="shared" si="39"/>
        <v>0</v>
      </c>
      <c r="K15" s="431">
        <f t="shared" si="40"/>
        <v>0</v>
      </c>
      <c r="L15" s="431">
        <f t="shared" si="30"/>
        <v>0</v>
      </c>
      <c r="M15" s="348">
        <f t="shared" si="31"/>
        <v>0</v>
      </c>
      <c r="N15" s="394"/>
      <c r="O15" s="995"/>
      <c r="P15" s="360"/>
      <c r="Q15" s="361"/>
      <c r="R15" s="332">
        <f t="shared" si="41"/>
        <v>0</v>
      </c>
      <c r="S15" s="399">
        <f t="shared" si="42"/>
        <v>0</v>
      </c>
      <c r="T15" s="388">
        <f t="shared" si="43"/>
        <v>0</v>
      </c>
      <c r="U15" s="347">
        <f t="shared" si="44"/>
        <v>0</v>
      </c>
      <c r="V15" s="347">
        <f t="shared" si="45"/>
        <v>0</v>
      </c>
      <c r="W15" s="347">
        <f t="shared" si="45"/>
        <v>0</v>
      </c>
      <c r="X15" s="347">
        <f t="shared" si="45"/>
        <v>0</v>
      </c>
      <c r="Y15" s="347">
        <f t="shared" si="45"/>
        <v>0</v>
      </c>
      <c r="Z15" s="347">
        <f t="shared" si="45"/>
        <v>0</v>
      </c>
      <c r="AA15" s="347">
        <f t="shared" si="45"/>
        <v>0</v>
      </c>
      <c r="AB15" s="404">
        <f t="shared" si="45"/>
        <v>0</v>
      </c>
      <c r="AC15" s="388">
        <f t="shared" si="45"/>
        <v>0</v>
      </c>
      <c r="AD15" s="347">
        <f t="shared" si="45"/>
        <v>0</v>
      </c>
      <c r="AE15" s="347">
        <f t="shared" si="45"/>
        <v>0</v>
      </c>
      <c r="AF15" s="348">
        <f t="shared" si="45"/>
        <v>0</v>
      </c>
      <c r="AG15" s="394"/>
      <c r="AH15" s="995"/>
      <c r="AI15" s="360"/>
      <c r="AJ15" s="361"/>
      <c r="AK15" s="332">
        <f t="shared" si="46"/>
        <v>0</v>
      </c>
      <c r="AL15" s="399">
        <f t="shared" ref="AL15" si="54">AI15-AK15</f>
        <v>0</v>
      </c>
      <c r="AM15" s="388">
        <f t="shared" si="48"/>
        <v>0</v>
      </c>
      <c r="AN15" s="347">
        <f t="shared" si="49"/>
        <v>0</v>
      </c>
      <c r="AO15" s="347">
        <f t="shared" si="33"/>
        <v>0</v>
      </c>
      <c r="AP15" s="347">
        <f t="shared" si="33"/>
        <v>0</v>
      </c>
      <c r="AQ15" s="347">
        <f t="shared" si="33"/>
        <v>0</v>
      </c>
      <c r="AR15" s="347">
        <f t="shared" si="33"/>
        <v>0</v>
      </c>
      <c r="AS15" s="347">
        <f t="shared" si="33"/>
        <v>0</v>
      </c>
      <c r="AT15" s="347">
        <f t="shared" si="33"/>
        <v>0</v>
      </c>
      <c r="AU15" s="404">
        <f t="shared" si="33"/>
        <v>0</v>
      </c>
      <c r="AV15" s="388">
        <f t="shared" si="33"/>
        <v>0</v>
      </c>
      <c r="AW15" s="347">
        <f t="shared" si="33"/>
        <v>0</v>
      </c>
      <c r="AX15" s="347">
        <f t="shared" si="33"/>
        <v>0</v>
      </c>
      <c r="AY15" s="348">
        <f t="shared" si="33"/>
        <v>0</v>
      </c>
      <c r="AZ15" s="394"/>
      <c r="BA15" s="995"/>
      <c r="BB15" s="360"/>
      <c r="BC15" s="361"/>
      <c r="BD15" s="332">
        <f t="shared" si="50"/>
        <v>0</v>
      </c>
      <c r="BE15" s="399">
        <f t="shared" ref="BE15" si="55">BB15-BD15</f>
        <v>0</v>
      </c>
      <c r="BF15" s="388">
        <f t="shared" si="52"/>
        <v>0</v>
      </c>
      <c r="BG15" s="347">
        <f t="shared" si="53"/>
        <v>0</v>
      </c>
      <c r="BH15" s="347">
        <f t="shared" si="34"/>
        <v>0</v>
      </c>
      <c r="BI15" s="347">
        <f t="shared" si="34"/>
        <v>0</v>
      </c>
      <c r="BJ15" s="347">
        <f t="shared" si="34"/>
        <v>0</v>
      </c>
      <c r="BK15" s="347">
        <f t="shared" si="34"/>
        <v>0</v>
      </c>
      <c r="BL15" s="347">
        <f t="shared" si="34"/>
        <v>0</v>
      </c>
      <c r="BM15" s="347">
        <f t="shared" si="34"/>
        <v>0</v>
      </c>
      <c r="BN15" s="404">
        <f t="shared" si="34"/>
        <v>0</v>
      </c>
      <c r="BO15" s="388">
        <f t="shared" si="34"/>
        <v>0</v>
      </c>
      <c r="BP15" s="347">
        <f t="shared" si="34"/>
        <v>0</v>
      </c>
      <c r="BQ15" s="347">
        <f t="shared" si="34"/>
        <v>0</v>
      </c>
      <c r="BR15" s="348">
        <f t="shared" si="34"/>
        <v>0</v>
      </c>
      <c r="BS15" s="333"/>
      <c r="BT15" s="321" t="s">
        <v>400</v>
      </c>
    </row>
    <row r="16" spans="2:72" ht="16.05" customHeight="1" x14ac:dyDescent="0.25">
      <c r="B16" s="358">
        <v>2</v>
      </c>
      <c r="C16" s="328" t="s">
        <v>403</v>
      </c>
      <c r="D16" s="341">
        <f t="shared" ref="D16:G16" si="56">SUM(D17:D24)</f>
        <v>0</v>
      </c>
      <c r="E16" s="340">
        <f t="shared" si="56"/>
        <v>0</v>
      </c>
      <c r="F16" s="340">
        <f t="shared" si="56"/>
        <v>0</v>
      </c>
      <c r="G16" s="435">
        <f t="shared" si="56"/>
        <v>0</v>
      </c>
      <c r="H16" s="598" t="s">
        <v>440</v>
      </c>
      <c r="I16" s="387">
        <f t="shared" ref="I16:J16" si="57">SUM(I17:I24)</f>
        <v>0</v>
      </c>
      <c r="J16" s="343">
        <f t="shared" si="57"/>
        <v>0</v>
      </c>
      <c r="K16" s="430">
        <f t="shared" ref="K16" si="58">SUM(K17:K24)</f>
        <v>0</v>
      </c>
      <c r="L16" s="430">
        <f t="shared" ref="L16" si="59">SUM(L17:L24)</f>
        <v>0</v>
      </c>
      <c r="M16" s="344">
        <f t="shared" ref="M16" si="60">SUM(M17:M24)</f>
        <v>0</v>
      </c>
      <c r="N16" s="393"/>
      <c r="O16" s="341">
        <f>SUM(O17:O24)</f>
        <v>0</v>
      </c>
      <c r="P16" s="340">
        <f>SUM(P17:P24)</f>
        <v>0</v>
      </c>
      <c r="Q16" s="342">
        <f>IFERROR(S16/R16,0)</f>
        <v>0</v>
      </c>
      <c r="R16" s="340">
        <f>SUM(R17:R24)</f>
        <v>0</v>
      </c>
      <c r="S16" s="400">
        <f>SUM(S17:S24)</f>
        <v>0</v>
      </c>
      <c r="T16" s="387">
        <f>SUM(T17:T24)</f>
        <v>0</v>
      </c>
      <c r="U16" s="343">
        <f t="shared" ref="U16:AF16" si="61">SUM(U17:U24)</f>
        <v>0</v>
      </c>
      <c r="V16" s="343">
        <f t="shared" si="61"/>
        <v>0</v>
      </c>
      <c r="W16" s="343">
        <f t="shared" si="61"/>
        <v>0</v>
      </c>
      <c r="X16" s="343">
        <f t="shared" si="61"/>
        <v>0</v>
      </c>
      <c r="Y16" s="343">
        <f t="shared" si="61"/>
        <v>0</v>
      </c>
      <c r="Z16" s="343">
        <f t="shared" si="61"/>
        <v>0</v>
      </c>
      <c r="AA16" s="343">
        <f t="shared" si="61"/>
        <v>0</v>
      </c>
      <c r="AB16" s="403">
        <f t="shared" si="61"/>
        <v>0</v>
      </c>
      <c r="AC16" s="387">
        <f t="shared" si="61"/>
        <v>0</v>
      </c>
      <c r="AD16" s="343">
        <f t="shared" si="61"/>
        <v>0</v>
      </c>
      <c r="AE16" s="343">
        <f t="shared" si="61"/>
        <v>0</v>
      </c>
      <c r="AF16" s="344">
        <f t="shared" si="61"/>
        <v>0</v>
      </c>
      <c r="AG16" s="393"/>
      <c r="AH16" s="341"/>
      <c r="AI16" s="340">
        <f>SUM(AI17:AI24)</f>
        <v>0</v>
      </c>
      <c r="AJ16" s="342">
        <f>IFERROR(AL16/AK16,0)</f>
        <v>0</v>
      </c>
      <c r="AK16" s="340">
        <f>SUM(AK17:AK24)</f>
        <v>0</v>
      </c>
      <c r="AL16" s="400">
        <f>SUM(AL17:AL24)</f>
        <v>0</v>
      </c>
      <c r="AM16" s="387">
        <f>SUM(AM17:AM24)</f>
        <v>0</v>
      </c>
      <c r="AN16" s="343">
        <f t="shared" ref="AN16:AY16" si="62">SUM(AN17:AN24)</f>
        <v>0</v>
      </c>
      <c r="AO16" s="343">
        <f t="shared" si="62"/>
        <v>0</v>
      </c>
      <c r="AP16" s="343">
        <f t="shared" si="62"/>
        <v>0</v>
      </c>
      <c r="AQ16" s="343">
        <f t="shared" si="62"/>
        <v>0</v>
      </c>
      <c r="AR16" s="343">
        <f t="shared" si="62"/>
        <v>0</v>
      </c>
      <c r="AS16" s="343">
        <f t="shared" si="62"/>
        <v>0</v>
      </c>
      <c r="AT16" s="343">
        <f t="shared" si="62"/>
        <v>0</v>
      </c>
      <c r="AU16" s="403">
        <f t="shared" si="62"/>
        <v>0</v>
      </c>
      <c r="AV16" s="387">
        <f t="shared" si="62"/>
        <v>0</v>
      </c>
      <c r="AW16" s="343">
        <f t="shared" si="62"/>
        <v>0</v>
      </c>
      <c r="AX16" s="343">
        <f t="shared" si="62"/>
        <v>0</v>
      </c>
      <c r="AY16" s="344">
        <f t="shared" si="62"/>
        <v>0</v>
      </c>
      <c r="AZ16" s="393"/>
      <c r="BA16" s="341"/>
      <c r="BB16" s="340">
        <f>SUM(BB17:BB24)</f>
        <v>0</v>
      </c>
      <c r="BC16" s="342">
        <f>IFERROR(BE16/BD16,0)</f>
        <v>0</v>
      </c>
      <c r="BD16" s="340">
        <f>SUM(BD17:BD24)</f>
        <v>0</v>
      </c>
      <c r="BE16" s="400">
        <f>SUM(BE17:BE24)</f>
        <v>0</v>
      </c>
      <c r="BF16" s="387">
        <f>SUM(BF17:BF24)</f>
        <v>0</v>
      </c>
      <c r="BG16" s="343">
        <f t="shared" ref="BG16:BR16" si="63">SUM(BG17:BG24)</f>
        <v>0</v>
      </c>
      <c r="BH16" s="343">
        <f t="shared" si="63"/>
        <v>0</v>
      </c>
      <c r="BI16" s="343">
        <f t="shared" si="63"/>
        <v>0</v>
      </c>
      <c r="BJ16" s="343">
        <f t="shared" si="63"/>
        <v>0</v>
      </c>
      <c r="BK16" s="343">
        <f t="shared" si="63"/>
        <v>0</v>
      </c>
      <c r="BL16" s="343">
        <f t="shared" si="63"/>
        <v>0</v>
      </c>
      <c r="BM16" s="343">
        <f t="shared" si="63"/>
        <v>0</v>
      </c>
      <c r="BN16" s="403">
        <f t="shared" si="63"/>
        <v>0</v>
      </c>
      <c r="BO16" s="387">
        <f t="shared" si="63"/>
        <v>0</v>
      </c>
      <c r="BP16" s="343">
        <f t="shared" si="63"/>
        <v>0</v>
      </c>
      <c r="BQ16" s="343">
        <f t="shared" si="63"/>
        <v>0</v>
      </c>
      <c r="BR16" s="344">
        <f t="shared" si="63"/>
        <v>0</v>
      </c>
      <c r="BS16" s="345"/>
      <c r="BT16" s="329"/>
    </row>
    <row r="17" spans="2:72" ht="16.05" customHeight="1" outlineLevel="1" x14ac:dyDescent="0.25">
      <c r="B17" s="356">
        <v>2.1</v>
      </c>
      <c r="C17" s="326" t="s">
        <v>507</v>
      </c>
      <c r="D17" s="995"/>
      <c r="E17" s="332">
        <f t="shared" ref="E17:E24" si="64">P17+AI17+BB17</f>
        <v>0</v>
      </c>
      <c r="F17" s="332">
        <f t="shared" ref="F17:F24" si="65">R17+AK17+BD17</f>
        <v>0</v>
      </c>
      <c r="G17" s="436">
        <f t="shared" ref="G17:G24" si="66">S17+AL17+BE17</f>
        <v>0</v>
      </c>
      <c r="H17" s="599" t="str">
        <f>H16</f>
        <v>全类型分摊</v>
      </c>
      <c r="I17" s="388">
        <f>IFERROR($E17/I$6*10000,0)</f>
        <v>0</v>
      </c>
      <c r="J17" s="347">
        <f t="shared" ref="J17:J24" si="67">IF(J$6&gt;0,IF($H17="车位分摊-0%",$E17/$I$7*10000,IF($H17="车位分摊-50%",$E17/($I$7+$I$8*0.5)*10000,$E17/$I$6*10000)),0)</f>
        <v>0</v>
      </c>
      <c r="K17" s="431">
        <f t="shared" ref="K17:K24" si="68">IF(K$6&gt;0,IF($H17="车位分摊-0%",0,IF($H17="车位分摊-50%",$E17/($I$7+$I$8*0.5)*10000*0.5,$E17/$I$6*10000)),0)</f>
        <v>0</v>
      </c>
      <c r="L17" s="431">
        <f t="shared" ref="L17:L24" si="69">IFERROR($E17/L$6*10000,0)</f>
        <v>0</v>
      </c>
      <c r="M17" s="348">
        <f t="shared" ref="M17:M24" si="70">IF(M$6&gt;0,IF($H17="车位分摊-0%",0,IF($H17="车位分摊-50%",$E17/($I$7+$I$8*0.5)*10000*0.5,$E17/$I$6*10000)),0)</f>
        <v>0</v>
      </c>
      <c r="N17" s="394"/>
      <c r="O17" s="995"/>
      <c r="P17" s="360"/>
      <c r="Q17" s="361"/>
      <c r="R17" s="332">
        <f>ROUND(P17/(1+Q17),2)</f>
        <v>0</v>
      </c>
      <c r="S17" s="399">
        <f>P17-R17</f>
        <v>0</v>
      </c>
      <c r="T17" s="388">
        <f t="shared" ref="T17:T24" si="71">IFERROR($P17/T$6*10000,0)</f>
        <v>0</v>
      </c>
      <c r="U17" s="347">
        <f t="shared" ref="U17:AF24" si="72">IF(U$6&gt;0,IF(U$7&gt;0,IF($H17="车位分摊-0%",$P17/$T$7*10000,IF($H17="车位分摊-50%",$P17/($T$7+$T$8*0.5)*10000,$P17/$T$6*10000)),IF(U$8&gt;0,IF($H17="车位分摊-0%",0,IF($H17="车位分摊-50%",$P17/($T$7+$T$8*0.5)*10000*0.5,$P17/$T$6*10000)),0)),0)</f>
        <v>0</v>
      </c>
      <c r="V17" s="347">
        <f t="shared" si="72"/>
        <v>0</v>
      </c>
      <c r="W17" s="347">
        <f t="shared" si="72"/>
        <v>0</v>
      </c>
      <c r="X17" s="347">
        <f t="shared" si="72"/>
        <v>0</v>
      </c>
      <c r="Y17" s="347">
        <f t="shared" si="72"/>
        <v>0</v>
      </c>
      <c r="Z17" s="347">
        <f t="shared" si="72"/>
        <v>0</v>
      </c>
      <c r="AA17" s="347">
        <f t="shared" si="72"/>
        <v>0</v>
      </c>
      <c r="AB17" s="404">
        <f t="shared" si="72"/>
        <v>0</v>
      </c>
      <c r="AC17" s="388">
        <f t="shared" si="72"/>
        <v>0</v>
      </c>
      <c r="AD17" s="347">
        <f t="shared" si="72"/>
        <v>0</v>
      </c>
      <c r="AE17" s="347">
        <f t="shared" si="72"/>
        <v>0</v>
      </c>
      <c r="AF17" s="348">
        <f t="shared" si="72"/>
        <v>0</v>
      </c>
      <c r="AG17" s="394"/>
      <c r="AH17" s="995"/>
      <c r="AI17" s="360"/>
      <c r="AJ17" s="361"/>
      <c r="AK17" s="332">
        <f>ROUND(AI17/(1+AJ17),2)</f>
        <v>0</v>
      </c>
      <c r="AL17" s="399">
        <f>AI17-AK17</f>
        <v>0</v>
      </c>
      <c r="AM17" s="388">
        <f t="shared" ref="AM17:AM24" si="73">IFERROR($AI17/AM$6*10000,0)</f>
        <v>0</v>
      </c>
      <c r="AN17" s="347">
        <f t="shared" ref="AN17:AY24" si="74">IF(AN$6&gt;0,IF(AN$7&gt;0,IF($H17="车位分摊-0%",$AI17/$AM$7*10000,IF($H17="车位分摊-50%",$AI17/($AM$7+$AM$8*0.5)*10000,$AI17/$AM$6*10000)),IF(AN$8&gt;0,IF($H17="车位分摊-0%",0,IF($H17="车位分摊-50%",$AI17/($AM$7+$AM$8*0.5)*10000*0.5,$AI17/$AM$6*10000)),0)),0)</f>
        <v>0</v>
      </c>
      <c r="AO17" s="347">
        <f t="shared" si="74"/>
        <v>0</v>
      </c>
      <c r="AP17" s="347">
        <f t="shared" si="74"/>
        <v>0</v>
      </c>
      <c r="AQ17" s="347">
        <f t="shared" si="74"/>
        <v>0</v>
      </c>
      <c r="AR17" s="347">
        <f t="shared" si="74"/>
        <v>0</v>
      </c>
      <c r="AS17" s="347">
        <f t="shared" si="74"/>
        <v>0</v>
      </c>
      <c r="AT17" s="347">
        <f t="shared" si="74"/>
        <v>0</v>
      </c>
      <c r="AU17" s="404">
        <f t="shared" si="74"/>
        <v>0</v>
      </c>
      <c r="AV17" s="388">
        <f t="shared" si="74"/>
        <v>0</v>
      </c>
      <c r="AW17" s="347">
        <f t="shared" si="74"/>
        <v>0</v>
      </c>
      <c r="AX17" s="347">
        <f t="shared" si="74"/>
        <v>0</v>
      </c>
      <c r="AY17" s="348">
        <f t="shared" si="74"/>
        <v>0</v>
      </c>
      <c r="AZ17" s="394"/>
      <c r="BA17" s="995"/>
      <c r="BB17" s="360"/>
      <c r="BC17" s="361"/>
      <c r="BD17" s="332">
        <f>ROUND(BB17/(1+BC17),2)</f>
        <v>0</v>
      </c>
      <c r="BE17" s="399">
        <f>BB17-BD17</f>
        <v>0</v>
      </c>
      <c r="BF17" s="388">
        <f t="shared" ref="BF17:BF24" si="75">IFERROR($BB17/BF$6*10000,0)</f>
        <v>0</v>
      </c>
      <c r="BG17" s="347">
        <f t="shared" ref="BG17:BR24" si="76">IF(BG$6&gt;0,IF(BG$7&gt;0,IF($H17="车位分摊-0%",$BB17/$BF$7*10000,IF($H17="车位分摊-50%",$BB17/($BF$7+$BF$8*0.5)*10000,$BB17/$BF$6*10000)),IF(BG$8&gt;0,IF($H17="车位分摊-0%",0,IF($H17="车位分摊-50%",$BB17/($BF$7+$BF$8*0.5)*10000*0.5,$BB17/$BF$6*10000)),0)),0)</f>
        <v>0</v>
      </c>
      <c r="BH17" s="347">
        <f t="shared" si="76"/>
        <v>0</v>
      </c>
      <c r="BI17" s="347">
        <f t="shared" si="76"/>
        <v>0</v>
      </c>
      <c r="BJ17" s="347">
        <f t="shared" si="76"/>
        <v>0</v>
      </c>
      <c r="BK17" s="347">
        <f t="shared" si="76"/>
        <v>0</v>
      </c>
      <c r="BL17" s="347">
        <f t="shared" si="76"/>
        <v>0</v>
      </c>
      <c r="BM17" s="347">
        <f t="shared" si="76"/>
        <v>0</v>
      </c>
      <c r="BN17" s="404">
        <f t="shared" si="76"/>
        <v>0</v>
      </c>
      <c r="BO17" s="388">
        <f t="shared" si="76"/>
        <v>0</v>
      </c>
      <c r="BP17" s="347">
        <f t="shared" si="76"/>
        <v>0</v>
      </c>
      <c r="BQ17" s="347">
        <f t="shared" si="76"/>
        <v>0</v>
      </c>
      <c r="BR17" s="348">
        <f t="shared" si="76"/>
        <v>0</v>
      </c>
      <c r="BS17" s="333"/>
      <c r="BT17" s="321" t="s">
        <v>416</v>
      </c>
    </row>
    <row r="18" spans="2:72" ht="16.05" customHeight="1" outlineLevel="1" x14ac:dyDescent="0.25">
      <c r="B18" s="356">
        <v>2.2000000000000002</v>
      </c>
      <c r="C18" s="326" t="s">
        <v>508</v>
      </c>
      <c r="D18" s="995"/>
      <c r="E18" s="332">
        <f t="shared" si="64"/>
        <v>0</v>
      </c>
      <c r="F18" s="332">
        <f t="shared" si="65"/>
        <v>0</v>
      </c>
      <c r="G18" s="436">
        <f t="shared" si="66"/>
        <v>0</v>
      </c>
      <c r="H18" s="599" t="str">
        <f t="shared" ref="H18:H24" si="77">H17</f>
        <v>全类型分摊</v>
      </c>
      <c r="I18" s="388">
        <f t="shared" ref="I18:I24" si="78">IFERROR($E18/I$6*10000,0)</f>
        <v>0</v>
      </c>
      <c r="J18" s="347">
        <f t="shared" si="67"/>
        <v>0</v>
      </c>
      <c r="K18" s="431">
        <f t="shared" si="68"/>
        <v>0</v>
      </c>
      <c r="L18" s="431">
        <f t="shared" si="69"/>
        <v>0</v>
      </c>
      <c r="M18" s="348">
        <f t="shared" si="70"/>
        <v>0</v>
      </c>
      <c r="N18" s="394"/>
      <c r="O18" s="995"/>
      <c r="P18" s="360"/>
      <c r="Q18" s="361"/>
      <c r="R18" s="332">
        <f t="shared" ref="R18:R24" si="79">ROUND(P18/(1+Q18),2)</f>
        <v>0</v>
      </c>
      <c r="S18" s="399">
        <f t="shared" ref="S18:S24" si="80">P18-R18</f>
        <v>0</v>
      </c>
      <c r="T18" s="388">
        <f t="shared" si="71"/>
        <v>0</v>
      </c>
      <c r="U18" s="347">
        <f t="shared" si="72"/>
        <v>0</v>
      </c>
      <c r="V18" s="347">
        <f t="shared" si="72"/>
        <v>0</v>
      </c>
      <c r="W18" s="347">
        <f t="shared" si="72"/>
        <v>0</v>
      </c>
      <c r="X18" s="347">
        <f t="shared" si="72"/>
        <v>0</v>
      </c>
      <c r="Y18" s="347">
        <f t="shared" si="72"/>
        <v>0</v>
      </c>
      <c r="Z18" s="347">
        <f t="shared" si="72"/>
        <v>0</v>
      </c>
      <c r="AA18" s="347">
        <f t="shared" si="72"/>
        <v>0</v>
      </c>
      <c r="AB18" s="404">
        <f t="shared" si="72"/>
        <v>0</v>
      </c>
      <c r="AC18" s="388">
        <f t="shared" si="72"/>
        <v>0</v>
      </c>
      <c r="AD18" s="347">
        <f t="shared" si="72"/>
        <v>0</v>
      </c>
      <c r="AE18" s="347">
        <f t="shared" si="72"/>
        <v>0</v>
      </c>
      <c r="AF18" s="348">
        <f t="shared" si="72"/>
        <v>0</v>
      </c>
      <c r="AG18" s="394"/>
      <c r="AH18" s="995"/>
      <c r="AI18" s="360"/>
      <c r="AJ18" s="361"/>
      <c r="AK18" s="332">
        <f t="shared" ref="AK18:AK24" si="81">ROUND(AI18/(1+AJ18),2)</f>
        <v>0</v>
      </c>
      <c r="AL18" s="399">
        <f t="shared" ref="AL18:AL24" si="82">AI18-AK18</f>
        <v>0</v>
      </c>
      <c r="AM18" s="388">
        <f t="shared" si="73"/>
        <v>0</v>
      </c>
      <c r="AN18" s="347">
        <f t="shared" si="74"/>
        <v>0</v>
      </c>
      <c r="AO18" s="347">
        <f t="shared" si="74"/>
        <v>0</v>
      </c>
      <c r="AP18" s="347">
        <f t="shared" si="74"/>
        <v>0</v>
      </c>
      <c r="AQ18" s="347">
        <f t="shared" si="74"/>
        <v>0</v>
      </c>
      <c r="AR18" s="347">
        <f t="shared" si="74"/>
        <v>0</v>
      </c>
      <c r="AS18" s="347">
        <f t="shared" si="74"/>
        <v>0</v>
      </c>
      <c r="AT18" s="347">
        <f t="shared" si="74"/>
        <v>0</v>
      </c>
      <c r="AU18" s="404">
        <f t="shared" si="74"/>
        <v>0</v>
      </c>
      <c r="AV18" s="388">
        <f t="shared" si="74"/>
        <v>0</v>
      </c>
      <c r="AW18" s="347">
        <f t="shared" si="74"/>
        <v>0</v>
      </c>
      <c r="AX18" s="347">
        <f t="shared" si="74"/>
        <v>0</v>
      </c>
      <c r="AY18" s="348">
        <f t="shared" si="74"/>
        <v>0</v>
      </c>
      <c r="AZ18" s="394"/>
      <c r="BA18" s="995"/>
      <c r="BB18" s="360"/>
      <c r="BC18" s="361"/>
      <c r="BD18" s="332">
        <f t="shared" ref="BD18:BD24" si="83">ROUND(BB18/(1+BC18),2)</f>
        <v>0</v>
      </c>
      <c r="BE18" s="399">
        <f t="shared" ref="BE18:BE24" si="84">BB18-BD18</f>
        <v>0</v>
      </c>
      <c r="BF18" s="388">
        <f t="shared" si="75"/>
        <v>0</v>
      </c>
      <c r="BG18" s="347">
        <f t="shared" si="76"/>
        <v>0</v>
      </c>
      <c r="BH18" s="347">
        <f t="shared" si="76"/>
        <v>0</v>
      </c>
      <c r="BI18" s="347">
        <f t="shared" si="76"/>
        <v>0</v>
      </c>
      <c r="BJ18" s="347">
        <f t="shared" si="76"/>
        <v>0</v>
      </c>
      <c r="BK18" s="347">
        <f t="shared" si="76"/>
        <v>0</v>
      </c>
      <c r="BL18" s="347">
        <f t="shared" si="76"/>
        <v>0</v>
      </c>
      <c r="BM18" s="347">
        <f t="shared" si="76"/>
        <v>0</v>
      </c>
      <c r="BN18" s="404">
        <f t="shared" si="76"/>
        <v>0</v>
      </c>
      <c r="BO18" s="388">
        <f t="shared" si="76"/>
        <v>0</v>
      </c>
      <c r="BP18" s="347">
        <f t="shared" si="76"/>
        <v>0</v>
      </c>
      <c r="BQ18" s="347">
        <f t="shared" si="76"/>
        <v>0</v>
      </c>
      <c r="BR18" s="348">
        <f t="shared" si="76"/>
        <v>0</v>
      </c>
      <c r="BS18" s="333"/>
      <c r="BT18" s="321"/>
    </row>
    <row r="19" spans="2:72" ht="16.05" customHeight="1" outlineLevel="1" x14ac:dyDescent="0.25">
      <c r="B19" s="356">
        <v>2.2999999999999998</v>
      </c>
      <c r="C19" s="326" t="s">
        <v>509</v>
      </c>
      <c r="D19" s="995"/>
      <c r="E19" s="332">
        <f t="shared" si="64"/>
        <v>0</v>
      </c>
      <c r="F19" s="332">
        <f t="shared" si="65"/>
        <v>0</v>
      </c>
      <c r="G19" s="436">
        <f t="shared" si="66"/>
        <v>0</v>
      </c>
      <c r="H19" s="599" t="str">
        <f t="shared" si="77"/>
        <v>全类型分摊</v>
      </c>
      <c r="I19" s="388">
        <f t="shared" si="78"/>
        <v>0</v>
      </c>
      <c r="J19" s="347">
        <f t="shared" si="67"/>
        <v>0</v>
      </c>
      <c r="K19" s="431">
        <f t="shared" si="68"/>
        <v>0</v>
      </c>
      <c r="L19" s="431">
        <f t="shared" si="69"/>
        <v>0</v>
      </c>
      <c r="M19" s="348">
        <f t="shared" si="70"/>
        <v>0</v>
      </c>
      <c r="N19" s="394"/>
      <c r="O19" s="995"/>
      <c r="P19" s="360"/>
      <c r="Q19" s="361"/>
      <c r="R19" s="332">
        <f t="shared" si="79"/>
        <v>0</v>
      </c>
      <c r="S19" s="399">
        <f t="shared" si="80"/>
        <v>0</v>
      </c>
      <c r="T19" s="388">
        <f t="shared" si="71"/>
        <v>0</v>
      </c>
      <c r="U19" s="347">
        <f t="shared" si="72"/>
        <v>0</v>
      </c>
      <c r="V19" s="347">
        <f t="shared" si="72"/>
        <v>0</v>
      </c>
      <c r="W19" s="347">
        <f t="shared" si="72"/>
        <v>0</v>
      </c>
      <c r="X19" s="347">
        <f t="shared" si="72"/>
        <v>0</v>
      </c>
      <c r="Y19" s="347">
        <f t="shared" si="72"/>
        <v>0</v>
      </c>
      <c r="Z19" s="347">
        <f t="shared" si="72"/>
        <v>0</v>
      </c>
      <c r="AA19" s="347">
        <f t="shared" si="72"/>
        <v>0</v>
      </c>
      <c r="AB19" s="404">
        <f t="shared" si="72"/>
        <v>0</v>
      </c>
      <c r="AC19" s="388">
        <f t="shared" si="72"/>
        <v>0</v>
      </c>
      <c r="AD19" s="347">
        <f t="shared" si="72"/>
        <v>0</v>
      </c>
      <c r="AE19" s="347">
        <f t="shared" si="72"/>
        <v>0</v>
      </c>
      <c r="AF19" s="348">
        <f t="shared" si="72"/>
        <v>0</v>
      </c>
      <c r="AG19" s="394"/>
      <c r="AH19" s="995"/>
      <c r="AI19" s="360"/>
      <c r="AJ19" s="361"/>
      <c r="AK19" s="332">
        <f t="shared" si="81"/>
        <v>0</v>
      </c>
      <c r="AL19" s="399">
        <f t="shared" si="82"/>
        <v>0</v>
      </c>
      <c r="AM19" s="388">
        <f t="shared" si="73"/>
        <v>0</v>
      </c>
      <c r="AN19" s="347">
        <f t="shared" si="74"/>
        <v>0</v>
      </c>
      <c r="AO19" s="347">
        <f t="shared" si="74"/>
        <v>0</v>
      </c>
      <c r="AP19" s="347">
        <f t="shared" si="74"/>
        <v>0</v>
      </c>
      <c r="AQ19" s="347">
        <f t="shared" si="74"/>
        <v>0</v>
      </c>
      <c r="AR19" s="347">
        <f t="shared" si="74"/>
        <v>0</v>
      </c>
      <c r="AS19" s="347">
        <f t="shared" si="74"/>
        <v>0</v>
      </c>
      <c r="AT19" s="347">
        <f t="shared" si="74"/>
        <v>0</v>
      </c>
      <c r="AU19" s="404">
        <f t="shared" si="74"/>
        <v>0</v>
      </c>
      <c r="AV19" s="388">
        <f t="shared" si="74"/>
        <v>0</v>
      </c>
      <c r="AW19" s="347">
        <f t="shared" si="74"/>
        <v>0</v>
      </c>
      <c r="AX19" s="347">
        <f t="shared" si="74"/>
        <v>0</v>
      </c>
      <c r="AY19" s="348">
        <f t="shared" si="74"/>
        <v>0</v>
      </c>
      <c r="AZ19" s="394"/>
      <c r="BA19" s="995"/>
      <c r="BB19" s="360"/>
      <c r="BC19" s="361"/>
      <c r="BD19" s="332">
        <f t="shared" si="83"/>
        <v>0</v>
      </c>
      <c r="BE19" s="399">
        <f t="shared" si="84"/>
        <v>0</v>
      </c>
      <c r="BF19" s="388">
        <f t="shared" si="75"/>
        <v>0</v>
      </c>
      <c r="BG19" s="347">
        <f t="shared" si="76"/>
        <v>0</v>
      </c>
      <c r="BH19" s="347">
        <f t="shared" si="76"/>
        <v>0</v>
      </c>
      <c r="BI19" s="347">
        <f t="shared" si="76"/>
        <v>0</v>
      </c>
      <c r="BJ19" s="347">
        <f t="shared" si="76"/>
        <v>0</v>
      </c>
      <c r="BK19" s="347">
        <f t="shared" si="76"/>
        <v>0</v>
      </c>
      <c r="BL19" s="347">
        <f t="shared" si="76"/>
        <v>0</v>
      </c>
      <c r="BM19" s="347">
        <f t="shared" si="76"/>
        <v>0</v>
      </c>
      <c r="BN19" s="404">
        <f t="shared" si="76"/>
        <v>0</v>
      </c>
      <c r="BO19" s="388">
        <f t="shared" si="76"/>
        <v>0</v>
      </c>
      <c r="BP19" s="347">
        <f t="shared" si="76"/>
        <v>0</v>
      </c>
      <c r="BQ19" s="347">
        <f t="shared" si="76"/>
        <v>0</v>
      </c>
      <c r="BR19" s="348">
        <f t="shared" si="76"/>
        <v>0</v>
      </c>
      <c r="BS19" s="333"/>
      <c r="BT19" s="321" t="s">
        <v>444</v>
      </c>
    </row>
    <row r="20" spans="2:72" ht="16.05" customHeight="1" outlineLevel="1" x14ac:dyDescent="0.25">
      <c r="B20" s="356">
        <v>2.4</v>
      </c>
      <c r="C20" s="326" t="s">
        <v>510</v>
      </c>
      <c r="D20" s="995"/>
      <c r="E20" s="332">
        <f t="shared" si="64"/>
        <v>0</v>
      </c>
      <c r="F20" s="332">
        <f t="shared" si="65"/>
        <v>0</v>
      </c>
      <c r="G20" s="436">
        <f t="shared" si="66"/>
        <v>0</v>
      </c>
      <c r="H20" s="599" t="str">
        <f t="shared" si="77"/>
        <v>全类型分摊</v>
      </c>
      <c r="I20" s="388">
        <f t="shared" si="78"/>
        <v>0</v>
      </c>
      <c r="J20" s="347">
        <f t="shared" si="67"/>
        <v>0</v>
      </c>
      <c r="K20" s="431">
        <f t="shared" si="68"/>
        <v>0</v>
      </c>
      <c r="L20" s="431">
        <f t="shared" si="69"/>
        <v>0</v>
      </c>
      <c r="M20" s="348">
        <f t="shared" si="70"/>
        <v>0</v>
      </c>
      <c r="N20" s="394"/>
      <c r="O20" s="995"/>
      <c r="P20" s="360"/>
      <c r="Q20" s="361"/>
      <c r="R20" s="332">
        <f t="shared" ref="R20:R22" si="85">ROUND(P20/(1+Q20),2)</f>
        <v>0</v>
      </c>
      <c r="S20" s="399">
        <f t="shared" ref="S20:S22" si="86">P20-R20</f>
        <v>0</v>
      </c>
      <c r="T20" s="388">
        <f t="shared" si="71"/>
        <v>0</v>
      </c>
      <c r="U20" s="347">
        <f t="shared" si="72"/>
        <v>0</v>
      </c>
      <c r="V20" s="347">
        <f t="shared" si="72"/>
        <v>0</v>
      </c>
      <c r="W20" s="347">
        <f t="shared" si="72"/>
        <v>0</v>
      </c>
      <c r="X20" s="347">
        <f t="shared" si="72"/>
        <v>0</v>
      </c>
      <c r="Y20" s="347">
        <f t="shared" si="72"/>
        <v>0</v>
      </c>
      <c r="Z20" s="347">
        <f t="shared" si="72"/>
        <v>0</v>
      </c>
      <c r="AA20" s="347">
        <f t="shared" si="72"/>
        <v>0</v>
      </c>
      <c r="AB20" s="404">
        <f t="shared" si="72"/>
        <v>0</v>
      </c>
      <c r="AC20" s="388">
        <f t="shared" si="72"/>
        <v>0</v>
      </c>
      <c r="AD20" s="347">
        <f t="shared" si="72"/>
        <v>0</v>
      </c>
      <c r="AE20" s="347">
        <f t="shared" si="72"/>
        <v>0</v>
      </c>
      <c r="AF20" s="348">
        <f t="shared" si="72"/>
        <v>0</v>
      </c>
      <c r="AG20" s="394"/>
      <c r="AH20" s="995"/>
      <c r="AI20" s="360"/>
      <c r="AJ20" s="361"/>
      <c r="AK20" s="332">
        <f t="shared" si="81"/>
        <v>0</v>
      </c>
      <c r="AL20" s="399">
        <f t="shared" si="82"/>
        <v>0</v>
      </c>
      <c r="AM20" s="388">
        <f t="shared" si="73"/>
        <v>0</v>
      </c>
      <c r="AN20" s="347">
        <f t="shared" si="74"/>
        <v>0</v>
      </c>
      <c r="AO20" s="347">
        <f t="shared" si="74"/>
        <v>0</v>
      </c>
      <c r="AP20" s="347">
        <f t="shared" si="74"/>
        <v>0</v>
      </c>
      <c r="AQ20" s="347">
        <f t="shared" si="74"/>
        <v>0</v>
      </c>
      <c r="AR20" s="347">
        <f t="shared" si="74"/>
        <v>0</v>
      </c>
      <c r="AS20" s="347">
        <f t="shared" si="74"/>
        <v>0</v>
      </c>
      <c r="AT20" s="347">
        <f t="shared" si="74"/>
        <v>0</v>
      </c>
      <c r="AU20" s="404">
        <f t="shared" si="74"/>
        <v>0</v>
      </c>
      <c r="AV20" s="388">
        <f t="shared" si="74"/>
        <v>0</v>
      </c>
      <c r="AW20" s="347">
        <f t="shared" si="74"/>
        <v>0</v>
      </c>
      <c r="AX20" s="347">
        <f t="shared" si="74"/>
        <v>0</v>
      </c>
      <c r="AY20" s="348">
        <f t="shared" si="74"/>
        <v>0</v>
      </c>
      <c r="AZ20" s="394"/>
      <c r="BA20" s="995"/>
      <c r="BB20" s="360"/>
      <c r="BC20" s="361"/>
      <c r="BD20" s="332">
        <f t="shared" si="83"/>
        <v>0</v>
      </c>
      <c r="BE20" s="399">
        <f t="shared" si="84"/>
        <v>0</v>
      </c>
      <c r="BF20" s="388">
        <f t="shared" si="75"/>
        <v>0</v>
      </c>
      <c r="BG20" s="347">
        <f t="shared" si="76"/>
        <v>0</v>
      </c>
      <c r="BH20" s="347">
        <f t="shared" si="76"/>
        <v>0</v>
      </c>
      <c r="BI20" s="347">
        <f t="shared" si="76"/>
        <v>0</v>
      </c>
      <c r="BJ20" s="347">
        <f t="shared" si="76"/>
        <v>0</v>
      </c>
      <c r="BK20" s="347">
        <f t="shared" si="76"/>
        <v>0</v>
      </c>
      <c r="BL20" s="347">
        <f t="shared" si="76"/>
        <v>0</v>
      </c>
      <c r="BM20" s="347">
        <f t="shared" si="76"/>
        <v>0</v>
      </c>
      <c r="BN20" s="404">
        <f t="shared" si="76"/>
        <v>0</v>
      </c>
      <c r="BO20" s="388">
        <f t="shared" si="76"/>
        <v>0</v>
      </c>
      <c r="BP20" s="347">
        <f t="shared" si="76"/>
        <v>0</v>
      </c>
      <c r="BQ20" s="347">
        <f t="shared" si="76"/>
        <v>0</v>
      </c>
      <c r="BR20" s="348">
        <f t="shared" si="76"/>
        <v>0</v>
      </c>
      <c r="BS20" s="333"/>
      <c r="BT20" s="321"/>
    </row>
    <row r="21" spans="2:72" ht="16.05" customHeight="1" outlineLevel="1" x14ac:dyDescent="0.25">
      <c r="B21" s="356">
        <v>2.5</v>
      </c>
      <c r="C21" s="326" t="s">
        <v>511</v>
      </c>
      <c r="D21" s="995"/>
      <c r="E21" s="332">
        <f t="shared" si="64"/>
        <v>0</v>
      </c>
      <c r="F21" s="332">
        <f t="shared" si="65"/>
        <v>0</v>
      </c>
      <c r="G21" s="436">
        <f t="shared" si="66"/>
        <v>0</v>
      </c>
      <c r="H21" s="599" t="str">
        <f t="shared" si="77"/>
        <v>全类型分摊</v>
      </c>
      <c r="I21" s="388">
        <f t="shared" si="78"/>
        <v>0</v>
      </c>
      <c r="J21" s="347">
        <f t="shared" si="67"/>
        <v>0</v>
      </c>
      <c r="K21" s="431">
        <f t="shared" si="68"/>
        <v>0</v>
      </c>
      <c r="L21" s="431">
        <f t="shared" si="69"/>
        <v>0</v>
      </c>
      <c r="M21" s="348">
        <f t="shared" si="70"/>
        <v>0</v>
      </c>
      <c r="N21" s="394"/>
      <c r="O21" s="995"/>
      <c r="P21" s="360"/>
      <c r="Q21" s="361"/>
      <c r="R21" s="332">
        <f t="shared" si="85"/>
        <v>0</v>
      </c>
      <c r="S21" s="399">
        <f t="shared" si="86"/>
        <v>0</v>
      </c>
      <c r="T21" s="388">
        <f t="shared" si="71"/>
        <v>0</v>
      </c>
      <c r="U21" s="347">
        <f t="shared" si="72"/>
        <v>0</v>
      </c>
      <c r="V21" s="347">
        <f t="shared" si="72"/>
        <v>0</v>
      </c>
      <c r="W21" s="347">
        <f t="shared" si="72"/>
        <v>0</v>
      </c>
      <c r="X21" s="347">
        <f t="shared" si="72"/>
        <v>0</v>
      </c>
      <c r="Y21" s="347">
        <f t="shared" si="72"/>
        <v>0</v>
      </c>
      <c r="Z21" s="347">
        <f t="shared" si="72"/>
        <v>0</v>
      </c>
      <c r="AA21" s="347">
        <f t="shared" si="72"/>
        <v>0</v>
      </c>
      <c r="AB21" s="404">
        <f t="shared" si="72"/>
        <v>0</v>
      </c>
      <c r="AC21" s="388">
        <f t="shared" si="72"/>
        <v>0</v>
      </c>
      <c r="AD21" s="347">
        <f t="shared" si="72"/>
        <v>0</v>
      </c>
      <c r="AE21" s="347">
        <f t="shared" si="72"/>
        <v>0</v>
      </c>
      <c r="AF21" s="348">
        <f t="shared" si="72"/>
        <v>0</v>
      </c>
      <c r="AG21" s="394"/>
      <c r="AH21" s="995"/>
      <c r="AI21" s="360"/>
      <c r="AJ21" s="361"/>
      <c r="AK21" s="332">
        <f t="shared" si="81"/>
        <v>0</v>
      </c>
      <c r="AL21" s="399">
        <f t="shared" si="82"/>
        <v>0</v>
      </c>
      <c r="AM21" s="388">
        <f t="shared" si="73"/>
        <v>0</v>
      </c>
      <c r="AN21" s="347">
        <f t="shared" si="74"/>
        <v>0</v>
      </c>
      <c r="AO21" s="347">
        <f t="shared" si="74"/>
        <v>0</v>
      </c>
      <c r="AP21" s="347">
        <f t="shared" si="74"/>
        <v>0</v>
      </c>
      <c r="AQ21" s="347">
        <f t="shared" si="74"/>
        <v>0</v>
      </c>
      <c r="AR21" s="347">
        <f t="shared" si="74"/>
        <v>0</v>
      </c>
      <c r="AS21" s="347">
        <f t="shared" si="74"/>
        <v>0</v>
      </c>
      <c r="AT21" s="347">
        <f t="shared" si="74"/>
        <v>0</v>
      </c>
      <c r="AU21" s="404">
        <f t="shared" si="74"/>
        <v>0</v>
      </c>
      <c r="AV21" s="388">
        <f t="shared" si="74"/>
        <v>0</v>
      </c>
      <c r="AW21" s="347">
        <f t="shared" si="74"/>
        <v>0</v>
      </c>
      <c r="AX21" s="347">
        <f t="shared" si="74"/>
        <v>0</v>
      </c>
      <c r="AY21" s="348">
        <f t="shared" si="74"/>
        <v>0</v>
      </c>
      <c r="AZ21" s="394"/>
      <c r="BA21" s="995"/>
      <c r="BB21" s="360"/>
      <c r="BC21" s="361"/>
      <c r="BD21" s="332">
        <f t="shared" si="83"/>
        <v>0</v>
      </c>
      <c r="BE21" s="399">
        <f t="shared" si="84"/>
        <v>0</v>
      </c>
      <c r="BF21" s="388">
        <f t="shared" si="75"/>
        <v>0</v>
      </c>
      <c r="BG21" s="347">
        <f t="shared" si="76"/>
        <v>0</v>
      </c>
      <c r="BH21" s="347">
        <f t="shared" si="76"/>
        <v>0</v>
      </c>
      <c r="BI21" s="347">
        <f t="shared" si="76"/>
        <v>0</v>
      </c>
      <c r="BJ21" s="347">
        <f t="shared" si="76"/>
        <v>0</v>
      </c>
      <c r="BK21" s="347">
        <f t="shared" si="76"/>
        <v>0</v>
      </c>
      <c r="BL21" s="347">
        <f t="shared" si="76"/>
        <v>0</v>
      </c>
      <c r="BM21" s="347">
        <f t="shared" si="76"/>
        <v>0</v>
      </c>
      <c r="BN21" s="404">
        <f t="shared" si="76"/>
        <v>0</v>
      </c>
      <c r="BO21" s="388">
        <f t="shared" si="76"/>
        <v>0</v>
      </c>
      <c r="BP21" s="347">
        <f t="shared" si="76"/>
        <v>0</v>
      </c>
      <c r="BQ21" s="347">
        <f t="shared" si="76"/>
        <v>0</v>
      </c>
      <c r="BR21" s="348">
        <f t="shared" si="76"/>
        <v>0</v>
      </c>
      <c r="BS21" s="333"/>
      <c r="BT21" s="321"/>
    </row>
    <row r="22" spans="2:72" ht="16.05" customHeight="1" outlineLevel="1" x14ac:dyDescent="0.25">
      <c r="B22" s="356">
        <v>2.6</v>
      </c>
      <c r="C22" s="326" t="s">
        <v>512</v>
      </c>
      <c r="D22" s="995"/>
      <c r="E22" s="332">
        <f t="shared" si="64"/>
        <v>0</v>
      </c>
      <c r="F22" s="332">
        <f t="shared" si="65"/>
        <v>0</v>
      </c>
      <c r="G22" s="436">
        <f t="shared" si="66"/>
        <v>0</v>
      </c>
      <c r="H22" s="599" t="str">
        <f t="shared" si="77"/>
        <v>全类型分摊</v>
      </c>
      <c r="I22" s="388">
        <f t="shared" si="78"/>
        <v>0</v>
      </c>
      <c r="J22" s="347">
        <f t="shared" si="67"/>
        <v>0</v>
      </c>
      <c r="K22" s="431">
        <f t="shared" si="68"/>
        <v>0</v>
      </c>
      <c r="L22" s="431">
        <f t="shared" si="69"/>
        <v>0</v>
      </c>
      <c r="M22" s="348">
        <f t="shared" si="70"/>
        <v>0</v>
      </c>
      <c r="N22" s="394"/>
      <c r="O22" s="995"/>
      <c r="P22" s="360"/>
      <c r="Q22" s="361"/>
      <c r="R22" s="332">
        <f t="shared" si="85"/>
        <v>0</v>
      </c>
      <c r="S22" s="399">
        <f t="shared" si="86"/>
        <v>0</v>
      </c>
      <c r="T22" s="388">
        <f t="shared" si="71"/>
        <v>0</v>
      </c>
      <c r="U22" s="347">
        <f t="shared" si="72"/>
        <v>0</v>
      </c>
      <c r="V22" s="347">
        <f t="shared" si="72"/>
        <v>0</v>
      </c>
      <c r="W22" s="347">
        <f t="shared" si="72"/>
        <v>0</v>
      </c>
      <c r="X22" s="347">
        <f t="shared" si="72"/>
        <v>0</v>
      </c>
      <c r="Y22" s="347">
        <f t="shared" si="72"/>
        <v>0</v>
      </c>
      <c r="Z22" s="347">
        <f t="shared" si="72"/>
        <v>0</v>
      </c>
      <c r="AA22" s="347">
        <f t="shared" si="72"/>
        <v>0</v>
      </c>
      <c r="AB22" s="404">
        <f t="shared" si="72"/>
        <v>0</v>
      </c>
      <c r="AC22" s="388">
        <f t="shared" si="72"/>
        <v>0</v>
      </c>
      <c r="AD22" s="347">
        <f t="shared" si="72"/>
        <v>0</v>
      </c>
      <c r="AE22" s="347">
        <f t="shared" si="72"/>
        <v>0</v>
      </c>
      <c r="AF22" s="348">
        <f t="shared" si="72"/>
        <v>0</v>
      </c>
      <c r="AG22" s="394"/>
      <c r="AH22" s="995"/>
      <c r="AI22" s="360"/>
      <c r="AJ22" s="361"/>
      <c r="AK22" s="332">
        <f t="shared" si="81"/>
        <v>0</v>
      </c>
      <c r="AL22" s="399">
        <f t="shared" si="82"/>
        <v>0</v>
      </c>
      <c r="AM22" s="388">
        <f t="shared" si="73"/>
        <v>0</v>
      </c>
      <c r="AN22" s="347">
        <f t="shared" si="74"/>
        <v>0</v>
      </c>
      <c r="AO22" s="347">
        <f t="shared" si="74"/>
        <v>0</v>
      </c>
      <c r="AP22" s="347">
        <f t="shared" si="74"/>
        <v>0</v>
      </c>
      <c r="AQ22" s="347">
        <f t="shared" si="74"/>
        <v>0</v>
      </c>
      <c r="AR22" s="347">
        <f t="shared" si="74"/>
        <v>0</v>
      </c>
      <c r="AS22" s="347">
        <f t="shared" si="74"/>
        <v>0</v>
      </c>
      <c r="AT22" s="347">
        <f t="shared" si="74"/>
        <v>0</v>
      </c>
      <c r="AU22" s="404">
        <f t="shared" si="74"/>
        <v>0</v>
      </c>
      <c r="AV22" s="388">
        <f t="shared" si="74"/>
        <v>0</v>
      </c>
      <c r="AW22" s="347">
        <f t="shared" si="74"/>
        <v>0</v>
      </c>
      <c r="AX22" s="347">
        <f t="shared" si="74"/>
        <v>0</v>
      </c>
      <c r="AY22" s="348">
        <f t="shared" si="74"/>
        <v>0</v>
      </c>
      <c r="AZ22" s="394"/>
      <c r="BA22" s="995"/>
      <c r="BB22" s="360"/>
      <c r="BC22" s="361"/>
      <c r="BD22" s="332">
        <f t="shared" si="83"/>
        <v>0</v>
      </c>
      <c r="BE22" s="399">
        <f t="shared" si="84"/>
        <v>0</v>
      </c>
      <c r="BF22" s="388">
        <f t="shared" si="75"/>
        <v>0</v>
      </c>
      <c r="BG22" s="347">
        <f t="shared" si="76"/>
        <v>0</v>
      </c>
      <c r="BH22" s="347">
        <f t="shared" si="76"/>
        <v>0</v>
      </c>
      <c r="BI22" s="347">
        <f t="shared" si="76"/>
        <v>0</v>
      </c>
      <c r="BJ22" s="347">
        <f t="shared" si="76"/>
        <v>0</v>
      </c>
      <c r="BK22" s="347">
        <f t="shared" si="76"/>
        <v>0</v>
      </c>
      <c r="BL22" s="347">
        <f t="shared" si="76"/>
        <v>0</v>
      </c>
      <c r="BM22" s="347">
        <f t="shared" si="76"/>
        <v>0</v>
      </c>
      <c r="BN22" s="404">
        <f t="shared" si="76"/>
        <v>0</v>
      </c>
      <c r="BO22" s="388">
        <f t="shared" si="76"/>
        <v>0</v>
      </c>
      <c r="BP22" s="347">
        <f t="shared" si="76"/>
        <v>0</v>
      </c>
      <c r="BQ22" s="347">
        <f t="shared" si="76"/>
        <v>0</v>
      </c>
      <c r="BR22" s="348">
        <f t="shared" si="76"/>
        <v>0</v>
      </c>
      <c r="BS22" s="333"/>
      <c r="BT22" s="321" t="s">
        <v>443</v>
      </c>
    </row>
    <row r="23" spans="2:72" ht="16.05" customHeight="1" outlineLevel="1" x14ac:dyDescent="0.25">
      <c r="B23" s="356">
        <v>2.7</v>
      </c>
      <c r="C23" s="326" t="s">
        <v>513</v>
      </c>
      <c r="D23" s="995"/>
      <c r="E23" s="332">
        <f t="shared" si="64"/>
        <v>0</v>
      </c>
      <c r="F23" s="332">
        <f t="shared" si="65"/>
        <v>0</v>
      </c>
      <c r="G23" s="436">
        <f t="shared" si="66"/>
        <v>0</v>
      </c>
      <c r="H23" s="599" t="str">
        <f t="shared" si="77"/>
        <v>全类型分摊</v>
      </c>
      <c r="I23" s="388">
        <f t="shared" si="78"/>
        <v>0</v>
      </c>
      <c r="J23" s="347">
        <f t="shared" si="67"/>
        <v>0</v>
      </c>
      <c r="K23" s="431">
        <f t="shared" si="68"/>
        <v>0</v>
      </c>
      <c r="L23" s="431">
        <f t="shared" si="69"/>
        <v>0</v>
      </c>
      <c r="M23" s="348">
        <f t="shared" si="70"/>
        <v>0</v>
      </c>
      <c r="N23" s="394"/>
      <c r="O23" s="995"/>
      <c r="P23" s="360"/>
      <c r="Q23" s="361"/>
      <c r="R23" s="332">
        <f t="shared" si="79"/>
        <v>0</v>
      </c>
      <c r="S23" s="399">
        <f t="shared" si="80"/>
        <v>0</v>
      </c>
      <c r="T23" s="388">
        <f t="shared" si="71"/>
        <v>0</v>
      </c>
      <c r="U23" s="347">
        <f t="shared" si="72"/>
        <v>0</v>
      </c>
      <c r="V23" s="347">
        <f t="shared" si="72"/>
        <v>0</v>
      </c>
      <c r="W23" s="347">
        <f t="shared" si="72"/>
        <v>0</v>
      </c>
      <c r="X23" s="347">
        <f t="shared" si="72"/>
        <v>0</v>
      </c>
      <c r="Y23" s="347">
        <f t="shared" si="72"/>
        <v>0</v>
      </c>
      <c r="Z23" s="347">
        <f t="shared" si="72"/>
        <v>0</v>
      </c>
      <c r="AA23" s="347">
        <f t="shared" si="72"/>
        <v>0</v>
      </c>
      <c r="AB23" s="404">
        <f t="shared" si="72"/>
        <v>0</v>
      </c>
      <c r="AC23" s="388">
        <f t="shared" si="72"/>
        <v>0</v>
      </c>
      <c r="AD23" s="347">
        <f t="shared" si="72"/>
        <v>0</v>
      </c>
      <c r="AE23" s="347">
        <f t="shared" si="72"/>
        <v>0</v>
      </c>
      <c r="AF23" s="348">
        <f t="shared" si="72"/>
        <v>0</v>
      </c>
      <c r="AG23" s="394"/>
      <c r="AH23" s="995"/>
      <c r="AI23" s="360"/>
      <c r="AJ23" s="361"/>
      <c r="AK23" s="332">
        <f t="shared" si="81"/>
        <v>0</v>
      </c>
      <c r="AL23" s="399">
        <f t="shared" si="82"/>
        <v>0</v>
      </c>
      <c r="AM23" s="388">
        <f t="shared" si="73"/>
        <v>0</v>
      </c>
      <c r="AN23" s="347">
        <f t="shared" si="74"/>
        <v>0</v>
      </c>
      <c r="AO23" s="347">
        <f t="shared" si="74"/>
        <v>0</v>
      </c>
      <c r="AP23" s="347">
        <f t="shared" si="74"/>
        <v>0</v>
      </c>
      <c r="AQ23" s="347">
        <f t="shared" si="74"/>
        <v>0</v>
      </c>
      <c r="AR23" s="347">
        <f t="shared" si="74"/>
        <v>0</v>
      </c>
      <c r="AS23" s="347">
        <f t="shared" si="74"/>
        <v>0</v>
      </c>
      <c r="AT23" s="347">
        <f t="shared" si="74"/>
        <v>0</v>
      </c>
      <c r="AU23" s="404">
        <f t="shared" si="74"/>
        <v>0</v>
      </c>
      <c r="AV23" s="388">
        <f t="shared" si="74"/>
        <v>0</v>
      </c>
      <c r="AW23" s="347">
        <f t="shared" si="74"/>
        <v>0</v>
      </c>
      <c r="AX23" s="347">
        <f t="shared" si="74"/>
        <v>0</v>
      </c>
      <c r="AY23" s="348">
        <f t="shared" si="74"/>
        <v>0</v>
      </c>
      <c r="AZ23" s="394"/>
      <c r="BA23" s="995"/>
      <c r="BB23" s="360"/>
      <c r="BC23" s="361"/>
      <c r="BD23" s="332">
        <f t="shared" si="83"/>
        <v>0</v>
      </c>
      <c r="BE23" s="399">
        <f t="shared" si="84"/>
        <v>0</v>
      </c>
      <c r="BF23" s="388">
        <f t="shared" si="75"/>
        <v>0</v>
      </c>
      <c r="BG23" s="347">
        <f t="shared" si="76"/>
        <v>0</v>
      </c>
      <c r="BH23" s="347">
        <f t="shared" si="76"/>
        <v>0</v>
      </c>
      <c r="BI23" s="347">
        <f t="shared" si="76"/>
        <v>0</v>
      </c>
      <c r="BJ23" s="347">
        <f t="shared" si="76"/>
        <v>0</v>
      </c>
      <c r="BK23" s="347">
        <f t="shared" si="76"/>
        <v>0</v>
      </c>
      <c r="BL23" s="347">
        <f t="shared" si="76"/>
        <v>0</v>
      </c>
      <c r="BM23" s="347">
        <f t="shared" si="76"/>
        <v>0</v>
      </c>
      <c r="BN23" s="404">
        <f t="shared" si="76"/>
        <v>0</v>
      </c>
      <c r="BO23" s="388">
        <f t="shared" si="76"/>
        <v>0</v>
      </c>
      <c r="BP23" s="347">
        <f t="shared" si="76"/>
        <v>0</v>
      </c>
      <c r="BQ23" s="347">
        <f t="shared" si="76"/>
        <v>0</v>
      </c>
      <c r="BR23" s="348">
        <f t="shared" si="76"/>
        <v>0</v>
      </c>
      <c r="BS23" s="333"/>
      <c r="BT23" s="321" t="s">
        <v>442</v>
      </c>
    </row>
    <row r="24" spans="2:72" ht="16.05" customHeight="1" outlineLevel="1" x14ac:dyDescent="0.25">
      <c r="B24" s="356">
        <v>2.8</v>
      </c>
      <c r="C24" s="326" t="s">
        <v>514</v>
      </c>
      <c r="D24" s="995"/>
      <c r="E24" s="332">
        <f t="shared" si="64"/>
        <v>0</v>
      </c>
      <c r="F24" s="332">
        <f t="shared" si="65"/>
        <v>0</v>
      </c>
      <c r="G24" s="436">
        <f t="shared" si="66"/>
        <v>0</v>
      </c>
      <c r="H24" s="599" t="str">
        <f t="shared" si="77"/>
        <v>全类型分摊</v>
      </c>
      <c r="I24" s="388">
        <f t="shared" si="78"/>
        <v>0</v>
      </c>
      <c r="J24" s="347">
        <f t="shared" si="67"/>
        <v>0</v>
      </c>
      <c r="K24" s="431">
        <f t="shared" si="68"/>
        <v>0</v>
      </c>
      <c r="L24" s="431">
        <f t="shared" si="69"/>
        <v>0</v>
      </c>
      <c r="M24" s="348">
        <f t="shared" si="70"/>
        <v>0</v>
      </c>
      <c r="N24" s="394"/>
      <c r="O24" s="995"/>
      <c r="P24" s="360"/>
      <c r="Q24" s="361"/>
      <c r="R24" s="332">
        <f t="shared" si="79"/>
        <v>0</v>
      </c>
      <c r="S24" s="399">
        <f t="shared" si="80"/>
        <v>0</v>
      </c>
      <c r="T24" s="388">
        <f t="shared" si="71"/>
        <v>0</v>
      </c>
      <c r="U24" s="347">
        <f t="shared" si="72"/>
        <v>0</v>
      </c>
      <c r="V24" s="347">
        <f t="shared" si="72"/>
        <v>0</v>
      </c>
      <c r="W24" s="347">
        <f t="shared" si="72"/>
        <v>0</v>
      </c>
      <c r="X24" s="347">
        <f t="shared" si="72"/>
        <v>0</v>
      </c>
      <c r="Y24" s="347">
        <f t="shared" si="72"/>
        <v>0</v>
      </c>
      <c r="Z24" s="347">
        <f t="shared" si="72"/>
        <v>0</v>
      </c>
      <c r="AA24" s="347">
        <f t="shared" si="72"/>
        <v>0</v>
      </c>
      <c r="AB24" s="404">
        <f t="shared" si="72"/>
        <v>0</v>
      </c>
      <c r="AC24" s="388">
        <f t="shared" si="72"/>
        <v>0</v>
      </c>
      <c r="AD24" s="347">
        <f t="shared" si="72"/>
        <v>0</v>
      </c>
      <c r="AE24" s="347">
        <f t="shared" si="72"/>
        <v>0</v>
      </c>
      <c r="AF24" s="348">
        <f t="shared" si="72"/>
        <v>0</v>
      </c>
      <c r="AG24" s="394"/>
      <c r="AH24" s="995"/>
      <c r="AI24" s="360"/>
      <c r="AJ24" s="361"/>
      <c r="AK24" s="332">
        <f t="shared" si="81"/>
        <v>0</v>
      </c>
      <c r="AL24" s="399">
        <f t="shared" si="82"/>
        <v>0</v>
      </c>
      <c r="AM24" s="388">
        <f t="shared" si="73"/>
        <v>0</v>
      </c>
      <c r="AN24" s="347">
        <f t="shared" si="74"/>
        <v>0</v>
      </c>
      <c r="AO24" s="347">
        <f t="shared" si="74"/>
        <v>0</v>
      </c>
      <c r="AP24" s="347">
        <f t="shared" si="74"/>
        <v>0</v>
      </c>
      <c r="AQ24" s="347">
        <f t="shared" si="74"/>
        <v>0</v>
      </c>
      <c r="AR24" s="347">
        <f t="shared" si="74"/>
        <v>0</v>
      </c>
      <c r="AS24" s="347">
        <f t="shared" si="74"/>
        <v>0</v>
      </c>
      <c r="AT24" s="347">
        <f t="shared" si="74"/>
        <v>0</v>
      </c>
      <c r="AU24" s="404">
        <f t="shared" si="74"/>
        <v>0</v>
      </c>
      <c r="AV24" s="388">
        <f t="shared" si="74"/>
        <v>0</v>
      </c>
      <c r="AW24" s="347">
        <f t="shared" si="74"/>
        <v>0</v>
      </c>
      <c r="AX24" s="347">
        <f t="shared" si="74"/>
        <v>0</v>
      </c>
      <c r="AY24" s="348">
        <f t="shared" si="74"/>
        <v>0</v>
      </c>
      <c r="AZ24" s="394"/>
      <c r="BA24" s="995"/>
      <c r="BB24" s="360"/>
      <c r="BC24" s="361"/>
      <c r="BD24" s="332">
        <f t="shared" si="83"/>
        <v>0</v>
      </c>
      <c r="BE24" s="399">
        <f t="shared" si="84"/>
        <v>0</v>
      </c>
      <c r="BF24" s="388">
        <f t="shared" si="75"/>
        <v>0</v>
      </c>
      <c r="BG24" s="347">
        <f t="shared" si="76"/>
        <v>0</v>
      </c>
      <c r="BH24" s="347">
        <f t="shared" si="76"/>
        <v>0</v>
      </c>
      <c r="BI24" s="347">
        <f t="shared" si="76"/>
        <v>0</v>
      </c>
      <c r="BJ24" s="347">
        <f t="shared" si="76"/>
        <v>0</v>
      </c>
      <c r="BK24" s="347">
        <f t="shared" si="76"/>
        <v>0</v>
      </c>
      <c r="BL24" s="347">
        <f t="shared" si="76"/>
        <v>0</v>
      </c>
      <c r="BM24" s="347">
        <f t="shared" si="76"/>
        <v>0</v>
      </c>
      <c r="BN24" s="404">
        <f t="shared" si="76"/>
        <v>0</v>
      </c>
      <c r="BO24" s="388">
        <f t="shared" si="76"/>
        <v>0</v>
      </c>
      <c r="BP24" s="347">
        <f t="shared" si="76"/>
        <v>0</v>
      </c>
      <c r="BQ24" s="347">
        <f t="shared" si="76"/>
        <v>0</v>
      </c>
      <c r="BR24" s="348">
        <f t="shared" si="76"/>
        <v>0</v>
      </c>
      <c r="BS24" s="333"/>
      <c r="BT24" s="321"/>
    </row>
    <row r="25" spans="2:72" ht="16.05" customHeight="1" x14ac:dyDescent="0.25">
      <c r="B25" s="358">
        <v>3</v>
      </c>
      <c r="C25" s="328" t="s">
        <v>404</v>
      </c>
      <c r="D25" s="341">
        <f t="shared" ref="D25:G25" si="87">SUM(D26:D35)</f>
        <v>0</v>
      </c>
      <c r="E25" s="340">
        <f t="shared" si="87"/>
        <v>0</v>
      </c>
      <c r="F25" s="340">
        <f t="shared" si="87"/>
        <v>0</v>
      </c>
      <c r="G25" s="435">
        <f t="shared" si="87"/>
        <v>0</v>
      </c>
      <c r="H25" s="598" t="s">
        <v>440</v>
      </c>
      <c r="I25" s="387">
        <f t="shared" ref="I25" si="88">SUM(I26:I35)</f>
        <v>0</v>
      </c>
      <c r="J25" s="343">
        <f>SUM(J26:J35)</f>
        <v>0</v>
      </c>
      <c r="K25" s="430">
        <f t="shared" ref="K25:M25" si="89">SUM(K26:K35)</f>
        <v>0</v>
      </c>
      <c r="L25" s="430">
        <f t="shared" si="89"/>
        <v>0</v>
      </c>
      <c r="M25" s="344">
        <f t="shared" si="89"/>
        <v>0</v>
      </c>
      <c r="N25" s="393"/>
      <c r="O25" s="341">
        <f>SUM(O26:O35)</f>
        <v>0</v>
      </c>
      <c r="P25" s="340">
        <f t="shared" ref="P25:R25" si="90">SUM(P26:P35)</f>
        <v>0</v>
      </c>
      <c r="Q25" s="342">
        <f>IFERROR(S25/R25,0)</f>
        <v>0</v>
      </c>
      <c r="R25" s="340">
        <f t="shared" si="90"/>
        <v>0</v>
      </c>
      <c r="S25" s="400">
        <f>SUM(S26:S35)</f>
        <v>0</v>
      </c>
      <c r="T25" s="387">
        <f>SUM(T26:T35)</f>
        <v>0</v>
      </c>
      <c r="U25" s="343">
        <f>SUM(U26:U35)</f>
        <v>0</v>
      </c>
      <c r="V25" s="343">
        <f>SUM(V26:V35)</f>
        <v>0</v>
      </c>
      <c r="W25" s="343">
        <f t="shared" ref="W25:AF25" si="91">SUM(W26:W35)</f>
        <v>0</v>
      </c>
      <c r="X25" s="343">
        <f t="shared" si="91"/>
        <v>0</v>
      </c>
      <c r="Y25" s="343">
        <f t="shared" si="91"/>
        <v>0</v>
      </c>
      <c r="Z25" s="343">
        <f t="shared" si="91"/>
        <v>0</v>
      </c>
      <c r="AA25" s="343">
        <f t="shared" si="91"/>
        <v>0</v>
      </c>
      <c r="AB25" s="403">
        <f t="shared" si="91"/>
        <v>0</v>
      </c>
      <c r="AC25" s="387">
        <f t="shared" si="91"/>
        <v>0</v>
      </c>
      <c r="AD25" s="343">
        <f t="shared" si="91"/>
        <v>0</v>
      </c>
      <c r="AE25" s="343">
        <f t="shared" si="91"/>
        <v>0</v>
      </c>
      <c r="AF25" s="344">
        <f t="shared" si="91"/>
        <v>0</v>
      </c>
      <c r="AG25" s="393"/>
      <c r="AH25" s="341"/>
      <c r="AI25" s="340">
        <f t="shared" ref="AI25" si="92">SUM(AI26:AI35)</f>
        <v>0</v>
      </c>
      <c r="AJ25" s="342">
        <f>IFERROR(AL25/AK25,0)</f>
        <v>0</v>
      </c>
      <c r="AK25" s="340">
        <f t="shared" ref="AK25" si="93">SUM(AK26:AK35)</f>
        <v>0</v>
      </c>
      <c r="AL25" s="400">
        <f>SUM(AL26:AL35)</f>
        <v>0</v>
      </c>
      <c r="AM25" s="387">
        <f>SUM(AM26:AM35)</f>
        <v>0</v>
      </c>
      <c r="AN25" s="343">
        <f>SUM(AN26:AN35)</f>
        <v>0</v>
      </c>
      <c r="AO25" s="343">
        <f>SUM(AO26:AO35)</f>
        <v>0</v>
      </c>
      <c r="AP25" s="343">
        <f t="shared" ref="AP25:AY25" si="94">SUM(AP26:AP35)</f>
        <v>0</v>
      </c>
      <c r="AQ25" s="343">
        <f t="shared" si="94"/>
        <v>0</v>
      </c>
      <c r="AR25" s="343">
        <f t="shared" si="94"/>
        <v>0</v>
      </c>
      <c r="AS25" s="343">
        <f t="shared" si="94"/>
        <v>0</v>
      </c>
      <c r="AT25" s="343">
        <f t="shared" si="94"/>
        <v>0</v>
      </c>
      <c r="AU25" s="403">
        <f t="shared" si="94"/>
        <v>0</v>
      </c>
      <c r="AV25" s="387">
        <f t="shared" si="94"/>
        <v>0</v>
      </c>
      <c r="AW25" s="343">
        <f t="shared" si="94"/>
        <v>0</v>
      </c>
      <c r="AX25" s="343">
        <f t="shared" si="94"/>
        <v>0</v>
      </c>
      <c r="AY25" s="344">
        <f t="shared" si="94"/>
        <v>0</v>
      </c>
      <c r="AZ25" s="393"/>
      <c r="BA25" s="341"/>
      <c r="BB25" s="340">
        <f t="shared" ref="BB25" si="95">SUM(BB26:BB35)</f>
        <v>0</v>
      </c>
      <c r="BC25" s="342">
        <f>IFERROR(BE25/BD25,0)</f>
        <v>0</v>
      </c>
      <c r="BD25" s="340">
        <f t="shared" ref="BD25" si="96">SUM(BD26:BD35)</f>
        <v>0</v>
      </c>
      <c r="BE25" s="400">
        <f>SUM(BE26:BE35)</f>
        <v>0</v>
      </c>
      <c r="BF25" s="387">
        <f>SUM(BF26:BF35)</f>
        <v>0</v>
      </c>
      <c r="BG25" s="343">
        <f>SUM(BG26:BG35)</f>
        <v>0</v>
      </c>
      <c r="BH25" s="343">
        <f>SUM(BH26:BH35)</f>
        <v>0</v>
      </c>
      <c r="BI25" s="343">
        <f t="shared" ref="BI25:BR25" si="97">SUM(BI26:BI35)</f>
        <v>0</v>
      </c>
      <c r="BJ25" s="343">
        <f t="shared" si="97"/>
        <v>0</v>
      </c>
      <c r="BK25" s="343">
        <f t="shared" si="97"/>
        <v>0</v>
      </c>
      <c r="BL25" s="343">
        <f t="shared" si="97"/>
        <v>0</v>
      </c>
      <c r="BM25" s="343">
        <f t="shared" si="97"/>
        <v>0</v>
      </c>
      <c r="BN25" s="403">
        <f t="shared" si="97"/>
        <v>0</v>
      </c>
      <c r="BO25" s="387">
        <f t="shared" si="97"/>
        <v>0</v>
      </c>
      <c r="BP25" s="343">
        <f t="shared" si="97"/>
        <v>0</v>
      </c>
      <c r="BQ25" s="343">
        <f t="shared" si="97"/>
        <v>0</v>
      </c>
      <c r="BR25" s="344">
        <f t="shared" si="97"/>
        <v>0</v>
      </c>
      <c r="BS25" s="345"/>
      <c r="BT25" s="329"/>
    </row>
    <row r="26" spans="2:72" ht="16.05" customHeight="1" outlineLevel="1" x14ac:dyDescent="0.25">
      <c r="B26" s="356">
        <v>3.1</v>
      </c>
      <c r="C26" s="326" t="s">
        <v>515</v>
      </c>
      <c r="D26" s="995"/>
      <c r="E26" s="332">
        <f t="shared" ref="E26:E35" si="98">P26+AI26+BB26</f>
        <v>0</v>
      </c>
      <c r="F26" s="332">
        <f t="shared" ref="F26:F35" si="99">R26+AK26+BD26</f>
        <v>0</v>
      </c>
      <c r="G26" s="436">
        <f t="shared" ref="G26:G35" si="100">S26+AL26+BE26</f>
        <v>0</v>
      </c>
      <c r="H26" s="599" t="s">
        <v>440</v>
      </c>
      <c r="I26" s="388">
        <f t="shared" ref="I26:I35" si="101">IFERROR($E26/I$6*10000,0)</f>
        <v>0</v>
      </c>
      <c r="J26" s="347">
        <f t="shared" ref="J26:J35" si="102">IF(J$6&gt;0,IF($H26="车位分摊-0%",$E26/$I$7*10000,IF($H26="车位分摊-50%",$E26/($I$7+$I$8*0.5)*10000,$E26/$I$6*10000)),0)</f>
        <v>0</v>
      </c>
      <c r="K26" s="431">
        <f t="shared" ref="K26:K35" si="103">IF(K$6&gt;0,IF($H26="车位分摊-0%",0,IF($H26="车位分摊-50%",$E26/($I$7+$I$8*0.5)*10000*0.5,$E26/$I$6*10000)),0)</f>
        <v>0</v>
      </c>
      <c r="L26" s="431">
        <f t="shared" ref="L26:L35" si="104">IFERROR($E26/L$6*10000,0)</f>
        <v>0</v>
      </c>
      <c r="M26" s="348">
        <f t="shared" ref="M26:M35" si="105">IF(M$6&gt;0,IF($H26="车位分摊-0%",0,IF($H26="车位分摊-50%",$E26/($I$7+$I$8*0.5)*10000*0.5,$E26/$I$6*10000)),0)</f>
        <v>0</v>
      </c>
      <c r="N26" s="394"/>
      <c r="O26" s="995"/>
      <c r="P26" s="360"/>
      <c r="Q26" s="361"/>
      <c r="R26" s="332">
        <f t="shared" ref="R26:R35" si="106">ROUND(P26/(1+Q26),2)</f>
        <v>0</v>
      </c>
      <c r="S26" s="399">
        <f t="shared" ref="S26:S35" si="107">P26-R26</f>
        <v>0</v>
      </c>
      <c r="T26" s="388">
        <f t="shared" ref="T26:T35" si="108">IFERROR($P26/T$6*10000,0)</f>
        <v>0</v>
      </c>
      <c r="U26" s="347">
        <f t="shared" ref="U26:AF35" si="109">IF(U$6&gt;0,IF(U$7&gt;0,IF($H26="车位分摊-0%",$P26/$T$7*10000,IF($H26="车位分摊-50%",$P26/($T$7+$T$8*0.5)*10000,$P26/$T$6*10000)),IF(U$8&gt;0,IF($H26="车位分摊-0%",0,IF($H26="车位分摊-50%",$P26/($T$7+$T$8*0.5)*10000*0.5,$P26/$T$6*10000)),0)),0)</f>
        <v>0</v>
      </c>
      <c r="V26" s="347">
        <f t="shared" si="109"/>
        <v>0</v>
      </c>
      <c r="W26" s="347">
        <f t="shared" si="109"/>
        <v>0</v>
      </c>
      <c r="X26" s="347">
        <f t="shared" si="109"/>
        <v>0</v>
      </c>
      <c r="Y26" s="347">
        <f t="shared" si="109"/>
        <v>0</v>
      </c>
      <c r="Z26" s="347">
        <f t="shared" si="109"/>
        <v>0</v>
      </c>
      <c r="AA26" s="347">
        <f t="shared" si="109"/>
        <v>0</v>
      </c>
      <c r="AB26" s="404">
        <f t="shared" si="109"/>
        <v>0</v>
      </c>
      <c r="AC26" s="388">
        <f t="shared" si="109"/>
        <v>0</v>
      </c>
      <c r="AD26" s="347">
        <f t="shared" si="109"/>
        <v>0</v>
      </c>
      <c r="AE26" s="347">
        <f t="shared" si="109"/>
        <v>0</v>
      </c>
      <c r="AF26" s="348">
        <f t="shared" si="109"/>
        <v>0</v>
      </c>
      <c r="AG26" s="394"/>
      <c r="AH26" s="995"/>
      <c r="AI26" s="360"/>
      <c r="AJ26" s="361"/>
      <c r="AK26" s="332">
        <f t="shared" ref="AK26:AK35" si="110">ROUND(AI26/(1+AJ26),2)</f>
        <v>0</v>
      </c>
      <c r="AL26" s="399">
        <f t="shared" ref="AL26:AL35" si="111">AI26-AK26</f>
        <v>0</v>
      </c>
      <c r="AM26" s="388">
        <f t="shared" ref="AM26:AM35" si="112">IFERROR($AI26/AM$6*10000,0)</f>
        <v>0</v>
      </c>
      <c r="AN26" s="347">
        <f t="shared" ref="AN26:AY35" si="113">IF(AN$6&gt;0,IF(AN$7&gt;0,IF($H26="车位分摊-0%",$AI26/$AM$7*10000,IF($H26="车位分摊-50%",$AI26/($AM$7+$AM$8*0.5)*10000,$AI26/$AM$6*10000)),IF(AN$8&gt;0,IF($H26="车位分摊-0%",0,IF($H26="车位分摊-50%",$AI26/($AM$7+$AM$8*0.5)*10000*0.5,$AI26/$AM$6*10000)),0)),0)</f>
        <v>0</v>
      </c>
      <c r="AO26" s="347">
        <f t="shared" si="113"/>
        <v>0</v>
      </c>
      <c r="AP26" s="347">
        <f t="shared" si="113"/>
        <v>0</v>
      </c>
      <c r="AQ26" s="347">
        <f t="shared" si="113"/>
        <v>0</v>
      </c>
      <c r="AR26" s="347">
        <f t="shared" si="113"/>
        <v>0</v>
      </c>
      <c r="AS26" s="347">
        <f t="shared" si="113"/>
        <v>0</v>
      </c>
      <c r="AT26" s="347">
        <f t="shared" si="113"/>
        <v>0</v>
      </c>
      <c r="AU26" s="404">
        <f t="shared" si="113"/>
        <v>0</v>
      </c>
      <c r="AV26" s="388">
        <f t="shared" si="113"/>
        <v>0</v>
      </c>
      <c r="AW26" s="347">
        <f t="shared" si="113"/>
        <v>0</v>
      </c>
      <c r="AX26" s="347">
        <f t="shared" si="113"/>
        <v>0</v>
      </c>
      <c r="AY26" s="348">
        <f t="shared" si="113"/>
        <v>0</v>
      </c>
      <c r="AZ26" s="394"/>
      <c r="BA26" s="995"/>
      <c r="BB26" s="360"/>
      <c r="BC26" s="361"/>
      <c r="BD26" s="332">
        <f t="shared" ref="BD26:BD35" si="114">ROUND(BB26/(1+BC26),2)</f>
        <v>0</v>
      </c>
      <c r="BE26" s="399">
        <f t="shared" ref="BE26:BE35" si="115">BB26-BD26</f>
        <v>0</v>
      </c>
      <c r="BF26" s="388">
        <f t="shared" ref="BF26:BF35" si="116">IFERROR($BB26/BF$6*10000,0)</f>
        <v>0</v>
      </c>
      <c r="BG26" s="347">
        <f t="shared" ref="BG26:BR35" si="117">IF(BG$6&gt;0,IF(BG$7&gt;0,IF($H26="车位分摊-0%",$BB26/$BF$7*10000,IF($H26="车位分摊-50%",$BB26/($BF$7+$BF$8*0.5)*10000,$BB26/$BF$6*10000)),IF(BG$8&gt;0,IF($H26="车位分摊-0%",0,IF($H26="车位分摊-50%",$BB26/($BF$7+$BF$8*0.5)*10000*0.5,$BB26/$BF$6*10000)),0)),0)</f>
        <v>0</v>
      </c>
      <c r="BH26" s="347">
        <f t="shared" si="117"/>
        <v>0</v>
      </c>
      <c r="BI26" s="347">
        <f t="shared" si="117"/>
        <v>0</v>
      </c>
      <c r="BJ26" s="347">
        <f t="shared" si="117"/>
        <v>0</v>
      </c>
      <c r="BK26" s="347">
        <f t="shared" si="117"/>
        <v>0</v>
      </c>
      <c r="BL26" s="347">
        <f t="shared" si="117"/>
        <v>0</v>
      </c>
      <c r="BM26" s="347">
        <f t="shared" si="117"/>
        <v>0</v>
      </c>
      <c r="BN26" s="404">
        <f t="shared" si="117"/>
        <v>0</v>
      </c>
      <c r="BO26" s="388">
        <f t="shared" si="117"/>
        <v>0</v>
      </c>
      <c r="BP26" s="347">
        <f t="shared" si="117"/>
        <v>0</v>
      </c>
      <c r="BQ26" s="347">
        <f t="shared" si="117"/>
        <v>0</v>
      </c>
      <c r="BR26" s="348">
        <f t="shared" si="117"/>
        <v>0</v>
      </c>
      <c r="BS26" s="333"/>
      <c r="BT26" s="321" t="s">
        <v>417</v>
      </c>
    </row>
    <row r="27" spans="2:72" ht="16.05" customHeight="1" outlineLevel="1" x14ac:dyDescent="0.25">
      <c r="B27" s="356">
        <v>3.4</v>
      </c>
      <c r="C27" s="326" t="s">
        <v>516</v>
      </c>
      <c r="D27" s="995"/>
      <c r="E27" s="332">
        <f t="shared" si="98"/>
        <v>0</v>
      </c>
      <c r="F27" s="332">
        <f t="shared" si="99"/>
        <v>0</v>
      </c>
      <c r="G27" s="436">
        <f t="shared" si="100"/>
        <v>0</v>
      </c>
      <c r="H27" s="599" t="s">
        <v>440</v>
      </c>
      <c r="I27" s="388">
        <f t="shared" si="101"/>
        <v>0</v>
      </c>
      <c r="J27" s="347">
        <f t="shared" si="102"/>
        <v>0</v>
      </c>
      <c r="K27" s="431">
        <f t="shared" si="103"/>
        <v>0</v>
      </c>
      <c r="L27" s="431">
        <f t="shared" si="104"/>
        <v>0</v>
      </c>
      <c r="M27" s="348">
        <f t="shared" si="105"/>
        <v>0</v>
      </c>
      <c r="N27" s="394"/>
      <c r="O27" s="995"/>
      <c r="P27" s="360"/>
      <c r="Q27" s="361"/>
      <c r="R27" s="332">
        <f t="shared" si="106"/>
        <v>0</v>
      </c>
      <c r="S27" s="399">
        <f t="shared" si="107"/>
        <v>0</v>
      </c>
      <c r="T27" s="388">
        <f t="shared" si="108"/>
        <v>0</v>
      </c>
      <c r="U27" s="347">
        <f t="shared" si="109"/>
        <v>0</v>
      </c>
      <c r="V27" s="347">
        <f t="shared" si="109"/>
        <v>0</v>
      </c>
      <c r="W27" s="347">
        <f t="shared" si="109"/>
        <v>0</v>
      </c>
      <c r="X27" s="347">
        <f t="shared" si="109"/>
        <v>0</v>
      </c>
      <c r="Y27" s="347">
        <f t="shared" si="109"/>
        <v>0</v>
      </c>
      <c r="Z27" s="347">
        <f t="shared" si="109"/>
        <v>0</v>
      </c>
      <c r="AA27" s="347">
        <f t="shared" si="109"/>
        <v>0</v>
      </c>
      <c r="AB27" s="404">
        <f t="shared" si="109"/>
        <v>0</v>
      </c>
      <c r="AC27" s="388">
        <f t="shared" si="109"/>
        <v>0</v>
      </c>
      <c r="AD27" s="347">
        <f t="shared" si="109"/>
        <v>0</v>
      </c>
      <c r="AE27" s="347">
        <f t="shared" si="109"/>
        <v>0</v>
      </c>
      <c r="AF27" s="348">
        <f t="shared" si="109"/>
        <v>0</v>
      </c>
      <c r="AG27" s="394"/>
      <c r="AH27" s="995"/>
      <c r="AI27" s="360"/>
      <c r="AJ27" s="361"/>
      <c r="AK27" s="332">
        <f t="shared" si="110"/>
        <v>0</v>
      </c>
      <c r="AL27" s="399">
        <f t="shared" si="111"/>
        <v>0</v>
      </c>
      <c r="AM27" s="388">
        <f t="shared" si="112"/>
        <v>0</v>
      </c>
      <c r="AN27" s="347">
        <f t="shared" si="113"/>
        <v>0</v>
      </c>
      <c r="AO27" s="347">
        <f t="shared" si="113"/>
        <v>0</v>
      </c>
      <c r="AP27" s="347">
        <f t="shared" si="113"/>
        <v>0</v>
      </c>
      <c r="AQ27" s="347">
        <f t="shared" si="113"/>
        <v>0</v>
      </c>
      <c r="AR27" s="347">
        <f t="shared" si="113"/>
        <v>0</v>
      </c>
      <c r="AS27" s="347">
        <f t="shared" si="113"/>
        <v>0</v>
      </c>
      <c r="AT27" s="347">
        <f t="shared" si="113"/>
        <v>0</v>
      </c>
      <c r="AU27" s="404">
        <f t="shared" si="113"/>
        <v>0</v>
      </c>
      <c r="AV27" s="388">
        <f t="shared" si="113"/>
        <v>0</v>
      </c>
      <c r="AW27" s="347">
        <f t="shared" si="113"/>
        <v>0</v>
      </c>
      <c r="AX27" s="347">
        <f t="shared" si="113"/>
        <v>0</v>
      </c>
      <c r="AY27" s="348">
        <f t="shared" si="113"/>
        <v>0</v>
      </c>
      <c r="AZ27" s="394"/>
      <c r="BA27" s="995"/>
      <c r="BB27" s="360"/>
      <c r="BC27" s="361"/>
      <c r="BD27" s="332">
        <f t="shared" si="114"/>
        <v>0</v>
      </c>
      <c r="BE27" s="399">
        <f t="shared" si="115"/>
        <v>0</v>
      </c>
      <c r="BF27" s="388">
        <f t="shared" si="116"/>
        <v>0</v>
      </c>
      <c r="BG27" s="347">
        <f t="shared" si="117"/>
        <v>0</v>
      </c>
      <c r="BH27" s="347">
        <f t="shared" si="117"/>
        <v>0</v>
      </c>
      <c r="BI27" s="347">
        <f t="shared" si="117"/>
        <v>0</v>
      </c>
      <c r="BJ27" s="347">
        <f t="shared" si="117"/>
        <v>0</v>
      </c>
      <c r="BK27" s="347">
        <f t="shared" si="117"/>
        <v>0</v>
      </c>
      <c r="BL27" s="347">
        <f t="shared" si="117"/>
        <v>0</v>
      </c>
      <c r="BM27" s="347">
        <f t="shared" si="117"/>
        <v>0</v>
      </c>
      <c r="BN27" s="404">
        <f t="shared" si="117"/>
        <v>0</v>
      </c>
      <c r="BO27" s="388">
        <f t="shared" si="117"/>
        <v>0</v>
      </c>
      <c r="BP27" s="347">
        <f t="shared" si="117"/>
        <v>0</v>
      </c>
      <c r="BQ27" s="347">
        <f t="shared" si="117"/>
        <v>0</v>
      </c>
      <c r="BR27" s="348">
        <f t="shared" si="117"/>
        <v>0</v>
      </c>
      <c r="BS27" s="333"/>
      <c r="BT27" s="321" t="s">
        <v>418</v>
      </c>
    </row>
    <row r="28" spans="2:72" ht="16.05" customHeight="1" outlineLevel="1" x14ac:dyDescent="0.25">
      <c r="B28" s="356">
        <v>3.4</v>
      </c>
      <c r="C28" s="326" t="s">
        <v>517</v>
      </c>
      <c r="D28" s="995"/>
      <c r="E28" s="332">
        <f t="shared" si="98"/>
        <v>0</v>
      </c>
      <c r="F28" s="332">
        <f t="shared" si="99"/>
        <v>0</v>
      </c>
      <c r="G28" s="436">
        <f t="shared" si="100"/>
        <v>0</v>
      </c>
      <c r="H28" s="599" t="s">
        <v>440</v>
      </c>
      <c r="I28" s="388">
        <f t="shared" si="101"/>
        <v>0</v>
      </c>
      <c r="J28" s="347">
        <f t="shared" si="102"/>
        <v>0</v>
      </c>
      <c r="K28" s="431">
        <f t="shared" si="103"/>
        <v>0</v>
      </c>
      <c r="L28" s="431">
        <f t="shared" si="104"/>
        <v>0</v>
      </c>
      <c r="M28" s="348">
        <f t="shared" si="105"/>
        <v>0</v>
      </c>
      <c r="N28" s="394"/>
      <c r="O28" s="995"/>
      <c r="P28" s="360"/>
      <c r="Q28" s="361"/>
      <c r="R28" s="332">
        <f t="shared" si="106"/>
        <v>0</v>
      </c>
      <c r="S28" s="399">
        <f t="shared" si="107"/>
        <v>0</v>
      </c>
      <c r="T28" s="388">
        <f t="shared" si="108"/>
        <v>0</v>
      </c>
      <c r="U28" s="347">
        <f t="shared" si="109"/>
        <v>0</v>
      </c>
      <c r="V28" s="347">
        <f t="shared" si="109"/>
        <v>0</v>
      </c>
      <c r="W28" s="347">
        <f t="shared" si="109"/>
        <v>0</v>
      </c>
      <c r="X28" s="347">
        <f t="shared" si="109"/>
        <v>0</v>
      </c>
      <c r="Y28" s="347">
        <f t="shared" si="109"/>
        <v>0</v>
      </c>
      <c r="Z28" s="347">
        <f t="shared" si="109"/>
        <v>0</v>
      </c>
      <c r="AA28" s="347">
        <f t="shared" si="109"/>
        <v>0</v>
      </c>
      <c r="AB28" s="404">
        <f t="shared" si="109"/>
        <v>0</v>
      </c>
      <c r="AC28" s="388">
        <f t="shared" si="109"/>
        <v>0</v>
      </c>
      <c r="AD28" s="347">
        <f t="shared" si="109"/>
        <v>0</v>
      </c>
      <c r="AE28" s="347">
        <f t="shared" si="109"/>
        <v>0</v>
      </c>
      <c r="AF28" s="348">
        <f t="shared" si="109"/>
        <v>0</v>
      </c>
      <c r="AG28" s="394"/>
      <c r="AH28" s="995"/>
      <c r="AI28" s="360"/>
      <c r="AJ28" s="361"/>
      <c r="AK28" s="332">
        <f t="shared" si="110"/>
        <v>0</v>
      </c>
      <c r="AL28" s="399">
        <f t="shared" si="111"/>
        <v>0</v>
      </c>
      <c r="AM28" s="388">
        <f t="shared" si="112"/>
        <v>0</v>
      </c>
      <c r="AN28" s="347">
        <f t="shared" si="113"/>
        <v>0</v>
      </c>
      <c r="AO28" s="347">
        <f t="shared" si="113"/>
        <v>0</v>
      </c>
      <c r="AP28" s="347">
        <f t="shared" si="113"/>
        <v>0</v>
      </c>
      <c r="AQ28" s="347">
        <f t="shared" si="113"/>
        <v>0</v>
      </c>
      <c r="AR28" s="347">
        <f t="shared" si="113"/>
        <v>0</v>
      </c>
      <c r="AS28" s="347">
        <f t="shared" si="113"/>
        <v>0</v>
      </c>
      <c r="AT28" s="347">
        <f t="shared" si="113"/>
        <v>0</v>
      </c>
      <c r="AU28" s="404">
        <f t="shared" si="113"/>
        <v>0</v>
      </c>
      <c r="AV28" s="388">
        <f t="shared" si="113"/>
        <v>0</v>
      </c>
      <c r="AW28" s="347">
        <f t="shared" si="113"/>
        <v>0</v>
      </c>
      <c r="AX28" s="347">
        <f t="shared" si="113"/>
        <v>0</v>
      </c>
      <c r="AY28" s="348">
        <f t="shared" si="113"/>
        <v>0</v>
      </c>
      <c r="AZ28" s="394"/>
      <c r="BA28" s="995"/>
      <c r="BB28" s="360"/>
      <c r="BC28" s="361"/>
      <c r="BD28" s="332">
        <f t="shared" si="114"/>
        <v>0</v>
      </c>
      <c r="BE28" s="399">
        <f t="shared" si="115"/>
        <v>0</v>
      </c>
      <c r="BF28" s="388">
        <f t="shared" si="116"/>
        <v>0</v>
      </c>
      <c r="BG28" s="347">
        <f t="shared" si="117"/>
        <v>0</v>
      </c>
      <c r="BH28" s="347">
        <f t="shared" si="117"/>
        <v>0</v>
      </c>
      <c r="BI28" s="347">
        <f t="shared" si="117"/>
        <v>0</v>
      </c>
      <c r="BJ28" s="347">
        <f t="shared" si="117"/>
        <v>0</v>
      </c>
      <c r="BK28" s="347">
        <f t="shared" si="117"/>
        <v>0</v>
      </c>
      <c r="BL28" s="347">
        <f t="shared" si="117"/>
        <v>0</v>
      </c>
      <c r="BM28" s="347">
        <f t="shared" si="117"/>
        <v>0</v>
      </c>
      <c r="BN28" s="404">
        <f t="shared" si="117"/>
        <v>0</v>
      </c>
      <c r="BO28" s="388">
        <f t="shared" si="117"/>
        <v>0</v>
      </c>
      <c r="BP28" s="347">
        <f t="shared" si="117"/>
        <v>0</v>
      </c>
      <c r="BQ28" s="347">
        <f t="shared" si="117"/>
        <v>0</v>
      </c>
      <c r="BR28" s="348">
        <f t="shared" si="117"/>
        <v>0</v>
      </c>
      <c r="BS28" s="333"/>
      <c r="BT28" s="321" t="s">
        <v>419</v>
      </c>
    </row>
    <row r="29" spans="2:72" ht="16.05" customHeight="1" outlineLevel="1" x14ac:dyDescent="0.25">
      <c r="B29" s="356">
        <v>3.2</v>
      </c>
      <c r="C29" s="326" t="s">
        <v>518</v>
      </c>
      <c r="D29" s="995"/>
      <c r="E29" s="332">
        <f t="shared" si="98"/>
        <v>0</v>
      </c>
      <c r="F29" s="332">
        <f t="shared" si="99"/>
        <v>0</v>
      </c>
      <c r="G29" s="436">
        <f t="shared" si="100"/>
        <v>0</v>
      </c>
      <c r="H29" s="599" t="s">
        <v>440</v>
      </c>
      <c r="I29" s="388">
        <f t="shared" si="101"/>
        <v>0</v>
      </c>
      <c r="J29" s="347">
        <f t="shared" si="102"/>
        <v>0</v>
      </c>
      <c r="K29" s="431">
        <f t="shared" si="103"/>
        <v>0</v>
      </c>
      <c r="L29" s="431">
        <f t="shared" si="104"/>
        <v>0</v>
      </c>
      <c r="M29" s="348">
        <f t="shared" si="105"/>
        <v>0</v>
      </c>
      <c r="N29" s="394"/>
      <c r="O29" s="995"/>
      <c r="P29" s="360"/>
      <c r="Q29" s="361"/>
      <c r="R29" s="332">
        <f t="shared" si="106"/>
        <v>0</v>
      </c>
      <c r="S29" s="399">
        <f t="shared" si="107"/>
        <v>0</v>
      </c>
      <c r="T29" s="388">
        <f t="shared" si="108"/>
        <v>0</v>
      </c>
      <c r="U29" s="347">
        <f t="shared" si="109"/>
        <v>0</v>
      </c>
      <c r="V29" s="347">
        <f t="shared" si="109"/>
        <v>0</v>
      </c>
      <c r="W29" s="347">
        <f t="shared" si="109"/>
        <v>0</v>
      </c>
      <c r="X29" s="347">
        <f t="shared" si="109"/>
        <v>0</v>
      </c>
      <c r="Y29" s="347">
        <f t="shared" si="109"/>
        <v>0</v>
      </c>
      <c r="Z29" s="347">
        <f t="shared" si="109"/>
        <v>0</v>
      </c>
      <c r="AA29" s="347">
        <f t="shared" si="109"/>
        <v>0</v>
      </c>
      <c r="AB29" s="404">
        <f t="shared" si="109"/>
        <v>0</v>
      </c>
      <c r="AC29" s="388">
        <f t="shared" si="109"/>
        <v>0</v>
      </c>
      <c r="AD29" s="347">
        <f t="shared" si="109"/>
        <v>0</v>
      </c>
      <c r="AE29" s="347">
        <f t="shared" si="109"/>
        <v>0</v>
      </c>
      <c r="AF29" s="348">
        <f t="shared" si="109"/>
        <v>0</v>
      </c>
      <c r="AG29" s="394"/>
      <c r="AH29" s="995"/>
      <c r="AI29" s="360"/>
      <c r="AJ29" s="361"/>
      <c r="AK29" s="332">
        <f t="shared" si="110"/>
        <v>0</v>
      </c>
      <c r="AL29" s="399">
        <f t="shared" si="111"/>
        <v>0</v>
      </c>
      <c r="AM29" s="388">
        <f t="shared" si="112"/>
        <v>0</v>
      </c>
      <c r="AN29" s="347">
        <f t="shared" si="113"/>
        <v>0</v>
      </c>
      <c r="AO29" s="347">
        <f t="shared" si="113"/>
        <v>0</v>
      </c>
      <c r="AP29" s="347">
        <f t="shared" si="113"/>
        <v>0</v>
      </c>
      <c r="AQ29" s="347">
        <f t="shared" si="113"/>
        <v>0</v>
      </c>
      <c r="AR29" s="347">
        <f t="shared" si="113"/>
        <v>0</v>
      </c>
      <c r="AS29" s="347">
        <f t="shared" si="113"/>
        <v>0</v>
      </c>
      <c r="AT29" s="347">
        <f t="shared" si="113"/>
        <v>0</v>
      </c>
      <c r="AU29" s="404">
        <f t="shared" si="113"/>
        <v>0</v>
      </c>
      <c r="AV29" s="388">
        <f t="shared" si="113"/>
        <v>0</v>
      </c>
      <c r="AW29" s="347">
        <f t="shared" si="113"/>
        <v>0</v>
      </c>
      <c r="AX29" s="347">
        <f t="shared" si="113"/>
        <v>0</v>
      </c>
      <c r="AY29" s="348">
        <f t="shared" si="113"/>
        <v>0</v>
      </c>
      <c r="AZ29" s="394"/>
      <c r="BA29" s="995"/>
      <c r="BB29" s="360"/>
      <c r="BC29" s="361"/>
      <c r="BD29" s="332">
        <f t="shared" si="114"/>
        <v>0</v>
      </c>
      <c r="BE29" s="399">
        <f t="shared" si="115"/>
        <v>0</v>
      </c>
      <c r="BF29" s="388">
        <f t="shared" si="116"/>
        <v>0</v>
      </c>
      <c r="BG29" s="347">
        <f t="shared" si="117"/>
        <v>0</v>
      </c>
      <c r="BH29" s="347">
        <f t="shared" si="117"/>
        <v>0</v>
      </c>
      <c r="BI29" s="347">
        <f t="shared" si="117"/>
        <v>0</v>
      </c>
      <c r="BJ29" s="347">
        <f t="shared" si="117"/>
        <v>0</v>
      </c>
      <c r="BK29" s="347">
        <f t="shared" si="117"/>
        <v>0</v>
      </c>
      <c r="BL29" s="347">
        <f t="shared" si="117"/>
        <v>0</v>
      </c>
      <c r="BM29" s="347">
        <f t="shared" si="117"/>
        <v>0</v>
      </c>
      <c r="BN29" s="404">
        <f t="shared" si="117"/>
        <v>0</v>
      </c>
      <c r="BO29" s="388">
        <f t="shared" si="117"/>
        <v>0</v>
      </c>
      <c r="BP29" s="347">
        <f t="shared" si="117"/>
        <v>0</v>
      </c>
      <c r="BQ29" s="347">
        <f t="shared" si="117"/>
        <v>0</v>
      </c>
      <c r="BR29" s="348">
        <f t="shared" si="117"/>
        <v>0</v>
      </c>
      <c r="BS29" s="333"/>
      <c r="BT29" s="321" t="s">
        <v>420</v>
      </c>
    </row>
    <row r="30" spans="2:72" ht="16.05" customHeight="1" outlineLevel="1" x14ac:dyDescent="0.25">
      <c r="B30" s="356">
        <v>3.7</v>
      </c>
      <c r="C30" s="326" t="s">
        <v>477</v>
      </c>
      <c r="D30" s="995"/>
      <c r="E30" s="332">
        <f t="shared" si="98"/>
        <v>0</v>
      </c>
      <c r="F30" s="332">
        <f t="shared" si="99"/>
        <v>0</v>
      </c>
      <c r="G30" s="436">
        <f t="shared" si="100"/>
        <v>0</v>
      </c>
      <c r="H30" s="599" t="s">
        <v>440</v>
      </c>
      <c r="I30" s="388">
        <f t="shared" si="101"/>
        <v>0</v>
      </c>
      <c r="J30" s="347">
        <f t="shared" si="102"/>
        <v>0</v>
      </c>
      <c r="K30" s="431">
        <f t="shared" si="103"/>
        <v>0</v>
      </c>
      <c r="L30" s="431">
        <f t="shared" si="104"/>
        <v>0</v>
      </c>
      <c r="M30" s="348">
        <f t="shared" si="105"/>
        <v>0</v>
      </c>
      <c r="N30" s="394"/>
      <c r="O30" s="995"/>
      <c r="P30" s="360"/>
      <c r="Q30" s="361"/>
      <c r="R30" s="332">
        <f t="shared" si="106"/>
        <v>0</v>
      </c>
      <c r="S30" s="399">
        <f t="shared" si="107"/>
        <v>0</v>
      </c>
      <c r="T30" s="388">
        <f t="shared" si="108"/>
        <v>0</v>
      </c>
      <c r="U30" s="347">
        <f t="shared" si="109"/>
        <v>0</v>
      </c>
      <c r="V30" s="347">
        <f t="shared" si="109"/>
        <v>0</v>
      </c>
      <c r="W30" s="347">
        <f t="shared" si="109"/>
        <v>0</v>
      </c>
      <c r="X30" s="347">
        <f t="shared" si="109"/>
        <v>0</v>
      </c>
      <c r="Y30" s="347">
        <f t="shared" si="109"/>
        <v>0</v>
      </c>
      <c r="Z30" s="347">
        <f t="shared" si="109"/>
        <v>0</v>
      </c>
      <c r="AA30" s="347">
        <f t="shared" si="109"/>
        <v>0</v>
      </c>
      <c r="AB30" s="404">
        <f t="shared" si="109"/>
        <v>0</v>
      </c>
      <c r="AC30" s="388">
        <f t="shared" si="109"/>
        <v>0</v>
      </c>
      <c r="AD30" s="347">
        <f t="shared" si="109"/>
        <v>0</v>
      </c>
      <c r="AE30" s="347">
        <f t="shared" si="109"/>
        <v>0</v>
      </c>
      <c r="AF30" s="348">
        <f t="shared" si="109"/>
        <v>0</v>
      </c>
      <c r="AG30" s="394"/>
      <c r="AH30" s="995"/>
      <c r="AI30" s="360"/>
      <c r="AJ30" s="361"/>
      <c r="AK30" s="332">
        <f t="shared" si="110"/>
        <v>0</v>
      </c>
      <c r="AL30" s="399">
        <f t="shared" si="111"/>
        <v>0</v>
      </c>
      <c r="AM30" s="388">
        <f t="shared" si="112"/>
        <v>0</v>
      </c>
      <c r="AN30" s="347">
        <f t="shared" si="113"/>
        <v>0</v>
      </c>
      <c r="AO30" s="347">
        <f t="shared" si="113"/>
        <v>0</v>
      </c>
      <c r="AP30" s="347">
        <f t="shared" si="113"/>
        <v>0</v>
      </c>
      <c r="AQ30" s="347">
        <f t="shared" si="113"/>
        <v>0</v>
      </c>
      <c r="AR30" s="347">
        <f t="shared" si="113"/>
        <v>0</v>
      </c>
      <c r="AS30" s="347">
        <f t="shared" si="113"/>
        <v>0</v>
      </c>
      <c r="AT30" s="347">
        <f t="shared" si="113"/>
        <v>0</v>
      </c>
      <c r="AU30" s="404">
        <f t="shared" si="113"/>
        <v>0</v>
      </c>
      <c r="AV30" s="388">
        <f t="shared" si="113"/>
        <v>0</v>
      </c>
      <c r="AW30" s="347">
        <f t="shared" si="113"/>
        <v>0</v>
      </c>
      <c r="AX30" s="347">
        <f t="shared" si="113"/>
        <v>0</v>
      </c>
      <c r="AY30" s="348">
        <f t="shared" si="113"/>
        <v>0</v>
      </c>
      <c r="AZ30" s="394"/>
      <c r="BA30" s="995"/>
      <c r="BB30" s="360"/>
      <c r="BC30" s="361"/>
      <c r="BD30" s="332">
        <f t="shared" si="114"/>
        <v>0</v>
      </c>
      <c r="BE30" s="399">
        <f t="shared" si="115"/>
        <v>0</v>
      </c>
      <c r="BF30" s="388">
        <f t="shared" si="116"/>
        <v>0</v>
      </c>
      <c r="BG30" s="347">
        <f t="shared" si="117"/>
        <v>0</v>
      </c>
      <c r="BH30" s="347">
        <f t="shared" si="117"/>
        <v>0</v>
      </c>
      <c r="BI30" s="347">
        <f t="shared" si="117"/>
        <v>0</v>
      </c>
      <c r="BJ30" s="347">
        <f t="shared" si="117"/>
        <v>0</v>
      </c>
      <c r="BK30" s="347">
        <f t="shared" si="117"/>
        <v>0</v>
      </c>
      <c r="BL30" s="347">
        <f t="shared" si="117"/>
        <v>0</v>
      </c>
      <c r="BM30" s="347">
        <f t="shared" si="117"/>
        <v>0</v>
      </c>
      <c r="BN30" s="404">
        <f t="shared" si="117"/>
        <v>0</v>
      </c>
      <c r="BO30" s="388">
        <f t="shared" si="117"/>
        <v>0</v>
      </c>
      <c r="BP30" s="347">
        <f t="shared" si="117"/>
        <v>0</v>
      </c>
      <c r="BQ30" s="347">
        <f t="shared" si="117"/>
        <v>0</v>
      </c>
      <c r="BR30" s="348">
        <f t="shared" si="117"/>
        <v>0</v>
      </c>
      <c r="BS30" s="333"/>
      <c r="BT30" s="321" t="s">
        <v>421</v>
      </c>
    </row>
    <row r="31" spans="2:72" ht="16.05" customHeight="1" outlineLevel="1" x14ac:dyDescent="0.25">
      <c r="B31" s="356">
        <v>3.8</v>
      </c>
      <c r="C31" s="326" t="s">
        <v>454</v>
      </c>
      <c r="D31" s="995"/>
      <c r="E31" s="332">
        <f t="shared" si="98"/>
        <v>0</v>
      </c>
      <c r="F31" s="332">
        <f t="shared" si="99"/>
        <v>0</v>
      </c>
      <c r="G31" s="436">
        <f t="shared" si="100"/>
        <v>0</v>
      </c>
      <c r="H31" s="599" t="s">
        <v>440</v>
      </c>
      <c r="I31" s="388">
        <f t="shared" si="101"/>
        <v>0</v>
      </c>
      <c r="J31" s="347">
        <f t="shared" si="102"/>
        <v>0</v>
      </c>
      <c r="K31" s="431">
        <f t="shared" si="103"/>
        <v>0</v>
      </c>
      <c r="L31" s="431">
        <f t="shared" si="104"/>
        <v>0</v>
      </c>
      <c r="M31" s="348">
        <f t="shared" si="105"/>
        <v>0</v>
      </c>
      <c r="N31" s="394"/>
      <c r="O31" s="995"/>
      <c r="P31" s="360"/>
      <c r="Q31" s="361"/>
      <c r="R31" s="332">
        <f t="shared" si="106"/>
        <v>0</v>
      </c>
      <c r="S31" s="399">
        <f t="shared" si="107"/>
        <v>0</v>
      </c>
      <c r="T31" s="388">
        <f t="shared" si="108"/>
        <v>0</v>
      </c>
      <c r="U31" s="347">
        <f t="shared" si="109"/>
        <v>0</v>
      </c>
      <c r="V31" s="347">
        <f t="shared" si="109"/>
        <v>0</v>
      </c>
      <c r="W31" s="347">
        <f t="shared" si="109"/>
        <v>0</v>
      </c>
      <c r="X31" s="347">
        <f t="shared" si="109"/>
        <v>0</v>
      </c>
      <c r="Y31" s="347">
        <f t="shared" si="109"/>
        <v>0</v>
      </c>
      <c r="Z31" s="347">
        <f t="shared" si="109"/>
        <v>0</v>
      </c>
      <c r="AA31" s="347">
        <f t="shared" si="109"/>
        <v>0</v>
      </c>
      <c r="AB31" s="404">
        <f t="shared" si="109"/>
        <v>0</v>
      </c>
      <c r="AC31" s="388">
        <f t="shared" si="109"/>
        <v>0</v>
      </c>
      <c r="AD31" s="347">
        <f t="shared" si="109"/>
        <v>0</v>
      </c>
      <c r="AE31" s="347">
        <f t="shared" si="109"/>
        <v>0</v>
      </c>
      <c r="AF31" s="348">
        <f t="shared" si="109"/>
        <v>0</v>
      </c>
      <c r="AG31" s="394"/>
      <c r="AH31" s="995"/>
      <c r="AI31" s="360"/>
      <c r="AJ31" s="361"/>
      <c r="AK31" s="332">
        <f t="shared" si="110"/>
        <v>0</v>
      </c>
      <c r="AL31" s="399">
        <f t="shared" si="111"/>
        <v>0</v>
      </c>
      <c r="AM31" s="388">
        <f t="shared" si="112"/>
        <v>0</v>
      </c>
      <c r="AN31" s="347">
        <f t="shared" si="113"/>
        <v>0</v>
      </c>
      <c r="AO31" s="347">
        <f t="shared" si="113"/>
        <v>0</v>
      </c>
      <c r="AP31" s="347">
        <f t="shared" si="113"/>
        <v>0</v>
      </c>
      <c r="AQ31" s="347">
        <f t="shared" si="113"/>
        <v>0</v>
      </c>
      <c r="AR31" s="347">
        <f t="shared" si="113"/>
        <v>0</v>
      </c>
      <c r="AS31" s="347">
        <f t="shared" si="113"/>
        <v>0</v>
      </c>
      <c r="AT31" s="347">
        <f t="shared" si="113"/>
        <v>0</v>
      </c>
      <c r="AU31" s="404">
        <f t="shared" si="113"/>
        <v>0</v>
      </c>
      <c r="AV31" s="388">
        <f t="shared" si="113"/>
        <v>0</v>
      </c>
      <c r="AW31" s="347">
        <f t="shared" si="113"/>
        <v>0</v>
      </c>
      <c r="AX31" s="347">
        <f t="shared" si="113"/>
        <v>0</v>
      </c>
      <c r="AY31" s="348">
        <f t="shared" si="113"/>
        <v>0</v>
      </c>
      <c r="AZ31" s="394"/>
      <c r="BA31" s="995"/>
      <c r="BB31" s="360"/>
      <c r="BC31" s="361"/>
      <c r="BD31" s="332">
        <f t="shared" si="114"/>
        <v>0</v>
      </c>
      <c r="BE31" s="399">
        <f t="shared" si="115"/>
        <v>0</v>
      </c>
      <c r="BF31" s="388">
        <f t="shared" si="116"/>
        <v>0</v>
      </c>
      <c r="BG31" s="347">
        <f t="shared" si="117"/>
        <v>0</v>
      </c>
      <c r="BH31" s="347">
        <f t="shared" si="117"/>
        <v>0</v>
      </c>
      <c r="BI31" s="347">
        <f t="shared" si="117"/>
        <v>0</v>
      </c>
      <c r="BJ31" s="347">
        <f t="shared" si="117"/>
        <v>0</v>
      </c>
      <c r="BK31" s="347">
        <f t="shared" si="117"/>
        <v>0</v>
      </c>
      <c r="BL31" s="347">
        <f t="shared" si="117"/>
        <v>0</v>
      </c>
      <c r="BM31" s="347">
        <f t="shared" si="117"/>
        <v>0</v>
      </c>
      <c r="BN31" s="404">
        <f t="shared" si="117"/>
        <v>0</v>
      </c>
      <c r="BO31" s="388">
        <f t="shared" si="117"/>
        <v>0</v>
      </c>
      <c r="BP31" s="347">
        <f t="shared" si="117"/>
        <v>0</v>
      </c>
      <c r="BQ31" s="347">
        <f t="shared" si="117"/>
        <v>0</v>
      </c>
      <c r="BR31" s="348">
        <f t="shared" si="117"/>
        <v>0</v>
      </c>
      <c r="BS31" s="333"/>
      <c r="BT31" s="321" t="s">
        <v>397</v>
      </c>
    </row>
    <row r="32" spans="2:72" ht="16.05" customHeight="1" outlineLevel="1" x14ac:dyDescent="0.25">
      <c r="B32" s="356">
        <v>3.9</v>
      </c>
      <c r="C32" s="326" t="s">
        <v>519</v>
      </c>
      <c r="D32" s="995"/>
      <c r="E32" s="332">
        <f t="shared" si="98"/>
        <v>0</v>
      </c>
      <c r="F32" s="332">
        <f t="shared" si="99"/>
        <v>0</v>
      </c>
      <c r="G32" s="436">
        <f t="shared" si="100"/>
        <v>0</v>
      </c>
      <c r="H32" s="599" t="s">
        <v>440</v>
      </c>
      <c r="I32" s="388">
        <f t="shared" si="101"/>
        <v>0</v>
      </c>
      <c r="J32" s="347">
        <f t="shared" si="102"/>
        <v>0</v>
      </c>
      <c r="K32" s="431">
        <f t="shared" si="103"/>
        <v>0</v>
      </c>
      <c r="L32" s="431">
        <f t="shared" si="104"/>
        <v>0</v>
      </c>
      <c r="M32" s="348">
        <f t="shared" si="105"/>
        <v>0</v>
      </c>
      <c r="N32" s="394"/>
      <c r="O32" s="995"/>
      <c r="P32" s="360"/>
      <c r="Q32" s="361"/>
      <c r="R32" s="332">
        <f t="shared" si="106"/>
        <v>0</v>
      </c>
      <c r="S32" s="399">
        <f t="shared" si="107"/>
        <v>0</v>
      </c>
      <c r="T32" s="388">
        <f t="shared" si="108"/>
        <v>0</v>
      </c>
      <c r="U32" s="347">
        <f t="shared" si="109"/>
        <v>0</v>
      </c>
      <c r="V32" s="347">
        <f t="shared" si="109"/>
        <v>0</v>
      </c>
      <c r="W32" s="347">
        <f t="shared" si="109"/>
        <v>0</v>
      </c>
      <c r="X32" s="347">
        <f t="shared" si="109"/>
        <v>0</v>
      </c>
      <c r="Y32" s="347">
        <f t="shared" si="109"/>
        <v>0</v>
      </c>
      <c r="Z32" s="347">
        <f t="shared" si="109"/>
        <v>0</v>
      </c>
      <c r="AA32" s="347">
        <f t="shared" si="109"/>
        <v>0</v>
      </c>
      <c r="AB32" s="404">
        <f t="shared" si="109"/>
        <v>0</v>
      </c>
      <c r="AC32" s="388">
        <f t="shared" si="109"/>
        <v>0</v>
      </c>
      <c r="AD32" s="347">
        <f t="shared" si="109"/>
        <v>0</v>
      </c>
      <c r="AE32" s="347">
        <f t="shared" si="109"/>
        <v>0</v>
      </c>
      <c r="AF32" s="348">
        <f t="shared" si="109"/>
        <v>0</v>
      </c>
      <c r="AG32" s="394"/>
      <c r="AH32" s="995"/>
      <c r="AI32" s="360"/>
      <c r="AJ32" s="361"/>
      <c r="AK32" s="332">
        <f t="shared" si="110"/>
        <v>0</v>
      </c>
      <c r="AL32" s="399">
        <f t="shared" si="111"/>
        <v>0</v>
      </c>
      <c r="AM32" s="388">
        <f t="shared" si="112"/>
        <v>0</v>
      </c>
      <c r="AN32" s="347">
        <f t="shared" si="113"/>
        <v>0</v>
      </c>
      <c r="AO32" s="347">
        <f t="shared" si="113"/>
        <v>0</v>
      </c>
      <c r="AP32" s="347">
        <f t="shared" si="113"/>
        <v>0</v>
      </c>
      <c r="AQ32" s="347">
        <f t="shared" si="113"/>
        <v>0</v>
      </c>
      <c r="AR32" s="347">
        <f t="shared" si="113"/>
        <v>0</v>
      </c>
      <c r="AS32" s="347">
        <f t="shared" si="113"/>
        <v>0</v>
      </c>
      <c r="AT32" s="347">
        <f t="shared" si="113"/>
        <v>0</v>
      </c>
      <c r="AU32" s="404">
        <f t="shared" si="113"/>
        <v>0</v>
      </c>
      <c r="AV32" s="388">
        <f t="shared" si="113"/>
        <v>0</v>
      </c>
      <c r="AW32" s="347">
        <f t="shared" si="113"/>
        <v>0</v>
      </c>
      <c r="AX32" s="347">
        <f t="shared" si="113"/>
        <v>0</v>
      </c>
      <c r="AY32" s="348">
        <f t="shared" si="113"/>
        <v>0</v>
      </c>
      <c r="AZ32" s="394"/>
      <c r="BA32" s="995"/>
      <c r="BB32" s="360"/>
      <c r="BC32" s="361"/>
      <c r="BD32" s="332">
        <f t="shared" si="114"/>
        <v>0</v>
      </c>
      <c r="BE32" s="399">
        <f t="shared" si="115"/>
        <v>0</v>
      </c>
      <c r="BF32" s="388">
        <f t="shared" si="116"/>
        <v>0</v>
      </c>
      <c r="BG32" s="347">
        <f t="shared" si="117"/>
        <v>0</v>
      </c>
      <c r="BH32" s="347">
        <f t="shared" si="117"/>
        <v>0</v>
      </c>
      <c r="BI32" s="347">
        <f t="shared" si="117"/>
        <v>0</v>
      </c>
      <c r="BJ32" s="347">
        <f t="shared" si="117"/>
        <v>0</v>
      </c>
      <c r="BK32" s="347">
        <f t="shared" si="117"/>
        <v>0</v>
      </c>
      <c r="BL32" s="347">
        <f t="shared" si="117"/>
        <v>0</v>
      </c>
      <c r="BM32" s="347">
        <f t="shared" si="117"/>
        <v>0</v>
      </c>
      <c r="BN32" s="404">
        <f t="shared" si="117"/>
        <v>0</v>
      </c>
      <c r="BO32" s="388">
        <f t="shared" si="117"/>
        <v>0</v>
      </c>
      <c r="BP32" s="347">
        <f t="shared" si="117"/>
        <v>0</v>
      </c>
      <c r="BQ32" s="347">
        <f t="shared" si="117"/>
        <v>0</v>
      </c>
      <c r="BR32" s="348">
        <f t="shared" si="117"/>
        <v>0</v>
      </c>
      <c r="BS32" s="333"/>
      <c r="BT32" s="321" t="s">
        <v>445</v>
      </c>
    </row>
    <row r="33" spans="2:72" ht="16.05" customHeight="1" outlineLevel="1" x14ac:dyDescent="0.25">
      <c r="B33" s="356"/>
      <c r="C33" s="326"/>
      <c r="D33" s="995"/>
      <c r="E33" s="332">
        <f t="shared" si="98"/>
        <v>0</v>
      </c>
      <c r="F33" s="332">
        <f t="shared" si="99"/>
        <v>0</v>
      </c>
      <c r="G33" s="436">
        <f t="shared" si="100"/>
        <v>0</v>
      </c>
      <c r="H33" s="599" t="s">
        <v>440</v>
      </c>
      <c r="I33" s="388">
        <f t="shared" si="101"/>
        <v>0</v>
      </c>
      <c r="J33" s="347">
        <f t="shared" si="102"/>
        <v>0</v>
      </c>
      <c r="K33" s="431">
        <f t="shared" si="103"/>
        <v>0</v>
      </c>
      <c r="L33" s="431">
        <f t="shared" si="104"/>
        <v>0</v>
      </c>
      <c r="M33" s="348">
        <f t="shared" si="105"/>
        <v>0</v>
      </c>
      <c r="N33" s="394"/>
      <c r="O33" s="995"/>
      <c r="P33" s="360"/>
      <c r="Q33" s="361"/>
      <c r="R33" s="332">
        <f t="shared" si="106"/>
        <v>0</v>
      </c>
      <c r="S33" s="399">
        <f t="shared" si="107"/>
        <v>0</v>
      </c>
      <c r="T33" s="388">
        <f t="shared" si="108"/>
        <v>0</v>
      </c>
      <c r="U33" s="347">
        <f t="shared" si="109"/>
        <v>0</v>
      </c>
      <c r="V33" s="347">
        <f t="shared" si="109"/>
        <v>0</v>
      </c>
      <c r="W33" s="347">
        <f t="shared" si="109"/>
        <v>0</v>
      </c>
      <c r="X33" s="347">
        <f t="shared" si="109"/>
        <v>0</v>
      </c>
      <c r="Y33" s="347">
        <f t="shared" si="109"/>
        <v>0</v>
      </c>
      <c r="Z33" s="347">
        <f t="shared" si="109"/>
        <v>0</v>
      </c>
      <c r="AA33" s="347">
        <f t="shared" si="109"/>
        <v>0</v>
      </c>
      <c r="AB33" s="404">
        <f t="shared" si="109"/>
        <v>0</v>
      </c>
      <c r="AC33" s="388">
        <f t="shared" si="109"/>
        <v>0</v>
      </c>
      <c r="AD33" s="347">
        <f t="shared" si="109"/>
        <v>0</v>
      </c>
      <c r="AE33" s="347">
        <f t="shared" si="109"/>
        <v>0</v>
      </c>
      <c r="AF33" s="348">
        <f t="shared" si="109"/>
        <v>0</v>
      </c>
      <c r="AG33" s="394"/>
      <c r="AH33" s="995"/>
      <c r="AI33" s="360"/>
      <c r="AJ33" s="361"/>
      <c r="AK33" s="332">
        <f t="shared" si="110"/>
        <v>0</v>
      </c>
      <c r="AL33" s="399">
        <f t="shared" si="111"/>
        <v>0</v>
      </c>
      <c r="AM33" s="388">
        <f t="shared" si="112"/>
        <v>0</v>
      </c>
      <c r="AN33" s="347">
        <f t="shared" si="113"/>
        <v>0</v>
      </c>
      <c r="AO33" s="347">
        <f t="shared" si="113"/>
        <v>0</v>
      </c>
      <c r="AP33" s="347">
        <f t="shared" si="113"/>
        <v>0</v>
      </c>
      <c r="AQ33" s="347">
        <f t="shared" si="113"/>
        <v>0</v>
      </c>
      <c r="AR33" s="347">
        <f t="shared" si="113"/>
        <v>0</v>
      </c>
      <c r="AS33" s="347">
        <f t="shared" si="113"/>
        <v>0</v>
      </c>
      <c r="AT33" s="347">
        <f t="shared" si="113"/>
        <v>0</v>
      </c>
      <c r="AU33" s="404">
        <f t="shared" si="113"/>
        <v>0</v>
      </c>
      <c r="AV33" s="388">
        <f t="shared" si="113"/>
        <v>0</v>
      </c>
      <c r="AW33" s="347">
        <f t="shared" si="113"/>
        <v>0</v>
      </c>
      <c r="AX33" s="347">
        <f t="shared" si="113"/>
        <v>0</v>
      </c>
      <c r="AY33" s="348">
        <f t="shared" si="113"/>
        <v>0</v>
      </c>
      <c r="AZ33" s="394"/>
      <c r="BA33" s="995"/>
      <c r="BB33" s="360"/>
      <c r="BC33" s="361"/>
      <c r="BD33" s="332">
        <f t="shared" si="114"/>
        <v>0</v>
      </c>
      <c r="BE33" s="399">
        <f t="shared" si="115"/>
        <v>0</v>
      </c>
      <c r="BF33" s="388">
        <f t="shared" si="116"/>
        <v>0</v>
      </c>
      <c r="BG33" s="347">
        <f t="shared" si="117"/>
        <v>0</v>
      </c>
      <c r="BH33" s="347">
        <f t="shared" si="117"/>
        <v>0</v>
      </c>
      <c r="BI33" s="347">
        <f t="shared" si="117"/>
        <v>0</v>
      </c>
      <c r="BJ33" s="347">
        <f t="shared" si="117"/>
        <v>0</v>
      </c>
      <c r="BK33" s="347">
        <f t="shared" si="117"/>
        <v>0</v>
      </c>
      <c r="BL33" s="347">
        <f t="shared" si="117"/>
        <v>0</v>
      </c>
      <c r="BM33" s="347">
        <f t="shared" si="117"/>
        <v>0</v>
      </c>
      <c r="BN33" s="404">
        <f t="shared" si="117"/>
        <v>0</v>
      </c>
      <c r="BO33" s="388">
        <f t="shared" si="117"/>
        <v>0</v>
      </c>
      <c r="BP33" s="347">
        <f t="shared" si="117"/>
        <v>0</v>
      </c>
      <c r="BQ33" s="347">
        <f t="shared" si="117"/>
        <v>0</v>
      </c>
      <c r="BR33" s="348">
        <f t="shared" si="117"/>
        <v>0</v>
      </c>
      <c r="BS33" s="333"/>
      <c r="BT33" s="321" t="s">
        <v>422</v>
      </c>
    </row>
    <row r="34" spans="2:72" ht="16.05" customHeight="1" outlineLevel="1" x14ac:dyDescent="0.25">
      <c r="B34" s="356"/>
      <c r="C34" s="326"/>
      <c r="D34" s="995"/>
      <c r="E34" s="332">
        <f t="shared" si="98"/>
        <v>0</v>
      </c>
      <c r="F34" s="332">
        <f t="shared" si="99"/>
        <v>0</v>
      </c>
      <c r="G34" s="436">
        <f t="shared" si="100"/>
        <v>0</v>
      </c>
      <c r="H34" s="599" t="s">
        <v>440</v>
      </c>
      <c r="I34" s="388">
        <f t="shared" si="101"/>
        <v>0</v>
      </c>
      <c r="J34" s="347">
        <f t="shared" si="102"/>
        <v>0</v>
      </c>
      <c r="K34" s="431">
        <f t="shared" si="103"/>
        <v>0</v>
      </c>
      <c r="L34" s="431">
        <f t="shared" si="104"/>
        <v>0</v>
      </c>
      <c r="M34" s="348">
        <f t="shared" si="105"/>
        <v>0</v>
      </c>
      <c r="N34" s="394"/>
      <c r="O34" s="995">
        <f t="shared" ref="O34:O35" si="118">P34</f>
        <v>0</v>
      </c>
      <c r="P34" s="360"/>
      <c r="Q34" s="361"/>
      <c r="R34" s="332">
        <f t="shared" si="106"/>
        <v>0</v>
      </c>
      <c r="S34" s="399">
        <f t="shared" si="107"/>
        <v>0</v>
      </c>
      <c r="T34" s="388">
        <f t="shared" si="108"/>
        <v>0</v>
      </c>
      <c r="U34" s="347">
        <f t="shared" si="109"/>
        <v>0</v>
      </c>
      <c r="V34" s="347">
        <f t="shared" si="109"/>
        <v>0</v>
      </c>
      <c r="W34" s="347">
        <f t="shared" si="109"/>
        <v>0</v>
      </c>
      <c r="X34" s="347">
        <f t="shared" si="109"/>
        <v>0</v>
      </c>
      <c r="Y34" s="347">
        <f t="shared" si="109"/>
        <v>0</v>
      </c>
      <c r="Z34" s="347">
        <f t="shared" si="109"/>
        <v>0</v>
      </c>
      <c r="AA34" s="347">
        <f t="shared" si="109"/>
        <v>0</v>
      </c>
      <c r="AB34" s="404">
        <f t="shared" si="109"/>
        <v>0</v>
      </c>
      <c r="AC34" s="388">
        <f t="shared" si="109"/>
        <v>0</v>
      </c>
      <c r="AD34" s="347">
        <f t="shared" si="109"/>
        <v>0</v>
      </c>
      <c r="AE34" s="347">
        <f t="shared" si="109"/>
        <v>0</v>
      </c>
      <c r="AF34" s="348">
        <f t="shared" si="109"/>
        <v>0</v>
      </c>
      <c r="AG34" s="394"/>
      <c r="AH34" s="995"/>
      <c r="AI34" s="360"/>
      <c r="AJ34" s="361"/>
      <c r="AK34" s="332">
        <f t="shared" si="110"/>
        <v>0</v>
      </c>
      <c r="AL34" s="399">
        <f t="shared" si="111"/>
        <v>0</v>
      </c>
      <c r="AM34" s="388">
        <f t="shared" si="112"/>
        <v>0</v>
      </c>
      <c r="AN34" s="347">
        <f t="shared" si="113"/>
        <v>0</v>
      </c>
      <c r="AO34" s="347">
        <f t="shared" si="113"/>
        <v>0</v>
      </c>
      <c r="AP34" s="347">
        <f t="shared" si="113"/>
        <v>0</v>
      </c>
      <c r="AQ34" s="347">
        <f t="shared" si="113"/>
        <v>0</v>
      </c>
      <c r="AR34" s="347">
        <f t="shared" si="113"/>
        <v>0</v>
      </c>
      <c r="AS34" s="347">
        <f t="shared" si="113"/>
        <v>0</v>
      </c>
      <c r="AT34" s="347">
        <f t="shared" si="113"/>
        <v>0</v>
      </c>
      <c r="AU34" s="404">
        <f t="shared" si="113"/>
        <v>0</v>
      </c>
      <c r="AV34" s="388">
        <f t="shared" si="113"/>
        <v>0</v>
      </c>
      <c r="AW34" s="347">
        <f t="shared" si="113"/>
        <v>0</v>
      </c>
      <c r="AX34" s="347">
        <f t="shared" si="113"/>
        <v>0</v>
      </c>
      <c r="AY34" s="348">
        <f t="shared" si="113"/>
        <v>0</v>
      </c>
      <c r="AZ34" s="394"/>
      <c r="BA34" s="995"/>
      <c r="BB34" s="360"/>
      <c r="BC34" s="361"/>
      <c r="BD34" s="332">
        <f t="shared" si="114"/>
        <v>0</v>
      </c>
      <c r="BE34" s="399">
        <f t="shared" si="115"/>
        <v>0</v>
      </c>
      <c r="BF34" s="388">
        <f t="shared" si="116"/>
        <v>0</v>
      </c>
      <c r="BG34" s="347">
        <f t="shared" si="117"/>
        <v>0</v>
      </c>
      <c r="BH34" s="347">
        <f t="shared" si="117"/>
        <v>0</v>
      </c>
      <c r="BI34" s="347">
        <f t="shared" si="117"/>
        <v>0</v>
      </c>
      <c r="BJ34" s="347">
        <f t="shared" si="117"/>
        <v>0</v>
      </c>
      <c r="BK34" s="347">
        <f t="shared" si="117"/>
        <v>0</v>
      </c>
      <c r="BL34" s="347">
        <f t="shared" si="117"/>
        <v>0</v>
      </c>
      <c r="BM34" s="347">
        <f t="shared" si="117"/>
        <v>0</v>
      </c>
      <c r="BN34" s="404">
        <f t="shared" si="117"/>
        <v>0</v>
      </c>
      <c r="BO34" s="388">
        <f t="shared" si="117"/>
        <v>0</v>
      </c>
      <c r="BP34" s="347">
        <f t="shared" si="117"/>
        <v>0</v>
      </c>
      <c r="BQ34" s="347">
        <f t="shared" si="117"/>
        <v>0</v>
      </c>
      <c r="BR34" s="348">
        <f t="shared" si="117"/>
        <v>0</v>
      </c>
      <c r="BS34" s="333"/>
      <c r="BT34" s="321" t="s">
        <v>423</v>
      </c>
    </row>
    <row r="35" spans="2:72" ht="16.05" customHeight="1" outlineLevel="1" x14ac:dyDescent="0.25">
      <c r="B35" s="356">
        <v>3.11</v>
      </c>
      <c r="C35" s="326" t="s">
        <v>526</v>
      </c>
      <c r="D35" s="995"/>
      <c r="E35" s="332">
        <f t="shared" si="98"/>
        <v>0</v>
      </c>
      <c r="F35" s="332">
        <f t="shared" si="99"/>
        <v>0</v>
      </c>
      <c r="G35" s="436">
        <f t="shared" si="100"/>
        <v>0</v>
      </c>
      <c r="H35" s="599" t="s">
        <v>440</v>
      </c>
      <c r="I35" s="388">
        <f t="shared" si="101"/>
        <v>0</v>
      </c>
      <c r="J35" s="347">
        <f t="shared" si="102"/>
        <v>0</v>
      </c>
      <c r="K35" s="431">
        <f t="shared" si="103"/>
        <v>0</v>
      </c>
      <c r="L35" s="431">
        <f t="shared" si="104"/>
        <v>0</v>
      </c>
      <c r="M35" s="348">
        <f t="shared" si="105"/>
        <v>0</v>
      </c>
      <c r="N35" s="394"/>
      <c r="O35" s="995">
        <f t="shared" si="118"/>
        <v>0</v>
      </c>
      <c r="P35" s="360"/>
      <c r="Q35" s="361"/>
      <c r="R35" s="332">
        <f t="shared" si="106"/>
        <v>0</v>
      </c>
      <c r="S35" s="399">
        <f t="shared" si="107"/>
        <v>0</v>
      </c>
      <c r="T35" s="388">
        <f t="shared" si="108"/>
        <v>0</v>
      </c>
      <c r="U35" s="347">
        <f t="shared" si="109"/>
        <v>0</v>
      </c>
      <c r="V35" s="347">
        <f t="shared" si="109"/>
        <v>0</v>
      </c>
      <c r="W35" s="347">
        <f t="shared" si="109"/>
        <v>0</v>
      </c>
      <c r="X35" s="347">
        <f t="shared" si="109"/>
        <v>0</v>
      </c>
      <c r="Y35" s="347">
        <f t="shared" si="109"/>
        <v>0</v>
      </c>
      <c r="Z35" s="347">
        <f t="shared" si="109"/>
        <v>0</v>
      </c>
      <c r="AA35" s="347">
        <f t="shared" si="109"/>
        <v>0</v>
      </c>
      <c r="AB35" s="404">
        <f t="shared" si="109"/>
        <v>0</v>
      </c>
      <c r="AC35" s="388">
        <f t="shared" si="109"/>
        <v>0</v>
      </c>
      <c r="AD35" s="347">
        <f t="shared" si="109"/>
        <v>0</v>
      </c>
      <c r="AE35" s="347">
        <f t="shared" si="109"/>
        <v>0</v>
      </c>
      <c r="AF35" s="348">
        <f t="shared" si="109"/>
        <v>0</v>
      </c>
      <c r="AG35" s="394"/>
      <c r="AH35" s="995"/>
      <c r="AI35" s="360"/>
      <c r="AJ35" s="361"/>
      <c r="AK35" s="332">
        <f t="shared" si="110"/>
        <v>0</v>
      </c>
      <c r="AL35" s="399">
        <f t="shared" si="111"/>
        <v>0</v>
      </c>
      <c r="AM35" s="388">
        <f t="shared" si="112"/>
        <v>0</v>
      </c>
      <c r="AN35" s="347">
        <f t="shared" si="113"/>
        <v>0</v>
      </c>
      <c r="AO35" s="347">
        <f t="shared" si="113"/>
        <v>0</v>
      </c>
      <c r="AP35" s="347">
        <f t="shared" si="113"/>
        <v>0</v>
      </c>
      <c r="AQ35" s="347">
        <f t="shared" si="113"/>
        <v>0</v>
      </c>
      <c r="AR35" s="347">
        <f t="shared" si="113"/>
        <v>0</v>
      </c>
      <c r="AS35" s="347">
        <f t="shared" si="113"/>
        <v>0</v>
      </c>
      <c r="AT35" s="347">
        <f t="shared" si="113"/>
        <v>0</v>
      </c>
      <c r="AU35" s="404">
        <f t="shared" si="113"/>
        <v>0</v>
      </c>
      <c r="AV35" s="388">
        <f t="shared" si="113"/>
        <v>0</v>
      </c>
      <c r="AW35" s="347">
        <f t="shared" si="113"/>
        <v>0</v>
      </c>
      <c r="AX35" s="347">
        <f t="shared" si="113"/>
        <v>0</v>
      </c>
      <c r="AY35" s="348">
        <f t="shared" si="113"/>
        <v>0</v>
      </c>
      <c r="AZ35" s="394"/>
      <c r="BA35" s="995"/>
      <c r="BB35" s="360"/>
      <c r="BC35" s="361"/>
      <c r="BD35" s="332">
        <f t="shared" si="114"/>
        <v>0</v>
      </c>
      <c r="BE35" s="399">
        <f t="shared" si="115"/>
        <v>0</v>
      </c>
      <c r="BF35" s="388">
        <f t="shared" si="116"/>
        <v>0</v>
      </c>
      <c r="BG35" s="347">
        <f t="shared" si="117"/>
        <v>0</v>
      </c>
      <c r="BH35" s="347">
        <f t="shared" si="117"/>
        <v>0</v>
      </c>
      <c r="BI35" s="347">
        <f t="shared" si="117"/>
        <v>0</v>
      </c>
      <c r="BJ35" s="347">
        <f t="shared" si="117"/>
        <v>0</v>
      </c>
      <c r="BK35" s="347">
        <f t="shared" si="117"/>
        <v>0</v>
      </c>
      <c r="BL35" s="347">
        <f t="shared" si="117"/>
        <v>0</v>
      </c>
      <c r="BM35" s="347">
        <f t="shared" si="117"/>
        <v>0</v>
      </c>
      <c r="BN35" s="404">
        <f t="shared" si="117"/>
        <v>0</v>
      </c>
      <c r="BO35" s="388">
        <f t="shared" si="117"/>
        <v>0</v>
      </c>
      <c r="BP35" s="347">
        <f t="shared" si="117"/>
        <v>0</v>
      </c>
      <c r="BQ35" s="347">
        <f t="shared" si="117"/>
        <v>0</v>
      </c>
      <c r="BR35" s="348">
        <f t="shared" si="117"/>
        <v>0</v>
      </c>
      <c r="BS35" s="333"/>
      <c r="BT35" s="321" t="s">
        <v>424</v>
      </c>
    </row>
    <row r="36" spans="2:72" ht="16.05" customHeight="1" x14ac:dyDescent="0.25">
      <c r="B36" s="358">
        <v>4</v>
      </c>
      <c r="C36" s="328" t="s">
        <v>551</v>
      </c>
      <c r="D36" s="341">
        <f t="shared" ref="D36:G36" si="119">SUM(D37:D40)</f>
        <v>0</v>
      </c>
      <c r="E36" s="340">
        <f t="shared" si="119"/>
        <v>0</v>
      </c>
      <c r="F36" s="340">
        <f t="shared" si="119"/>
        <v>0</v>
      </c>
      <c r="G36" s="435">
        <f t="shared" si="119"/>
        <v>0</v>
      </c>
      <c r="H36" s="598" t="s">
        <v>440</v>
      </c>
      <c r="I36" s="387">
        <f t="shared" ref="I36:M36" si="120">SUM(I37:I40)</f>
        <v>0</v>
      </c>
      <c r="J36" s="343">
        <f t="shared" si="120"/>
        <v>0</v>
      </c>
      <c r="K36" s="430">
        <f t="shared" si="120"/>
        <v>0</v>
      </c>
      <c r="L36" s="430">
        <f t="shared" si="120"/>
        <v>0</v>
      </c>
      <c r="M36" s="344">
        <f t="shared" si="120"/>
        <v>0</v>
      </c>
      <c r="N36" s="393"/>
      <c r="O36" s="341">
        <f>SUM(O37:O40)</f>
        <v>0</v>
      </c>
      <c r="P36" s="340">
        <f t="shared" ref="P36:R36" si="121">SUM(P37:P40)</f>
        <v>0</v>
      </c>
      <c r="Q36" s="342">
        <f>IFERROR(S36/R36,0)</f>
        <v>0</v>
      </c>
      <c r="R36" s="340">
        <f t="shared" si="121"/>
        <v>0</v>
      </c>
      <c r="S36" s="400">
        <f>SUM(S37:S40)</f>
        <v>0</v>
      </c>
      <c r="T36" s="387">
        <f>SUM(T37:T40)</f>
        <v>0</v>
      </c>
      <c r="U36" s="343">
        <f t="shared" ref="U36:AF36" si="122">SUM(U37:U40)</f>
        <v>0</v>
      </c>
      <c r="V36" s="343">
        <f t="shared" si="122"/>
        <v>0</v>
      </c>
      <c r="W36" s="343">
        <f t="shared" si="122"/>
        <v>0</v>
      </c>
      <c r="X36" s="343">
        <f t="shared" si="122"/>
        <v>0</v>
      </c>
      <c r="Y36" s="343">
        <f t="shared" si="122"/>
        <v>0</v>
      </c>
      <c r="Z36" s="343">
        <f t="shared" si="122"/>
        <v>0</v>
      </c>
      <c r="AA36" s="343">
        <f t="shared" si="122"/>
        <v>0</v>
      </c>
      <c r="AB36" s="403">
        <f t="shared" si="122"/>
        <v>0</v>
      </c>
      <c r="AC36" s="387">
        <f t="shared" si="122"/>
        <v>0</v>
      </c>
      <c r="AD36" s="343">
        <f t="shared" si="122"/>
        <v>0</v>
      </c>
      <c r="AE36" s="343">
        <f t="shared" si="122"/>
        <v>0</v>
      </c>
      <c r="AF36" s="344">
        <f t="shared" si="122"/>
        <v>0</v>
      </c>
      <c r="AG36" s="393"/>
      <c r="AH36" s="341"/>
      <c r="AI36" s="340">
        <f t="shared" ref="AI36" si="123">SUM(AI37:AI40)</f>
        <v>0</v>
      </c>
      <c r="AJ36" s="342">
        <f>IFERROR(AL36/AK36,0)</f>
        <v>0</v>
      </c>
      <c r="AK36" s="340">
        <f t="shared" ref="AK36" si="124">SUM(AK37:AK40)</f>
        <v>0</v>
      </c>
      <c r="AL36" s="400">
        <f>SUM(AL37:AL40)</f>
        <v>0</v>
      </c>
      <c r="AM36" s="387">
        <f>SUM(AM37:AM40)</f>
        <v>0</v>
      </c>
      <c r="AN36" s="343">
        <f t="shared" ref="AN36:AY36" si="125">SUM(AN37:AN40)</f>
        <v>0</v>
      </c>
      <c r="AO36" s="343">
        <f t="shared" si="125"/>
        <v>0</v>
      </c>
      <c r="AP36" s="343">
        <f t="shared" si="125"/>
        <v>0</v>
      </c>
      <c r="AQ36" s="343">
        <f t="shared" si="125"/>
        <v>0</v>
      </c>
      <c r="AR36" s="343">
        <f t="shared" si="125"/>
        <v>0</v>
      </c>
      <c r="AS36" s="343">
        <f t="shared" si="125"/>
        <v>0</v>
      </c>
      <c r="AT36" s="343">
        <f t="shared" si="125"/>
        <v>0</v>
      </c>
      <c r="AU36" s="403">
        <f t="shared" si="125"/>
        <v>0</v>
      </c>
      <c r="AV36" s="387">
        <f t="shared" si="125"/>
        <v>0</v>
      </c>
      <c r="AW36" s="343">
        <f t="shared" si="125"/>
        <v>0</v>
      </c>
      <c r="AX36" s="343">
        <f t="shared" si="125"/>
        <v>0</v>
      </c>
      <c r="AY36" s="344">
        <f t="shared" si="125"/>
        <v>0</v>
      </c>
      <c r="AZ36" s="393"/>
      <c r="BA36" s="341"/>
      <c r="BB36" s="340">
        <f t="shared" ref="BB36" si="126">SUM(BB37:BB40)</f>
        <v>0</v>
      </c>
      <c r="BC36" s="342">
        <f>IFERROR(BE36/BD36,0)</f>
        <v>0</v>
      </c>
      <c r="BD36" s="340">
        <f t="shared" ref="BD36" si="127">SUM(BD37:BD40)</f>
        <v>0</v>
      </c>
      <c r="BE36" s="400">
        <f>SUM(BE37:BE40)</f>
        <v>0</v>
      </c>
      <c r="BF36" s="387">
        <f>SUM(BF37:BF40)</f>
        <v>0</v>
      </c>
      <c r="BG36" s="343">
        <f t="shared" ref="BG36:BR36" si="128">SUM(BG37:BG40)</f>
        <v>0</v>
      </c>
      <c r="BH36" s="343">
        <f t="shared" si="128"/>
        <v>0</v>
      </c>
      <c r="BI36" s="343">
        <f t="shared" si="128"/>
        <v>0</v>
      </c>
      <c r="BJ36" s="343">
        <f t="shared" si="128"/>
        <v>0</v>
      </c>
      <c r="BK36" s="343">
        <f t="shared" si="128"/>
        <v>0</v>
      </c>
      <c r="BL36" s="343">
        <f t="shared" si="128"/>
        <v>0</v>
      </c>
      <c r="BM36" s="343">
        <f t="shared" si="128"/>
        <v>0</v>
      </c>
      <c r="BN36" s="403">
        <f t="shared" si="128"/>
        <v>0</v>
      </c>
      <c r="BO36" s="387">
        <f t="shared" si="128"/>
        <v>0</v>
      </c>
      <c r="BP36" s="343">
        <f t="shared" si="128"/>
        <v>0</v>
      </c>
      <c r="BQ36" s="343">
        <f t="shared" si="128"/>
        <v>0</v>
      </c>
      <c r="BR36" s="344">
        <f t="shared" si="128"/>
        <v>0</v>
      </c>
      <c r="BS36" s="345"/>
      <c r="BT36" s="329"/>
    </row>
    <row r="37" spans="2:72" ht="16.05" customHeight="1" outlineLevel="1" x14ac:dyDescent="0.25">
      <c r="B37" s="356">
        <v>4.0999999999999996</v>
      </c>
      <c r="C37" s="326" t="s">
        <v>532</v>
      </c>
      <c r="D37" s="995"/>
      <c r="E37" s="332">
        <f t="shared" ref="E37:E40" si="129">P37+AI37+BB37</f>
        <v>0</v>
      </c>
      <c r="F37" s="332">
        <f t="shared" ref="F37:F40" si="130">R37+AK37+BD37</f>
        <v>0</v>
      </c>
      <c r="G37" s="436">
        <f t="shared" ref="G37:G40" si="131">S37+AL37+BE37</f>
        <v>0</v>
      </c>
      <c r="H37" s="599" t="s">
        <v>440</v>
      </c>
      <c r="I37" s="388">
        <f t="shared" ref="I37:I40" si="132">IFERROR($E37/I$6*10000,0)</f>
        <v>0</v>
      </c>
      <c r="J37" s="347">
        <f t="shared" ref="J37:J40" si="133">IF(J$6&gt;0,IF($H37="车位分摊-0%",$E37/$I$7*10000,IF($H37="车位分摊-50%",$E37/($I$7+$I$8*0.5)*10000,$E37/$I$6*10000)),0)</f>
        <v>0</v>
      </c>
      <c r="K37" s="431">
        <f t="shared" ref="K37:K40" si="134">IF(K$6&gt;0,IF($H37="车位分摊-0%",0,IF($H37="车位分摊-50%",$E37/($I$7+$I$8*0.5)*10000*0.5,$E37/$I$6*10000)),0)</f>
        <v>0</v>
      </c>
      <c r="L37" s="431">
        <f t="shared" ref="L37:L40" si="135">IFERROR($E37/L$6*10000,0)</f>
        <v>0</v>
      </c>
      <c r="M37" s="348">
        <f t="shared" ref="M37:M40" si="136">IF(M$6&gt;0,IF($H37="车位分摊-0%",0,IF($H37="车位分摊-50%",$E37/($I$7+$I$8*0.5)*10000*0.5,$E37/$I$6*10000)),0)</f>
        <v>0</v>
      </c>
      <c r="N37" s="394"/>
      <c r="O37" s="995">
        <f t="shared" ref="O37:O40" si="137">P37</f>
        <v>0</v>
      </c>
      <c r="P37" s="360"/>
      <c r="Q37" s="361"/>
      <c r="R37" s="332">
        <f t="shared" ref="R37:R40" si="138">ROUND(P37/(1+Q37),2)</f>
        <v>0</v>
      </c>
      <c r="S37" s="399">
        <f t="shared" ref="S37:S40" si="139">P37-R37</f>
        <v>0</v>
      </c>
      <c r="T37" s="388">
        <f t="shared" ref="T37:T40" si="140">IFERROR($P37/T$6*10000,0)</f>
        <v>0</v>
      </c>
      <c r="U37" s="347">
        <f t="shared" ref="U37:AF40" si="141">IF(U$6&gt;0,IF(U$7&gt;0,IF($H37="车位分摊-0%",$P37/$T$7*10000,IF($H37="车位分摊-50%",$P37/($T$7+$T$8*0.5)*10000,$P37/$T$6*10000)),IF(U$8&gt;0,IF($H37="车位分摊-0%",0,IF($H37="车位分摊-50%",$P37/($T$7+$T$8*0.5)*10000*0.5,$P37/$T$6*10000)),0)),0)</f>
        <v>0</v>
      </c>
      <c r="V37" s="347">
        <f t="shared" si="141"/>
        <v>0</v>
      </c>
      <c r="W37" s="347">
        <f t="shared" si="141"/>
        <v>0</v>
      </c>
      <c r="X37" s="347">
        <f t="shared" si="141"/>
        <v>0</v>
      </c>
      <c r="Y37" s="347">
        <f t="shared" si="141"/>
        <v>0</v>
      </c>
      <c r="Z37" s="347">
        <f t="shared" si="141"/>
        <v>0</v>
      </c>
      <c r="AA37" s="347">
        <f t="shared" si="141"/>
        <v>0</v>
      </c>
      <c r="AB37" s="404">
        <f t="shared" si="141"/>
        <v>0</v>
      </c>
      <c r="AC37" s="388">
        <f t="shared" si="141"/>
        <v>0</v>
      </c>
      <c r="AD37" s="347">
        <f t="shared" si="141"/>
        <v>0</v>
      </c>
      <c r="AE37" s="347">
        <f t="shared" si="141"/>
        <v>0</v>
      </c>
      <c r="AF37" s="348">
        <f t="shared" si="141"/>
        <v>0</v>
      </c>
      <c r="AG37" s="394"/>
      <c r="AH37" s="995"/>
      <c r="AI37" s="360"/>
      <c r="AJ37" s="361"/>
      <c r="AK37" s="332">
        <f t="shared" ref="AK37" si="142">ROUND(AI37/(1+AJ37),2)</f>
        <v>0</v>
      </c>
      <c r="AL37" s="399">
        <f t="shared" ref="AL37" si="143">AI37-AK37</f>
        <v>0</v>
      </c>
      <c r="AM37" s="388">
        <f t="shared" ref="AM37:AM40" si="144">IFERROR($AI37/AM$6*10000,0)</f>
        <v>0</v>
      </c>
      <c r="AN37" s="347">
        <f t="shared" ref="AN37:AY40" si="145">IF(AN$6&gt;0,IF(AN$7&gt;0,IF($H37="车位分摊-0%",$AI37/$AM$7*10000,IF($H37="车位分摊-50%",$AI37/($AM$7+$AM$8*0.5)*10000,$AI37/$AM$6*10000)),IF(AN$8&gt;0,IF($H37="车位分摊-0%",0,IF($H37="车位分摊-50%",$AI37/($AM$7+$AM$8*0.5)*10000*0.5,$AI37/$AM$6*10000)),0)),0)</f>
        <v>0</v>
      </c>
      <c r="AO37" s="347">
        <f t="shared" si="145"/>
        <v>0</v>
      </c>
      <c r="AP37" s="347">
        <f t="shared" si="145"/>
        <v>0</v>
      </c>
      <c r="AQ37" s="347">
        <f t="shared" si="145"/>
        <v>0</v>
      </c>
      <c r="AR37" s="347">
        <f t="shared" si="145"/>
        <v>0</v>
      </c>
      <c r="AS37" s="347">
        <f t="shared" si="145"/>
        <v>0</v>
      </c>
      <c r="AT37" s="347">
        <f t="shared" si="145"/>
        <v>0</v>
      </c>
      <c r="AU37" s="404">
        <f t="shared" si="145"/>
        <v>0</v>
      </c>
      <c r="AV37" s="388">
        <f t="shared" si="145"/>
        <v>0</v>
      </c>
      <c r="AW37" s="347">
        <f t="shared" si="145"/>
        <v>0</v>
      </c>
      <c r="AX37" s="347">
        <f t="shared" si="145"/>
        <v>0</v>
      </c>
      <c r="AY37" s="348">
        <f t="shared" si="145"/>
        <v>0</v>
      </c>
      <c r="AZ37" s="394"/>
      <c r="BA37" s="995"/>
      <c r="BB37" s="360"/>
      <c r="BC37" s="361"/>
      <c r="BD37" s="332">
        <f t="shared" ref="BD37" si="146">ROUND(BB37/(1+BC37),2)</f>
        <v>0</v>
      </c>
      <c r="BE37" s="399">
        <f t="shared" ref="BE37" si="147">BB37-BD37</f>
        <v>0</v>
      </c>
      <c r="BF37" s="388">
        <f t="shared" ref="BF37:BF40" si="148">IFERROR($BB37/BF$6*10000,0)</f>
        <v>0</v>
      </c>
      <c r="BG37" s="347">
        <f t="shared" ref="BG37:BR40" si="149">IF(BG$6&gt;0,IF(BG$7&gt;0,IF($H37="车位分摊-0%",$BB37/$BF$7*10000,IF($H37="车位分摊-50%",$BB37/($BF$7+$BF$8*0.5)*10000,$BB37/$BF$6*10000)),IF(BG$8&gt;0,IF($H37="车位分摊-0%",0,IF($H37="车位分摊-50%",$BB37/($BF$7+$BF$8*0.5)*10000*0.5,$BB37/$BF$6*10000)),0)),0)</f>
        <v>0</v>
      </c>
      <c r="BH37" s="347">
        <f t="shared" si="149"/>
        <v>0</v>
      </c>
      <c r="BI37" s="347">
        <f t="shared" si="149"/>
        <v>0</v>
      </c>
      <c r="BJ37" s="347">
        <f t="shared" si="149"/>
        <v>0</v>
      </c>
      <c r="BK37" s="347">
        <f t="shared" si="149"/>
        <v>0</v>
      </c>
      <c r="BL37" s="347">
        <f t="shared" si="149"/>
        <v>0</v>
      </c>
      <c r="BM37" s="347">
        <f t="shared" si="149"/>
        <v>0</v>
      </c>
      <c r="BN37" s="404">
        <f t="shared" si="149"/>
        <v>0</v>
      </c>
      <c r="BO37" s="388">
        <f t="shared" si="149"/>
        <v>0</v>
      </c>
      <c r="BP37" s="347">
        <f t="shared" si="149"/>
        <v>0</v>
      </c>
      <c r="BQ37" s="347">
        <f t="shared" si="149"/>
        <v>0</v>
      </c>
      <c r="BR37" s="348">
        <f t="shared" si="149"/>
        <v>0</v>
      </c>
      <c r="BS37" s="333"/>
      <c r="BT37" s="321" t="s">
        <v>425</v>
      </c>
    </row>
    <row r="38" spans="2:72" ht="16.05" customHeight="1" outlineLevel="1" x14ac:dyDescent="0.25">
      <c r="B38" s="356">
        <v>4.2</v>
      </c>
      <c r="C38" s="326" t="s">
        <v>533</v>
      </c>
      <c r="D38" s="995"/>
      <c r="E38" s="332">
        <f t="shared" si="129"/>
        <v>0</v>
      </c>
      <c r="F38" s="332">
        <f t="shared" si="130"/>
        <v>0</v>
      </c>
      <c r="G38" s="436">
        <f t="shared" si="131"/>
        <v>0</v>
      </c>
      <c r="H38" s="599" t="s">
        <v>440</v>
      </c>
      <c r="I38" s="388">
        <f t="shared" si="132"/>
        <v>0</v>
      </c>
      <c r="J38" s="347">
        <f t="shared" si="133"/>
        <v>0</v>
      </c>
      <c r="K38" s="431">
        <f t="shared" si="134"/>
        <v>0</v>
      </c>
      <c r="L38" s="431">
        <f t="shared" si="135"/>
        <v>0</v>
      </c>
      <c r="M38" s="348">
        <f t="shared" si="136"/>
        <v>0</v>
      </c>
      <c r="N38" s="394"/>
      <c r="O38" s="995"/>
      <c r="P38" s="360"/>
      <c r="Q38" s="361"/>
      <c r="R38" s="332"/>
      <c r="S38" s="399"/>
      <c r="T38" s="388">
        <f t="shared" si="140"/>
        <v>0</v>
      </c>
      <c r="U38" s="347">
        <f t="shared" si="141"/>
        <v>0</v>
      </c>
      <c r="V38" s="347">
        <f t="shared" si="141"/>
        <v>0</v>
      </c>
      <c r="W38" s="347">
        <f t="shared" si="141"/>
        <v>0</v>
      </c>
      <c r="X38" s="347">
        <f t="shared" si="141"/>
        <v>0</v>
      </c>
      <c r="Y38" s="347">
        <f t="shared" si="141"/>
        <v>0</v>
      </c>
      <c r="Z38" s="347">
        <f t="shared" si="141"/>
        <v>0</v>
      </c>
      <c r="AA38" s="347">
        <f t="shared" si="141"/>
        <v>0</v>
      </c>
      <c r="AB38" s="404">
        <f t="shared" si="141"/>
        <v>0</v>
      </c>
      <c r="AC38" s="388">
        <f t="shared" si="141"/>
        <v>0</v>
      </c>
      <c r="AD38" s="347">
        <f t="shared" si="141"/>
        <v>0</v>
      </c>
      <c r="AE38" s="347">
        <f t="shared" si="141"/>
        <v>0</v>
      </c>
      <c r="AF38" s="348">
        <f t="shared" si="141"/>
        <v>0</v>
      </c>
      <c r="AG38" s="394"/>
      <c r="AH38" s="995"/>
      <c r="AI38" s="360"/>
      <c r="AJ38" s="361"/>
      <c r="AK38" s="332"/>
      <c r="AL38" s="399"/>
      <c r="AM38" s="388">
        <f t="shared" si="144"/>
        <v>0</v>
      </c>
      <c r="AN38" s="347">
        <f t="shared" si="145"/>
        <v>0</v>
      </c>
      <c r="AO38" s="347">
        <f t="shared" si="145"/>
        <v>0</v>
      </c>
      <c r="AP38" s="347">
        <f t="shared" si="145"/>
        <v>0</v>
      </c>
      <c r="AQ38" s="347">
        <f t="shared" si="145"/>
        <v>0</v>
      </c>
      <c r="AR38" s="347">
        <f t="shared" si="145"/>
        <v>0</v>
      </c>
      <c r="AS38" s="347">
        <f t="shared" si="145"/>
        <v>0</v>
      </c>
      <c r="AT38" s="347">
        <f t="shared" si="145"/>
        <v>0</v>
      </c>
      <c r="AU38" s="404">
        <f t="shared" si="145"/>
        <v>0</v>
      </c>
      <c r="AV38" s="388">
        <f t="shared" si="145"/>
        <v>0</v>
      </c>
      <c r="AW38" s="347">
        <f t="shared" si="145"/>
        <v>0</v>
      </c>
      <c r="AX38" s="347">
        <f t="shared" si="145"/>
        <v>0</v>
      </c>
      <c r="AY38" s="348">
        <f t="shared" si="145"/>
        <v>0</v>
      </c>
      <c r="AZ38" s="394"/>
      <c r="BA38" s="995"/>
      <c r="BB38" s="360"/>
      <c r="BC38" s="361"/>
      <c r="BD38" s="332"/>
      <c r="BE38" s="399"/>
      <c r="BF38" s="388">
        <f t="shared" si="148"/>
        <v>0</v>
      </c>
      <c r="BG38" s="347">
        <f t="shared" si="149"/>
        <v>0</v>
      </c>
      <c r="BH38" s="347">
        <f t="shared" si="149"/>
        <v>0</v>
      </c>
      <c r="BI38" s="347">
        <f t="shared" si="149"/>
        <v>0</v>
      </c>
      <c r="BJ38" s="347">
        <f t="shared" si="149"/>
        <v>0</v>
      </c>
      <c r="BK38" s="347">
        <f t="shared" si="149"/>
        <v>0</v>
      </c>
      <c r="BL38" s="347">
        <f t="shared" si="149"/>
        <v>0</v>
      </c>
      <c r="BM38" s="347">
        <f t="shared" si="149"/>
        <v>0</v>
      </c>
      <c r="BN38" s="404">
        <f t="shared" si="149"/>
        <v>0</v>
      </c>
      <c r="BO38" s="388">
        <f t="shared" si="149"/>
        <v>0</v>
      </c>
      <c r="BP38" s="347">
        <f t="shared" si="149"/>
        <v>0</v>
      </c>
      <c r="BQ38" s="347">
        <f t="shared" si="149"/>
        <v>0</v>
      </c>
      <c r="BR38" s="348">
        <f t="shared" si="149"/>
        <v>0</v>
      </c>
      <c r="BS38" s="333"/>
      <c r="BT38" s="321" t="s">
        <v>426</v>
      </c>
    </row>
    <row r="39" spans="2:72" ht="16.05" customHeight="1" outlineLevel="1" x14ac:dyDescent="0.25">
      <c r="B39" s="356">
        <v>4.3</v>
      </c>
      <c r="C39" s="326" t="s">
        <v>534</v>
      </c>
      <c r="D39" s="995"/>
      <c r="E39" s="332">
        <f t="shared" si="129"/>
        <v>0</v>
      </c>
      <c r="F39" s="332">
        <f t="shared" si="130"/>
        <v>0</v>
      </c>
      <c r="G39" s="436">
        <f t="shared" si="131"/>
        <v>0</v>
      </c>
      <c r="H39" s="599" t="s">
        <v>440</v>
      </c>
      <c r="I39" s="388">
        <f t="shared" si="132"/>
        <v>0</v>
      </c>
      <c r="J39" s="347">
        <f t="shared" si="133"/>
        <v>0</v>
      </c>
      <c r="K39" s="431">
        <f t="shared" si="134"/>
        <v>0</v>
      </c>
      <c r="L39" s="431">
        <f t="shared" si="135"/>
        <v>0</v>
      </c>
      <c r="M39" s="348">
        <f t="shared" si="136"/>
        <v>0</v>
      </c>
      <c r="N39" s="394"/>
      <c r="O39" s="995"/>
      <c r="P39" s="360"/>
      <c r="Q39" s="361"/>
      <c r="R39" s="332"/>
      <c r="S39" s="399"/>
      <c r="T39" s="388">
        <f t="shared" si="140"/>
        <v>0</v>
      </c>
      <c r="U39" s="347">
        <f t="shared" si="141"/>
        <v>0</v>
      </c>
      <c r="V39" s="347">
        <f t="shared" si="141"/>
        <v>0</v>
      </c>
      <c r="W39" s="347">
        <f t="shared" si="141"/>
        <v>0</v>
      </c>
      <c r="X39" s="347">
        <f t="shared" si="141"/>
        <v>0</v>
      </c>
      <c r="Y39" s="347">
        <f t="shared" si="141"/>
        <v>0</v>
      </c>
      <c r="Z39" s="347">
        <f t="shared" si="141"/>
        <v>0</v>
      </c>
      <c r="AA39" s="347">
        <f t="shared" si="141"/>
        <v>0</v>
      </c>
      <c r="AB39" s="404">
        <f t="shared" si="141"/>
        <v>0</v>
      </c>
      <c r="AC39" s="388">
        <f t="shared" si="141"/>
        <v>0</v>
      </c>
      <c r="AD39" s="347">
        <f t="shared" si="141"/>
        <v>0</v>
      </c>
      <c r="AE39" s="347">
        <f t="shared" si="141"/>
        <v>0</v>
      </c>
      <c r="AF39" s="348">
        <f t="shared" si="141"/>
        <v>0</v>
      </c>
      <c r="AG39" s="394"/>
      <c r="AH39" s="995"/>
      <c r="AI39" s="360"/>
      <c r="AJ39" s="361"/>
      <c r="AK39" s="332"/>
      <c r="AL39" s="399"/>
      <c r="AM39" s="388">
        <f t="shared" si="144"/>
        <v>0</v>
      </c>
      <c r="AN39" s="347">
        <f t="shared" si="145"/>
        <v>0</v>
      </c>
      <c r="AO39" s="347">
        <f t="shared" si="145"/>
        <v>0</v>
      </c>
      <c r="AP39" s="347">
        <f t="shared" si="145"/>
        <v>0</v>
      </c>
      <c r="AQ39" s="347">
        <f t="shared" si="145"/>
        <v>0</v>
      </c>
      <c r="AR39" s="347">
        <f t="shared" si="145"/>
        <v>0</v>
      </c>
      <c r="AS39" s="347">
        <f t="shared" si="145"/>
        <v>0</v>
      </c>
      <c r="AT39" s="347">
        <f t="shared" si="145"/>
        <v>0</v>
      </c>
      <c r="AU39" s="404">
        <f t="shared" si="145"/>
        <v>0</v>
      </c>
      <c r="AV39" s="388">
        <f t="shared" si="145"/>
        <v>0</v>
      </c>
      <c r="AW39" s="347">
        <f t="shared" si="145"/>
        <v>0</v>
      </c>
      <c r="AX39" s="347">
        <f t="shared" si="145"/>
        <v>0</v>
      </c>
      <c r="AY39" s="348">
        <f t="shared" si="145"/>
        <v>0</v>
      </c>
      <c r="AZ39" s="394"/>
      <c r="BA39" s="995"/>
      <c r="BB39" s="360"/>
      <c r="BC39" s="361"/>
      <c r="BD39" s="332"/>
      <c r="BE39" s="399"/>
      <c r="BF39" s="388">
        <f t="shared" si="148"/>
        <v>0</v>
      </c>
      <c r="BG39" s="347">
        <f t="shared" si="149"/>
        <v>0</v>
      </c>
      <c r="BH39" s="347">
        <f t="shared" si="149"/>
        <v>0</v>
      </c>
      <c r="BI39" s="347">
        <f t="shared" si="149"/>
        <v>0</v>
      </c>
      <c r="BJ39" s="347">
        <f t="shared" si="149"/>
        <v>0</v>
      </c>
      <c r="BK39" s="347">
        <f t="shared" si="149"/>
        <v>0</v>
      </c>
      <c r="BL39" s="347">
        <f t="shared" si="149"/>
        <v>0</v>
      </c>
      <c r="BM39" s="347">
        <f t="shared" si="149"/>
        <v>0</v>
      </c>
      <c r="BN39" s="404">
        <f t="shared" si="149"/>
        <v>0</v>
      </c>
      <c r="BO39" s="388">
        <f t="shared" si="149"/>
        <v>0</v>
      </c>
      <c r="BP39" s="347">
        <f t="shared" si="149"/>
        <v>0</v>
      </c>
      <c r="BQ39" s="347">
        <f t="shared" si="149"/>
        <v>0</v>
      </c>
      <c r="BR39" s="348">
        <f t="shared" si="149"/>
        <v>0</v>
      </c>
      <c r="BS39" s="333"/>
      <c r="BT39" s="321" t="s">
        <v>427</v>
      </c>
    </row>
    <row r="40" spans="2:72" ht="16.05" customHeight="1" outlineLevel="1" x14ac:dyDescent="0.25">
      <c r="B40" s="356"/>
      <c r="C40" s="326"/>
      <c r="D40" s="995"/>
      <c r="E40" s="332">
        <f t="shared" si="129"/>
        <v>0</v>
      </c>
      <c r="F40" s="332">
        <f t="shared" si="130"/>
        <v>0</v>
      </c>
      <c r="G40" s="436">
        <f t="shared" si="131"/>
        <v>0</v>
      </c>
      <c r="H40" s="599" t="s">
        <v>440</v>
      </c>
      <c r="I40" s="388">
        <f t="shared" si="132"/>
        <v>0</v>
      </c>
      <c r="J40" s="347">
        <f t="shared" si="133"/>
        <v>0</v>
      </c>
      <c r="K40" s="431">
        <f t="shared" si="134"/>
        <v>0</v>
      </c>
      <c r="L40" s="431">
        <f t="shared" si="135"/>
        <v>0</v>
      </c>
      <c r="M40" s="348">
        <f t="shared" si="136"/>
        <v>0</v>
      </c>
      <c r="N40" s="394"/>
      <c r="O40" s="995">
        <f t="shared" si="137"/>
        <v>0</v>
      </c>
      <c r="P40" s="360"/>
      <c r="Q40" s="361"/>
      <c r="R40" s="332">
        <f t="shared" si="138"/>
        <v>0</v>
      </c>
      <c r="S40" s="399">
        <f t="shared" si="139"/>
        <v>0</v>
      </c>
      <c r="T40" s="388">
        <f t="shared" si="140"/>
        <v>0</v>
      </c>
      <c r="U40" s="347">
        <f t="shared" si="141"/>
        <v>0</v>
      </c>
      <c r="V40" s="347">
        <f t="shared" si="141"/>
        <v>0</v>
      </c>
      <c r="W40" s="347">
        <f t="shared" si="141"/>
        <v>0</v>
      </c>
      <c r="X40" s="347">
        <f t="shared" si="141"/>
        <v>0</v>
      </c>
      <c r="Y40" s="347">
        <f t="shared" si="141"/>
        <v>0</v>
      </c>
      <c r="Z40" s="347">
        <f t="shared" si="141"/>
        <v>0</v>
      </c>
      <c r="AA40" s="347">
        <f t="shared" si="141"/>
        <v>0</v>
      </c>
      <c r="AB40" s="404">
        <f t="shared" si="141"/>
        <v>0</v>
      </c>
      <c r="AC40" s="388">
        <f t="shared" si="141"/>
        <v>0</v>
      </c>
      <c r="AD40" s="347">
        <f t="shared" si="141"/>
        <v>0</v>
      </c>
      <c r="AE40" s="347">
        <f t="shared" si="141"/>
        <v>0</v>
      </c>
      <c r="AF40" s="348">
        <f t="shared" si="141"/>
        <v>0</v>
      </c>
      <c r="AG40" s="394"/>
      <c r="AH40" s="995"/>
      <c r="AI40" s="360"/>
      <c r="AJ40" s="361"/>
      <c r="AK40" s="332">
        <f t="shared" ref="AK40" si="150">ROUND(AI40/(1+AJ40),2)</f>
        <v>0</v>
      </c>
      <c r="AL40" s="399">
        <f t="shared" ref="AL40" si="151">AI40-AK40</f>
        <v>0</v>
      </c>
      <c r="AM40" s="388">
        <f t="shared" si="144"/>
        <v>0</v>
      </c>
      <c r="AN40" s="347">
        <f t="shared" si="145"/>
        <v>0</v>
      </c>
      <c r="AO40" s="347">
        <f t="shared" si="145"/>
        <v>0</v>
      </c>
      <c r="AP40" s="347">
        <f t="shared" si="145"/>
        <v>0</v>
      </c>
      <c r="AQ40" s="347">
        <f t="shared" si="145"/>
        <v>0</v>
      </c>
      <c r="AR40" s="347">
        <f t="shared" si="145"/>
        <v>0</v>
      </c>
      <c r="AS40" s="347">
        <f t="shared" si="145"/>
        <v>0</v>
      </c>
      <c r="AT40" s="347">
        <f t="shared" si="145"/>
        <v>0</v>
      </c>
      <c r="AU40" s="404">
        <f t="shared" si="145"/>
        <v>0</v>
      </c>
      <c r="AV40" s="388">
        <f t="shared" si="145"/>
        <v>0</v>
      </c>
      <c r="AW40" s="347">
        <f t="shared" si="145"/>
        <v>0</v>
      </c>
      <c r="AX40" s="347">
        <f t="shared" si="145"/>
        <v>0</v>
      </c>
      <c r="AY40" s="348">
        <f t="shared" si="145"/>
        <v>0</v>
      </c>
      <c r="AZ40" s="394"/>
      <c r="BA40" s="995"/>
      <c r="BB40" s="360"/>
      <c r="BC40" s="361"/>
      <c r="BD40" s="332">
        <f t="shared" ref="BD40" si="152">ROUND(BB40/(1+BC40),2)</f>
        <v>0</v>
      </c>
      <c r="BE40" s="399">
        <f t="shared" ref="BE40" si="153">BB40-BD40</f>
        <v>0</v>
      </c>
      <c r="BF40" s="388">
        <f t="shared" si="148"/>
        <v>0</v>
      </c>
      <c r="BG40" s="347">
        <f t="shared" si="149"/>
        <v>0</v>
      </c>
      <c r="BH40" s="347">
        <f t="shared" si="149"/>
        <v>0</v>
      </c>
      <c r="BI40" s="347">
        <f t="shared" si="149"/>
        <v>0</v>
      </c>
      <c r="BJ40" s="347">
        <f t="shared" si="149"/>
        <v>0</v>
      </c>
      <c r="BK40" s="347">
        <f t="shared" si="149"/>
        <v>0</v>
      </c>
      <c r="BL40" s="347">
        <f t="shared" si="149"/>
        <v>0</v>
      </c>
      <c r="BM40" s="347">
        <f t="shared" si="149"/>
        <v>0</v>
      </c>
      <c r="BN40" s="404">
        <f t="shared" si="149"/>
        <v>0</v>
      </c>
      <c r="BO40" s="388">
        <f t="shared" si="149"/>
        <v>0</v>
      </c>
      <c r="BP40" s="347">
        <f t="shared" si="149"/>
        <v>0</v>
      </c>
      <c r="BQ40" s="347">
        <f t="shared" si="149"/>
        <v>0</v>
      </c>
      <c r="BR40" s="348">
        <f t="shared" si="149"/>
        <v>0</v>
      </c>
      <c r="BS40" s="333"/>
      <c r="BT40" s="321"/>
    </row>
    <row r="41" spans="2:72" ht="16.05" customHeight="1" x14ac:dyDescent="0.25">
      <c r="B41" s="358">
        <v>5</v>
      </c>
      <c r="C41" s="328" t="s">
        <v>527</v>
      </c>
      <c r="D41" s="341">
        <f t="shared" ref="D41:G41" si="154">SUM(D42:D45)</f>
        <v>0</v>
      </c>
      <c r="E41" s="340">
        <f t="shared" si="154"/>
        <v>0</v>
      </c>
      <c r="F41" s="340">
        <f t="shared" si="154"/>
        <v>0</v>
      </c>
      <c r="G41" s="435">
        <f t="shared" si="154"/>
        <v>0</v>
      </c>
      <c r="H41" s="598" t="s">
        <v>440</v>
      </c>
      <c r="I41" s="387">
        <f t="shared" ref="I41:M41" si="155">SUM(I42:I45)</f>
        <v>0</v>
      </c>
      <c r="J41" s="343">
        <f t="shared" si="155"/>
        <v>0</v>
      </c>
      <c r="K41" s="430">
        <f t="shared" si="155"/>
        <v>0</v>
      </c>
      <c r="L41" s="430">
        <f t="shared" si="155"/>
        <v>0</v>
      </c>
      <c r="M41" s="344">
        <f t="shared" si="155"/>
        <v>0</v>
      </c>
      <c r="N41" s="393"/>
      <c r="O41" s="341">
        <f>SUM(O42:O45)</f>
        <v>0</v>
      </c>
      <c r="P41" s="340">
        <f t="shared" ref="P41:R41" si="156">SUM(P42:P45)</f>
        <v>0</v>
      </c>
      <c r="Q41" s="342">
        <f>IFERROR(S41/R41,0)</f>
        <v>0</v>
      </c>
      <c r="R41" s="340">
        <f t="shared" si="156"/>
        <v>0</v>
      </c>
      <c r="S41" s="400">
        <f>SUM(S42:S45)</f>
        <v>0</v>
      </c>
      <c r="T41" s="387">
        <f>SUM(T42:T45)</f>
        <v>0</v>
      </c>
      <c r="U41" s="343">
        <f t="shared" ref="U41:AF41" si="157">SUM(U42:U45)</f>
        <v>0</v>
      </c>
      <c r="V41" s="343">
        <f t="shared" si="157"/>
        <v>0</v>
      </c>
      <c r="W41" s="343">
        <f t="shared" si="157"/>
        <v>0</v>
      </c>
      <c r="X41" s="343">
        <f t="shared" si="157"/>
        <v>0</v>
      </c>
      <c r="Y41" s="343">
        <f t="shared" si="157"/>
        <v>0</v>
      </c>
      <c r="Z41" s="343">
        <f t="shared" si="157"/>
        <v>0</v>
      </c>
      <c r="AA41" s="343">
        <f t="shared" si="157"/>
        <v>0</v>
      </c>
      <c r="AB41" s="403">
        <f t="shared" si="157"/>
        <v>0</v>
      </c>
      <c r="AC41" s="387">
        <f t="shared" si="157"/>
        <v>0</v>
      </c>
      <c r="AD41" s="343">
        <f t="shared" si="157"/>
        <v>0</v>
      </c>
      <c r="AE41" s="343">
        <f t="shared" si="157"/>
        <v>0</v>
      </c>
      <c r="AF41" s="344">
        <f t="shared" si="157"/>
        <v>0</v>
      </c>
      <c r="AG41" s="393"/>
      <c r="AH41" s="341"/>
      <c r="AI41" s="340">
        <f t="shared" ref="AI41" si="158">SUM(AI42:AI45)</f>
        <v>0</v>
      </c>
      <c r="AJ41" s="342">
        <f>IFERROR(AL41/AK41,0)</f>
        <v>0</v>
      </c>
      <c r="AK41" s="340">
        <f t="shared" ref="AK41" si="159">SUM(AK42:AK45)</f>
        <v>0</v>
      </c>
      <c r="AL41" s="400">
        <f>SUM(AL42:AL45)</f>
        <v>0</v>
      </c>
      <c r="AM41" s="387">
        <f>SUM(AM42:AM45)</f>
        <v>0</v>
      </c>
      <c r="AN41" s="343">
        <f t="shared" ref="AN41:AY41" si="160">SUM(AN42:AN45)</f>
        <v>0</v>
      </c>
      <c r="AO41" s="343">
        <f t="shared" si="160"/>
        <v>0</v>
      </c>
      <c r="AP41" s="343">
        <f t="shared" si="160"/>
        <v>0</v>
      </c>
      <c r="AQ41" s="343">
        <f t="shared" si="160"/>
        <v>0</v>
      </c>
      <c r="AR41" s="343">
        <f t="shared" si="160"/>
        <v>0</v>
      </c>
      <c r="AS41" s="343">
        <f t="shared" si="160"/>
        <v>0</v>
      </c>
      <c r="AT41" s="343">
        <f t="shared" si="160"/>
        <v>0</v>
      </c>
      <c r="AU41" s="403">
        <f t="shared" si="160"/>
        <v>0</v>
      </c>
      <c r="AV41" s="387">
        <f t="shared" si="160"/>
        <v>0</v>
      </c>
      <c r="AW41" s="343">
        <f t="shared" si="160"/>
        <v>0</v>
      </c>
      <c r="AX41" s="343">
        <f t="shared" si="160"/>
        <v>0</v>
      </c>
      <c r="AY41" s="344">
        <f t="shared" si="160"/>
        <v>0</v>
      </c>
      <c r="AZ41" s="393"/>
      <c r="BA41" s="341"/>
      <c r="BB41" s="340">
        <f t="shared" ref="BB41" si="161">SUM(BB42:BB45)</f>
        <v>0</v>
      </c>
      <c r="BC41" s="342">
        <f>IFERROR(BE41/BD41,0)</f>
        <v>0</v>
      </c>
      <c r="BD41" s="340">
        <f t="shared" ref="BD41" si="162">SUM(BD42:BD45)</f>
        <v>0</v>
      </c>
      <c r="BE41" s="400">
        <f>SUM(BE42:BE45)</f>
        <v>0</v>
      </c>
      <c r="BF41" s="387">
        <f>SUM(BF42:BF45)</f>
        <v>0</v>
      </c>
      <c r="BG41" s="343">
        <f t="shared" ref="BG41:BR41" si="163">SUM(BG42:BG45)</f>
        <v>0</v>
      </c>
      <c r="BH41" s="343">
        <f t="shared" si="163"/>
        <v>0</v>
      </c>
      <c r="BI41" s="343">
        <f t="shared" si="163"/>
        <v>0</v>
      </c>
      <c r="BJ41" s="343">
        <f t="shared" si="163"/>
        <v>0</v>
      </c>
      <c r="BK41" s="343">
        <f t="shared" si="163"/>
        <v>0</v>
      </c>
      <c r="BL41" s="343">
        <f t="shared" si="163"/>
        <v>0</v>
      </c>
      <c r="BM41" s="343">
        <f t="shared" si="163"/>
        <v>0</v>
      </c>
      <c r="BN41" s="403">
        <f t="shared" si="163"/>
        <v>0</v>
      </c>
      <c r="BO41" s="387">
        <f t="shared" si="163"/>
        <v>0</v>
      </c>
      <c r="BP41" s="343">
        <f t="shared" si="163"/>
        <v>0</v>
      </c>
      <c r="BQ41" s="343">
        <f t="shared" si="163"/>
        <v>0</v>
      </c>
      <c r="BR41" s="344">
        <f t="shared" si="163"/>
        <v>0</v>
      </c>
      <c r="BS41" s="345"/>
      <c r="BT41" s="329"/>
    </row>
    <row r="42" spans="2:72" ht="16.05" customHeight="1" outlineLevel="1" x14ac:dyDescent="0.25">
      <c r="B42" s="356">
        <v>5.0999999999999996</v>
      </c>
      <c r="C42" s="326" t="s">
        <v>528</v>
      </c>
      <c r="D42" s="995"/>
      <c r="E42" s="332">
        <f t="shared" ref="E42:E45" si="164">P42+AI42+BB42</f>
        <v>0</v>
      </c>
      <c r="F42" s="332">
        <f t="shared" ref="F42:F45" si="165">R42+AK42+BD42</f>
        <v>0</v>
      </c>
      <c r="G42" s="436">
        <f t="shared" ref="G42:G45" si="166">S42+AL42+BE42</f>
        <v>0</v>
      </c>
      <c r="H42" s="599" t="s">
        <v>440</v>
      </c>
      <c r="I42" s="388">
        <f t="shared" ref="I42:I45" si="167">IFERROR($E42/I$6*10000,0)</f>
        <v>0</v>
      </c>
      <c r="J42" s="347">
        <f t="shared" ref="J42:J45" si="168">IF(J$6&gt;0,IF($H42="车位分摊-0%",$E42/$I$7*10000,IF($H42="车位分摊-50%",$E42/($I$7+$I$8*0.5)*10000,$E42/$I$6*10000)),0)</f>
        <v>0</v>
      </c>
      <c r="K42" s="431">
        <f t="shared" ref="K42:K45" si="169">IF(K$6&gt;0,IF($H42="车位分摊-0%",0,IF($H42="车位分摊-50%",$E42/($I$7+$I$8*0.5)*10000*0.5,$E42/$I$6*10000)),0)</f>
        <v>0</v>
      </c>
      <c r="L42" s="431">
        <f t="shared" ref="L42:L45" si="170">IFERROR($E42/L$6*10000,0)</f>
        <v>0</v>
      </c>
      <c r="M42" s="348">
        <f t="shared" ref="M42:M45" si="171">IF(M$6&gt;0,IF($H42="车位分摊-0%",0,IF($H42="车位分摊-50%",$E42/($I$7+$I$8*0.5)*10000*0.5,$E42/$I$6*10000)),0)</f>
        <v>0</v>
      </c>
      <c r="N42" s="394"/>
      <c r="O42" s="995">
        <f t="shared" ref="O42:O45" si="172">P42</f>
        <v>0</v>
      </c>
      <c r="P42" s="360"/>
      <c r="Q42" s="361"/>
      <c r="R42" s="332">
        <f t="shared" ref="R42:R45" si="173">ROUND(P42/(1+Q42),2)</f>
        <v>0</v>
      </c>
      <c r="S42" s="399">
        <f t="shared" ref="S42:S45" si="174">P42-R42</f>
        <v>0</v>
      </c>
      <c r="T42" s="388">
        <f t="shared" ref="T42:T45" si="175">IFERROR($P42/T$6*10000,0)</f>
        <v>0</v>
      </c>
      <c r="U42" s="347">
        <f t="shared" ref="U42:AF45" si="176">IF(U$6&gt;0,IF(U$7&gt;0,IF($H42="车位分摊-0%",$P42/$T$7*10000,IF($H42="车位分摊-50%",$P42/($T$7+$T$8*0.5)*10000,$P42/$T$6*10000)),IF(U$8&gt;0,IF($H42="车位分摊-0%",0,IF($H42="车位分摊-50%",$P42/($T$7+$T$8*0.5)*10000*0.5,$P42/$T$6*10000)),0)),0)</f>
        <v>0</v>
      </c>
      <c r="V42" s="347">
        <f t="shared" si="176"/>
        <v>0</v>
      </c>
      <c r="W42" s="347">
        <f t="shared" si="176"/>
        <v>0</v>
      </c>
      <c r="X42" s="347">
        <f t="shared" si="176"/>
        <v>0</v>
      </c>
      <c r="Y42" s="347">
        <f t="shared" si="176"/>
        <v>0</v>
      </c>
      <c r="Z42" s="347">
        <f t="shared" si="176"/>
        <v>0</v>
      </c>
      <c r="AA42" s="347">
        <f t="shared" si="176"/>
        <v>0</v>
      </c>
      <c r="AB42" s="404">
        <f t="shared" si="176"/>
        <v>0</v>
      </c>
      <c r="AC42" s="388">
        <f t="shared" si="176"/>
        <v>0</v>
      </c>
      <c r="AD42" s="347">
        <f t="shared" si="176"/>
        <v>0</v>
      </c>
      <c r="AE42" s="347">
        <f t="shared" si="176"/>
        <v>0</v>
      </c>
      <c r="AF42" s="348">
        <f t="shared" si="176"/>
        <v>0</v>
      </c>
      <c r="AG42" s="394"/>
      <c r="AH42" s="995"/>
      <c r="AI42" s="360"/>
      <c r="AJ42" s="361"/>
      <c r="AK42" s="332">
        <f t="shared" ref="AK42" si="177">ROUND(AI42/(1+AJ42),2)</f>
        <v>0</v>
      </c>
      <c r="AL42" s="399">
        <f t="shared" ref="AL42" si="178">AI42-AK42</f>
        <v>0</v>
      </c>
      <c r="AM42" s="388">
        <f t="shared" ref="AM42:AM45" si="179">IFERROR($AI42/AM$6*10000,0)</f>
        <v>0</v>
      </c>
      <c r="AN42" s="347">
        <f t="shared" ref="AN42:AY45" si="180">IF(AN$6&gt;0,IF(AN$7&gt;0,IF($H42="车位分摊-0%",$AI42/$AM$7*10000,IF($H42="车位分摊-50%",$AI42/($AM$7+$AM$8*0.5)*10000,$AI42/$AM$6*10000)),IF(AN$8&gt;0,IF($H42="车位分摊-0%",0,IF($H42="车位分摊-50%",$AI42/($AM$7+$AM$8*0.5)*10000*0.5,$AI42/$AM$6*10000)),0)),0)</f>
        <v>0</v>
      </c>
      <c r="AO42" s="347">
        <f t="shared" si="180"/>
        <v>0</v>
      </c>
      <c r="AP42" s="347">
        <f t="shared" si="180"/>
        <v>0</v>
      </c>
      <c r="AQ42" s="347">
        <f t="shared" si="180"/>
        <v>0</v>
      </c>
      <c r="AR42" s="347">
        <f t="shared" si="180"/>
        <v>0</v>
      </c>
      <c r="AS42" s="347">
        <f t="shared" si="180"/>
        <v>0</v>
      </c>
      <c r="AT42" s="347">
        <f t="shared" si="180"/>
        <v>0</v>
      </c>
      <c r="AU42" s="404">
        <f t="shared" si="180"/>
        <v>0</v>
      </c>
      <c r="AV42" s="388">
        <f t="shared" si="180"/>
        <v>0</v>
      </c>
      <c r="AW42" s="347">
        <f t="shared" si="180"/>
        <v>0</v>
      </c>
      <c r="AX42" s="347">
        <f t="shared" si="180"/>
        <v>0</v>
      </c>
      <c r="AY42" s="348">
        <f t="shared" si="180"/>
        <v>0</v>
      </c>
      <c r="AZ42" s="394"/>
      <c r="BA42" s="995"/>
      <c r="BB42" s="360"/>
      <c r="BC42" s="361"/>
      <c r="BD42" s="332">
        <f t="shared" ref="BD42" si="181">ROUND(BB42/(1+BC42),2)</f>
        <v>0</v>
      </c>
      <c r="BE42" s="399">
        <f t="shared" ref="BE42" si="182">BB42-BD42</f>
        <v>0</v>
      </c>
      <c r="BF42" s="388">
        <f t="shared" ref="BF42:BF45" si="183">IFERROR($BB42/BF$6*10000,0)</f>
        <v>0</v>
      </c>
      <c r="BG42" s="347">
        <f t="shared" ref="BG42:BR45" si="184">IF(BG$6&gt;0,IF(BG$7&gt;0,IF($H42="车位分摊-0%",$BB42/$BF$7*10000,IF($H42="车位分摊-50%",$BB42/($BF$7+$BF$8*0.5)*10000,$BB42/$BF$6*10000)),IF(BG$8&gt;0,IF($H42="车位分摊-0%",0,IF($H42="车位分摊-50%",$BB42/($BF$7+$BF$8*0.5)*10000*0.5,$BB42/$BF$6*10000)),0)),0)</f>
        <v>0</v>
      </c>
      <c r="BH42" s="347">
        <f t="shared" si="184"/>
        <v>0</v>
      </c>
      <c r="BI42" s="347">
        <f t="shared" si="184"/>
        <v>0</v>
      </c>
      <c r="BJ42" s="347">
        <f t="shared" si="184"/>
        <v>0</v>
      </c>
      <c r="BK42" s="347">
        <f t="shared" si="184"/>
        <v>0</v>
      </c>
      <c r="BL42" s="347">
        <f t="shared" si="184"/>
        <v>0</v>
      </c>
      <c r="BM42" s="347">
        <f t="shared" si="184"/>
        <v>0</v>
      </c>
      <c r="BN42" s="404">
        <f t="shared" si="184"/>
        <v>0</v>
      </c>
      <c r="BO42" s="388">
        <f t="shared" si="184"/>
        <v>0</v>
      </c>
      <c r="BP42" s="347">
        <f t="shared" si="184"/>
        <v>0</v>
      </c>
      <c r="BQ42" s="347">
        <f t="shared" si="184"/>
        <v>0</v>
      </c>
      <c r="BR42" s="348">
        <f t="shared" si="184"/>
        <v>0</v>
      </c>
      <c r="BS42" s="333"/>
      <c r="BT42" s="321"/>
    </row>
    <row r="43" spans="2:72" ht="16.05" customHeight="1" outlineLevel="1" x14ac:dyDescent="0.25">
      <c r="B43" s="356">
        <v>5.2</v>
      </c>
      <c r="C43" s="326" t="s">
        <v>529</v>
      </c>
      <c r="D43" s="995"/>
      <c r="E43" s="332">
        <f t="shared" si="164"/>
        <v>0</v>
      </c>
      <c r="F43" s="332">
        <f t="shared" si="165"/>
        <v>0</v>
      </c>
      <c r="G43" s="436">
        <f t="shared" si="166"/>
        <v>0</v>
      </c>
      <c r="H43" s="599" t="s">
        <v>440</v>
      </c>
      <c r="I43" s="388">
        <f t="shared" si="167"/>
        <v>0</v>
      </c>
      <c r="J43" s="347">
        <f t="shared" si="168"/>
        <v>0</v>
      </c>
      <c r="K43" s="431">
        <f t="shared" si="169"/>
        <v>0</v>
      </c>
      <c r="L43" s="431">
        <f t="shared" si="170"/>
        <v>0</v>
      </c>
      <c r="M43" s="348">
        <f t="shared" si="171"/>
        <v>0</v>
      </c>
      <c r="N43" s="394"/>
      <c r="O43" s="995"/>
      <c r="P43" s="360"/>
      <c r="Q43" s="361"/>
      <c r="R43" s="332"/>
      <c r="S43" s="399"/>
      <c r="T43" s="388">
        <f t="shared" si="175"/>
        <v>0</v>
      </c>
      <c r="U43" s="347">
        <f t="shared" si="176"/>
        <v>0</v>
      </c>
      <c r="V43" s="347">
        <f t="shared" si="176"/>
        <v>0</v>
      </c>
      <c r="W43" s="347">
        <f t="shared" si="176"/>
        <v>0</v>
      </c>
      <c r="X43" s="347">
        <f t="shared" si="176"/>
        <v>0</v>
      </c>
      <c r="Y43" s="347">
        <f t="shared" si="176"/>
        <v>0</v>
      </c>
      <c r="Z43" s="347">
        <f t="shared" si="176"/>
        <v>0</v>
      </c>
      <c r="AA43" s="347">
        <f t="shared" si="176"/>
        <v>0</v>
      </c>
      <c r="AB43" s="404">
        <f t="shared" si="176"/>
        <v>0</v>
      </c>
      <c r="AC43" s="388">
        <f t="shared" si="176"/>
        <v>0</v>
      </c>
      <c r="AD43" s="347">
        <f t="shared" si="176"/>
        <v>0</v>
      </c>
      <c r="AE43" s="347">
        <f t="shared" si="176"/>
        <v>0</v>
      </c>
      <c r="AF43" s="348">
        <f t="shared" si="176"/>
        <v>0</v>
      </c>
      <c r="AG43" s="394"/>
      <c r="AH43" s="995"/>
      <c r="AI43" s="360"/>
      <c r="AJ43" s="361"/>
      <c r="AK43" s="332"/>
      <c r="AL43" s="399"/>
      <c r="AM43" s="388">
        <f t="shared" si="179"/>
        <v>0</v>
      </c>
      <c r="AN43" s="347">
        <f t="shared" si="180"/>
        <v>0</v>
      </c>
      <c r="AO43" s="347">
        <f t="shared" si="180"/>
        <v>0</v>
      </c>
      <c r="AP43" s="347">
        <f t="shared" si="180"/>
        <v>0</v>
      </c>
      <c r="AQ43" s="347">
        <f t="shared" si="180"/>
        <v>0</v>
      </c>
      <c r="AR43" s="347">
        <f t="shared" si="180"/>
        <v>0</v>
      </c>
      <c r="AS43" s="347">
        <f t="shared" si="180"/>
        <v>0</v>
      </c>
      <c r="AT43" s="347">
        <f t="shared" si="180"/>
        <v>0</v>
      </c>
      <c r="AU43" s="404">
        <f t="shared" si="180"/>
        <v>0</v>
      </c>
      <c r="AV43" s="388">
        <f t="shared" si="180"/>
        <v>0</v>
      </c>
      <c r="AW43" s="347">
        <f t="shared" si="180"/>
        <v>0</v>
      </c>
      <c r="AX43" s="347">
        <f t="shared" si="180"/>
        <v>0</v>
      </c>
      <c r="AY43" s="348">
        <f t="shared" si="180"/>
        <v>0</v>
      </c>
      <c r="AZ43" s="394"/>
      <c r="BA43" s="995"/>
      <c r="BB43" s="360"/>
      <c r="BC43" s="361"/>
      <c r="BD43" s="332"/>
      <c r="BE43" s="399"/>
      <c r="BF43" s="388">
        <f t="shared" si="183"/>
        <v>0</v>
      </c>
      <c r="BG43" s="347">
        <f t="shared" si="184"/>
        <v>0</v>
      </c>
      <c r="BH43" s="347">
        <f t="shared" si="184"/>
        <v>0</v>
      </c>
      <c r="BI43" s="347">
        <f t="shared" si="184"/>
        <v>0</v>
      </c>
      <c r="BJ43" s="347">
        <f t="shared" si="184"/>
        <v>0</v>
      </c>
      <c r="BK43" s="347">
        <f t="shared" si="184"/>
        <v>0</v>
      </c>
      <c r="BL43" s="347">
        <f t="shared" si="184"/>
        <v>0</v>
      </c>
      <c r="BM43" s="347">
        <f t="shared" si="184"/>
        <v>0</v>
      </c>
      <c r="BN43" s="404">
        <f t="shared" si="184"/>
        <v>0</v>
      </c>
      <c r="BO43" s="388">
        <f t="shared" si="184"/>
        <v>0</v>
      </c>
      <c r="BP43" s="347">
        <f t="shared" si="184"/>
        <v>0</v>
      </c>
      <c r="BQ43" s="347">
        <f t="shared" si="184"/>
        <v>0</v>
      </c>
      <c r="BR43" s="348">
        <f t="shared" si="184"/>
        <v>0</v>
      </c>
      <c r="BS43" s="333"/>
      <c r="BT43" s="321"/>
    </row>
    <row r="44" spans="2:72" ht="16.05" customHeight="1" outlineLevel="1" x14ac:dyDescent="0.25">
      <c r="B44" s="356">
        <v>5.3</v>
      </c>
      <c r="C44" s="326" t="s">
        <v>531</v>
      </c>
      <c r="D44" s="995"/>
      <c r="E44" s="332">
        <f t="shared" si="164"/>
        <v>0</v>
      </c>
      <c r="F44" s="332">
        <f t="shared" si="165"/>
        <v>0</v>
      </c>
      <c r="G44" s="436">
        <f t="shared" si="166"/>
        <v>0</v>
      </c>
      <c r="H44" s="599" t="s">
        <v>440</v>
      </c>
      <c r="I44" s="388">
        <f t="shared" si="167"/>
        <v>0</v>
      </c>
      <c r="J44" s="347">
        <f t="shared" si="168"/>
        <v>0</v>
      </c>
      <c r="K44" s="431">
        <f t="shared" si="169"/>
        <v>0</v>
      </c>
      <c r="L44" s="431">
        <f t="shared" si="170"/>
        <v>0</v>
      </c>
      <c r="M44" s="348">
        <f t="shared" si="171"/>
        <v>0</v>
      </c>
      <c r="N44" s="394"/>
      <c r="O44" s="995"/>
      <c r="P44" s="360"/>
      <c r="Q44" s="361"/>
      <c r="R44" s="332"/>
      <c r="S44" s="399"/>
      <c r="T44" s="388">
        <f t="shared" si="175"/>
        <v>0</v>
      </c>
      <c r="U44" s="347">
        <f t="shared" si="176"/>
        <v>0</v>
      </c>
      <c r="V44" s="347">
        <f t="shared" si="176"/>
        <v>0</v>
      </c>
      <c r="W44" s="347">
        <f t="shared" si="176"/>
        <v>0</v>
      </c>
      <c r="X44" s="347">
        <f t="shared" si="176"/>
        <v>0</v>
      </c>
      <c r="Y44" s="347">
        <f t="shared" si="176"/>
        <v>0</v>
      </c>
      <c r="Z44" s="347">
        <f t="shared" si="176"/>
        <v>0</v>
      </c>
      <c r="AA44" s="347">
        <f t="shared" si="176"/>
        <v>0</v>
      </c>
      <c r="AB44" s="404">
        <f t="shared" si="176"/>
        <v>0</v>
      </c>
      <c r="AC44" s="388">
        <f t="shared" si="176"/>
        <v>0</v>
      </c>
      <c r="AD44" s="347">
        <f t="shared" si="176"/>
        <v>0</v>
      </c>
      <c r="AE44" s="347">
        <f t="shared" si="176"/>
        <v>0</v>
      </c>
      <c r="AF44" s="348">
        <f t="shared" si="176"/>
        <v>0</v>
      </c>
      <c r="AG44" s="394"/>
      <c r="AH44" s="995"/>
      <c r="AI44" s="360"/>
      <c r="AJ44" s="361"/>
      <c r="AK44" s="332"/>
      <c r="AL44" s="399"/>
      <c r="AM44" s="388">
        <f t="shared" si="179"/>
        <v>0</v>
      </c>
      <c r="AN44" s="347">
        <f t="shared" si="180"/>
        <v>0</v>
      </c>
      <c r="AO44" s="347">
        <f t="shared" si="180"/>
        <v>0</v>
      </c>
      <c r="AP44" s="347">
        <f t="shared" si="180"/>
        <v>0</v>
      </c>
      <c r="AQ44" s="347">
        <f t="shared" si="180"/>
        <v>0</v>
      </c>
      <c r="AR44" s="347">
        <f t="shared" si="180"/>
        <v>0</v>
      </c>
      <c r="AS44" s="347">
        <f t="shared" si="180"/>
        <v>0</v>
      </c>
      <c r="AT44" s="347">
        <f t="shared" si="180"/>
        <v>0</v>
      </c>
      <c r="AU44" s="404">
        <f t="shared" si="180"/>
        <v>0</v>
      </c>
      <c r="AV44" s="388">
        <f t="shared" si="180"/>
        <v>0</v>
      </c>
      <c r="AW44" s="347">
        <f t="shared" si="180"/>
        <v>0</v>
      </c>
      <c r="AX44" s="347">
        <f t="shared" si="180"/>
        <v>0</v>
      </c>
      <c r="AY44" s="348">
        <f t="shared" si="180"/>
        <v>0</v>
      </c>
      <c r="AZ44" s="394"/>
      <c r="BA44" s="995"/>
      <c r="BB44" s="360"/>
      <c r="BC44" s="361"/>
      <c r="BD44" s="332"/>
      <c r="BE44" s="399"/>
      <c r="BF44" s="388">
        <f t="shared" si="183"/>
        <v>0</v>
      </c>
      <c r="BG44" s="347">
        <f t="shared" si="184"/>
        <v>0</v>
      </c>
      <c r="BH44" s="347">
        <f t="shared" si="184"/>
        <v>0</v>
      </c>
      <c r="BI44" s="347">
        <f t="shared" si="184"/>
        <v>0</v>
      </c>
      <c r="BJ44" s="347">
        <f t="shared" si="184"/>
        <v>0</v>
      </c>
      <c r="BK44" s="347">
        <f t="shared" si="184"/>
        <v>0</v>
      </c>
      <c r="BL44" s="347">
        <f t="shared" si="184"/>
        <v>0</v>
      </c>
      <c r="BM44" s="347">
        <f t="shared" si="184"/>
        <v>0</v>
      </c>
      <c r="BN44" s="404">
        <f t="shared" si="184"/>
        <v>0</v>
      </c>
      <c r="BO44" s="388">
        <f t="shared" si="184"/>
        <v>0</v>
      </c>
      <c r="BP44" s="347">
        <f t="shared" si="184"/>
        <v>0</v>
      </c>
      <c r="BQ44" s="347">
        <f t="shared" si="184"/>
        <v>0</v>
      </c>
      <c r="BR44" s="348">
        <f t="shared" si="184"/>
        <v>0</v>
      </c>
      <c r="BS44" s="333"/>
      <c r="BT44" s="321"/>
    </row>
    <row r="45" spans="2:72" ht="16.05" customHeight="1" outlineLevel="1" x14ac:dyDescent="0.25">
      <c r="B45" s="356"/>
      <c r="C45" s="326" t="s">
        <v>530</v>
      </c>
      <c r="D45" s="995"/>
      <c r="E45" s="332">
        <f t="shared" si="164"/>
        <v>0</v>
      </c>
      <c r="F45" s="332">
        <f t="shared" si="165"/>
        <v>0</v>
      </c>
      <c r="G45" s="436">
        <f t="shared" si="166"/>
        <v>0</v>
      </c>
      <c r="H45" s="599" t="s">
        <v>440</v>
      </c>
      <c r="I45" s="388">
        <f t="shared" si="167"/>
        <v>0</v>
      </c>
      <c r="J45" s="347">
        <f t="shared" si="168"/>
        <v>0</v>
      </c>
      <c r="K45" s="431">
        <f t="shared" si="169"/>
        <v>0</v>
      </c>
      <c r="L45" s="431">
        <f t="shared" si="170"/>
        <v>0</v>
      </c>
      <c r="M45" s="348">
        <f t="shared" si="171"/>
        <v>0</v>
      </c>
      <c r="N45" s="394"/>
      <c r="O45" s="995">
        <f t="shared" si="172"/>
        <v>0</v>
      </c>
      <c r="P45" s="360"/>
      <c r="Q45" s="361"/>
      <c r="R45" s="332">
        <f t="shared" si="173"/>
        <v>0</v>
      </c>
      <c r="S45" s="399">
        <f t="shared" si="174"/>
        <v>0</v>
      </c>
      <c r="T45" s="388">
        <f t="shared" si="175"/>
        <v>0</v>
      </c>
      <c r="U45" s="347">
        <f t="shared" si="176"/>
        <v>0</v>
      </c>
      <c r="V45" s="347">
        <f t="shared" si="176"/>
        <v>0</v>
      </c>
      <c r="W45" s="347">
        <f t="shared" si="176"/>
        <v>0</v>
      </c>
      <c r="X45" s="347">
        <f t="shared" si="176"/>
        <v>0</v>
      </c>
      <c r="Y45" s="347">
        <f t="shared" si="176"/>
        <v>0</v>
      </c>
      <c r="Z45" s="347">
        <f t="shared" si="176"/>
        <v>0</v>
      </c>
      <c r="AA45" s="347">
        <f t="shared" si="176"/>
        <v>0</v>
      </c>
      <c r="AB45" s="404">
        <f t="shared" si="176"/>
        <v>0</v>
      </c>
      <c r="AC45" s="388">
        <f t="shared" si="176"/>
        <v>0</v>
      </c>
      <c r="AD45" s="347">
        <f t="shared" si="176"/>
        <v>0</v>
      </c>
      <c r="AE45" s="347">
        <f t="shared" si="176"/>
        <v>0</v>
      </c>
      <c r="AF45" s="348">
        <f t="shared" si="176"/>
        <v>0</v>
      </c>
      <c r="AG45" s="394"/>
      <c r="AH45" s="995"/>
      <c r="AI45" s="360"/>
      <c r="AJ45" s="361"/>
      <c r="AK45" s="332">
        <f t="shared" ref="AK45" si="185">ROUND(AI45/(1+AJ45),2)</f>
        <v>0</v>
      </c>
      <c r="AL45" s="399">
        <f t="shared" ref="AL45" si="186">AI45-AK45</f>
        <v>0</v>
      </c>
      <c r="AM45" s="388">
        <f t="shared" si="179"/>
        <v>0</v>
      </c>
      <c r="AN45" s="347">
        <f t="shared" si="180"/>
        <v>0</v>
      </c>
      <c r="AO45" s="347">
        <f t="shared" si="180"/>
        <v>0</v>
      </c>
      <c r="AP45" s="347">
        <f t="shared" si="180"/>
        <v>0</v>
      </c>
      <c r="AQ45" s="347">
        <f t="shared" si="180"/>
        <v>0</v>
      </c>
      <c r="AR45" s="347">
        <f t="shared" si="180"/>
        <v>0</v>
      </c>
      <c r="AS45" s="347">
        <f t="shared" si="180"/>
        <v>0</v>
      </c>
      <c r="AT45" s="347">
        <f t="shared" si="180"/>
        <v>0</v>
      </c>
      <c r="AU45" s="404">
        <f t="shared" si="180"/>
        <v>0</v>
      </c>
      <c r="AV45" s="388">
        <f t="shared" si="180"/>
        <v>0</v>
      </c>
      <c r="AW45" s="347">
        <f t="shared" si="180"/>
        <v>0</v>
      </c>
      <c r="AX45" s="347">
        <f t="shared" si="180"/>
        <v>0</v>
      </c>
      <c r="AY45" s="348">
        <f t="shared" si="180"/>
        <v>0</v>
      </c>
      <c r="AZ45" s="394"/>
      <c r="BA45" s="995"/>
      <c r="BB45" s="360"/>
      <c r="BC45" s="361"/>
      <c r="BD45" s="332">
        <f t="shared" ref="BD45" si="187">ROUND(BB45/(1+BC45),2)</f>
        <v>0</v>
      </c>
      <c r="BE45" s="399">
        <f t="shared" ref="BE45" si="188">BB45-BD45</f>
        <v>0</v>
      </c>
      <c r="BF45" s="388">
        <f t="shared" si="183"/>
        <v>0</v>
      </c>
      <c r="BG45" s="347">
        <f t="shared" si="184"/>
        <v>0</v>
      </c>
      <c r="BH45" s="347">
        <f t="shared" si="184"/>
        <v>0</v>
      </c>
      <c r="BI45" s="347">
        <f t="shared" si="184"/>
        <v>0</v>
      </c>
      <c r="BJ45" s="347">
        <f t="shared" si="184"/>
        <v>0</v>
      </c>
      <c r="BK45" s="347">
        <f t="shared" si="184"/>
        <v>0</v>
      </c>
      <c r="BL45" s="347">
        <f t="shared" si="184"/>
        <v>0</v>
      </c>
      <c r="BM45" s="347">
        <f t="shared" si="184"/>
        <v>0</v>
      </c>
      <c r="BN45" s="404">
        <f t="shared" si="184"/>
        <v>0</v>
      </c>
      <c r="BO45" s="388">
        <f t="shared" si="184"/>
        <v>0</v>
      </c>
      <c r="BP45" s="347">
        <f t="shared" si="184"/>
        <v>0</v>
      </c>
      <c r="BQ45" s="347">
        <f t="shared" si="184"/>
        <v>0</v>
      </c>
      <c r="BR45" s="348">
        <f t="shared" si="184"/>
        <v>0</v>
      </c>
      <c r="BS45" s="333"/>
      <c r="BT45" s="321"/>
    </row>
    <row r="46" spans="2:72" ht="16.05" customHeight="1" x14ac:dyDescent="0.25">
      <c r="B46" s="358">
        <v>6</v>
      </c>
      <c r="C46" s="328" t="s">
        <v>525</v>
      </c>
      <c r="D46" s="341">
        <f t="shared" ref="D46:G46" si="189">SUM(D47:D57)</f>
        <v>0</v>
      </c>
      <c r="E46" s="340">
        <f t="shared" si="189"/>
        <v>0</v>
      </c>
      <c r="F46" s="340">
        <f t="shared" si="189"/>
        <v>0</v>
      </c>
      <c r="G46" s="435">
        <f t="shared" si="189"/>
        <v>0</v>
      </c>
      <c r="H46" s="598" t="s">
        <v>440</v>
      </c>
      <c r="I46" s="387">
        <f t="shared" ref="I46" si="190">SUM(I47:I57)</f>
        <v>0</v>
      </c>
      <c r="J46" s="343">
        <f>SUM(J47:J57)</f>
        <v>0</v>
      </c>
      <c r="K46" s="430">
        <f t="shared" ref="K46:M46" si="191">SUM(K47:K57)</f>
        <v>0</v>
      </c>
      <c r="L46" s="430">
        <f t="shared" si="191"/>
        <v>0</v>
      </c>
      <c r="M46" s="344">
        <f t="shared" si="191"/>
        <v>0</v>
      </c>
      <c r="N46" s="393"/>
      <c r="O46" s="341">
        <f>SUM(O47:O57)</f>
        <v>0</v>
      </c>
      <c r="P46" s="340">
        <f>SUM(P47:P57)</f>
        <v>0</v>
      </c>
      <c r="Q46" s="342">
        <f>IFERROR(S46/R46,0)</f>
        <v>0</v>
      </c>
      <c r="R46" s="340">
        <f>SUM(R47:R57)</f>
        <v>0</v>
      </c>
      <c r="S46" s="400">
        <f>SUM(S47:S57)</f>
        <v>0</v>
      </c>
      <c r="T46" s="387">
        <f>SUM(T47:T57)</f>
        <v>0</v>
      </c>
      <c r="U46" s="343">
        <f t="shared" ref="U46:AF46" si="192">SUM(U47:U57)</f>
        <v>0</v>
      </c>
      <c r="V46" s="343">
        <f t="shared" si="192"/>
        <v>0</v>
      </c>
      <c r="W46" s="343">
        <f t="shared" si="192"/>
        <v>0</v>
      </c>
      <c r="X46" s="343">
        <f t="shared" si="192"/>
        <v>0</v>
      </c>
      <c r="Y46" s="343">
        <f t="shared" si="192"/>
        <v>0</v>
      </c>
      <c r="Z46" s="343">
        <f t="shared" si="192"/>
        <v>0</v>
      </c>
      <c r="AA46" s="343">
        <f t="shared" si="192"/>
        <v>0</v>
      </c>
      <c r="AB46" s="403">
        <f t="shared" si="192"/>
        <v>0</v>
      </c>
      <c r="AC46" s="387">
        <f t="shared" si="192"/>
        <v>0</v>
      </c>
      <c r="AD46" s="343">
        <f t="shared" si="192"/>
        <v>0</v>
      </c>
      <c r="AE46" s="343">
        <f t="shared" si="192"/>
        <v>0</v>
      </c>
      <c r="AF46" s="344">
        <f t="shared" si="192"/>
        <v>0</v>
      </c>
      <c r="AG46" s="393"/>
      <c r="AH46" s="341"/>
      <c r="AI46" s="340">
        <f>SUM(AI47:AI57)</f>
        <v>0</v>
      </c>
      <c r="AJ46" s="342">
        <f>IFERROR(AL46/AK46,0)</f>
        <v>0</v>
      </c>
      <c r="AK46" s="340">
        <f>SUM(AK47:AK57)</f>
        <v>0</v>
      </c>
      <c r="AL46" s="400">
        <f>SUM(AL47:AL57)</f>
        <v>0</v>
      </c>
      <c r="AM46" s="387">
        <f>SUM(AM47:AM57)</f>
        <v>0</v>
      </c>
      <c r="AN46" s="343">
        <f t="shared" ref="AN46:AY46" si="193">SUM(AN47:AN57)</f>
        <v>0</v>
      </c>
      <c r="AO46" s="343">
        <f t="shared" si="193"/>
        <v>0</v>
      </c>
      <c r="AP46" s="343">
        <f t="shared" si="193"/>
        <v>0</v>
      </c>
      <c r="AQ46" s="343">
        <f t="shared" si="193"/>
        <v>0</v>
      </c>
      <c r="AR46" s="343">
        <f t="shared" si="193"/>
        <v>0</v>
      </c>
      <c r="AS46" s="343">
        <f t="shared" si="193"/>
        <v>0</v>
      </c>
      <c r="AT46" s="343">
        <f t="shared" si="193"/>
        <v>0</v>
      </c>
      <c r="AU46" s="403">
        <f t="shared" si="193"/>
        <v>0</v>
      </c>
      <c r="AV46" s="387">
        <f t="shared" si="193"/>
        <v>0</v>
      </c>
      <c r="AW46" s="343">
        <f t="shared" si="193"/>
        <v>0</v>
      </c>
      <c r="AX46" s="343">
        <f t="shared" si="193"/>
        <v>0</v>
      </c>
      <c r="AY46" s="344">
        <f t="shared" si="193"/>
        <v>0</v>
      </c>
      <c r="AZ46" s="393"/>
      <c r="BA46" s="341"/>
      <c r="BB46" s="340">
        <f>SUM(BB47:BB57)</f>
        <v>0</v>
      </c>
      <c r="BC46" s="342">
        <f>IFERROR(BE46/BD46,0)</f>
        <v>0</v>
      </c>
      <c r="BD46" s="340">
        <f>SUM(BD47:BD57)</f>
        <v>0</v>
      </c>
      <c r="BE46" s="400">
        <f>SUM(BE47:BE57)</f>
        <v>0</v>
      </c>
      <c r="BF46" s="387">
        <f>SUM(BF47:BF57)</f>
        <v>0</v>
      </c>
      <c r="BG46" s="343">
        <f t="shared" ref="BG46:BR46" si="194">SUM(BG47:BG57)</f>
        <v>0</v>
      </c>
      <c r="BH46" s="343">
        <f t="shared" si="194"/>
        <v>0</v>
      </c>
      <c r="BI46" s="343">
        <f t="shared" si="194"/>
        <v>0</v>
      </c>
      <c r="BJ46" s="343">
        <f t="shared" si="194"/>
        <v>0</v>
      </c>
      <c r="BK46" s="343">
        <f t="shared" si="194"/>
        <v>0</v>
      </c>
      <c r="BL46" s="343">
        <f t="shared" si="194"/>
        <v>0</v>
      </c>
      <c r="BM46" s="343">
        <f t="shared" si="194"/>
        <v>0</v>
      </c>
      <c r="BN46" s="403">
        <f t="shared" si="194"/>
        <v>0</v>
      </c>
      <c r="BO46" s="387">
        <f t="shared" si="194"/>
        <v>0</v>
      </c>
      <c r="BP46" s="343">
        <f t="shared" si="194"/>
        <v>0</v>
      </c>
      <c r="BQ46" s="343">
        <f t="shared" si="194"/>
        <v>0</v>
      </c>
      <c r="BR46" s="344">
        <f t="shared" si="194"/>
        <v>0</v>
      </c>
      <c r="BS46" s="345"/>
      <c r="BT46" s="329"/>
    </row>
    <row r="47" spans="2:72" ht="16.05" customHeight="1" outlineLevel="1" x14ac:dyDescent="0.25">
      <c r="B47" s="356"/>
      <c r="C47" s="326" t="s">
        <v>405</v>
      </c>
      <c r="D47" s="995"/>
      <c r="E47" s="332">
        <f t="shared" ref="E47:E56" si="195">P47+AI47+BB47</f>
        <v>0</v>
      </c>
      <c r="F47" s="332">
        <f t="shared" ref="F47:F56" si="196">R47+AK47+BD47</f>
        <v>0</v>
      </c>
      <c r="G47" s="436">
        <f t="shared" ref="G47:G56" si="197">S47+AL47+BE47</f>
        <v>0</v>
      </c>
      <c r="H47" s="599" t="s">
        <v>440</v>
      </c>
      <c r="I47" s="388">
        <f t="shared" ref="I47:I56" si="198">IFERROR($E47/I$6*10000,0)</f>
        <v>0</v>
      </c>
      <c r="J47" s="347">
        <f t="shared" ref="J47:J56" si="199">IF(J$6&gt;0,IF($H47="车位分摊-0%",$E47/$I$7*10000,IF($H47="车位分摊-50%",$E47/($I$7+$I$8*0.5)*10000,$E47/$I$6*10000)),0)</f>
        <v>0</v>
      </c>
      <c r="K47" s="431">
        <f t="shared" ref="K47:K56" si="200">IF(K$6&gt;0,IF($H47="车位分摊-0%",0,IF($H47="车位分摊-50%",$E47/($I$7+$I$8*0.5)*10000*0.5,$E47/$I$6*10000)),0)</f>
        <v>0</v>
      </c>
      <c r="L47" s="431">
        <f t="shared" ref="L47:L56" si="201">IFERROR($E47/L$6*10000,0)</f>
        <v>0</v>
      </c>
      <c r="M47" s="348">
        <f t="shared" ref="M47:M56" si="202">IF(M$6&gt;0,IF($H47="车位分摊-0%",0,IF($H47="车位分摊-50%",$E47/($I$7+$I$8*0.5)*10000*0.5,$E47/$I$6*10000)),0)</f>
        <v>0</v>
      </c>
      <c r="N47" s="394"/>
      <c r="O47" s="995">
        <f t="shared" ref="O47:O56" si="203">P47</f>
        <v>0</v>
      </c>
      <c r="P47" s="362"/>
      <c r="Q47" s="363">
        <v>0</v>
      </c>
      <c r="R47" s="332">
        <f t="shared" ref="R47:R56" si="204">ROUND(P47/(1+Q47),2)</f>
        <v>0</v>
      </c>
      <c r="S47" s="399">
        <f t="shared" ref="S47:S56" si="205">P47-R47</f>
        <v>0</v>
      </c>
      <c r="T47" s="388">
        <f t="shared" ref="T47:T57" si="206">IFERROR($P47/T$6*10000,0)</f>
        <v>0</v>
      </c>
      <c r="U47" s="347">
        <f t="shared" ref="U47:AF56" si="207">IF(U$6&gt;0,IF(U$7&gt;0,IF($H47="车位分摊-0%",$P47/$T$7*10000,IF($H47="车位分摊-50%",$P47/($T$7+$T$8*0.5)*10000,$P47/$T$6*10000)),IF(U$8&gt;0,IF($H47="车位分摊-0%",0,IF($H47="车位分摊-50%",$P47/($T$7+$T$8*0.5)*10000*0.5,$P47/$T$6*10000)),0)),0)</f>
        <v>0</v>
      </c>
      <c r="V47" s="347">
        <f t="shared" si="207"/>
        <v>0</v>
      </c>
      <c r="W47" s="347">
        <f t="shared" si="207"/>
        <v>0</v>
      </c>
      <c r="X47" s="347">
        <f t="shared" si="207"/>
        <v>0</v>
      </c>
      <c r="Y47" s="347">
        <f t="shared" si="207"/>
        <v>0</v>
      </c>
      <c r="Z47" s="347">
        <f t="shared" si="207"/>
        <v>0</v>
      </c>
      <c r="AA47" s="347">
        <f t="shared" si="207"/>
        <v>0</v>
      </c>
      <c r="AB47" s="404">
        <f t="shared" si="207"/>
        <v>0</v>
      </c>
      <c r="AC47" s="388">
        <f t="shared" si="207"/>
        <v>0</v>
      </c>
      <c r="AD47" s="347">
        <f t="shared" si="207"/>
        <v>0</v>
      </c>
      <c r="AE47" s="347">
        <f t="shared" si="207"/>
        <v>0</v>
      </c>
      <c r="AF47" s="348">
        <f t="shared" si="207"/>
        <v>0</v>
      </c>
      <c r="AG47" s="394"/>
      <c r="AH47" s="995"/>
      <c r="AI47" s="362"/>
      <c r="AJ47" s="363">
        <v>0</v>
      </c>
      <c r="AK47" s="332">
        <f t="shared" ref="AK47:AK56" si="208">ROUND(AI47/(1+AJ47),2)</f>
        <v>0</v>
      </c>
      <c r="AL47" s="399">
        <f t="shared" ref="AL47:AL56" si="209">AI47-AK47</f>
        <v>0</v>
      </c>
      <c r="AM47" s="388">
        <f t="shared" ref="AM47:AM56" si="210">IFERROR($AI47/AM$6*10000,0)</f>
        <v>0</v>
      </c>
      <c r="AN47" s="347">
        <f t="shared" ref="AN47:AY57" si="211">IF(AN$6&gt;0,IF(AN$7&gt;0,IF($H47="车位分摊-0%",$AI47/$AM$7*10000,IF($H47="车位分摊-50%",$AI47/($AM$7+$AM$8*0.5)*10000,$AI47/$AM$6*10000)),IF(AN$8&gt;0,IF($H47="车位分摊-0%",0,IF($H47="车位分摊-50%",$AI47/($AM$7+$AM$8*0.5)*10000*0.5,$AI47/$AM$6*10000)),0)),0)</f>
        <v>0</v>
      </c>
      <c r="AO47" s="347">
        <f t="shared" si="211"/>
        <v>0</v>
      </c>
      <c r="AP47" s="347">
        <f t="shared" si="211"/>
        <v>0</v>
      </c>
      <c r="AQ47" s="347">
        <f t="shared" si="211"/>
        <v>0</v>
      </c>
      <c r="AR47" s="347">
        <f t="shared" si="211"/>
        <v>0</v>
      </c>
      <c r="AS47" s="347">
        <f t="shared" si="211"/>
        <v>0</v>
      </c>
      <c r="AT47" s="347">
        <f t="shared" si="211"/>
        <v>0</v>
      </c>
      <c r="AU47" s="404">
        <f t="shared" si="211"/>
        <v>0</v>
      </c>
      <c r="AV47" s="388">
        <f t="shared" si="211"/>
        <v>0</v>
      </c>
      <c r="AW47" s="347">
        <f t="shared" si="211"/>
        <v>0</v>
      </c>
      <c r="AX47" s="347">
        <f t="shared" si="211"/>
        <v>0</v>
      </c>
      <c r="AY47" s="348">
        <f t="shared" si="211"/>
        <v>0</v>
      </c>
      <c r="AZ47" s="394"/>
      <c r="BA47" s="995"/>
      <c r="BB47" s="362"/>
      <c r="BC47" s="363">
        <v>0</v>
      </c>
      <c r="BD47" s="332">
        <f t="shared" ref="BD47:BD56" si="212">ROUND(BB47/(1+BC47),2)</f>
        <v>0</v>
      </c>
      <c r="BE47" s="399">
        <f t="shared" ref="BE47:BE56" si="213">BB47-BD47</f>
        <v>0</v>
      </c>
      <c r="BF47" s="388">
        <f t="shared" ref="BF47:BF57" si="214">IFERROR($BB47/BF$6*10000,0)</f>
        <v>0</v>
      </c>
      <c r="BG47" s="347">
        <f t="shared" ref="BG47:BR56" si="215">IF(BG$6&gt;0,IF(BG$7&gt;0,IF($H47="车位分摊-0%",$BB47/$BF$7*10000,IF($H47="车位分摊-50%",$BB47/($BF$7+$BF$8*0.5)*10000,$BB47/$BF$6*10000)),IF(BG$8&gt;0,IF($H47="车位分摊-0%",0,IF($H47="车位分摊-50%",$BB47/($BF$7+$BF$8*0.5)*10000*0.5,$BB47/$BF$6*10000)),0)),0)</f>
        <v>0</v>
      </c>
      <c r="BH47" s="347">
        <f t="shared" si="215"/>
        <v>0</v>
      </c>
      <c r="BI47" s="347">
        <f t="shared" si="215"/>
        <v>0</v>
      </c>
      <c r="BJ47" s="347">
        <f t="shared" si="215"/>
        <v>0</v>
      </c>
      <c r="BK47" s="347">
        <f t="shared" si="215"/>
        <v>0</v>
      </c>
      <c r="BL47" s="347">
        <f t="shared" si="215"/>
        <v>0</v>
      </c>
      <c r="BM47" s="347">
        <f t="shared" si="215"/>
        <v>0</v>
      </c>
      <c r="BN47" s="404">
        <f t="shared" si="215"/>
        <v>0</v>
      </c>
      <c r="BO47" s="388">
        <f t="shared" si="215"/>
        <v>0</v>
      </c>
      <c r="BP47" s="347">
        <f t="shared" si="215"/>
        <v>0</v>
      </c>
      <c r="BQ47" s="347">
        <f t="shared" si="215"/>
        <v>0</v>
      </c>
      <c r="BR47" s="348">
        <f t="shared" si="215"/>
        <v>0</v>
      </c>
      <c r="BS47" s="333"/>
      <c r="BT47" s="321"/>
    </row>
    <row r="48" spans="2:72" ht="16.05" customHeight="1" outlineLevel="1" x14ac:dyDescent="0.25">
      <c r="B48" s="356"/>
      <c r="C48" s="326" t="s">
        <v>406</v>
      </c>
      <c r="D48" s="995"/>
      <c r="E48" s="332">
        <f t="shared" si="195"/>
        <v>0</v>
      </c>
      <c r="F48" s="332">
        <f t="shared" si="196"/>
        <v>0</v>
      </c>
      <c r="G48" s="436">
        <f t="shared" si="197"/>
        <v>0</v>
      </c>
      <c r="H48" s="599" t="s">
        <v>440</v>
      </c>
      <c r="I48" s="388">
        <f t="shared" si="198"/>
        <v>0</v>
      </c>
      <c r="J48" s="347">
        <f t="shared" si="199"/>
        <v>0</v>
      </c>
      <c r="K48" s="431">
        <f t="shared" si="200"/>
        <v>0</v>
      </c>
      <c r="L48" s="431">
        <f t="shared" si="201"/>
        <v>0</v>
      </c>
      <c r="M48" s="348">
        <f t="shared" si="202"/>
        <v>0</v>
      </c>
      <c r="N48" s="394"/>
      <c r="O48" s="995">
        <f t="shared" si="203"/>
        <v>0</v>
      </c>
      <c r="P48" s="362"/>
      <c r="Q48" s="363">
        <v>0</v>
      </c>
      <c r="R48" s="332">
        <f t="shared" si="204"/>
        <v>0</v>
      </c>
      <c r="S48" s="399">
        <f t="shared" si="205"/>
        <v>0</v>
      </c>
      <c r="T48" s="388">
        <f t="shared" si="206"/>
        <v>0</v>
      </c>
      <c r="U48" s="347">
        <f t="shared" si="207"/>
        <v>0</v>
      </c>
      <c r="V48" s="347">
        <f t="shared" si="207"/>
        <v>0</v>
      </c>
      <c r="W48" s="347">
        <f t="shared" si="207"/>
        <v>0</v>
      </c>
      <c r="X48" s="347">
        <f t="shared" si="207"/>
        <v>0</v>
      </c>
      <c r="Y48" s="347">
        <f t="shared" si="207"/>
        <v>0</v>
      </c>
      <c r="Z48" s="347">
        <f t="shared" si="207"/>
        <v>0</v>
      </c>
      <c r="AA48" s="347">
        <f t="shared" si="207"/>
        <v>0</v>
      </c>
      <c r="AB48" s="404">
        <f t="shared" si="207"/>
        <v>0</v>
      </c>
      <c r="AC48" s="388">
        <f t="shared" si="207"/>
        <v>0</v>
      </c>
      <c r="AD48" s="347">
        <f t="shared" si="207"/>
        <v>0</v>
      </c>
      <c r="AE48" s="347">
        <f t="shared" si="207"/>
        <v>0</v>
      </c>
      <c r="AF48" s="348">
        <f t="shared" si="207"/>
        <v>0</v>
      </c>
      <c r="AG48" s="394"/>
      <c r="AH48" s="995"/>
      <c r="AI48" s="362"/>
      <c r="AJ48" s="363">
        <v>0</v>
      </c>
      <c r="AK48" s="332">
        <f t="shared" si="208"/>
        <v>0</v>
      </c>
      <c r="AL48" s="399">
        <f t="shared" si="209"/>
        <v>0</v>
      </c>
      <c r="AM48" s="388">
        <f t="shared" si="210"/>
        <v>0</v>
      </c>
      <c r="AN48" s="347">
        <f t="shared" si="211"/>
        <v>0</v>
      </c>
      <c r="AO48" s="347">
        <f t="shared" si="211"/>
        <v>0</v>
      </c>
      <c r="AP48" s="347">
        <f t="shared" si="211"/>
        <v>0</v>
      </c>
      <c r="AQ48" s="347">
        <f t="shared" si="211"/>
        <v>0</v>
      </c>
      <c r="AR48" s="347">
        <f t="shared" si="211"/>
        <v>0</v>
      </c>
      <c r="AS48" s="347">
        <f t="shared" si="211"/>
        <v>0</v>
      </c>
      <c r="AT48" s="347">
        <f t="shared" si="211"/>
        <v>0</v>
      </c>
      <c r="AU48" s="404">
        <f t="shared" si="211"/>
        <v>0</v>
      </c>
      <c r="AV48" s="388">
        <f t="shared" si="211"/>
        <v>0</v>
      </c>
      <c r="AW48" s="347">
        <f t="shared" si="211"/>
        <v>0</v>
      </c>
      <c r="AX48" s="347">
        <f t="shared" si="211"/>
        <v>0</v>
      </c>
      <c r="AY48" s="348">
        <f t="shared" si="211"/>
        <v>0</v>
      </c>
      <c r="AZ48" s="394"/>
      <c r="BA48" s="995"/>
      <c r="BB48" s="362"/>
      <c r="BC48" s="363">
        <v>0</v>
      </c>
      <c r="BD48" s="332">
        <f t="shared" si="212"/>
        <v>0</v>
      </c>
      <c r="BE48" s="399">
        <f t="shared" si="213"/>
        <v>0</v>
      </c>
      <c r="BF48" s="388">
        <f t="shared" si="214"/>
        <v>0</v>
      </c>
      <c r="BG48" s="347">
        <f t="shared" si="215"/>
        <v>0</v>
      </c>
      <c r="BH48" s="347">
        <f t="shared" si="215"/>
        <v>0</v>
      </c>
      <c r="BI48" s="347">
        <f t="shared" si="215"/>
        <v>0</v>
      </c>
      <c r="BJ48" s="347">
        <f t="shared" si="215"/>
        <v>0</v>
      </c>
      <c r="BK48" s="347">
        <f t="shared" si="215"/>
        <v>0</v>
      </c>
      <c r="BL48" s="347">
        <f t="shared" si="215"/>
        <v>0</v>
      </c>
      <c r="BM48" s="347">
        <f t="shared" si="215"/>
        <v>0</v>
      </c>
      <c r="BN48" s="404">
        <f t="shared" si="215"/>
        <v>0</v>
      </c>
      <c r="BO48" s="388">
        <f t="shared" si="215"/>
        <v>0</v>
      </c>
      <c r="BP48" s="347">
        <f t="shared" si="215"/>
        <v>0</v>
      </c>
      <c r="BQ48" s="347">
        <f t="shared" si="215"/>
        <v>0</v>
      </c>
      <c r="BR48" s="348">
        <f t="shared" si="215"/>
        <v>0</v>
      </c>
      <c r="BS48" s="333"/>
      <c r="BT48" s="321"/>
    </row>
    <row r="49" spans="2:72" ht="16.05" customHeight="1" outlineLevel="1" x14ac:dyDescent="0.25">
      <c r="B49" s="356"/>
      <c r="C49" s="326" t="s">
        <v>407</v>
      </c>
      <c r="D49" s="995"/>
      <c r="E49" s="332">
        <f t="shared" si="195"/>
        <v>0</v>
      </c>
      <c r="F49" s="332">
        <f t="shared" si="196"/>
        <v>0</v>
      </c>
      <c r="G49" s="436">
        <f t="shared" si="197"/>
        <v>0</v>
      </c>
      <c r="H49" s="599" t="s">
        <v>440</v>
      </c>
      <c r="I49" s="388">
        <f t="shared" si="198"/>
        <v>0</v>
      </c>
      <c r="J49" s="347">
        <f t="shared" si="199"/>
        <v>0</v>
      </c>
      <c r="K49" s="431">
        <f t="shared" si="200"/>
        <v>0</v>
      </c>
      <c r="L49" s="431">
        <f t="shared" si="201"/>
        <v>0</v>
      </c>
      <c r="M49" s="348">
        <f t="shared" si="202"/>
        <v>0</v>
      </c>
      <c r="N49" s="394"/>
      <c r="O49" s="995">
        <f t="shared" si="203"/>
        <v>0</v>
      </c>
      <c r="P49" s="362"/>
      <c r="Q49" s="363">
        <v>0</v>
      </c>
      <c r="R49" s="332">
        <f t="shared" si="204"/>
        <v>0</v>
      </c>
      <c r="S49" s="399">
        <f t="shared" si="205"/>
        <v>0</v>
      </c>
      <c r="T49" s="388">
        <f t="shared" si="206"/>
        <v>0</v>
      </c>
      <c r="U49" s="347">
        <f t="shared" si="207"/>
        <v>0</v>
      </c>
      <c r="V49" s="347">
        <f t="shared" si="207"/>
        <v>0</v>
      </c>
      <c r="W49" s="347">
        <f t="shared" si="207"/>
        <v>0</v>
      </c>
      <c r="X49" s="347">
        <f t="shared" si="207"/>
        <v>0</v>
      </c>
      <c r="Y49" s="347">
        <f t="shared" si="207"/>
        <v>0</v>
      </c>
      <c r="Z49" s="347">
        <f t="shared" si="207"/>
        <v>0</v>
      </c>
      <c r="AA49" s="347">
        <f t="shared" si="207"/>
        <v>0</v>
      </c>
      <c r="AB49" s="404">
        <f t="shared" si="207"/>
        <v>0</v>
      </c>
      <c r="AC49" s="388">
        <f t="shared" si="207"/>
        <v>0</v>
      </c>
      <c r="AD49" s="347">
        <f t="shared" si="207"/>
        <v>0</v>
      </c>
      <c r="AE49" s="347">
        <f t="shared" si="207"/>
        <v>0</v>
      </c>
      <c r="AF49" s="348">
        <f t="shared" si="207"/>
        <v>0</v>
      </c>
      <c r="AG49" s="394"/>
      <c r="AH49" s="995"/>
      <c r="AI49" s="362"/>
      <c r="AJ49" s="363">
        <v>0</v>
      </c>
      <c r="AK49" s="332">
        <f t="shared" si="208"/>
        <v>0</v>
      </c>
      <c r="AL49" s="399">
        <f t="shared" si="209"/>
        <v>0</v>
      </c>
      <c r="AM49" s="388">
        <f t="shared" si="210"/>
        <v>0</v>
      </c>
      <c r="AN49" s="347">
        <f t="shared" si="211"/>
        <v>0</v>
      </c>
      <c r="AO49" s="347">
        <f t="shared" si="211"/>
        <v>0</v>
      </c>
      <c r="AP49" s="347">
        <f t="shared" si="211"/>
        <v>0</v>
      </c>
      <c r="AQ49" s="347">
        <f t="shared" si="211"/>
        <v>0</v>
      </c>
      <c r="AR49" s="347">
        <f t="shared" si="211"/>
        <v>0</v>
      </c>
      <c r="AS49" s="347">
        <f t="shared" si="211"/>
        <v>0</v>
      </c>
      <c r="AT49" s="347">
        <f t="shared" si="211"/>
        <v>0</v>
      </c>
      <c r="AU49" s="404">
        <f t="shared" si="211"/>
        <v>0</v>
      </c>
      <c r="AV49" s="388">
        <f t="shared" si="211"/>
        <v>0</v>
      </c>
      <c r="AW49" s="347">
        <f t="shared" si="211"/>
        <v>0</v>
      </c>
      <c r="AX49" s="347">
        <f t="shared" si="211"/>
        <v>0</v>
      </c>
      <c r="AY49" s="348">
        <f t="shared" si="211"/>
        <v>0</v>
      </c>
      <c r="AZ49" s="394"/>
      <c r="BA49" s="995"/>
      <c r="BB49" s="362"/>
      <c r="BC49" s="363">
        <v>0</v>
      </c>
      <c r="BD49" s="332">
        <f t="shared" si="212"/>
        <v>0</v>
      </c>
      <c r="BE49" s="399">
        <f t="shared" si="213"/>
        <v>0</v>
      </c>
      <c r="BF49" s="388">
        <f t="shared" si="214"/>
        <v>0</v>
      </c>
      <c r="BG49" s="347">
        <f t="shared" si="215"/>
        <v>0</v>
      </c>
      <c r="BH49" s="347">
        <f t="shared" si="215"/>
        <v>0</v>
      </c>
      <c r="BI49" s="347">
        <f t="shared" si="215"/>
        <v>0</v>
      </c>
      <c r="BJ49" s="347">
        <f t="shared" si="215"/>
        <v>0</v>
      </c>
      <c r="BK49" s="347">
        <f t="shared" si="215"/>
        <v>0</v>
      </c>
      <c r="BL49" s="347">
        <f t="shared" si="215"/>
        <v>0</v>
      </c>
      <c r="BM49" s="347">
        <f t="shared" si="215"/>
        <v>0</v>
      </c>
      <c r="BN49" s="404">
        <f t="shared" si="215"/>
        <v>0</v>
      </c>
      <c r="BO49" s="388">
        <f t="shared" si="215"/>
        <v>0</v>
      </c>
      <c r="BP49" s="347">
        <f t="shared" si="215"/>
        <v>0</v>
      </c>
      <c r="BQ49" s="347">
        <f t="shared" si="215"/>
        <v>0</v>
      </c>
      <c r="BR49" s="348">
        <f t="shared" si="215"/>
        <v>0</v>
      </c>
      <c r="BS49" s="333"/>
      <c r="BT49" s="321"/>
    </row>
    <row r="50" spans="2:72" ht="16.05" customHeight="1" outlineLevel="1" x14ac:dyDescent="0.25">
      <c r="B50" s="356"/>
      <c r="C50" s="326" t="s">
        <v>408</v>
      </c>
      <c r="D50" s="995"/>
      <c r="E50" s="332">
        <f t="shared" si="195"/>
        <v>0</v>
      </c>
      <c r="F50" s="332">
        <f t="shared" si="196"/>
        <v>0</v>
      </c>
      <c r="G50" s="436">
        <f t="shared" si="197"/>
        <v>0</v>
      </c>
      <c r="H50" s="599" t="s">
        <v>440</v>
      </c>
      <c r="I50" s="388">
        <f t="shared" si="198"/>
        <v>0</v>
      </c>
      <c r="J50" s="347">
        <f t="shared" si="199"/>
        <v>0</v>
      </c>
      <c r="K50" s="431">
        <f t="shared" si="200"/>
        <v>0</v>
      </c>
      <c r="L50" s="431">
        <f t="shared" si="201"/>
        <v>0</v>
      </c>
      <c r="M50" s="348">
        <f t="shared" si="202"/>
        <v>0</v>
      </c>
      <c r="N50" s="394"/>
      <c r="O50" s="995">
        <f t="shared" si="203"/>
        <v>0</v>
      </c>
      <c r="P50" s="362"/>
      <c r="Q50" s="363">
        <v>0</v>
      </c>
      <c r="R50" s="332">
        <f t="shared" si="204"/>
        <v>0</v>
      </c>
      <c r="S50" s="399">
        <f t="shared" si="205"/>
        <v>0</v>
      </c>
      <c r="T50" s="388">
        <f t="shared" si="206"/>
        <v>0</v>
      </c>
      <c r="U50" s="347">
        <f t="shared" si="207"/>
        <v>0</v>
      </c>
      <c r="V50" s="347">
        <f t="shared" si="207"/>
        <v>0</v>
      </c>
      <c r="W50" s="347">
        <f t="shared" si="207"/>
        <v>0</v>
      </c>
      <c r="X50" s="347">
        <f t="shared" si="207"/>
        <v>0</v>
      </c>
      <c r="Y50" s="347">
        <f t="shared" si="207"/>
        <v>0</v>
      </c>
      <c r="Z50" s="347">
        <f t="shared" si="207"/>
        <v>0</v>
      </c>
      <c r="AA50" s="347">
        <f t="shared" si="207"/>
        <v>0</v>
      </c>
      <c r="AB50" s="404">
        <f t="shared" si="207"/>
        <v>0</v>
      </c>
      <c r="AC50" s="388">
        <f t="shared" si="207"/>
        <v>0</v>
      </c>
      <c r="AD50" s="347">
        <f t="shared" si="207"/>
        <v>0</v>
      </c>
      <c r="AE50" s="347">
        <f t="shared" si="207"/>
        <v>0</v>
      </c>
      <c r="AF50" s="348">
        <f t="shared" si="207"/>
        <v>0</v>
      </c>
      <c r="AG50" s="394"/>
      <c r="AH50" s="995"/>
      <c r="AI50" s="362"/>
      <c r="AJ50" s="363">
        <v>0</v>
      </c>
      <c r="AK50" s="332">
        <f t="shared" si="208"/>
        <v>0</v>
      </c>
      <c r="AL50" s="399">
        <f t="shared" si="209"/>
        <v>0</v>
      </c>
      <c r="AM50" s="388">
        <f t="shared" si="210"/>
        <v>0</v>
      </c>
      <c r="AN50" s="347">
        <f t="shared" si="211"/>
        <v>0</v>
      </c>
      <c r="AO50" s="347">
        <f t="shared" si="211"/>
        <v>0</v>
      </c>
      <c r="AP50" s="347">
        <f t="shared" si="211"/>
        <v>0</v>
      </c>
      <c r="AQ50" s="347">
        <f t="shared" si="211"/>
        <v>0</v>
      </c>
      <c r="AR50" s="347">
        <f t="shared" si="211"/>
        <v>0</v>
      </c>
      <c r="AS50" s="347">
        <f t="shared" si="211"/>
        <v>0</v>
      </c>
      <c r="AT50" s="347">
        <f t="shared" si="211"/>
        <v>0</v>
      </c>
      <c r="AU50" s="404">
        <f t="shared" si="211"/>
        <v>0</v>
      </c>
      <c r="AV50" s="388">
        <f t="shared" si="211"/>
        <v>0</v>
      </c>
      <c r="AW50" s="347">
        <f t="shared" si="211"/>
        <v>0</v>
      </c>
      <c r="AX50" s="347">
        <f t="shared" si="211"/>
        <v>0</v>
      </c>
      <c r="AY50" s="348">
        <f t="shared" si="211"/>
        <v>0</v>
      </c>
      <c r="AZ50" s="394"/>
      <c r="BA50" s="995"/>
      <c r="BB50" s="362"/>
      <c r="BC50" s="363">
        <v>0</v>
      </c>
      <c r="BD50" s="332">
        <f t="shared" si="212"/>
        <v>0</v>
      </c>
      <c r="BE50" s="399">
        <f t="shared" si="213"/>
        <v>0</v>
      </c>
      <c r="BF50" s="388">
        <f t="shared" si="214"/>
        <v>0</v>
      </c>
      <c r="BG50" s="347">
        <f t="shared" si="215"/>
        <v>0</v>
      </c>
      <c r="BH50" s="347">
        <f t="shared" si="215"/>
        <v>0</v>
      </c>
      <c r="BI50" s="347">
        <f t="shared" si="215"/>
        <v>0</v>
      </c>
      <c r="BJ50" s="347">
        <f t="shared" si="215"/>
        <v>0</v>
      </c>
      <c r="BK50" s="347">
        <f t="shared" si="215"/>
        <v>0</v>
      </c>
      <c r="BL50" s="347">
        <f t="shared" si="215"/>
        <v>0</v>
      </c>
      <c r="BM50" s="347">
        <f t="shared" si="215"/>
        <v>0</v>
      </c>
      <c r="BN50" s="404">
        <f t="shared" si="215"/>
        <v>0</v>
      </c>
      <c r="BO50" s="388">
        <f t="shared" si="215"/>
        <v>0</v>
      </c>
      <c r="BP50" s="347">
        <f t="shared" si="215"/>
        <v>0</v>
      </c>
      <c r="BQ50" s="347">
        <f t="shared" si="215"/>
        <v>0</v>
      </c>
      <c r="BR50" s="348">
        <f t="shared" si="215"/>
        <v>0</v>
      </c>
      <c r="BS50" s="333"/>
      <c r="BT50" s="321"/>
    </row>
    <row r="51" spans="2:72" ht="16.05" customHeight="1" outlineLevel="1" x14ac:dyDescent="0.25">
      <c r="B51" s="356"/>
      <c r="C51" s="326" t="s">
        <v>409</v>
      </c>
      <c r="D51" s="995"/>
      <c r="E51" s="332">
        <f t="shared" si="195"/>
        <v>0</v>
      </c>
      <c r="F51" s="332">
        <f t="shared" si="196"/>
        <v>0</v>
      </c>
      <c r="G51" s="436">
        <f t="shared" si="197"/>
        <v>0</v>
      </c>
      <c r="H51" s="599" t="s">
        <v>440</v>
      </c>
      <c r="I51" s="388">
        <f t="shared" si="198"/>
        <v>0</v>
      </c>
      <c r="J51" s="347">
        <f t="shared" si="199"/>
        <v>0</v>
      </c>
      <c r="K51" s="431">
        <f t="shared" si="200"/>
        <v>0</v>
      </c>
      <c r="L51" s="431">
        <f t="shared" si="201"/>
        <v>0</v>
      </c>
      <c r="M51" s="348">
        <f t="shared" si="202"/>
        <v>0</v>
      </c>
      <c r="N51" s="394"/>
      <c r="O51" s="995">
        <f t="shared" si="203"/>
        <v>0</v>
      </c>
      <c r="P51" s="362"/>
      <c r="Q51" s="363">
        <v>0</v>
      </c>
      <c r="R51" s="332">
        <f t="shared" si="204"/>
        <v>0</v>
      </c>
      <c r="S51" s="399">
        <f t="shared" si="205"/>
        <v>0</v>
      </c>
      <c r="T51" s="388">
        <f t="shared" si="206"/>
        <v>0</v>
      </c>
      <c r="U51" s="347">
        <f t="shared" si="207"/>
        <v>0</v>
      </c>
      <c r="V51" s="347">
        <f t="shared" si="207"/>
        <v>0</v>
      </c>
      <c r="W51" s="347">
        <f t="shared" si="207"/>
        <v>0</v>
      </c>
      <c r="X51" s="347">
        <f t="shared" si="207"/>
        <v>0</v>
      </c>
      <c r="Y51" s="347">
        <f t="shared" si="207"/>
        <v>0</v>
      </c>
      <c r="Z51" s="347">
        <f t="shared" si="207"/>
        <v>0</v>
      </c>
      <c r="AA51" s="347">
        <f t="shared" si="207"/>
        <v>0</v>
      </c>
      <c r="AB51" s="404">
        <f t="shared" si="207"/>
        <v>0</v>
      </c>
      <c r="AC51" s="388">
        <f t="shared" si="207"/>
        <v>0</v>
      </c>
      <c r="AD51" s="347">
        <f t="shared" si="207"/>
        <v>0</v>
      </c>
      <c r="AE51" s="347">
        <f t="shared" si="207"/>
        <v>0</v>
      </c>
      <c r="AF51" s="348">
        <f t="shared" si="207"/>
        <v>0</v>
      </c>
      <c r="AG51" s="394"/>
      <c r="AH51" s="995"/>
      <c r="AI51" s="362"/>
      <c r="AJ51" s="363">
        <v>0</v>
      </c>
      <c r="AK51" s="332">
        <f t="shared" si="208"/>
        <v>0</v>
      </c>
      <c r="AL51" s="399">
        <f t="shared" si="209"/>
        <v>0</v>
      </c>
      <c r="AM51" s="388">
        <f t="shared" si="210"/>
        <v>0</v>
      </c>
      <c r="AN51" s="347">
        <f t="shared" si="211"/>
        <v>0</v>
      </c>
      <c r="AO51" s="347">
        <f t="shared" si="211"/>
        <v>0</v>
      </c>
      <c r="AP51" s="347">
        <f t="shared" si="211"/>
        <v>0</v>
      </c>
      <c r="AQ51" s="347">
        <f t="shared" si="211"/>
        <v>0</v>
      </c>
      <c r="AR51" s="347">
        <f t="shared" si="211"/>
        <v>0</v>
      </c>
      <c r="AS51" s="347">
        <f t="shared" si="211"/>
        <v>0</v>
      </c>
      <c r="AT51" s="347">
        <f t="shared" si="211"/>
        <v>0</v>
      </c>
      <c r="AU51" s="404">
        <f t="shared" si="211"/>
        <v>0</v>
      </c>
      <c r="AV51" s="388">
        <f t="shared" si="211"/>
        <v>0</v>
      </c>
      <c r="AW51" s="347">
        <f t="shared" si="211"/>
        <v>0</v>
      </c>
      <c r="AX51" s="347">
        <f t="shared" si="211"/>
        <v>0</v>
      </c>
      <c r="AY51" s="348">
        <f t="shared" si="211"/>
        <v>0</v>
      </c>
      <c r="AZ51" s="394"/>
      <c r="BA51" s="995"/>
      <c r="BB51" s="362"/>
      <c r="BC51" s="363">
        <v>0</v>
      </c>
      <c r="BD51" s="332">
        <f t="shared" si="212"/>
        <v>0</v>
      </c>
      <c r="BE51" s="399">
        <f t="shared" si="213"/>
        <v>0</v>
      </c>
      <c r="BF51" s="388">
        <f t="shared" si="214"/>
        <v>0</v>
      </c>
      <c r="BG51" s="347">
        <f t="shared" si="215"/>
        <v>0</v>
      </c>
      <c r="BH51" s="347">
        <f t="shared" si="215"/>
        <v>0</v>
      </c>
      <c r="BI51" s="347">
        <f t="shared" si="215"/>
        <v>0</v>
      </c>
      <c r="BJ51" s="347">
        <f t="shared" si="215"/>
        <v>0</v>
      </c>
      <c r="BK51" s="347">
        <f t="shared" si="215"/>
        <v>0</v>
      </c>
      <c r="BL51" s="347">
        <f t="shared" si="215"/>
        <v>0</v>
      </c>
      <c r="BM51" s="347">
        <f t="shared" si="215"/>
        <v>0</v>
      </c>
      <c r="BN51" s="404">
        <f t="shared" si="215"/>
        <v>0</v>
      </c>
      <c r="BO51" s="388">
        <f t="shared" si="215"/>
        <v>0</v>
      </c>
      <c r="BP51" s="347">
        <f t="shared" si="215"/>
        <v>0</v>
      </c>
      <c r="BQ51" s="347">
        <f t="shared" si="215"/>
        <v>0</v>
      </c>
      <c r="BR51" s="348">
        <f t="shared" si="215"/>
        <v>0</v>
      </c>
      <c r="BS51" s="333"/>
      <c r="BT51" s="321"/>
    </row>
    <row r="52" spans="2:72" ht="16.05" customHeight="1" outlineLevel="1" x14ac:dyDescent="0.25">
      <c r="B52" s="356"/>
      <c r="C52" s="326" t="s">
        <v>410</v>
      </c>
      <c r="D52" s="995"/>
      <c r="E52" s="332">
        <f t="shared" si="195"/>
        <v>0</v>
      </c>
      <c r="F52" s="332">
        <f t="shared" si="196"/>
        <v>0</v>
      </c>
      <c r="G52" s="436">
        <f t="shared" si="197"/>
        <v>0</v>
      </c>
      <c r="H52" s="599" t="s">
        <v>440</v>
      </c>
      <c r="I52" s="388">
        <f t="shared" si="198"/>
        <v>0</v>
      </c>
      <c r="J52" s="347">
        <f t="shared" si="199"/>
        <v>0</v>
      </c>
      <c r="K52" s="431">
        <f t="shared" si="200"/>
        <v>0</v>
      </c>
      <c r="L52" s="431">
        <f t="shared" si="201"/>
        <v>0</v>
      </c>
      <c r="M52" s="348">
        <f t="shared" si="202"/>
        <v>0</v>
      </c>
      <c r="N52" s="394"/>
      <c r="O52" s="995">
        <f t="shared" si="203"/>
        <v>0</v>
      </c>
      <c r="P52" s="362"/>
      <c r="Q52" s="363">
        <v>0</v>
      </c>
      <c r="R52" s="332">
        <f t="shared" si="204"/>
        <v>0</v>
      </c>
      <c r="S52" s="399">
        <f t="shared" si="205"/>
        <v>0</v>
      </c>
      <c r="T52" s="388">
        <f t="shared" si="206"/>
        <v>0</v>
      </c>
      <c r="U52" s="347">
        <f t="shared" si="207"/>
        <v>0</v>
      </c>
      <c r="V52" s="347">
        <f t="shared" si="207"/>
        <v>0</v>
      </c>
      <c r="W52" s="347">
        <f t="shared" si="207"/>
        <v>0</v>
      </c>
      <c r="X52" s="347">
        <f t="shared" si="207"/>
        <v>0</v>
      </c>
      <c r="Y52" s="347">
        <f t="shared" si="207"/>
        <v>0</v>
      </c>
      <c r="Z52" s="347">
        <f t="shared" si="207"/>
        <v>0</v>
      </c>
      <c r="AA52" s="347">
        <f t="shared" si="207"/>
        <v>0</v>
      </c>
      <c r="AB52" s="404">
        <f t="shared" si="207"/>
        <v>0</v>
      </c>
      <c r="AC52" s="388">
        <f t="shared" si="207"/>
        <v>0</v>
      </c>
      <c r="AD52" s="347">
        <f t="shared" si="207"/>
        <v>0</v>
      </c>
      <c r="AE52" s="347">
        <f t="shared" si="207"/>
        <v>0</v>
      </c>
      <c r="AF52" s="348">
        <f t="shared" si="207"/>
        <v>0</v>
      </c>
      <c r="AG52" s="394"/>
      <c r="AH52" s="995"/>
      <c r="AI52" s="362"/>
      <c r="AJ52" s="363">
        <v>0</v>
      </c>
      <c r="AK52" s="332">
        <f t="shared" si="208"/>
        <v>0</v>
      </c>
      <c r="AL52" s="399">
        <f t="shared" si="209"/>
        <v>0</v>
      </c>
      <c r="AM52" s="388">
        <f t="shared" si="210"/>
        <v>0</v>
      </c>
      <c r="AN52" s="347">
        <f t="shared" si="211"/>
        <v>0</v>
      </c>
      <c r="AO52" s="347">
        <f t="shared" si="211"/>
        <v>0</v>
      </c>
      <c r="AP52" s="347">
        <f t="shared" si="211"/>
        <v>0</v>
      </c>
      <c r="AQ52" s="347">
        <f t="shared" si="211"/>
        <v>0</v>
      </c>
      <c r="AR52" s="347">
        <f t="shared" si="211"/>
        <v>0</v>
      </c>
      <c r="AS52" s="347">
        <f t="shared" si="211"/>
        <v>0</v>
      </c>
      <c r="AT52" s="347">
        <f t="shared" si="211"/>
        <v>0</v>
      </c>
      <c r="AU52" s="404">
        <f t="shared" si="211"/>
        <v>0</v>
      </c>
      <c r="AV52" s="388">
        <f t="shared" si="211"/>
        <v>0</v>
      </c>
      <c r="AW52" s="347">
        <f t="shared" si="211"/>
        <v>0</v>
      </c>
      <c r="AX52" s="347">
        <f t="shared" si="211"/>
        <v>0</v>
      </c>
      <c r="AY52" s="348">
        <f t="shared" si="211"/>
        <v>0</v>
      </c>
      <c r="AZ52" s="394"/>
      <c r="BA52" s="995"/>
      <c r="BB52" s="362"/>
      <c r="BC52" s="363">
        <v>0</v>
      </c>
      <c r="BD52" s="332">
        <f t="shared" si="212"/>
        <v>0</v>
      </c>
      <c r="BE52" s="399">
        <f t="shared" si="213"/>
        <v>0</v>
      </c>
      <c r="BF52" s="388">
        <f t="shared" si="214"/>
        <v>0</v>
      </c>
      <c r="BG52" s="347">
        <f t="shared" si="215"/>
        <v>0</v>
      </c>
      <c r="BH52" s="347">
        <f t="shared" si="215"/>
        <v>0</v>
      </c>
      <c r="BI52" s="347">
        <f t="shared" si="215"/>
        <v>0</v>
      </c>
      <c r="BJ52" s="347">
        <f t="shared" si="215"/>
        <v>0</v>
      </c>
      <c r="BK52" s="347">
        <f t="shared" si="215"/>
        <v>0</v>
      </c>
      <c r="BL52" s="347">
        <f t="shared" si="215"/>
        <v>0</v>
      </c>
      <c r="BM52" s="347">
        <f t="shared" si="215"/>
        <v>0</v>
      </c>
      <c r="BN52" s="404">
        <f t="shared" si="215"/>
        <v>0</v>
      </c>
      <c r="BO52" s="388">
        <f t="shared" si="215"/>
        <v>0</v>
      </c>
      <c r="BP52" s="347">
        <f t="shared" si="215"/>
        <v>0</v>
      </c>
      <c r="BQ52" s="347">
        <f t="shared" si="215"/>
        <v>0</v>
      </c>
      <c r="BR52" s="348">
        <f t="shared" si="215"/>
        <v>0</v>
      </c>
      <c r="BS52" s="333"/>
      <c r="BT52" s="321"/>
    </row>
    <row r="53" spans="2:72" ht="16.05" customHeight="1" outlineLevel="1" x14ac:dyDescent="0.25">
      <c r="B53" s="356"/>
      <c r="C53" s="326" t="s">
        <v>411</v>
      </c>
      <c r="D53" s="995"/>
      <c r="E53" s="332">
        <f t="shared" si="195"/>
        <v>0</v>
      </c>
      <c r="F53" s="332">
        <f t="shared" si="196"/>
        <v>0</v>
      </c>
      <c r="G53" s="436">
        <f t="shared" si="197"/>
        <v>0</v>
      </c>
      <c r="H53" s="599" t="s">
        <v>440</v>
      </c>
      <c r="I53" s="388">
        <f t="shared" si="198"/>
        <v>0</v>
      </c>
      <c r="J53" s="347">
        <f t="shared" si="199"/>
        <v>0</v>
      </c>
      <c r="K53" s="431">
        <f t="shared" si="200"/>
        <v>0</v>
      </c>
      <c r="L53" s="431">
        <f t="shared" si="201"/>
        <v>0</v>
      </c>
      <c r="M53" s="348">
        <f t="shared" si="202"/>
        <v>0</v>
      </c>
      <c r="N53" s="394"/>
      <c r="O53" s="995">
        <f t="shared" si="203"/>
        <v>0</v>
      </c>
      <c r="P53" s="362"/>
      <c r="Q53" s="363"/>
      <c r="R53" s="332">
        <f t="shared" si="204"/>
        <v>0</v>
      </c>
      <c r="S53" s="399">
        <f t="shared" si="205"/>
        <v>0</v>
      </c>
      <c r="T53" s="388">
        <f t="shared" si="206"/>
        <v>0</v>
      </c>
      <c r="U53" s="347">
        <f t="shared" si="207"/>
        <v>0</v>
      </c>
      <c r="V53" s="347">
        <f t="shared" si="207"/>
        <v>0</v>
      </c>
      <c r="W53" s="347">
        <f t="shared" si="207"/>
        <v>0</v>
      </c>
      <c r="X53" s="347">
        <f t="shared" si="207"/>
        <v>0</v>
      </c>
      <c r="Y53" s="347">
        <f t="shared" si="207"/>
        <v>0</v>
      </c>
      <c r="Z53" s="347">
        <f t="shared" si="207"/>
        <v>0</v>
      </c>
      <c r="AA53" s="347">
        <f t="shared" si="207"/>
        <v>0</v>
      </c>
      <c r="AB53" s="404">
        <f t="shared" si="207"/>
        <v>0</v>
      </c>
      <c r="AC53" s="388">
        <f t="shared" si="207"/>
        <v>0</v>
      </c>
      <c r="AD53" s="347">
        <f t="shared" si="207"/>
        <v>0</v>
      </c>
      <c r="AE53" s="347">
        <f t="shared" si="207"/>
        <v>0</v>
      </c>
      <c r="AF53" s="348">
        <f t="shared" si="207"/>
        <v>0</v>
      </c>
      <c r="AG53" s="394"/>
      <c r="AH53" s="995"/>
      <c r="AI53" s="362"/>
      <c r="AJ53" s="363"/>
      <c r="AK53" s="332">
        <f t="shared" si="208"/>
        <v>0</v>
      </c>
      <c r="AL53" s="399">
        <f t="shared" si="209"/>
        <v>0</v>
      </c>
      <c r="AM53" s="388">
        <f t="shared" si="210"/>
        <v>0</v>
      </c>
      <c r="AN53" s="347">
        <f t="shared" si="211"/>
        <v>0</v>
      </c>
      <c r="AO53" s="347">
        <f t="shared" si="211"/>
        <v>0</v>
      </c>
      <c r="AP53" s="347">
        <f t="shared" si="211"/>
        <v>0</v>
      </c>
      <c r="AQ53" s="347">
        <f t="shared" si="211"/>
        <v>0</v>
      </c>
      <c r="AR53" s="347">
        <f t="shared" si="211"/>
        <v>0</v>
      </c>
      <c r="AS53" s="347">
        <f t="shared" si="211"/>
        <v>0</v>
      </c>
      <c r="AT53" s="347">
        <f t="shared" si="211"/>
        <v>0</v>
      </c>
      <c r="AU53" s="404">
        <f t="shared" si="211"/>
        <v>0</v>
      </c>
      <c r="AV53" s="388">
        <f t="shared" si="211"/>
        <v>0</v>
      </c>
      <c r="AW53" s="347">
        <f t="shared" si="211"/>
        <v>0</v>
      </c>
      <c r="AX53" s="347">
        <f t="shared" si="211"/>
        <v>0</v>
      </c>
      <c r="AY53" s="348">
        <f t="shared" si="211"/>
        <v>0</v>
      </c>
      <c r="AZ53" s="394"/>
      <c r="BA53" s="995"/>
      <c r="BB53" s="362"/>
      <c r="BC53" s="363"/>
      <c r="BD53" s="332">
        <f t="shared" si="212"/>
        <v>0</v>
      </c>
      <c r="BE53" s="399">
        <f t="shared" si="213"/>
        <v>0</v>
      </c>
      <c r="BF53" s="388">
        <f t="shared" si="214"/>
        <v>0</v>
      </c>
      <c r="BG53" s="347">
        <f t="shared" si="215"/>
        <v>0</v>
      </c>
      <c r="BH53" s="347">
        <f t="shared" si="215"/>
        <v>0</v>
      </c>
      <c r="BI53" s="347">
        <f t="shared" si="215"/>
        <v>0</v>
      </c>
      <c r="BJ53" s="347">
        <f t="shared" si="215"/>
        <v>0</v>
      </c>
      <c r="BK53" s="347">
        <f t="shared" si="215"/>
        <v>0</v>
      </c>
      <c r="BL53" s="347">
        <f t="shared" si="215"/>
        <v>0</v>
      </c>
      <c r="BM53" s="347">
        <f t="shared" si="215"/>
        <v>0</v>
      </c>
      <c r="BN53" s="404">
        <f t="shared" si="215"/>
        <v>0</v>
      </c>
      <c r="BO53" s="388">
        <f t="shared" si="215"/>
        <v>0</v>
      </c>
      <c r="BP53" s="347">
        <f t="shared" si="215"/>
        <v>0</v>
      </c>
      <c r="BQ53" s="347">
        <f t="shared" si="215"/>
        <v>0</v>
      </c>
      <c r="BR53" s="348">
        <f t="shared" si="215"/>
        <v>0</v>
      </c>
      <c r="BS53" s="333"/>
      <c r="BT53" s="321"/>
    </row>
    <row r="54" spans="2:72" ht="16.05" customHeight="1" outlineLevel="1" x14ac:dyDescent="0.25">
      <c r="B54" s="356"/>
      <c r="C54" s="326" t="s">
        <v>412</v>
      </c>
      <c r="D54" s="995"/>
      <c r="E54" s="332">
        <f t="shared" si="195"/>
        <v>0</v>
      </c>
      <c r="F54" s="332">
        <f t="shared" si="196"/>
        <v>0</v>
      </c>
      <c r="G54" s="436">
        <f t="shared" si="197"/>
        <v>0</v>
      </c>
      <c r="H54" s="599" t="s">
        <v>440</v>
      </c>
      <c r="I54" s="388">
        <f t="shared" si="198"/>
        <v>0</v>
      </c>
      <c r="J54" s="347">
        <f t="shared" si="199"/>
        <v>0</v>
      </c>
      <c r="K54" s="431">
        <f t="shared" si="200"/>
        <v>0</v>
      </c>
      <c r="L54" s="431">
        <f t="shared" si="201"/>
        <v>0</v>
      </c>
      <c r="M54" s="348">
        <f t="shared" si="202"/>
        <v>0</v>
      </c>
      <c r="N54" s="394"/>
      <c r="O54" s="995">
        <f t="shared" si="203"/>
        <v>0</v>
      </c>
      <c r="P54" s="362"/>
      <c r="Q54" s="363"/>
      <c r="R54" s="332">
        <f t="shared" si="204"/>
        <v>0</v>
      </c>
      <c r="S54" s="399">
        <f t="shared" si="205"/>
        <v>0</v>
      </c>
      <c r="T54" s="388">
        <f t="shared" si="206"/>
        <v>0</v>
      </c>
      <c r="U54" s="347">
        <f t="shared" si="207"/>
        <v>0</v>
      </c>
      <c r="V54" s="347">
        <f t="shared" si="207"/>
        <v>0</v>
      </c>
      <c r="W54" s="347">
        <f t="shared" si="207"/>
        <v>0</v>
      </c>
      <c r="X54" s="347">
        <f t="shared" si="207"/>
        <v>0</v>
      </c>
      <c r="Y54" s="347">
        <f t="shared" si="207"/>
        <v>0</v>
      </c>
      <c r="Z54" s="347">
        <f t="shared" si="207"/>
        <v>0</v>
      </c>
      <c r="AA54" s="347">
        <f t="shared" si="207"/>
        <v>0</v>
      </c>
      <c r="AB54" s="404">
        <f t="shared" si="207"/>
        <v>0</v>
      </c>
      <c r="AC54" s="388">
        <f t="shared" si="207"/>
        <v>0</v>
      </c>
      <c r="AD54" s="347">
        <f t="shared" si="207"/>
        <v>0</v>
      </c>
      <c r="AE54" s="347">
        <f t="shared" si="207"/>
        <v>0</v>
      </c>
      <c r="AF54" s="348">
        <f t="shared" si="207"/>
        <v>0</v>
      </c>
      <c r="AG54" s="394"/>
      <c r="AH54" s="995"/>
      <c r="AI54" s="362"/>
      <c r="AJ54" s="363"/>
      <c r="AK54" s="332">
        <f t="shared" si="208"/>
        <v>0</v>
      </c>
      <c r="AL54" s="399">
        <f t="shared" si="209"/>
        <v>0</v>
      </c>
      <c r="AM54" s="388">
        <f t="shared" si="210"/>
        <v>0</v>
      </c>
      <c r="AN54" s="347">
        <f t="shared" si="211"/>
        <v>0</v>
      </c>
      <c r="AO54" s="347">
        <f t="shared" si="211"/>
        <v>0</v>
      </c>
      <c r="AP54" s="347">
        <f t="shared" si="211"/>
        <v>0</v>
      </c>
      <c r="AQ54" s="347">
        <f t="shared" si="211"/>
        <v>0</v>
      </c>
      <c r="AR54" s="347">
        <f t="shared" si="211"/>
        <v>0</v>
      </c>
      <c r="AS54" s="347">
        <f t="shared" si="211"/>
        <v>0</v>
      </c>
      <c r="AT54" s="347">
        <f t="shared" si="211"/>
        <v>0</v>
      </c>
      <c r="AU54" s="404">
        <f t="shared" si="211"/>
        <v>0</v>
      </c>
      <c r="AV54" s="388">
        <f t="shared" si="211"/>
        <v>0</v>
      </c>
      <c r="AW54" s="347">
        <f t="shared" si="211"/>
        <v>0</v>
      </c>
      <c r="AX54" s="347">
        <f t="shared" si="211"/>
        <v>0</v>
      </c>
      <c r="AY54" s="348">
        <f t="shared" si="211"/>
        <v>0</v>
      </c>
      <c r="AZ54" s="394"/>
      <c r="BA54" s="995"/>
      <c r="BB54" s="362"/>
      <c r="BC54" s="363"/>
      <c r="BD54" s="332">
        <f t="shared" si="212"/>
        <v>0</v>
      </c>
      <c r="BE54" s="399">
        <f t="shared" si="213"/>
        <v>0</v>
      </c>
      <c r="BF54" s="388">
        <f t="shared" si="214"/>
        <v>0</v>
      </c>
      <c r="BG54" s="347">
        <f t="shared" si="215"/>
        <v>0</v>
      </c>
      <c r="BH54" s="347">
        <f t="shared" si="215"/>
        <v>0</v>
      </c>
      <c r="BI54" s="347">
        <f t="shared" si="215"/>
        <v>0</v>
      </c>
      <c r="BJ54" s="347">
        <f t="shared" si="215"/>
        <v>0</v>
      </c>
      <c r="BK54" s="347">
        <f t="shared" si="215"/>
        <v>0</v>
      </c>
      <c r="BL54" s="347">
        <f t="shared" si="215"/>
        <v>0</v>
      </c>
      <c r="BM54" s="347">
        <f t="shared" si="215"/>
        <v>0</v>
      </c>
      <c r="BN54" s="404">
        <f t="shared" si="215"/>
        <v>0</v>
      </c>
      <c r="BO54" s="388">
        <f t="shared" si="215"/>
        <v>0</v>
      </c>
      <c r="BP54" s="347">
        <f t="shared" si="215"/>
        <v>0</v>
      </c>
      <c r="BQ54" s="347">
        <f t="shared" si="215"/>
        <v>0</v>
      </c>
      <c r="BR54" s="348">
        <f t="shared" si="215"/>
        <v>0</v>
      </c>
      <c r="BS54" s="333"/>
      <c r="BT54" s="321" t="s">
        <v>428</v>
      </c>
    </row>
    <row r="55" spans="2:72" ht="16.05" customHeight="1" outlineLevel="1" x14ac:dyDescent="0.25">
      <c r="B55" s="356"/>
      <c r="C55" s="326" t="s">
        <v>413</v>
      </c>
      <c r="D55" s="995"/>
      <c r="E55" s="332">
        <f t="shared" si="195"/>
        <v>0</v>
      </c>
      <c r="F55" s="332">
        <f t="shared" si="196"/>
        <v>0</v>
      </c>
      <c r="G55" s="436">
        <f t="shared" si="197"/>
        <v>0</v>
      </c>
      <c r="H55" s="599" t="s">
        <v>440</v>
      </c>
      <c r="I55" s="388">
        <f t="shared" si="198"/>
        <v>0</v>
      </c>
      <c r="J55" s="347">
        <f t="shared" si="199"/>
        <v>0</v>
      </c>
      <c r="K55" s="431">
        <f t="shared" si="200"/>
        <v>0</v>
      </c>
      <c r="L55" s="431">
        <f t="shared" si="201"/>
        <v>0</v>
      </c>
      <c r="M55" s="348">
        <f t="shared" si="202"/>
        <v>0</v>
      </c>
      <c r="N55" s="394"/>
      <c r="O55" s="995">
        <f t="shared" si="203"/>
        <v>0</v>
      </c>
      <c r="P55" s="362"/>
      <c r="Q55" s="363"/>
      <c r="R55" s="332">
        <f t="shared" si="204"/>
        <v>0</v>
      </c>
      <c r="S55" s="399">
        <f t="shared" si="205"/>
        <v>0</v>
      </c>
      <c r="T55" s="388">
        <f t="shared" si="206"/>
        <v>0</v>
      </c>
      <c r="U55" s="347">
        <f t="shared" si="207"/>
        <v>0</v>
      </c>
      <c r="V55" s="347">
        <f t="shared" si="207"/>
        <v>0</v>
      </c>
      <c r="W55" s="347">
        <f t="shared" si="207"/>
        <v>0</v>
      </c>
      <c r="X55" s="347">
        <f t="shared" si="207"/>
        <v>0</v>
      </c>
      <c r="Y55" s="347">
        <f t="shared" si="207"/>
        <v>0</v>
      </c>
      <c r="Z55" s="347">
        <f t="shared" si="207"/>
        <v>0</v>
      </c>
      <c r="AA55" s="347">
        <f t="shared" si="207"/>
        <v>0</v>
      </c>
      <c r="AB55" s="404">
        <f t="shared" si="207"/>
        <v>0</v>
      </c>
      <c r="AC55" s="388">
        <f t="shared" si="207"/>
        <v>0</v>
      </c>
      <c r="AD55" s="347">
        <f t="shared" si="207"/>
        <v>0</v>
      </c>
      <c r="AE55" s="347">
        <f t="shared" si="207"/>
        <v>0</v>
      </c>
      <c r="AF55" s="348">
        <f t="shared" si="207"/>
        <v>0</v>
      </c>
      <c r="AG55" s="394"/>
      <c r="AH55" s="995"/>
      <c r="AI55" s="362"/>
      <c r="AJ55" s="363"/>
      <c r="AK55" s="332">
        <f t="shared" si="208"/>
        <v>0</v>
      </c>
      <c r="AL55" s="399">
        <f t="shared" si="209"/>
        <v>0</v>
      </c>
      <c r="AM55" s="388">
        <f t="shared" si="210"/>
        <v>0</v>
      </c>
      <c r="AN55" s="347">
        <f t="shared" si="211"/>
        <v>0</v>
      </c>
      <c r="AO55" s="347">
        <f t="shared" si="211"/>
        <v>0</v>
      </c>
      <c r="AP55" s="347">
        <f t="shared" si="211"/>
        <v>0</v>
      </c>
      <c r="AQ55" s="347">
        <f t="shared" si="211"/>
        <v>0</v>
      </c>
      <c r="AR55" s="347">
        <f t="shared" si="211"/>
        <v>0</v>
      </c>
      <c r="AS55" s="347">
        <f t="shared" si="211"/>
        <v>0</v>
      </c>
      <c r="AT55" s="347">
        <f t="shared" si="211"/>
        <v>0</v>
      </c>
      <c r="AU55" s="404">
        <f t="shared" si="211"/>
        <v>0</v>
      </c>
      <c r="AV55" s="388">
        <f t="shared" si="211"/>
        <v>0</v>
      </c>
      <c r="AW55" s="347">
        <f t="shared" si="211"/>
        <v>0</v>
      </c>
      <c r="AX55" s="347">
        <f t="shared" si="211"/>
        <v>0</v>
      </c>
      <c r="AY55" s="348">
        <f t="shared" si="211"/>
        <v>0</v>
      </c>
      <c r="AZ55" s="394"/>
      <c r="BA55" s="995"/>
      <c r="BB55" s="362"/>
      <c r="BC55" s="363"/>
      <c r="BD55" s="332">
        <f t="shared" si="212"/>
        <v>0</v>
      </c>
      <c r="BE55" s="399">
        <f t="shared" si="213"/>
        <v>0</v>
      </c>
      <c r="BF55" s="388">
        <f t="shared" si="214"/>
        <v>0</v>
      </c>
      <c r="BG55" s="347">
        <f t="shared" si="215"/>
        <v>0</v>
      </c>
      <c r="BH55" s="347">
        <f t="shared" si="215"/>
        <v>0</v>
      </c>
      <c r="BI55" s="347">
        <f t="shared" si="215"/>
        <v>0</v>
      </c>
      <c r="BJ55" s="347">
        <f t="shared" si="215"/>
        <v>0</v>
      </c>
      <c r="BK55" s="347">
        <f t="shared" si="215"/>
        <v>0</v>
      </c>
      <c r="BL55" s="347">
        <f t="shared" si="215"/>
        <v>0</v>
      </c>
      <c r="BM55" s="347">
        <f t="shared" si="215"/>
        <v>0</v>
      </c>
      <c r="BN55" s="404">
        <f t="shared" si="215"/>
        <v>0</v>
      </c>
      <c r="BO55" s="388">
        <f t="shared" si="215"/>
        <v>0</v>
      </c>
      <c r="BP55" s="347">
        <f t="shared" si="215"/>
        <v>0</v>
      </c>
      <c r="BQ55" s="347">
        <f t="shared" si="215"/>
        <v>0</v>
      </c>
      <c r="BR55" s="348">
        <f t="shared" si="215"/>
        <v>0</v>
      </c>
      <c r="BS55" s="333"/>
      <c r="BT55" s="321"/>
    </row>
    <row r="56" spans="2:72" ht="16.05" customHeight="1" outlineLevel="1" x14ac:dyDescent="0.25">
      <c r="B56" s="356"/>
      <c r="C56" s="326" t="s">
        <v>414</v>
      </c>
      <c r="D56" s="995"/>
      <c r="E56" s="332">
        <f t="shared" si="195"/>
        <v>0</v>
      </c>
      <c r="F56" s="332">
        <f t="shared" si="196"/>
        <v>0</v>
      </c>
      <c r="G56" s="436">
        <f t="shared" si="197"/>
        <v>0</v>
      </c>
      <c r="H56" s="599" t="s">
        <v>440</v>
      </c>
      <c r="I56" s="388">
        <f t="shared" si="198"/>
        <v>0</v>
      </c>
      <c r="J56" s="347">
        <f t="shared" si="199"/>
        <v>0</v>
      </c>
      <c r="K56" s="431">
        <f t="shared" si="200"/>
        <v>0</v>
      </c>
      <c r="L56" s="431">
        <f t="shared" si="201"/>
        <v>0</v>
      </c>
      <c r="M56" s="348">
        <f t="shared" si="202"/>
        <v>0</v>
      </c>
      <c r="N56" s="394"/>
      <c r="O56" s="995">
        <f t="shared" si="203"/>
        <v>0</v>
      </c>
      <c r="P56" s="362"/>
      <c r="Q56" s="363">
        <v>0</v>
      </c>
      <c r="R56" s="332">
        <f t="shared" si="204"/>
        <v>0</v>
      </c>
      <c r="S56" s="399">
        <f t="shared" si="205"/>
        <v>0</v>
      </c>
      <c r="T56" s="388">
        <f t="shared" si="206"/>
        <v>0</v>
      </c>
      <c r="U56" s="347">
        <f t="shared" si="207"/>
        <v>0</v>
      </c>
      <c r="V56" s="347">
        <f t="shared" si="207"/>
        <v>0</v>
      </c>
      <c r="W56" s="347">
        <f t="shared" si="207"/>
        <v>0</v>
      </c>
      <c r="X56" s="347">
        <f t="shared" si="207"/>
        <v>0</v>
      </c>
      <c r="Y56" s="347">
        <f t="shared" si="207"/>
        <v>0</v>
      </c>
      <c r="Z56" s="347">
        <f t="shared" si="207"/>
        <v>0</v>
      </c>
      <c r="AA56" s="347">
        <f t="shared" si="207"/>
        <v>0</v>
      </c>
      <c r="AB56" s="404">
        <f t="shared" si="207"/>
        <v>0</v>
      </c>
      <c r="AC56" s="388">
        <f t="shared" si="207"/>
        <v>0</v>
      </c>
      <c r="AD56" s="347">
        <f t="shared" si="207"/>
        <v>0</v>
      </c>
      <c r="AE56" s="347">
        <f t="shared" si="207"/>
        <v>0</v>
      </c>
      <c r="AF56" s="348">
        <f t="shared" si="207"/>
        <v>0</v>
      </c>
      <c r="AG56" s="394"/>
      <c r="AH56" s="995"/>
      <c r="AI56" s="362"/>
      <c r="AJ56" s="363">
        <v>0</v>
      </c>
      <c r="AK56" s="332">
        <f t="shared" si="208"/>
        <v>0</v>
      </c>
      <c r="AL56" s="399">
        <f t="shared" si="209"/>
        <v>0</v>
      </c>
      <c r="AM56" s="388">
        <f t="shared" si="210"/>
        <v>0</v>
      </c>
      <c r="AN56" s="347">
        <f t="shared" si="211"/>
        <v>0</v>
      </c>
      <c r="AO56" s="347">
        <f t="shared" si="211"/>
        <v>0</v>
      </c>
      <c r="AP56" s="347">
        <f t="shared" si="211"/>
        <v>0</v>
      </c>
      <c r="AQ56" s="347">
        <f t="shared" si="211"/>
        <v>0</v>
      </c>
      <c r="AR56" s="347">
        <f t="shared" si="211"/>
        <v>0</v>
      </c>
      <c r="AS56" s="347">
        <f t="shared" si="211"/>
        <v>0</v>
      </c>
      <c r="AT56" s="347">
        <f t="shared" si="211"/>
        <v>0</v>
      </c>
      <c r="AU56" s="404">
        <f t="shared" si="211"/>
        <v>0</v>
      </c>
      <c r="AV56" s="388">
        <f t="shared" si="211"/>
        <v>0</v>
      </c>
      <c r="AW56" s="347">
        <f t="shared" si="211"/>
        <v>0</v>
      </c>
      <c r="AX56" s="347">
        <f t="shared" si="211"/>
        <v>0</v>
      </c>
      <c r="AY56" s="348">
        <f t="shared" si="211"/>
        <v>0</v>
      </c>
      <c r="AZ56" s="394"/>
      <c r="BA56" s="995"/>
      <c r="BB56" s="362"/>
      <c r="BC56" s="363">
        <v>0</v>
      </c>
      <c r="BD56" s="332">
        <f t="shared" si="212"/>
        <v>0</v>
      </c>
      <c r="BE56" s="399">
        <f t="shared" si="213"/>
        <v>0</v>
      </c>
      <c r="BF56" s="388">
        <f t="shared" si="214"/>
        <v>0</v>
      </c>
      <c r="BG56" s="347">
        <f t="shared" si="215"/>
        <v>0</v>
      </c>
      <c r="BH56" s="347">
        <f t="shared" si="215"/>
        <v>0</v>
      </c>
      <c r="BI56" s="347">
        <f t="shared" si="215"/>
        <v>0</v>
      </c>
      <c r="BJ56" s="347">
        <f t="shared" si="215"/>
        <v>0</v>
      </c>
      <c r="BK56" s="347">
        <f t="shared" si="215"/>
        <v>0</v>
      </c>
      <c r="BL56" s="347">
        <f t="shared" si="215"/>
        <v>0</v>
      </c>
      <c r="BM56" s="347">
        <f t="shared" si="215"/>
        <v>0</v>
      </c>
      <c r="BN56" s="404">
        <f t="shared" si="215"/>
        <v>0</v>
      </c>
      <c r="BO56" s="388">
        <f t="shared" si="215"/>
        <v>0</v>
      </c>
      <c r="BP56" s="347">
        <f t="shared" si="215"/>
        <v>0</v>
      </c>
      <c r="BQ56" s="347">
        <f t="shared" si="215"/>
        <v>0</v>
      </c>
      <c r="BR56" s="348">
        <f t="shared" si="215"/>
        <v>0</v>
      </c>
      <c r="BS56" s="333"/>
      <c r="BT56" s="321"/>
    </row>
    <row r="57" spans="2:72" ht="16.05" customHeight="1" thickBot="1" x14ac:dyDescent="0.3">
      <c r="B57" s="359"/>
      <c r="C57" s="327"/>
      <c r="D57" s="351"/>
      <c r="E57" s="349"/>
      <c r="F57" s="349"/>
      <c r="G57" s="350"/>
      <c r="H57" s="600"/>
      <c r="I57" s="595"/>
      <c r="J57" s="349"/>
      <c r="K57" s="432"/>
      <c r="L57" s="432"/>
      <c r="M57" s="350"/>
      <c r="N57" s="395"/>
      <c r="O57" s="351"/>
      <c r="P57" s="364"/>
      <c r="Q57" s="365"/>
      <c r="R57" s="352"/>
      <c r="S57" s="401"/>
      <c r="T57" s="389">
        <f t="shared" si="206"/>
        <v>0</v>
      </c>
      <c r="U57" s="353"/>
      <c r="V57" s="353"/>
      <c r="W57" s="353"/>
      <c r="X57" s="353"/>
      <c r="Y57" s="353"/>
      <c r="Z57" s="353"/>
      <c r="AA57" s="353"/>
      <c r="AB57" s="405"/>
      <c r="AC57" s="389"/>
      <c r="AD57" s="353"/>
      <c r="AE57" s="353"/>
      <c r="AF57" s="354"/>
      <c r="AG57" s="395"/>
      <c r="AH57" s="351"/>
      <c r="AI57" s="364"/>
      <c r="AJ57" s="365"/>
      <c r="AK57" s="352"/>
      <c r="AL57" s="401"/>
      <c r="AM57" s="389">
        <f t="shared" ref="AM57" si="216">IFERROR($P57/AM$6*10000,0)</f>
        <v>0</v>
      </c>
      <c r="AN57" s="353">
        <f t="shared" si="211"/>
        <v>0</v>
      </c>
      <c r="AO57" s="353">
        <f t="shared" si="211"/>
        <v>0</v>
      </c>
      <c r="AP57" s="353">
        <f t="shared" si="211"/>
        <v>0</v>
      </c>
      <c r="AQ57" s="353">
        <f t="shared" si="211"/>
        <v>0</v>
      </c>
      <c r="AR57" s="353">
        <f t="shared" si="211"/>
        <v>0</v>
      </c>
      <c r="AS57" s="353">
        <f t="shared" si="211"/>
        <v>0</v>
      </c>
      <c r="AT57" s="353">
        <f t="shared" si="211"/>
        <v>0</v>
      </c>
      <c r="AU57" s="405">
        <f t="shared" si="211"/>
        <v>0</v>
      </c>
      <c r="AV57" s="389">
        <f t="shared" si="211"/>
        <v>0</v>
      </c>
      <c r="AW57" s="353">
        <f t="shared" si="211"/>
        <v>0</v>
      </c>
      <c r="AX57" s="353">
        <f t="shared" si="211"/>
        <v>0</v>
      </c>
      <c r="AY57" s="354">
        <f t="shared" si="211"/>
        <v>0</v>
      </c>
      <c r="AZ57" s="395"/>
      <c r="BA57" s="351"/>
      <c r="BB57" s="364"/>
      <c r="BC57" s="365"/>
      <c r="BD57" s="352"/>
      <c r="BE57" s="401"/>
      <c r="BF57" s="389">
        <f t="shared" si="214"/>
        <v>0</v>
      </c>
      <c r="BG57" s="353"/>
      <c r="BH57" s="353"/>
      <c r="BI57" s="353"/>
      <c r="BJ57" s="353"/>
      <c r="BK57" s="353"/>
      <c r="BL57" s="353"/>
      <c r="BM57" s="353"/>
      <c r="BN57" s="405"/>
      <c r="BO57" s="389"/>
      <c r="BP57" s="353"/>
      <c r="BQ57" s="353"/>
      <c r="BR57" s="354"/>
      <c r="BS57" s="355"/>
      <c r="BT57" s="322"/>
    </row>
    <row r="58" spans="2:72" ht="16.05" customHeight="1" x14ac:dyDescent="0.25"/>
    <row r="59" spans="2:72" ht="16.05" customHeight="1" x14ac:dyDescent="0.25"/>
    <row r="60" spans="2:72" ht="16.05" customHeight="1" x14ac:dyDescent="0.25"/>
    <row r="61" spans="2:72" ht="16.05" customHeight="1" x14ac:dyDescent="0.25"/>
    <row r="62" spans="2:72" ht="16.05" customHeight="1" x14ac:dyDescent="0.25"/>
    <row r="63" spans="2:72" ht="16.05" customHeight="1" x14ac:dyDescent="0.25"/>
    <row r="64" spans="2:72"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sheetData>
  <sheetProtection sheet="1" objects="1" scenarios="1"/>
  <mergeCells count="30">
    <mergeCell ref="B2:B5"/>
    <mergeCell ref="C2:C5"/>
    <mergeCell ref="D2:M2"/>
    <mergeCell ref="T3:AF3"/>
    <mergeCell ref="U4:AB4"/>
    <mergeCell ref="AC4:AF4"/>
    <mergeCell ref="T4:T5"/>
    <mergeCell ref="J4:K4"/>
    <mergeCell ref="L4:M4"/>
    <mergeCell ref="D3:D5"/>
    <mergeCell ref="P3:S4"/>
    <mergeCell ref="E3:H4"/>
    <mergeCell ref="I4:I5"/>
    <mergeCell ref="I3:M3"/>
    <mergeCell ref="AH2:AY2"/>
    <mergeCell ref="AM3:AY3"/>
    <mergeCell ref="AM4:AM5"/>
    <mergeCell ref="AN4:AU4"/>
    <mergeCell ref="O2:AF2"/>
    <mergeCell ref="O3:O5"/>
    <mergeCell ref="AI3:AL4"/>
    <mergeCell ref="AH3:AH5"/>
    <mergeCell ref="AV4:AY4"/>
    <mergeCell ref="BA2:BR2"/>
    <mergeCell ref="BF3:BR3"/>
    <mergeCell ref="BF4:BF5"/>
    <mergeCell ref="BG4:BN4"/>
    <mergeCell ref="BO4:BR4"/>
    <mergeCell ref="BB3:BE4"/>
    <mergeCell ref="BA3:BA5"/>
  </mergeCells>
  <phoneticPr fontId="2" type="noConversion"/>
  <dataValidations count="1">
    <dataValidation type="list" allowBlank="1" showInputMessage="1" showErrorMessage="1" sqref="H10:H57">
      <formula1>成本分摊</formula1>
    </dataValidation>
  </dataValidations>
  <pageMargins left="0.7" right="0.7" top="0.75" bottom="0.75" header="0.3" footer="0.3"/>
  <pageSetup paperSize="9" orientation="portrait" r:id="rId1"/>
  <ignoredErrors>
    <ignoredError sqref="Q10:S10 Q9 R12:S13 R18:S19 R23:S24 R26:S35 R40:S40 Q46:S46 R45:S45 Q16:S16 R15:S15 R14 I18:I19 O16 I23:I24 I26:I35 I37 O25 I40 I45 O45:O46 R37:S37 Q25:S25 O40:O42 I42 R42:S42 Q41:S41 Q36:S36 I25:J25 O34:O37 U16:AF16 U25:AF46 T16:T46 E16:G46 I16:J16 I36:J36 I41:J41 I46:J46 K11:K15 L11:L15 K16:M56 AJ9:BR10 AJ16:BR16 AK11:AL11 AZ11:BA11 AK12:AL12 AZ12:BA12 AJ25:BR25 AK17:AL17 AZ17:BA17 AK13:AL15 AZ13:BA13 AZ15:BA15 AZ14:BA14 BD14:BE14 AK18:AL24 AZ18:BA24 AJ36:BR36 AJ33:AL35 AZ33:BE35 AJ41:BR41 AJ37:AL40 AZ37:BE40 AJ46:BR46 AJ42:AL45 AZ42:BE45 AK26:AL32 BD11:BE11 BD12:BE12 BD13:BE13 BD15:BE15 BD17:BE17 BD18:BE24 AZ26:BA32 BD26:BE32 R11:S11" formula="1"/>
    <ignoredError sqref="H11:H15 H17:H24"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H1134"/>
  <sheetViews>
    <sheetView showGridLines="0" showZeros="0" zoomScale="90" zoomScaleNormal="90" workbookViewId="0">
      <pane xSplit="3" ySplit="3" topLeftCell="D4" activePane="bottomRight" state="frozen"/>
      <selection pane="topRight" activeCell="D1" sqref="D1"/>
      <selection pane="bottomLeft" activeCell="A4" sqref="A4"/>
      <selection pane="bottomRight" activeCell="B1" sqref="B1"/>
    </sheetView>
  </sheetViews>
  <sheetFormatPr defaultRowHeight="15" x14ac:dyDescent="0.25"/>
  <cols>
    <col min="1" max="1" width="1.44140625" style="1" customWidth="1"/>
    <col min="2" max="2" width="9.109375" style="1" bestFit="1" customWidth="1"/>
    <col min="3" max="3" width="18.5546875" style="1" customWidth="1"/>
    <col min="4" max="25" width="11.77734375" style="1" customWidth="1"/>
    <col min="26" max="138" width="12.21875" style="1" customWidth="1"/>
    <col min="139" max="141" width="10.77734375" style="1" customWidth="1"/>
    <col min="142" max="142" width="11.88671875" style="1" customWidth="1"/>
    <col min="143" max="143" width="11.109375" style="1" bestFit="1" customWidth="1"/>
    <col min="144" max="144" width="15.21875" style="1" bestFit="1" customWidth="1"/>
    <col min="145" max="146" width="13.109375" style="1" bestFit="1" customWidth="1"/>
    <col min="147" max="147" width="11.109375" style="1" bestFit="1" customWidth="1"/>
    <col min="148" max="156" width="10.77734375" style="1" customWidth="1"/>
    <col min="157" max="16384" width="8.88671875" style="1"/>
  </cols>
  <sheetData>
    <row r="1" spans="2:138" ht="37.200000000000003" customHeight="1" thickBot="1" x14ac:dyDescent="0.3">
      <c r="Z1" s="296">
        <f>YEAR(Z3)</f>
        <v>1900</v>
      </c>
      <c r="AA1" s="296">
        <f t="shared" ref="AA1:CL1" si="0">YEAR(AA3)</f>
        <v>1900</v>
      </c>
      <c r="AB1" s="296">
        <f t="shared" si="0"/>
        <v>1900</v>
      </c>
      <c r="AC1" s="296">
        <f t="shared" si="0"/>
        <v>1900</v>
      </c>
      <c r="AD1" s="296">
        <f t="shared" si="0"/>
        <v>1900</v>
      </c>
      <c r="AE1" s="296">
        <f t="shared" si="0"/>
        <v>1900</v>
      </c>
      <c r="AF1" s="296">
        <f t="shared" si="0"/>
        <v>1900</v>
      </c>
      <c r="AG1" s="296">
        <f t="shared" si="0"/>
        <v>1900</v>
      </c>
      <c r="AH1" s="296">
        <f t="shared" si="0"/>
        <v>1900</v>
      </c>
      <c r="AI1" s="296">
        <f t="shared" si="0"/>
        <v>1900</v>
      </c>
      <c r="AJ1" s="296">
        <f t="shared" si="0"/>
        <v>1900</v>
      </c>
      <c r="AK1" s="296">
        <f t="shared" si="0"/>
        <v>1900</v>
      </c>
      <c r="AL1" s="296">
        <f t="shared" si="0"/>
        <v>1901</v>
      </c>
      <c r="AM1" s="296">
        <f t="shared" si="0"/>
        <v>1901</v>
      </c>
      <c r="AN1" s="296">
        <f t="shared" si="0"/>
        <v>1901</v>
      </c>
      <c r="AO1" s="296">
        <f t="shared" si="0"/>
        <v>1901</v>
      </c>
      <c r="AP1" s="296">
        <f t="shared" si="0"/>
        <v>1901</v>
      </c>
      <c r="AQ1" s="296">
        <f t="shared" si="0"/>
        <v>1901</v>
      </c>
      <c r="AR1" s="296">
        <f t="shared" si="0"/>
        <v>1901</v>
      </c>
      <c r="AS1" s="296">
        <f t="shared" si="0"/>
        <v>1901</v>
      </c>
      <c r="AT1" s="296">
        <f t="shared" si="0"/>
        <v>1901</v>
      </c>
      <c r="AU1" s="296">
        <f t="shared" si="0"/>
        <v>1901</v>
      </c>
      <c r="AV1" s="296">
        <f t="shared" si="0"/>
        <v>1901</v>
      </c>
      <c r="AW1" s="296">
        <f t="shared" si="0"/>
        <v>1901</v>
      </c>
      <c r="AX1" s="296">
        <f t="shared" si="0"/>
        <v>1902</v>
      </c>
      <c r="AY1" s="296">
        <f t="shared" si="0"/>
        <v>1902</v>
      </c>
      <c r="AZ1" s="296">
        <f t="shared" si="0"/>
        <v>1902</v>
      </c>
      <c r="BA1" s="296">
        <f t="shared" si="0"/>
        <v>1902</v>
      </c>
      <c r="BB1" s="296">
        <f t="shared" si="0"/>
        <v>1902</v>
      </c>
      <c r="BC1" s="296">
        <f t="shared" si="0"/>
        <v>1902</v>
      </c>
      <c r="BD1" s="296">
        <f t="shared" si="0"/>
        <v>1902</v>
      </c>
      <c r="BE1" s="296">
        <f t="shared" si="0"/>
        <v>1902</v>
      </c>
      <c r="BF1" s="296">
        <f t="shared" si="0"/>
        <v>1902</v>
      </c>
      <c r="BG1" s="296">
        <f t="shared" si="0"/>
        <v>1902</v>
      </c>
      <c r="BH1" s="296">
        <f t="shared" si="0"/>
        <v>1902</v>
      </c>
      <c r="BI1" s="296">
        <f t="shared" si="0"/>
        <v>1902</v>
      </c>
      <c r="BJ1" s="296">
        <f t="shared" si="0"/>
        <v>1903</v>
      </c>
      <c r="BK1" s="296">
        <f t="shared" si="0"/>
        <v>1903</v>
      </c>
      <c r="BL1" s="296">
        <f t="shared" si="0"/>
        <v>1903</v>
      </c>
      <c r="BM1" s="296">
        <f t="shared" si="0"/>
        <v>1903</v>
      </c>
      <c r="BN1" s="296">
        <f t="shared" si="0"/>
        <v>1903</v>
      </c>
      <c r="BO1" s="296">
        <f t="shared" si="0"/>
        <v>1903</v>
      </c>
      <c r="BP1" s="296">
        <f t="shared" si="0"/>
        <v>1903</v>
      </c>
      <c r="BQ1" s="296">
        <f t="shared" si="0"/>
        <v>1903</v>
      </c>
      <c r="BR1" s="296">
        <f t="shared" si="0"/>
        <v>1903</v>
      </c>
      <c r="BS1" s="296">
        <f t="shared" si="0"/>
        <v>1903</v>
      </c>
      <c r="BT1" s="296">
        <f t="shared" si="0"/>
        <v>1903</v>
      </c>
      <c r="BU1" s="296">
        <f t="shared" si="0"/>
        <v>1903</v>
      </c>
      <c r="BV1" s="296">
        <f t="shared" si="0"/>
        <v>1904</v>
      </c>
      <c r="BW1" s="296">
        <f t="shared" si="0"/>
        <v>1904</v>
      </c>
      <c r="BX1" s="296">
        <f t="shared" si="0"/>
        <v>1904</v>
      </c>
      <c r="BY1" s="296">
        <f t="shared" si="0"/>
        <v>1904</v>
      </c>
      <c r="BZ1" s="296">
        <f t="shared" si="0"/>
        <v>1904</v>
      </c>
      <c r="CA1" s="296">
        <f t="shared" si="0"/>
        <v>1904</v>
      </c>
      <c r="CB1" s="296">
        <f t="shared" si="0"/>
        <v>1904</v>
      </c>
      <c r="CC1" s="296">
        <f t="shared" si="0"/>
        <v>1904</v>
      </c>
      <c r="CD1" s="296">
        <f t="shared" si="0"/>
        <v>1904</v>
      </c>
      <c r="CE1" s="296">
        <f t="shared" si="0"/>
        <v>1904</v>
      </c>
      <c r="CF1" s="296">
        <f t="shared" si="0"/>
        <v>1904</v>
      </c>
      <c r="CG1" s="296">
        <f t="shared" si="0"/>
        <v>1904</v>
      </c>
      <c r="CH1" s="296">
        <f t="shared" si="0"/>
        <v>1905</v>
      </c>
      <c r="CI1" s="296">
        <f t="shared" si="0"/>
        <v>1905</v>
      </c>
      <c r="CJ1" s="296">
        <f t="shared" si="0"/>
        <v>1905</v>
      </c>
      <c r="CK1" s="296">
        <f t="shared" si="0"/>
        <v>1905</v>
      </c>
      <c r="CL1" s="296">
        <f t="shared" si="0"/>
        <v>1905</v>
      </c>
      <c r="CM1" s="296">
        <f t="shared" ref="CM1:EG1" si="1">YEAR(CM3)</f>
        <v>1905</v>
      </c>
      <c r="CN1" s="296">
        <f t="shared" si="1"/>
        <v>1905</v>
      </c>
      <c r="CO1" s="296">
        <f t="shared" si="1"/>
        <v>1905</v>
      </c>
      <c r="CP1" s="296">
        <f t="shared" si="1"/>
        <v>1905</v>
      </c>
      <c r="CQ1" s="296">
        <f t="shared" si="1"/>
        <v>1905</v>
      </c>
      <c r="CR1" s="296">
        <f t="shared" si="1"/>
        <v>1905</v>
      </c>
      <c r="CS1" s="296">
        <f t="shared" si="1"/>
        <v>1905</v>
      </c>
      <c r="CT1" s="296">
        <f t="shared" si="1"/>
        <v>1906</v>
      </c>
      <c r="CU1" s="296">
        <f t="shared" si="1"/>
        <v>1906</v>
      </c>
      <c r="CV1" s="296">
        <f t="shared" si="1"/>
        <v>1906</v>
      </c>
      <c r="CW1" s="296">
        <f t="shared" si="1"/>
        <v>1906</v>
      </c>
      <c r="CX1" s="296">
        <f t="shared" si="1"/>
        <v>1906</v>
      </c>
      <c r="CY1" s="296">
        <f t="shared" si="1"/>
        <v>1906</v>
      </c>
      <c r="CZ1" s="296">
        <f t="shared" si="1"/>
        <v>1906</v>
      </c>
      <c r="DA1" s="296">
        <f t="shared" si="1"/>
        <v>1906</v>
      </c>
      <c r="DB1" s="296">
        <f t="shared" si="1"/>
        <v>1906</v>
      </c>
      <c r="DC1" s="296">
        <f t="shared" si="1"/>
        <v>1906</v>
      </c>
      <c r="DD1" s="296">
        <f t="shared" si="1"/>
        <v>1906</v>
      </c>
      <c r="DE1" s="296">
        <f t="shared" si="1"/>
        <v>1906</v>
      </c>
      <c r="DF1" s="296">
        <f t="shared" si="1"/>
        <v>1907</v>
      </c>
      <c r="DG1" s="296">
        <f t="shared" si="1"/>
        <v>1907</v>
      </c>
      <c r="DH1" s="296">
        <f t="shared" si="1"/>
        <v>1907</v>
      </c>
      <c r="DI1" s="296">
        <f t="shared" si="1"/>
        <v>1907</v>
      </c>
      <c r="DJ1" s="296">
        <f t="shared" si="1"/>
        <v>1907</v>
      </c>
      <c r="DK1" s="296">
        <f t="shared" si="1"/>
        <v>1907</v>
      </c>
      <c r="DL1" s="296">
        <f t="shared" si="1"/>
        <v>1907</v>
      </c>
      <c r="DM1" s="296">
        <f t="shared" si="1"/>
        <v>1907</v>
      </c>
      <c r="DN1" s="296">
        <f t="shared" si="1"/>
        <v>1907</v>
      </c>
      <c r="DO1" s="296">
        <f t="shared" si="1"/>
        <v>1907</v>
      </c>
      <c r="DP1" s="296">
        <f t="shared" si="1"/>
        <v>1907</v>
      </c>
      <c r="DQ1" s="296">
        <f t="shared" si="1"/>
        <v>1907</v>
      </c>
      <c r="DR1" s="296">
        <f t="shared" si="1"/>
        <v>1908</v>
      </c>
      <c r="DS1" s="296">
        <f t="shared" si="1"/>
        <v>1908</v>
      </c>
      <c r="DT1" s="296">
        <f t="shared" si="1"/>
        <v>1908</v>
      </c>
      <c r="DU1" s="296">
        <f t="shared" si="1"/>
        <v>1908</v>
      </c>
      <c r="DV1" s="296">
        <f t="shared" si="1"/>
        <v>1908</v>
      </c>
      <c r="DW1" s="296">
        <f t="shared" si="1"/>
        <v>1908</v>
      </c>
      <c r="DX1" s="296">
        <f t="shared" si="1"/>
        <v>1908</v>
      </c>
      <c r="DY1" s="296">
        <f t="shared" si="1"/>
        <v>1908</v>
      </c>
      <c r="DZ1" s="296">
        <f t="shared" si="1"/>
        <v>1908</v>
      </c>
      <c r="EA1" s="296">
        <f t="shared" si="1"/>
        <v>1908</v>
      </c>
      <c r="EB1" s="296">
        <f t="shared" si="1"/>
        <v>1908</v>
      </c>
      <c r="EC1" s="296">
        <f t="shared" si="1"/>
        <v>1908</v>
      </c>
      <c r="ED1" s="296">
        <f t="shared" si="1"/>
        <v>1909</v>
      </c>
      <c r="EE1" s="296">
        <f t="shared" si="1"/>
        <v>1909</v>
      </c>
      <c r="EF1" s="296">
        <f t="shared" si="1"/>
        <v>1909</v>
      </c>
      <c r="EG1" s="296">
        <f t="shared" si="1"/>
        <v>1909</v>
      </c>
      <c r="EH1" s="296">
        <f>YEAR(EH3)</f>
        <v>1909</v>
      </c>
    </row>
    <row r="2" spans="2:138" ht="16.05" customHeight="1" x14ac:dyDescent="0.25">
      <c r="B2" s="1283" t="s">
        <v>556</v>
      </c>
      <c r="C2" s="1284" t="s">
        <v>555</v>
      </c>
      <c r="D2" s="1278" t="s">
        <v>578</v>
      </c>
      <c r="E2" s="1279"/>
      <c r="F2" s="1282" t="s">
        <v>571</v>
      </c>
      <c r="G2" s="1280" t="s">
        <v>579</v>
      </c>
      <c r="H2" s="1277"/>
      <c r="I2" s="1277"/>
      <c r="J2" s="1281"/>
      <c r="K2" s="479" t="s">
        <v>572</v>
      </c>
      <c r="L2" s="1277" t="s">
        <v>604</v>
      </c>
      <c r="M2" s="1277"/>
      <c r="N2" s="1277"/>
      <c r="O2" s="1277"/>
      <c r="P2" s="468" t="s">
        <v>368</v>
      </c>
      <c r="Q2" s="373"/>
      <c r="R2" s="373"/>
      <c r="S2" s="373"/>
      <c r="T2" s="373"/>
      <c r="U2" s="373"/>
      <c r="V2" s="373"/>
      <c r="W2" s="373"/>
      <c r="X2" s="373"/>
      <c r="Y2" s="373"/>
      <c r="Z2" s="469" t="s">
        <v>367</v>
      </c>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c r="CQ2" s="373"/>
      <c r="CR2" s="373"/>
      <c r="CS2" s="373"/>
      <c r="CT2" s="373"/>
      <c r="CU2" s="373"/>
      <c r="CV2" s="373"/>
      <c r="CW2" s="373"/>
      <c r="CX2" s="373"/>
      <c r="CY2" s="373"/>
      <c r="CZ2" s="373"/>
      <c r="DA2" s="373"/>
      <c r="DB2" s="373"/>
      <c r="DC2" s="373"/>
      <c r="DD2" s="373"/>
      <c r="DE2" s="373"/>
      <c r="DF2" s="373"/>
      <c r="DG2" s="373"/>
      <c r="DH2" s="373"/>
      <c r="DI2" s="373"/>
      <c r="DJ2" s="373"/>
      <c r="DK2" s="373"/>
      <c r="DL2" s="373"/>
      <c r="DM2" s="373"/>
      <c r="DN2" s="373"/>
      <c r="DO2" s="373"/>
      <c r="DP2" s="373"/>
      <c r="DQ2" s="373"/>
      <c r="DR2" s="373"/>
      <c r="DS2" s="373"/>
      <c r="DT2" s="373"/>
      <c r="DU2" s="373"/>
      <c r="DV2" s="373"/>
      <c r="DW2" s="373"/>
      <c r="DX2" s="373"/>
      <c r="DY2" s="373"/>
      <c r="DZ2" s="373"/>
      <c r="EA2" s="373"/>
      <c r="EB2" s="373"/>
      <c r="EC2" s="373"/>
      <c r="ED2" s="373"/>
      <c r="EE2" s="374"/>
      <c r="EF2" s="477"/>
      <c r="EG2" s="477"/>
      <c r="EH2" s="375"/>
    </row>
    <row r="3" spans="2:138" ht="16.05" customHeight="1" x14ac:dyDescent="0.25">
      <c r="B3" s="1272"/>
      <c r="C3" s="1285"/>
      <c r="D3" s="378" t="s">
        <v>570</v>
      </c>
      <c r="E3" s="378" t="s">
        <v>568</v>
      </c>
      <c r="F3" s="1262"/>
      <c r="G3" s="466" t="s">
        <v>430</v>
      </c>
      <c r="H3" s="378" t="s">
        <v>567</v>
      </c>
      <c r="I3" s="378" t="s">
        <v>431</v>
      </c>
      <c r="J3" s="467" t="s">
        <v>432</v>
      </c>
      <c r="K3" s="480" t="s">
        <v>430</v>
      </c>
      <c r="L3" s="438" t="s">
        <v>430</v>
      </c>
      <c r="M3" s="378" t="s">
        <v>567</v>
      </c>
      <c r="N3" s="378" t="s">
        <v>431</v>
      </c>
      <c r="O3" s="419" t="s">
        <v>432</v>
      </c>
      <c r="P3" s="474">
        <f>YEAR(开始时间)</f>
        <v>1900</v>
      </c>
      <c r="Q3" s="475">
        <f>P3+1</f>
        <v>1901</v>
      </c>
      <c r="R3" s="475">
        <f t="shared" ref="R3:Y3" si="2">Q3+1</f>
        <v>1902</v>
      </c>
      <c r="S3" s="475">
        <f t="shared" si="2"/>
        <v>1903</v>
      </c>
      <c r="T3" s="475">
        <f t="shared" si="2"/>
        <v>1904</v>
      </c>
      <c r="U3" s="475">
        <f t="shared" si="2"/>
        <v>1905</v>
      </c>
      <c r="V3" s="475">
        <f t="shared" si="2"/>
        <v>1906</v>
      </c>
      <c r="W3" s="475">
        <f t="shared" si="2"/>
        <v>1907</v>
      </c>
      <c r="X3" s="475">
        <f t="shared" si="2"/>
        <v>1908</v>
      </c>
      <c r="Y3" s="476">
        <f t="shared" si="2"/>
        <v>1909</v>
      </c>
      <c r="Z3" s="470">
        <f>开始时间</f>
        <v>0</v>
      </c>
      <c r="AA3" s="471">
        <f>DATE(YEAR(Z3),MONTH(Z3)+2,0)</f>
        <v>60</v>
      </c>
      <c r="AB3" s="471">
        <f t="shared" ref="AB3:CM3" si="3">DATE(YEAR(AA3),MONTH(AA3)+2,0)</f>
        <v>91</v>
      </c>
      <c r="AC3" s="471">
        <f t="shared" si="3"/>
        <v>121</v>
      </c>
      <c r="AD3" s="471">
        <f t="shared" si="3"/>
        <v>152</v>
      </c>
      <c r="AE3" s="471">
        <f t="shared" si="3"/>
        <v>182</v>
      </c>
      <c r="AF3" s="471">
        <f t="shared" si="3"/>
        <v>213</v>
      </c>
      <c r="AG3" s="471">
        <f t="shared" si="3"/>
        <v>244</v>
      </c>
      <c r="AH3" s="471">
        <f t="shared" si="3"/>
        <v>274</v>
      </c>
      <c r="AI3" s="471">
        <f t="shared" si="3"/>
        <v>305</v>
      </c>
      <c r="AJ3" s="471">
        <f t="shared" si="3"/>
        <v>335</v>
      </c>
      <c r="AK3" s="471">
        <f t="shared" si="3"/>
        <v>366</v>
      </c>
      <c r="AL3" s="471">
        <f t="shared" si="3"/>
        <v>397</v>
      </c>
      <c r="AM3" s="471">
        <f t="shared" si="3"/>
        <v>425</v>
      </c>
      <c r="AN3" s="471">
        <f t="shared" si="3"/>
        <v>456</v>
      </c>
      <c r="AO3" s="471">
        <f t="shared" si="3"/>
        <v>486</v>
      </c>
      <c r="AP3" s="471">
        <f t="shared" si="3"/>
        <v>517</v>
      </c>
      <c r="AQ3" s="471">
        <f t="shared" si="3"/>
        <v>547</v>
      </c>
      <c r="AR3" s="471">
        <f t="shared" si="3"/>
        <v>578</v>
      </c>
      <c r="AS3" s="471">
        <f t="shared" si="3"/>
        <v>609</v>
      </c>
      <c r="AT3" s="471">
        <f t="shared" si="3"/>
        <v>639</v>
      </c>
      <c r="AU3" s="471">
        <f t="shared" si="3"/>
        <v>670</v>
      </c>
      <c r="AV3" s="471">
        <f t="shared" si="3"/>
        <v>700</v>
      </c>
      <c r="AW3" s="471">
        <f t="shared" si="3"/>
        <v>731</v>
      </c>
      <c r="AX3" s="471">
        <f t="shared" si="3"/>
        <v>762</v>
      </c>
      <c r="AY3" s="471">
        <f t="shared" si="3"/>
        <v>790</v>
      </c>
      <c r="AZ3" s="471">
        <f t="shared" si="3"/>
        <v>821</v>
      </c>
      <c r="BA3" s="471">
        <f t="shared" si="3"/>
        <v>851</v>
      </c>
      <c r="BB3" s="471">
        <f t="shared" si="3"/>
        <v>882</v>
      </c>
      <c r="BC3" s="471">
        <f t="shared" si="3"/>
        <v>912</v>
      </c>
      <c r="BD3" s="471">
        <f t="shared" si="3"/>
        <v>943</v>
      </c>
      <c r="BE3" s="471">
        <f t="shared" si="3"/>
        <v>974</v>
      </c>
      <c r="BF3" s="471">
        <f t="shared" si="3"/>
        <v>1004</v>
      </c>
      <c r="BG3" s="471">
        <f t="shared" si="3"/>
        <v>1035</v>
      </c>
      <c r="BH3" s="471">
        <f t="shared" si="3"/>
        <v>1065</v>
      </c>
      <c r="BI3" s="471">
        <f t="shared" si="3"/>
        <v>1096</v>
      </c>
      <c r="BJ3" s="471">
        <f t="shared" si="3"/>
        <v>1127</v>
      </c>
      <c r="BK3" s="471">
        <f t="shared" si="3"/>
        <v>1155</v>
      </c>
      <c r="BL3" s="471">
        <f t="shared" si="3"/>
        <v>1186</v>
      </c>
      <c r="BM3" s="471">
        <f t="shared" si="3"/>
        <v>1216</v>
      </c>
      <c r="BN3" s="471">
        <f t="shared" si="3"/>
        <v>1247</v>
      </c>
      <c r="BO3" s="471">
        <f t="shared" si="3"/>
        <v>1277</v>
      </c>
      <c r="BP3" s="471">
        <f t="shared" si="3"/>
        <v>1308</v>
      </c>
      <c r="BQ3" s="471">
        <f t="shared" si="3"/>
        <v>1339</v>
      </c>
      <c r="BR3" s="471">
        <f t="shared" si="3"/>
        <v>1369</v>
      </c>
      <c r="BS3" s="471">
        <f t="shared" si="3"/>
        <v>1400</v>
      </c>
      <c r="BT3" s="471">
        <f t="shared" si="3"/>
        <v>1430</v>
      </c>
      <c r="BU3" s="471">
        <f t="shared" si="3"/>
        <v>1461</v>
      </c>
      <c r="BV3" s="471">
        <f t="shared" si="3"/>
        <v>1492</v>
      </c>
      <c r="BW3" s="471">
        <f t="shared" si="3"/>
        <v>1521</v>
      </c>
      <c r="BX3" s="471">
        <f t="shared" si="3"/>
        <v>1552</v>
      </c>
      <c r="BY3" s="471">
        <f t="shared" si="3"/>
        <v>1582</v>
      </c>
      <c r="BZ3" s="471">
        <f t="shared" si="3"/>
        <v>1613</v>
      </c>
      <c r="CA3" s="471">
        <f t="shared" si="3"/>
        <v>1643</v>
      </c>
      <c r="CB3" s="471">
        <f t="shared" si="3"/>
        <v>1674</v>
      </c>
      <c r="CC3" s="471">
        <f t="shared" si="3"/>
        <v>1705</v>
      </c>
      <c r="CD3" s="471">
        <f t="shared" si="3"/>
        <v>1735</v>
      </c>
      <c r="CE3" s="471">
        <f t="shared" si="3"/>
        <v>1766</v>
      </c>
      <c r="CF3" s="471">
        <f t="shared" si="3"/>
        <v>1796</v>
      </c>
      <c r="CG3" s="471">
        <f t="shared" si="3"/>
        <v>1827</v>
      </c>
      <c r="CH3" s="471">
        <f t="shared" si="3"/>
        <v>1858</v>
      </c>
      <c r="CI3" s="471">
        <f t="shared" si="3"/>
        <v>1886</v>
      </c>
      <c r="CJ3" s="471">
        <f t="shared" si="3"/>
        <v>1917</v>
      </c>
      <c r="CK3" s="471">
        <f t="shared" si="3"/>
        <v>1947</v>
      </c>
      <c r="CL3" s="471">
        <f t="shared" si="3"/>
        <v>1978</v>
      </c>
      <c r="CM3" s="471">
        <f t="shared" si="3"/>
        <v>2008</v>
      </c>
      <c r="CN3" s="471">
        <f t="shared" ref="CN3:EH3" si="4">DATE(YEAR(CM3),MONTH(CM3)+2,0)</f>
        <v>2039</v>
      </c>
      <c r="CO3" s="471">
        <f t="shared" si="4"/>
        <v>2070</v>
      </c>
      <c r="CP3" s="471">
        <f t="shared" si="4"/>
        <v>2100</v>
      </c>
      <c r="CQ3" s="471">
        <f t="shared" si="4"/>
        <v>2131</v>
      </c>
      <c r="CR3" s="471">
        <f t="shared" si="4"/>
        <v>2161</v>
      </c>
      <c r="CS3" s="471">
        <f t="shared" si="4"/>
        <v>2192</v>
      </c>
      <c r="CT3" s="471">
        <f t="shared" si="4"/>
        <v>2223</v>
      </c>
      <c r="CU3" s="471">
        <f t="shared" si="4"/>
        <v>2251</v>
      </c>
      <c r="CV3" s="471">
        <f t="shared" si="4"/>
        <v>2282</v>
      </c>
      <c r="CW3" s="471">
        <f t="shared" si="4"/>
        <v>2312</v>
      </c>
      <c r="CX3" s="471">
        <f t="shared" si="4"/>
        <v>2343</v>
      </c>
      <c r="CY3" s="471">
        <f t="shared" si="4"/>
        <v>2373</v>
      </c>
      <c r="CZ3" s="471">
        <f t="shared" si="4"/>
        <v>2404</v>
      </c>
      <c r="DA3" s="471">
        <f t="shared" si="4"/>
        <v>2435</v>
      </c>
      <c r="DB3" s="471">
        <f t="shared" si="4"/>
        <v>2465</v>
      </c>
      <c r="DC3" s="471">
        <f t="shared" si="4"/>
        <v>2496</v>
      </c>
      <c r="DD3" s="471">
        <f t="shared" si="4"/>
        <v>2526</v>
      </c>
      <c r="DE3" s="471">
        <f t="shared" si="4"/>
        <v>2557</v>
      </c>
      <c r="DF3" s="471">
        <f t="shared" si="4"/>
        <v>2588</v>
      </c>
      <c r="DG3" s="471">
        <f t="shared" si="4"/>
        <v>2616</v>
      </c>
      <c r="DH3" s="471">
        <f t="shared" si="4"/>
        <v>2647</v>
      </c>
      <c r="DI3" s="471">
        <f t="shared" si="4"/>
        <v>2677</v>
      </c>
      <c r="DJ3" s="471">
        <f t="shared" si="4"/>
        <v>2708</v>
      </c>
      <c r="DK3" s="471">
        <f t="shared" si="4"/>
        <v>2738</v>
      </c>
      <c r="DL3" s="471">
        <f t="shared" si="4"/>
        <v>2769</v>
      </c>
      <c r="DM3" s="471">
        <f t="shared" si="4"/>
        <v>2800</v>
      </c>
      <c r="DN3" s="471">
        <f t="shared" si="4"/>
        <v>2830</v>
      </c>
      <c r="DO3" s="471">
        <f t="shared" si="4"/>
        <v>2861</v>
      </c>
      <c r="DP3" s="471">
        <f t="shared" si="4"/>
        <v>2891</v>
      </c>
      <c r="DQ3" s="471">
        <f t="shared" si="4"/>
        <v>2922</v>
      </c>
      <c r="DR3" s="471">
        <f t="shared" si="4"/>
        <v>2953</v>
      </c>
      <c r="DS3" s="471">
        <f t="shared" si="4"/>
        <v>2982</v>
      </c>
      <c r="DT3" s="471">
        <f t="shared" si="4"/>
        <v>3013</v>
      </c>
      <c r="DU3" s="471">
        <f t="shared" si="4"/>
        <v>3043</v>
      </c>
      <c r="DV3" s="471">
        <f t="shared" si="4"/>
        <v>3074</v>
      </c>
      <c r="DW3" s="471">
        <f t="shared" si="4"/>
        <v>3104</v>
      </c>
      <c r="DX3" s="471">
        <f t="shared" si="4"/>
        <v>3135</v>
      </c>
      <c r="DY3" s="471">
        <f t="shared" si="4"/>
        <v>3166</v>
      </c>
      <c r="DZ3" s="471">
        <f t="shared" si="4"/>
        <v>3196</v>
      </c>
      <c r="EA3" s="471">
        <f t="shared" si="4"/>
        <v>3227</v>
      </c>
      <c r="EB3" s="471">
        <f t="shared" si="4"/>
        <v>3257</v>
      </c>
      <c r="EC3" s="471">
        <f t="shared" si="4"/>
        <v>3288</v>
      </c>
      <c r="ED3" s="471">
        <f t="shared" si="4"/>
        <v>3319</v>
      </c>
      <c r="EE3" s="472">
        <f t="shared" si="4"/>
        <v>3347</v>
      </c>
      <c r="EF3" s="478">
        <f t="shared" si="4"/>
        <v>3378</v>
      </c>
      <c r="EG3" s="478">
        <f t="shared" si="4"/>
        <v>3408</v>
      </c>
      <c r="EH3" s="473">
        <f t="shared" si="4"/>
        <v>3439</v>
      </c>
    </row>
    <row r="4" spans="2:138" ht="16.05" customHeight="1" x14ac:dyDescent="0.25">
      <c r="B4" s="1292" t="s">
        <v>573</v>
      </c>
      <c r="C4" s="482" t="s">
        <v>476</v>
      </c>
      <c r="D4" s="531"/>
      <c r="E4" s="532"/>
      <c r="F4" s="533"/>
      <c r="G4" s="534">
        <f>G11+G18+G25</f>
        <v>0</v>
      </c>
      <c r="H4" s="532">
        <f t="shared" ref="H4:H9" si="5">IFERROR(J4/I4,0)</f>
        <v>0</v>
      </c>
      <c r="I4" s="531">
        <f>I11+I18+I25</f>
        <v>0</v>
      </c>
      <c r="J4" s="535">
        <f t="shared" ref="J4" si="6">J11+J18+J25</f>
        <v>0</v>
      </c>
      <c r="K4" s="536">
        <f t="shared" ref="K4:K9" si="7">SUM(Z4:EH4)</f>
        <v>0</v>
      </c>
      <c r="L4" s="537">
        <f ca="1">L11+L18+L25</f>
        <v>0</v>
      </c>
      <c r="M4" s="532">
        <f t="shared" ref="M4:M30" si="8">IFERROR(O4/N4,0)</f>
        <v>0</v>
      </c>
      <c r="N4" s="531">
        <f>N11+N18+N25</f>
        <v>0</v>
      </c>
      <c r="O4" s="533">
        <f t="shared" ref="O4" si="9">O11+O18+O25</f>
        <v>0</v>
      </c>
      <c r="P4" s="534">
        <f t="shared" ref="P4:Y9" si="10">SUMIF($Z$1:$EH$1,P$3,$Z4:$EH4)</f>
        <v>0</v>
      </c>
      <c r="Q4" s="531">
        <f t="shared" si="10"/>
        <v>0</v>
      </c>
      <c r="R4" s="531">
        <f t="shared" si="10"/>
        <v>0</v>
      </c>
      <c r="S4" s="531">
        <f t="shared" si="10"/>
        <v>0</v>
      </c>
      <c r="T4" s="531">
        <f t="shared" si="10"/>
        <v>0</v>
      </c>
      <c r="U4" s="531">
        <f t="shared" si="10"/>
        <v>0</v>
      </c>
      <c r="V4" s="531">
        <f t="shared" si="10"/>
        <v>0</v>
      </c>
      <c r="W4" s="531">
        <f t="shared" si="10"/>
        <v>0</v>
      </c>
      <c r="X4" s="531">
        <f t="shared" si="10"/>
        <v>0</v>
      </c>
      <c r="Y4" s="535">
        <f t="shared" si="10"/>
        <v>0</v>
      </c>
      <c r="Z4" s="538">
        <f>Z11+Z18+Z25</f>
        <v>0</v>
      </c>
      <c r="AA4" s="531">
        <f t="shared" ref="AA4:CL4" si="11">AA11+AA18+AA25</f>
        <v>0</v>
      </c>
      <c r="AB4" s="531">
        <f t="shared" si="11"/>
        <v>0</v>
      </c>
      <c r="AC4" s="531">
        <f t="shared" si="11"/>
        <v>0</v>
      </c>
      <c r="AD4" s="531">
        <f t="shared" si="11"/>
        <v>0</v>
      </c>
      <c r="AE4" s="531">
        <f t="shared" si="11"/>
        <v>0</v>
      </c>
      <c r="AF4" s="531">
        <f t="shared" si="11"/>
        <v>0</v>
      </c>
      <c r="AG4" s="531">
        <f t="shared" si="11"/>
        <v>0</v>
      </c>
      <c r="AH4" s="531">
        <f t="shared" si="11"/>
        <v>0</v>
      </c>
      <c r="AI4" s="531">
        <f t="shared" si="11"/>
        <v>0</v>
      </c>
      <c r="AJ4" s="531">
        <f t="shared" si="11"/>
        <v>0</v>
      </c>
      <c r="AK4" s="531">
        <f t="shared" si="11"/>
        <v>0</v>
      </c>
      <c r="AL4" s="531">
        <f t="shared" si="11"/>
        <v>0</v>
      </c>
      <c r="AM4" s="531">
        <f t="shared" si="11"/>
        <v>0</v>
      </c>
      <c r="AN4" s="531">
        <f t="shared" si="11"/>
        <v>0</v>
      </c>
      <c r="AO4" s="531">
        <f t="shared" si="11"/>
        <v>0</v>
      </c>
      <c r="AP4" s="531">
        <f t="shared" si="11"/>
        <v>0</v>
      </c>
      <c r="AQ4" s="531">
        <f t="shared" si="11"/>
        <v>0</v>
      </c>
      <c r="AR4" s="531">
        <f t="shared" si="11"/>
        <v>0</v>
      </c>
      <c r="AS4" s="531">
        <f t="shared" si="11"/>
        <v>0</v>
      </c>
      <c r="AT4" s="531">
        <f t="shared" si="11"/>
        <v>0</v>
      </c>
      <c r="AU4" s="531">
        <f t="shared" si="11"/>
        <v>0</v>
      </c>
      <c r="AV4" s="531">
        <f t="shared" si="11"/>
        <v>0</v>
      </c>
      <c r="AW4" s="531">
        <f t="shared" si="11"/>
        <v>0</v>
      </c>
      <c r="AX4" s="531">
        <f t="shared" si="11"/>
        <v>0</v>
      </c>
      <c r="AY4" s="531">
        <f t="shared" si="11"/>
        <v>0</v>
      </c>
      <c r="AZ4" s="531">
        <f t="shared" si="11"/>
        <v>0</v>
      </c>
      <c r="BA4" s="531">
        <f t="shared" si="11"/>
        <v>0</v>
      </c>
      <c r="BB4" s="531">
        <f t="shared" si="11"/>
        <v>0</v>
      </c>
      <c r="BC4" s="531">
        <f t="shared" si="11"/>
        <v>0</v>
      </c>
      <c r="BD4" s="531">
        <f t="shared" si="11"/>
        <v>0</v>
      </c>
      <c r="BE4" s="531">
        <f t="shared" si="11"/>
        <v>0</v>
      </c>
      <c r="BF4" s="531">
        <f t="shared" si="11"/>
        <v>0</v>
      </c>
      <c r="BG4" s="531">
        <f t="shared" si="11"/>
        <v>0</v>
      </c>
      <c r="BH4" s="531">
        <f t="shared" si="11"/>
        <v>0</v>
      </c>
      <c r="BI4" s="531">
        <f t="shared" si="11"/>
        <v>0</v>
      </c>
      <c r="BJ4" s="531">
        <f t="shared" si="11"/>
        <v>0</v>
      </c>
      <c r="BK4" s="531">
        <f t="shared" si="11"/>
        <v>0</v>
      </c>
      <c r="BL4" s="531">
        <f t="shared" si="11"/>
        <v>0</v>
      </c>
      <c r="BM4" s="531">
        <f t="shared" si="11"/>
        <v>0</v>
      </c>
      <c r="BN4" s="531">
        <f t="shared" si="11"/>
        <v>0</v>
      </c>
      <c r="BO4" s="531">
        <f t="shared" si="11"/>
        <v>0</v>
      </c>
      <c r="BP4" s="531">
        <f t="shared" si="11"/>
        <v>0</v>
      </c>
      <c r="BQ4" s="531">
        <f t="shared" si="11"/>
        <v>0</v>
      </c>
      <c r="BR4" s="531">
        <f t="shared" si="11"/>
        <v>0</v>
      </c>
      <c r="BS4" s="531">
        <f t="shared" si="11"/>
        <v>0</v>
      </c>
      <c r="BT4" s="531">
        <f t="shared" si="11"/>
        <v>0</v>
      </c>
      <c r="BU4" s="531">
        <f t="shared" si="11"/>
        <v>0</v>
      </c>
      <c r="BV4" s="531">
        <f t="shared" si="11"/>
        <v>0</v>
      </c>
      <c r="BW4" s="531">
        <f t="shared" si="11"/>
        <v>0</v>
      </c>
      <c r="BX4" s="531">
        <f t="shared" si="11"/>
        <v>0</v>
      </c>
      <c r="BY4" s="531">
        <f t="shared" si="11"/>
        <v>0</v>
      </c>
      <c r="BZ4" s="531">
        <f t="shared" si="11"/>
        <v>0</v>
      </c>
      <c r="CA4" s="531">
        <f t="shared" si="11"/>
        <v>0</v>
      </c>
      <c r="CB4" s="531">
        <f t="shared" si="11"/>
        <v>0</v>
      </c>
      <c r="CC4" s="531">
        <f t="shared" si="11"/>
        <v>0</v>
      </c>
      <c r="CD4" s="531">
        <f t="shared" si="11"/>
        <v>0</v>
      </c>
      <c r="CE4" s="531">
        <f t="shared" si="11"/>
        <v>0</v>
      </c>
      <c r="CF4" s="531">
        <f t="shared" si="11"/>
        <v>0</v>
      </c>
      <c r="CG4" s="531">
        <f t="shared" si="11"/>
        <v>0</v>
      </c>
      <c r="CH4" s="531">
        <f t="shared" si="11"/>
        <v>0</v>
      </c>
      <c r="CI4" s="531">
        <f t="shared" si="11"/>
        <v>0</v>
      </c>
      <c r="CJ4" s="531">
        <f t="shared" si="11"/>
        <v>0</v>
      </c>
      <c r="CK4" s="531">
        <f t="shared" si="11"/>
        <v>0</v>
      </c>
      <c r="CL4" s="531">
        <f t="shared" si="11"/>
        <v>0</v>
      </c>
      <c r="CM4" s="531">
        <f t="shared" ref="CM4:EH4" si="12">CM11+CM18+CM25</f>
        <v>0</v>
      </c>
      <c r="CN4" s="531">
        <f t="shared" si="12"/>
        <v>0</v>
      </c>
      <c r="CO4" s="531">
        <f t="shared" si="12"/>
        <v>0</v>
      </c>
      <c r="CP4" s="531">
        <f t="shared" si="12"/>
        <v>0</v>
      </c>
      <c r="CQ4" s="531">
        <f t="shared" si="12"/>
        <v>0</v>
      </c>
      <c r="CR4" s="531">
        <f t="shared" si="12"/>
        <v>0</v>
      </c>
      <c r="CS4" s="531">
        <f t="shared" si="12"/>
        <v>0</v>
      </c>
      <c r="CT4" s="531">
        <f t="shared" si="12"/>
        <v>0</v>
      </c>
      <c r="CU4" s="531">
        <f t="shared" si="12"/>
        <v>0</v>
      </c>
      <c r="CV4" s="531">
        <f t="shared" si="12"/>
        <v>0</v>
      </c>
      <c r="CW4" s="531">
        <f t="shared" si="12"/>
        <v>0</v>
      </c>
      <c r="CX4" s="531">
        <f t="shared" si="12"/>
        <v>0</v>
      </c>
      <c r="CY4" s="531">
        <f t="shared" si="12"/>
        <v>0</v>
      </c>
      <c r="CZ4" s="531">
        <f t="shared" si="12"/>
        <v>0</v>
      </c>
      <c r="DA4" s="531">
        <f t="shared" si="12"/>
        <v>0</v>
      </c>
      <c r="DB4" s="531">
        <f t="shared" si="12"/>
        <v>0</v>
      </c>
      <c r="DC4" s="531">
        <f t="shared" si="12"/>
        <v>0</v>
      </c>
      <c r="DD4" s="531">
        <f t="shared" si="12"/>
        <v>0</v>
      </c>
      <c r="DE4" s="531">
        <f t="shared" si="12"/>
        <v>0</v>
      </c>
      <c r="DF4" s="531">
        <f t="shared" si="12"/>
        <v>0</v>
      </c>
      <c r="DG4" s="531">
        <f t="shared" si="12"/>
        <v>0</v>
      </c>
      <c r="DH4" s="531">
        <f t="shared" si="12"/>
        <v>0</v>
      </c>
      <c r="DI4" s="531">
        <f t="shared" si="12"/>
        <v>0</v>
      </c>
      <c r="DJ4" s="531">
        <f t="shared" si="12"/>
        <v>0</v>
      </c>
      <c r="DK4" s="531">
        <f t="shared" si="12"/>
        <v>0</v>
      </c>
      <c r="DL4" s="531">
        <f t="shared" si="12"/>
        <v>0</v>
      </c>
      <c r="DM4" s="531">
        <f t="shared" si="12"/>
        <v>0</v>
      </c>
      <c r="DN4" s="531">
        <f t="shared" si="12"/>
        <v>0</v>
      </c>
      <c r="DO4" s="531">
        <f t="shared" si="12"/>
        <v>0</v>
      </c>
      <c r="DP4" s="531">
        <f t="shared" si="12"/>
        <v>0</v>
      </c>
      <c r="DQ4" s="531">
        <f t="shared" si="12"/>
        <v>0</v>
      </c>
      <c r="DR4" s="531">
        <f t="shared" si="12"/>
        <v>0</v>
      </c>
      <c r="DS4" s="531">
        <f t="shared" si="12"/>
        <v>0</v>
      </c>
      <c r="DT4" s="531">
        <f t="shared" si="12"/>
        <v>0</v>
      </c>
      <c r="DU4" s="531">
        <f t="shared" si="12"/>
        <v>0</v>
      </c>
      <c r="DV4" s="531">
        <f t="shared" si="12"/>
        <v>0</v>
      </c>
      <c r="DW4" s="531">
        <f t="shared" si="12"/>
        <v>0</v>
      </c>
      <c r="DX4" s="531">
        <f t="shared" si="12"/>
        <v>0</v>
      </c>
      <c r="DY4" s="531">
        <f t="shared" si="12"/>
        <v>0</v>
      </c>
      <c r="DZ4" s="531">
        <f t="shared" si="12"/>
        <v>0</v>
      </c>
      <c r="EA4" s="531">
        <f t="shared" si="12"/>
        <v>0</v>
      </c>
      <c r="EB4" s="531">
        <f t="shared" si="12"/>
        <v>0</v>
      </c>
      <c r="EC4" s="531">
        <f t="shared" si="12"/>
        <v>0</v>
      </c>
      <c r="ED4" s="531">
        <f t="shared" si="12"/>
        <v>0</v>
      </c>
      <c r="EE4" s="531">
        <f t="shared" si="12"/>
        <v>0</v>
      </c>
      <c r="EF4" s="533">
        <f t="shared" si="12"/>
        <v>0</v>
      </c>
      <c r="EG4" s="533">
        <f t="shared" si="12"/>
        <v>0</v>
      </c>
      <c r="EH4" s="535">
        <f t="shared" si="12"/>
        <v>0</v>
      </c>
    </row>
    <row r="5" spans="2:138" ht="16.05" customHeight="1" x14ac:dyDescent="0.25">
      <c r="B5" s="1293"/>
      <c r="C5" s="482" t="s">
        <v>65</v>
      </c>
      <c r="D5" s="531"/>
      <c r="E5" s="532"/>
      <c r="F5" s="533"/>
      <c r="G5" s="534">
        <f t="shared" ref="G5:G9" si="13">G12+G19+G26</f>
        <v>0</v>
      </c>
      <c r="H5" s="532">
        <f t="shared" si="5"/>
        <v>0</v>
      </c>
      <c r="I5" s="531">
        <f t="shared" ref="I5:J5" si="14">I12+I19+I26</f>
        <v>0</v>
      </c>
      <c r="J5" s="535">
        <f t="shared" si="14"/>
        <v>0</v>
      </c>
      <c r="K5" s="536">
        <f t="shared" si="7"/>
        <v>0</v>
      </c>
      <c r="L5" s="537">
        <f t="shared" ref="L5:L9" ca="1" si="15">L12+L19+L26</f>
        <v>0</v>
      </c>
      <c r="M5" s="532">
        <f t="shared" si="8"/>
        <v>0</v>
      </c>
      <c r="N5" s="531">
        <f t="shared" ref="N5:O5" si="16">N12+N19+N26</f>
        <v>0</v>
      </c>
      <c r="O5" s="533">
        <f t="shared" si="16"/>
        <v>0</v>
      </c>
      <c r="P5" s="534">
        <f t="shared" si="10"/>
        <v>0</v>
      </c>
      <c r="Q5" s="531">
        <f t="shared" si="10"/>
        <v>0</v>
      </c>
      <c r="R5" s="531">
        <f t="shared" si="10"/>
        <v>0</v>
      </c>
      <c r="S5" s="531">
        <f t="shared" si="10"/>
        <v>0</v>
      </c>
      <c r="T5" s="531">
        <f t="shared" si="10"/>
        <v>0</v>
      </c>
      <c r="U5" s="531">
        <f t="shared" si="10"/>
        <v>0</v>
      </c>
      <c r="V5" s="531">
        <f t="shared" si="10"/>
        <v>0</v>
      </c>
      <c r="W5" s="531">
        <f t="shared" si="10"/>
        <v>0</v>
      </c>
      <c r="X5" s="531">
        <f t="shared" si="10"/>
        <v>0</v>
      </c>
      <c r="Y5" s="535">
        <f t="shared" si="10"/>
        <v>0</v>
      </c>
      <c r="Z5" s="538">
        <f t="shared" ref="Z5:CK5" si="17">Z12+Z19+Z26</f>
        <v>0</v>
      </c>
      <c r="AA5" s="531">
        <f t="shared" si="17"/>
        <v>0</v>
      </c>
      <c r="AB5" s="531">
        <f t="shared" si="17"/>
        <v>0</v>
      </c>
      <c r="AC5" s="531">
        <f t="shared" si="17"/>
        <v>0</v>
      </c>
      <c r="AD5" s="531">
        <f t="shared" si="17"/>
        <v>0</v>
      </c>
      <c r="AE5" s="531">
        <f t="shared" si="17"/>
        <v>0</v>
      </c>
      <c r="AF5" s="531">
        <f t="shared" si="17"/>
        <v>0</v>
      </c>
      <c r="AG5" s="531">
        <f t="shared" si="17"/>
        <v>0</v>
      </c>
      <c r="AH5" s="531">
        <f t="shared" si="17"/>
        <v>0</v>
      </c>
      <c r="AI5" s="531">
        <f t="shared" si="17"/>
        <v>0</v>
      </c>
      <c r="AJ5" s="531">
        <f t="shared" si="17"/>
        <v>0</v>
      </c>
      <c r="AK5" s="531">
        <f t="shared" si="17"/>
        <v>0</v>
      </c>
      <c r="AL5" s="531">
        <f t="shared" si="17"/>
        <v>0</v>
      </c>
      <c r="AM5" s="531">
        <f t="shared" si="17"/>
        <v>0</v>
      </c>
      <c r="AN5" s="531">
        <f t="shared" si="17"/>
        <v>0</v>
      </c>
      <c r="AO5" s="531">
        <f t="shared" si="17"/>
        <v>0</v>
      </c>
      <c r="AP5" s="531">
        <f t="shared" si="17"/>
        <v>0</v>
      </c>
      <c r="AQ5" s="531">
        <f t="shared" si="17"/>
        <v>0</v>
      </c>
      <c r="AR5" s="531">
        <f t="shared" si="17"/>
        <v>0</v>
      </c>
      <c r="AS5" s="531">
        <f t="shared" si="17"/>
        <v>0</v>
      </c>
      <c r="AT5" s="531">
        <f t="shared" si="17"/>
        <v>0</v>
      </c>
      <c r="AU5" s="531">
        <f t="shared" si="17"/>
        <v>0</v>
      </c>
      <c r="AV5" s="531">
        <f t="shared" si="17"/>
        <v>0</v>
      </c>
      <c r="AW5" s="531">
        <f t="shared" si="17"/>
        <v>0</v>
      </c>
      <c r="AX5" s="531">
        <f t="shared" si="17"/>
        <v>0</v>
      </c>
      <c r="AY5" s="531">
        <f t="shared" si="17"/>
        <v>0</v>
      </c>
      <c r="AZ5" s="531">
        <f t="shared" si="17"/>
        <v>0</v>
      </c>
      <c r="BA5" s="531">
        <f t="shared" si="17"/>
        <v>0</v>
      </c>
      <c r="BB5" s="531">
        <f t="shared" si="17"/>
        <v>0</v>
      </c>
      <c r="BC5" s="531">
        <f t="shared" si="17"/>
        <v>0</v>
      </c>
      <c r="BD5" s="531">
        <f t="shared" si="17"/>
        <v>0</v>
      </c>
      <c r="BE5" s="531">
        <f t="shared" si="17"/>
        <v>0</v>
      </c>
      <c r="BF5" s="531">
        <f t="shared" si="17"/>
        <v>0</v>
      </c>
      <c r="BG5" s="531">
        <f t="shared" si="17"/>
        <v>0</v>
      </c>
      <c r="BH5" s="531">
        <f t="shared" si="17"/>
        <v>0</v>
      </c>
      <c r="BI5" s="531">
        <f t="shared" si="17"/>
        <v>0</v>
      </c>
      <c r="BJ5" s="531">
        <f t="shared" si="17"/>
        <v>0</v>
      </c>
      <c r="BK5" s="531">
        <f t="shared" si="17"/>
        <v>0</v>
      </c>
      <c r="BL5" s="531">
        <f t="shared" si="17"/>
        <v>0</v>
      </c>
      <c r="BM5" s="531">
        <f t="shared" si="17"/>
        <v>0</v>
      </c>
      <c r="BN5" s="531">
        <f t="shared" si="17"/>
        <v>0</v>
      </c>
      <c r="BO5" s="531">
        <f t="shared" si="17"/>
        <v>0</v>
      </c>
      <c r="BP5" s="531">
        <f t="shared" si="17"/>
        <v>0</v>
      </c>
      <c r="BQ5" s="531">
        <f t="shared" si="17"/>
        <v>0</v>
      </c>
      <c r="BR5" s="531">
        <f t="shared" si="17"/>
        <v>0</v>
      </c>
      <c r="BS5" s="531">
        <f t="shared" si="17"/>
        <v>0</v>
      </c>
      <c r="BT5" s="531">
        <f t="shared" si="17"/>
        <v>0</v>
      </c>
      <c r="BU5" s="531">
        <f t="shared" si="17"/>
        <v>0</v>
      </c>
      <c r="BV5" s="531">
        <f t="shared" si="17"/>
        <v>0</v>
      </c>
      <c r="BW5" s="531">
        <f t="shared" si="17"/>
        <v>0</v>
      </c>
      <c r="BX5" s="531">
        <f t="shared" si="17"/>
        <v>0</v>
      </c>
      <c r="BY5" s="531">
        <f t="shared" si="17"/>
        <v>0</v>
      </c>
      <c r="BZ5" s="531">
        <f t="shared" si="17"/>
        <v>0</v>
      </c>
      <c r="CA5" s="531">
        <f t="shared" si="17"/>
        <v>0</v>
      </c>
      <c r="CB5" s="531">
        <f t="shared" si="17"/>
        <v>0</v>
      </c>
      <c r="CC5" s="531">
        <f t="shared" si="17"/>
        <v>0</v>
      </c>
      <c r="CD5" s="531">
        <f t="shared" si="17"/>
        <v>0</v>
      </c>
      <c r="CE5" s="531">
        <f t="shared" si="17"/>
        <v>0</v>
      </c>
      <c r="CF5" s="531">
        <f t="shared" si="17"/>
        <v>0</v>
      </c>
      <c r="CG5" s="531">
        <f t="shared" si="17"/>
        <v>0</v>
      </c>
      <c r="CH5" s="531">
        <f t="shared" si="17"/>
        <v>0</v>
      </c>
      <c r="CI5" s="531">
        <f t="shared" si="17"/>
        <v>0</v>
      </c>
      <c r="CJ5" s="531">
        <f t="shared" si="17"/>
        <v>0</v>
      </c>
      <c r="CK5" s="531">
        <f t="shared" si="17"/>
        <v>0</v>
      </c>
      <c r="CL5" s="531">
        <f t="shared" ref="CL5:EH5" si="18">CL12+CL19+CL26</f>
        <v>0</v>
      </c>
      <c r="CM5" s="531">
        <f t="shared" si="18"/>
        <v>0</v>
      </c>
      <c r="CN5" s="531">
        <f t="shared" si="18"/>
        <v>0</v>
      </c>
      <c r="CO5" s="531">
        <f t="shared" si="18"/>
        <v>0</v>
      </c>
      <c r="CP5" s="531">
        <f t="shared" si="18"/>
        <v>0</v>
      </c>
      <c r="CQ5" s="531">
        <f t="shared" si="18"/>
        <v>0</v>
      </c>
      <c r="CR5" s="531">
        <f t="shared" si="18"/>
        <v>0</v>
      </c>
      <c r="CS5" s="531">
        <f t="shared" si="18"/>
        <v>0</v>
      </c>
      <c r="CT5" s="531">
        <f t="shared" si="18"/>
        <v>0</v>
      </c>
      <c r="CU5" s="531">
        <f t="shared" si="18"/>
        <v>0</v>
      </c>
      <c r="CV5" s="531">
        <f t="shared" si="18"/>
        <v>0</v>
      </c>
      <c r="CW5" s="531">
        <f t="shared" si="18"/>
        <v>0</v>
      </c>
      <c r="CX5" s="531">
        <f t="shared" si="18"/>
        <v>0</v>
      </c>
      <c r="CY5" s="531">
        <f t="shared" si="18"/>
        <v>0</v>
      </c>
      <c r="CZ5" s="531">
        <f t="shared" si="18"/>
        <v>0</v>
      </c>
      <c r="DA5" s="531">
        <f t="shared" si="18"/>
        <v>0</v>
      </c>
      <c r="DB5" s="531">
        <f t="shared" si="18"/>
        <v>0</v>
      </c>
      <c r="DC5" s="531">
        <f t="shared" si="18"/>
        <v>0</v>
      </c>
      <c r="DD5" s="531">
        <f t="shared" si="18"/>
        <v>0</v>
      </c>
      <c r="DE5" s="531">
        <f t="shared" si="18"/>
        <v>0</v>
      </c>
      <c r="DF5" s="531">
        <f t="shared" si="18"/>
        <v>0</v>
      </c>
      <c r="DG5" s="531">
        <f t="shared" si="18"/>
        <v>0</v>
      </c>
      <c r="DH5" s="531">
        <f t="shared" si="18"/>
        <v>0</v>
      </c>
      <c r="DI5" s="531">
        <f t="shared" si="18"/>
        <v>0</v>
      </c>
      <c r="DJ5" s="531">
        <f t="shared" si="18"/>
        <v>0</v>
      </c>
      <c r="DK5" s="531">
        <f t="shared" si="18"/>
        <v>0</v>
      </c>
      <c r="DL5" s="531">
        <f t="shared" si="18"/>
        <v>0</v>
      </c>
      <c r="DM5" s="531">
        <f t="shared" si="18"/>
        <v>0</v>
      </c>
      <c r="DN5" s="531">
        <f t="shared" si="18"/>
        <v>0</v>
      </c>
      <c r="DO5" s="531">
        <f t="shared" si="18"/>
        <v>0</v>
      </c>
      <c r="DP5" s="531">
        <f t="shared" si="18"/>
        <v>0</v>
      </c>
      <c r="DQ5" s="531">
        <f t="shared" si="18"/>
        <v>0</v>
      </c>
      <c r="DR5" s="531">
        <f t="shared" si="18"/>
        <v>0</v>
      </c>
      <c r="DS5" s="531">
        <f t="shared" si="18"/>
        <v>0</v>
      </c>
      <c r="DT5" s="531">
        <f t="shared" si="18"/>
        <v>0</v>
      </c>
      <c r="DU5" s="531">
        <f t="shared" si="18"/>
        <v>0</v>
      </c>
      <c r="DV5" s="531">
        <f t="shared" si="18"/>
        <v>0</v>
      </c>
      <c r="DW5" s="531">
        <f t="shared" si="18"/>
        <v>0</v>
      </c>
      <c r="DX5" s="531">
        <f t="shared" si="18"/>
        <v>0</v>
      </c>
      <c r="DY5" s="531">
        <f t="shared" si="18"/>
        <v>0</v>
      </c>
      <c r="DZ5" s="531">
        <f t="shared" si="18"/>
        <v>0</v>
      </c>
      <c r="EA5" s="531">
        <f t="shared" si="18"/>
        <v>0</v>
      </c>
      <c r="EB5" s="531">
        <f t="shared" si="18"/>
        <v>0</v>
      </c>
      <c r="EC5" s="531">
        <f t="shared" si="18"/>
        <v>0</v>
      </c>
      <c r="ED5" s="531">
        <f t="shared" si="18"/>
        <v>0</v>
      </c>
      <c r="EE5" s="531">
        <f t="shared" si="18"/>
        <v>0</v>
      </c>
      <c r="EF5" s="533">
        <f t="shared" si="18"/>
        <v>0</v>
      </c>
      <c r="EG5" s="533">
        <f t="shared" si="18"/>
        <v>0</v>
      </c>
      <c r="EH5" s="535">
        <f t="shared" si="18"/>
        <v>0</v>
      </c>
    </row>
    <row r="6" spans="2:138" ht="16.05" customHeight="1" x14ac:dyDescent="0.25">
      <c r="B6" s="1293"/>
      <c r="C6" s="482" t="s">
        <v>67</v>
      </c>
      <c r="D6" s="531"/>
      <c r="E6" s="532"/>
      <c r="F6" s="533"/>
      <c r="G6" s="534">
        <f t="shared" si="13"/>
        <v>0</v>
      </c>
      <c r="H6" s="532">
        <f t="shared" si="5"/>
        <v>0</v>
      </c>
      <c r="I6" s="531">
        <f t="shared" ref="I6:J6" si="19">I13+I20+I27</f>
        <v>0</v>
      </c>
      <c r="J6" s="535">
        <f t="shared" si="19"/>
        <v>0</v>
      </c>
      <c r="K6" s="536">
        <f t="shared" si="7"/>
        <v>0</v>
      </c>
      <c r="L6" s="537">
        <f t="shared" ca="1" si="15"/>
        <v>0</v>
      </c>
      <c r="M6" s="532">
        <f t="shared" si="8"/>
        <v>0</v>
      </c>
      <c r="N6" s="531">
        <f t="shared" ref="N6:O6" si="20">N13+N20+N27</f>
        <v>0</v>
      </c>
      <c r="O6" s="533">
        <f t="shared" si="20"/>
        <v>0</v>
      </c>
      <c r="P6" s="534">
        <f t="shared" si="10"/>
        <v>0</v>
      </c>
      <c r="Q6" s="531">
        <f t="shared" si="10"/>
        <v>0</v>
      </c>
      <c r="R6" s="531">
        <f t="shared" si="10"/>
        <v>0</v>
      </c>
      <c r="S6" s="531">
        <f t="shared" si="10"/>
        <v>0</v>
      </c>
      <c r="T6" s="531">
        <f t="shared" si="10"/>
        <v>0</v>
      </c>
      <c r="U6" s="531">
        <f t="shared" si="10"/>
        <v>0</v>
      </c>
      <c r="V6" s="531">
        <f t="shared" si="10"/>
        <v>0</v>
      </c>
      <c r="W6" s="531">
        <f t="shared" si="10"/>
        <v>0</v>
      </c>
      <c r="X6" s="531">
        <f t="shared" si="10"/>
        <v>0</v>
      </c>
      <c r="Y6" s="535">
        <f t="shared" si="10"/>
        <v>0</v>
      </c>
      <c r="Z6" s="538">
        <f t="shared" ref="Z6:CK6" si="21">Z13+Z20+Z27</f>
        <v>0</v>
      </c>
      <c r="AA6" s="531">
        <f t="shared" si="21"/>
        <v>0</v>
      </c>
      <c r="AB6" s="531">
        <f t="shared" si="21"/>
        <v>0</v>
      </c>
      <c r="AC6" s="531">
        <f t="shared" si="21"/>
        <v>0</v>
      </c>
      <c r="AD6" s="531">
        <f t="shared" si="21"/>
        <v>0</v>
      </c>
      <c r="AE6" s="531">
        <f t="shared" si="21"/>
        <v>0</v>
      </c>
      <c r="AF6" s="531">
        <f t="shared" si="21"/>
        <v>0</v>
      </c>
      <c r="AG6" s="531">
        <f t="shared" si="21"/>
        <v>0</v>
      </c>
      <c r="AH6" s="531">
        <f t="shared" si="21"/>
        <v>0</v>
      </c>
      <c r="AI6" s="531">
        <f t="shared" si="21"/>
        <v>0</v>
      </c>
      <c r="AJ6" s="531">
        <f t="shared" si="21"/>
        <v>0</v>
      </c>
      <c r="AK6" s="531">
        <f t="shared" si="21"/>
        <v>0</v>
      </c>
      <c r="AL6" s="531">
        <f t="shared" si="21"/>
        <v>0</v>
      </c>
      <c r="AM6" s="531">
        <f t="shared" si="21"/>
        <v>0</v>
      </c>
      <c r="AN6" s="531">
        <f t="shared" si="21"/>
        <v>0</v>
      </c>
      <c r="AO6" s="531">
        <f t="shared" si="21"/>
        <v>0</v>
      </c>
      <c r="AP6" s="531">
        <f t="shared" si="21"/>
        <v>0</v>
      </c>
      <c r="AQ6" s="531">
        <f t="shared" si="21"/>
        <v>0</v>
      </c>
      <c r="AR6" s="531">
        <f t="shared" si="21"/>
        <v>0</v>
      </c>
      <c r="AS6" s="531">
        <f t="shared" si="21"/>
        <v>0</v>
      </c>
      <c r="AT6" s="531">
        <f t="shared" si="21"/>
        <v>0</v>
      </c>
      <c r="AU6" s="531">
        <f t="shared" si="21"/>
        <v>0</v>
      </c>
      <c r="AV6" s="531">
        <f t="shared" si="21"/>
        <v>0</v>
      </c>
      <c r="AW6" s="531">
        <f t="shared" si="21"/>
        <v>0</v>
      </c>
      <c r="AX6" s="531">
        <f t="shared" si="21"/>
        <v>0</v>
      </c>
      <c r="AY6" s="531">
        <f t="shared" si="21"/>
        <v>0</v>
      </c>
      <c r="AZ6" s="531">
        <f t="shared" si="21"/>
        <v>0</v>
      </c>
      <c r="BA6" s="531">
        <f t="shared" si="21"/>
        <v>0</v>
      </c>
      <c r="BB6" s="531">
        <f t="shared" si="21"/>
        <v>0</v>
      </c>
      <c r="BC6" s="531">
        <f t="shared" si="21"/>
        <v>0</v>
      </c>
      <c r="BD6" s="531">
        <f t="shared" si="21"/>
        <v>0</v>
      </c>
      <c r="BE6" s="531">
        <f t="shared" si="21"/>
        <v>0</v>
      </c>
      <c r="BF6" s="531">
        <f t="shared" si="21"/>
        <v>0</v>
      </c>
      <c r="BG6" s="531">
        <f t="shared" si="21"/>
        <v>0</v>
      </c>
      <c r="BH6" s="531">
        <f t="shared" si="21"/>
        <v>0</v>
      </c>
      <c r="BI6" s="531">
        <f t="shared" si="21"/>
        <v>0</v>
      </c>
      <c r="BJ6" s="531">
        <f t="shared" si="21"/>
        <v>0</v>
      </c>
      <c r="BK6" s="531">
        <f t="shared" si="21"/>
        <v>0</v>
      </c>
      <c r="BL6" s="531">
        <f t="shared" si="21"/>
        <v>0</v>
      </c>
      <c r="BM6" s="531">
        <f t="shared" si="21"/>
        <v>0</v>
      </c>
      <c r="BN6" s="531">
        <f t="shared" si="21"/>
        <v>0</v>
      </c>
      <c r="BO6" s="531">
        <f t="shared" si="21"/>
        <v>0</v>
      </c>
      <c r="BP6" s="531">
        <f t="shared" si="21"/>
        <v>0</v>
      </c>
      <c r="BQ6" s="531">
        <f t="shared" si="21"/>
        <v>0</v>
      </c>
      <c r="BR6" s="531">
        <f t="shared" si="21"/>
        <v>0</v>
      </c>
      <c r="BS6" s="531">
        <f t="shared" si="21"/>
        <v>0</v>
      </c>
      <c r="BT6" s="531">
        <f t="shared" si="21"/>
        <v>0</v>
      </c>
      <c r="BU6" s="531">
        <f t="shared" si="21"/>
        <v>0</v>
      </c>
      <c r="BV6" s="531">
        <f t="shared" si="21"/>
        <v>0</v>
      </c>
      <c r="BW6" s="531">
        <f t="shared" si="21"/>
        <v>0</v>
      </c>
      <c r="BX6" s="531">
        <f t="shared" si="21"/>
        <v>0</v>
      </c>
      <c r="BY6" s="531">
        <f t="shared" si="21"/>
        <v>0</v>
      </c>
      <c r="BZ6" s="531">
        <f t="shared" si="21"/>
        <v>0</v>
      </c>
      <c r="CA6" s="531">
        <f t="shared" si="21"/>
        <v>0</v>
      </c>
      <c r="CB6" s="531">
        <f t="shared" si="21"/>
        <v>0</v>
      </c>
      <c r="CC6" s="531">
        <f t="shared" si="21"/>
        <v>0</v>
      </c>
      <c r="CD6" s="531">
        <f t="shared" si="21"/>
        <v>0</v>
      </c>
      <c r="CE6" s="531">
        <f t="shared" si="21"/>
        <v>0</v>
      </c>
      <c r="CF6" s="531">
        <f t="shared" si="21"/>
        <v>0</v>
      </c>
      <c r="CG6" s="531">
        <f t="shared" si="21"/>
        <v>0</v>
      </c>
      <c r="CH6" s="531">
        <f t="shared" si="21"/>
        <v>0</v>
      </c>
      <c r="CI6" s="531">
        <f t="shared" si="21"/>
        <v>0</v>
      </c>
      <c r="CJ6" s="531">
        <f t="shared" si="21"/>
        <v>0</v>
      </c>
      <c r="CK6" s="531">
        <f t="shared" si="21"/>
        <v>0</v>
      </c>
      <c r="CL6" s="531">
        <f t="shared" ref="CL6:EH6" si="22">CL13+CL20+CL27</f>
        <v>0</v>
      </c>
      <c r="CM6" s="531">
        <f t="shared" si="22"/>
        <v>0</v>
      </c>
      <c r="CN6" s="531">
        <f t="shared" si="22"/>
        <v>0</v>
      </c>
      <c r="CO6" s="531">
        <f t="shared" si="22"/>
        <v>0</v>
      </c>
      <c r="CP6" s="531">
        <f t="shared" si="22"/>
        <v>0</v>
      </c>
      <c r="CQ6" s="531">
        <f t="shared" si="22"/>
        <v>0</v>
      </c>
      <c r="CR6" s="531">
        <f t="shared" si="22"/>
        <v>0</v>
      </c>
      <c r="CS6" s="531">
        <f t="shared" si="22"/>
        <v>0</v>
      </c>
      <c r="CT6" s="531">
        <f t="shared" si="22"/>
        <v>0</v>
      </c>
      <c r="CU6" s="531">
        <f t="shared" si="22"/>
        <v>0</v>
      </c>
      <c r="CV6" s="531">
        <f t="shared" si="22"/>
        <v>0</v>
      </c>
      <c r="CW6" s="531">
        <f t="shared" si="22"/>
        <v>0</v>
      </c>
      <c r="CX6" s="531">
        <f t="shared" si="22"/>
        <v>0</v>
      </c>
      <c r="CY6" s="531">
        <f t="shared" si="22"/>
        <v>0</v>
      </c>
      <c r="CZ6" s="531">
        <f t="shared" si="22"/>
        <v>0</v>
      </c>
      <c r="DA6" s="531">
        <f t="shared" si="22"/>
        <v>0</v>
      </c>
      <c r="DB6" s="531">
        <f t="shared" si="22"/>
        <v>0</v>
      </c>
      <c r="DC6" s="531">
        <f t="shared" si="22"/>
        <v>0</v>
      </c>
      <c r="DD6" s="531">
        <f t="shared" si="22"/>
        <v>0</v>
      </c>
      <c r="DE6" s="531">
        <f t="shared" si="22"/>
        <v>0</v>
      </c>
      <c r="DF6" s="531">
        <f t="shared" si="22"/>
        <v>0</v>
      </c>
      <c r="DG6" s="531">
        <f t="shared" si="22"/>
        <v>0</v>
      </c>
      <c r="DH6" s="531">
        <f t="shared" si="22"/>
        <v>0</v>
      </c>
      <c r="DI6" s="531">
        <f t="shared" si="22"/>
        <v>0</v>
      </c>
      <c r="DJ6" s="531">
        <f t="shared" si="22"/>
        <v>0</v>
      </c>
      <c r="DK6" s="531">
        <f t="shared" si="22"/>
        <v>0</v>
      </c>
      <c r="DL6" s="531">
        <f t="shared" si="22"/>
        <v>0</v>
      </c>
      <c r="DM6" s="531">
        <f t="shared" si="22"/>
        <v>0</v>
      </c>
      <c r="DN6" s="531">
        <f t="shared" si="22"/>
        <v>0</v>
      </c>
      <c r="DO6" s="531">
        <f t="shared" si="22"/>
        <v>0</v>
      </c>
      <c r="DP6" s="531">
        <f t="shared" si="22"/>
        <v>0</v>
      </c>
      <c r="DQ6" s="531">
        <f t="shared" si="22"/>
        <v>0</v>
      </c>
      <c r="DR6" s="531">
        <f t="shared" si="22"/>
        <v>0</v>
      </c>
      <c r="DS6" s="531">
        <f t="shared" si="22"/>
        <v>0</v>
      </c>
      <c r="DT6" s="531">
        <f t="shared" si="22"/>
        <v>0</v>
      </c>
      <c r="DU6" s="531">
        <f t="shared" si="22"/>
        <v>0</v>
      </c>
      <c r="DV6" s="531">
        <f t="shared" si="22"/>
        <v>0</v>
      </c>
      <c r="DW6" s="531">
        <f t="shared" si="22"/>
        <v>0</v>
      </c>
      <c r="DX6" s="531">
        <f t="shared" si="22"/>
        <v>0</v>
      </c>
      <c r="DY6" s="531">
        <f t="shared" si="22"/>
        <v>0</v>
      </c>
      <c r="DZ6" s="531">
        <f t="shared" si="22"/>
        <v>0</v>
      </c>
      <c r="EA6" s="531">
        <f t="shared" si="22"/>
        <v>0</v>
      </c>
      <c r="EB6" s="531">
        <f t="shared" si="22"/>
        <v>0</v>
      </c>
      <c r="EC6" s="531">
        <f t="shared" si="22"/>
        <v>0</v>
      </c>
      <c r="ED6" s="531">
        <f t="shared" si="22"/>
        <v>0</v>
      </c>
      <c r="EE6" s="531">
        <f t="shared" si="22"/>
        <v>0</v>
      </c>
      <c r="EF6" s="533">
        <f t="shared" si="22"/>
        <v>0</v>
      </c>
      <c r="EG6" s="533">
        <f t="shared" si="22"/>
        <v>0</v>
      </c>
      <c r="EH6" s="535">
        <f t="shared" si="22"/>
        <v>0</v>
      </c>
    </row>
    <row r="7" spans="2:138" ht="16.05" customHeight="1" x14ac:dyDescent="0.25">
      <c r="B7" s="1293"/>
      <c r="C7" s="482" t="s">
        <v>552</v>
      </c>
      <c r="D7" s="531"/>
      <c r="E7" s="532"/>
      <c r="F7" s="533"/>
      <c r="G7" s="534">
        <f t="shared" si="13"/>
        <v>0</v>
      </c>
      <c r="H7" s="532">
        <f t="shared" si="5"/>
        <v>0</v>
      </c>
      <c r="I7" s="531">
        <f t="shared" ref="I7:J7" si="23">I14+I21+I28</f>
        <v>0</v>
      </c>
      <c r="J7" s="535">
        <f t="shared" si="23"/>
        <v>0</v>
      </c>
      <c r="K7" s="536">
        <f t="shared" si="7"/>
        <v>0</v>
      </c>
      <c r="L7" s="537">
        <f t="shared" ca="1" si="15"/>
        <v>0</v>
      </c>
      <c r="M7" s="532">
        <f t="shared" si="8"/>
        <v>0</v>
      </c>
      <c r="N7" s="531">
        <f t="shared" ref="N7:O7" si="24">N14+N21+N28</f>
        <v>0</v>
      </c>
      <c r="O7" s="533">
        <f t="shared" si="24"/>
        <v>0</v>
      </c>
      <c r="P7" s="534">
        <f t="shared" si="10"/>
        <v>0</v>
      </c>
      <c r="Q7" s="531">
        <f t="shared" si="10"/>
        <v>0</v>
      </c>
      <c r="R7" s="531">
        <f t="shared" si="10"/>
        <v>0</v>
      </c>
      <c r="S7" s="531">
        <f t="shared" si="10"/>
        <v>0</v>
      </c>
      <c r="T7" s="531">
        <f t="shared" si="10"/>
        <v>0</v>
      </c>
      <c r="U7" s="531">
        <f t="shared" si="10"/>
        <v>0</v>
      </c>
      <c r="V7" s="531">
        <f t="shared" si="10"/>
        <v>0</v>
      </c>
      <c r="W7" s="531">
        <f t="shared" si="10"/>
        <v>0</v>
      </c>
      <c r="X7" s="531">
        <f t="shared" si="10"/>
        <v>0</v>
      </c>
      <c r="Y7" s="535">
        <f t="shared" si="10"/>
        <v>0</v>
      </c>
      <c r="Z7" s="538">
        <f t="shared" ref="Z7:CK7" si="25">Z14+Z21+Z28</f>
        <v>0</v>
      </c>
      <c r="AA7" s="531">
        <f t="shared" si="25"/>
        <v>0</v>
      </c>
      <c r="AB7" s="531">
        <f t="shared" si="25"/>
        <v>0</v>
      </c>
      <c r="AC7" s="531">
        <f t="shared" si="25"/>
        <v>0</v>
      </c>
      <c r="AD7" s="531">
        <f t="shared" si="25"/>
        <v>0</v>
      </c>
      <c r="AE7" s="531">
        <f t="shared" si="25"/>
        <v>0</v>
      </c>
      <c r="AF7" s="531">
        <f t="shared" si="25"/>
        <v>0</v>
      </c>
      <c r="AG7" s="531">
        <f t="shared" si="25"/>
        <v>0</v>
      </c>
      <c r="AH7" s="531">
        <f t="shared" si="25"/>
        <v>0</v>
      </c>
      <c r="AI7" s="531">
        <f t="shared" si="25"/>
        <v>0</v>
      </c>
      <c r="AJ7" s="531">
        <f t="shared" si="25"/>
        <v>0</v>
      </c>
      <c r="AK7" s="531">
        <f t="shared" si="25"/>
        <v>0</v>
      </c>
      <c r="AL7" s="531">
        <f t="shared" si="25"/>
        <v>0</v>
      </c>
      <c r="AM7" s="531">
        <f t="shared" si="25"/>
        <v>0</v>
      </c>
      <c r="AN7" s="531">
        <f t="shared" si="25"/>
        <v>0</v>
      </c>
      <c r="AO7" s="531">
        <f t="shared" si="25"/>
        <v>0</v>
      </c>
      <c r="AP7" s="531">
        <f t="shared" si="25"/>
        <v>0</v>
      </c>
      <c r="AQ7" s="531">
        <f t="shared" si="25"/>
        <v>0</v>
      </c>
      <c r="AR7" s="531">
        <f t="shared" si="25"/>
        <v>0</v>
      </c>
      <c r="AS7" s="531">
        <f t="shared" si="25"/>
        <v>0</v>
      </c>
      <c r="AT7" s="531">
        <f t="shared" si="25"/>
        <v>0</v>
      </c>
      <c r="AU7" s="531">
        <f t="shared" si="25"/>
        <v>0</v>
      </c>
      <c r="AV7" s="531">
        <f t="shared" si="25"/>
        <v>0</v>
      </c>
      <c r="AW7" s="531">
        <f t="shared" si="25"/>
        <v>0</v>
      </c>
      <c r="AX7" s="531">
        <f t="shared" si="25"/>
        <v>0</v>
      </c>
      <c r="AY7" s="531">
        <f t="shared" si="25"/>
        <v>0</v>
      </c>
      <c r="AZ7" s="531">
        <f t="shared" si="25"/>
        <v>0</v>
      </c>
      <c r="BA7" s="531">
        <f t="shared" si="25"/>
        <v>0</v>
      </c>
      <c r="BB7" s="531">
        <f t="shared" si="25"/>
        <v>0</v>
      </c>
      <c r="BC7" s="531">
        <f t="shared" si="25"/>
        <v>0</v>
      </c>
      <c r="BD7" s="531">
        <f t="shared" si="25"/>
        <v>0</v>
      </c>
      <c r="BE7" s="531">
        <f t="shared" si="25"/>
        <v>0</v>
      </c>
      <c r="BF7" s="531">
        <f t="shared" si="25"/>
        <v>0</v>
      </c>
      <c r="BG7" s="531">
        <f t="shared" si="25"/>
        <v>0</v>
      </c>
      <c r="BH7" s="531">
        <f t="shared" si="25"/>
        <v>0</v>
      </c>
      <c r="BI7" s="531">
        <f t="shared" si="25"/>
        <v>0</v>
      </c>
      <c r="BJ7" s="531">
        <f t="shared" si="25"/>
        <v>0</v>
      </c>
      <c r="BK7" s="531">
        <f t="shared" si="25"/>
        <v>0</v>
      </c>
      <c r="BL7" s="531">
        <f t="shared" si="25"/>
        <v>0</v>
      </c>
      <c r="BM7" s="531">
        <f t="shared" si="25"/>
        <v>0</v>
      </c>
      <c r="BN7" s="531">
        <f t="shared" si="25"/>
        <v>0</v>
      </c>
      <c r="BO7" s="531">
        <f t="shared" si="25"/>
        <v>0</v>
      </c>
      <c r="BP7" s="531">
        <f t="shared" si="25"/>
        <v>0</v>
      </c>
      <c r="BQ7" s="531">
        <f t="shared" si="25"/>
        <v>0</v>
      </c>
      <c r="BR7" s="531">
        <f t="shared" si="25"/>
        <v>0</v>
      </c>
      <c r="BS7" s="531">
        <f t="shared" si="25"/>
        <v>0</v>
      </c>
      <c r="BT7" s="531">
        <f t="shared" si="25"/>
        <v>0</v>
      </c>
      <c r="BU7" s="531">
        <f t="shared" si="25"/>
        <v>0</v>
      </c>
      <c r="BV7" s="531">
        <f t="shared" si="25"/>
        <v>0</v>
      </c>
      <c r="BW7" s="531">
        <f t="shared" si="25"/>
        <v>0</v>
      </c>
      <c r="BX7" s="531">
        <f t="shared" si="25"/>
        <v>0</v>
      </c>
      <c r="BY7" s="531">
        <f t="shared" si="25"/>
        <v>0</v>
      </c>
      <c r="BZ7" s="531">
        <f t="shared" si="25"/>
        <v>0</v>
      </c>
      <c r="CA7" s="531">
        <f t="shared" si="25"/>
        <v>0</v>
      </c>
      <c r="CB7" s="531">
        <f t="shared" si="25"/>
        <v>0</v>
      </c>
      <c r="CC7" s="531">
        <f t="shared" si="25"/>
        <v>0</v>
      </c>
      <c r="CD7" s="531">
        <f t="shared" si="25"/>
        <v>0</v>
      </c>
      <c r="CE7" s="531">
        <f t="shared" si="25"/>
        <v>0</v>
      </c>
      <c r="CF7" s="531">
        <f t="shared" si="25"/>
        <v>0</v>
      </c>
      <c r="CG7" s="531">
        <f t="shared" si="25"/>
        <v>0</v>
      </c>
      <c r="CH7" s="531">
        <f t="shared" si="25"/>
        <v>0</v>
      </c>
      <c r="CI7" s="531">
        <f t="shared" si="25"/>
        <v>0</v>
      </c>
      <c r="CJ7" s="531">
        <f t="shared" si="25"/>
        <v>0</v>
      </c>
      <c r="CK7" s="531">
        <f t="shared" si="25"/>
        <v>0</v>
      </c>
      <c r="CL7" s="531">
        <f t="shared" ref="CL7:EH7" si="26">CL14+CL21+CL28</f>
        <v>0</v>
      </c>
      <c r="CM7" s="531">
        <f t="shared" si="26"/>
        <v>0</v>
      </c>
      <c r="CN7" s="531">
        <f t="shared" si="26"/>
        <v>0</v>
      </c>
      <c r="CO7" s="531">
        <f t="shared" si="26"/>
        <v>0</v>
      </c>
      <c r="CP7" s="531">
        <f t="shared" si="26"/>
        <v>0</v>
      </c>
      <c r="CQ7" s="531">
        <f t="shared" si="26"/>
        <v>0</v>
      </c>
      <c r="CR7" s="531">
        <f t="shared" si="26"/>
        <v>0</v>
      </c>
      <c r="CS7" s="531">
        <f t="shared" si="26"/>
        <v>0</v>
      </c>
      <c r="CT7" s="531">
        <f t="shared" si="26"/>
        <v>0</v>
      </c>
      <c r="CU7" s="531">
        <f t="shared" si="26"/>
        <v>0</v>
      </c>
      <c r="CV7" s="531">
        <f t="shared" si="26"/>
        <v>0</v>
      </c>
      <c r="CW7" s="531">
        <f t="shared" si="26"/>
        <v>0</v>
      </c>
      <c r="CX7" s="531">
        <f t="shared" si="26"/>
        <v>0</v>
      </c>
      <c r="CY7" s="531">
        <f t="shared" si="26"/>
        <v>0</v>
      </c>
      <c r="CZ7" s="531">
        <f t="shared" si="26"/>
        <v>0</v>
      </c>
      <c r="DA7" s="531">
        <f t="shared" si="26"/>
        <v>0</v>
      </c>
      <c r="DB7" s="531">
        <f t="shared" si="26"/>
        <v>0</v>
      </c>
      <c r="DC7" s="531">
        <f t="shared" si="26"/>
        <v>0</v>
      </c>
      <c r="DD7" s="531">
        <f t="shared" si="26"/>
        <v>0</v>
      </c>
      <c r="DE7" s="531">
        <f t="shared" si="26"/>
        <v>0</v>
      </c>
      <c r="DF7" s="531">
        <f t="shared" si="26"/>
        <v>0</v>
      </c>
      <c r="DG7" s="531">
        <f t="shared" si="26"/>
        <v>0</v>
      </c>
      <c r="DH7" s="531">
        <f t="shared" si="26"/>
        <v>0</v>
      </c>
      <c r="DI7" s="531">
        <f t="shared" si="26"/>
        <v>0</v>
      </c>
      <c r="DJ7" s="531">
        <f t="shared" si="26"/>
        <v>0</v>
      </c>
      <c r="DK7" s="531">
        <f t="shared" si="26"/>
        <v>0</v>
      </c>
      <c r="DL7" s="531">
        <f t="shared" si="26"/>
        <v>0</v>
      </c>
      <c r="DM7" s="531">
        <f t="shared" si="26"/>
        <v>0</v>
      </c>
      <c r="DN7" s="531">
        <f t="shared" si="26"/>
        <v>0</v>
      </c>
      <c r="DO7" s="531">
        <f t="shared" si="26"/>
        <v>0</v>
      </c>
      <c r="DP7" s="531">
        <f t="shared" si="26"/>
        <v>0</v>
      </c>
      <c r="DQ7" s="531">
        <f t="shared" si="26"/>
        <v>0</v>
      </c>
      <c r="DR7" s="531">
        <f t="shared" si="26"/>
        <v>0</v>
      </c>
      <c r="DS7" s="531">
        <f t="shared" si="26"/>
        <v>0</v>
      </c>
      <c r="DT7" s="531">
        <f t="shared" si="26"/>
        <v>0</v>
      </c>
      <c r="DU7" s="531">
        <f t="shared" si="26"/>
        <v>0</v>
      </c>
      <c r="DV7" s="531">
        <f t="shared" si="26"/>
        <v>0</v>
      </c>
      <c r="DW7" s="531">
        <f t="shared" si="26"/>
        <v>0</v>
      </c>
      <c r="DX7" s="531">
        <f t="shared" si="26"/>
        <v>0</v>
      </c>
      <c r="DY7" s="531">
        <f t="shared" si="26"/>
        <v>0</v>
      </c>
      <c r="DZ7" s="531">
        <f t="shared" si="26"/>
        <v>0</v>
      </c>
      <c r="EA7" s="531">
        <f t="shared" si="26"/>
        <v>0</v>
      </c>
      <c r="EB7" s="531">
        <f t="shared" si="26"/>
        <v>0</v>
      </c>
      <c r="EC7" s="531">
        <f t="shared" si="26"/>
        <v>0</v>
      </c>
      <c r="ED7" s="531">
        <f t="shared" si="26"/>
        <v>0</v>
      </c>
      <c r="EE7" s="531">
        <f t="shared" si="26"/>
        <v>0</v>
      </c>
      <c r="EF7" s="533">
        <f t="shared" si="26"/>
        <v>0</v>
      </c>
      <c r="EG7" s="533">
        <f t="shared" si="26"/>
        <v>0</v>
      </c>
      <c r="EH7" s="535">
        <f t="shared" si="26"/>
        <v>0</v>
      </c>
    </row>
    <row r="8" spans="2:138" ht="16.05" customHeight="1" x14ac:dyDescent="0.25">
      <c r="B8" s="1293"/>
      <c r="C8" s="482" t="s">
        <v>554</v>
      </c>
      <c r="D8" s="531"/>
      <c r="E8" s="532"/>
      <c r="F8" s="533"/>
      <c r="G8" s="534">
        <f t="shared" si="13"/>
        <v>0</v>
      </c>
      <c r="H8" s="532">
        <f t="shared" si="5"/>
        <v>0</v>
      </c>
      <c r="I8" s="531">
        <f t="shared" ref="I8:J8" si="27">I15+I22+I29</f>
        <v>0</v>
      </c>
      <c r="J8" s="535">
        <f t="shared" si="27"/>
        <v>0</v>
      </c>
      <c r="K8" s="536">
        <f t="shared" si="7"/>
        <v>0</v>
      </c>
      <c r="L8" s="537">
        <f t="shared" ca="1" si="15"/>
        <v>0</v>
      </c>
      <c r="M8" s="532">
        <f t="shared" si="8"/>
        <v>0</v>
      </c>
      <c r="N8" s="531">
        <f t="shared" ref="N8:O8" si="28">N15+N22+N29</f>
        <v>0</v>
      </c>
      <c r="O8" s="533">
        <f t="shared" si="28"/>
        <v>0</v>
      </c>
      <c r="P8" s="534">
        <f t="shared" si="10"/>
        <v>0</v>
      </c>
      <c r="Q8" s="531">
        <f t="shared" si="10"/>
        <v>0</v>
      </c>
      <c r="R8" s="531">
        <f t="shared" si="10"/>
        <v>0</v>
      </c>
      <c r="S8" s="531">
        <f t="shared" si="10"/>
        <v>0</v>
      </c>
      <c r="T8" s="531">
        <f t="shared" si="10"/>
        <v>0</v>
      </c>
      <c r="U8" s="531">
        <f t="shared" si="10"/>
        <v>0</v>
      </c>
      <c r="V8" s="531">
        <f t="shared" si="10"/>
        <v>0</v>
      </c>
      <c r="W8" s="531">
        <f t="shared" si="10"/>
        <v>0</v>
      </c>
      <c r="X8" s="531">
        <f t="shared" si="10"/>
        <v>0</v>
      </c>
      <c r="Y8" s="535">
        <f t="shared" si="10"/>
        <v>0</v>
      </c>
      <c r="Z8" s="538">
        <f t="shared" ref="Z8:CK8" si="29">Z15+Z22+Z29</f>
        <v>0</v>
      </c>
      <c r="AA8" s="531">
        <f t="shared" si="29"/>
        <v>0</v>
      </c>
      <c r="AB8" s="531">
        <f t="shared" si="29"/>
        <v>0</v>
      </c>
      <c r="AC8" s="531">
        <f t="shared" si="29"/>
        <v>0</v>
      </c>
      <c r="AD8" s="531">
        <f t="shared" si="29"/>
        <v>0</v>
      </c>
      <c r="AE8" s="531">
        <f t="shared" si="29"/>
        <v>0</v>
      </c>
      <c r="AF8" s="531">
        <f t="shared" si="29"/>
        <v>0</v>
      </c>
      <c r="AG8" s="531">
        <f t="shared" si="29"/>
        <v>0</v>
      </c>
      <c r="AH8" s="531">
        <f t="shared" si="29"/>
        <v>0</v>
      </c>
      <c r="AI8" s="531">
        <f t="shared" si="29"/>
        <v>0</v>
      </c>
      <c r="AJ8" s="531">
        <f t="shared" si="29"/>
        <v>0</v>
      </c>
      <c r="AK8" s="531">
        <f t="shared" si="29"/>
        <v>0</v>
      </c>
      <c r="AL8" s="531">
        <f t="shared" si="29"/>
        <v>0</v>
      </c>
      <c r="AM8" s="531">
        <f t="shared" si="29"/>
        <v>0</v>
      </c>
      <c r="AN8" s="531">
        <f t="shared" si="29"/>
        <v>0</v>
      </c>
      <c r="AO8" s="531">
        <f t="shared" si="29"/>
        <v>0</v>
      </c>
      <c r="AP8" s="531">
        <f t="shared" si="29"/>
        <v>0</v>
      </c>
      <c r="AQ8" s="531">
        <f t="shared" si="29"/>
        <v>0</v>
      </c>
      <c r="AR8" s="531">
        <f t="shared" si="29"/>
        <v>0</v>
      </c>
      <c r="AS8" s="531">
        <f t="shared" si="29"/>
        <v>0</v>
      </c>
      <c r="AT8" s="531">
        <f t="shared" si="29"/>
        <v>0</v>
      </c>
      <c r="AU8" s="531">
        <f t="shared" si="29"/>
        <v>0</v>
      </c>
      <c r="AV8" s="531">
        <f t="shared" si="29"/>
        <v>0</v>
      </c>
      <c r="AW8" s="531">
        <f t="shared" si="29"/>
        <v>0</v>
      </c>
      <c r="AX8" s="531">
        <f t="shared" si="29"/>
        <v>0</v>
      </c>
      <c r="AY8" s="531">
        <f t="shared" si="29"/>
        <v>0</v>
      </c>
      <c r="AZ8" s="531">
        <f t="shared" si="29"/>
        <v>0</v>
      </c>
      <c r="BA8" s="531">
        <f t="shared" si="29"/>
        <v>0</v>
      </c>
      <c r="BB8" s="531">
        <f t="shared" si="29"/>
        <v>0</v>
      </c>
      <c r="BC8" s="531">
        <f t="shared" si="29"/>
        <v>0</v>
      </c>
      <c r="BD8" s="531">
        <f t="shared" si="29"/>
        <v>0</v>
      </c>
      <c r="BE8" s="531">
        <f t="shared" si="29"/>
        <v>0</v>
      </c>
      <c r="BF8" s="531">
        <f t="shared" si="29"/>
        <v>0</v>
      </c>
      <c r="BG8" s="531">
        <f t="shared" si="29"/>
        <v>0</v>
      </c>
      <c r="BH8" s="531">
        <f t="shared" si="29"/>
        <v>0</v>
      </c>
      <c r="BI8" s="531">
        <f t="shared" si="29"/>
        <v>0</v>
      </c>
      <c r="BJ8" s="531">
        <f t="shared" si="29"/>
        <v>0</v>
      </c>
      <c r="BK8" s="531">
        <f t="shared" si="29"/>
        <v>0</v>
      </c>
      <c r="BL8" s="531">
        <f t="shared" si="29"/>
        <v>0</v>
      </c>
      <c r="BM8" s="531">
        <f t="shared" si="29"/>
        <v>0</v>
      </c>
      <c r="BN8" s="531">
        <f t="shared" si="29"/>
        <v>0</v>
      </c>
      <c r="BO8" s="531">
        <f t="shared" si="29"/>
        <v>0</v>
      </c>
      <c r="BP8" s="531">
        <f t="shared" si="29"/>
        <v>0</v>
      </c>
      <c r="BQ8" s="531">
        <f t="shared" si="29"/>
        <v>0</v>
      </c>
      <c r="BR8" s="531">
        <f t="shared" si="29"/>
        <v>0</v>
      </c>
      <c r="BS8" s="531">
        <f t="shared" si="29"/>
        <v>0</v>
      </c>
      <c r="BT8" s="531">
        <f t="shared" si="29"/>
        <v>0</v>
      </c>
      <c r="BU8" s="531">
        <f t="shared" si="29"/>
        <v>0</v>
      </c>
      <c r="BV8" s="531">
        <f t="shared" si="29"/>
        <v>0</v>
      </c>
      <c r="BW8" s="531">
        <f t="shared" si="29"/>
        <v>0</v>
      </c>
      <c r="BX8" s="531">
        <f t="shared" si="29"/>
        <v>0</v>
      </c>
      <c r="BY8" s="531">
        <f t="shared" si="29"/>
        <v>0</v>
      </c>
      <c r="BZ8" s="531">
        <f t="shared" si="29"/>
        <v>0</v>
      </c>
      <c r="CA8" s="531">
        <f t="shared" si="29"/>
        <v>0</v>
      </c>
      <c r="CB8" s="531">
        <f t="shared" si="29"/>
        <v>0</v>
      </c>
      <c r="CC8" s="531">
        <f t="shared" si="29"/>
        <v>0</v>
      </c>
      <c r="CD8" s="531">
        <f t="shared" si="29"/>
        <v>0</v>
      </c>
      <c r="CE8" s="531">
        <f t="shared" si="29"/>
        <v>0</v>
      </c>
      <c r="CF8" s="531">
        <f t="shared" si="29"/>
        <v>0</v>
      </c>
      <c r="CG8" s="531">
        <f t="shared" si="29"/>
        <v>0</v>
      </c>
      <c r="CH8" s="531">
        <f t="shared" si="29"/>
        <v>0</v>
      </c>
      <c r="CI8" s="531">
        <f t="shared" si="29"/>
        <v>0</v>
      </c>
      <c r="CJ8" s="531">
        <f t="shared" si="29"/>
        <v>0</v>
      </c>
      <c r="CK8" s="531">
        <f t="shared" si="29"/>
        <v>0</v>
      </c>
      <c r="CL8" s="531">
        <f t="shared" ref="CL8:EH8" si="30">CL15+CL22+CL29</f>
        <v>0</v>
      </c>
      <c r="CM8" s="531">
        <f t="shared" si="30"/>
        <v>0</v>
      </c>
      <c r="CN8" s="531">
        <f t="shared" si="30"/>
        <v>0</v>
      </c>
      <c r="CO8" s="531">
        <f t="shared" si="30"/>
        <v>0</v>
      </c>
      <c r="CP8" s="531">
        <f t="shared" si="30"/>
        <v>0</v>
      </c>
      <c r="CQ8" s="531">
        <f t="shared" si="30"/>
        <v>0</v>
      </c>
      <c r="CR8" s="531">
        <f t="shared" si="30"/>
        <v>0</v>
      </c>
      <c r="CS8" s="531">
        <f t="shared" si="30"/>
        <v>0</v>
      </c>
      <c r="CT8" s="531">
        <f t="shared" si="30"/>
        <v>0</v>
      </c>
      <c r="CU8" s="531">
        <f t="shared" si="30"/>
        <v>0</v>
      </c>
      <c r="CV8" s="531">
        <f t="shared" si="30"/>
        <v>0</v>
      </c>
      <c r="CW8" s="531">
        <f t="shared" si="30"/>
        <v>0</v>
      </c>
      <c r="CX8" s="531">
        <f t="shared" si="30"/>
        <v>0</v>
      </c>
      <c r="CY8" s="531">
        <f t="shared" si="30"/>
        <v>0</v>
      </c>
      <c r="CZ8" s="531">
        <f t="shared" si="30"/>
        <v>0</v>
      </c>
      <c r="DA8" s="531">
        <f t="shared" si="30"/>
        <v>0</v>
      </c>
      <c r="DB8" s="531">
        <f t="shared" si="30"/>
        <v>0</v>
      </c>
      <c r="DC8" s="531">
        <f t="shared" si="30"/>
        <v>0</v>
      </c>
      <c r="DD8" s="531">
        <f t="shared" si="30"/>
        <v>0</v>
      </c>
      <c r="DE8" s="531">
        <f t="shared" si="30"/>
        <v>0</v>
      </c>
      <c r="DF8" s="531">
        <f t="shared" si="30"/>
        <v>0</v>
      </c>
      <c r="DG8" s="531">
        <f t="shared" si="30"/>
        <v>0</v>
      </c>
      <c r="DH8" s="531">
        <f t="shared" si="30"/>
        <v>0</v>
      </c>
      <c r="DI8" s="531">
        <f t="shared" si="30"/>
        <v>0</v>
      </c>
      <c r="DJ8" s="531">
        <f t="shared" si="30"/>
        <v>0</v>
      </c>
      <c r="DK8" s="531">
        <f t="shared" si="30"/>
        <v>0</v>
      </c>
      <c r="DL8" s="531">
        <f t="shared" si="30"/>
        <v>0</v>
      </c>
      <c r="DM8" s="531">
        <f t="shared" si="30"/>
        <v>0</v>
      </c>
      <c r="DN8" s="531">
        <f t="shared" si="30"/>
        <v>0</v>
      </c>
      <c r="DO8" s="531">
        <f t="shared" si="30"/>
        <v>0</v>
      </c>
      <c r="DP8" s="531">
        <f t="shared" si="30"/>
        <v>0</v>
      </c>
      <c r="DQ8" s="531">
        <f t="shared" si="30"/>
        <v>0</v>
      </c>
      <c r="DR8" s="531">
        <f t="shared" si="30"/>
        <v>0</v>
      </c>
      <c r="DS8" s="531">
        <f t="shared" si="30"/>
        <v>0</v>
      </c>
      <c r="DT8" s="531">
        <f t="shared" si="30"/>
        <v>0</v>
      </c>
      <c r="DU8" s="531">
        <f t="shared" si="30"/>
        <v>0</v>
      </c>
      <c r="DV8" s="531">
        <f t="shared" si="30"/>
        <v>0</v>
      </c>
      <c r="DW8" s="531">
        <f t="shared" si="30"/>
        <v>0</v>
      </c>
      <c r="DX8" s="531">
        <f t="shared" si="30"/>
        <v>0</v>
      </c>
      <c r="DY8" s="531">
        <f t="shared" si="30"/>
        <v>0</v>
      </c>
      <c r="DZ8" s="531">
        <f t="shared" si="30"/>
        <v>0</v>
      </c>
      <c r="EA8" s="531">
        <f t="shared" si="30"/>
        <v>0</v>
      </c>
      <c r="EB8" s="531">
        <f t="shared" si="30"/>
        <v>0</v>
      </c>
      <c r="EC8" s="531">
        <f t="shared" si="30"/>
        <v>0</v>
      </c>
      <c r="ED8" s="531">
        <f t="shared" si="30"/>
        <v>0</v>
      </c>
      <c r="EE8" s="531">
        <f t="shared" si="30"/>
        <v>0</v>
      </c>
      <c r="EF8" s="533">
        <f t="shared" si="30"/>
        <v>0</v>
      </c>
      <c r="EG8" s="533">
        <f t="shared" si="30"/>
        <v>0</v>
      </c>
      <c r="EH8" s="535">
        <f t="shared" si="30"/>
        <v>0</v>
      </c>
    </row>
    <row r="9" spans="2:138" ht="16.05" customHeight="1" x14ac:dyDescent="0.25">
      <c r="B9" s="1293"/>
      <c r="C9" s="482" t="s">
        <v>478</v>
      </c>
      <c r="D9" s="531"/>
      <c r="E9" s="532"/>
      <c r="F9" s="533"/>
      <c r="G9" s="534">
        <f t="shared" si="13"/>
        <v>0</v>
      </c>
      <c r="H9" s="532">
        <f t="shared" si="5"/>
        <v>0</v>
      </c>
      <c r="I9" s="531">
        <f t="shared" ref="I9:J9" si="31">I16+I23+I30</f>
        <v>0</v>
      </c>
      <c r="J9" s="535">
        <f t="shared" si="31"/>
        <v>0</v>
      </c>
      <c r="K9" s="536">
        <f t="shared" si="7"/>
        <v>0</v>
      </c>
      <c r="L9" s="537">
        <f t="shared" ca="1" si="15"/>
        <v>0</v>
      </c>
      <c r="M9" s="532">
        <f t="shared" si="8"/>
        <v>0</v>
      </c>
      <c r="N9" s="531">
        <f t="shared" ref="N9:O9" si="32">N16+N23+N30</f>
        <v>0</v>
      </c>
      <c r="O9" s="533">
        <f t="shared" si="32"/>
        <v>0</v>
      </c>
      <c r="P9" s="534">
        <f t="shared" si="10"/>
        <v>0</v>
      </c>
      <c r="Q9" s="531">
        <f t="shared" si="10"/>
        <v>0</v>
      </c>
      <c r="R9" s="531">
        <f t="shared" si="10"/>
        <v>0</v>
      </c>
      <c r="S9" s="531">
        <f t="shared" si="10"/>
        <v>0</v>
      </c>
      <c r="T9" s="531">
        <f t="shared" si="10"/>
        <v>0</v>
      </c>
      <c r="U9" s="531">
        <f t="shared" si="10"/>
        <v>0</v>
      </c>
      <c r="V9" s="531">
        <f t="shared" si="10"/>
        <v>0</v>
      </c>
      <c r="W9" s="531">
        <f t="shared" si="10"/>
        <v>0</v>
      </c>
      <c r="X9" s="531">
        <f t="shared" si="10"/>
        <v>0</v>
      </c>
      <c r="Y9" s="535">
        <f t="shared" si="10"/>
        <v>0</v>
      </c>
      <c r="Z9" s="538">
        <f t="shared" ref="Z9:CK9" si="33">Z16+Z23+Z30</f>
        <v>0</v>
      </c>
      <c r="AA9" s="531">
        <f t="shared" si="33"/>
        <v>0</v>
      </c>
      <c r="AB9" s="531">
        <f t="shared" si="33"/>
        <v>0</v>
      </c>
      <c r="AC9" s="531">
        <f t="shared" si="33"/>
        <v>0</v>
      </c>
      <c r="AD9" s="531">
        <f t="shared" si="33"/>
        <v>0</v>
      </c>
      <c r="AE9" s="531">
        <f t="shared" si="33"/>
        <v>0</v>
      </c>
      <c r="AF9" s="531">
        <f t="shared" si="33"/>
        <v>0</v>
      </c>
      <c r="AG9" s="531">
        <f t="shared" si="33"/>
        <v>0</v>
      </c>
      <c r="AH9" s="531">
        <f t="shared" si="33"/>
        <v>0</v>
      </c>
      <c r="AI9" s="531">
        <f t="shared" si="33"/>
        <v>0</v>
      </c>
      <c r="AJ9" s="531">
        <f t="shared" si="33"/>
        <v>0</v>
      </c>
      <c r="AK9" s="531">
        <f t="shared" si="33"/>
        <v>0</v>
      </c>
      <c r="AL9" s="531">
        <f t="shared" si="33"/>
        <v>0</v>
      </c>
      <c r="AM9" s="531">
        <f t="shared" si="33"/>
        <v>0</v>
      </c>
      <c r="AN9" s="531">
        <f t="shared" si="33"/>
        <v>0</v>
      </c>
      <c r="AO9" s="531">
        <f t="shared" si="33"/>
        <v>0</v>
      </c>
      <c r="AP9" s="531">
        <f t="shared" si="33"/>
        <v>0</v>
      </c>
      <c r="AQ9" s="531">
        <f t="shared" si="33"/>
        <v>0</v>
      </c>
      <c r="AR9" s="531">
        <f t="shared" si="33"/>
        <v>0</v>
      </c>
      <c r="AS9" s="531">
        <f t="shared" si="33"/>
        <v>0</v>
      </c>
      <c r="AT9" s="531">
        <f t="shared" si="33"/>
        <v>0</v>
      </c>
      <c r="AU9" s="531">
        <f t="shared" si="33"/>
        <v>0</v>
      </c>
      <c r="AV9" s="531">
        <f t="shared" si="33"/>
        <v>0</v>
      </c>
      <c r="AW9" s="531">
        <f t="shared" si="33"/>
        <v>0</v>
      </c>
      <c r="AX9" s="531">
        <f t="shared" si="33"/>
        <v>0</v>
      </c>
      <c r="AY9" s="531">
        <f t="shared" si="33"/>
        <v>0</v>
      </c>
      <c r="AZ9" s="531">
        <f t="shared" si="33"/>
        <v>0</v>
      </c>
      <c r="BA9" s="531">
        <f t="shared" si="33"/>
        <v>0</v>
      </c>
      <c r="BB9" s="531">
        <f t="shared" si="33"/>
        <v>0</v>
      </c>
      <c r="BC9" s="531">
        <f t="shared" si="33"/>
        <v>0</v>
      </c>
      <c r="BD9" s="531">
        <f t="shared" si="33"/>
        <v>0</v>
      </c>
      <c r="BE9" s="531">
        <f t="shared" si="33"/>
        <v>0</v>
      </c>
      <c r="BF9" s="531">
        <f t="shared" si="33"/>
        <v>0</v>
      </c>
      <c r="BG9" s="531">
        <f t="shared" si="33"/>
        <v>0</v>
      </c>
      <c r="BH9" s="531">
        <f t="shared" si="33"/>
        <v>0</v>
      </c>
      <c r="BI9" s="531">
        <f t="shared" si="33"/>
        <v>0</v>
      </c>
      <c r="BJ9" s="531">
        <f t="shared" si="33"/>
        <v>0</v>
      </c>
      <c r="BK9" s="531">
        <f t="shared" si="33"/>
        <v>0</v>
      </c>
      <c r="BL9" s="531">
        <f t="shared" si="33"/>
        <v>0</v>
      </c>
      <c r="BM9" s="531">
        <f t="shared" si="33"/>
        <v>0</v>
      </c>
      <c r="BN9" s="531">
        <f t="shared" si="33"/>
        <v>0</v>
      </c>
      <c r="BO9" s="531">
        <f t="shared" si="33"/>
        <v>0</v>
      </c>
      <c r="BP9" s="531">
        <f t="shared" si="33"/>
        <v>0</v>
      </c>
      <c r="BQ9" s="531">
        <f t="shared" si="33"/>
        <v>0</v>
      </c>
      <c r="BR9" s="531">
        <f t="shared" si="33"/>
        <v>0</v>
      </c>
      <c r="BS9" s="531">
        <f t="shared" si="33"/>
        <v>0</v>
      </c>
      <c r="BT9" s="531">
        <f t="shared" si="33"/>
        <v>0</v>
      </c>
      <c r="BU9" s="531">
        <f t="shared" si="33"/>
        <v>0</v>
      </c>
      <c r="BV9" s="531">
        <f t="shared" si="33"/>
        <v>0</v>
      </c>
      <c r="BW9" s="531">
        <f t="shared" si="33"/>
        <v>0</v>
      </c>
      <c r="BX9" s="531">
        <f t="shared" si="33"/>
        <v>0</v>
      </c>
      <c r="BY9" s="531">
        <f t="shared" si="33"/>
        <v>0</v>
      </c>
      <c r="BZ9" s="531">
        <f t="shared" si="33"/>
        <v>0</v>
      </c>
      <c r="CA9" s="531">
        <f t="shared" si="33"/>
        <v>0</v>
      </c>
      <c r="CB9" s="531">
        <f t="shared" si="33"/>
        <v>0</v>
      </c>
      <c r="CC9" s="531">
        <f t="shared" si="33"/>
        <v>0</v>
      </c>
      <c r="CD9" s="531">
        <f t="shared" si="33"/>
        <v>0</v>
      </c>
      <c r="CE9" s="531">
        <f t="shared" si="33"/>
        <v>0</v>
      </c>
      <c r="CF9" s="531">
        <f t="shared" si="33"/>
        <v>0</v>
      </c>
      <c r="CG9" s="531">
        <f t="shared" si="33"/>
        <v>0</v>
      </c>
      <c r="CH9" s="531">
        <f t="shared" si="33"/>
        <v>0</v>
      </c>
      <c r="CI9" s="531">
        <f t="shared" si="33"/>
        <v>0</v>
      </c>
      <c r="CJ9" s="531">
        <f t="shared" si="33"/>
        <v>0</v>
      </c>
      <c r="CK9" s="531">
        <f t="shared" si="33"/>
        <v>0</v>
      </c>
      <c r="CL9" s="531">
        <f t="shared" ref="CL9:EH9" si="34">CL16+CL23+CL30</f>
        <v>0</v>
      </c>
      <c r="CM9" s="531">
        <f t="shared" si="34"/>
        <v>0</v>
      </c>
      <c r="CN9" s="531">
        <f t="shared" si="34"/>
        <v>0</v>
      </c>
      <c r="CO9" s="531">
        <f t="shared" si="34"/>
        <v>0</v>
      </c>
      <c r="CP9" s="531">
        <f t="shared" si="34"/>
        <v>0</v>
      </c>
      <c r="CQ9" s="531">
        <f t="shared" si="34"/>
        <v>0</v>
      </c>
      <c r="CR9" s="531">
        <f t="shared" si="34"/>
        <v>0</v>
      </c>
      <c r="CS9" s="531">
        <f t="shared" si="34"/>
        <v>0</v>
      </c>
      <c r="CT9" s="531">
        <f t="shared" si="34"/>
        <v>0</v>
      </c>
      <c r="CU9" s="531">
        <f t="shared" si="34"/>
        <v>0</v>
      </c>
      <c r="CV9" s="531">
        <f t="shared" si="34"/>
        <v>0</v>
      </c>
      <c r="CW9" s="531">
        <f t="shared" si="34"/>
        <v>0</v>
      </c>
      <c r="CX9" s="531">
        <f t="shared" si="34"/>
        <v>0</v>
      </c>
      <c r="CY9" s="531">
        <f t="shared" si="34"/>
        <v>0</v>
      </c>
      <c r="CZ9" s="531">
        <f t="shared" si="34"/>
        <v>0</v>
      </c>
      <c r="DA9" s="531">
        <f t="shared" si="34"/>
        <v>0</v>
      </c>
      <c r="DB9" s="531">
        <f t="shared" si="34"/>
        <v>0</v>
      </c>
      <c r="DC9" s="531">
        <f t="shared" si="34"/>
        <v>0</v>
      </c>
      <c r="DD9" s="531">
        <f t="shared" si="34"/>
        <v>0</v>
      </c>
      <c r="DE9" s="531">
        <f t="shared" si="34"/>
        <v>0</v>
      </c>
      <c r="DF9" s="531">
        <f t="shared" si="34"/>
        <v>0</v>
      </c>
      <c r="DG9" s="531">
        <f t="shared" si="34"/>
        <v>0</v>
      </c>
      <c r="DH9" s="531">
        <f t="shared" si="34"/>
        <v>0</v>
      </c>
      <c r="DI9" s="531">
        <f t="shared" si="34"/>
        <v>0</v>
      </c>
      <c r="DJ9" s="531">
        <f t="shared" si="34"/>
        <v>0</v>
      </c>
      <c r="DK9" s="531">
        <f t="shared" si="34"/>
        <v>0</v>
      </c>
      <c r="DL9" s="531">
        <f t="shared" si="34"/>
        <v>0</v>
      </c>
      <c r="DM9" s="531">
        <f t="shared" si="34"/>
        <v>0</v>
      </c>
      <c r="DN9" s="531">
        <f t="shared" si="34"/>
        <v>0</v>
      </c>
      <c r="DO9" s="531">
        <f t="shared" si="34"/>
        <v>0</v>
      </c>
      <c r="DP9" s="531">
        <f t="shared" si="34"/>
        <v>0</v>
      </c>
      <c r="DQ9" s="531">
        <f t="shared" si="34"/>
        <v>0</v>
      </c>
      <c r="DR9" s="531">
        <f t="shared" si="34"/>
        <v>0</v>
      </c>
      <c r="DS9" s="531">
        <f t="shared" si="34"/>
        <v>0</v>
      </c>
      <c r="DT9" s="531">
        <f t="shared" si="34"/>
        <v>0</v>
      </c>
      <c r="DU9" s="531">
        <f t="shared" si="34"/>
        <v>0</v>
      </c>
      <c r="DV9" s="531">
        <f t="shared" si="34"/>
        <v>0</v>
      </c>
      <c r="DW9" s="531">
        <f t="shared" si="34"/>
        <v>0</v>
      </c>
      <c r="DX9" s="531">
        <f t="shared" si="34"/>
        <v>0</v>
      </c>
      <c r="DY9" s="531">
        <f t="shared" si="34"/>
        <v>0</v>
      </c>
      <c r="DZ9" s="531">
        <f t="shared" si="34"/>
        <v>0</v>
      </c>
      <c r="EA9" s="531">
        <f t="shared" si="34"/>
        <v>0</v>
      </c>
      <c r="EB9" s="531">
        <f t="shared" si="34"/>
        <v>0</v>
      </c>
      <c r="EC9" s="531">
        <f t="shared" si="34"/>
        <v>0</v>
      </c>
      <c r="ED9" s="531">
        <f t="shared" si="34"/>
        <v>0</v>
      </c>
      <c r="EE9" s="531">
        <f t="shared" si="34"/>
        <v>0</v>
      </c>
      <c r="EF9" s="533">
        <f t="shared" si="34"/>
        <v>0</v>
      </c>
      <c r="EG9" s="533">
        <f t="shared" si="34"/>
        <v>0</v>
      </c>
      <c r="EH9" s="535">
        <f t="shared" si="34"/>
        <v>0</v>
      </c>
    </row>
    <row r="10" spans="2:138" ht="16.05" customHeight="1" thickBot="1" x14ac:dyDescent="0.3">
      <c r="B10" s="1294"/>
      <c r="C10" s="483" t="s">
        <v>576</v>
      </c>
      <c r="D10" s="539"/>
      <c r="E10" s="540"/>
      <c r="F10" s="541"/>
      <c r="G10" s="542">
        <f t="shared" ref="G10" si="35">SUM(G4:G9)</f>
        <v>0</v>
      </c>
      <c r="H10" s="540">
        <f>IFERROR(J10/I10,0)</f>
        <v>0</v>
      </c>
      <c r="I10" s="539">
        <f>SUM(I4:I9)</f>
        <v>0</v>
      </c>
      <c r="J10" s="543">
        <f t="shared" ref="J10" si="36">SUM(J4:J9)</f>
        <v>0</v>
      </c>
      <c r="K10" s="544">
        <f t="shared" ref="K10:L10" si="37">SUM(K4:K9)</f>
        <v>0</v>
      </c>
      <c r="L10" s="545">
        <f t="shared" ca="1" si="37"/>
        <v>0</v>
      </c>
      <c r="M10" s="540">
        <f>IFERROR(O10/N10,0)</f>
        <v>0</v>
      </c>
      <c r="N10" s="539">
        <f>SUM(N4:N9)</f>
        <v>0</v>
      </c>
      <c r="O10" s="541">
        <f t="shared" ref="O10" si="38">SUM(O4:O9)</f>
        <v>0</v>
      </c>
      <c r="P10" s="542">
        <f t="shared" ref="P10" si="39">SUM(P4:P9)</f>
        <v>0</v>
      </c>
      <c r="Q10" s="539">
        <f t="shared" ref="Q10" si="40">SUM(Q4:Q9)</f>
        <v>0</v>
      </c>
      <c r="R10" s="539">
        <f t="shared" ref="R10" si="41">SUM(R4:R9)</f>
        <v>0</v>
      </c>
      <c r="S10" s="539">
        <f t="shared" ref="S10" si="42">SUM(S4:S9)</f>
        <v>0</v>
      </c>
      <c r="T10" s="539">
        <f t="shared" ref="T10" si="43">SUM(T4:T9)</f>
        <v>0</v>
      </c>
      <c r="U10" s="539">
        <f t="shared" ref="U10" si="44">SUM(U4:U9)</f>
        <v>0</v>
      </c>
      <c r="V10" s="539">
        <f t="shared" ref="V10" si="45">SUM(V4:V9)</f>
        <v>0</v>
      </c>
      <c r="W10" s="539">
        <f t="shared" ref="W10" si="46">SUM(W4:W9)</f>
        <v>0</v>
      </c>
      <c r="X10" s="539">
        <f t="shared" ref="X10" si="47">SUM(X4:X9)</f>
        <v>0</v>
      </c>
      <c r="Y10" s="543">
        <f t="shared" ref="Y10" si="48">SUM(Y4:Y9)</f>
        <v>0</v>
      </c>
      <c r="Z10" s="546">
        <f t="shared" ref="Z10" si="49">SUM(Z4:Z9)</f>
        <v>0</v>
      </c>
      <c r="AA10" s="539">
        <f t="shared" ref="AA10" si="50">SUM(AA4:AA9)</f>
        <v>0</v>
      </c>
      <c r="AB10" s="539">
        <f t="shared" ref="AB10" si="51">SUM(AB4:AB9)</f>
        <v>0</v>
      </c>
      <c r="AC10" s="539">
        <f t="shared" ref="AC10" si="52">SUM(AC4:AC9)</f>
        <v>0</v>
      </c>
      <c r="AD10" s="539">
        <f t="shared" ref="AD10" si="53">SUM(AD4:AD9)</f>
        <v>0</v>
      </c>
      <c r="AE10" s="539">
        <f t="shared" ref="AE10" si="54">SUM(AE4:AE9)</f>
        <v>0</v>
      </c>
      <c r="AF10" s="539">
        <f t="shared" ref="AF10" si="55">SUM(AF4:AF9)</f>
        <v>0</v>
      </c>
      <c r="AG10" s="539">
        <f t="shared" ref="AG10" si="56">SUM(AG4:AG9)</f>
        <v>0</v>
      </c>
      <c r="AH10" s="539">
        <f t="shared" ref="AH10" si="57">SUM(AH4:AH9)</f>
        <v>0</v>
      </c>
      <c r="AI10" s="539">
        <f t="shared" ref="AI10" si="58">SUM(AI4:AI9)</f>
        <v>0</v>
      </c>
      <c r="AJ10" s="539">
        <f t="shared" ref="AJ10" si="59">SUM(AJ4:AJ9)</f>
        <v>0</v>
      </c>
      <c r="AK10" s="539">
        <f t="shared" ref="AK10" si="60">SUM(AK4:AK9)</f>
        <v>0</v>
      </c>
      <c r="AL10" s="539">
        <f t="shared" ref="AL10" si="61">SUM(AL4:AL9)</f>
        <v>0</v>
      </c>
      <c r="AM10" s="539">
        <f t="shared" ref="AM10" si="62">SUM(AM4:AM9)</f>
        <v>0</v>
      </c>
      <c r="AN10" s="539">
        <f t="shared" ref="AN10" si="63">SUM(AN4:AN9)</f>
        <v>0</v>
      </c>
      <c r="AO10" s="539">
        <f t="shared" ref="AO10" si="64">SUM(AO4:AO9)</f>
        <v>0</v>
      </c>
      <c r="AP10" s="539">
        <f t="shared" ref="AP10" si="65">SUM(AP4:AP9)</f>
        <v>0</v>
      </c>
      <c r="AQ10" s="539">
        <f t="shared" ref="AQ10" si="66">SUM(AQ4:AQ9)</f>
        <v>0</v>
      </c>
      <c r="AR10" s="539">
        <f t="shared" ref="AR10" si="67">SUM(AR4:AR9)</f>
        <v>0</v>
      </c>
      <c r="AS10" s="539">
        <f t="shared" ref="AS10" si="68">SUM(AS4:AS9)</f>
        <v>0</v>
      </c>
      <c r="AT10" s="539">
        <f t="shared" ref="AT10" si="69">SUM(AT4:AT9)</f>
        <v>0</v>
      </c>
      <c r="AU10" s="539">
        <f t="shared" ref="AU10" si="70">SUM(AU4:AU9)</f>
        <v>0</v>
      </c>
      <c r="AV10" s="539">
        <f t="shared" ref="AV10" si="71">SUM(AV4:AV9)</f>
        <v>0</v>
      </c>
      <c r="AW10" s="539">
        <f t="shared" ref="AW10" si="72">SUM(AW4:AW9)</f>
        <v>0</v>
      </c>
      <c r="AX10" s="539">
        <f t="shared" ref="AX10" si="73">SUM(AX4:AX9)</f>
        <v>0</v>
      </c>
      <c r="AY10" s="539">
        <f t="shared" ref="AY10" si="74">SUM(AY4:AY9)</f>
        <v>0</v>
      </c>
      <c r="AZ10" s="539">
        <f t="shared" ref="AZ10" si="75">SUM(AZ4:AZ9)</f>
        <v>0</v>
      </c>
      <c r="BA10" s="539">
        <f t="shared" ref="BA10" si="76">SUM(BA4:BA9)</f>
        <v>0</v>
      </c>
      <c r="BB10" s="539">
        <f t="shared" ref="BB10" si="77">SUM(BB4:BB9)</f>
        <v>0</v>
      </c>
      <c r="BC10" s="539">
        <f t="shared" ref="BC10" si="78">SUM(BC4:BC9)</f>
        <v>0</v>
      </c>
      <c r="BD10" s="539">
        <f t="shared" ref="BD10" si="79">SUM(BD4:BD9)</f>
        <v>0</v>
      </c>
      <c r="BE10" s="539">
        <f t="shared" ref="BE10" si="80">SUM(BE4:BE9)</f>
        <v>0</v>
      </c>
      <c r="BF10" s="539">
        <f t="shared" ref="BF10" si="81">SUM(BF4:BF9)</f>
        <v>0</v>
      </c>
      <c r="BG10" s="539">
        <f t="shared" ref="BG10" si="82">SUM(BG4:BG9)</f>
        <v>0</v>
      </c>
      <c r="BH10" s="539">
        <f t="shared" ref="BH10" si="83">SUM(BH4:BH9)</f>
        <v>0</v>
      </c>
      <c r="BI10" s="539">
        <f t="shared" ref="BI10" si="84">SUM(BI4:BI9)</f>
        <v>0</v>
      </c>
      <c r="BJ10" s="539">
        <f t="shared" ref="BJ10" si="85">SUM(BJ4:BJ9)</f>
        <v>0</v>
      </c>
      <c r="BK10" s="539">
        <f t="shared" ref="BK10" si="86">SUM(BK4:BK9)</f>
        <v>0</v>
      </c>
      <c r="BL10" s="539">
        <f t="shared" ref="BL10" si="87">SUM(BL4:BL9)</f>
        <v>0</v>
      </c>
      <c r="BM10" s="539">
        <f t="shared" ref="BM10" si="88">SUM(BM4:BM9)</f>
        <v>0</v>
      </c>
      <c r="BN10" s="539">
        <f t="shared" ref="BN10" si="89">SUM(BN4:BN9)</f>
        <v>0</v>
      </c>
      <c r="BO10" s="539">
        <f t="shared" ref="BO10" si="90">SUM(BO4:BO9)</f>
        <v>0</v>
      </c>
      <c r="BP10" s="539">
        <f t="shared" ref="BP10" si="91">SUM(BP4:BP9)</f>
        <v>0</v>
      </c>
      <c r="BQ10" s="539">
        <f t="shared" ref="BQ10" si="92">SUM(BQ4:BQ9)</f>
        <v>0</v>
      </c>
      <c r="BR10" s="539">
        <f t="shared" ref="BR10" si="93">SUM(BR4:BR9)</f>
        <v>0</v>
      </c>
      <c r="BS10" s="539">
        <f t="shared" ref="BS10" si="94">SUM(BS4:BS9)</f>
        <v>0</v>
      </c>
      <c r="BT10" s="539">
        <f t="shared" ref="BT10" si="95">SUM(BT4:BT9)</f>
        <v>0</v>
      </c>
      <c r="BU10" s="539">
        <f t="shared" ref="BU10" si="96">SUM(BU4:BU9)</f>
        <v>0</v>
      </c>
      <c r="BV10" s="539">
        <f t="shared" ref="BV10" si="97">SUM(BV4:BV9)</f>
        <v>0</v>
      </c>
      <c r="BW10" s="539">
        <f t="shared" ref="BW10" si="98">SUM(BW4:BW9)</f>
        <v>0</v>
      </c>
      <c r="BX10" s="539">
        <f t="shared" ref="BX10" si="99">SUM(BX4:BX9)</f>
        <v>0</v>
      </c>
      <c r="BY10" s="539">
        <f t="shared" ref="BY10" si="100">SUM(BY4:BY9)</f>
        <v>0</v>
      </c>
      <c r="BZ10" s="539">
        <f t="shared" ref="BZ10" si="101">SUM(BZ4:BZ9)</f>
        <v>0</v>
      </c>
      <c r="CA10" s="539">
        <f t="shared" ref="CA10" si="102">SUM(CA4:CA9)</f>
        <v>0</v>
      </c>
      <c r="CB10" s="539">
        <f t="shared" ref="CB10" si="103">SUM(CB4:CB9)</f>
        <v>0</v>
      </c>
      <c r="CC10" s="539">
        <f t="shared" ref="CC10" si="104">SUM(CC4:CC9)</f>
        <v>0</v>
      </c>
      <c r="CD10" s="539">
        <f t="shared" ref="CD10" si="105">SUM(CD4:CD9)</f>
        <v>0</v>
      </c>
      <c r="CE10" s="539">
        <f t="shared" ref="CE10" si="106">SUM(CE4:CE9)</f>
        <v>0</v>
      </c>
      <c r="CF10" s="539">
        <f t="shared" ref="CF10" si="107">SUM(CF4:CF9)</f>
        <v>0</v>
      </c>
      <c r="CG10" s="539">
        <f t="shared" ref="CG10" si="108">SUM(CG4:CG9)</f>
        <v>0</v>
      </c>
      <c r="CH10" s="539">
        <f t="shared" ref="CH10" si="109">SUM(CH4:CH9)</f>
        <v>0</v>
      </c>
      <c r="CI10" s="539">
        <f t="shared" ref="CI10" si="110">SUM(CI4:CI9)</f>
        <v>0</v>
      </c>
      <c r="CJ10" s="539">
        <f t="shared" ref="CJ10" si="111">SUM(CJ4:CJ9)</f>
        <v>0</v>
      </c>
      <c r="CK10" s="539">
        <f t="shared" ref="CK10" si="112">SUM(CK4:CK9)</f>
        <v>0</v>
      </c>
      <c r="CL10" s="539">
        <f t="shared" ref="CL10" si="113">SUM(CL4:CL9)</f>
        <v>0</v>
      </c>
      <c r="CM10" s="539">
        <f t="shared" ref="CM10" si="114">SUM(CM4:CM9)</f>
        <v>0</v>
      </c>
      <c r="CN10" s="539">
        <f t="shared" ref="CN10" si="115">SUM(CN4:CN9)</f>
        <v>0</v>
      </c>
      <c r="CO10" s="539">
        <f t="shared" ref="CO10" si="116">SUM(CO4:CO9)</f>
        <v>0</v>
      </c>
      <c r="CP10" s="539">
        <f t="shared" ref="CP10" si="117">SUM(CP4:CP9)</f>
        <v>0</v>
      </c>
      <c r="CQ10" s="539">
        <f t="shared" ref="CQ10" si="118">SUM(CQ4:CQ9)</f>
        <v>0</v>
      </c>
      <c r="CR10" s="539">
        <f t="shared" ref="CR10" si="119">SUM(CR4:CR9)</f>
        <v>0</v>
      </c>
      <c r="CS10" s="539">
        <f t="shared" ref="CS10" si="120">SUM(CS4:CS9)</f>
        <v>0</v>
      </c>
      <c r="CT10" s="539">
        <f t="shared" ref="CT10" si="121">SUM(CT4:CT9)</f>
        <v>0</v>
      </c>
      <c r="CU10" s="539">
        <f t="shared" ref="CU10" si="122">SUM(CU4:CU9)</f>
        <v>0</v>
      </c>
      <c r="CV10" s="539">
        <f t="shared" ref="CV10" si="123">SUM(CV4:CV9)</f>
        <v>0</v>
      </c>
      <c r="CW10" s="539">
        <f t="shared" ref="CW10" si="124">SUM(CW4:CW9)</f>
        <v>0</v>
      </c>
      <c r="CX10" s="539">
        <f t="shared" ref="CX10" si="125">SUM(CX4:CX9)</f>
        <v>0</v>
      </c>
      <c r="CY10" s="539">
        <f t="shared" ref="CY10" si="126">SUM(CY4:CY9)</f>
        <v>0</v>
      </c>
      <c r="CZ10" s="539">
        <f t="shared" ref="CZ10" si="127">SUM(CZ4:CZ9)</f>
        <v>0</v>
      </c>
      <c r="DA10" s="539">
        <f t="shared" ref="DA10" si="128">SUM(DA4:DA9)</f>
        <v>0</v>
      </c>
      <c r="DB10" s="539">
        <f t="shared" ref="DB10" si="129">SUM(DB4:DB9)</f>
        <v>0</v>
      </c>
      <c r="DC10" s="539">
        <f t="shared" ref="DC10" si="130">SUM(DC4:DC9)</f>
        <v>0</v>
      </c>
      <c r="DD10" s="539">
        <f t="shared" ref="DD10" si="131">SUM(DD4:DD9)</f>
        <v>0</v>
      </c>
      <c r="DE10" s="539">
        <f t="shared" ref="DE10" si="132">SUM(DE4:DE9)</f>
        <v>0</v>
      </c>
      <c r="DF10" s="539">
        <f t="shared" ref="DF10" si="133">SUM(DF4:DF9)</f>
        <v>0</v>
      </c>
      <c r="DG10" s="539">
        <f t="shared" ref="DG10" si="134">SUM(DG4:DG9)</f>
        <v>0</v>
      </c>
      <c r="DH10" s="539">
        <f t="shared" ref="DH10" si="135">SUM(DH4:DH9)</f>
        <v>0</v>
      </c>
      <c r="DI10" s="539">
        <f t="shared" ref="DI10" si="136">SUM(DI4:DI9)</f>
        <v>0</v>
      </c>
      <c r="DJ10" s="539">
        <f t="shared" ref="DJ10" si="137">SUM(DJ4:DJ9)</f>
        <v>0</v>
      </c>
      <c r="DK10" s="539">
        <f t="shared" ref="DK10" si="138">SUM(DK4:DK9)</f>
        <v>0</v>
      </c>
      <c r="DL10" s="539">
        <f t="shared" ref="DL10" si="139">SUM(DL4:DL9)</f>
        <v>0</v>
      </c>
      <c r="DM10" s="539">
        <f t="shared" ref="DM10" si="140">SUM(DM4:DM9)</f>
        <v>0</v>
      </c>
      <c r="DN10" s="539">
        <f t="shared" ref="DN10" si="141">SUM(DN4:DN9)</f>
        <v>0</v>
      </c>
      <c r="DO10" s="539">
        <f t="shared" ref="DO10" si="142">SUM(DO4:DO9)</f>
        <v>0</v>
      </c>
      <c r="DP10" s="539">
        <f t="shared" ref="DP10" si="143">SUM(DP4:DP9)</f>
        <v>0</v>
      </c>
      <c r="DQ10" s="539">
        <f t="shared" ref="DQ10" si="144">SUM(DQ4:DQ9)</f>
        <v>0</v>
      </c>
      <c r="DR10" s="539">
        <f t="shared" ref="DR10" si="145">SUM(DR4:DR9)</f>
        <v>0</v>
      </c>
      <c r="DS10" s="539">
        <f t="shared" ref="DS10" si="146">SUM(DS4:DS9)</f>
        <v>0</v>
      </c>
      <c r="DT10" s="539">
        <f t="shared" ref="DT10" si="147">SUM(DT4:DT9)</f>
        <v>0</v>
      </c>
      <c r="DU10" s="539">
        <f t="shared" ref="DU10" si="148">SUM(DU4:DU9)</f>
        <v>0</v>
      </c>
      <c r="DV10" s="539">
        <f t="shared" ref="DV10" si="149">SUM(DV4:DV9)</f>
        <v>0</v>
      </c>
      <c r="DW10" s="539">
        <f t="shared" ref="DW10" si="150">SUM(DW4:DW9)</f>
        <v>0</v>
      </c>
      <c r="DX10" s="539">
        <f t="shared" ref="DX10" si="151">SUM(DX4:DX9)</f>
        <v>0</v>
      </c>
      <c r="DY10" s="539">
        <f t="shared" ref="DY10" si="152">SUM(DY4:DY9)</f>
        <v>0</v>
      </c>
      <c r="DZ10" s="539">
        <f t="shared" ref="DZ10" si="153">SUM(DZ4:DZ9)</f>
        <v>0</v>
      </c>
      <c r="EA10" s="539">
        <f t="shared" ref="EA10" si="154">SUM(EA4:EA9)</f>
        <v>0</v>
      </c>
      <c r="EB10" s="539">
        <f t="shared" ref="EB10" si="155">SUM(EB4:EB9)</f>
        <v>0</v>
      </c>
      <c r="EC10" s="539">
        <f t="shared" ref="EC10" si="156">SUM(EC4:EC9)</f>
        <v>0</v>
      </c>
      <c r="ED10" s="539">
        <f t="shared" ref="ED10" si="157">SUM(ED4:ED9)</f>
        <v>0</v>
      </c>
      <c r="EE10" s="539">
        <f t="shared" ref="EE10" si="158">SUM(EE4:EE9)</f>
        <v>0</v>
      </c>
      <c r="EF10" s="541">
        <f t="shared" ref="EF10" si="159">SUM(EF4:EF9)</f>
        <v>0</v>
      </c>
      <c r="EG10" s="541">
        <f t="shared" ref="EG10" si="160">SUM(EG4:EG9)</f>
        <v>0</v>
      </c>
      <c r="EH10" s="543">
        <f t="shared" ref="EH10" si="161">SUM(EH4:EH9)</f>
        <v>0</v>
      </c>
    </row>
    <row r="11" spans="2:138" ht="16.05" customHeight="1" x14ac:dyDescent="0.25">
      <c r="B11" s="1295" t="s">
        <v>479</v>
      </c>
      <c r="C11" s="376" t="s">
        <v>476</v>
      </c>
      <c r="D11" s="996"/>
      <c r="E11" s="547"/>
      <c r="F11" s="548"/>
      <c r="G11" s="346">
        <f>'C1-开发成本'!P10</f>
        <v>0</v>
      </c>
      <c r="H11" s="547">
        <f>'C1-开发成本'!Q10</f>
        <v>0</v>
      </c>
      <c r="I11" s="332">
        <f>'C1-开发成本'!R10</f>
        <v>0</v>
      </c>
      <c r="J11" s="436">
        <f>'C1-开发成本'!S10</f>
        <v>0</v>
      </c>
      <c r="K11" s="997">
        <f>SUM(Z11:EH11)</f>
        <v>0</v>
      </c>
      <c r="L11" s="550">
        <f ca="1">SUM(OFFSET(Z11,,,1,MATCH('B1-基本信息'!$C$12,$Z$3:$EH$3,1)))</f>
        <v>0</v>
      </c>
      <c r="M11" s="551">
        <f t="shared" si="8"/>
        <v>0</v>
      </c>
      <c r="N11" s="360"/>
      <c r="O11" s="839"/>
      <c r="P11" s="549">
        <f>SUMIF($Z$1:$EH$1,P$3,$Z11:$EH11)</f>
        <v>0</v>
      </c>
      <c r="Q11" s="332">
        <f t="shared" ref="Q11:Y16" si="162">SUMIF($Z$1:$EH$1,Q$3,$Z11:$EH11)</f>
        <v>0</v>
      </c>
      <c r="R11" s="332">
        <f t="shared" si="162"/>
        <v>0</v>
      </c>
      <c r="S11" s="332">
        <f t="shared" si="162"/>
        <v>0</v>
      </c>
      <c r="T11" s="332">
        <f t="shared" si="162"/>
        <v>0</v>
      </c>
      <c r="U11" s="332">
        <f t="shared" si="162"/>
        <v>0</v>
      </c>
      <c r="V11" s="332">
        <f t="shared" si="162"/>
        <v>0</v>
      </c>
      <c r="W11" s="332">
        <f t="shared" si="162"/>
        <v>0</v>
      </c>
      <c r="X11" s="332">
        <f t="shared" si="162"/>
        <v>0</v>
      </c>
      <c r="Y11" s="436">
        <f t="shared" si="162"/>
        <v>0</v>
      </c>
      <c r="Z11" s="848"/>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c r="DU11" s="360"/>
      <c r="DV11" s="360"/>
      <c r="DW11" s="360"/>
      <c r="DX11" s="360"/>
      <c r="DY11" s="360"/>
      <c r="DZ11" s="360"/>
      <c r="EA11" s="360"/>
      <c r="EB11" s="360"/>
      <c r="EC11" s="360"/>
      <c r="ED11" s="360"/>
      <c r="EE11" s="360"/>
      <c r="EF11" s="839"/>
      <c r="EG11" s="839"/>
      <c r="EH11" s="849"/>
    </row>
    <row r="12" spans="2:138" ht="16.05" customHeight="1" x14ac:dyDescent="0.25">
      <c r="B12" s="1296"/>
      <c r="C12" s="376" t="s">
        <v>65</v>
      </c>
      <c r="D12" s="996"/>
      <c r="E12" s="547"/>
      <c r="F12" s="548"/>
      <c r="G12" s="346">
        <f>'C1-开发成本'!P16</f>
        <v>0</v>
      </c>
      <c r="H12" s="547">
        <f>'C1-开发成本'!Q16</f>
        <v>0</v>
      </c>
      <c r="I12" s="332">
        <f>'C1-开发成本'!R16</f>
        <v>0</v>
      </c>
      <c r="J12" s="436">
        <f>'C1-开发成本'!S16</f>
        <v>0</v>
      </c>
      <c r="K12" s="997">
        <f t="shared" ref="K12:K16" si="163">SUM(Z12:EH12)</f>
        <v>0</v>
      </c>
      <c r="L12" s="550">
        <f ca="1">SUM(OFFSET(Z12,,,1,MATCH('B1-基本信息'!$C$12,$Z$3:$EH$3,1)))</f>
        <v>0</v>
      </c>
      <c r="M12" s="551">
        <f t="shared" si="8"/>
        <v>0</v>
      </c>
      <c r="N12" s="360"/>
      <c r="O12" s="839"/>
      <c r="P12" s="549">
        <f t="shared" ref="P12:P16" si="164">SUMIF($Z$1:$EH$1,P$3,$Z12:$EH12)</f>
        <v>0</v>
      </c>
      <c r="Q12" s="332">
        <f t="shared" si="162"/>
        <v>0</v>
      </c>
      <c r="R12" s="332">
        <f t="shared" si="162"/>
        <v>0</v>
      </c>
      <c r="S12" s="332">
        <f t="shared" si="162"/>
        <v>0</v>
      </c>
      <c r="T12" s="332">
        <f t="shared" si="162"/>
        <v>0</v>
      </c>
      <c r="U12" s="332">
        <f t="shared" si="162"/>
        <v>0</v>
      </c>
      <c r="V12" s="332">
        <f t="shared" si="162"/>
        <v>0</v>
      </c>
      <c r="W12" s="332">
        <f t="shared" si="162"/>
        <v>0</v>
      </c>
      <c r="X12" s="332">
        <f t="shared" si="162"/>
        <v>0</v>
      </c>
      <c r="Y12" s="436">
        <f t="shared" si="162"/>
        <v>0</v>
      </c>
      <c r="Z12" s="848"/>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s="360"/>
      <c r="DG12" s="360"/>
      <c r="DH12" s="360"/>
      <c r="DI12" s="360"/>
      <c r="DJ12" s="360"/>
      <c r="DK12" s="360"/>
      <c r="DL12" s="360"/>
      <c r="DM12" s="360"/>
      <c r="DN12" s="360"/>
      <c r="DO12" s="360"/>
      <c r="DP12" s="360"/>
      <c r="DQ12" s="360"/>
      <c r="DR12" s="360"/>
      <c r="DS12" s="360"/>
      <c r="DT12" s="360"/>
      <c r="DU12" s="360"/>
      <c r="DV12" s="360"/>
      <c r="DW12" s="360"/>
      <c r="DX12" s="360"/>
      <c r="DY12" s="360"/>
      <c r="DZ12" s="360"/>
      <c r="EA12" s="360"/>
      <c r="EB12" s="360"/>
      <c r="EC12" s="360"/>
      <c r="ED12" s="360"/>
      <c r="EE12" s="360"/>
      <c r="EF12" s="839"/>
      <c r="EG12" s="839"/>
      <c r="EH12" s="849"/>
    </row>
    <row r="13" spans="2:138" ht="16.05" customHeight="1" x14ac:dyDescent="0.25">
      <c r="B13" s="1296"/>
      <c r="C13" s="376" t="s">
        <v>67</v>
      </c>
      <c r="D13" s="996"/>
      <c r="E13" s="547"/>
      <c r="F13" s="548"/>
      <c r="G13" s="346">
        <f>'C1-开发成本'!P25</f>
        <v>0</v>
      </c>
      <c r="H13" s="547">
        <f>'C1-开发成本'!Q25</f>
        <v>0</v>
      </c>
      <c r="I13" s="332">
        <f>'C1-开发成本'!R25</f>
        <v>0</v>
      </c>
      <c r="J13" s="436">
        <f>'C1-开发成本'!S25</f>
        <v>0</v>
      </c>
      <c r="K13" s="997">
        <f t="shared" si="163"/>
        <v>0</v>
      </c>
      <c r="L13" s="550">
        <f ca="1">SUM(OFFSET(Z13,,,1,MATCH('B1-基本信息'!$C$12,$Z$3:$EH$3,1)))</f>
        <v>0</v>
      </c>
      <c r="M13" s="551">
        <f t="shared" si="8"/>
        <v>0</v>
      </c>
      <c r="N13" s="360"/>
      <c r="O13" s="839"/>
      <c r="P13" s="549">
        <f t="shared" si="164"/>
        <v>0</v>
      </c>
      <c r="Q13" s="332">
        <f t="shared" si="162"/>
        <v>0</v>
      </c>
      <c r="R13" s="332">
        <f t="shared" si="162"/>
        <v>0</v>
      </c>
      <c r="S13" s="332">
        <f t="shared" si="162"/>
        <v>0</v>
      </c>
      <c r="T13" s="332">
        <f t="shared" si="162"/>
        <v>0</v>
      </c>
      <c r="U13" s="332">
        <f t="shared" si="162"/>
        <v>0</v>
      </c>
      <c r="V13" s="332">
        <f t="shared" si="162"/>
        <v>0</v>
      </c>
      <c r="W13" s="332">
        <f t="shared" si="162"/>
        <v>0</v>
      </c>
      <c r="X13" s="332">
        <f>SUMIF($Z$1:$EH$1,X$3,$Z13:$EH13)</f>
        <v>0</v>
      </c>
      <c r="Y13" s="436">
        <f>SUMIF($Z$1:$EH$1,Y$3,$Z13:$EH13)</f>
        <v>0</v>
      </c>
      <c r="Z13" s="848"/>
      <c r="AA13" s="360"/>
      <c r="AB13" s="360"/>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c r="DU13" s="360"/>
      <c r="DV13" s="360"/>
      <c r="DW13" s="360"/>
      <c r="DX13" s="360"/>
      <c r="DY13" s="360"/>
      <c r="DZ13" s="360"/>
      <c r="EA13" s="360"/>
      <c r="EB13" s="360"/>
      <c r="EC13" s="360"/>
      <c r="ED13" s="360"/>
      <c r="EE13" s="360"/>
      <c r="EF13" s="839"/>
      <c r="EG13" s="839"/>
      <c r="EH13" s="849"/>
    </row>
    <row r="14" spans="2:138" ht="16.05" customHeight="1" x14ac:dyDescent="0.25">
      <c r="B14" s="1296"/>
      <c r="C14" s="376" t="s">
        <v>66</v>
      </c>
      <c r="D14" s="996"/>
      <c r="E14" s="547"/>
      <c r="F14" s="548"/>
      <c r="G14" s="346">
        <f>'C1-开发成本'!P36</f>
        <v>0</v>
      </c>
      <c r="H14" s="547">
        <f>'C1-开发成本'!Q36</f>
        <v>0</v>
      </c>
      <c r="I14" s="332">
        <f>'C1-开发成本'!R36</f>
        <v>0</v>
      </c>
      <c r="J14" s="436">
        <f>'C1-开发成本'!S36</f>
        <v>0</v>
      </c>
      <c r="K14" s="997">
        <f t="shared" si="163"/>
        <v>0</v>
      </c>
      <c r="L14" s="550">
        <f ca="1">SUM(OFFSET(Z14,,,1,MATCH('B1-基本信息'!$C$12,$Z$3:$EH$3,1)))</f>
        <v>0</v>
      </c>
      <c r="M14" s="551">
        <f t="shared" si="8"/>
        <v>0</v>
      </c>
      <c r="N14" s="360"/>
      <c r="O14" s="839"/>
      <c r="P14" s="549">
        <f t="shared" si="164"/>
        <v>0</v>
      </c>
      <c r="Q14" s="332">
        <f t="shared" si="162"/>
        <v>0</v>
      </c>
      <c r="R14" s="332">
        <f t="shared" si="162"/>
        <v>0</v>
      </c>
      <c r="S14" s="332">
        <f t="shared" si="162"/>
        <v>0</v>
      </c>
      <c r="T14" s="332">
        <f t="shared" si="162"/>
        <v>0</v>
      </c>
      <c r="U14" s="332">
        <f t="shared" si="162"/>
        <v>0</v>
      </c>
      <c r="V14" s="332">
        <f t="shared" si="162"/>
        <v>0</v>
      </c>
      <c r="W14" s="332">
        <f t="shared" si="162"/>
        <v>0</v>
      </c>
      <c r="X14" s="332">
        <f t="shared" si="162"/>
        <v>0</v>
      </c>
      <c r="Y14" s="436">
        <f t="shared" si="162"/>
        <v>0</v>
      </c>
      <c r="Z14" s="848"/>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c r="DU14" s="360"/>
      <c r="DV14" s="360"/>
      <c r="DW14" s="360"/>
      <c r="DX14" s="360"/>
      <c r="DY14" s="360"/>
      <c r="DZ14" s="360"/>
      <c r="EA14" s="360"/>
      <c r="EB14" s="360"/>
      <c r="EC14" s="360"/>
      <c r="ED14" s="360"/>
      <c r="EE14" s="360"/>
      <c r="EF14" s="839"/>
      <c r="EG14" s="839"/>
      <c r="EH14" s="849"/>
    </row>
    <row r="15" spans="2:138" ht="16.05" customHeight="1" x14ac:dyDescent="0.25">
      <c r="B15" s="1296"/>
      <c r="C15" s="376" t="s">
        <v>553</v>
      </c>
      <c r="D15" s="996"/>
      <c r="E15" s="547"/>
      <c r="F15" s="548"/>
      <c r="G15" s="346">
        <f>'C1-开发成本'!P41</f>
        <v>0</v>
      </c>
      <c r="H15" s="547">
        <f>'C1-开发成本'!Q41</f>
        <v>0</v>
      </c>
      <c r="I15" s="332">
        <f>'C1-开发成本'!R41</f>
        <v>0</v>
      </c>
      <c r="J15" s="436">
        <f>'C1-开发成本'!S41</f>
        <v>0</v>
      </c>
      <c r="K15" s="997">
        <f t="shared" si="163"/>
        <v>0</v>
      </c>
      <c r="L15" s="550">
        <f ca="1">SUM(OFFSET(Z15,,,1,MATCH('B1-基本信息'!$C$12,$Z$3:$EH$3,1)))</f>
        <v>0</v>
      </c>
      <c r="M15" s="551">
        <f t="shared" si="8"/>
        <v>0</v>
      </c>
      <c r="N15" s="360"/>
      <c r="O15" s="839"/>
      <c r="P15" s="549">
        <f t="shared" si="164"/>
        <v>0</v>
      </c>
      <c r="Q15" s="332">
        <f t="shared" si="162"/>
        <v>0</v>
      </c>
      <c r="R15" s="332">
        <f t="shared" si="162"/>
        <v>0</v>
      </c>
      <c r="S15" s="332">
        <f t="shared" si="162"/>
        <v>0</v>
      </c>
      <c r="T15" s="332">
        <f t="shared" si="162"/>
        <v>0</v>
      </c>
      <c r="U15" s="332">
        <f t="shared" si="162"/>
        <v>0</v>
      </c>
      <c r="V15" s="332">
        <f t="shared" si="162"/>
        <v>0</v>
      </c>
      <c r="W15" s="332">
        <f t="shared" si="162"/>
        <v>0</v>
      </c>
      <c r="X15" s="332">
        <f t="shared" si="162"/>
        <v>0</v>
      </c>
      <c r="Y15" s="436">
        <f t="shared" si="162"/>
        <v>0</v>
      </c>
      <c r="Z15" s="848"/>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839"/>
      <c r="EG15" s="839"/>
      <c r="EH15" s="849"/>
    </row>
    <row r="16" spans="2:138" ht="16.05" customHeight="1" x14ac:dyDescent="0.25">
      <c r="B16" s="1296"/>
      <c r="C16" s="376" t="s">
        <v>478</v>
      </c>
      <c r="D16" s="996"/>
      <c r="E16" s="547"/>
      <c r="F16" s="548"/>
      <c r="G16" s="346">
        <f>'C1-开发成本'!P46</f>
        <v>0</v>
      </c>
      <c r="H16" s="547">
        <f>'C1-开发成本'!Q46</f>
        <v>0</v>
      </c>
      <c r="I16" s="332">
        <f>'C1-开发成本'!R46</f>
        <v>0</v>
      </c>
      <c r="J16" s="436">
        <f>'C1-开发成本'!S46</f>
        <v>0</v>
      </c>
      <c r="K16" s="997">
        <f t="shared" si="163"/>
        <v>0</v>
      </c>
      <c r="L16" s="550">
        <f ca="1">SUM(OFFSET(Z16,,,1,MATCH('B1-基本信息'!$C$12,$Z$3:$EH$3,1)))</f>
        <v>0</v>
      </c>
      <c r="M16" s="551">
        <f t="shared" si="8"/>
        <v>0</v>
      </c>
      <c r="N16" s="360"/>
      <c r="O16" s="839"/>
      <c r="P16" s="549">
        <f t="shared" si="164"/>
        <v>0</v>
      </c>
      <c r="Q16" s="332">
        <f t="shared" si="162"/>
        <v>0</v>
      </c>
      <c r="R16" s="332">
        <f t="shared" si="162"/>
        <v>0</v>
      </c>
      <c r="S16" s="332">
        <f t="shared" si="162"/>
        <v>0</v>
      </c>
      <c r="T16" s="332">
        <f t="shared" si="162"/>
        <v>0</v>
      </c>
      <c r="U16" s="332">
        <f t="shared" si="162"/>
        <v>0</v>
      </c>
      <c r="V16" s="332">
        <f t="shared" si="162"/>
        <v>0</v>
      </c>
      <c r="W16" s="332">
        <f t="shared" si="162"/>
        <v>0</v>
      </c>
      <c r="X16" s="332">
        <f t="shared" si="162"/>
        <v>0</v>
      </c>
      <c r="Y16" s="436">
        <f t="shared" si="162"/>
        <v>0</v>
      </c>
      <c r="Z16" s="848"/>
      <c r="AA16" s="360"/>
      <c r="AB16" s="360"/>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839"/>
      <c r="EG16" s="839"/>
      <c r="EH16" s="849"/>
    </row>
    <row r="17" spans="2:138" ht="16.05" customHeight="1" thickBot="1" x14ac:dyDescent="0.3">
      <c r="B17" s="1297"/>
      <c r="C17" s="481" t="s">
        <v>482</v>
      </c>
      <c r="D17" s="552">
        <f>SUM(D11:D16)</f>
        <v>0</v>
      </c>
      <c r="E17" s="553"/>
      <c r="F17" s="554"/>
      <c r="G17" s="555">
        <f>SUM(G11:G16)</f>
        <v>0</v>
      </c>
      <c r="H17" s="553">
        <f>IFERROR(J17/I17,0)</f>
        <v>0</v>
      </c>
      <c r="I17" s="552">
        <f t="shared" ref="I17:J17" si="165">SUM(I11:I16)</f>
        <v>0</v>
      </c>
      <c r="J17" s="556">
        <f t="shared" si="165"/>
        <v>0</v>
      </c>
      <c r="K17" s="557">
        <f>SUM(K11:K16)</f>
        <v>0</v>
      </c>
      <c r="L17" s="558">
        <f t="shared" ref="L17" ca="1" si="166">SUM(L11:L16)</f>
        <v>0</v>
      </c>
      <c r="M17" s="553">
        <f>IFERROR(O17/N17,0)</f>
        <v>0</v>
      </c>
      <c r="N17" s="552">
        <f>SUM(N11:N16)</f>
        <v>0</v>
      </c>
      <c r="O17" s="554">
        <f t="shared" ref="O17" si="167">SUM(O11:O16)</f>
        <v>0</v>
      </c>
      <c r="P17" s="555">
        <f t="shared" ref="P17" si="168">SUM(P11:P16)</f>
        <v>0</v>
      </c>
      <c r="Q17" s="552">
        <f t="shared" ref="Q17" si="169">SUM(Q11:Q16)</f>
        <v>0</v>
      </c>
      <c r="R17" s="552">
        <f t="shared" ref="R17" si="170">SUM(R11:R16)</f>
        <v>0</v>
      </c>
      <c r="S17" s="552">
        <f t="shared" ref="S17" si="171">SUM(S11:S16)</f>
        <v>0</v>
      </c>
      <c r="T17" s="552">
        <f t="shared" ref="T17" si="172">SUM(T11:T16)</f>
        <v>0</v>
      </c>
      <c r="U17" s="552">
        <f t="shared" ref="U17" si="173">SUM(U11:U16)</f>
        <v>0</v>
      </c>
      <c r="V17" s="552">
        <f t="shared" ref="V17" si="174">SUM(V11:V16)</f>
        <v>0</v>
      </c>
      <c r="W17" s="552">
        <f t="shared" ref="W17" si="175">SUM(W11:W16)</f>
        <v>0</v>
      </c>
      <c r="X17" s="552">
        <f t="shared" ref="X17" si="176">SUM(X11:X16)</f>
        <v>0</v>
      </c>
      <c r="Y17" s="556">
        <f t="shared" ref="Y17" si="177">SUM(Y11:Y16)</f>
        <v>0</v>
      </c>
      <c r="Z17" s="850">
        <f t="shared" ref="Z17" si="178">SUM(Z11:Z16)</f>
        <v>0</v>
      </c>
      <c r="AA17" s="851">
        <f t="shared" ref="AA17" si="179">SUM(AA11:AA16)</f>
        <v>0</v>
      </c>
      <c r="AB17" s="851">
        <f t="shared" ref="AB17" si="180">SUM(AB11:AB16)</f>
        <v>0</v>
      </c>
      <c r="AC17" s="851">
        <f t="shared" ref="AC17" si="181">SUM(AC11:AC16)</f>
        <v>0</v>
      </c>
      <c r="AD17" s="851">
        <f t="shared" ref="AD17" si="182">SUM(AD11:AD16)</f>
        <v>0</v>
      </c>
      <c r="AE17" s="851">
        <f t="shared" ref="AE17" si="183">SUM(AE11:AE16)</f>
        <v>0</v>
      </c>
      <c r="AF17" s="851">
        <f t="shared" ref="AF17" si="184">SUM(AF11:AF16)</f>
        <v>0</v>
      </c>
      <c r="AG17" s="851">
        <f t="shared" ref="AG17" si="185">SUM(AG11:AG16)</f>
        <v>0</v>
      </c>
      <c r="AH17" s="851">
        <f t="shared" ref="AH17" si="186">SUM(AH11:AH16)</f>
        <v>0</v>
      </c>
      <c r="AI17" s="851">
        <f t="shared" ref="AI17" si="187">SUM(AI11:AI16)</f>
        <v>0</v>
      </c>
      <c r="AJ17" s="851">
        <f t="shared" ref="AJ17" si="188">SUM(AJ11:AJ16)</f>
        <v>0</v>
      </c>
      <c r="AK17" s="851">
        <f t="shared" ref="AK17" si="189">SUM(AK11:AK16)</f>
        <v>0</v>
      </c>
      <c r="AL17" s="851">
        <f t="shared" ref="AL17" si="190">SUM(AL11:AL16)</f>
        <v>0</v>
      </c>
      <c r="AM17" s="851">
        <f t="shared" ref="AM17" si="191">SUM(AM11:AM16)</f>
        <v>0</v>
      </c>
      <c r="AN17" s="851">
        <f t="shared" ref="AN17" si="192">SUM(AN11:AN16)</f>
        <v>0</v>
      </c>
      <c r="AO17" s="851">
        <f t="shared" ref="AO17" si="193">SUM(AO11:AO16)</f>
        <v>0</v>
      </c>
      <c r="AP17" s="851">
        <f t="shared" ref="AP17" si="194">SUM(AP11:AP16)</f>
        <v>0</v>
      </c>
      <c r="AQ17" s="851">
        <f t="shared" ref="AQ17" si="195">SUM(AQ11:AQ16)</f>
        <v>0</v>
      </c>
      <c r="AR17" s="851">
        <f t="shared" ref="AR17" si="196">SUM(AR11:AR16)</f>
        <v>0</v>
      </c>
      <c r="AS17" s="851">
        <f t="shared" ref="AS17" si="197">SUM(AS11:AS16)</f>
        <v>0</v>
      </c>
      <c r="AT17" s="851">
        <f t="shared" ref="AT17" si="198">SUM(AT11:AT16)</f>
        <v>0</v>
      </c>
      <c r="AU17" s="851">
        <f t="shared" ref="AU17" si="199">SUM(AU11:AU16)</f>
        <v>0</v>
      </c>
      <c r="AV17" s="851">
        <f t="shared" ref="AV17" si="200">SUM(AV11:AV16)</f>
        <v>0</v>
      </c>
      <c r="AW17" s="851">
        <f t="shared" ref="AW17" si="201">SUM(AW11:AW16)</f>
        <v>0</v>
      </c>
      <c r="AX17" s="851">
        <f t="shared" ref="AX17" si="202">SUM(AX11:AX16)</f>
        <v>0</v>
      </c>
      <c r="AY17" s="851">
        <f t="shared" ref="AY17" si="203">SUM(AY11:AY16)</f>
        <v>0</v>
      </c>
      <c r="AZ17" s="851">
        <f t="shared" ref="AZ17" si="204">SUM(AZ11:AZ16)</f>
        <v>0</v>
      </c>
      <c r="BA17" s="851">
        <f t="shared" ref="BA17" si="205">SUM(BA11:BA16)</f>
        <v>0</v>
      </c>
      <c r="BB17" s="851">
        <f t="shared" ref="BB17" si="206">SUM(BB11:BB16)</f>
        <v>0</v>
      </c>
      <c r="BC17" s="851">
        <f t="shared" ref="BC17" si="207">SUM(BC11:BC16)</f>
        <v>0</v>
      </c>
      <c r="BD17" s="851">
        <f t="shared" ref="BD17" si="208">SUM(BD11:BD16)</f>
        <v>0</v>
      </c>
      <c r="BE17" s="851">
        <f t="shared" ref="BE17" si="209">SUM(BE11:BE16)</f>
        <v>0</v>
      </c>
      <c r="BF17" s="851">
        <f t="shared" ref="BF17" si="210">SUM(BF11:BF16)</f>
        <v>0</v>
      </c>
      <c r="BG17" s="851">
        <f t="shared" ref="BG17" si="211">SUM(BG11:BG16)</f>
        <v>0</v>
      </c>
      <c r="BH17" s="851">
        <f t="shared" ref="BH17" si="212">SUM(BH11:BH16)</f>
        <v>0</v>
      </c>
      <c r="BI17" s="851">
        <f t="shared" ref="BI17" si="213">SUM(BI11:BI16)</f>
        <v>0</v>
      </c>
      <c r="BJ17" s="851">
        <f t="shared" ref="BJ17" si="214">SUM(BJ11:BJ16)</f>
        <v>0</v>
      </c>
      <c r="BK17" s="851">
        <f t="shared" ref="BK17" si="215">SUM(BK11:BK16)</f>
        <v>0</v>
      </c>
      <c r="BL17" s="851">
        <f t="shared" ref="BL17" si="216">SUM(BL11:BL16)</f>
        <v>0</v>
      </c>
      <c r="BM17" s="851">
        <f t="shared" ref="BM17" si="217">SUM(BM11:BM16)</f>
        <v>0</v>
      </c>
      <c r="BN17" s="851">
        <f t="shared" ref="BN17" si="218">SUM(BN11:BN16)</f>
        <v>0</v>
      </c>
      <c r="BO17" s="851">
        <f t="shared" ref="BO17" si="219">SUM(BO11:BO16)</f>
        <v>0</v>
      </c>
      <c r="BP17" s="851">
        <f t="shared" ref="BP17" si="220">SUM(BP11:BP16)</f>
        <v>0</v>
      </c>
      <c r="BQ17" s="851">
        <f t="shared" ref="BQ17" si="221">SUM(BQ11:BQ16)</f>
        <v>0</v>
      </c>
      <c r="BR17" s="851">
        <f t="shared" ref="BR17" si="222">SUM(BR11:BR16)</f>
        <v>0</v>
      </c>
      <c r="BS17" s="851">
        <f t="shared" ref="BS17" si="223">SUM(BS11:BS16)</f>
        <v>0</v>
      </c>
      <c r="BT17" s="851">
        <f t="shared" ref="BT17" si="224">SUM(BT11:BT16)</f>
        <v>0</v>
      </c>
      <c r="BU17" s="851">
        <f t="shared" ref="BU17" si="225">SUM(BU11:BU16)</f>
        <v>0</v>
      </c>
      <c r="BV17" s="851">
        <f t="shared" ref="BV17" si="226">SUM(BV11:BV16)</f>
        <v>0</v>
      </c>
      <c r="BW17" s="851">
        <f t="shared" ref="BW17" si="227">SUM(BW11:BW16)</f>
        <v>0</v>
      </c>
      <c r="BX17" s="851">
        <f t="shared" ref="BX17" si="228">SUM(BX11:BX16)</f>
        <v>0</v>
      </c>
      <c r="BY17" s="851">
        <f t="shared" ref="BY17" si="229">SUM(BY11:BY16)</f>
        <v>0</v>
      </c>
      <c r="BZ17" s="851">
        <f t="shared" ref="BZ17" si="230">SUM(BZ11:BZ16)</f>
        <v>0</v>
      </c>
      <c r="CA17" s="851">
        <f t="shared" ref="CA17" si="231">SUM(CA11:CA16)</f>
        <v>0</v>
      </c>
      <c r="CB17" s="851">
        <f t="shared" ref="CB17" si="232">SUM(CB11:CB16)</f>
        <v>0</v>
      </c>
      <c r="CC17" s="851">
        <f t="shared" ref="CC17" si="233">SUM(CC11:CC16)</f>
        <v>0</v>
      </c>
      <c r="CD17" s="851">
        <f t="shared" ref="CD17" si="234">SUM(CD11:CD16)</f>
        <v>0</v>
      </c>
      <c r="CE17" s="851">
        <f t="shared" ref="CE17" si="235">SUM(CE11:CE16)</f>
        <v>0</v>
      </c>
      <c r="CF17" s="851">
        <f t="shared" ref="CF17" si="236">SUM(CF11:CF16)</f>
        <v>0</v>
      </c>
      <c r="CG17" s="851">
        <f t="shared" ref="CG17" si="237">SUM(CG11:CG16)</f>
        <v>0</v>
      </c>
      <c r="CH17" s="851">
        <f t="shared" ref="CH17" si="238">SUM(CH11:CH16)</f>
        <v>0</v>
      </c>
      <c r="CI17" s="851">
        <f t="shared" ref="CI17" si="239">SUM(CI11:CI16)</f>
        <v>0</v>
      </c>
      <c r="CJ17" s="851">
        <f t="shared" ref="CJ17" si="240">SUM(CJ11:CJ16)</f>
        <v>0</v>
      </c>
      <c r="CK17" s="851">
        <f t="shared" ref="CK17" si="241">SUM(CK11:CK16)</f>
        <v>0</v>
      </c>
      <c r="CL17" s="851">
        <f t="shared" ref="CL17" si="242">SUM(CL11:CL16)</f>
        <v>0</v>
      </c>
      <c r="CM17" s="851">
        <f t="shared" ref="CM17" si="243">SUM(CM11:CM16)</f>
        <v>0</v>
      </c>
      <c r="CN17" s="851">
        <f t="shared" ref="CN17" si="244">SUM(CN11:CN16)</f>
        <v>0</v>
      </c>
      <c r="CO17" s="851">
        <f t="shared" ref="CO17" si="245">SUM(CO11:CO16)</f>
        <v>0</v>
      </c>
      <c r="CP17" s="851">
        <f t="shared" ref="CP17" si="246">SUM(CP11:CP16)</f>
        <v>0</v>
      </c>
      <c r="CQ17" s="851">
        <f t="shared" ref="CQ17" si="247">SUM(CQ11:CQ16)</f>
        <v>0</v>
      </c>
      <c r="CR17" s="851">
        <f t="shared" ref="CR17" si="248">SUM(CR11:CR16)</f>
        <v>0</v>
      </c>
      <c r="CS17" s="851">
        <f t="shared" ref="CS17" si="249">SUM(CS11:CS16)</f>
        <v>0</v>
      </c>
      <c r="CT17" s="851">
        <f t="shared" ref="CT17" si="250">SUM(CT11:CT16)</f>
        <v>0</v>
      </c>
      <c r="CU17" s="851">
        <f t="shared" ref="CU17" si="251">SUM(CU11:CU16)</f>
        <v>0</v>
      </c>
      <c r="CV17" s="851">
        <f t="shared" ref="CV17" si="252">SUM(CV11:CV16)</f>
        <v>0</v>
      </c>
      <c r="CW17" s="851">
        <f t="shared" ref="CW17" si="253">SUM(CW11:CW16)</f>
        <v>0</v>
      </c>
      <c r="CX17" s="851">
        <f t="shared" ref="CX17" si="254">SUM(CX11:CX16)</f>
        <v>0</v>
      </c>
      <c r="CY17" s="851">
        <f t="shared" ref="CY17" si="255">SUM(CY11:CY16)</f>
        <v>0</v>
      </c>
      <c r="CZ17" s="851">
        <f t="shared" ref="CZ17" si="256">SUM(CZ11:CZ16)</f>
        <v>0</v>
      </c>
      <c r="DA17" s="851">
        <f t="shared" ref="DA17" si="257">SUM(DA11:DA16)</f>
        <v>0</v>
      </c>
      <c r="DB17" s="851">
        <f t="shared" ref="DB17" si="258">SUM(DB11:DB16)</f>
        <v>0</v>
      </c>
      <c r="DC17" s="851">
        <f t="shared" ref="DC17" si="259">SUM(DC11:DC16)</f>
        <v>0</v>
      </c>
      <c r="DD17" s="851">
        <f t="shared" ref="DD17" si="260">SUM(DD11:DD16)</f>
        <v>0</v>
      </c>
      <c r="DE17" s="851">
        <f t="shared" ref="DE17" si="261">SUM(DE11:DE16)</f>
        <v>0</v>
      </c>
      <c r="DF17" s="851">
        <f t="shared" ref="DF17" si="262">SUM(DF11:DF16)</f>
        <v>0</v>
      </c>
      <c r="DG17" s="851">
        <f t="shared" ref="DG17" si="263">SUM(DG11:DG16)</f>
        <v>0</v>
      </c>
      <c r="DH17" s="851">
        <f t="shared" ref="DH17" si="264">SUM(DH11:DH16)</f>
        <v>0</v>
      </c>
      <c r="DI17" s="851">
        <f t="shared" ref="DI17" si="265">SUM(DI11:DI16)</f>
        <v>0</v>
      </c>
      <c r="DJ17" s="851">
        <f t="shared" ref="DJ17" si="266">SUM(DJ11:DJ16)</f>
        <v>0</v>
      </c>
      <c r="DK17" s="851">
        <f t="shared" ref="DK17" si="267">SUM(DK11:DK16)</f>
        <v>0</v>
      </c>
      <c r="DL17" s="851">
        <f t="shared" ref="DL17" si="268">SUM(DL11:DL16)</f>
        <v>0</v>
      </c>
      <c r="DM17" s="851">
        <f t="shared" ref="DM17" si="269">SUM(DM11:DM16)</f>
        <v>0</v>
      </c>
      <c r="DN17" s="851">
        <f t="shared" ref="DN17" si="270">SUM(DN11:DN16)</f>
        <v>0</v>
      </c>
      <c r="DO17" s="851">
        <f t="shared" ref="DO17" si="271">SUM(DO11:DO16)</f>
        <v>0</v>
      </c>
      <c r="DP17" s="851">
        <f t="shared" ref="DP17" si="272">SUM(DP11:DP16)</f>
        <v>0</v>
      </c>
      <c r="DQ17" s="851">
        <f t="shared" ref="DQ17" si="273">SUM(DQ11:DQ16)</f>
        <v>0</v>
      </c>
      <c r="DR17" s="851">
        <f t="shared" ref="DR17" si="274">SUM(DR11:DR16)</f>
        <v>0</v>
      </c>
      <c r="DS17" s="851">
        <f t="shared" ref="DS17" si="275">SUM(DS11:DS16)</f>
        <v>0</v>
      </c>
      <c r="DT17" s="851">
        <f t="shared" ref="DT17" si="276">SUM(DT11:DT16)</f>
        <v>0</v>
      </c>
      <c r="DU17" s="851">
        <f t="shared" ref="DU17" si="277">SUM(DU11:DU16)</f>
        <v>0</v>
      </c>
      <c r="DV17" s="851">
        <f t="shared" ref="DV17" si="278">SUM(DV11:DV16)</f>
        <v>0</v>
      </c>
      <c r="DW17" s="851">
        <f t="shared" ref="DW17" si="279">SUM(DW11:DW16)</f>
        <v>0</v>
      </c>
      <c r="DX17" s="851">
        <f t="shared" ref="DX17" si="280">SUM(DX11:DX16)</f>
        <v>0</v>
      </c>
      <c r="DY17" s="851">
        <f t="shared" ref="DY17" si="281">SUM(DY11:DY16)</f>
        <v>0</v>
      </c>
      <c r="DZ17" s="851">
        <f t="shared" ref="DZ17" si="282">SUM(DZ11:DZ16)</f>
        <v>0</v>
      </c>
      <c r="EA17" s="851">
        <f t="shared" ref="EA17" si="283">SUM(EA11:EA16)</f>
        <v>0</v>
      </c>
      <c r="EB17" s="851">
        <f t="shared" ref="EB17" si="284">SUM(EB11:EB16)</f>
        <v>0</v>
      </c>
      <c r="EC17" s="851">
        <f t="shared" ref="EC17" si="285">SUM(EC11:EC16)</f>
        <v>0</v>
      </c>
      <c r="ED17" s="851">
        <f t="shared" ref="ED17" si="286">SUM(ED11:ED16)</f>
        <v>0</v>
      </c>
      <c r="EE17" s="851">
        <f t="shared" ref="EE17" si="287">SUM(EE11:EE16)</f>
        <v>0</v>
      </c>
      <c r="EF17" s="852">
        <f t="shared" ref="EF17" si="288">SUM(EF11:EF16)</f>
        <v>0</v>
      </c>
      <c r="EG17" s="852">
        <f t="shared" ref="EG17" si="289">SUM(EG11:EG16)</f>
        <v>0</v>
      </c>
      <c r="EH17" s="853">
        <f t="shared" ref="EH17" si="290">SUM(EH11:EH16)</f>
        <v>0</v>
      </c>
    </row>
    <row r="18" spans="2:138" ht="16.05" customHeight="1" x14ac:dyDescent="0.25">
      <c r="B18" s="1295" t="s">
        <v>480</v>
      </c>
      <c r="C18" s="376" t="s">
        <v>476</v>
      </c>
      <c r="D18" s="996"/>
      <c r="E18" s="547"/>
      <c r="F18" s="548"/>
      <c r="G18" s="346"/>
      <c r="H18" s="547"/>
      <c r="I18" s="332"/>
      <c r="J18" s="436"/>
      <c r="K18" s="997"/>
      <c r="L18" s="550">
        <f ca="1">SUM(OFFSET(Z18,,,1,MATCH('B1-基本信息'!$C$12,$Z$3:$EH$3,1)))</f>
        <v>0</v>
      </c>
      <c r="M18" s="551">
        <f t="shared" si="8"/>
        <v>0</v>
      </c>
      <c r="N18" s="360"/>
      <c r="O18" s="839"/>
      <c r="P18" s="549">
        <f t="shared" ref="P18:Y23" si="291">SUMIF($Z$1:$EH$1,P$3,$Z18:$EH18)</f>
        <v>0</v>
      </c>
      <c r="Q18" s="332">
        <f t="shared" si="291"/>
        <v>0</v>
      </c>
      <c r="R18" s="332">
        <f t="shared" si="291"/>
        <v>0</v>
      </c>
      <c r="S18" s="332">
        <f t="shared" si="291"/>
        <v>0</v>
      </c>
      <c r="T18" s="332">
        <f t="shared" si="291"/>
        <v>0</v>
      </c>
      <c r="U18" s="332">
        <f t="shared" si="291"/>
        <v>0</v>
      </c>
      <c r="V18" s="332">
        <f t="shared" si="291"/>
        <v>0</v>
      </c>
      <c r="W18" s="332">
        <f t="shared" si="291"/>
        <v>0</v>
      </c>
      <c r="X18" s="332">
        <f t="shared" si="291"/>
        <v>0</v>
      </c>
      <c r="Y18" s="436">
        <f t="shared" si="291"/>
        <v>0</v>
      </c>
      <c r="Z18" s="848"/>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c r="DZ18" s="360"/>
      <c r="EA18" s="360"/>
      <c r="EB18" s="360"/>
      <c r="EC18" s="360"/>
      <c r="ED18" s="360"/>
      <c r="EE18" s="360"/>
      <c r="EF18" s="839"/>
      <c r="EG18" s="839"/>
      <c r="EH18" s="849"/>
    </row>
    <row r="19" spans="2:138" ht="16.05" customHeight="1" x14ac:dyDescent="0.25">
      <c r="B19" s="1296"/>
      <c r="C19" s="376" t="s">
        <v>65</v>
      </c>
      <c r="D19" s="996"/>
      <c r="E19" s="547"/>
      <c r="F19" s="548"/>
      <c r="G19" s="346"/>
      <c r="H19" s="547"/>
      <c r="I19" s="332"/>
      <c r="J19" s="436"/>
      <c r="K19" s="997"/>
      <c r="L19" s="550">
        <f ca="1">SUM(OFFSET(Z19,,,1,MATCH('B1-基本信息'!$C$12,$Z$3:$EH$3,1)))</f>
        <v>0</v>
      </c>
      <c r="M19" s="551">
        <f t="shared" si="8"/>
        <v>0</v>
      </c>
      <c r="N19" s="360"/>
      <c r="O19" s="839"/>
      <c r="P19" s="549">
        <f t="shared" si="291"/>
        <v>0</v>
      </c>
      <c r="Q19" s="332">
        <f t="shared" si="291"/>
        <v>0</v>
      </c>
      <c r="R19" s="332">
        <f t="shared" si="291"/>
        <v>0</v>
      </c>
      <c r="S19" s="332">
        <f t="shared" si="291"/>
        <v>0</v>
      </c>
      <c r="T19" s="332">
        <f t="shared" si="291"/>
        <v>0</v>
      </c>
      <c r="U19" s="332">
        <f t="shared" si="291"/>
        <v>0</v>
      </c>
      <c r="V19" s="332">
        <f t="shared" si="291"/>
        <v>0</v>
      </c>
      <c r="W19" s="332">
        <f t="shared" si="291"/>
        <v>0</v>
      </c>
      <c r="X19" s="332">
        <f t="shared" si="291"/>
        <v>0</v>
      </c>
      <c r="Y19" s="436">
        <f t="shared" si="291"/>
        <v>0</v>
      </c>
      <c r="Z19" s="848"/>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839"/>
      <c r="EG19" s="839"/>
      <c r="EH19" s="849"/>
    </row>
    <row r="20" spans="2:138" ht="16.05" customHeight="1" x14ac:dyDescent="0.25">
      <c r="B20" s="1296"/>
      <c r="C20" s="376" t="s">
        <v>67</v>
      </c>
      <c r="D20" s="996"/>
      <c r="E20" s="547"/>
      <c r="F20" s="548"/>
      <c r="G20" s="346"/>
      <c r="H20" s="547"/>
      <c r="I20" s="332"/>
      <c r="J20" s="436"/>
      <c r="K20" s="997"/>
      <c r="L20" s="550">
        <f ca="1">SUM(OFFSET(Z20,,,1,MATCH('B1-基本信息'!$C$12,$Z$3:$EH$3,1)))</f>
        <v>0</v>
      </c>
      <c r="M20" s="551">
        <f t="shared" si="8"/>
        <v>0</v>
      </c>
      <c r="N20" s="360"/>
      <c r="O20" s="839"/>
      <c r="P20" s="549">
        <f t="shared" si="291"/>
        <v>0</v>
      </c>
      <c r="Q20" s="332">
        <f t="shared" si="291"/>
        <v>0</v>
      </c>
      <c r="R20" s="332">
        <f t="shared" si="291"/>
        <v>0</v>
      </c>
      <c r="S20" s="332">
        <f t="shared" si="291"/>
        <v>0</v>
      </c>
      <c r="T20" s="332">
        <f t="shared" si="291"/>
        <v>0</v>
      </c>
      <c r="U20" s="332">
        <f t="shared" si="291"/>
        <v>0</v>
      </c>
      <c r="V20" s="332">
        <f t="shared" si="291"/>
        <v>0</v>
      </c>
      <c r="W20" s="332">
        <f t="shared" si="291"/>
        <v>0</v>
      </c>
      <c r="X20" s="332">
        <f t="shared" si="291"/>
        <v>0</v>
      </c>
      <c r="Y20" s="436">
        <f t="shared" si="291"/>
        <v>0</v>
      </c>
      <c r="Z20" s="848"/>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c r="DU20" s="360"/>
      <c r="DV20" s="360"/>
      <c r="DW20" s="360"/>
      <c r="DX20" s="360"/>
      <c r="DY20" s="360"/>
      <c r="DZ20" s="360"/>
      <c r="EA20" s="360"/>
      <c r="EB20" s="360"/>
      <c r="EC20" s="360"/>
      <c r="ED20" s="360"/>
      <c r="EE20" s="360"/>
      <c r="EF20" s="839"/>
      <c r="EG20" s="839"/>
      <c r="EH20" s="849"/>
    </row>
    <row r="21" spans="2:138" ht="16.05" customHeight="1" x14ac:dyDescent="0.25">
      <c r="B21" s="1296"/>
      <c r="C21" s="376" t="s">
        <v>66</v>
      </c>
      <c r="D21" s="996"/>
      <c r="E21" s="547"/>
      <c r="F21" s="548"/>
      <c r="G21" s="346"/>
      <c r="H21" s="547"/>
      <c r="I21" s="332"/>
      <c r="J21" s="436"/>
      <c r="K21" s="997"/>
      <c r="L21" s="550">
        <f ca="1">SUM(OFFSET(Z21,,,1,MATCH('B1-基本信息'!$C$12,$Z$3:$EH$3,1)))</f>
        <v>0</v>
      </c>
      <c r="M21" s="551">
        <f t="shared" si="8"/>
        <v>0</v>
      </c>
      <c r="N21" s="360"/>
      <c r="O21" s="839"/>
      <c r="P21" s="549">
        <f t="shared" si="291"/>
        <v>0</v>
      </c>
      <c r="Q21" s="332">
        <f t="shared" si="291"/>
        <v>0</v>
      </c>
      <c r="R21" s="332">
        <f t="shared" si="291"/>
        <v>0</v>
      </c>
      <c r="S21" s="332">
        <f t="shared" si="291"/>
        <v>0</v>
      </c>
      <c r="T21" s="332">
        <f t="shared" si="291"/>
        <v>0</v>
      </c>
      <c r="U21" s="332">
        <f t="shared" si="291"/>
        <v>0</v>
      </c>
      <c r="V21" s="332">
        <f t="shared" si="291"/>
        <v>0</v>
      </c>
      <c r="W21" s="332">
        <f t="shared" si="291"/>
        <v>0</v>
      </c>
      <c r="X21" s="332">
        <f t="shared" si="291"/>
        <v>0</v>
      </c>
      <c r="Y21" s="436">
        <f t="shared" si="291"/>
        <v>0</v>
      </c>
      <c r="Z21" s="848"/>
      <c r="AA21" s="360"/>
      <c r="AB21" s="360"/>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c r="DU21" s="360"/>
      <c r="DV21" s="360"/>
      <c r="DW21" s="360"/>
      <c r="DX21" s="360"/>
      <c r="DY21" s="360"/>
      <c r="DZ21" s="360"/>
      <c r="EA21" s="360"/>
      <c r="EB21" s="360"/>
      <c r="EC21" s="360"/>
      <c r="ED21" s="360"/>
      <c r="EE21" s="360"/>
      <c r="EF21" s="839"/>
      <c r="EG21" s="839"/>
      <c r="EH21" s="849"/>
    </row>
    <row r="22" spans="2:138" ht="16.05" customHeight="1" x14ac:dyDescent="0.25">
      <c r="B22" s="1296"/>
      <c r="C22" s="376" t="s">
        <v>553</v>
      </c>
      <c r="D22" s="996"/>
      <c r="E22" s="547"/>
      <c r="F22" s="548"/>
      <c r="G22" s="346"/>
      <c r="H22" s="547"/>
      <c r="I22" s="332"/>
      <c r="J22" s="436"/>
      <c r="K22" s="997"/>
      <c r="L22" s="550">
        <f ca="1">SUM(OFFSET(Z22,,,1,MATCH('B1-基本信息'!$C$12,$Z$3:$EH$3,1)))</f>
        <v>0</v>
      </c>
      <c r="M22" s="551">
        <f t="shared" si="8"/>
        <v>0</v>
      </c>
      <c r="N22" s="360"/>
      <c r="O22" s="839"/>
      <c r="P22" s="549">
        <f t="shared" si="291"/>
        <v>0</v>
      </c>
      <c r="Q22" s="332">
        <f t="shared" si="291"/>
        <v>0</v>
      </c>
      <c r="R22" s="332">
        <f t="shared" si="291"/>
        <v>0</v>
      </c>
      <c r="S22" s="332">
        <f t="shared" si="291"/>
        <v>0</v>
      </c>
      <c r="T22" s="332">
        <f t="shared" si="291"/>
        <v>0</v>
      </c>
      <c r="U22" s="332">
        <f t="shared" si="291"/>
        <v>0</v>
      </c>
      <c r="V22" s="332">
        <f t="shared" si="291"/>
        <v>0</v>
      </c>
      <c r="W22" s="332">
        <f t="shared" si="291"/>
        <v>0</v>
      </c>
      <c r="X22" s="332">
        <f t="shared" si="291"/>
        <v>0</v>
      </c>
      <c r="Y22" s="436">
        <f t="shared" si="291"/>
        <v>0</v>
      </c>
      <c r="Z22" s="848"/>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c r="CH22" s="360"/>
      <c r="CI22" s="360"/>
      <c r="CJ22" s="360"/>
      <c r="CK22" s="360"/>
      <c r="CL22" s="360"/>
      <c r="CM22" s="360"/>
      <c r="CN22" s="360"/>
      <c r="CO22" s="360"/>
      <c r="CP22" s="360"/>
      <c r="CQ22" s="360"/>
      <c r="CR22" s="360"/>
      <c r="CS22" s="360"/>
      <c r="CT22" s="360"/>
      <c r="CU22" s="360"/>
      <c r="CV22" s="360"/>
      <c r="CW22" s="360"/>
      <c r="CX22" s="360"/>
      <c r="CY22" s="360"/>
      <c r="CZ22" s="360"/>
      <c r="DA22" s="360"/>
      <c r="DB22" s="360"/>
      <c r="DC22" s="360"/>
      <c r="DD22" s="360"/>
      <c r="DE22" s="360"/>
      <c r="DF22" s="360"/>
      <c r="DG22" s="360"/>
      <c r="DH22" s="360"/>
      <c r="DI22" s="360"/>
      <c r="DJ22" s="360"/>
      <c r="DK22" s="360"/>
      <c r="DL22" s="360"/>
      <c r="DM22" s="360"/>
      <c r="DN22" s="360"/>
      <c r="DO22" s="360"/>
      <c r="DP22" s="360"/>
      <c r="DQ22" s="360"/>
      <c r="DR22" s="360"/>
      <c r="DS22" s="360"/>
      <c r="DT22" s="360"/>
      <c r="DU22" s="360"/>
      <c r="DV22" s="360"/>
      <c r="DW22" s="360"/>
      <c r="DX22" s="360"/>
      <c r="DY22" s="360"/>
      <c r="DZ22" s="360"/>
      <c r="EA22" s="360"/>
      <c r="EB22" s="360"/>
      <c r="EC22" s="360"/>
      <c r="ED22" s="360"/>
      <c r="EE22" s="360"/>
      <c r="EF22" s="839"/>
      <c r="EG22" s="839"/>
      <c r="EH22" s="849"/>
    </row>
    <row r="23" spans="2:138" ht="16.05" customHeight="1" x14ac:dyDescent="0.25">
      <c r="B23" s="1296"/>
      <c r="C23" s="376" t="s">
        <v>478</v>
      </c>
      <c r="D23" s="996"/>
      <c r="E23" s="547"/>
      <c r="F23" s="548"/>
      <c r="G23" s="346"/>
      <c r="H23" s="547"/>
      <c r="I23" s="332"/>
      <c r="J23" s="436"/>
      <c r="K23" s="997"/>
      <c r="L23" s="550">
        <f ca="1">SUM(OFFSET(Z23,,,1,MATCH('B1-基本信息'!$C$12,$Z$3:$EH$3,1)))</f>
        <v>0</v>
      </c>
      <c r="M23" s="551">
        <f t="shared" si="8"/>
        <v>0</v>
      </c>
      <c r="N23" s="360"/>
      <c r="O23" s="839"/>
      <c r="P23" s="549">
        <f t="shared" si="291"/>
        <v>0</v>
      </c>
      <c r="Q23" s="332">
        <f t="shared" si="291"/>
        <v>0</v>
      </c>
      <c r="R23" s="332">
        <f t="shared" si="291"/>
        <v>0</v>
      </c>
      <c r="S23" s="332">
        <f t="shared" si="291"/>
        <v>0</v>
      </c>
      <c r="T23" s="332">
        <f t="shared" si="291"/>
        <v>0</v>
      </c>
      <c r="U23" s="332">
        <f t="shared" si="291"/>
        <v>0</v>
      </c>
      <c r="V23" s="332">
        <f t="shared" si="291"/>
        <v>0</v>
      </c>
      <c r="W23" s="332">
        <f t="shared" si="291"/>
        <v>0</v>
      </c>
      <c r="X23" s="332">
        <f t="shared" si="291"/>
        <v>0</v>
      </c>
      <c r="Y23" s="436">
        <f t="shared" si="291"/>
        <v>0</v>
      </c>
      <c r="Z23" s="848"/>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c r="DU23" s="360"/>
      <c r="DV23" s="360"/>
      <c r="DW23" s="360"/>
      <c r="DX23" s="360"/>
      <c r="DY23" s="360"/>
      <c r="DZ23" s="360"/>
      <c r="EA23" s="360"/>
      <c r="EB23" s="360"/>
      <c r="EC23" s="360"/>
      <c r="ED23" s="360"/>
      <c r="EE23" s="360"/>
      <c r="EF23" s="839"/>
      <c r="EG23" s="839"/>
      <c r="EH23" s="849"/>
    </row>
    <row r="24" spans="2:138" ht="16.05" customHeight="1" thickBot="1" x14ac:dyDescent="0.3">
      <c r="B24" s="1297"/>
      <c r="C24" s="481" t="s">
        <v>574</v>
      </c>
      <c r="D24" s="552">
        <f>SUM(D18:D23)</f>
        <v>0</v>
      </c>
      <c r="E24" s="553"/>
      <c r="F24" s="554"/>
      <c r="G24" s="555">
        <f>SUM(G18:G23)</f>
        <v>0</v>
      </c>
      <c r="H24" s="553">
        <f>IFERROR(J24/I24,0)</f>
        <v>0</v>
      </c>
      <c r="I24" s="552">
        <f t="shared" ref="I24" si="292">SUM(I18:I23)</f>
        <v>0</v>
      </c>
      <c r="J24" s="556">
        <f t="shared" ref="J24" si="293">SUM(J18:J23)</f>
        <v>0</v>
      </c>
      <c r="K24" s="557">
        <f>SUM(K18:K23)</f>
        <v>0</v>
      </c>
      <c r="L24" s="558">
        <f t="shared" ref="L24" ca="1" si="294">SUM(L18:L23)</f>
        <v>0</v>
      </c>
      <c r="M24" s="553">
        <f>IFERROR(O24/N24,0)</f>
        <v>0</v>
      </c>
      <c r="N24" s="552">
        <f>SUM(N18:N23)</f>
        <v>0</v>
      </c>
      <c r="O24" s="554">
        <f t="shared" ref="O24" si="295">SUM(O18:O23)</f>
        <v>0</v>
      </c>
      <c r="P24" s="555">
        <f>SUM(P18:P23)</f>
        <v>0</v>
      </c>
      <c r="Q24" s="552">
        <f t="shared" ref="Q24" si="296">SUM(Q18:Q23)</f>
        <v>0</v>
      </c>
      <c r="R24" s="552">
        <f t="shared" ref="R24" si="297">SUM(R18:R23)</f>
        <v>0</v>
      </c>
      <c r="S24" s="552">
        <f t="shared" ref="S24" si="298">SUM(S18:S23)</f>
        <v>0</v>
      </c>
      <c r="T24" s="552">
        <f t="shared" ref="T24" si="299">SUM(T18:T23)</f>
        <v>0</v>
      </c>
      <c r="U24" s="552">
        <f t="shared" ref="U24" si="300">SUM(U18:U23)</f>
        <v>0</v>
      </c>
      <c r="V24" s="552">
        <f t="shared" ref="V24" si="301">SUM(V18:V23)</f>
        <v>0</v>
      </c>
      <c r="W24" s="552">
        <f t="shared" ref="W24" si="302">SUM(W18:W23)</f>
        <v>0</v>
      </c>
      <c r="X24" s="552">
        <f t="shared" ref="X24" si="303">SUM(X18:X23)</f>
        <v>0</v>
      </c>
      <c r="Y24" s="556">
        <f t="shared" ref="Y24" si="304">SUM(Y18:Y23)</f>
        <v>0</v>
      </c>
      <c r="Z24" s="850">
        <f t="shared" ref="Z24" si="305">SUM(Z18:Z23)</f>
        <v>0</v>
      </c>
      <c r="AA24" s="851">
        <f t="shared" ref="AA24" si="306">SUM(AA18:AA23)</f>
        <v>0</v>
      </c>
      <c r="AB24" s="851">
        <f t="shared" ref="AB24" si="307">SUM(AB18:AB23)</f>
        <v>0</v>
      </c>
      <c r="AC24" s="851">
        <f t="shared" ref="AC24" si="308">SUM(AC18:AC23)</f>
        <v>0</v>
      </c>
      <c r="AD24" s="851">
        <f t="shared" ref="AD24" si="309">SUM(AD18:AD23)</f>
        <v>0</v>
      </c>
      <c r="AE24" s="851">
        <f t="shared" ref="AE24" si="310">SUM(AE18:AE23)</f>
        <v>0</v>
      </c>
      <c r="AF24" s="851">
        <f t="shared" ref="AF24" si="311">SUM(AF18:AF23)</f>
        <v>0</v>
      </c>
      <c r="AG24" s="851">
        <f t="shared" ref="AG24" si="312">SUM(AG18:AG23)</f>
        <v>0</v>
      </c>
      <c r="AH24" s="851">
        <f t="shared" ref="AH24" si="313">SUM(AH18:AH23)</f>
        <v>0</v>
      </c>
      <c r="AI24" s="851">
        <f t="shared" ref="AI24" si="314">SUM(AI18:AI23)</f>
        <v>0</v>
      </c>
      <c r="AJ24" s="851">
        <f t="shared" ref="AJ24" si="315">SUM(AJ18:AJ23)</f>
        <v>0</v>
      </c>
      <c r="AK24" s="851">
        <f t="shared" ref="AK24" si="316">SUM(AK18:AK23)</f>
        <v>0</v>
      </c>
      <c r="AL24" s="851">
        <f t="shared" ref="AL24" si="317">SUM(AL18:AL23)</f>
        <v>0</v>
      </c>
      <c r="AM24" s="851">
        <f t="shared" ref="AM24" si="318">SUM(AM18:AM23)</f>
        <v>0</v>
      </c>
      <c r="AN24" s="851">
        <f t="shared" ref="AN24" si="319">SUM(AN18:AN23)</f>
        <v>0</v>
      </c>
      <c r="AO24" s="851">
        <f t="shared" ref="AO24" si="320">SUM(AO18:AO23)</f>
        <v>0</v>
      </c>
      <c r="AP24" s="851">
        <f t="shared" ref="AP24" si="321">SUM(AP18:AP23)</f>
        <v>0</v>
      </c>
      <c r="AQ24" s="851">
        <f t="shared" ref="AQ24" si="322">SUM(AQ18:AQ23)</f>
        <v>0</v>
      </c>
      <c r="AR24" s="851">
        <f t="shared" ref="AR24" si="323">SUM(AR18:AR23)</f>
        <v>0</v>
      </c>
      <c r="AS24" s="851">
        <f t="shared" ref="AS24" si="324">SUM(AS18:AS23)</f>
        <v>0</v>
      </c>
      <c r="AT24" s="851">
        <f t="shared" ref="AT24" si="325">SUM(AT18:AT23)</f>
        <v>0</v>
      </c>
      <c r="AU24" s="851">
        <f t="shared" ref="AU24" si="326">SUM(AU18:AU23)</f>
        <v>0</v>
      </c>
      <c r="AV24" s="851">
        <f t="shared" ref="AV24" si="327">SUM(AV18:AV23)</f>
        <v>0</v>
      </c>
      <c r="AW24" s="851">
        <f t="shared" ref="AW24" si="328">SUM(AW18:AW23)</f>
        <v>0</v>
      </c>
      <c r="AX24" s="851">
        <f t="shared" ref="AX24" si="329">SUM(AX18:AX23)</f>
        <v>0</v>
      </c>
      <c r="AY24" s="851">
        <f t="shared" ref="AY24" si="330">SUM(AY18:AY23)</f>
        <v>0</v>
      </c>
      <c r="AZ24" s="851">
        <f t="shared" ref="AZ24" si="331">SUM(AZ18:AZ23)</f>
        <v>0</v>
      </c>
      <c r="BA24" s="851">
        <f t="shared" ref="BA24" si="332">SUM(BA18:BA23)</f>
        <v>0</v>
      </c>
      <c r="BB24" s="851">
        <f t="shared" ref="BB24" si="333">SUM(BB18:BB23)</f>
        <v>0</v>
      </c>
      <c r="BC24" s="851">
        <f t="shared" ref="BC24" si="334">SUM(BC18:BC23)</f>
        <v>0</v>
      </c>
      <c r="BD24" s="851">
        <f t="shared" ref="BD24" si="335">SUM(BD18:BD23)</f>
        <v>0</v>
      </c>
      <c r="BE24" s="851">
        <f t="shared" ref="BE24" si="336">SUM(BE18:BE23)</f>
        <v>0</v>
      </c>
      <c r="BF24" s="851">
        <f t="shared" ref="BF24" si="337">SUM(BF18:BF23)</f>
        <v>0</v>
      </c>
      <c r="BG24" s="851">
        <f t="shared" ref="BG24" si="338">SUM(BG18:BG23)</f>
        <v>0</v>
      </c>
      <c r="BH24" s="851">
        <f t="shared" ref="BH24" si="339">SUM(BH18:BH23)</f>
        <v>0</v>
      </c>
      <c r="BI24" s="851">
        <f t="shared" ref="BI24" si="340">SUM(BI18:BI23)</f>
        <v>0</v>
      </c>
      <c r="BJ24" s="851">
        <f t="shared" ref="BJ24" si="341">SUM(BJ18:BJ23)</f>
        <v>0</v>
      </c>
      <c r="BK24" s="851">
        <f t="shared" ref="BK24" si="342">SUM(BK18:BK23)</f>
        <v>0</v>
      </c>
      <c r="BL24" s="851">
        <f t="shared" ref="BL24" si="343">SUM(BL18:BL23)</f>
        <v>0</v>
      </c>
      <c r="BM24" s="851">
        <f t="shared" ref="BM24" si="344">SUM(BM18:BM23)</f>
        <v>0</v>
      </c>
      <c r="BN24" s="851">
        <f t="shared" ref="BN24" si="345">SUM(BN18:BN23)</f>
        <v>0</v>
      </c>
      <c r="BO24" s="851">
        <f t="shared" ref="BO24" si="346">SUM(BO18:BO23)</f>
        <v>0</v>
      </c>
      <c r="BP24" s="851">
        <f t="shared" ref="BP24" si="347">SUM(BP18:BP23)</f>
        <v>0</v>
      </c>
      <c r="BQ24" s="851">
        <f t="shared" ref="BQ24" si="348">SUM(BQ18:BQ23)</f>
        <v>0</v>
      </c>
      <c r="BR24" s="851">
        <f t="shared" ref="BR24" si="349">SUM(BR18:BR23)</f>
        <v>0</v>
      </c>
      <c r="BS24" s="851">
        <f t="shared" ref="BS24" si="350">SUM(BS18:BS23)</f>
        <v>0</v>
      </c>
      <c r="BT24" s="851">
        <f t="shared" ref="BT24" si="351">SUM(BT18:BT23)</f>
        <v>0</v>
      </c>
      <c r="BU24" s="851">
        <f t="shared" ref="BU24" si="352">SUM(BU18:BU23)</f>
        <v>0</v>
      </c>
      <c r="BV24" s="851">
        <f t="shared" ref="BV24" si="353">SUM(BV18:BV23)</f>
        <v>0</v>
      </c>
      <c r="BW24" s="851">
        <f t="shared" ref="BW24" si="354">SUM(BW18:BW23)</f>
        <v>0</v>
      </c>
      <c r="BX24" s="851">
        <f t="shared" ref="BX24" si="355">SUM(BX18:BX23)</f>
        <v>0</v>
      </c>
      <c r="BY24" s="851">
        <f t="shared" ref="BY24" si="356">SUM(BY18:BY23)</f>
        <v>0</v>
      </c>
      <c r="BZ24" s="851">
        <f t="shared" ref="BZ24" si="357">SUM(BZ18:BZ23)</f>
        <v>0</v>
      </c>
      <c r="CA24" s="851">
        <f t="shared" ref="CA24" si="358">SUM(CA18:CA23)</f>
        <v>0</v>
      </c>
      <c r="CB24" s="851">
        <f t="shared" ref="CB24" si="359">SUM(CB18:CB23)</f>
        <v>0</v>
      </c>
      <c r="CC24" s="851">
        <f t="shared" ref="CC24" si="360">SUM(CC18:CC23)</f>
        <v>0</v>
      </c>
      <c r="CD24" s="851">
        <f t="shared" ref="CD24" si="361">SUM(CD18:CD23)</f>
        <v>0</v>
      </c>
      <c r="CE24" s="851">
        <f t="shared" ref="CE24" si="362">SUM(CE18:CE23)</f>
        <v>0</v>
      </c>
      <c r="CF24" s="851">
        <f t="shared" ref="CF24" si="363">SUM(CF18:CF23)</f>
        <v>0</v>
      </c>
      <c r="CG24" s="851">
        <f t="shared" ref="CG24" si="364">SUM(CG18:CG23)</f>
        <v>0</v>
      </c>
      <c r="CH24" s="851">
        <f t="shared" ref="CH24" si="365">SUM(CH18:CH23)</f>
        <v>0</v>
      </c>
      <c r="CI24" s="851">
        <f t="shared" ref="CI24" si="366">SUM(CI18:CI23)</f>
        <v>0</v>
      </c>
      <c r="CJ24" s="851">
        <f t="shared" ref="CJ24" si="367">SUM(CJ18:CJ23)</f>
        <v>0</v>
      </c>
      <c r="CK24" s="851">
        <f t="shared" ref="CK24" si="368">SUM(CK18:CK23)</f>
        <v>0</v>
      </c>
      <c r="CL24" s="851">
        <f t="shared" ref="CL24" si="369">SUM(CL18:CL23)</f>
        <v>0</v>
      </c>
      <c r="CM24" s="851">
        <f t="shared" ref="CM24" si="370">SUM(CM18:CM23)</f>
        <v>0</v>
      </c>
      <c r="CN24" s="851">
        <f t="shared" ref="CN24" si="371">SUM(CN18:CN23)</f>
        <v>0</v>
      </c>
      <c r="CO24" s="851">
        <f t="shared" ref="CO24" si="372">SUM(CO18:CO23)</f>
        <v>0</v>
      </c>
      <c r="CP24" s="851">
        <f t="shared" ref="CP24" si="373">SUM(CP18:CP23)</f>
        <v>0</v>
      </c>
      <c r="CQ24" s="851">
        <f t="shared" ref="CQ24" si="374">SUM(CQ18:CQ23)</f>
        <v>0</v>
      </c>
      <c r="CR24" s="851">
        <f t="shared" ref="CR24" si="375">SUM(CR18:CR23)</f>
        <v>0</v>
      </c>
      <c r="CS24" s="851">
        <f t="shared" ref="CS24" si="376">SUM(CS18:CS23)</f>
        <v>0</v>
      </c>
      <c r="CT24" s="851">
        <f t="shared" ref="CT24" si="377">SUM(CT18:CT23)</f>
        <v>0</v>
      </c>
      <c r="CU24" s="851">
        <f t="shared" ref="CU24" si="378">SUM(CU18:CU23)</f>
        <v>0</v>
      </c>
      <c r="CV24" s="851">
        <f t="shared" ref="CV24" si="379">SUM(CV18:CV23)</f>
        <v>0</v>
      </c>
      <c r="CW24" s="851">
        <f t="shared" ref="CW24" si="380">SUM(CW18:CW23)</f>
        <v>0</v>
      </c>
      <c r="CX24" s="851">
        <f t="shared" ref="CX24" si="381">SUM(CX18:CX23)</f>
        <v>0</v>
      </c>
      <c r="CY24" s="851">
        <f t="shared" ref="CY24" si="382">SUM(CY18:CY23)</f>
        <v>0</v>
      </c>
      <c r="CZ24" s="851">
        <f t="shared" ref="CZ24" si="383">SUM(CZ18:CZ23)</f>
        <v>0</v>
      </c>
      <c r="DA24" s="851">
        <f t="shared" ref="DA24" si="384">SUM(DA18:DA23)</f>
        <v>0</v>
      </c>
      <c r="DB24" s="851">
        <f t="shared" ref="DB24" si="385">SUM(DB18:DB23)</f>
        <v>0</v>
      </c>
      <c r="DC24" s="851">
        <f t="shared" ref="DC24" si="386">SUM(DC18:DC23)</f>
        <v>0</v>
      </c>
      <c r="DD24" s="851">
        <f t="shared" ref="DD24" si="387">SUM(DD18:DD23)</f>
        <v>0</v>
      </c>
      <c r="DE24" s="851">
        <f t="shared" ref="DE24" si="388">SUM(DE18:DE23)</f>
        <v>0</v>
      </c>
      <c r="DF24" s="851">
        <f t="shared" ref="DF24" si="389">SUM(DF18:DF23)</f>
        <v>0</v>
      </c>
      <c r="DG24" s="851">
        <f t="shared" ref="DG24" si="390">SUM(DG18:DG23)</f>
        <v>0</v>
      </c>
      <c r="DH24" s="851">
        <f t="shared" ref="DH24" si="391">SUM(DH18:DH23)</f>
        <v>0</v>
      </c>
      <c r="DI24" s="851">
        <f t="shared" ref="DI24" si="392">SUM(DI18:DI23)</f>
        <v>0</v>
      </c>
      <c r="DJ24" s="851">
        <f t="shared" ref="DJ24" si="393">SUM(DJ18:DJ23)</f>
        <v>0</v>
      </c>
      <c r="DK24" s="851">
        <f t="shared" ref="DK24" si="394">SUM(DK18:DK23)</f>
        <v>0</v>
      </c>
      <c r="DL24" s="851">
        <f t="shared" ref="DL24" si="395">SUM(DL18:DL23)</f>
        <v>0</v>
      </c>
      <c r="DM24" s="851">
        <f t="shared" ref="DM24" si="396">SUM(DM18:DM23)</f>
        <v>0</v>
      </c>
      <c r="DN24" s="851">
        <f t="shared" ref="DN24" si="397">SUM(DN18:DN23)</f>
        <v>0</v>
      </c>
      <c r="DO24" s="851">
        <f t="shared" ref="DO24" si="398">SUM(DO18:DO23)</f>
        <v>0</v>
      </c>
      <c r="DP24" s="851">
        <f t="shared" ref="DP24" si="399">SUM(DP18:DP23)</f>
        <v>0</v>
      </c>
      <c r="DQ24" s="851">
        <f t="shared" ref="DQ24" si="400">SUM(DQ18:DQ23)</f>
        <v>0</v>
      </c>
      <c r="DR24" s="851">
        <f t="shared" ref="DR24" si="401">SUM(DR18:DR23)</f>
        <v>0</v>
      </c>
      <c r="DS24" s="851">
        <f t="shared" ref="DS24" si="402">SUM(DS18:DS23)</f>
        <v>0</v>
      </c>
      <c r="DT24" s="851">
        <f t="shared" ref="DT24" si="403">SUM(DT18:DT23)</f>
        <v>0</v>
      </c>
      <c r="DU24" s="851">
        <f t="shared" ref="DU24" si="404">SUM(DU18:DU23)</f>
        <v>0</v>
      </c>
      <c r="DV24" s="851">
        <f t="shared" ref="DV24" si="405">SUM(DV18:DV23)</f>
        <v>0</v>
      </c>
      <c r="DW24" s="851">
        <f t="shared" ref="DW24" si="406">SUM(DW18:DW23)</f>
        <v>0</v>
      </c>
      <c r="DX24" s="851">
        <f t="shared" ref="DX24" si="407">SUM(DX18:DX23)</f>
        <v>0</v>
      </c>
      <c r="DY24" s="851">
        <f t="shared" ref="DY24" si="408">SUM(DY18:DY23)</f>
        <v>0</v>
      </c>
      <c r="DZ24" s="851">
        <f t="shared" ref="DZ24" si="409">SUM(DZ18:DZ23)</f>
        <v>0</v>
      </c>
      <c r="EA24" s="851">
        <f t="shared" ref="EA24" si="410">SUM(EA18:EA23)</f>
        <v>0</v>
      </c>
      <c r="EB24" s="851">
        <f t="shared" ref="EB24" si="411">SUM(EB18:EB23)</f>
        <v>0</v>
      </c>
      <c r="EC24" s="851">
        <f t="shared" ref="EC24" si="412">SUM(EC18:EC23)</f>
        <v>0</v>
      </c>
      <c r="ED24" s="851">
        <f t="shared" ref="ED24" si="413">SUM(ED18:ED23)</f>
        <v>0</v>
      </c>
      <c r="EE24" s="851">
        <f t="shared" ref="EE24" si="414">SUM(EE18:EE23)</f>
        <v>0</v>
      </c>
      <c r="EF24" s="852">
        <f t="shared" ref="EF24" si="415">SUM(EF18:EF23)</f>
        <v>0</v>
      </c>
      <c r="EG24" s="852">
        <f t="shared" ref="EG24" si="416">SUM(EG18:EG23)</f>
        <v>0</v>
      </c>
      <c r="EH24" s="853">
        <f t="shared" ref="EH24" si="417">SUM(EH18:EH23)</f>
        <v>0</v>
      </c>
    </row>
    <row r="25" spans="2:138" ht="16.05" customHeight="1" x14ac:dyDescent="0.25">
      <c r="B25" s="1295" t="s">
        <v>481</v>
      </c>
      <c r="C25" s="376" t="s">
        <v>476</v>
      </c>
      <c r="D25" s="996"/>
      <c r="E25" s="547"/>
      <c r="F25" s="548"/>
      <c r="G25" s="346"/>
      <c r="H25" s="547"/>
      <c r="I25" s="332"/>
      <c r="J25" s="436"/>
      <c r="K25" s="997"/>
      <c r="L25" s="550">
        <f ca="1">SUM(OFFSET(Z25,,,1,MATCH('B1-基本信息'!$C$12,$Z$3:$EH$3,1)))</f>
        <v>0</v>
      </c>
      <c r="M25" s="551">
        <f t="shared" si="8"/>
        <v>0</v>
      </c>
      <c r="N25" s="360"/>
      <c r="O25" s="839"/>
      <c r="P25" s="549">
        <f t="shared" ref="P25:Y30" si="418">SUMIF($Z$1:$EH$1,P$3,$Z25:$EH25)</f>
        <v>0</v>
      </c>
      <c r="Q25" s="332">
        <f t="shared" si="418"/>
        <v>0</v>
      </c>
      <c r="R25" s="332">
        <f t="shared" si="418"/>
        <v>0</v>
      </c>
      <c r="S25" s="332">
        <f t="shared" si="418"/>
        <v>0</v>
      </c>
      <c r="T25" s="332">
        <f t="shared" si="418"/>
        <v>0</v>
      </c>
      <c r="U25" s="332">
        <f t="shared" si="418"/>
        <v>0</v>
      </c>
      <c r="V25" s="332">
        <f t="shared" si="418"/>
        <v>0</v>
      </c>
      <c r="W25" s="332">
        <f t="shared" si="418"/>
        <v>0</v>
      </c>
      <c r="X25" s="332">
        <f t="shared" si="418"/>
        <v>0</v>
      </c>
      <c r="Y25" s="436">
        <f t="shared" si="418"/>
        <v>0</v>
      </c>
      <c r="Z25" s="848"/>
      <c r="AA25" s="360"/>
      <c r="AB25" s="360"/>
      <c r="AC25" s="360"/>
      <c r="AD25" s="360"/>
      <c r="AE25" s="360"/>
      <c r="AF25" s="360"/>
      <c r="AG25" s="360"/>
      <c r="AH25" s="360"/>
      <c r="AI25" s="360"/>
      <c r="AJ25" s="360"/>
      <c r="AK25" s="360"/>
      <c r="AL25" s="360"/>
      <c r="AM25" s="360"/>
      <c r="AN25" s="360"/>
      <c r="AO25" s="360"/>
      <c r="AP25" s="360"/>
      <c r="AQ25" s="360"/>
      <c r="AR25" s="360"/>
      <c r="AS25" s="360"/>
      <c r="AT25" s="360"/>
      <c r="AU25" s="360"/>
      <c r="AV25" s="360"/>
      <c r="AW25" s="360"/>
      <c r="AX25" s="360"/>
      <c r="AY25" s="360"/>
      <c r="AZ25" s="360"/>
      <c r="BA25" s="360"/>
      <c r="BB25" s="360"/>
      <c r="BC25" s="360"/>
      <c r="BD25" s="360"/>
      <c r="BE25" s="360"/>
      <c r="BF25" s="360"/>
      <c r="BG25" s="360"/>
      <c r="BH25" s="360"/>
      <c r="BI25" s="360"/>
      <c r="BJ25" s="360"/>
      <c r="BK25" s="360"/>
      <c r="BL25" s="360"/>
      <c r="BM25" s="360"/>
      <c r="BN25" s="360"/>
      <c r="BO25" s="360"/>
      <c r="BP25" s="360"/>
      <c r="BQ25" s="360"/>
      <c r="BR25" s="360"/>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c r="DU25" s="360"/>
      <c r="DV25" s="360"/>
      <c r="DW25" s="360"/>
      <c r="DX25" s="360"/>
      <c r="DY25" s="360"/>
      <c r="DZ25" s="360"/>
      <c r="EA25" s="360"/>
      <c r="EB25" s="360"/>
      <c r="EC25" s="360"/>
      <c r="ED25" s="360"/>
      <c r="EE25" s="360"/>
      <c r="EF25" s="839"/>
      <c r="EG25" s="839"/>
      <c r="EH25" s="849"/>
    </row>
    <row r="26" spans="2:138" ht="16.05" customHeight="1" x14ac:dyDescent="0.25">
      <c r="B26" s="1296"/>
      <c r="C26" s="376" t="s">
        <v>65</v>
      </c>
      <c r="D26" s="996"/>
      <c r="E26" s="547"/>
      <c r="F26" s="548"/>
      <c r="G26" s="346"/>
      <c r="H26" s="547"/>
      <c r="I26" s="332"/>
      <c r="J26" s="436"/>
      <c r="K26" s="997"/>
      <c r="L26" s="550">
        <f ca="1">SUM(OFFSET(Z26,,,1,MATCH('B1-基本信息'!$C$12,$Z$3:$EH$3,1)))</f>
        <v>0</v>
      </c>
      <c r="M26" s="551">
        <f t="shared" si="8"/>
        <v>0</v>
      </c>
      <c r="N26" s="360"/>
      <c r="O26" s="839"/>
      <c r="P26" s="549">
        <f t="shared" si="418"/>
        <v>0</v>
      </c>
      <c r="Q26" s="332">
        <f t="shared" si="418"/>
        <v>0</v>
      </c>
      <c r="R26" s="332">
        <f t="shared" si="418"/>
        <v>0</v>
      </c>
      <c r="S26" s="332">
        <f t="shared" si="418"/>
        <v>0</v>
      </c>
      <c r="T26" s="332">
        <f t="shared" si="418"/>
        <v>0</v>
      </c>
      <c r="U26" s="332">
        <f t="shared" si="418"/>
        <v>0</v>
      </c>
      <c r="V26" s="332">
        <f t="shared" si="418"/>
        <v>0</v>
      </c>
      <c r="W26" s="332">
        <f t="shared" si="418"/>
        <v>0</v>
      </c>
      <c r="X26" s="332">
        <f t="shared" si="418"/>
        <v>0</v>
      </c>
      <c r="Y26" s="436">
        <f t="shared" si="418"/>
        <v>0</v>
      </c>
      <c r="Z26" s="848"/>
      <c r="AA26" s="360"/>
      <c r="AB26" s="360"/>
      <c r="AC26" s="360"/>
      <c r="AD26" s="360"/>
      <c r="AE26" s="360"/>
      <c r="AF26" s="360"/>
      <c r="AG26" s="360"/>
      <c r="AH26" s="360"/>
      <c r="AI26" s="360"/>
      <c r="AJ26" s="360"/>
      <c r="AK26" s="360"/>
      <c r="AL26" s="360"/>
      <c r="AM26" s="360"/>
      <c r="AN26" s="360"/>
      <c r="AO26" s="360"/>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c r="BU26" s="360"/>
      <c r="BV26" s="360"/>
      <c r="BW26" s="360"/>
      <c r="BX26" s="360"/>
      <c r="BY26" s="360"/>
      <c r="BZ26" s="360"/>
      <c r="CA26" s="360"/>
      <c r="CB26" s="360"/>
      <c r="CC26" s="360"/>
      <c r="CD26" s="360"/>
      <c r="CE26" s="360"/>
      <c r="CF26" s="360"/>
      <c r="CG26" s="360"/>
      <c r="CH26" s="360"/>
      <c r="CI26" s="360"/>
      <c r="CJ26" s="360"/>
      <c r="CK26" s="360"/>
      <c r="CL26" s="360"/>
      <c r="CM26" s="360"/>
      <c r="CN26" s="360"/>
      <c r="CO26" s="360"/>
      <c r="CP26" s="360"/>
      <c r="CQ26" s="360"/>
      <c r="CR26" s="360"/>
      <c r="CS26" s="360"/>
      <c r="CT26" s="360"/>
      <c r="CU26" s="360"/>
      <c r="CV26" s="360"/>
      <c r="CW26" s="360"/>
      <c r="CX26" s="360"/>
      <c r="CY26" s="360"/>
      <c r="CZ26" s="360"/>
      <c r="DA26" s="360"/>
      <c r="DB26" s="360"/>
      <c r="DC26" s="360"/>
      <c r="DD26" s="360"/>
      <c r="DE26" s="360"/>
      <c r="DF26" s="360"/>
      <c r="DG26" s="360"/>
      <c r="DH26" s="360"/>
      <c r="DI26" s="360"/>
      <c r="DJ26" s="360"/>
      <c r="DK26" s="360"/>
      <c r="DL26" s="360"/>
      <c r="DM26" s="360"/>
      <c r="DN26" s="360"/>
      <c r="DO26" s="360"/>
      <c r="DP26" s="360"/>
      <c r="DQ26" s="360"/>
      <c r="DR26" s="360"/>
      <c r="DS26" s="360"/>
      <c r="DT26" s="360"/>
      <c r="DU26" s="360"/>
      <c r="DV26" s="360"/>
      <c r="DW26" s="360"/>
      <c r="DX26" s="360"/>
      <c r="DY26" s="360"/>
      <c r="DZ26" s="360"/>
      <c r="EA26" s="360"/>
      <c r="EB26" s="360"/>
      <c r="EC26" s="360"/>
      <c r="ED26" s="360"/>
      <c r="EE26" s="360"/>
      <c r="EF26" s="839"/>
      <c r="EG26" s="839"/>
      <c r="EH26" s="849"/>
    </row>
    <row r="27" spans="2:138" ht="16.05" customHeight="1" x14ac:dyDescent="0.25">
      <c r="B27" s="1296"/>
      <c r="C27" s="376" t="s">
        <v>67</v>
      </c>
      <c r="D27" s="996"/>
      <c r="E27" s="547"/>
      <c r="F27" s="548"/>
      <c r="G27" s="346"/>
      <c r="H27" s="547"/>
      <c r="I27" s="332"/>
      <c r="J27" s="436"/>
      <c r="K27" s="997"/>
      <c r="L27" s="550">
        <f ca="1">SUM(OFFSET(Z27,,,1,MATCH('B1-基本信息'!$C$12,$Z$3:$EH$3,1)))</f>
        <v>0</v>
      </c>
      <c r="M27" s="551">
        <f t="shared" si="8"/>
        <v>0</v>
      </c>
      <c r="N27" s="360"/>
      <c r="O27" s="839"/>
      <c r="P27" s="549">
        <f t="shared" si="418"/>
        <v>0</v>
      </c>
      <c r="Q27" s="332">
        <f t="shared" si="418"/>
        <v>0</v>
      </c>
      <c r="R27" s="332">
        <f t="shared" si="418"/>
        <v>0</v>
      </c>
      <c r="S27" s="332">
        <f t="shared" si="418"/>
        <v>0</v>
      </c>
      <c r="T27" s="332">
        <f t="shared" si="418"/>
        <v>0</v>
      </c>
      <c r="U27" s="332">
        <f t="shared" si="418"/>
        <v>0</v>
      </c>
      <c r="V27" s="332">
        <f t="shared" si="418"/>
        <v>0</v>
      </c>
      <c r="W27" s="332">
        <f t="shared" si="418"/>
        <v>0</v>
      </c>
      <c r="X27" s="332">
        <f t="shared" si="418"/>
        <v>0</v>
      </c>
      <c r="Y27" s="436">
        <f t="shared" si="418"/>
        <v>0</v>
      </c>
      <c r="Z27" s="848"/>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0"/>
      <c r="DF27" s="360"/>
      <c r="DG27" s="360"/>
      <c r="DH27" s="360"/>
      <c r="DI27" s="360"/>
      <c r="DJ27" s="360"/>
      <c r="DK27" s="360"/>
      <c r="DL27" s="360"/>
      <c r="DM27" s="360"/>
      <c r="DN27" s="360"/>
      <c r="DO27" s="360"/>
      <c r="DP27" s="360"/>
      <c r="DQ27" s="360"/>
      <c r="DR27" s="360"/>
      <c r="DS27" s="360"/>
      <c r="DT27" s="360"/>
      <c r="DU27" s="360"/>
      <c r="DV27" s="360"/>
      <c r="DW27" s="360"/>
      <c r="DX27" s="360"/>
      <c r="DY27" s="360"/>
      <c r="DZ27" s="360"/>
      <c r="EA27" s="360"/>
      <c r="EB27" s="360"/>
      <c r="EC27" s="360"/>
      <c r="ED27" s="360"/>
      <c r="EE27" s="360"/>
      <c r="EF27" s="839"/>
      <c r="EG27" s="839"/>
      <c r="EH27" s="849"/>
    </row>
    <row r="28" spans="2:138" ht="16.05" customHeight="1" x14ac:dyDescent="0.25">
      <c r="B28" s="1296"/>
      <c r="C28" s="376" t="s">
        <v>66</v>
      </c>
      <c r="D28" s="996"/>
      <c r="E28" s="547"/>
      <c r="F28" s="548"/>
      <c r="G28" s="346"/>
      <c r="H28" s="547"/>
      <c r="I28" s="332"/>
      <c r="J28" s="436"/>
      <c r="K28" s="997"/>
      <c r="L28" s="550">
        <f ca="1">SUM(OFFSET(Z28,,,1,MATCH('B1-基本信息'!$C$12,$Z$3:$EH$3,1)))</f>
        <v>0</v>
      </c>
      <c r="M28" s="551">
        <f t="shared" si="8"/>
        <v>0</v>
      </c>
      <c r="N28" s="360"/>
      <c r="O28" s="839"/>
      <c r="P28" s="549">
        <f t="shared" si="418"/>
        <v>0</v>
      </c>
      <c r="Q28" s="332">
        <f t="shared" si="418"/>
        <v>0</v>
      </c>
      <c r="R28" s="332">
        <f t="shared" si="418"/>
        <v>0</v>
      </c>
      <c r="S28" s="332">
        <f t="shared" si="418"/>
        <v>0</v>
      </c>
      <c r="T28" s="332">
        <f t="shared" si="418"/>
        <v>0</v>
      </c>
      <c r="U28" s="332">
        <f t="shared" si="418"/>
        <v>0</v>
      </c>
      <c r="V28" s="332">
        <f t="shared" si="418"/>
        <v>0</v>
      </c>
      <c r="W28" s="332">
        <f t="shared" si="418"/>
        <v>0</v>
      </c>
      <c r="X28" s="332">
        <f t="shared" si="418"/>
        <v>0</v>
      </c>
      <c r="Y28" s="436">
        <f t="shared" si="418"/>
        <v>0</v>
      </c>
      <c r="Z28" s="848"/>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360"/>
      <c r="DC28" s="360"/>
      <c r="DD28" s="360"/>
      <c r="DE28" s="360"/>
      <c r="DF28" s="360"/>
      <c r="DG28" s="360"/>
      <c r="DH28" s="360"/>
      <c r="DI28" s="360"/>
      <c r="DJ28" s="360"/>
      <c r="DK28" s="360"/>
      <c r="DL28" s="360"/>
      <c r="DM28" s="360"/>
      <c r="DN28" s="360"/>
      <c r="DO28" s="360"/>
      <c r="DP28" s="360"/>
      <c r="DQ28" s="360"/>
      <c r="DR28" s="360"/>
      <c r="DS28" s="360"/>
      <c r="DT28" s="360"/>
      <c r="DU28" s="360"/>
      <c r="DV28" s="360"/>
      <c r="DW28" s="360"/>
      <c r="DX28" s="360"/>
      <c r="DY28" s="360"/>
      <c r="DZ28" s="360"/>
      <c r="EA28" s="360"/>
      <c r="EB28" s="360"/>
      <c r="EC28" s="360"/>
      <c r="ED28" s="360"/>
      <c r="EE28" s="360"/>
      <c r="EF28" s="839"/>
      <c r="EG28" s="839"/>
      <c r="EH28" s="849"/>
    </row>
    <row r="29" spans="2:138" ht="16.05" customHeight="1" x14ac:dyDescent="0.25">
      <c r="B29" s="1296"/>
      <c r="C29" s="376" t="s">
        <v>553</v>
      </c>
      <c r="D29" s="996"/>
      <c r="E29" s="547"/>
      <c r="F29" s="548"/>
      <c r="G29" s="346"/>
      <c r="H29" s="547"/>
      <c r="I29" s="332"/>
      <c r="J29" s="436"/>
      <c r="K29" s="997"/>
      <c r="L29" s="550">
        <f ca="1">SUM(OFFSET(Z29,,,1,MATCH('B1-基本信息'!$C$12,$Z$3:$EH$3,1)))</f>
        <v>0</v>
      </c>
      <c r="M29" s="551">
        <f t="shared" si="8"/>
        <v>0</v>
      </c>
      <c r="N29" s="360"/>
      <c r="O29" s="839"/>
      <c r="P29" s="549">
        <f t="shared" si="418"/>
        <v>0</v>
      </c>
      <c r="Q29" s="332">
        <f t="shared" si="418"/>
        <v>0</v>
      </c>
      <c r="R29" s="332">
        <f t="shared" si="418"/>
        <v>0</v>
      </c>
      <c r="S29" s="332">
        <f t="shared" si="418"/>
        <v>0</v>
      </c>
      <c r="T29" s="332">
        <f t="shared" si="418"/>
        <v>0</v>
      </c>
      <c r="U29" s="332">
        <f t="shared" si="418"/>
        <v>0</v>
      </c>
      <c r="V29" s="332">
        <f t="shared" si="418"/>
        <v>0</v>
      </c>
      <c r="W29" s="332">
        <f t="shared" si="418"/>
        <v>0</v>
      </c>
      <c r="X29" s="332">
        <f t="shared" si="418"/>
        <v>0</v>
      </c>
      <c r="Y29" s="436">
        <f>SUMIF($Z$1:$EH$1,Y$3,$Z29:$EH29)</f>
        <v>0</v>
      </c>
      <c r="Z29" s="848"/>
      <c r="AA29" s="360"/>
      <c r="AB29" s="360"/>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c r="DU29" s="360"/>
      <c r="DV29" s="360"/>
      <c r="DW29" s="360"/>
      <c r="DX29" s="360"/>
      <c r="DY29" s="360"/>
      <c r="DZ29" s="360"/>
      <c r="EA29" s="360"/>
      <c r="EB29" s="360"/>
      <c r="EC29" s="360"/>
      <c r="ED29" s="360"/>
      <c r="EE29" s="360"/>
      <c r="EF29" s="839"/>
      <c r="EG29" s="839"/>
      <c r="EH29" s="849"/>
    </row>
    <row r="30" spans="2:138" ht="16.05" customHeight="1" x14ac:dyDescent="0.25">
      <c r="B30" s="1296"/>
      <c r="C30" s="376" t="s">
        <v>478</v>
      </c>
      <c r="D30" s="996"/>
      <c r="E30" s="547"/>
      <c r="F30" s="548"/>
      <c r="G30" s="346"/>
      <c r="H30" s="547"/>
      <c r="I30" s="332"/>
      <c r="J30" s="436"/>
      <c r="K30" s="997"/>
      <c r="L30" s="550">
        <f ca="1">SUM(OFFSET(Z30,,,1,MATCH('B1-基本信息'!$C$12,$Z$3:$EH$3,1)))</f>
        <v>0</v>
      </c>
      <c r="M30" s="551">
        <f t="shared" si="8"/>
        <v>0</v>
      </c>
      <c r="N30" s="360"/>
      <c r="O30" s="839"/>
      <c r="P30" s="549">
        <f t="shared" si="418"/>
        <v>0</v>
      </c>
      <c r="Q30" s="332">
        <f t="shared" si="418"/>
        <v>0</v>
      </c>
      <c r="R30" s="332">
        <f t="shared" si="418"/>
        <v>0</v>
      </c>
      <c r="S30" s="332">
        <f t="shared" si="418"/>
        <v>0</v>
      </c>
      <c r="T30" s="332">
        <f t="shared" si="418"/>
        <v>0</v>
      </c>
      <c r="U30" s="332">
        <f t="shared" si="418"/>
        <v>0</v>
      </c>
      <c r="V30" s="332">
        <f t="shared" si="418"/>
        <v>0</v>
      </c>
      <c r="W30" s="332">
        <f t="shared" si="418"/>
        <v>0</v>
      </c>
      <c r="X30" s="332">
        <f>SUMIF($Z$1:$EH$1,X$3,$Z30:$EH30)</f>
        <v>0</v>
      </c>
      <c r="Y30" s="436">
        <f t="shared" si="418"/>
        <v>0</v>
      </c>
      <c r="Z30" s="848"/>
      <c r="AA30" s="360"/>
      <c r="AB30" s="360"/>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c r="BA30" s="360"/>
      <c r="BB30" s="360"/>
      <c r="BC30" s="360"/>
      <c r="BD30" s="360"/>
      <c r="BE30" s="360"/>
      <c r="BF30" s="360"/>
      <c r="BG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c r="DU30" s="360"/>
      <c r="DV30" s="360"/>
      <c r="DW30" s="360"/>
      <c r="DX30" s="360"/>
      <c r="DY30" s="360"/>
      <c r="DZ30" s="360"/>
      <c r="EA30" s="360"/>
      <c r="EB30" s="360"/>
      <c r="EC30" s="360"/>
      <c r="ED30" s="360"/>
      <c r="EE30" s="360"/>
      <c r="EF30" s="839"/>
      <c r="EG30" s="839"/>
      <c r="EH30" s="849"/>
    </row>
    <row r="31" spans="2:138" ht="16.05" customHeight="1" thickBot="1" x14ac:dyDescent="0.3">
      <c r="B31" s="1297"/>
      <c r="C31" s="481" t="s">
        <v>575</v>
      </c>
      <c r="D31" s="552">
        <f>SUM(D25:D30)</f>
        <v>0</v>
      </c>
      <c r="E31" s="553"/>
      <c r="F31" s="554"/>
      <c r="G31" s="555">
        <f>SUM(G25:G30)</f>
        <v>0</v>
      </c>
      <c r="H31" s="553">
        <f>IFERROR(J31/I31,0)</f>
        <v>0</v>
      </c>
      <c r="I31" s="552">
        <f t="shared" ref="I31" si="419">SUM(I25:I30)</f>
        <v>0</v>
      </c>
      <c r="J31" s="556">
        <f t="shared" ref="J31" si="420">SUM(J25:J30)</f>
        <v>0</v>
      </c>
      <c r="K31" s="557">
        <f>SUM(K25:K30)</f>
        <v>0</v>
      </c>
      <c r="L31" s="558">
        <f t="shared" ref="L31" ca="1" si="421">SUM(L25:L30)</f>
        <v>0</v>
      </c>
      <c r="M31" s="553">
        <f>IFERROR(O31/N31,0)</f>
        <v>0</v>
      </c>
      <c r="N31" s="552">
        <f>SUM(N25:N30)</f>
        <v>0</v>
      </c>
      <c r="O31" s="554">
        <f t="shared" ref="O31" si="422">SUM(O25:O30)</f>
        <v>0</v>
      </c>
      <c r="P31" s="555">
        <f>SUM(P25:P30)</f>
        <v>0</v>
      </c>
      <c r="Q31" s="552">
        <f t="shared" ref="Q31" si="423">SUM(Q25:Q30)</f>
        <v>0</v>
      </c>
      <c r="R31" s="552">
        <f t="shared" ref="R31" si="424">SUM(R25:R30)</f>
        <v>0</v>
      </c>
      <c r="S31" s="552">
        <f t="shared" ref="S31" si="425">SUM(S25:S30)</f>
        <v>0</v>
      </c>
      <c r="T31" s="552">
        <f t="shared" ref="T31" si="426">SUM(T25:T30)</f>
        <v>0</v>
      </c>
      <c r="U31" s="552">
        <f t="shared" ref="U31" si="427">SUM(U25:U30)</f>
        <v>0</v>
      </c>
      <c r="V31" s="552">
        <f t="shared" ref="V31" si="428">SUM(V25:V30)</f>
        <v>0</v>
      </c>
      <c r="W31" s="552">
        <f t="shared" ref="W31" si="429">SUM(W25:W30)</f>
        <v>0</v>
      </c>
      <c r="X31" s="552">
        <f t="shared" ref="X31" si="430">SUM(X25:X30)</f>
        <v>0</v>
      </c>
      <c r="Y31" s="556">
        <f t="shared" ref="Y31" si="431">SUM(Y25:Y30)</f>
        <v>0</v>
      </c>
      <c r="Z31" s="850">
        <f t="shared" ref="Z31" si="432">SUM(Z25:Z30)</f>
        <v>0</v>
      </c>
      <c r="AA31" s="851">
        <f t="shared" ref="AA31" si="433">SUM(AA25:AA30)</f>
        <v>0</v>
      </c>
      <c r="AB31" s="851">
        <f t="shared" ref="AB31" si="434">SUM(AB25:AB30)</f>
        <v>0</v>
      </c>
      <c r="AC31" s="851">
        <f t="shared" ref="AC31" si="435">SUM(AC25:AC30)</f>
        <v>0</v>
      </c>
      <c r="AD31" s="851">
        <f t="shared" ref="AD31" si="436">SUM(AD25:AD30)</f>
        <v>0</v>
      </c>
      <c r="AE31" s="851">
        <f t="shared" ref="AE31" si="437">SUM(AE25:AE30)</f>
        <v>0</v>
      </c>
      <c r="AF31" s="851">
        <f t="shared" ref="AF31" si="438">SUM(AF25:AF30)</f>
        <v>0</v>
      </c>
      <c r="AG31" s="851">
        <f t="shared" ref="AG31" si="439">SUM(AG25:AG30)</f>
        <v>0</v>
      </c>
      <c r="AH31" s="851">
        <f t="shared" ref="AH31" si="440">SUM(AH25:AH30)</f>
        <v>0</v>
      </c>
      <c r="AI31" s="851">
        <f t="shared" ref="AI31" si="441">SUM(AI25:AI30)</f>
        <v>0</v>
      </c>
      <c r="AJ31" s="851">
        <f t="shared" ref="AJ31" si="442">SUM(AJ25:AJ30)</f>
        <v>0</v>
      </c>
      <c r="AK31" s="851">
        <f t="shared" ref="AK31" si="443">SUM(AK25:AK30)</f>
        <v>0</v>
      </c>
      <c r="AL31" s="851">
        <f t="shared" ref="AL31" si="444">SUM(AL25:AL30)</f>
        <v>0</v>
      </c>
      <c r="AM31" s="851">
        <f t="shared" ref="AM31" si="445">SUM(AM25:AM30)</f>
        <v>0</v>
      </c>
      <c r="AN31" s="851">
        <f t="shared" ref="AN31" si="446">SUM(AN25:AN30)</f>
        <v>0</v>
      </c>
      <c r="AO31" s="851">
        <f t="shared" ref="AO31" si="447">SUM(AO25:AO30)</f>
        <v>0</v>
      </c>
      <c r="AP31" s="851">
        <f t="shared" ref="AP31" si="448">SUM(AP25:AP30)</f>
        <v>0</v>
      </c>
      <c r="AQ31" s="851">
        <f t="shared" ref="AQ31" si="449">SUM(AQ25:AQ30)</f>
        <v>0</v>
      </c>
      <c r="AR31" s="851">
        <f t="shared" ref="AR31" si="450">SUM(AR25:AR30)</f>
        <v>0</v>
      </c>
      <c r="AS31" s="851">
        <f t="shared" ref="AS31" si="451">SUM(AS25:AS30)</f>
        <v>0</v>
      </c>
      <c r="AT31" s="851">
        <f t="shared" ref="AT31" si="452">SUM(AT25:AT30)</f>
        <v>0</v>
      </c>
      <c r="AU31" s="851">
        <f t="shared" ref="AU31" si="453">SUM(AU25:AU30)</f>
        <v>0</v>
      </c>
      <c r="AV31" s="851">
        <f t="shared" ref="AV31" si="454">SUM(AV25:AV30)</f>
        <v>0</v>
      </c>
      <c r="AW31" s="851">
        <f t="shared" ref="AW31" si="455">SUM(AW25:AW30)</f>
        <v>0</v>
      </c>
      <c r="AX31" s="851">
        <f t="shared" ref="AX31" si="456">SUM(AX25:AX30)</f>
        <v>0</v>
      </c>
      <c r="AY31" s="851">
        <f t="shared" ref="AY31" si="457">SUM(AY25:AY30)</f>
        <v>0</v>
      </c>
      <c r="AZ31" s="851">
        <f t="shared" ref="AZ31" si="458">SUM(AZ25:AZ30)</f>
        <v>0</v>
      </c>
      <c r="BA31" s="851">
        <f t="shared" ref="BA31" si="459">SUM(BA25:BA30)</f>
        <v>0</v>
      </c>
      <c r="BB31" s="851">
        <f t="shared" ref="BB31" si="460">SUM(BB25:BB30)</f>
        <v>0</v>
      </c>
      <c r="BC31" s="851">
        <f t="shared" ref="BC31" si="461">SUM(BC25:BC30)</f>
        <v>0</v>
      </c>
      <c r="BD31" s="851">
        <f t="shared" ref="BD31" si="462">SUM(BD25:BD30)</f>
        <v>0</v>
      </c>
      <c r="BE31" s="851">
        <f t="shared" ref="BE31" si="463">SUM(BE25:BE30)</f>
        <v>0</v>
      </c>
      <c r="BF31" s="851">
        <f t="shared" ref="BF31" si="464">SUM(BF25:BF30)</f>
        <v>0</v>
      </c>
      <c r="BG31" s="851">
        <f t="shared" ref="BG31" si="465">SUM(BG25:BG30)</f>
        <v>0</v>
      </c>
      <c r="BH31" s="851">
        <f t="shared" ref="BH31" si="466">SUM(BH25:BH30)</f>
        <v>0</v>
      </c>
      <c r="BI31" s="851">
        <f t="shared" ref="BI31" si="467">SUM(BI25:BI30)</f>
        <v>0</v>
      </c>
      <c r="BJ31" s="851">
        <f t="shared" ref="BJ31" si="468">SUM(BJ25:BJ30)</f>
        <v>0</v>
      </c>
      <c r="BK31" s="851">
        <f t="shared" ref="BK31" si="469">SUM(BK25:BK30)</f>
        <v>0</v>
      </c>
      <c r="BL31" s="851">
        <f t="shared" ref="BL31" si="470">SUM(BL25:BL30)</f>
        <v>0</v>
      </c>
      <c r="BM31" s="851">
        <f t="shared" ref="BM31" si="471">SUM(BM25:BM30)</f>
        <v>0</v>
      </c>
      <c r="BN31" s="851">
        <f t="shared" ref="BN31" si="472">SUM(BN25:BN30)</f>
        <v>0</v>
      </c>
      <c r="BO31" s="851">
        <f t="shared" ref="BO31" si="473">SUM(BO25:BO30)</f>
        <v>0</v>
      </c>
      <c r="BP31" s="851">
        <f t="shared" ref="BP31" si="474">SUM(BP25:BP30)</f>
        <v>0</v>
      </c>
      <c r="BQ31" s="851">
        <f t="shared" ref="BQ31" si="475">SUM(BQ25:BQ30)</f>
        <v>0</v>
      </c>
      <c r="BR31" s="851">
        <f t="shared" ref="BR31" si="476">SUM(BR25:BR30)</f>
        <v>0</v>
      </c>
      <c r="BS31" s="851">
        <f t="shared" ref="BS31" si="477">SUM(BS25:BS30)</f>
        <v>0</v>
      </c>
      <c r="BT31" s="851">
        <f t="shared" ref="BT31" si="478">SUM(BT25:BT30)</f>
        <v>0</v>
      </c>
      <c r="BU31" s="851">
        <f t="shared" ref="BU31" si="479">SUM(BU25:BU30)</f>
        <v>0</v>
      </c>
      <c r="BV31" s="851">
        <f t="shared" ref="BV31" si="480">SUM(BV25:BV30)</f>
        <v>0</v>
      </c>
      <c r="BW31" s="851">
        <f t="shared" ref="BW31" si="481">SUM(BW25:BW30)</f>
        <v>0</v>
      </c>
      <c r="BX31" s="851">
        <f t="shared" ref="BX31" si="482">SUM(BX25:BX30)</f>
        <v>0</v>
      </c>
      <c r="BY31" s="851">
        <f t="shared" ref="BY31" si="483">SUM(BY25:BY30)</f>
        <v>0</v>
      </c>
      <c r="BZ31" s="851">
        <f t="shared" ref="BZ31" si="484">SUM(BZ25:BZ30)</f>
        <v>0</v>
      </c>
      <c r="CA31" s="851">
        <f t="shared" ref="CA31" si="485">SUM(CA25:CA30)</f>
        <v>0</v>
      </c>
      <c r="CB31" s="851">
        <f t="shared" ref="CB31" si="486">SUM(CB25:CB30)</f>
        <v>0</v>
      </c>
      <c r="CC31" s="851">
        <f t="shared" ref="CC31" si="487">SUM(CC25:CC30)</f>
        <v>0</v>
      </c>
      <c r="CD31" s="851">
        <f t="shared" ref="CD31" si="488">SUM(CD25:CD30)</f>
        <v>0</v>
      </c>
      <c r="CE31" s="851">
        <f t="shared" ref="CE31" si="489">SUM(CE25:CE30)</f>
        <v>0</v>
      </c>
      <c r="CF31" s="851">
        <f t="shared" ref="CF31" si="490">SUM(CF25:CF30)</f>
        <v>0</v>
      </c>
      <c r="CG31" s="851">
        <f t="shared" ref="CG31" si="491">SUM(CG25:CG30)</f>
        <v>0</v>
      </c>
      <c r="CH31" s="851">
        <f t="shared" ref="CH31" si="492">SUM(CH25:CH30)</f>
        <v>0</v>
      </c>
      <c r="CI31" s="851">
        <f t="shared" ref="CI31" si="493">SUM(CI25:CI30)</f>
        <v>0</v>
      </c>
      <c r="CJ31" s="851">
        <f t="shared" ref="CJ31" si="494">SUM(CJ25:CJ30)</f>
        <v>0</v>
      </c>
      <c r="CK31" s="851">
        <f t="shared" ref="CK31" si="495">SUM(CK25:CK30)</f>
        <v>0</v>
      </c>
      <c r="CL31" s="851">
        <f t="shared" ref="CL31" si="496">SUM(CL25:CL30)</f>
        <v>0</v>
      </c>
      <c r="CM31" s="851">
        <f t="shared" ref="CM31" si="497">SUM(CM25:CM30)</f>
        <v>0</v>
      </c>
      <c r="CN31" s="851">
        <f t="shared" ref="CN31" si="498">SUM(CN25:CN30)</f>
        <v>0</v>
      </c>
      <c r="CO31" s="851">
        <f t="shared" ref="CO31" si="499">SUM(CO25:CO30)</f>
        <v>0</v>
      </c>
      <c r="CP31" s="851">
        <f t="shared" ref="CP31" si="500">SUM(CP25:CP30)</f>
        <v>0</v>
      </c>
      <c r="CQ31" s="851">
        <f t="shared" ref="CQ31" si="501">SUM(CQ25:CQ30)</f>
        <v>0</v>
      </c>
      <c r="CR31" s="851">
        <f t="shared" ref="CR31" si="502">SUM(CR25:CR30)</f>
        <v>0</v>
      </c>
      <c r="CS31" s="851">
        <f t="shared" ref="CS31" si="503">SUM(CS25:CS30)</f>
        <v>0</v>
      </c>
      <c r="CT31" s="851">
        <f t="shared" ref="CT31" si="504">SUM(CT25:CT30)</f>
        <v>0</v>
      </c>
      <c r="CU31" s="851">
        <f t="shared" ref="CU31" si="505">SUM(CU25:CU30)</f>
        <v>0</v>
      </c>
      <c r="CV31" s="851">
        <f t="shared" ref="CV31" si="506">SUM(CV25:CV30)</f>
        <v>0</v>
      </c>
      <c r="CW31" s="851">
        <f t="shared" ref="CW31" si="507">SUM(CW25:CW30)</f>
        <v>0</v>
      </c>
      <c r="CX31" s="851">
        <f t="shared" ref="CX31" si="508">SUM(CX25:CX30)</f>
        <v>0</v>
      </c>
      <c r="CY31" s="851">
        <f t="shared" ref="CY31" si="509">SUM(CY25:CY30)</f>
        <v>0</v>
      </c>
      <c r="CZ31" s="851">
        <f t="shared" ref="CZ31" si="510">SUM(CZ25:CZ30)</f>
        <v>0</v>
      </c>
      <c r="DA31" s="851">
        <f t="shared" ref="DA31" si="511">SUM(DA25:DA30)</f>
        <v>0</v>
      </c>
      <c r="DB31" s="851">
        <f t="shared" ref="DB31" si="512">SUM(DB25:DB30)</f>
        <v>0</v>
      </c>
      <c r="DC31" s="851">
        <f t="shared" ref="DC31" si="513">SUM(DC25:DC30)</f>
        <v>0</v>
      </c>
      <c r="DD31" s="851">
        <f t="shared" ref="DD31" si="514">SUM(DD25:DD30)</f>
        <v>0</v>
      </c>
      <c r="DE31" s="851">
        <f t="shared" ref="DE31" si="515">SUM(DE25:DE30)</f>
        <v>0</v>
      </c>
      <c r="DF31" s="851">
        <f t="shared" ref="DF31" si="516">SUM(DF25:DF30)</f>
        <v>0</v>
      </c>
      <c r="DG31" s="851">
        <f t="shared" ref="DG31" si="517">SUM(DG25:DG30)</f>
        <v>0</v>
      </c>
      <c r="DH31" s="851">
        <f t="shared" ref="DH31" si="518">SUM(DH25:DH30)</f>
        <v>0</v>
      </c>
      <c r="DI31" s="851">
        <f t="shared" ref="DI31" si="519">SUM(DI25:DI30)</f>
        <v>0</v>
      </c>
      <c r="DJ31" s="851">
        <f t="shared" ref="DJ31" si="520">SUM(DJ25:DJ30)</f>
        <v>0</v>
      </c>
      <c r="DK31" s="851">
        <f t="shared" ref="DK31" si="521">SUM(DK25:DK30)</f>
        <v>0</v>
      </c>
      <c r="DL31" s="851">
        <f t="shared" ref="DL31" si="522">SUM(DL25:DL30)</f>
        <v>0</v>
      </c>
      <c r="DM31" s="851">
        <f t="shared" ref="DM31" si="523">SUM(DM25:DM30)</f>
        <v>0</v>
      </c>
      <c r="DN31" s="851">
        <f t="shared" ref="DN31" si="524">SUM(DN25:DN30)</f>
        <v>0</v>
      </c>
      <c r="DO31" s="851">
        <f t="shared" ref="DO31" si="525">SUM(DO25:DO30)</f>
        <v>0</v>
      </c>
      <c r="DP31" s="851">
        <f t="shared" ref="DP31" si="526">SUM(DP25:DP30)</f>
        <v>0</v>
      </c>
      <c r="DQ31" s="851">
        <f t="shared" ref="DQ31" si="527">SUM(DQ25:DQ30)</f>
        <v>0</v>
      </c>
      <c r="DR31" s="851">
        <f t="shared" ref="DR31" si="528">SUM(DR25:DR30)</f>
        <v>0</v>
      </c>
      <c r="DS31" s="851">
        <f t="shared" ref="DS31" si="529">SUM(DS25:DS30)</f>
        <v>0</v>
      </c>
      <c r="DT31" s="851">
        <f t="shared" ref="DT31" si="530">SUM(DT25:DT30)</f>
        <v>0</v>
      </c>
      <c r="DU31" s="851">
        <f t="shared" ref="DU31" si="531">SUM(DU25:DU30)</f>
        <v>0</v>
      </c>
      <c r="DV31" s="851">
        <f t="shared" ref="DV31" si="532">SUM(DV25:DV30)</f>
        <v>0</v>
      </c>
      <c r="DW31" s="851">
        <f t="shared" ref="DW31" si="533">SUM(DW25:DW30)</f>
        <v>0</v>
      </c>
      <c r="DX31" s="851">
        <f t="shared" ref="DX31" si="534">SUM(DX25:DX30)</f>
        <v>0</v>
      </c>
      <c r="DY31" s="851">
        <f t="shared" ref="DY31" si="535">SUM(DY25:DY30)</f>
        <v>0</v>
      </c>
      <c r="DZ31" s="851">
        <f t="shared" ref="DZ31" si="536">SUM(DZ25:DZ30)</f>
        <v>0</v>
      </c>
      <c r="EA31" s="851">
        <f t="shared" ref="EA31" si="537">SUM(EA25:EA30)</f>
        <v>0</v>
      </c>
      <c r="EB31" s="851">
        <f t="shared" ref="EB31" si="538">SUM(EB25:EB30)</f>
        <v>0</v>
      </c>
      <c r="EC31" s="851">
        <f t="shared" ref="EC31" si="539">SUM(EC25:EC30)</f>
        <v>0</v>
      </c>
      <c r="ED31" s="851">
        <f t="shared" ref="ED31" si="540">SUM(ED25:ED30)</f>
        <v>0</v>
      </c>
      <c r="EE31" s="851">
        <f t="shared" ref="EE31" si="541">SUM(EE25:EE30)</f>
        <v>0</v>
      </c>
      <c r="EF31" s="852">
        <f t="shared" ref="EF31" si="542">SUM(EF25:EF30)</f>
        <v>0</v>
      </c>
      <c r="EG31" s="852">
        <f t="shared" ref="EG31" si="543">SUM(EG25:EG30)</f>
        <v>0</v>
      </c>
      <c r="EH31" s="853">
        <f t="shared" ref="EH31" si="544">SUM(EH25:EH30)</f>
        <v>0</v>
      </c>
    </row>
    <row r="32" spans="2:138" ht="16.05" customHeight="1" thickBot="1" x14ac:dyDescent="0.3">
      <c r="B32" s="11"/>
      <c r="C32" s="377"/>
      <c r="D32" s="559"/>
      <c r="E32" s="560"/>
      <c r="F32" s="561"/>
      <c r="G32" s="562"/>
      <c r="H32" s="560"/>
      <c r="I32" s="559"/>
      <c r="J32" s="563"/>
      <c r="K32" s="564"/>
      <c r="L32" s="565"/>
      <c r="M32" s="560"/>
      <c r="N32" s="559"/>
      <c r="O32" s="561"/>
      <c r="P32" s="562"/>
      <c r="Q32" s="559"/>
      <c r="R32" s="559"/>
      <c r="S32" s="559"/>
      <c r="T32" s="559"/>
      <c r="U32" s="559"/>
      <c r="V32" s="559"/>
      <c r="W32" s="559"/>
      <c r="X32" s="559"/>
      <c r="Y32" s="563"/>
      <c r="Z32" s="854"/>
      <c r="AA32" s="855"/>
      <c r="AB32" s="855"/>
      <c r="AC32" s="855"/>
      <c r="AD32" s="855"/>
      <c r="AE32" s="855"/>
      <c r="AF32" s="855"/>
      <c r="AG32" s="855"/>
      <c r="AH32" s="855"/>
      <c r="AI32" s="855"/>
      <c r="AJ32" s="855"/>
      <c r="AK32" s="855"/>
      <c r="AL32" s="855"/>
      <c r="AM32" s="855"/>
      <c r="AN32" s="855"/>
      <c r="AO32" s="855"/>
      <c r="AP32" s="855"/>
      <c r="AQ32" s="855"/>
      <c r="AR32" s="855"/>
      <c r="AS32" s="855"/>
      <c r="AT32" s="855"/>
      <c r="AU32" s="855"/>
      <c r="AV32" s="855"/>
      <c r="AW32" s="855"/>
      <c r="AX32" s="855"/>
      <c r="AY32" s="855"/>
      <c r="AZ32" s="855"/>
      <c r="BA32" s="855"/>
      <c r="BB32" s="855"/>
      <c r="BC32" s="855"/>
      <c r="BD32" s="855"/>
      <c r="BE32" s="855"/>
      <c r="BF32" s="855"/>
      <c r="BG32" s="855"/>
      <c r="BH32" s="855"/>
      <c r="BI32" s="855"/>
      <c r="BJ32" s="855"/>
      <c r="BK32" s="855"/>
      <c r="BL32" s="855"/>
      <c r="BM32" s="855"/>
      <c r="BN32" s="855"/>
      <c r="BO32" s="855"/>
      <c r="BP32" s="855"/>
      <c r="BQ32" s="855"/>
      <c r="BR32" s="855"/>
      <c r="BS32" s="855"/>
      <c r="BT32" s="855"/>
      <c r="BU32" s="855"/>
      <c r="BV32" s="855"/>
      <c r="BW32" s="855"/>
      <c r="BX32" s="855"/>
      <c r="BY32" s="855"/>
      <c r="BZ32" s="855"/>
      <c r="CA32" s="855"/>
      <c r="CB32" s="855"/>
      <c r="CC32" s="855"/>
      <c r="CD32" s="855"/>
      <c r="CE32" s="855"/>
      <c r="CF32" s="855"/>
      <c r="CG32" s="855"/>
      <c r="CH32" s="855"/>
      <c r="CI32" s="855"/>
      <c r="CJ32" s="855"/>
      <c r="CK32" s="855"/>
      <c r="CL32" s="855"/>
      <c r="CM32" s="855"/>
      <c r="CN32" s="855"/>
      <c r="CO32" s="855"/>
      <c r="CP32" s="855"/>
      <c r="CQ32" s="855"/>
      <c r="CR32" s="855"/>
      <c r="CS32" s="855"/>
      <c r="CT32" s="855"/>
      <c r="CU32" s="855"/>
      <c r="CV32" s="855"/>
      <c r="CW32" s="855"/>
      <c r="CX32" s="855"/>
      <c r="CY32" s="855"/>
      <c r="CZ32" s="855"/>
      <c r="DA32" s="855"/>
      <c r="DB32" s="855"/>
      <c r="DC32" s="855"/>
      <c r="DD32" s="855"/>
      <c r="DE32" s="855"/>
      <c r="DF32" s="855"/>
      <c r="DG32" s="855"/>
      <c r="DH32" s="855"/>
      <c r="DI32" s="855"/>
      <c r="DJ32" s="855"/>
      <c r="DK32" s="855"/>
      <c r="DL32" s="855"/>
      <c r="DM32" s="855"/>
      <c r="DN32" s="855"/>
      <c r="DO32" s="855"/>
      <c r="DP32" s="855"/>
      <c r="DQ32" s="855"/>
      <c r="DR32" s="855"/>
      <c r="DS32" s="855"/>
      <c r="DT32" s="855"/>
      <c r="DU32" s="855"/>
      <c r="DV32" s="855"/>
      <c r="DW32" s="855"/>
      <c r="DX32" s="855"/>
      <c r="DY32" s="855"/>
      <c r="DZ32" s="855"/>
      <c r="EA32" s="855"/>
      <c r="EB32" s="855"/>
      <c r="EC32" s="855"/>
      <c r="ED32" s="855"/>
      <c r="EE32" s="855"/>
      <c r="EF32" s="856"/>
      <c r="EG32" s="856"/>
      <c r="EH32" s="857"/>
    </row>
    <row r="33" spans="2:35" ht="16.05" customHeight="1" x14ac:dyDescent="0.25">
      <c r="K33" s="958" t="str">
        <f>IF(K10-'C1-开发成本'!E9=0,"Y","N")</f>
        <v>Y</v>
      </c>
    </row>
    <row r="34" spans="2:35" ht="16.05" customHeight="1" x14ac:dyDescent="0.25"/>
    <row r="35" spans="2:35" ht="16.05" customHeight="1" x14ac:dyDescent="0.25"/>
    <row r="36" spans="2:35" ht="16.05" customHeight="1" thickBot="1" x14ac:dyDescent="0.3"/>
    <row r="37" spans="2:35" ht="19.95" customHeight="1" x14ac:dyDescent="0.25">
      <c r="B37" s="1286" t="s">
        <v>473</v>
      </c>
      <c r="C37" s="1298" t="s">
        <v>474</v>
      </c>
      <c r="D37" s="1290"/>
      <c r="E37" s="1290"/>
      <c r="F37" s="1290"/>
      <c r="G37" s="1290"/>
      <c r="H37" s="1290"/>
      <c r="I37" s="1290"/>
      <c r="J37" s="1290"/>
      <c r="K37" s="1290"/>
      <c r="L37" s="1290"/>
      <c r="M37" s="1291"/>
      <c r="N37" s="1289" t="s">
        <v>475</v>
      </c>
      <c r="O37" s="1290"/>
      <c r="P37" s="1290"/>
      <c r="Q37" s="1290"/>
      <c r="R37" s="1290"/>
      <c r="S37" s="1291"/>
    </row>
    <row r="38" spans="2:35" ht="16.05" customHeight="1" x14ac:dyDescent="0.25">
      <c r="B38" s="1287"/>
      <c r="C38" s="366"/>
      <c r="D38" s="367" t="s">
        <v>468</v>
      </c>
      <c r="E38" s="367" t="s">
        <v>467</v>
      </c>
      <c r="F38" s="367" t="s">
        <v>469</v>
      </c>
      <c r="G38" s="367" t="s">
        <v>466</v>
      </c>
      <c r="H38" s="367" t="s">
        <v>470</v>
      </c>
      <c r="I38" s="367" t="s">
        <v>466</v>
      </c>
      <c r="J38" s="367" t="s">
        <v>471</v>
      </c>
      <c r="K38" s="367" t="s">
        <v>466</v>
      </c>
      <c r="L38" s="367" t="s">
        <v>472</v>
      </c>
      <c r="M38" s="368" t="s">
        <v>466</v>
      </c>
      <c r="N38" s="490" t="s">
        <v>476</v>
      </c>
      <c r="O38" s="491" t="s">
        <v>65</v>
      </c>
      <c r="P38" s="491" t="s">
        <v>67</v>
      </c>
      <c r="Q38" s="491" t="s">
        <v>66</v>
      </c>
      <c r="R38" s="491" t="s">
        <v>553</v>
      </c>
      <c r="S38" s="492" t="s">
        <v>478</v>
      </c>
    </row>
    <row r="39" spans="2:35" ht="16.05" customHeight="1" x14ac:dyDescent="0.25">
      <c r="B39" s="1287"/>
      <c r="C39" s="366" t="s">
        <v>461</v>
      </c>
      <c r="D39" s="846"/>
      <c r="E39" s="366"/>
      <c r="F39" s="846"/>
      <c r="G39" s="366"/>
      <c r="H39" s="846"/>
      <c r="I39" s="366"/>
      <c r="J39" s="846"/>
      <c r="K39" s="366"/>
      <c r="L39" s="846"/>
      <c r="M39" s="369"/>
      <c r="N39" s="840"/>
      <c r="O39" s="841"/>
      <c r="P39" s="841"/>
      <c r="Q39" s="841"/>
      <c r="R39" s="841"/>
      <c r="S39" s="842"/>
    </row>
    <row r="40" spans="2:35" ht="16.05" customHeight="1" x14ac:dyDescent="0.25">
      <c r="B40" s="1287"/>
      <c r="C40" s="366" t="s">
        <v>462</v>
      </c>
      <c r="D40" s="846"/>
      <c r="E40" s="366"/>
      <c r="F40" s="846"/>
      <c r="G40" s="366"/>
      <c r="H40" s="846"/>
      <c r="I40" s="366"/>
      <c r="J40" s="846"/>
      <c r="K40" s="366"/>
      <c r="L40" s="846"/>
      <c r="M40" s="369"/>
      <c r="N40" s="840"/>
      <c r="O40" s="841"/>
      <c r="P40" s="841"/>
      <c r="Q40" s="841"/>
      <c r="R40" s="841"/>
      <c r="S40" s="842"/>
    </row>
    <row r="41" spans="2:35" ht="16.05" customHeight="1" x14ac:dyDescent="0.25">
      <c r="B41" s="1287"/>
      <c r="C41" s="366" t="s">
        <v>463</v>
      </c>
      <c r="D41" s="846"/>
      <c r="E41" s="366"/>
      <c r="F41" s="846"/>
      <c r="G41" s="366"/>
      <c r="H41" s="846"/>
      <c r="I41" s="366"/>
      <c r="J41" s="846"/>
      <c r="K41" s="366"/>
      <c r="L41" s="846"/>
      <c r="M41" s="369"/>
      <c r="N41" s="840"/>
      <c r="O41" s="841"/>
      <c r="P41" s="841"/>
      <c r="Q41" s="841"/>
      <c r="R41" s="841"/>
      <c r="S41" s="842"/>
      <c r="AI41" s="484"/>
    </row>
    <row r="42" spans="2:35" ht="16.05" customHeight="1" x14ac:dyDescent="0.25">
      <c r="B42" s="1287"/>
      <c r="C42" s="366" t="s">
        <v>464</v>
      </c>
      <c r="D42" s="846"/>
      <c r="E42" s="366"/>
      <c r="F42" s="846"/>
      <c r="G42" s="366"/>
      <c r="H42" s="846"/>
      <c r="I42" s="366"/>
      <c r="J42" s="846"/>
      <c r="K42" s="366"/>
      <c r="L42" s="846"/>
      <c r="M42" s="369"/>
      <c r="N42" s="840"/>
      <c r="O42" s="841"/>
      <c r="P42" s="841"/>
      <c r="Q42" s="841"/>
      <c r="R42" s="841"/>
      <c r="S42" s="842"/>
    </row>
    <row r="43" spans="2:35" ht="16.05" customHeight="1" x14ac:dyDescent="0.25">
      <c r="B43" s="1287"/>
      <c r="C43" s="366" t="s">
        <v>448</v>
      </c>
      <c r="D43" s="846">
        <f>'B3-开发进度'!H5</f>
        <v>0</v>
      </c>
      <c r="E43" s="366"/>
      <c r="F43" s="846"/>
      <c r="G43" s="366"/>
      <c r="H43" s="846"/>
      <c r="I43" s="366"/>
      <c r="J43" s="846"/>
      <c r="K43" s="366"/>
      <c r="L43" s="846"/>
      <c r="M43" s="369"/>
      <c r="N43" s="840"/>
      <c r="O43" s="841"/>
      <c r="P43" s="841"/>
      <c r="Q43" s="841"/>
      <c r="R43" s="841"/>
      <c r="S43" s="842"/>
    </row>
    <row r="44" spans="2:35" ht="16.05" customHeight="1" x14ac:dyDescent="0.25">
      <c r="B44" s="1287"/>
      <c r="C44" s="366" t="s">
        <v>449</v>
      </c>
      <c r="D44" s="846">
        <f>'B3-开发进度'!I5</f>
        <v>0</v>
      </c>
      <c r="E44" s="366"/>
      <c r="F44" s="846"/>
      <c r="G44" s="366"/>
      <c r="H44" s="846"/>
      <c r="I44" s="366"/>
      <c r="J44" s="846"/>
      <c r="K44" s="366"/>
      <c r="L44" s="846"/>
      <c r="M44" s="369"/>
      <c r="N44" s="840"/>
      <c r="O44" s="841"/>
      <c r="P44" s="841"/>
      <c r="Q44" s="841"/>
      <c r="R44" s="841"/>
      <c r="S44" s="842"/>
    </row>
    <row r="45" spans="2:35" ht="16.05" customHeight="1" x14ac:dyDescent="0.25">
      <c r="B45" s="1287"/>
      <c r="C45" s="366" t="s">
        <v>450</v>
      </c>
      <c r="D45" s="846">
        <f>'B3-开发进度'!J5</f>
        <v>0</v>
      </c>
      <c r="E45" s="366"/>
      <c r="F45" s="846"/>
      <c r="G45" s="366"/>
      <c r="H45" s="846"/>
      <c r="I45" s="366"/>
      <c r="J45" s="846"/>
      <c r="K45" s="366"/>
      <c r="L45" s="846"/>
      <c r="M45" s="369"/>
      <c r="N45" s="840"/>
      <c r="O45" s="841"/>
      <c r="P45" s="841"/>
      <c r="Q45" s="841"/>
      <c r="R45" s="841"/>
      <c r="S45" s="842"/>
    </row>
    <row r="46" spans="2:35" ht="16.05" customHeight="1" x14ac:dyDescent="0.25">
      <c r="B46" s="1287"/>
      <c r="C46" s="366" t="s">
        <v>451</v>
      </c>
      <c r="D46" s="846">
        <f>'B3-开发进度'!K5</f>
        <v>0</v>
      </c>
      <c r="E46" s="366"/>
      <c r="F46" s="846"/>
      <c r="G46" s="366"/>
      <c r="H46" s="846"/>
      <c r="I46" s="366"/>
      <c r="J46" s="846"/>
      <c r="K46" s="366"/>
      <c r="L46" s="846"/>
      <c r="M46" s="369"/>
      <c r="N46" s="840"/>
      <c r="O46" s="841"/>
      <c r="P46" s="841"/>
      <c r="Q46" s="841"/>
      <c r="R46" s="841"/>
      <c r="S46" s="842"/>
    </row>
    <row r="47" spans="2:35" ht="16.05" customHeight="1" x14ac:dyDescent="0.25">
      <c r="B47" s="1287"/>
      <c r="C47" s="366" t="s">
        <v>452</v>
      </c>
      <c r="D47" s="846"/>
      <c r="E47" s="366"/>
      <c r="F47" s="846"/>
      <c r="G47" s="366"/>
      <c r="H47" s="846"/>
      <c r="I47" s="366"/>
      <c r="J47" s="846"/>
      <c r="K47" s="366"/>
      <c r="L47" s="846"/>
      <c r="M47" s="369"/>
      <c r="N47" s="840"/>
      <c r="O47" s="841"/>
      <c r="P47" s="841"/>
      <c r="Q47" s="841"/>
      <c r="R47" s="841"/>
      <c r="S47" s="842"/>
    </row>
    <row r="48" spans="2:35" ht="16.05" customHeight="1" x14ac:dyDescent="0.25">
      <c r="B48" s="1287"/>
      <c r="C48" s="366" t="s">
        <v>465</v>
      </c>
      <c r="D48" s="846"/>
      <c r="E48" s="366"/>
      <c r="F48" s="846"/>
      <c r="G48" s="366"/>
      <c r="H48" s="846"/>
      <c r="I48" s="366"/>
      <c r="J48" s="846"/>
      <c r="K48" s="366"/>
      <c r="L48" s="846"/>
      <c r="M48" s="369"/>
      <c r="N48" s="840"/>
      <c r="O48" s="841"/>
      <c r="P48" s="841"/>
      <c r="Q48" s="841"/>
      <c r="R48" s="841"/>
      <c r="S48" s="842"/>
    </row>
    <row r="49" spans="2:19" ht="16.05" customHeight="1" x14ac:dyDescent="0.25">
      <c r="B49" s="1287"/>
      <c r="C49" s="366" t="s">
        <v>453</v>
      </c>
      <c r="D49" s="846"/>
      <c r="E49" s="366"/>
      <c r="F49" s="846"/>
      <c r="G49" s="366"/>
      <c r="H49" s="846"/>
      <c r="I49" s="366"/>
      <c r="J49" s="846"/>
      <c r="K49" s="366"/>
      <c r="L49" s="846"/>
      <c r="M49" s="369"/>
      <c r="N49" s="840"/>
      <c r="O49" s="841"/>
      <c r="P49" s="841"/>
      <c r="Q49" s="841"/>
      <c r="R49" s="841"/>
      <c r="S49" s="842"/>
    </row>
    <row r="50" spans="2:19" ht="16.05" customHeight="1" x14ac:dyDescent="0.25">
      <c r="B50" s="1287"/>
      <c r="C50" s="366" t="s">
        <v>454</v>
      </c>
      <c r="D50" s="846"/>
      <c r="E50" s="366"/>
      <c r="F50" s="846"/>
      <c r="G50" s="366"/>
      <c r="H50" s="846"/>
      <c r="I50" s="366"/>
      <c r="J50" s="846"/>
      <c r="K50" s="366"/>
      <c r="L50" s="846"/>
      <c r="M50" s="369"/>
      <c r="N50" s="840"/>
      <c r="O50" s="841"/>
      <c r="P50" s="841"/>
      <c r="Q50" s="841"/>
      <c r="R50" s="841"/>
      <c r="S50" s="842"/>
    </row>
    <row r="51" spans="2:19" ht="16.05" customHeight="1" x14ac:dyDescent="0.25">
      <c r="B51" s="1287"/>
      <c r="C51" s="366" t="s">
        <v>455</v>
      </c>
      <c r="D51" s="846"/>
      <c r="E51" s="366"/>
      <c r="F51" s="846"/>
      <c r="G51" s="366"/>
      <c r="H51" s="846"/>
      <c r="I51" s="366"/>
      <c r="J51" s="846"/>
      <c r="K51" s="366"/>
      <c r="L51" s="846"/>
      <c r="M51" s="369"/>
      <c r="N51" s="840"/>
      <c r="O51" s="841"/>
      <c r="P51" s="841"/>
      <c r="Q51" s="841"/>
      <c r="R51" s="841"/>
      <c r="S51" s="842"/>
    </row>
    <row r="52" spans="2:19" ht="16.05" customHeight="1" x14ac:dyDescent="0.25">
      <c r="B52" s="1287"/>
      <c r="C52" s="366" t="s">
        <v>456</v>
      </c>
      <c r="D52" s="846"/>
      <c r="E52" s="366"/>
      <c r="F52" s="846"/>
      <c r="G52" s="366"/>
      <c r="H52" s="846"/>
      <c r="I52" s="366"/>
      <c r="J52" s="846"/>
      <c r="K52" s="366"/>
      <c r="L52" s="846"/>
      <c r="M52" s="369"/>
      <c r="N52" s="840"/>
      <c r="O52" s="841"/>
      <c r="P52" s="841"/>
      <c r="Q52" s="841"/>
      <c r="R52" s="841"/>
      <c r="S52" s="842"/>
    </row>
    <row r="53" spans="2:19" ht="16.05" customHeight="1" x14ac:dyDescent="0.25">
      <c r="B53" s="1287"/>
      <c r="C53" s="366" t="s">
        <v>457</v>
      </c>
      <c r="D53" s="846"/>
      <c r="E53" s="366"/>
      <c r="F53" s="846"/>
      <c r="G53" s="366"/>
      <c r="H53" s="846"/>
      <c r="I53" s="366"/>
      <c r="J53" s="846"/>
      <c r="K53" s="366"/>
      <c r="L53" s="846"/>
      <c r="M53" s="369"/>
      <c r="N53" s="840"/>
      <c r="O53" s="841"/>
      <c r="P53" s="841"/>
      <c r="Q53" s="841"/>
      <c r="R53" s="841"/>
      <c r="S53" s="842"/>
    </row>
    <row r="54" spans="2:19" ht="16.05" customHeight="1" x14ac:dyDescent="0.25">
      <c r="B54" s="1287"/>
      <c r="C54" s="366" t="s">
        <v>458</v>
      </c>
      <c r="D54" s="846"/>
      <c r="E54" s="366"/>
      <c r="F54" s="846"/>
      <c r="G54" s="366"/>
      <c r="H54" s="846"/>
      <c r="I54" s="366"/>
      <c r="J54" s="846"/>
      <c r="K54" s="366"/>
      <c r="L54" s="846"/>
      <c r="M54" s="369"/>
      <c r="N54" s="840"/>
      <c r="O54" s="841"/>
      <c r="P54" s="841"/>
      <c r="Q54" s="841"/>
      <c r="R54" s="841"/>
      <c r="S54" s="842"/>
    </row>
    <row r="55" spans="2:19" ht="16.05" customHeight="1" x14ac:dyDescent="0.25">
      <c r="B55" s="1287"/>
      <c r="C55" s="366" t="s">
        <v>459</v>
      </c>
      <c r="D55" s="846"/>
      <c r="E55" s="366"/>
      <c r="F55" s="846"/>
      <c r="G55" s="366"/>
      <c r="H55" s="846"/>
      <c r="I55" s="366"/>
      <c r="J55" s="846"/>
      <c r="K55" s="366"/>
      <c r="L55" s="846"/>
      <c r="M55" s="369"/>
      <c r="N55" s="840"/>
      <c r="O55" s="841"/>
      <c r="P55" s="841"/>
      <c r="Q55" s="841"/>
      <c r="R55" s="841"/>
      <c r="S55" s="842"/>
    </row>
    <row r="56" spans="2:19" ht="16.05" customHeight="1" x14ac:dyDescent="0.25">
      <c r="B56" s="1287"/>
      <c r="C56" s="366" t="s">
        <v>460</v>
      </c>
      <c r="D56" s="846"/>
      <c r="E56" s="366"/>
      <c r="F56" s="846"/>
      <c r="G56" s="366"/>
      <c r="H56" s="846"/>
      <c r="I56" s="366"/>
      <c r="J56" s="846"/>
      <c r="K56" s="366"/>
      <c r="L56" s="846"/>
      <c r="M56" s="369"/>
      <c r="N56" s="840"/>
      <c r="O56" s="841"/>
      <c r="P56" s="841"/>
      <c r="Q56" s="841"/>
      <c r="R56" s="841"/>
      <c r="S56" s="842"/>
    </row>
    <row r="57" spans="2:19" ht="16.05" customHeight="1" x14ac:dyDescent="0.25">
      <c r="B57" s="1287"/>
      <c r="C57" s="366" t="s">
        <v>446</v>
      </c>
      <c r="D57" s="846"/>
      <c r="E57" s="366"/>
      <c r="F57" s="846"/>
      <c r="G57" s="366"/>
      <c r="H57" s="846"/>
      <c r="I57" s="366"/>
      <c r="J57" s="846"/>
      <c r="K57" s="366"/>
      <c r="L57" s="846"/>
      <c r="M57" s="369"/>
      <c r="N57" s="840"/>
      <c r="O57" s="841"/>
      <c r="P57" s="841"/>
      <c r="Q57" s="841"/>
      <c r="R57" s="841"/>
      <c r="S57" s="842"/>
    </row>
    <row r="58" spans="2:19" ht="16.05" customHeight="1" x14ac:dyDescent="0.25">
      <c r="B58" s="1287"/>
      <c r="C58" s="366" t="s">
        <v>447</v>
      </c>
      <c r="D58" s="846"/>
      <c r="E58" s="366"/>
      <c r="F58" s="846"/>
      <c r="G58" s="366"/>
      <c r="H58" s="846"/>
      <c r="I58" s="366"/>
      <c r="J58" s="846"/>
      <c r="K58" s="366"/>
      <c r="L58" s="846"/>
      <c r="M58" s="369"/>
      <c r="N58" s="840"/>
      <c r="O58" s="841"/>
      <c r="P58" s="841"/>
      <c r="Q58" s="841"/>
      <c r="R58" s="841"/>
      <c r="S58" s="842"/>
    </row>
    <row r="59" spans="2:19" ht="16.05" customHeight="1" thickBot="1" x14ac:dyDescent="0.3">
      <c r="B59" s="1288"/>
      <c r="C59" s="370"/>
      <c r="D59" s="847"/>
      <c r="E59" s="370"/>
      <c r="F59" s="847"/>
      <c r="G59" s="370"/>
      <c r="H59" s="847"/>
      <c r="I59" s="370"/>
      <c r="J59" s="847"/>
      <c r="K59" s="370"/>
      <c r="L59" s="847"/>
      <c r="M59" s="371"/>
      <c r="N59" s="843"/>
      <c r="O59" s="844"/>
      <c r="P59" s="844"/>
      <c r="Q59" s="844"/>
      <c r="R59" s="844"/>
      <c r="S59" s="845"/>
    </row>
    <row r="60" spans="2:19" ht="16.05" customHeight="1" x14ac:dyDescent="0.25"/>
    <row r="61" spans="2:19" ht="16.05" customHeight="1" x14ac:dyDescent="0.25"/>
    <row r="62" spans="2:19" ht="16.05" customHeight="1" x14ac:dyDescent="0.25"/>
    <row r="63" spans="2:19" ht="16.05" customHeight="1" x14ac:dyDescent="0.25"/>
    <row r="64" spans="2:19"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row r="1128" ht="16.05" customHeight="1" x14ac:dyDescent="0.25"/>
    <row r="1129" ht="16.05" customHeight="1" x14ac:dyDescent="0.25"/>
    <row r="1130" ht="16.05" customHeight="1" x14ac:dyDescent="0.25"/>
    <row r="1131" ht="16.05" customHeight="1" x14ac:dyDescent="0.25"/>
    <row r="1132" ht="16.05" customHeight="1" x14ac:dyDescent="0.25"/>
    <row r="1133" ht="16.05" customHeight="1" x14ac:dyDescent="0.25"/>
    <row r="1134" ht="16.05" customHeight="1" x14ac:dyDescent="0.25"/>
  </sheetData>
  <sheetProtection sheet="1" objects="1" scenarios="1"/>
  <mergeCells count="13">
    <mergeCell ref="B37:B59"/>
    <mergeCell ref="N37:S37"/>
    <mergeCell ref="B4:B10"/>
    <mergeCell ref="B11:B17"/>
    <mergeCell ref="B18:B24"/>
    <mergeCell ref="B25:B31"/>
    <mergeCell ref="C37:M37"/>
    <mergeCell ref="L2:O2"/>
    <mergeCell ref="D2:E2"/>
    <mergeCell ref="G2:J2"/>
    <mergeCell ref="F2:F3"/>
    <mergeCell ref="B2:B3"/>
    <mergeCell ref="C2:C3"/>
  </mergeCells>
  <phoneticPr fontId="2" type="noConversion"/>
  <conditionalFormatting sqref="Z11:EH31">
    <cfRule type="expression" dxfId="4" priority="1">
      <formula>Z$3&lt;TODAY()</formula>
    </cfRule>
  </conditionalFormatting>
  <pageMargins left="0.7" right="0.7" top="0.75" bottom="0.75" header="0.3" footer="0.3"/>
  <pageSetup paperSize="9" orientation="portrait" r:id="rId1"/>
  <ignoredErrors>
    <ignoredError sqref="H17 H24:H31 P17:Y24 P10:Y10 J24:J31 L17:L24 M17 M4:M10 K10 H4:K9 H10:J10 M24 M31" formula="1"/>
    <ignoredError sqref="D43:D46 AB16:AL16 AJ17:AL24 AB17:AI24 Z25:AI31 Z17:AA24 AM17:AS31 AJ31:AL31 AT17:EH3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H1084"/>
  <sheetViews>
    <sheetView showGridLines="0" showZeros="0" zoomScale="90" zoomScaleNormal="90" workbookViewId="0">
      <pane xSplit="3" ySplit="3" topLeftCell="D4" activePane="bottomRight" state="frozen"/>
      <selection pane="topRight" activeCell="D1" sqref="D1"/>
      <selection pane="bottomLeft" activeCell="A4" sqref="A4"/>
      <selection pane="bottomRight" activeCell="I1" sqref="I1"/>
    </sheetView>
  </sheetViews>
  <sheetFormatPr defaultRowHeight="15" outlineLevelRow="1" x14ac:dyDescent="0.25"/>
  <cols>
    <col min="1" max="1" width="1.6640625" style="1" customWidth="1"/>
    <col min="2" max="2" width="8.88671875" style="1"/>
    <col min="3" max="3" width="18.44140625" style="1" customWidth="1"/>
    <col min="4" max="15" width="10.77734375" style="1" customWidth="1"/>
    <col min="16" max="138" width="9.77734375" style="1" customWidth="1"/>
    <col min="139" max="16384" width="8.88671875" style="1"/>
  </cols>
  <sheetData>
    <row r="1" spans="2:138" ht="37.200000000000003" customHeight="1" thickBot="1" x14ac:dyDescent="0.3">
      <c r="Z1" s="296">
        <f>YEAR(Z3)</f>
        <v>1900</v>
      </c>
      <c r="AA1" s="296">
        <f t="shared" ref="AA1:CL1" si="0">YEAR(AA3)</f>
        <v>1900</v>
      </c>
      <c r="AB1" s="296">
        <f t="shared" si="0"/>
        <v>1900</v>
      </c>
      <c r="AC1" s="296">
        <f t="shared" si="0"/>
        <v>1900</v>
      </c>
      <c r="AD1" s="296">
        <f t="shared" si="0"/>
        <v>1900</v>
      </c>
      <c r="AE1" s="296">
        <f t="shared" si="0"/>
        <v>1900</v>
      </c>
      <c r="AF1" s="296">
        <f t="shared" si="0"/>
        <v>1900</v>
      </c>
      <c r="AG1" s="296">
        <f t="shared" si="0"/>
        <v>1900</v>
      </c>
      <c r="AH1" s="296">
        <f t="shared" si="0"/>
        <v>1900</v>
      </c>
      <c r="AI1" s="296">
        <f t="shared" si="0"/>
        <v>1900</v>
      </c>
      <c r="AJ1" s="296">
        <f t="shared" si="0"/>
        <v>1900</v>
      </c>
      <c r="AK1" s="296">
        <f t="shared" si="0"/>
        <v>1900</v>
      </c>
      <c r="AL1" s="296">
        <f t="shared" si="0"/>
        <v>1901</v>
      </c>
      <c r="AM1" s="296">
        <f t="shared" si="0"/>
        <v>1901</v>
      </c>
      <c r="AN1" s="296">
        <f t="shared" si="0"/>
        <v>1901</v>
      </c>
      <c r="AO1" s="296">
        <f t="shared" si="0"/>
        <v>1901</v>
      </c>
      <c r="AP1" s="296">
        <f t="shared" si="0"/>
        <v>1901</v>
      </c>
      <c r="AQ1" s="296">
        <f t="shared" si="0"/>
        <v>1901</v>
      </c>
      <c r="AR1" s="296">
        <f t="shared" si="0"/>
        <v>1901</v>
      </c>
      <c r="AS1" s="296">
        <f t="shared" si="0"/>
        <v>1901</v>
      </c>
      <c r="AT1" s="296">
        <f t="shared" si="0"/>
        <v>1901</v>
      </c>
      <c r="AU1" s="296">
        <f t="shared" si="0"/>
        <v>1901</v>
      </c>
      <c r="AV1" s="296">
        <f t="shared" si="0"/>
        <v>1901</v>
      </c>
      <c r="AW1" s="296">
        <f t="shared" si="0"/>
        <v>1901</v>
      </c>
      <c r="AX1" s="296">
        <f t="shared" si="0"/>
        <v>1902</v>
      </c>
      <c r="AY1" s="296">
        <f t="shared" si="0"/>
        <v>1902</v>
      </c>
      <c r="AZ1" s="296">
        <f t="shared" si="0"/>
        <v>1902</v>
      </c>
      <c r="BA1" s="296">
        <f t="shared" si="0"/>
        <v>1902</v>
      </c>
      <c r="BB1" s="296">
        <f t="shared" si="0"/>
        <v>1902</v>
      </c>
      <c r="BC1" s="296">
        <f t="shared" si="0"/>
        <v>1902</v>
      </c>
      <c r="BD1" s="296">
        <f t="shared" si="0"/>
        <v>1902</v>
      </c>
      <c r="BE1" s="296">
        <f t="shared" si="0"/>
        <v>1902</v>
      </c>
      <c r="BF1" s="296">
        <f t="shared" si="0"/>
        <v>1902</v>
      </c>
      <c r="BG1" s="296">
        <f t="shared" si="0"/>
        <v>1902</v>
      </c>
      <c r="BH1" s="296">
        <f t="shared" si="0"/>
        <v>1902</v>
      </c>
      <c r="BI1" s="296">
        <f t="shared" si="0"/>
        <v>1902</v>
      </c>
      <c r="BJ1" s="296">
        <f t="shared" si="0"/>
        <v>1903</v>
      </c>
      <c r="BK1" s="296">
        <f t="shared" si="0"/>
        <v>1903</v>
      </c>
      <c r="BL1" s="296">
        <f t="shared" si="0"/>
        <v>1903</v>
      </c>
      <c r="BM1" s="296">
        <f t="shared" si="0"/>
        <v>1903</v>
      </c>
      <c r="BN1" s="296">
        <f t="shared" si="0"/>
        <v>1903</v>
      </c>
      <c r="BO1" s="296">
        <f t="shared" si="0"/>
        <v>1903</v>
      </c>
      <c r="BP1" s="296">
        <f t="shared" si="0"/>
        <v>1903</v>
      </c>
      <c r="BQ1" s="296">
        <f t="shared" si="0"/>
        <v>1903</v>
      </c>
      <c r="BR1" s="296">
        <f t="shared" si="0"/>
        <v>1903</v>
      </c>
      <c r="BS1" s="296">
        <f t="shared" si="0"/>
        <v>1903</v>
      </c>
      <c r="BT1" s="296">
        <f t="shared" si="0"/>
        <v>1903</v>
      </c>
      <c r="BU1" s="296">
        <f t="shared" si="0"/>
        <v>1903</v>
      </c>
      <c r="BV1" s="296">
        <f t="shared" si="0"/>
        <v>1904</v>
      </c>
      <c r="BW1" s="296">
        <f t="shared" si="0"/>
        <v>1904</v>
      </c>
      <c r="BX1" s="296">
        <f t="shared" si="0"/>
        <v>1904</v>
      </c>
      <c r="BY1" s="296">
        <f t="shared" si="0"/>
        <v>1904</v>
      </c>
      <c r="BZ1" s="296">
        <f t="shared" si="0"/>
        <v>1904</v>
      </c>
      <c r="CA1" s="296">
        <f t="shared" si="0"/>
        <v>1904</v>
      </c>
      <c r="CB1" s="296">
        <f t="shared" si="0"/>
        <v>1904</v>
      </c>
      <c r="CC1" s="296">
        <f t="shared" si="0"/>
        <v>1904</v>
      </c>
      <c r="CD1" s="296">
        <f t="shared" si="0"/>
        <v>1904</v>
      </c>
      <c r="CE1" s="296">
        <f t="shared" si="0"/>
        <v>1904</v>
      </c>
      <c r="CF1" s="296">
        <f t="shared" si="0"/>
        <v>1904</v>
      </c>
      <c r="CG1" s="296">
        <f t="shared" si="0"/>
        <v>1904</v>
      </c>
      <c r="CH1" s="296">
        <f t="shared" si="0"/>
        <v>1905</v>
      </c>
      <c r="CI1" s="296">
        <f t="shared" si="0"/>
        <v>1905</v>
      </c>
      <c r="CJ1" s="296">
        <f t="shared" si="0"/>
        <v>1905</v>
      </c>
      <c r="CK1" s="296">
        <f t="shared" si="0"/>
        <v>1905</v>
      </c>
      <c r="CL1" s="296">
        <f t="shared" si="0"/>
        <v>1905</v>
      </c>
      <c r="CM1" s="296">
        <f t="shared" ref="CM1:EH1" si="1">YEAR(CM3)</f>
        <v>1905</v>
      </c>
      <c r="CN1" s="296">
        <f t="shared" si="1"/>
        <v>1905</v>
      </c>
      <c r="CO1" s="296">
        <f t="shared" si="1"/>
        <v>1905</v>
      </c>
      <c r="CP1" s="296">
        <f t="shared" si="1"/>
        <v>1905</v>
      </c>
      <c r="CQ1" s="296">
        <f t="shared" si="1"/>
        <v>1905</v>
      </c>
      <c r="CR1" s="296">
        <f t="shared" si="1"/>
        <v>1905</v>
      </c>
      <c r="CS1" s="296">
        <f t="shared" si="1"/>
        <v>1905</v>
      </c>
      <c r="CT1" s="296">
        <f t="shared" si="1"/>
        <v>1906</v>
      </c>
      <c r="CU1" s="296">
        <f t="shared" si="1"/>
        <v>1906</v>
      </c>
      <c r="CV1" s="296">
        <f t="shared" si="1"/>
        <v>1906</v>
      </c>
      <c r="CW1" s="296">
        <f t="shared" si="1"/>
        <v>1906</v>
      </c>
      <c r="CX1" s="296">
        <f t="shared" si="1"/>
        <v>1906</v>
      </c>
      <c r="CY1" s="296">
        <f t="shared" si="1"/>
        <v>1906</v>
      </c>
      <c r="CZ1" s="296">
        <f t="shared" si="1"/>
        <v>1906</v>
      </c>
      <c r="DA1" s="296">
        <f t="shared" si="1"/>
        <v>1906</v>
      </c>
      <c r="DB1" s="296">
        <f t="shared" si="1"/>
        <v>1906</v>
      </c>
      <c r="DC1" s="296">
        <f t="shared" si="1"/>
        <v>1906</v>
      </c>
      <c r="DD1" s="296">
        <f t="shared" si="1"/>
        <v>1906</v>
      </c>
      <c r="DE1" s="296">
        <f t="shared" si="1"/>
        <v>1906</v>
      </c>
      <c r="DF1" s="296">
        <f t="shared" si="1"/>
        <v>1907</v>
      </c>
      <c r="DG1" s="296">
        <f t="shared" si="1"/>
        <v>1907</v>
      </c>
      <c r="DH1" s="296">
        <f t="shared" si="1"/>
        <v>1907</v>
      </c>
      <c r="DI1" s="296">
        <f t="shared" si="1"/>
        <v>1907</v>
      </c>
      <c r="DJ1" s="296">
        <f t="shared" si="1"/>
        <v>1907</v>
      </c>
      <c r="DK1" s="296">
        <f t="shared" si="1"/>
        <v>1907</v>
      </c>
      <c r="DL1" s="296">
        <f t="shared" si="1"/>
        <v>1907</v>
      </c>
      <c r="DM1" s="296">
        <f t="shared" si="1"/>
        <v>1907</v>
      </c>
      <c r="DN1" s="296">
        <f t="shared" si="1"/>
        <v>1907</v>
      </c>
      <c r="DO1" s="296">
        <f t="shared" si="1"/>
        <v>1907</v>
      </c>
      <c r="DP1" s="296">
        <f t="shared" si="1"/>
        <v>1907</v>
      </c>
      <c r="DQ1" s="296">
        <f t="shared" si="1"/>
        <v>1907</v>
      </c>
      <c r="DR1" s="296">
        <f t="shared" si="1"/>
        <v>1908</v>
      </c>
      <c r="DS1" s="296">
        <f t="shared" si="1"/>
        <v>1908</v>
      </c>
      <c r="DT1" s="296">
        <f t="shared" si="1"/>
        <v>1908</v>
      </c>
      <c r="DU1" s="296">
        <f t="shared" si="1"/>
        <v>1908</v>
      </c>
      <c r="DV1" s="296">
        <f t="shared" si="1"/>
        <v>1908</v>
      </c>
      <c r="DW1" s="296">
        <f t="shared" si="1"/>
        <v>1908</v>
      </c>
      <c r="DX1" s="296">
        <f t="shared" si="1"/>
        <v>1908</v>
      </c>
      <c r="DY1" s="296">
        <f t="shared" si="1"/>
        <v>1908</v>
      </c>
      <c r="DZ1" s="296">
        <f t="shared" si="1"/>
        <v>1908</v>
      </c>
      <c r="EA1" s="296">
        <f t="shared" si="1"/>
        <v>1908</v>
      </c>
      <c r="EB1" s="296">
        <f t="shared" si="1"/>
        <v>1908</v>
      </c>
      <c r="EC1" s="296">
        <f t="shared" si="1"/>
        <v>1908</v>
      </c>
      <c r="ED1" s="296">
        <f t="shared" si="1"/>
        <v>1909</v>
      </c>
      <c r="EE1" s="296">
        <f t="shared" si="1"/>
        <v>1909</v>
      </c>
      <c r="EF1" s="296">
        <f t="shared" si="1"/>
        <v>1909</v>
      </c>
      <c r="EG1" s="296">
        <f t="shared" si="1"/>
        <v>1909</v>
      </c>
      <c r="EH1" s="296">
        <f t="shared" si="1"/>
        <v>1909</v>
      </c>
    </row>
    <row r="2" spans="2:138" ht="16.95" customHeight="1" x14ac:dyDescent="0.25">
      <c r="B2" s="1299" t="s">
        <v>370</v>
      </c>
      <c r="C2" s="1300" t="s">
        <v>429</v>
      </c>
      <c r="D2" s="1300" t="s">
        <v>610</v>
      </c>
      <c r="E2" s="1300"/>
      <c r="F2" s="1278" t="s">
        <v>363</v>
      </c>
      <c r="G2" s="1299" t="s">
        <v>645</v>
      </c>
      <c r="H2" s="1300"/>
      <c r="I2" s="1300"/>
      <c r="J2" s="1301"/>
      <c r="K2" s="488" t="s">
        <v>572</v>
      </c>
      <c r="L2" s="1299" t="s">
        <v>604</v>
      </c>
      <c r="M2" s="1300"/>
      <c r="N2" s="1300"/>
      <c r="O2" s="1301"/>
      <c r="P2" s="468" t="s">
        <v>368</v>
      </c>
      <c r="Q2" s="373"/>
      <c r="R2" s="373"/>
      <c r="S2" s="373"/>
      <c r="T2" s="373"/>
      <c r="U2" s="373"/>
      <c r="V2" s="373"/>
      <c r="W2" s="373"/>
      <c r="X2" s="373"/>
      <c r="Y2" s="373"/>
      <c r="Z2" s="573" t="s">
        <v>367</v>
      </c>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c r="CV2" s="574"/>
      <c r="CW2" s="574"/>
      <c r="CX2" s="574"/>
      <c r="CY2" s="574"/>
      <c r="CZ2" s="574"/>
      <c r="DA2" s="574"/>
      <c r="DB2" s="574"/>
      <c r="DC2" s="574"/>
      <c r="DD2" s="574"/>
      <c r="DE2" s="574"/>
      <c r="DF2" s="574"/>
      <c r="DG2" s="574"/>
      <c r="DH2" s="574"/>
      <c r="DI2" s="574"/>
      <c r="DJ2" s="574"/>
      <c r="DK2" s="574"/>
      <c r="DL2" s="574"/>
      <c r="DM2" s="574"/>
      <c r="DN2" s="574"/>
      <c r="DO2" s="574"/>
      <c r="DP2" s="574"/>
      <c r="DQ2" s="574"/>
      <c r="DR2" s="574"/>
      <c r="DS2" s="574"/>
      <c r="DT2" s="574"/>
      <c r="DU2" s="574"/>
      <c r="DV2" s="574"/>
      <c r="DW2" s="574"/>
      <c r="DX2" s="574"/>
      <c r="DY2" s="574"/>
      <c r="DZ2" s="574"/>
      <c r="EA2" s="574"/>
      <c r="EB2" s="574"/>
      <c r="EC2" s="574"/>
      <c r="ED2" s="574"/>
      <c r="EE2" s="575"/>
      <c r="EF2" s="575"/>
      <c r="EG2" s="575"/>
      <c r="EH2" s="576"/>
    </row>
    <row r="3" spans="2:138" ht="16.95" customHeight="1" x14ac:dyDescent="0.25">
      <c r="B3" s="1302"/>
      <c r="C3" s="1268"/>
      <c r="D3" s="485" t="s">
        <v>611</v>
      </c>
      <c r="E3" s="485" t="s">
        <v>568</v>
      </c>
      <c r="F3" s="1263"/>
      <c r="G3" s="583" t="s">
        <v>612</v>
      </c>
      <c r="H3" s="485" t="s">
        <v>567</v>
      </c>
      <c r="I3" s="485" t="s">
        <v>431</v>
      </c>
      <c r="J3" s="486" t="s">
        <v>432</v>
      </c>
      <c r="K3" s="487" t="s">
        <v>613</v>
      </c>
      <c r="L3" s="583" t="s">
        <v>614</v>
      </c>
      <c r="M3" s="485" t="s">
        <v>567</v>
      </c>
      <c r="N3" s="485" t="s">
        <v>431</v>
      </c>
      <c r="O3" s="486" t="s">
        <v>432</v>
      </c>
      <c r="P3" s="582">
        <f>YEAR(开始时间)</f>
        <v>1900</v>
      </c>
      <c r="Q3" s="572">
        <f>P3+1</f>
        <v>1901</v>
      </c>
      <c r="R3" s="572">
        <f t="shared" ref="R3:Y3" si="2">Q3+1</f>
        <v>1902</v>
      </c>
      <c r="S3" s="572">
        <f t="shared" si="2"/>
        <v>1903</v>
      </c>
      <c r="T3" s="572">
        <f t="shared" si="2"/>
        <v>1904</v>
      </c>
      <c r="U3" s="572">
        <f t="shared" si="2"/>
        <v>1905</v>
      </c>
      <c r="V3" s="572">
        <f t="shared" si="2"/>
        <v>1906</v>
      </c>
      <c r="W3" s="572">
        <f t="shared" si="2"/>
        <v>1907</v>
      </c>
      <c r="X3" s="572">
        <f t="shared" si="2"/>
        <v>1908</v>
      </c>
      <c r="Y3" s="572">
        <f t="shared" si="2"/>
        <v>1909</v>
      </c>
      <c r="Z3" s="577">
        <f>开始时间</f>
        <v>0</v>
      </c>
      <c r="AA3" s="577">
        <f>DATE(YEAR(Z3),MONTH(Z3)+2,0)</f>
        <v>60</v>
      </c>
      <c r="AB3" s="577">
        <f t="shared" ref="AB3:CM3" si="3">DATE(YEAR(AA3),MONTH(AA3)+2,0)</f>
        <v>91</v>
      </c>
      <c r="AC3" s="577">
        <f t="shared" si="3"/>
        <v>121</v>
      </c>
      <c r="AD3" s="577">
        <f t="shared" si="3"/>
        <v>152</v>
      </c>
      <c r="AE3" s="577">
        <f t="shared" si="3"/>
        <v>182</v>
      </c>
      <c r="AF3" s="577">
        <f t="shared" si="3"/>
        <v>213</v>
      </c>
      <c r="AG3" s="577">
        <f t="shared" si="3"/>
        <v>244</v>
      </c>
      <c r="AH3" s="577">
        <f t="shared" si="3"/>
        <v>274</v>
      </c>
      <c r="AI3" s="577">
        <f t="shared" si="3"/>
        <v>305</v>
      </c>
      <c r="AJ3" s="577">
        <f t="shared" si="3"/>
        <v>335</v>
      </c>
      <c r="AK3" s="577">
        <f t="shared" si="3"/>
        <v>366</v>
      </c>
      <c r="AL3" s="577">
        <f t="shared" si="3"/>
        <v>397</v>
      </c>
      <c r="AM3" s="577">
        <f t="shared" si="3"/>
        <v>425</v>
      </c>
      <c r="AN3" s="577">
        <f t="shared" si="3"/>
        <v>456</v>
      </c>
      <c r="AO3" s="577">
        <f t="shared" si="3"/>
        <v>486</v>
      </c>
      <c r="AP3" s="577">
        <f t="shared" si="3"/>
        <v>517</v>
      </c>
      <c r="AQ3" s="577">
        <f t="shared" si="3"/>
        <v>547</v>
      </c>
      <c r="AR3" s="577">
        <f t="shared" si="3"/>
        <v>578</v>
      </c>
      <c r="AS3" s="577">
        <f t="shared" si="3"/>
        <v>609</v>
      </c>
      <c r="AT3" s="577">
        <f t="shared" si="3"/>
        <v>639</v>
      </c>
      <c r="AU3" s="577">
        <f t="shared" si="3"/>
        <v>670</v>
      </c>
      <c r="AV3" s="577">
        <f t="shared" si="3"/>
        <v>700</v>
      </c>
      <c r="AW3" s="577">
        <f t="shared" si="3"/>
        <v>731</v>
      </c>
      <c r="AX3" s="577">
        <f t="shared" si="3"/>
        <v>762</v>
      </c>
      <c r="AY3" s="577">
        <f t="shared" si="3"/>
        <v>790</v>
      </c>
      <c r="AZ3" s="577">
        <f t="shared" si="3"/>
        <v>821</v>
      </c>
      <c r="BA3" s="577">
        <f t="shared" si="3"/>
        <v>851</v>
      </c>
      <c r="BB3" s="577">
        <f t="shared" si="3"/>
        <v>882</v>
      </c>
      <c r="BC3" s="577">
        <f t="shared" si="3"/>
        <v>912</v>
      </c>
      <c r="BD3" s="577">
        <f t="shared" si="3"/>
        <v>943</v>
      </c>
      <c r="BE3" s="577">
        <f t="shared" si="3"/>
        <v>974</v>
      </c>
      <c r="BF3" s="577">
        <f t="shared" si="3"/>
        <v>1004</v>
      </c>
      <c r="BG3" s="577">
        <f t="shared" si="3"/>
        <v>1035</v>
      </c>
      <c r="BH3" s="577">
        <f t="shared" si="3"/>
        <v>1065</v>
      </c>
      <c r="BI3" s="577">
        <f t="shared" si="3"/>
        <v>1096</v>
      </c>
      <c r="BJ3" s="577">
        <f t="shared" si="3"/>
        <v>1127</v>
      </c>
      <c r="BK3" s="577">
        <f t="shared" si="3"/>
        <v>1155</v>
      </c>
      <c r="BL3" s="577">
        <f t="shared" si="3"/>
        <v>1186</v>
      </c>
      <c r="BM3" s="577">
        <f t="shared" si="3"/>
        <v>1216</v>
      </c>
      <c r="BN3" s="577">
        <f t="shared" si="3"/>
        <v>1247</v>
      </c>
      <c r="BO3" s="577">
        <f t="shared" si="3"/>
        <v>1277</v>
      </c>
      <c r="BP3" s="577">
        <f t="shared" si="3"/>
        <v>1308</v>
      </c>
      <c r="BQ3" s="577">
        <f t="shared" si="3"/>
        <v>1339</v>
      </c>
      <c r="BR3" s="577">
        <f t="shared" si="3"/>
        <v>1369</v>
      </c>
      <c r="BS3" s="577">
        <f t="shared" si="3"/>
        <v>1400</v>
      </c>
      <c r="BT3" s="577">
        <f t="shared" si="3"/>
        <v>1430</v>
      </c>
      <c r="BU3" s="577">
        <f t="shared" si="3"/>
        <v>1461</v>
      </c>
      <c r="BV3" s="577">
        <f t="shared" si="3"/>
        <v>1492</v>
      </c>
      <c r="BW3" s="577">
        <f t="shared" si="3"/>
        <v>1521</v>
      </c>
      <c r="BX3" s="577">
        <f t="shared" si="3"/>
        <v>1552</v>
      </c>
      <c r="BY3" s="577">
        <f t="shared" si="3"/>
        <v>1582</v>
      </c>
      <c r="BZ3" s="577">
        <f t="shared" si="3"/>
        <v>1613</v>
      </c>
      <c r="CA3" s="577">
        <f t="shared" si="3"/>
        <v>1643</v>
      </c>
      <c r="CB3" s="577">
        <f t="shared" si="3"/>
        <v>1674</v>
      </c>
      <c r="CC3" s="577">
        <f t="shared" si="3"/>
        <v>1705</v>
      </c>
      <c r="CD3" s="577">
        <f t="shared" si="3"/>
        <v>1735</v>
      </c>
      <c r="CE3" s="577">
        <f t="shared" si="3"/>
        <v>1766</v>
      </c>
      <c r="CF3" s="577">
        <f t="shared" si="3"/>
        <v>1796</v>
      </c>
      <c r="CG3" s="577">
        <f t="shared" si="3"/>
        <v>1827</v>
      </c>
      <c r="CH3" s="577">
        <f t="shared" si="3"/>
        <v>1858</v>
      </c>
      <c r="CI3" s="577">
        <f t="shared" si="3"/>
        <v>1886</v>
      </c>
      <c r="CJ3" s="577">
        <f t="shared" si="3"/>
        <v>1917</v>
      </c>
      <c r="CK3" s="577">
        <f t="shared" si="3"/>
        <v>1947</v>
      </c>
      <c r="CL3" s="577">
        <f t="shared" si="3"/>
        <v>1978</v>
      </c>
      <c r="CM3" s="577">
        <f t="shared" si="3"/>
        <v>2008</v>
      </c>
      <c r="CN3" s="577">
        <f t="shared" ref="CN3:EH3" si="4">DATE(YEAR(CM3),MONTH(CM3)+2,0)</f>
        <v>2039</v>
      </c>
      <c r="CO3" s="577">
        <f t="shared" si="4"/>
        <v>2070</v>
      </c>
      <c r="CP3" s="577">
        <f t="shared" si="4"/>
        <v>2100</v>
      </c>
      <c r="CQ3" s="577">
        <f t="shared" si="4"/>
        <v>2131</v>
      </c>
      <c r="CR3" s="577">
        <f t="shared" si="4"/>
        <v>2161</v>
      </c>
      <c r="CS3" s="577">
        <f t="shared" si="4"/>
        <v>2192</v>
      </c>
      <c r="CT3" s="577">
        <f t="shared" si="4"/>
        <v>2223</v>
      </c>
      <c r="CU3" s="577">
        <f t="shared" si="4"/>
        <v>2251</v>
      </c>
      <c r="CV3" s="577">
        <f t="shared" si="4"/>
        <v>2282</v>
      </c>
      <c r="CW3" s="577">
        <f t="shared" si="4"/>
        <v>2312</v>
      </c>
      <c r="CX3" s="577">
        <f t="shared" si="4"/>
        <v>2343</v>
      </c>
      <c r="CY3" s="577">
        <f t="shared" si="4"/>
        <v>2373</v>
      </c>
      <c r="CZ3" s="577">
        <f t="shared" si="4"/>
        <v>2404</v>
      </c>
      <c r="DA3" s="577">
        <f t="shared" si="4"/>
        <v>2435</v>
      </c>
      <c r="DB3" s="577">
        <f t="shared" si="4"/>
        <v>2465</v>
      </c>
      <c r="DC3" s="577">
        <f t="shared" si="4"/>
        <v>2496</v>
      </c>
      <c r="DD3" s="577">
        <f t="shared" si="4"/>
        <v>2526</v>
      </c>
      <c r="DE3" s="577">
        <f t="shared" si="4"/>
        <v>2557</v>
      </c>
      <c r="DF3" s="577">
        <f t="shared" si="4"/>
        <v>2588</v>
      </c>
      <c r="DG3" s="577">
        <f t="shared" si="4"/>
        <v>2616</v>
      </c>
      <c r="DH3" s="577">
        <f t="shared" si="4"/>
        <v>2647</v>
      </c>
      <c r="DI3" s="577">
        <f t="shared" si="4"/>
        <v>2677</v>
      </c>
      <c r="DJ3" s="577">
        <f t="shared" si="4"/>
        <v>2708</v>
      </c>
      <c r="DK3" s="577">
        <f t="shared" si="4"/>
        <v>2738</v>
      </c>
      <c r="DL3" s="577">
        <f t="shared" si="4"/>
        <v>2769</v>
      </c>
      <c r="DM3" s="577">
        <f t="shared" si="4"/>
        <v>2800</v>
      </c>
      <c r="DN3" s="577">
        <f t="shared" si="4"/>
        <v>2830</v>
      </c>
      <c r="DO3" s="577">
        <f t="shared" si="4"/>
        <v>2861</v>
      </c>
      <c r="DP3" s="577">
        <f t="shared" si="4"/>
        <v>2891</v>
      </c>
      <c r="DQ3" s="577">
        <f t="shared" si="4"/>
        <v>2922</v>
      </c>
      <c r="DR3" s="577">
        <f t="shared" si="4"/>
        <v>2953</v>
      </c>
      <c r="DS3" s="577">
        <f t="shared" si="4"/>
        <v>2982</v>
      </c>
      <c r="DT3" s="577">
        <f t="shared" si="4"/>
        <v>3013</v>
      </c>
      <c r="DU3" s="577">
        <f t="shared" si="4"/>
        <v>3043</v>
      </c>
      <c r="DV3" s="577">
        <f t="shared" si="4"/>
        <v>3074</v>
      </c>
      <c r="DW3" s="577">
        <f t="shared" si="4"/>
        <v>3104</v>
      </c>
      <c r="DX3" s="577">
        <f t="shared" si="4"/>
        <v>3135</v>
      </c>
      <c r="DY3" s="577">
        <f t="shared" si="4"/>
        <v>3166</v>
      </c>
      <c r="DZ3" s="577">
        <f t="shared" si="4"/>
        <v>3196</v>
      </c>
      <c r="EA3" s="577">
        <f t="shared" si="4"/>
        <v>3227</v>
      </c>
      <c r="EB3" s="577">
        <f t="shared" si="4"/>
        <v>3257</v>
      </c>
      <c r="EC3" s="577">
        <f t="shared" si="4"/>
        <v>3288</v>
      </c>
      <c r="ED3" s="577">
        <f t="shared" si="4"/>
        <v>3319</v>
      </c>
      <c r="EE3" s="577">
        <f t="shared" si="4"/>
        <v>3347</v>
      </c>
      <c r="EF3" s="577">
        <f t="shared" si="4"/>
        <v>3378</v>
      </c>
      <c r="EG3" s="577">
        <f t="shared" si="4"/>
        <v>3408</v>
      </c>
      <c r="EH3" s="578">
        <f t="shared" si="4"/>
        <v>3439</v>
      </c>
    </row>
    <row r="4" spans="2:138" ht="16.95" customHeight="1" x14ac:dyDescent="0.25">
      <c r="B4" s="579"/>
      <c r="C4" s="580" t="s">
        <v>615</v>
      </c>
      <c r="D4" s="334"/>
      <c r="E4" s="336"/>
      <c r="F4" s="584"/>
      <c r="G4" s="335">
        <f>SUM(G5:G20)</f>
        <v>0</v>
      </c>
      <c r="H4" s="336">
        <f>'B1-基本信息'!D51</f>
        <v>1.2E-2</v>
      </c>
      <c r="I4" s="334">
        <f>G4-J4</f>
        <v>0</v>
      </c>
      <c r="J4" s="434">
        <f>G4/(1+H4)*H4</f>
        <v>0</v>
      </c>
      <c r="K4" s="585">
        <f>SUM(K5:K20)</f>
        <v>0</v>
      </c>
      <c r="L4" s="586">
        <f ca="1">SUM(L5:L20)</f>
        <v>0</v>
      </c>
      <c r="M4" s="336"/>
      <c r="N4" s="334">
        <f t="shared" ref="N4:O4" si="5">SUM(N5:N20)</f>
        <v>0</v>
      </c>
      <c r="O4" s="434">
        <f t="shared" si="5"/>
        <v>0</v>
      </c>
      <c r="P4" s="339">
        <f>SUM(P5:P20)</f>
        <v>0</v>
      </c>
      <c r="Q4" s="334">
        <f t="shared" ref="Q4:CB4" si="6">SUM(Q5:Q20)</f>
        <v>0</v>
      </c>
      <c r="R4" s="334">
        <f t="shared" si="6"/>
        <v>0</v>
      </c>
      <c r="S4" s="334">
        <f t="shared" si="6"/>
        <v>0</v>
      </c>
      <c r="T4" s="334">
        <f t="shared" si="6"/>
        <v>0</v>
      </c>
      <c r="U4" s="334">
        <f t="shared" si="6"/>
        <v>0</v>
      </c>
      <c r="V4" s="334">
        <f t="shared" si="6"/>
        <v>0</v>
      </c>
      <c r="W4" s="334">
        <f t="shared" si="6"/>
        <v>0</v>
      </c>
      <c r="X4" s="334">
        <f t="shared" si="6"/>
        <v>0</v>
      </c>
      <c r="Y4" s="334">
        <f t="shared" si="6"/>
        <v>0</v>
      </c>
      <c r="Z4" s="334">
        <f t="shared" si="6"/>
        <v>0</v>
      </c>
      <c r="AA4" s="334">
        <f t="shared" si="6"/>
        <v>0</v>
      </c>
      <c r="AB4" s="334">
        <f t="shared" si="6"/>
        <v>0</v>
      </c>
      <c r="AC4" s="334">
        <f t="shared" si="6"/>
        <v>0</v>
      </c>
      <c r="AD4" s="334">
        <f t="shared" si="6"/>
        <v>0</v>
      </c>
      <c r="AE4" s="334">
        <f t="shared" si="6"/>
        <v>0</v>
      </c>
      <c r="AF4" s="334">
        <f t="shared" si="6"/>
        <v>0</v>
      </c>
      <c r="AG4" s="334">
        <f t="shared" si="6"/>
        <v>0</v>
      </c>
      <c r="AH4" s="334">
        <f t="shared" si="6"/>
        <v>0</v>
      </c>
      <c r="AI4" s="334">
        <f t="shared" si="6"/>
        <v>0</v>
      </c>
      <c r="AJ4" s="334">
        <f t="shared" si="6"/>
        <v>0</v>
      </c>
      <c r="AK4" s="334">
        <f t="shared" si="6"/>
        <v>0</v>
      </c>
      <c r="AL4" s="334">
        <f t="shared" si="6"/>
        <v>0</v>
      </c>
      <c r="AM4" s="334">
        <f t="shared" si="6"/>
        <v>0</v>
      </c>
      <c r="AN4" s="334">
        <f t="shared" si="6"/>
        <v>0</v>
      </c>
      <c r="AO4" s="334">
        <f t="shared" si="6"/>
        <v>0</v>
      </c>
      <c r="AP4" s="334">
        <f t="shared" si="6"/>
        <v>0</v>
      </c>
      <c r="AQ4" s="334">
        <f t="shared" si="6"/>
        <v>0</v>
      </c>
      <c r="AR4" s="334">
        <f t="shared" si="6"/>
        <v>0</v>
      </c>
      <c r="AS4" s="334">
        <f t="shared" si="6"/>
        <v>0</v>
      </c>
      <c r="AT4" s="334">
        <f t="shared" si="6"/>
        <v>0</v>
      </c>
      <c r="AU4" s="334">
        <f t="shared" si="6"/>
        <v>0</v>
      </c>
      <c r="AV4" s="334">
        <f t="shared" si="6"/>
        <v>0</v>
      </c>
      <c r="AW4" s="334">
        <f t="shared" si="6"/>
        <v>0</v>
      </c>
      <c r="AX4" s="334">
        <f t="shared" si="6"/>
        <v>0</v>
      </c>
      <c r="AY4" s="334">
        <f t="shared" si="6"/>
        <v>0</v>
      </c>
      <c r="AZ4" s="334">
        <f t="shared" si="6"/>
        <v>0</v>
      </c>
      <c r="BA4" s="334">
        <f t="shared" si="6"/>
        <v>0</v>
      </c>
      <c r="BB4" s="334">
        <f t="shared" si="6"/>
        <v>0</v>
      </c>
      <c r="BC4" s="334">
        <f t="shared" si="6"/>
        <v>0</v>
      </c>
      <c r="BD4" s="334">
        <f t="shared" si="6"/>
        <v>0</v>
      </c>
      <c r="BE4" s="334">
        <f t="shared" si="6"/>
        <v>0</v>
      </c>
      <c r="BF4" s="334">
        <f t="shared" si="6"/>
        <v>0</v>
      </c>
      <c r="BG4" s="334">
        <f t="shared" si="6"/>
        <v>0</v>
      </c>
      <c r="BH4" s="334">
        <f t="shared" si="6"/>
        <v>0</v>
      </c>
      <c r="BI4" s="334">
        <f t="shared" si="6"/>
        <v>0</v>
      </c>
      <c r="BJ4" s="334">
        <f t="shared" si="6"/>
        <v>0</v>
      </c>
      <c r="BK4" s="334">
        <f t="shared" si="6"/>
        <v>0</v>
      </c>
      <c r="BL4" s="334">
        <f t="shared" si="6"/>
        <v>0</v>
      </c>
      <c r="BM4" s="334">
        <f t="shared" si="6"/>
        <v>0</v>
      </c>
      <c r="BN4" s="334">
        <f t="shared" si="6"/>
        <v>0</v>
      </c>
      <c r="BO4" s="334">
        <f t="shared" si="6"/>
        <v>0</v>
      </c>
      <c r="BP4" s="334">
        <f t="shared" si="6"/>
        <v>0</v>
      </c>
      <c r="BQ4" s="334">
        <f t="shared" si="6"/>
        <v>0</v>
      </c>
      <c r="BR4" s="334">
        <f t="shared" si="6"/>
        <v>0</v>
      </c>
      <c r="BS4" s="334">
        <f t="shared" si="6"/>
        <v>0</v>
      </c>
      <c r="BT4" s="334">
        <f t="shared" si="6"/>
        <v>0</v>
      </c>
      <c r="BU4" s="334">
        <f t="shared" si="6"/>
        <v>0</v>
      </c>
      <c r="BV4" s="334">
        <f t="shared" si="6"/>
        <v>0</v>
      </c>
      <c r="BW4" s="334">
        <f t="shared" si="6"/>
        <v>0</v>
      </c>
      <c r="BX4" s="334">
        <f t="shared" si="6"/>
        <v>0</v>
      </c>
      <c r="BY4" s="334">
        <f t="shared" si="6"/>
        <v>0</v>
      </c>
      <c r="BZ4" s="334">
        <f t="shared" si="6"/>
        <v>0</v>
      </c>
      <c r="CA4" s="334">
        <f t="shared" si="6"/>
        <v>0</v>
      </c>
      <c r="CB4" s="334">
        <f t="shared" si="6"/>
        <v>0</v>
      </c>
      <c r="CC4" s="334">
        <f t="shared" ref="CC4:EH4" si="7">SUM(CC5:CC20)</f>
        <v>0</v>
      </c>
      <c r="CD4" s="334">
        <f t="shared" si="7"/>
        <v>0</v>
      </c>
      <c r="CE4" s="334">
        <f t="shared" si="7"/>
        <v>0</v>
      </c>
      <c r="CF4" s="334">
        <f t="shared" si="7"/>
        <v>0</v>
      </c>
      <c r="CG4" s="334">
        <f t="shared" si="7"/>
        <v>0</v>
      </c>
      <c r="CH4" s="334">
        <f t="shared" si="7"/>
        <v>0</v>
      </c>
      <c r="CI4" s="334">
        <f t="shared" si="7"/>
        <v>0</v>
      </c>
      <c r="CJ4" s="334">
        <f t="shared" si="7"/>
        <v>0</v>
      </c>
      <c r="CK4" s="334">
        <f t="shared" si="7"/>
        <v>0</v>
      </c>
      <c r="CL4" s="334">
        <f t="shared" si="7"/>
        <v>0</v>
      </c>
      <c r="CM4" s="334">
        <f t="shared" si="7"/>
        <v>0</v>
      </c>
      <c r="CN4" s="334">
        <f t="shared" si="7"/>
        <v>0</v>
      </c>
      <c r="CO4" s="334">
        <f t="shared" si="7"/>
        <v>0</v>
      </c>
      <c r="CP4" s="334">
        <f t="shared" si="7"/>
        <v>0</v>
      </c>
      <c r="CQ4" s="334">
        <f t="shared" si="7"/>
        <v>0</v>
      </c>
      <c r="CR4" s="334">
        <f t="shared" si="7"/>
        <v>0</v>
      </c>
      <c r="CS4" s="334">
        <f t="shared" si="7"/>
        <v>0</v>
      </c>
      <c r="CT4" s="334">
        <f t="shared" si="7"/>
        <v>0</v>
      </c>
      <c r="CU4" s="334">
        <f t="shared" si="7"/>
        <v>0</v>
      </c>
      <c r="CV4" s="334">
        <f t="shared" si="7"/>
        <v>0</v>
      </c>
      <c r="CW4" s="334">
        <f t="shared" si="7"/>
        <v>0</v>
      </c>
      <c r="CX4" s="334">
        <f t="shared" si="7"/>
        <v>0</v>
      </c>
      <c r="CY4" s="334">
        <f t="shared" si="7"/>
        <v>0</v>
      </c>
      <c r="CZ4" s="334">
        <f t="shared" si="7"/>
        <v>0</v>
      </c>
      <c r="DA4" s="334">
        <f t="shared" si="7"/>
        <v>0</v>
      </c>
      <c r="DB4" s="334">
        <f t="shared" si="7"/>
        <v>0</v>
      </c>
      <c r="DC4" s="334">
        <f t="shared" si="7"/>
        <v>0</v>
      </c>
      <c r="DD4" s="334">
        <f t="shared" si="7"/>
        <v>0</v>
      </c>
      <c r="DE4" s="334">
        <f t="shared" si="7"/>
        <v>0</v>
      </c>
      <c r="DF4" s="334">
        <f t="shared" si="7"/>
        <v>0</v>
      </c>
      <c r="DG4" s="334">
        <f t="shared" si="7"/>
        <v>0</v>
      </c>
      <c r="DH4" s="334">
        <f t="shared" si="7"/>
        <v>0</v>
      </c>
      <c r="DI4" s="334">
        <f t="shared" si="7"/>
        <v>0</v>
      </c>
      <c r="DJ4" s="334">
        <f t="shared" si="7"/>
        <v>0</v>
      </c>
      <c r="DK4" s="334">
        <f t="shared" si="7"/>
        <v>0</v>
      </c>
      <c r="DL4" s="334">
        <f t="shared" si="7"/>
        <v>0</v>
      </c>
      <c r="DM4" s="334">
        <f t="shared" si="7"/>
        <v>0</v>
      </c>
      <c r="DN4" s="334">
        <f t="shared" si="7"/>
        <v>0</v>
      </c>
      <c r="DO4" s="334">
        <f t="shared" si="7"/>
        <v>0</v>
      </c>
      <c r="DP4" s="334">
        <f t="shared" si="7"/>
        <v>0</v>
      </c>
      <c r="DQ4" s="334">
        <f t="shared" si="7"/>
        <v>0</v>
      </c>
      <c r="DR4" s="334">
        <f t="shared" si="7"/>
        <v>0</v>
      </c>
      <c r="DS4" s="334">
        <f t="shared" si="7"/>
        <v>0</v>
      </c>
      <c r="DT4" s="334">
        <f t="shared" si="7"/>
        <v>0</v>
      </c>
      <c r="DU4" s="334">
        <f t="shared" si="7"/>
        <v>0</v>
      </c>
      <c r="DV4" s="334">
        <f t="shared" si="7"/>
        <v>0</v>
      </c>
      <c r="DW4" s="334">
        <f t="shared" si="7"/>
        <v>0</v>
      </c>
      <c r="DX4" s="334">
        <f t="shared" si="7"/>
        <v>0</v>
      </c>
      <c r="DY4" s="334">
        <f t="shared" si="7"/>
        <v>0</v>
      </c>
      <c r="DZ4" s="334">
        <f t="shared" si="7"/>
        <v>0</v>
      </c>
      <c r="EA4" s="334">
        <f t="shared" si="7"/>
        <v>0</v>
      </c>
      <c r="EB4" s="334">
        <f t="shared" si="7"/>
        <v>0</v>
      </c>
      <c r="EC4" s="334">
        <f t="shared" si="7"/>
        <v>0</v>
      </c>
      <c r="ED4" s="334">
        <f t="shared" si="7"/>
        <v>0</v>
      </c>
      <c r="EE4" s="334">
        <f t="shared" si="7"/>
        <v>0</v>
      </c>
      <c r="EF4" s="334">
        <f t="shared" si="7"/>
        <v>0</v>
      </c>
      <c r="EG4" s="334">
        <f t="shared" si="7"/>
        <v>0</v>
      </c>
      <c r="EH4" s="434">
        <f t="shared" si="7"/>
        <v>0</v>
      </c>
    </row>
    <row r="5" spans="2:138" ht="16.95" customHeight="1" outlineLevel="1" x14ac:dyDescent="0.25">
      <c r="B5" s="10"/>
      <c r="C5" s="376" t="s">
        <v>616</v>
      </c>
      <c r="D5" s="998"/>
      <c r="E5" s="858"/>
      <c r="F5" s="859"/>
      <c r="G5" s="346">
        <f>SUM(Z5:EH5)</f>
        <v>0</v>
      </c>
      <c r="H5" s="547"/>
      <c r="I5" s="332"/>
      <c r="J5" s="436"/>
      <c r="K5" s="1000">
        <f>SUM(Z5:EH5)</f>
        <v>0</v>
      </c>
      <c r="L5" s="587">
        <f ca="1">SUM(OFFSET(Z5,,,1,MATCH('B1-基本信息'!$C$12,$Z$3:$EH$3,1)))</f>
        <v>0</v>
      </c>
      <c r="M5" s="547"/>
      <c r="N5" s="332"/>
      <c r="O5" s="436"/>
      <c r="P5" s="333">
        <f>SUMIF($Z$1:$EH$1,P$3,$Z5:$EH5)</f>
        <v>0</v>
      </c>
      <c r="Q5" s="332">
        <f t="shared" ref="Q5:Y20" si="8">SUMIF($Z$1:$EH$1,Q$3,$Z5:$EH5)</f>
        <v>0</v>
      </c>
      <c r="R5" s="332">
        <f t="shared" si="8"/>
        <v>0</v>
      </c>
      <c r="S5" s="332">
        <f t="shared" si="8"/>
        <v>0</v>
      </c>
      <c r="T5" s="332">
        <f t="shared" si="8"/>
        <v>0</v>
      </c>
      <c r="U5" s="332">
        <f t="shared" si="8"/>
        <v>0</v>
      </c>
      <c r="V5" s="332">
        <f t="shared" si="8"/>
        <v>0</v>
      </c>
      <c r="W5" s="332">
        <f t="shared" si="8"/>
        <v>0</v>
      </c>
      <c r="X5" s="332">
        <f t="shared" si="8"/>
        <v>0</v>
      </c>
      <c r="Y5" s="332">
        <f t="shared" si="8"/>
        <v>0</v>
      </c>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c r="CR5" s="362"/>
      <c r="CS5" s="362"/>
      <c r="CT5" s="362"/>
      <c r="CU5" s="362"/>
      <c r="CV5" s="362"/>
      <c r="CW5" s="362"/>
      <c r="CX5" s="362"/>
      <c r="CY5" s="362"/>
      <c r="CZ5" s="362"/>
      <c r="DA5" s="362"/>
      <c r="DB5" s="362"/>
      <c r="DC5" s="362"/>
      <c r="DD5" s="362"/>
      <c r="DE5" s="362"/>
      <c r="DF5" s="362"/>
      <c r="DG5" s="362"/>
      <c r="DH5" s="362"/>
      <c r="DI5" s="362"/>
      <c r="DJ5" s="362"/>
      <c r="DK5" s="362"/>
      <c r="DL5" s="362"/>
      <c r="DM5" s="362"/>
      <c r="DN5" s="362"/>
      <c r="DO5" s="362"/>
      <c r="DP5" s="362"/>
      <c r="DQ5" s="362"/>
      <c r="DR5" s="362"/>
      <c r="DS5" s="362"/>
      <c r="DT5" s="362"/>
      <c r="DU5" s="362"/>
      <c r="DV5" s="362"/>
      <c r="DW5" s="362"/>
      <c r="DX5" s="362"/>
      <c r="DY5" s="362"/>
      <c r="DZ5" s="362"/>
      <c r="EA5" s="362"/>
      <c r="EB5" s="362"/>
      <c r="EC5" s="362"/>
      <c r="ED5" s="362"/>
      <c r="EE5" s="362"/>
      <c r="EF5" s="362"/>
      <c r="EG5" s="362"/>
      <c r="EH5" s="864"/>
    </row>
    <row r="6" spans="2:138" ht="16.95" customHeight="1" outlineLevel="1" x14ac:dyDescent="0.25">
      <c r="B6" s="10"/>
      <c r="C6" s="376" t="s">
        <v>617</v>
      </c>
      <c r="D6" s="998"/>
      <c r="E6" s="858"/>
      <c r="F6" s="859"/>
      <c r="G6" s="346">
        <f t="shared" ref="G6:G20" si="9">SUM(Z6:EH6)</f>
        <v>0</v>
      </c>
      <c r="H6" s="547"/>
      <c r="I6" s="332"/>
      <c r="J6" s="436"/>
      <c r="K6" s="1000">
        <f t="shared" ref="K6:K20" si="10">SUM(Z6:EH6)</f>
        <v>0</v>
      </c>
      <c r="L6" s="587">
        <f ca="1">SUM(OFFSET(Z6,,,1,MATCH('B1-基本信息'!$C$12,$Z$3:$EH$3,1)))</f>
        <v>0</v>
      </c>
      <c r="M6" s="547"/>
      <c r="N6" s="332"/>
      <c r="O6" s="436"/>
      <c r="P6" s="333">
        <f t="shared" ref="P6:P20" si="11">SUMIF($Z$1:$EH$1,P$3,$Z6:$EH6)</f>
        <v>0</v>
      </c>
      <c r="Q6" s="332">
        <f t="shared" si="8"/>
        <v>0</v>
      </c>
      <c r="R6" s="332">
        <f t="shared" si="8"/>
        <v>0</v>
      </c>
      <c r="S6" s="332">
        <f t="shared" si="8"/>
        <v>0</v>
      </c>
      <c r="T6" s="332">
        <f t="shared" si="8"/>
        <v>0</v>
      </c>
      <c r="U6" s="332">
        <f t="shared" si="8"/>
        <v>0</v>
      </c>
      <c r="V6" s="332">
        <f t="shared" si="8"/>
        <v>0</v>
      </c>
      <c r="W6" s="332">
        <f t="shared" si="8"/>
        <v>0</v>
      </c>
      <c r="X6" s="332">
        <f t="shared" si="8"/>
        <v>0</v>
      </c>
      <c r="Y6" s="332">
        <f t="shared" si="8"/>
        <v>0</v>
      </c>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864"/>
    </row>
    <row r="7" spans="2:138" ht="16.95" customHeight="1" outlineLevel="1" x14ac:dyDescent="0.25">
      <c r="B7" s="10"/>
      <c r="C7" s="581" t="s">
        <v>618</v>
      </c>
      <c r="D7" s="998"/>
      <c r="E7" s="858"/>
      <c r="F7" s="859"/>
      <c r="G7" s="346">
        <f t="shared" si="9"/>
        <v>0</v>
      </c>
      <c r="H7" s="547"/>
      <c r="I7" s="332"/>
      <c r="J7" s="436"/>
      <c r="K7" s="1000">
        <f t="shared" si="10"/>
        <v>0</v>
      </c>
      <c r="L7" s="587">
        <f ca="1">SUM(OFFSET(Z7,,,1,MATCH('B1-基本信息'!$C$12,$Z$3:$EH$3,1)))</f>
        <v>0</v>
      </c>
      <c r="M7" s="547"/>
      <c r="N7" s="332"/>
      <c r="O7" s="436"/>
      <c r="P7" s="333">
        <f t="shared" si="11"/>
        <v>0</v>
      </c>
      <c r="Q7" s="332">
        <f t="shared" si="8"/>
        <v>0</v>
      </c>
      <c r="R7" s="332">
        <f t="shared" si="8"/>
        <v>0</v>
      </c>
      <c r="S7" s="332">
        <f t="shared" si="8"/>
        <v>0</v>
      </c>
      <c r="T7" s="332">
        <f t="shared" si="8"/>
        <v>0</v>
      </c>
      <c r="U7" s="332">
        <f t="shared" si="8"/>
        <v>0</v>
      </c>
      <c r="V7" s="332">
        <f t="shared" si="8"/>
        <v>0</v>
      </c>
      <c r="W7" s="332">
        <f t="shared" si="8"/>
        <v>0</v>
      </c>
      <c r="X7" s="332">
        <f t="shared" si="8"/>
        <v>0</v>
      </c>
      <c r="Y7" s="332">
        <f t="shared" si="8"/>
        <v>0</v>
      </c>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c r="CR7" s="362"/>
      <c r="CS7" s="362"/>
      <c r="CT7" s="362"/>
      <c r="CU7" s="362"/>
      <c r="CV7" s="362"/>
      <c r="CW7" s="362"/>
      <c r="CX7" s="362"/>
      <c r="CY7" s="362"/>
      <c r="CZ7" s="362"/>
      <c r="DA7" s="362"/>
      <c r="DB7" s="362"/>
      <c r="DC7" s="362"/>
      <c r="DD7" s="362"/>
      <c r="DE7" s="362"/>
      <c r="DF7" s="362"/>
      <c r="DG7" s="362"/>
      <c r="DH7" s="362"/>
      <c r="DI7" s="362"/>
      <c r="DJ7" s="362"/>
      <c r="DK7" s="362"/>
      <c r="DL7" s="362"/>
      <c r="DM7" s="362"/>
      <c r="DN7" s="362"/>
      <c r="DO7" s="362"/>
      <c r="DP7" s="362"/>
      <c r="DQ7" s="362"/>
      <c r="DR7" s="362"/>
      <c r="DS7" s="362"/>
      <c r="DT7" s="362"/>
      <c r="DU7" s="362"/>
      <c r="DV7" s="362"/>
      <c r="DW7" s="362"/>
      <c r="DX7" s="362"/>
      <c r="DY7" s="362"/>
      <c r="DZ7" s="362"/>
      <c r="EA7" s="362"/>
      <c r="EB7" s="362"/>
      <c r="EC7" s="362"/>
      <c r="ED7" s="362"/>
      <c r="EE7" s="362"/>
      <c r="EF7" s="362"/>
      <c r="EG7" s="362"/>
      <c r="EH7" s="864"/>
    </row>
    <row r="8" spans="2:138" ht="16.95" customHeight="1" outlineLevel="1" x14ac:dyDescent="0.25">
      <c r="B8" s="10"/>
      <c r="C8" s="376" t="s">
        <v>619</v>
      </c>
      <c r="D8" s="998"/>
      <c r="E8" s="858"/>
      <c r="F8" s="859"/>
      <c r="G8" s="346">
        <f t="shared" si="9"/>
        <v>0</v>
      </c>
      <c r="H8" s="547"/>
      <c r="I8" s="332"/>
      <c r="J8" s="436"/>
      <c r="K8" s="1000">
        <f t="shared" si="10"/>
        <v>0</v>
      </c>
      <c r="L8" s="587">
        <f ca="1">SUM(OFFSET(Z8,,,1,MATCH('B1-基本信息'!$C$12,$Z$3:$EH$3,1)))</f>
        <v>0</v>
      </c>
      <c r="M8" s="547"/>
      <c r="N8" s="332"/>
      <c r="O8" s="436"/>
      <c r="P8" s="333">
        <f t="shared" si="11"/>
        <v>0</v>
      </c>
      <c r="Q8" s="332">
        <f t="shared" si="8"/>
        <v>0</v>
      </c>
      <c r="R8" s="332">
        <f t="shared" si="8"/>
        <v>0</v>
      </c>
      <c r="S8" s="332">
        <f t="shared" si="8"/>
        <v>0</v>
      </c>
      <c r="T8" s="332">
        <f t="shared" si="8"/>
        <v>0</v>
      </c>
      <c r="U8" s="332">
        <f t="shared" si="8"/>
        <v>0</v>
      </c>
      <c r="V8" s="332">
        <f t="shared" si="8"/>
        <v>0</v>
      </c>
      <c r="W8" s="332">
        <f t="shared" si="8"/>
        <v>0</v>
      </c>
      <c r="X8" s="332">
        <f t="shared" si="8"/>
        <v>0</v>
      </c>
      <c r="Y8" s="332">
        <f t="shared" si="8"/>
        <v>0</v>
      </c>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c r="CR8" s="362"/>
      <c r="CS8" s="362"/>
      <c r="CT8" s="362"/>
      <c r="CU8" s="362"/>
      <c r="CV8" s="362"/>
      <c r="CW8" s="362"/>
      <c r="CX8" s="362"/>
      <c r="CY8" s="362"/>
      <c r="CZ8" s="362"/>
      <c r="DA8" s="362"/>
      <c r="DB8" s="362"/>
      <c r="DC8" s="362"/>
      <c r="DD8" s="362"/>
      <c r="DE8" s="362"/>
      <c r="DF8" s="362"/>
      <c r="DG8" s="362"/>
      <c r="DH8" s="362"/>
      <c r="DI8" s="362"/>
      <c r="DJ8" s="362"/>
      <c r="DK8" s="362"/>
      <c r="DL8" s="362"/>
      <c r="DM8" s="362"/>
      <c r="DN8" s="362"/>
      <c r="DO8" s="362"/>
      <c r="DP8" s="362"/>
      <c r="DQ8" s="362"/>
      <c r="DR8" s="362"/>
      <c r="DS8" s="362"/>
      <c r="DT8" s="362"/>
      <c r="DU8" s="362"/>
      <c r="DV8" s="362"/>
      <c r="DW8" s="362"/>
      <c r="DX8" s="362"/>
      <c r="DY8" s="362"/>
      <c r="DZ8" s="362"/>
      <c r="EA8" s="362"/>
      <c r="EB8" s="362"/>
      <c r="EC8" s="362"/>
      <c r="ED8" s="362"/>
      <c r="EE8" s="362"/>
      <c r="EF8" s="362"/>
      <c r="EG8" s="362"/>
      <c r="EH8" s="864"/>
    </row>
    <row r="9" spans="2:138" ht="16.95" customHeight="1" outlineLevel="1" x14ac:dyDescent="0.25">
      <c r="B9" s="10"/>
      <c r="C9" s="376" t="s">
        <v>620</v>
      </c>
      <c r="D9" s="998"/>
      <c r="E9" s="858"/>
      <c r="F9" s="859"/>
      <c r="G9" s="346">
        <f t="shared" si="9"/>
        <v>0</v>
      </c>
      <c r="H9" s="547"/>
      <c r="I9" s="332"/>
      <c r="J9" s="436"/>
      <c r="K9" s="1000">
        <f t="shared" si="10"/>
        <v>0</v>
      </c>
      <c r="L9" s="587">
        <f ca="1">SUM(OFFSET(Z9,,,1,MATCH('B1-基本信息'!$C$12,$Z$3:$EH$3,1)))</f>
        <v>0</v>
      </c>
      <c r="M9" s="547"/>
      <c r="N9" s="332"/>
      <c r="O9" s="436"/>
      <c r="P9" s="333">
        <f t="shared" si="11"/>
        <v>0</v>
      </c>
      <c r="Q9" s="332">
        <f t="shared" si="8"/>
        <v>0</v>
      </c>
      <c r="R9" s="332">
        <f t="shared" si="8"/>
        <v>0</v>
      </c>
      <c r="S9" s="332">
        <f t="shared" si="8"/>
        <v>0</v>
      </c>
      <c r="T9" s="332">
        <f t="shared" si="8"/>
        <v>0</v>
      </c>
      <c r="U9" s="332">
        <f t="shared" si="8"/>
        <v>0</v>
      </c>
      <c r="V9" s="332">
        <f t="shared" si="8"/>
        <v>0</v>
      </c>
      <c r="W9" s="332">
        <f t="shared" si="8"/>
        <v>0</v>
      </c>
      <c r="X9" s="332">
        <f t="shared" si="8"/>
        <v>0</v>
      </c>
      <c r="Y9" s="332">
        <f t="shared" si="8"/>
        <v>0</v>
      </c>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864"/>
    </row>
    <row r="10" spans="2:138" ht="16.95" customHeight="1" outlineLevel="1" x14ac:dyDescent="0.25">
      <c r="B10" s="10"/>
      <c r="C10" s="376" t="s">
        <v>621</v>
      </c>
      <c r="D10" s="998"/>
      <c r="E10" s="858"/>
      <c r="F10" s="859"/>
      <c r="G10" s="346">
        <f t="shared" si="9"/>
        <v>0</v>
      </c>
      <c r="H10" s="547"/>
      <c r="I10" s="332"/>
      <c r="J10" s="436"/>
      <c r="K10" s="1000">
        <f t="shared" si="10"/>
        <v>0</v>
      </c>
      <c r="L10" s="587">
        <f ca="1">SUM(OFFSET(Z10,,,1,MATCH('B1-基本信息'!$C$12,$Z$3:$EH$3,1)))</f>
        <v>0</v>
      </c>
      <c r="M10" s="547"/>
      <c r="N10" s="332"/>
      <c r="O10" s="436"/>
      <c r="P10" s="333">
        <f t="shared" si="11"/>
        <v>0</v>
      </c>
      <c r="Q10" s="332">
        <f t="shared" si="8"/>
        <v>0</v>
      </c>
      <c r="R10" s="332">
        <f t="shared" si="8"/>
        <v>0</v>
      </c>
      <c r="S10" s="332">
        <f t="shared" si="8"/>
        <v>0</v>
      </c>
      <c r="T10" s="332">
        <f t="shared" si="8"/>
        <v>0</v>
      </c>
      <c r="U10" s="332">
        <f t="shared" si="8"/>
        <v>0</v>
      </c>
      <c r="V10" s="332">
        <f t="shared" si="8"/>
        <v>0</v>
      </c>
      <c r="W10" s="332">
        <f t="shared" si="8"/>
        <v>0</v>
      </c>
      <c r="X10" s="332">
        <f t="shared" si="8"/>
        <v>0</v>
      </c>
      <c r="Y10" s="332">
        <f t="shared" si="8"/>
        <v>0</v>
      </c>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c r="CF10" s="362"/>
      <c r="CG10" s="362"/>
      <c r="CH10" s="362"/>
      <c r="CI10" s="362"/>
      <c r="CJ10" s="362"/>
      <c r="CK10" s="362"/>
      <c r="CL10" s="362"/>
      <c r="CM10" s="362"/>
      <c r="CN10" s="362"/>
      <c r="CO10" s="362"/>
      <c r="CP10" s="362"/>
      <c r="CQ10" s="362"/>
      <c r="CR10" s="362"/>
      <c r="CS10" s="362"/>
      <c r="CT10" s="362"/>
      <c r="CU10" s="362"/>
      <c r="CV10" s="362"/>
      <c r="CW10" s="362"/>
      <c r="CX10" s="362"/>
      <c r="CY10" s="362"/>
      <c r="CZ10" s="362"/>
      <c r="DA10" s="362"/>
      <c r="DB10" s="362"/>
      <c r="DC10" s="362"/>
      <c r="DD10" s="362"/>
      <c r="DE10" s="362"/>
      <c r="DF10" s="362"/>
      <c r="DG10" s="362"/>
      <c r="DH10" s="362"/>
      <c r="DI10" s="362"/>
      <c r="DJ10" s="362"/>
      <c r="DK10" s="362"/>
      <c r="DL10" s="362"/>
      <c r="DM10" s="362"/>
      <c r="DN10" s="362"/>
      <c r="DO10" s="362"/>
      <c r="DP10" s="362"/>
      <c r="DQ10" s="362"/>
      <c r="DR10" s="362"/>
      <c r="DS10" s="362"/>
      <c r="DT10" s="362"/>
      <c r="DU10" s="362"/>
      <c r="DV10" s="362"/>
      <c r="DW10" s="362"/>
      <c r="DX10" s="362"/>
      <c r="DY10" s="362"/>
      <c r="DZ10" s="362"/>
      <c r="EA10" s="362"/>
      <c r="EB10" s="362"/>
      <c r="EC10" s="362"/>
      <c r="ED10" s="362"/>
      <c r="EE10" s="362"/>
      <c r="EF10" s="362"/>
      <c r="EG10" s="362"/>
      <c r="EH10" s="864"/>
    </row>
    <row r="11" spans="2:138" ht="16.95" customHeight="1" outlineLevel="1" x14ac:dyDescent="0.25">
      <c r="B11" s="10"/>
      <c r="C11" s="376" t="s">
        <v>622</v>
      </c>
      <c r="D11" s="998"/>
      <c r="E11" s="858"/>
      <c r="F11" s="859"/>
      <c r="G11" s="346">
        <f t="shared" si="9"/>
        <v>0</v>
      </c>
      <c r="H11" s="547"/>
      <c r="I11" s="332"/>
      <c r="J11" s="436"/>
      <c r="K11" s="1000">
        <f t="shared" si="10"/>
        <v>0</v>
      </c>
      <c r="L11" s="587">
        <f ca="1">SUM(OFFSET(Z11,,,1,MATCH('B1-基本信息'!$C$12,$Z$3:$EH$3,1)))</f>
        <v>0</v>
      </c>
      <c r="M11" s="547"/>
      <c r="N11" s="332"/>
      <c r="O11" s="436"/>
      <c r="P11" s="333">
        <f t="shared" si="11"/>
        <v>0</v>
      </c>
      <c r="Q11" s="332">
        <f t="shared" si="8"/>
        <v>0</v>
      </c>
      <c r="R11" s="332">
        <f t="shared" si="8"/>
        <v>0</v>
      </c>
      <c r="S11" s="332">
        <f t="shared" si="8"/>
        <v>0</v>
      </c>
      <c r="T11" s="332">
        <f t="shared" si="8"/>
        <v>0</v>
      </c>
      <c r="U11" s="332">
        <f t="shared" si="8"/>
        <v>0</v>
      </c>
      <c r="V11" s="332">
        <f t="shared" si="8"/>
        <v>0</v>
      </c>
      <c r="W11" s="332">
        <f t="shared" si="8"/>
        <v>0</v>
      </c>
      <c r="X11" s="332">
        <f t="shared" si="8"/>
        <v>0</v>
      </c>
      <c r="Y11" s="332">
        <f t="shared" si="8"/>
        <v>0</v>
      </c>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c r="CG11" s="362"/>
      <c r="CH11" s="362"/>
      <c r="CI11" s="362"/>
      <c r="CJ11" s="362"/>
      <c r="CK11" s="362"/>
      <c r="CL11" s="362"/>
      <c r="CM11" s="362"/>
      <c r="CN11" s="362"/>
      <c r="CO11" s="362"/>
      <c r="CP11" s="362"/>
      <c r="CQ11" s="362"/>
      <c r="CR11" s="362"/>
      <c r="CS11" s="362"/>
      <c r="CT11" s="362"/>
      <c r="CU11" s="362"/>
      <c r="CV11" s="362"/>
      <c r="CW11" s="362"/>
      <c r="CX11" s="362"/>
      <c r="CY11" s="362"/>
      <c r="CZ11" s="362"/>
      <c r="DA11" s="362"/>
      <c r="DB11" s="362"/>
      <c r="DC11" s="362"/>
      <c r="DD11" s="362"/>
      <c r="DE11" s="362"/>
      <c r="DF11" s="362"/>
      <c r="DG11" s="362"/>
      <c r="DH11" s="362"/>
      <c r="DI11" s="362"/>
      <c r="DJ11" s="362"/>
      <c r="DK11" s="362"/>
      <c r="DL11" s="362"/>
      <c r="DM11" s="362"/>
      <c r="DN11" s="362"/>
      <c r="DO11" s="362"/>
      <c r="DP11" s="362"/>
      <c r="DQ11" s="362"/>
      <c r="DR11" s="362"/>
      <c r="DS11" s="362"/>
      <c r="DT11" s="362"/>
      <c r="DU11" s="362"/>
      <c r="DV11" s="362"/>
      <c r="DW11" s="362"/>
      <c r="DX11" s="362"/>
      <c r="DY11" s="362"/>
      <c r="DZ11" s="362"/>
      <c r="EA11" s="362"/>
      <c r="EB11" s="362"/>
      <c r="EC11" s="362"/>
      <c r="ED11" s="362"/>
      <c r="EE11" s="362"/>
      <c r="EF11" s="362"/>
      <c r="EG11" s="362"/>
      <c r="EH11" s="864"/>
    </row>
    <row r="12" spans="2:138" ht="16.95" customHeight="1" outlineLevel="1" x14ac:dyDescent="0.25">
      <c r="B12" s="10"/>
      <c r="C12" s="376" t="s">
        <v>623</v>
      </c>
      <c r="D12" s="998"/>
      <c r="E12" s="858"/>
      <c r="F12" s="859"/>
      <c r="G12" s="346">
        <f t="shared" si="9"/>
        <v>0</v>
      </c>
      <c r="H12" s="547"/>
      <c r="I12" s="332"/>
      <c r="J12" s="436"/>
      <c r="K12" s="1000">
        <f t="shared" si="10"/>
        <v>0</v>
      </c>
      <c r="L12" s="587">
        <f ca="1">SUM(OFFSET(Z12,,,1,MATCH('B1-基本信息'!$C$12,$Z$3:$EH$3,1)))</f>
        <v>0</v>
      </c>
      <c r="M12" s="547"/>
      <c r="N12" s="332"/>
      <c r="O12" s="436"/>
      <c r="P12" s="333">
        <f t="shared" si="11"/>
        <v>0</v>
      </c>
      <c r="Q12" s="332">
        <f t="shared" si="8"/>
        <v>0</v>
      </c>
      <c r="R12" s="332">
        <f t="shared" si="8"/>
        <v>0</v>
      </c>
      <c r="S12" s="332">
        <f t="shared" si="8"/>
        <v>0</v>
      </c>
      <c r="T12" s="332">
        <f t="shared" si="8"/>
        <v>0</v>
      </c>
      <c r="U12" s="332">
        <f t="shared" si="8"/>
        <v>0</v>
      </c>
      <c r="V12" s="332">
        <f t="shared" si="8"/>
        <v>0</v>
      </c>
      <c r="W12" s="332">
        <f t="shared" si="8"/>
        <v>0</v>
      </c>
      <c r="X12" s="332">
        <f t="shared" si="8"/>
        <v>0</v>
      </c>
      <c r="Y12" s="332">
        <f t="shared" si="8"/>
        <v>0</v>
      </c>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362"/>
      <c r="DB12" s="362"/>
      <c r="DC12" s="362"/>
      <c r="DD12" s="362"/>
      <c r="DE12" s="362"/>
      <c r="DF12" s="362"/>
      <c r="DG12" s="362"/>
      <c r="DH12" s="362"/>
      <c r="DI12" s="362"/>
      <c r="DJ12" s="362"/>
      <c r="DK12" s="362"/>
      <c r="DL12" s="362"/>
      <c r="DM12" s="362"/>
      <c r="DN12" s="362"/>
      <c r="DO12" s="362"/>
      <c r="DP12" s="362"/>
      <c r="DQ12" s="362"/>
      <c r="DR12" s="362"/>
      <c r="DS12" s="362"/>
      <c r="DT12" s="362"/>
      <c r="DU12" s="362"/>
      <c r="DV12" s="362"/>
      <c r="DW12" s="362"/>
      <c r="DX12" s="362"/>
      <c r="DY12" s="362"/>
      <c r="DZ12" s="362"/>
      <c r="EA12" s="362"/>
      <c r="EB12" s="362"/>
      <c r="EC12" s="362"/>
      <c r="ED12" s="362"/>
      <c r="EE12" s="362"/>
      <c r="EF12" s="362"/>
      <c r="EG12" s="362"/>
      <c r="EH12" s="864"/>
    </row>
    <row r="13" spans="2:138" ht="16.95" customHeight="1" outlineLevel="1" x14ac:dyDescent="0.25">
      <c r="B13" s="10"/>
      <c r="C13" s="376" t="s">
        <v>624</v>
      </c>
      <c r="D13" s="998"/>
      <c r="E13" s="858"/>
      <c r="F13" s="859"/>
      <c r="G13" s="346">
        <f t="shared" si="9"/>
        <v>0</v>
      </c>
      <c r="H13" s="547"/>
      <c r="I13" s="332"/>
      <c r="J13" s="436"/>
      <c r="K13" s="1000">
        <f t="shared" si="10"/>
        <v>0</v>
      </c>
      <c r="L13" s="587">
        <f ca="1">SUM(OFFSET(Z13,,,1,MATCH('B1-基本信息'!$C$12,$Z$3:$EH$3,1)))</f>
        <v>0</v>
      </c>
      <c r="M13" s="547"/>
      <c r="N13" s="332"/>
      <c r="O13" s="436"/>
      <c r="P13" s="333">
        <f t="shared" si="11"/>
        <v>0</v>
      </c>
      <c r="Q13" s="332">
        <f t="shared" si="8"/>
        <v>0</v>
      </c>
      <c r="R13" s="332">
        <f t="shared" si="8"/>
        <v>0</v>
      </c>
      <c r="S13" s="332">
        <f t="shared" si="8"/>
        <v>0</v>
      </c>
      <c r="T13" s="332">
        <f t="shared" si="8"/>
        <v>0</v>
      </c>
      <c r="U13" s="332">
        <f t="shared" si="8"/>
        <v>0</v>
      </c>
      <c r="V13" s="332">
        <f t="shared" si="8"/>
        <v>0</v>
      </c>
      <c r="W13" s="332">
        <f t="shared" si="8"/>
        <v>0</v>
      </c>
      <c r="X13" s="332">
        <f t="shared" si="8"/>
        <v>0</v>
      </c>
      <c r="Y13" s="332">
        <f t="shared" si="8"/>
        <v>0</v>
      </c>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2"/>
      <c r="CD13" s="362"/>
      <c r="CE13" s="362"/>
      <c r="CF13" s="362"/>
      <c r="CG13" s="362"/>
      <c r="CH13" s="362"/>
      <c r="CI13" s="362"/>
      <c r="CJ13" s="362"/>
      <c r="CK13" s="362"/>
      <c r="CL13" s="362"/>
      <c r="CM13" s="362"/>
      <c r="CN13" s="362"/>
      <c r="CO13" s="362"/>
      <c r="CP13" s="362"/>
      <c r="CQ13" s="362"/>
      <c r="CR13" s="362"/>
      <c r="CS13" s="362"/>
      <c r="CT13" s="362"/>
      <c r="CU13" s="362"/>
      <c r="CV13" s="362"/>
      <c r="CW13" s="362"/>
      <c r="CX13" s="362"/>
      <c r="CY13" s="362"/>
      <c r="CZ13" s="362"/>
      <c r="DA13" s="362"/>
      <c r="DB13" s="362"/>
      <c r="DC13" s="362"/>
      <c r="DD13" s="362"/>
      <c r="DE13" s="362"/>
      <c r="DF13" s="362"/>
      <c r="DG13" s="362"/>
      <c r="DH13" s="362"/>
      <c r="DI13" s="362"/>
      <c r="DJ13" s="362"/>
      <c r="DK13" s="362"/>
      <c r="DL13" s="362"/>
      <c r="DM13" s="362"/>
      <c r="DN13" s="362"/>
      <c r="DO13" s="362"/>
      <c r="DP13" s="362"/>
      <c r="DQ13" s="362"/>
      <c r="DR13" s="362"/>
      <c r="DS13" s="362"/>
      <c r="DT13" s="362"/>
      <c r="DU13" s="362"/>
      <c r="DV13" s="362"/>
      <c r="DW13" s="362"/>
      <c r="DX13" s="362"/>
      <c r="DY13" s="362"/>
      <c r="DZ13" s="362"/>
      <c r="EA13" s="362"/>
      <c r="EB13" s="362"/>
      <c r="EC13" s="362"/>
      <c r="ED13" s="362"/>
      <c r="EE13" s="362"/>
      <c r="EF13" s="362"/>
      <c r="EG13" s="362"/>
      <c r="EH13" s="864"/>
    </row>
    <row r="14" spans="2:138" ht="16.95" customHeight="1" outlineLevel="1" x14ac:dyDescent="0.25">
      <c r="B14" s="10"/>
      <c r="C14" s="376" t="s">
        <v>625</v>
      </c>
      <c r="D14" s="998"/>
      <c r="E14" s="858"/>
      <c r="F14" s="859"/>
      <c r="G14" s="346">
        <f t="shared" si="9"/>
        <v>0</v>
      </c>
      <c r="H14" s="547"/>
      <c r="I14" s="332"/>
      <c r="J14" s="436"/>
      <c r="K14" s="1000">
        <f t="shared" si="10"/>
        <v>0</v>
      </c>
      <c r="L14" s="587">
        <f ca="1">SUM(OFFSET(Z14,,,1,MATCH('B1-基本信息'!$C$12,$Z$3:$EH$3,1)))</f>
        <v>0</v>
      </c>
      <c r="M14" s="547"/>
      <c r="N14" s="332"/>
      <c r="O14" s="436"/>
      <c r="P14" s="333">
        <f t="shared" si="11"/>
        <v>0</v>
      </c>
      <c r="Q14" s="332">
        <f t="shared" si="8"/>
        <v>0</v>
      </c>
      <c r="R14" s="332">
        <f t="shared" si="8"/>
        <v>0</v>
      </c>
      <c r="S14" s="332">
        <f t="shared" si="8"/>
        <v>0</v>
      </c>
      <c r="T14" s="332">
        <f t="shared" si="8"/>
        <v>0</v>
      </c>
      <c r="U14" s="332">
        <f t="shared" si="8"/>
        <v>0</v>
      </c>
      <c r="V14" s="332">
        <f t="shared" si="8"/>
        <v>0</v>
      </c>
      <c r="W14" s="332">
        <f t="shared" si="8"/>
        <v>0</v>
      </c>
      <c r="X14" s="332">
        <f t="shared" si="8"/>
        <v>0</v>
      </c>
      <c r="Y14" s="332">
        <f t="shared" si="8"/>
        <v>0</v>
      </c>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362"/>
      <c r="DB14" s="362"/>
      <c r="DC14" s="362"/>
      <c r="DD14" s="362"/>
      <c r="DE14" s="362"/>
      <c r="DF14" s="362"/>
      <c r="DG14" s="362"/>
      <c r="DH14" s="362"/>
      <c r="DI14" s="362"/>
      <c r="DJ14" s="362"/>
      <c r="DK14" s="362"/>
      <c r="DL14" s="362"/>
      <c r="DM14" s="362"/>
      <c r="DN14" s="362"/>
      <c r="DO14" s="362"/>
      <c r="DP14" s="362"/>
      <c r="DQ14" s="362"/>
      <c r="DR14" s="362"/>
      <c r="DS14" s="362"/>
      <c r="DT14" s="362"/>
      <c r="DU14" s="362"/>
      <c r="DV14" s="362"/>
      <c r="DW14" s="362"/>
      <c r="DX14" s="362"/>
      <c r="DY14" s="362"/>
      <c r="DZ14" s="362"/>
      <c r="EA14" s="362"/>
      <c r="EB14" s="362"/>
      <c r="EC14" s="362"/>
      <c r="ED14" s="362"/>
      <c r="EE14" s="362"/>
      <c r="EF14" s="362"/>
      <c r="EG14" s="362"/>
      <c r="EH14" s="864"/>
    </row>
    <row r="15" spans="2:138" ht="16.95" customHeight="1" outlineLevel="1" x14ac:dyDescent="0.25">
      <c r="B15" s="10"/>
      <c r="C15" s="376" t="s">
        <v>626</v>
      </c>
      <c r="D15" s="998"/>
      <c r="E15" s="858"/>
      <c r="F15" s="859"/>
      <c r="G15" s="346">
        <f t="shared" si="9"/>
        <v>0</v>
      </c>
      <c r="H15" s="547"/>
      <c r="I15" s="332"/>
      <c r="J15" s="436"/>
      <c r="K15" s="1000">
        <f t="shared" si="10"/>
        <v>0</v>
      </c>
      <c r="L15" s="587">
        <f ca="1">SUM(OFFSET(Z15,,,1,MATCH('B1-基本信息'!$C$12,$Z$3:$EH$3,1)))</f>
        <v>0</v>
      </c>
      <c r="M15" s="547"/>
      <c r="N15" s="332"/>
      <c r="O15" s="436"/>
      <c r="P15" s="333">
        <f t="shared" si="11"/>
        <v>0</v>
      </c>
      <c r="Q15" s="332">
        <f t="shared" si="8"/>
        <v>0</v>
      </c>
      <c r="R15" s="332">
        <f t="shared" si="8"/>
        <v>0</v>
      </c>
      <c r="S15" s="332">
        <f t="shared" si="8"/>
        <v>0</v>
      </c>
      <c r="T15" s="332">
        <f t="shared" si="8"/>
        <v>0</v>
      </c>
      <c r="U15" s="332">
        <f t="shared" si="8"/>
        <v>0</v>
      </c>
      <c r="V15" s="332">
        <f t="shared" si="8"/>
        <v>0</v>
      </c>
      <c r="W15" s="332">
        <f t="shared" si="8"/>
        <v>0</v>
      </c>
      <c r="X15" s="332">
        <f t="shared" si="8"/>
        <v>0</v>
      </c>
      <c r="Y15" s="332">
        <f t="shared" si="8"/>
        <v>0</v>
      </c>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6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62"/>
      <c r="EB15" s="362"/>
      <c r="EC15" s="362"/>
      <c r="ED15" s="362"/>
      <c r="EE15" s="362"/>
      <c r="EF15" s="362"/>
      <c r="EG15" s="362"/>
      <c r="EH15" s="864"/>
    </row>
    <row r="16" spans="2:138" ht="16.95" customHeight="1" outlineLevel="1" x14ac:dyDescent="0.25">
      <c r="B16" s="10"/>
      <c r="C16" s="376" t="s">
        <v>627</v>
      </c>
      <c r="D16" s="998"/>
      <c r="E16" s="858"/>
      <c r="F16" s="859"/>
      <c r="G16" s="346">
        <f t="shared" si="9"/>
        <v>0</v>
      </c>
      <c r="H16" s="547"/>
      <c r="I16" s="332"/>
      <c r="J16" s="436"/>
      <c r="K16" s="1000">
        <f t="shared" si="10"/>
        <v>0</v>
      </c>
      <c r="L16" s="587">
        <f ca="1">SUM(OFFSET(Z16,,,1,MATCH('B1-基本信息'!$C$12,$Z$3:$EH$3,1)))</f>
        <v>0</v>
      </c>
      <c r="M16" s="547"/>
      <c r="N16" s="332"/>
      <c r="O16" s="436"/>
      <c r="P16" s="333">
        <f t="shared" si="11"/>
        <v>0</v>
      </c>
      <c r="Q16" s="332">
        <f t="shared" si="8"/>
        <v>0</v>
      </c>
      <c r="R16" s="332">
        <f t="shared" si="8"/>
        <v>0</v>
      </c>
      <c r="S16" s="332">
        <f t="shared" si="8"/>
        <v>0</v>
      </c>
      <c r="T16" s="332">
        <f t="shared" si="8"/>
        <v>0</v>
      </c>
      <c r="U16" s="332">
        <f t="shared" si="8"/>
        <v>0</v>
      </c>
      <c r="V16" s="332">
        <f t="shared" si="8"/>
        <v>0</v>
      </c>
      <c r="W16" s="332">
        <f t="shared" si="8"/>
        <v>0</v>
      </c>
      <c r="X16" s="332">
        <f t="shared" si="8"/>
        <v>0</v>
      </c>
      <c r="Y16" s="332">
        <f t="shared" si="8"/>
        <v>0</v>
      </c>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c r="CI16" s="362"/>
      <c r="CJ16" s="362"/>
      <c r="CK16" s="362"/>
      <c r="CL16" s="362"/>
      <c r="CM16" s="362"/>
      <c r="CN16" s="362"/>
      <c r="CO16" s="362"/>
      <c r="CP16" s="362"/>
      <c r="CQ16" s="362"/>
      <c r="CR16" s="362"/>
      <c r="CS16" s="362"/>
      <c r="CT16" s="362"/>
      <c r="CU16" s="362"/>
      <c r="CV16" s="362"/>
      <c r="CW16" s="362"/>
      <c r="CX16" s="362"/>
      <c r="CY16" s="362"/>
      <c r="CZ16" s="362"/>
      <c r="DA16" s="362"/>
      <c r="DB16" s="362"/>
      <c r="DC16" s="362"/>
      <c r="DD16" s="362"/>
      <c r="DE16" s="362"/>
      <c r="DF16" s="362"/>
      <c r="DG16" s="362"/>
      <c r="DH16" s="362"/>
      <c r="DI16" s="362"/>
      <c r="DJ16" s="362"/>
      <c r="DK16" s="362"/>
      <c r="DL16" s="362"/>
      <c r="DM16" s="362"/>
      <c r="DN16" s="362"/>
      <c r="DO16" s="362"/>
      <c r="DP16" s="362"/>
      <c r="DQ16" s="362"/>
      <c r="DR16" s="362"/>
      <c r="DS16" s="362"/>
      <c r="DT16" s="362"/>
      <c r="DU16" s="362"/>
      <c r="DV16" s="362"/>
      <c r="DW16" s="362"/>
      <c r="DX16" s="362"/>
      <c r="DY16" s="362"/>
      <c r="DZ16" s="362"/>
      <c r="EA16" s="362"/>
      <c r="EB16" s="362"/>
      <c r="EC16" s="362"/>
      <c r="ED16" s="362"/>
      <c r="EE16" s="362"/>
      <c r="EF16" s="362"/>
      <c r="EG16" s="362"/>
      <c r="EH16" s="864"/>
    </row>
    <row r="17" spans="2:138" ht="16.95" customHeight="1" outlineLevel="1" x14ac:dyDescent="0.25">
      <c r="B17" s="10"/>
      <c r="C17" s="376" t="s">
        <v>628</v>
      </c>
      <c r="D17" s="998"/>
      <c r="E17" s="858"/>
      <c r="F17" s="859"/>
      <c r="G17" s="346">
        <f t="shared" si="9"/>
        <v>0</v>
      </c>
      <c r="H17" s="547"/>
      <c r="I17" s="332"/>
      <c r="J17" s="436"/>
      <c r="K17" s="1000">
        <f t="shared" si="10"/>
        <v>0</v>
      </c>
      <c r="L17" s="587">
        <f ca="1">SUM(OFFSET(Z17,,,1,MATCH('B1-基本信息'!$C$12,$Z$3:$EH$3,1)))</f>
        <v>0</v>
      </c>
      <c r="M17" s="547"/>
      <c r="N17" s="332"/>
      <c r="O17" s="436"/>
      <c r="P17" s="333">
        <f t="shared" si="11"/>
        <v>0</v>
      </c>
      <c r="Q17" s="332">
        <f t="shared" si="8"/>
        <v>0</v>
      </c>
      <c r="R17" s="332">
        <f t="shared" si="8"/>
        <v>0</v>
      </c>
      <c r="S17" s="332">
        <f t="shared" si="8"/>
        <v>0</v>
      </c>
      <c r="T17" s="332">
        <f t="shared" si="8"/>
        <v>0</v>
      </c>
      <c r="U17" s="332">
        <f t="shared" si="8"/>
        <v>0</v>
      </c>
      <c r="V17" s="332">
        <f t="shared" si="8"/>
        <v>0</v>
      </c>
      <c r="W17" s="332">
        <f t="shared" si="8"/>
        <v>0</v>
      </c>
      <c r="X17" s="332">
        <f t="shared" si="8"/>
        <v>0</v>
      </c>
      <c r="Y17" s="332">
        <f t="shared" si="8"/>
        <v>0</v>
      </c>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c r="CI17" s="362"/>
      <c r="CJ17" s="362"/>
      <c r="CK17" s="362"/>
      <c r="CL17" s="362"/>
      <c r="CM17" s="362"/>
      <c r="CN17" s="362"/>
      <c r="CO17" s="362"/>
      <c r="CP17" s="362"/>
      <c r="CQ17" s="362"/>
      <c r="CR17" s="362"/>
      <c r="CS17" s="362"/>
      <c r="CT17" s="362"/>
      <c r="CU17" s="362"/>
      <c r="CV17" s="362"/>
      <c r="CW17" s="362"/>
      <c r="CX17" s="362"/>
      <c r="CY17" s="362"/>
      <c r="CZ17" s="362"/>
      <c r="DA17" s="362"/>
      <c r="DB17" s="362"/>
      <c r="DC17" s="362"/>
      <c r="DD17" s="362"/>
      <c r="DE17" s="362"/>
      <c r="DF17" s="362"/>
      <c r="DG17" s="362"/>
      <c r="DH17" s="362"/>
      <c r="DI17" s="362"/>
      <c r="DJ17" s="362"/>
      <c r="DK17" s="362"/>
      <c r="DL17" s="362"/>
      <c r="DM17" s="362"/>
      <c r="DN17" s="362"/>
      <c r="DO17" s="362"/>
      <c r="DP17" s="362"/>
      <c r="DQ17" s="362"/>
      <c r="DR17" s="362"/>
      <c r="DS17" s="362"/>
      <c r="DT17" s="362"/>
      <c r="DU17" s="362"/>
      <c r="DV17" s="362"/>
      <c r="DW17" s="362"/>
      <c r="DX17" s="362"/>
      <c r="DY17" s="362"/>
      <c r="DZ17" s="362"/>
      <c r="EA17" s="362"/>
      <c r="EB17" s="362"/>
      <c r="EC17" s="362"/>
      <c r="ED17" s="362"/>
      <c r="EE17" s="362"/>
      <c r="EF17" s="362"/>
      <c r="EG17" s="362"/>
      <c r="EH17" s="864"/>
    </row>
    <row r="18" spans="2:138" ht="16.95" customHeight="1" outlineLevel="1" x14ac:dyDescent="0.25">
      <c r="B18" s="10"/>
      <c r="C18" s="376" t="s">
        <v>629</v>
      </c>
      <c r="D18" s="998"/>
      <c r="E18" s="858"/>
      <c r="F18" s="859"/>
      <c r="G18" s="346">
        <f t="shared" si="9"/>
        <v>0</v>
      </c>
      <c r="H18" s="547"/>
      <c r="I18" s="332"/>
      <c r="J18" s="436"/>
      <c r="K18" s="1000">
        <f t="shared" si="10"/>
        <v>0</v>
      </c>
      <c r="L18" s="587">
        <f ca="1">SUM(OFFSET(Z18,,,1,MATCH('B1-基本信息'!$C$12,$Z$3:$EH$3,1)))</f>
        <v>0</v>
      </c>
      <c r="M18" s="547"/>
      <c r="N18" s="332"/>
      <c r="O18" s="436"/>
      <c r="P18" s="333">
        <f t="shared" si="11"/>
        <v>0</v>
      </c>
      <c r="Q18" s="332">
        <f t="shared" si="8"/>
        <v>0</v>
      </c>
      <c r="R18" s="332">
        <f t="shared" si="8"/>
        <v>0</v>
      </c>
      <c r="S18" s="332">
        <f t="shared" si="8"/>
        <v>0</v>
      </c>
      <c r="T18" s="332">
        <f t="shared" si="8"/>
        <v>0</v>
      </c>
      <c r="U18" s="332">
        <f t="shared" si="8"/>
        <v>0</v>
      </c>
      <c r="V18" s="332">
        <f t="shared" si="8"/>
        <v>0</v>
      </c>
      <c r="W18" s="332">
        <f t="shared" si="8"/>
        <v>0</v>
      </c>
      <c r="X18" s="332">
        <f t="shared" si="8"/>
        <v>0</v>
      </c>
      <c r="Y18" s="332">
        <f t="shared" si="8"/>
        <v>0</v>
      </c>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362"/>
      <c r="EA18" s="362"/>
      <c r="EB18" s="362"/>
      <c r="EC18" s="362"/>
      <c r="ED18" s="362"/>
      <c r="EE18" s="362"/>
      <c r="EF18" s="362"/>
      <c r="EG18" s="362"/>
      <c r="EH18" s="864"/>
    </row>
    <row r="19" spans="2:138" ht="16.95" customHeight="1" outlineLevel="1" x14ac:dyDescent="0.25">
      <c r="B19" s="10"/>
      <c r="C19" s="376" t="s">
        <v>630</v>
      </c>
      <c r="D19" s="998"/>
      <c r="E19" s="858"/>
      <c r="F19" s="859"/>
      <c r="G19" s="346">
        <f t="shared" si="9"/>
        <v>0</v>
      </c>
      <c r="H19" s="547"/>
      <c r="I19" s="332"/>
      <c r="J19" s="436"/>
      <c r="K19" s="1000">
        <f t="shared" si="10"/>
        <v>0</v>
      </c>
      <c r="L19" s="587">
        <f ca="1">SUM(OFFSET(Z19,,,1,MATCH('B1-基本信息'!$C$12,$Z$3:$EH$3,1)))</f>
        <v>0</v>
      </c>
      <c r="M19" s="547"/>
      <c r="N19" s="332"/>
      <c r="O19" s="436"/>
      <c r="P19" s="333">
        <f t="shared" si="11"/>
        <v>0</v>
      </c>
      <c r="Q19" s="332">
        <f t="shared" si="8"/>
        <v>0</v>
      </c>
      <c r="R19" s="332">
        <f t="shared" si="8"/>
        <v>0</v>
      </c>
      <c r="S19" s="332">
        <f t="shared" si="8"/>
        <v>0</v>
      </c>
      <c r="T19" s="332">
        <f t="shared" si="8"/>
        <v>0</v>
      </c>
      <c r="U19" s="332">
        <f t="shared" si="8"/>
        <v>0</v>
      </c>
      <c r="V19" s="332">
        <f t="shared" si="8"/>
        <v>0</v>
      </c>
      <c r="W19" s="332">
        <f t="shared" si="8"/>
        <v>0</v>
      </c>
      <c r="X19" s="332">
        <f t="shared" si="8"/>
        <v>0</v>
      </c>
      <c r="Y19" s="332">
        <f t="shared" si="8"/>
        <v>0</v>
      </c>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362"/>
      <c r="BP19" s="362"/>
      <c r="BQ19" s="362"/>
      <c r="BR19" s="362"/>
      <c r="BS19" s="362"/>
      <c r="BT19" s="362"/>
      <c r="BU19" s="362"/>
      <c r="BV19" s="362"/>
      <c r="BW19" s="362"/>
      <c r="BX19" s="362"/>
      <c r="BY19" s="362"/>
      <c r="BZ19" s="362"/>
      <c r="CA19" s="362"/>
      <c r="CB19" s="362"/>
      <c r="CC19" s="362"/>
      <c r="CD19" s="362"/>
      <c r="CE19" s="362"/>
      <c r="CF19" s="362"/>
      <c r="CG19" s="362"/>
      <c r="CH19" s="362"/>
      <c r="CI19" s="362"/>
      <c r="CJ19" s="362"/>
      <c r="CK19" s="362"/>
      <c r="CL19" s="362"/>
      <c r="CM19" s="362"/>
      <c r="CN19" s="362"/>
      <c r="CO19" s="362"/>
      <c r="CP19" s="362"/>
      <c r="CQ19" s="362"/>
      <c r="CR19" s="362"/>
      <c r="CS19" s="362"/>
      <c r="CT19" s="362"/>
      <c r="CU19" s="362"/>
      <c r="CV19" s="362"/>
      <c r="CW19" s="362"/>
      <c r="CX19" s="362"/>
      <c r="CY19" s="362"/>
      <c r="CZ19" s="362"/>
      <c r="DA19" s="362"/>
      <c r="DB19" s="362"/>
      <c r="DC19" s="362"/>
      <c r="DD19" s="362"/>
      <c r="DE19" s="362"/>
      <c r="DF19" s="362"/>
      <c r="DG19" s="362"/>
      <c r="DH19" s="362"/>
      <c r="DI19" s="362"/>
      <c r="DJ19" s="362"/>
      <c r="DK19" s="362"/>
      <c r="DL19" s="362"/>
      <c r="DM19" s="362"/>
      <c r="DN19" s="362"/>
      <c r="DO19" s="362"/>
      <c r="DP19" s="362"/>
      <c r="DQ19" s="362"/>
      <c r="DR19" s="362"/>
      <c r="DS19" s="362"/>
      <c r="DT19" s="362"/>
      <c r="DU19" s="362"/>
      <c r="DV19" s="362"/>
      <c r="DW19" s="362"/>
      <c r="DX19" s="362"/>
      <c r="DY19" s="362"/>
      <c r="DZ19" s="362"/>
      <c r="EA19" s="362"/>
      <c r="EB19" s="362"/>
      <c r="EC19" s="362"/>
      <c r="ED19" s="362"/>
      <c r="EE19" s="362"/>
      <c r="EF19" s="362"/>
      <c r="EG19" s="362"/>
      <c r="EH19" s="864"/>
    </row>
    <row r="20" spans="2:138" ht="16.95" customHeight="1" outlineLevel="1" x14ac:dyDescent="0.25">
      <c r="B20" s="10"/>
      <c r="C20" s="376" t="s">
        <v>631</v>
      </c>
      <c r="D20" s="998"/>
      <c r="E20" s="858"/>
      <c r="F20" s="859"/>
      <c r="G20" s="346">
        <f t="shared" si="9"/>
        <v>0</v>
      </c>
      <c r="H20" s="547"/>
      <c r="I20" s="332"/>
      <c r="J20" s="436"/>
      <c r="K20" s="1000">
        <f t="shared" si="10"/>
        <v>0</v>
      </c>
      <c r="L20" s="587">
        <f ca="1">SUM(OFFSET(Z20,,,1,MATCH('B1-基本信息'!$C$12,$Z$3:$EH$3,1)))</f>
        <v>0</v>
      </c>
      <c r="M20" s="547"/>
      <c r="N20" s="332"/>
      <c r="O20" s="436"/>
      <c r="P20" s="333">
        <f t="shared" si="11"/>
        <v>0</v>
      </c>
      <c r="Q20" s="332">
        <f t="shared" si="8"/>
        <v>0</v>
      </c>
      <c r="R20" s="332">
        <f t="shared" si="8"/>
        <v>0</v>
      </c>
      <c r="S20" s="332">
        <f t="shared" si="8"/>
        <v>0</v>
      </c>
      <c r="T20" s="332">
        <f t="shared" si="8"/>
        <v>0</v>
      </c>
      <c r="U20" s="332">
        <f t="shared" si="8"/>
        <v>0</v>
      </c>
      <c r="V20" s="332">
        <f t="shared" si="8"/>
        <v>0</v>
      </c>
      <c r="W20" s="332">
        <f t="shared" si="8"/>
        <v>0</v>
      </c>
      <c r="X20" s="332">
        <f t="shared" si="8"/>
        <v>0</v>
      </c>
      <c r="Y20" s="332">
        <f t="shared" si="8"/>
        <v>0</v>
      </c>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c r="BW20" s="362"/>
      <c r="BX20" s="362"/>
      <c r="BY20" s="362"/>
      <c r="BZ20" s="362"/>
      <c r="CA20" s="362"/>
      <c r="CB20" s="362"/>
      <c r="CC20" s="362"/>
      <c r="CD20" s="362"/>
      <c r="CE20" s="362"/>
      <c r="CF20" s="362"/>
      <c r="CG20" s="362"/>
      <c r="CH20" s="362"/>
      <c r="CI20" s="362"/>
      <c r="CJ20" s="362"/>
      <c r="CK20" s="362"/>
      <c r="CL20" s="362"/>
      <c r="CM20" s="362"/>
      <c r="CN20" s="362"/>
      <c r="CO20" s="362"/>
      <c r="CP20" s="362"/>
      <c r="CQ20" s="362"/>
      <c r="CR20" s="362"/>
      <c r="CS20" s="362"/>
      <c r="CT20" s="362"/>
      <c r="CU20" s="362"/>
      <c r="CV20" s="362"/>
      <c r="CW20" s="362"/>
      <c r="CX20" s="362"/>
      <c r="CY20" s="362"/>
      <c r="CZ20" s="362"/>
      <c r="DA20" s="362"/>
      <c r="DB20" s="362"/>
      <c r="DC20" s="362">
        <v>0</v>
      </c>
      <c r="DD20" s="362">
        <v>0</v>
      </c>
      <c r="DE20" s="362">
        <v>0</v>
      </c>
      <c r="DF20" s="362">
        <v>0</v>
      </c>
      <c r="DG20" s="362">
        <v>0</v>
      </c>
      <c r="DH20" s="362">
        <v>0</v>
      </c>
      <c r="DI20" s="362">
        <v>0</v>
      </c>
      <c r="DJ20" s="362">
        <v>0</v>
      </c>
      <c r="DK20" s="362">
        <v>0</v>
      </c>
      <c r="DL20" s="362">
        <v>0</v>
      </c>
      <c r="DM20" s="362">
        <v>0</v>
      </c>
      <c r="DN20" s="362">
        <v>0</v>
      </c>
      <c r="DO20" s="362">
        <v>0</v>
      </c>
      <c r="DP20" s="362">
        <v>0</v>
      </c>
      <c r="DQ20" s="362">
        <v>0</v>
      </c>
      <c r="DR20" s="362">
        <v>0</v>
      </c>
      <c r="DS20" s="362">
        <v>0</v>
      </c>
      <c r="DT20" s="362"/>
      <c r="DU20" s="362"/>
      <c r="DV20" s="362"/>
      <c r="DW20" s="362"/>
      <c r="DX20" s="362"/>
      <c r="DY20" s="362"/>
      <c r="DZ20" s="362"/>
      <c r="EA20" s="362"/>
      <c r="EB20" s="362"/>
      <c r="EC20" s="362"/>
      <c r="ED20" s="362"/>
      <c r="EE20" s="362"/>
      <c r="EF20" s="362"/>
      <c r="EG20" s="362"/>
      <c r="EH20" s="864"/>
    </row>
    <row r="21" spans="2:138" ht="16.95" customHeight="1" x14ac:dyDescent="0.25">
      <c r="B21" s="579"/>
      <c r="C21" s="580" t="s">
        <v>632</v>
      </c>
      <c r="D21" s="860"/>
      <c r="E21" s="861"/>
      <c r="F21" s="862"/>
      <c r="G21" s="335">
        <f>SUM(G22:G36)</f>
        <v>0</v>
      </c>
      <c r="H21" s="336">
        <f>'B1-基本信息'!D50</f>
        <v>8.0000000000000002E-3</v>
      </c>
      <c r="I21" s="334">
        <f>G21-J21</f>
        <v>0</v>
      </c>
      <c r="J21" s="434">
        <f>G21/(1+H21)*H21</f>
        <v>0</v>
      </c>
      <c r="K21" s="585">
        <f t="shared" ref="K21:L21" si="12">SUM(K22:K36)</f>
        <v>0</v>
      </c>
      <c r="L21" s="586">
        <f t="shared" ca="1" si="12"/>
        <v>0</v>
      </c>
      <c r="M21" s="336"/>
      <c r="N21" s="334">
        <f t="shared" ref="N21" si="13">SUM(N22:N36)</f>
        <v>0</v>
      </c>
      <c r="O21" s="434">
        <f t="shared" ref="O21" si="14">SUM(O22:O36)</f>
        <v>0</v>
      </c>
      <c r="P21" s="339">
        <f>SUM(P22:P36)</f>
        <v>0</v>
      </c>
      <c r="Q21" s="334">
        <f t="shared" ref="Q21:CB21" si="15">SUM(Q22:Q36)</f>
        <v>0</v>
      </c>
      <c r="R21" s="334">
        <f t="shared" si="15"/>
        <v>0</v>
      </c>
      <c r="S21" s="334">
        <f t="shared" si="15"/>
        <v>0</v>
      </c>
      <c r="T21" s="334">
        <f t="shared" si="15"/>
        <v>0</v>
      </c>
      <c r="U21" s="334">
        <f t="shared" si="15"/>
        <v>0</v>
      </c>
      <c r="V21" s="334">
        <f t="shared" si="15"/>
        <v>0</v>
      </c>
      <c r="W21" s="334">
        <f t="shared" si="15"/>
        <v>0</v>
      </c>
      <c r="X21" s="334">
        <f t="shared" si="15"/>
        <v>0</v>
      </c>
      <c r="Y21" s="334">
        <f t="shared" si="15"/>
        <v>0</v>
      </c>
      <c r="Z21" s="860">
        <f t="shared" si="15"/>
        <v>0</v>
      </c>
      <c r="AA21" s="860">
        <f t="shared" si="15"/>
        <v>0</v>
      </c>
      <c r="AB21" s="860">
        <f t="shared" si="15"/>
        <v>0</v>
      </c>
      <c r="AC21" s="860">
        <f t="shared" si="15"/>
        <v>0</v>
      </c>
      <c r="AD21" s="860">
        <f t="shared" si="15"/>
        <v>0</v>
      </c>
      <c r="AE21" s="860">
        <f t="shared" si="15"/>
        <v>0</v>
      </c>
      <c r="AF21" s="860">
        <f t="shared" si="15"/>
        <v>0</v>
      </c>
      <c r="AG21" s="860">
        <f t="shared" si="15"/>
        <v>0</v>
      </c>
      <c r="AH21" s="860">
        <f t="shared" si="15"/>
        <v>0</v>
      </c>
      <c r="AI21" s="860">
        <f t="shared" si="15"/>
        <v>0</v>
      </c>
      <c r="AJ21" s="860">
        <f t="shared" si="15"/>
        <v>0</v>
      </c>
      <c r="AK21" s="860">
        <f t="shared" si="15"/>
        <v>0</v>
      </c>
      <c r="AL21" s="860">
        <f t="shared" si="15"/>
        <v>0</v>
      </c>
      <c r="AM21" s="860">
        <f t="shared" si="15"/>
        <v>0</v>
      </c>
      <c r="AN21" s="860">
        <f t="shared" si="15"/>
        <v>0</v>
      </c>
      <c r="AO21" s="860">
        <f t="shared" si="15"/>
        <v>0</v>
      </c>
      <c r="AP21" s="860">
        <f t="shared" si="15"/>
        <v>0</v>
      </c>
      <c r="AQ21" s="860">
        <f t="shared" si="15"/>
        <v>0</v>
      </c>
      <c r="AR21" s="860">
        <f t="shared" si="15"/>
        <v>0</v>
      </c>
      <c r="AS21" s="860">
        <f t="shared" si="15"/>
        <v>0</v>
      </c>
      <c r="AT21" s="860">
        <f t="shared" si="15"/>
        <v>0</v>
      </c>
      <c r="AU21" s="860">
        <f t="shared" si="15"/>
        <v>0</v>
      </c>
      <c r="AV21" s="860">
        <f t="shared" si="15"/>
        <v>0</v>
      </c>
      <c r="AW21" s="860">
        <f t="shared" si="15"/>
        <v>0</v>
      </c>
      <c r="AX21" s="860">
        <f t="shared" si="15"/>
        <v>0</v>
      </c>
      <c r="AY21" s="860">
        <f t="shared" si="15"/>
        <v>0</v>
      </c>
      <c r="AZ21" s="860">
        <f t="shared" si="15"/>
        <v>0</v>
      </c>
      <c r="BA21" s="860">
        <f t="shared" si="15"/>
        <v>0</v>
      </c>
      <c r="BB21" s="860">
        <f t="shared" si="15"/>
        <v>0</v>
      </c>
      <c r="BC21" s="860">
        <f t="shared" si="15"/>
        <v>0</v>
      </c>
      <c r="BD21" s="860">
        <f t="shared" si="15"/>
        <v>0</v>
      </c>
      <c r="BE21" s="860">
        <f t="shared" si="15"/>
        <v>0</v>
      </c>
      <c r="BF21" s="860">
        <f t="shared" si="15"/>
        <v>0</v>
      </c>
      <c r="BG21" s="860">
        <f t="shared" si="15"/>
        <v>0</v>
      </c>
      <c r="BH21" s="860">
        <f t="shared" si="15"/>
        <v>0</v>
      </c>
      <c r="BI21" s="860">
        <f t="shared" si="15"/>
        <v>0</v>
      </c>
      <c r="BJ21" s="860">
        <f t="shared" si="15"/>
        <v>0</v>
      </c>
      <c r="BK21" s="860">
        <f t="shared" si="15"/>
        <v>0</v>
      </c>
      <c r="BL21" s="860">
        <f t="shared" si="15"/>
        <v>0</v>
      </c>
      <c r="BM21" s="860">
        <f t="shared" si="15"/>
        <v>0</v>
      </c>
      <c r="BN21" s="860">
        <f t="shared" si="15"/>
        <v>0</v>
      </c>
      <c r="BO21" s="860">
        <f t="shared" si="15"/>
        <v>0</v>
      </c>
      <c r="BP21" s="860">
        <f t="shared" si="15"/>
        <v>0</v>
      </c>
      <c r="BQ21" s="860">
        <f t="shared" si="15"/>
        <v>0</v>
      </c>
      <c r="BR21" s="860">
        <f t="shared" si="15"/>
        <v>0</v>
      </c>
      <c r="BS21" s="860">
        <f t="shared" si="15"/>
        <v>0</v>
      </c>
      <c r="BT21" s="860">
        <f t="shared" si="15"/>
        <v>0</v>
      </c>
      <c r="BU21" s="860">
        <f t="shared" si="15"/>
        <v>0</v>
      </c>
      <c r="BV21" s="860">
        <f t="shared" si="15"/>
        <v>0</v>
      </c>
      <c r="BW21" s="860">
        <f t="shared" si="15"/>
        <v>0</v>
      </c>
      <c r="BX21" s="860">
        <f t="shared" si="15"/>
        <v>0</v>
      </c>
      <c r="BY21" s="860">
        <f t="shared" si="15"/>
        <v>0</v>
      </c>
      <c r="BZ21" s="860">
        <f t="shared" si="15"/>
        <v>0</v>
      </c>
      <c r="CA21" s="860">
        <f t="shared" si="15"/>
        <v>0</v>
      </c>
      <c r="CB21" s="860">
        <f t="shared" si="15"/>
        <v>0</v>
      </c>
      <c r="CC21" s="860">
        <f t="shared" ref="CC21:EH21" si="16">SUM(CC22:CC36)</f>
        <v>0</v>
      </c>
      <c r="CD21" s="860">
        <f t="shared" si="16"/>
        <v>0</v>
      </c>
      <c r="CE21" s="860">
        <f t="shared" si="16"/>
        <v>0</v>
      </c>
      <c r="CF21" s="860">
        <f t="shared" si="16"/>
        <v>0</v>
      </c>
      <c r="CG21" s="860">
        <f t="shared" si="16"/>
        <v>0</v>
      </c>
      <c r="CH21" s="860">
        <f t="shared" si="16"/>
        <v>0</v>
      </c>
      <c r="CI21" s="860">
        <f t="shared" si="16"/>
        <v>0</v>
      </c>
      <c r="CJ21" s="860">
        <f t="shared" si="16"/>
        <v>0</v>
      </c>
      <c r="CK21" s="860">
        <f t="shared" si="16"/>
        <v>0</v>
      </c>
      <c r="CL21" s="860">
        <f t="shared" si="16"/>
        <v>0</v>
      </c>
      <c r="CM21" s="860">
        <f t="shared" si="16"/>
        <v>0</v>
      </c>
      <c r="CN21" s="860">
        <f t="shared" si="16"/>
        <v>0</v>
      </c>
      <c r="CO21" s="860">
        <f t="shared" si="16"/>
        <v>0</v>
      </c>
      <c r="CP21" s="860">
        <f t="shared" si="16"/>
        <v>0</v>
      </c>
      <c r="CQ21" s="860">
        <f t="shared" si="16"/>
        <v>0</v>
      </c>
      <c r="CR21" s="860">
        <f t="shared" si="16"/>
        <v>0</v>
      </c>
      <c r="CS21" s="860">
        <f t="shared" si="16"/>
        <v>0</v>
      </c>
      <c r="CT21" s="860">
        <f t="shared" si="16"/>
        <v>0</v>
      </c>
      <c r="CU21" s="860">
        <f t="shared" si="16"/>
        <v>0</v>
      </c>
      <c r="CV21" s="860">
        <f t="shared" si="16"/>
        <v>0</v>
      </c>
      <c r="CW21" s="860">
        <f t="shared" si="16"/>
        <v>0</v>
      </c>
      <c r="CX21" s="860">
        <f t="shared" si="16"/>
        <v>0</v>
      </c>
      <c r="CY21" s="860">
        <f t="shared" si="16"/>
        <v>0</v>
      </c>
      <c r="CZ21" s="860">
        <f t="shared" si="16"/>
        <v>0</v>
      </c>
      <c r="DA21" s="860">
        <f t="shared" si="16"/>
        <v>0</v>
      </c>
      <c r="DB21" s="860">
        <f t="shared" si="16"/>
        <v>0</v>
      </c>
      <c r="DC21" s="860">
        <f t="shared" si="16"/>
        <v>0</v>
      </c>
      <c r="DD21" s="860">
        <f t="shared" si="16"/>
        <v>0</v>
      </c>
      <c r="DE21" s="860">
        <f t="shared" si="16"/>
        <v>0</v>
      </c>
      <c r="DF21" s="860">
        <f t="shared" si="16"/>
        <v>0</v>
      </c>
      <c r="DG21" s="860">
        <f t="shared" si="16"/>
        <v>0</v>
      </c>
      <c r="DH21" s="860">
        <f t="shared" si="16"/>
        <v>0</v>
      </c>
      <c r="DI21" s="860">
        <f t="shared" si="16"/>
        <v>0</v>
      </c>
      <c r="DJ21" s="860">
        <f t="shared" si="16"/>
        <v>0</v>
      </c>
      <c r="DK21" s="860">
        <f t="shared" si="16"/>
        <v>0</v>
      </c>
      <c r="DL21" s="860">
        <f t="shared" si="16"/>
        <v>0</v>
      </c>
      <c r="DM21" s="860">
        <f t="shared" si="16"/>
        <v>0</v>
      </c>
      <c r="DN21" s="860">
        <f t="shared" si="16"/>
        <v>0</v>
      </c>
      <c r="DO21" s="860">
        <f t="shared" si="16"/>
        <v>0</v>
      </c>
      <c r="DP21" s="860">
        <f t="shared" si="16"/>
        <v>0</v>
      </c>
      <c r="DQ21" s="860">
        <f t="shared" si="16"/>
        <v>0</v>
      </c>
      <c r="DR21" s="860">
        <f t="shared" si="16"/>
        <v>0</v>
      </c>
      <c r="DS21" s="860">
        <f t="shared" si="16"/>
        <v>0</v>
      </c>
      <c r="DT21" s="860">
        <f t="shared" si="16"/>
        <v>0</v>
      </c>
      <c r="DU21" s="860">
        <f t="shared" si="16"/>
        <v>0</v>
      </c>
      <c r="DV21" s="860">
        <f t="shared" si="16"/>
        <v>0</v>
      </c>
      <c r="DW21" s="860">
        <f t="shared" si="16"/>
        <v>0</v>
      </c>
      <c r="DX21" s="860">
        <f t="shared" si="16"/>
        <v>0</v>
      </c>
      <c r="DY21" s="860">
        <f t="shared" si="16"/>
        <v>0</v>
      </c>
      <c r="DZ21" s="860">
        <f t="shared" si="16"/>
        <v>0</v>
      </c>
      <c r="EA21" s="860">
        <f t="shared" si="16"/>
        <v>0</v>
      </c>
      <c r="EB21" s="860">
        <f t="shared" si="16"/>
        <v>0</v>
      </c>
      <c r="EC21" s="860">
        <f t="shared" si="16"/>
        <v>0</v>
      </c>
      <c r="ED21" s="860">
        <f t="shared" si="16"/>
        <v>0</v>
      </c>
      <c r="EE21" s="860">
        <f t="shared" si="16"/>
        <v>0</v>
      </c>
      <c r="EF21" s="860">
        <f t="shared" si="16"/>
        <v>0</v>
      </c>
      <c r="EG21" s="860">
        <f t="shared" si="16"/>
        <v>0</v>
      </c>
      <c r="EH21" s="865">
        <f t="shared" si="16"/>
        <v>0</v>
      </c>
    </row>
    <row r="22" spans="2:138" ht="16.95" customHeight="1" outlineLevel="1" x14ac:dyDescent="0.25">
      <c r="B22" s="10"/>
      <c r="C22" s="376" t="s">
        <v>633</v>
      </c>
      <c r="D22" s="998"/>
      <c r="E22" s="858"/>
      <c r="F22" s="859"/>
      <c r="G22" s="346">
        <f>SUM(Z22:EH22)</f>
        <v>0</v>
      </c>
      <c r="H22" s="547"/>
      <c r="I22" s="332"/>
      <c r="J22" s="436"/>
      <c r="K22" s="1000">
        <f>SUM(Z22:EH22)</f>
        <v>0</v>
      </c>
      <c r="L22" s="587">
        <f ca="1">SUM(OFFSET(Z22,,,1,MATCH('B1-基本信息'!$C$12,$Z$3:$EH$3,1)))</f>
        <v>0</v>
      </c>
      <c r="M22" s="547"/>
      <c r="N22" s="332"/>
      <c r="O22" s="436"/>
      <c r="P22" s="333">
        <f t="shared" ref="P22:Y35" si="17">SUMIF($Z$1:$EH$1,P$3,$Z22:$EH22)</f>
        <v>0</v>
      </c>
      <c r="Q22" s="332">
        <f t="shared" si="17"/>
        <v>0</v>
      </c>
      <c r="R22" s="332">
        <f t="shared" si="17"/>
        <v>0</v>
      </c>
      <c r="S22" s="332">
        <f t="shared" si="17"/>
        <v>0</v>
      </c>
      <c r="T22" s="332">
        <f t="shared" si="17"/>
        <v>0</v>
      </c>
      <c r="U22" s="332">
        <f t="shared" si="17"/>
        <v>0</v>
      </c>
      <c r="V22" s="332">
        <f t="shared" si="17"/>
        <v>0</v>
      </c>
      <c r="W22" s="332">
        <f t="shared" si="17"/>
        <v>0</v>
      </c>
      <c r="X22" s="332">
        <f t="shared" si="17"/>
        <v>0</v>
      </c>
      <c r="Y22" s="332">
        <f t="shared" si="17"/>
        <v>0</v>
      </c>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F22" s="362"/>
      <c r="EG22" s="362"/>
      <c r="EH22" s="864"/>
    </row>
    <row r="23" spans="2:138" ht="16.95" customHeight="1" outlineLevel="1" x14ac:dyDescent="0.25">
      <c r="B23" s="10"/>
      <c r="C23" s="376" t="s">
        <v>634</v>
      </c>
      <c r="D23" s="998"/>
      <c r="E23" s="858"/>
      <c r="F23" s="859"/>
      <c r="G23" s="346">
        <f t="shared" ref="G23:G35" si="18">SUM(Z23:EH23)</f>
        <v>0</v>
      </c>
      <c r="H23" s="547"/>
      <c r="I23" s="332"/>
      <c r="J23" s="436"/>
      <c r="K23" s="1000">
        <f t="shared" ref="K23:K35" si="19">SUM(Z23:EH23)</f>
        <v>0</v>
      </c>
      <c r="L23" s="587">
        <f ca="1">SUM(OFFSET(Z23,,,1,MATCH('B1-基本信息'!$C$12,$Z$3:$EH$3,1)))</f>
        <v>0</v>
      </c>
      <c r="M23" s="547"/>
      <c r="N23" s="332"/>
      <c r="O23" s="436"/>
      <c r="P23" s="333">
        <f t="shared" si="17"/>
        <v>0</v>
      </c>
      <c r="Q23" s="332">
        <f t="shared" si="17"/>
        <v>0</v>
      </c>
      <c r="R23" s="332">
        <f t="shared" si="17"/>
        <v>0</v>
      </c>
      <c r="S23" s="332">
        <f t="shared" si="17"/>
        <v>0</v>
      </c>
      <c r="T23" s="332">
        <f t="shared" si="17"/>
        <v>0</v>
      </c>
      <c r="U23" s="332">
        <f t="shared" si="17"/>
        <v>0</v>
      </c>
      <c r="V23" s="332">
        <f t="shared" si="17"/>
        <v>0</v>
      </c>
      <c r="W23" s="332">
        <f t="shared" si="17"/>
        <v>0</v>
      </c>
      <c r="X23" s="332">
        <f t="shared" si="17"/>
        <v>0</v>
      </c>
      <c r="Y23" s="332">
        <f t="shared" si="17"/>
        <v>0</v>
      </c>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362"/>
      <c r="BX23" s="362"/>
      <c r="BY23" s="362"/>
      <c r="BZ23" s="362"/>
      <c r="CA23" s="362"/>
      <c r="CB23" s="362"/>
      <c r="CC23" s="362"/>
      <c r="CD23" s="362"/>
      <c r="CE23" s="362"/>
      <c r="CF23" s="362"/>
      <c r="CG23" s="362"/>
      <c r="CH23" s="362"/>
      <c r="CI23" s="362"/>
      <c r="CJ23" s="362"/>
      <c r="CK23" s="362"/>
      <c r="CL23" s="362"/>
      <c r="CM23" s="362"/>
      <c r="CN23" s="362"/>
      <c r="CO23" s="362"/>
      <c r="CP23" s="362"/>
      <c r="CQ23" s="362"/>
      <c r="CR23" s="362"/>
      <c r="CS23" s="362"/>
      <c r="CT23" s="362"/>
      <c r="CU23" s="362"/>
      <c r="CV23" s="362"/>
      <c r="CW23" s="362"/>
      <c r="CX23" s="362"/>
      <c r="CY23" s="362"/>
      <c r="CZ23" s="362"/>
      <c r="DA23" s="362"/>
      <c r="DB23" s="362"/>
      <c r="DC23" s="362"/>
      <c r="DD23" s="362"/>
      <c r="DE23" s="362"/>
      <c r="DF23" s="362"/>
      <c r="DG23" s="362"/>
      <c r="DH23" s="362"/>
      <c r="DI23" s="362"/>
      <c r="DJ23" s="362"/>
      <c r="DK23" s="362"/>
      <c r="DL23" s="362"/>
      <c r="DM23" s="362"/>
      <c r="DN23" s="362"/>
      <c r="DO23" s="362"/>
      <c r="DP23" s="362"/>
      <c r="DQ23" s="362"/>
      <c r="DR23" s="362"/>
      <c r="DS23" s="362"/>
      <c r="DT23" s="362"/>
      <c r="DU23" s="362"/>
      <c r="DV23" s="362"/>
      <c r="DW23" s="362"/>
      <c r="DX23" s="362"/>
      <c r="DY23" s="362"/>
      <c r="DZ23" s="362"/>
      <c r="EA23" s="362"/>
      <c r="EB23" s="362"/>
      <c r="EC23" s="362"/>
      <c r="ED23" s="362"/>
      <c r="EE23" s="362"/>
      <c r="EF23" s="362"/>
      <c r="EG23" s="362"/>
      <c r="EH23" s="864"/>
    </row>
    <row r="24" spans="2:138" ht="16.95" customHeight="1" outlineLevel="1" x14ac:dyDescent="0.25">
      <c r="B24" s="10"/>
      <c r="C24" s="376" t="s">
        <v>617</v>
      </c>
      <c r="D24" s="998"/>
      <c r="E24" s="858"/>
      <c r="F24" s="859"/>
      <c r="G24" s="346">
        <f t="shared" si="18"/>
        <v>0</v>
      </c>
      <c r="H24" s="547"/>
      <c r="I24" s="332"/>
      <c r="J24" s="436"/>
      <c r="K24" s="1000">
        <f t="shared" si="19"/>
        <v>0</v>
      </c>
      <c r="L24" s="587">
        <f ca="1">SUM(OFFSET(Z24,,,1,MATCH('B1-基本信息'!$C$12,$Z$3:$EH$3,1)))</f>
        <v>0</v>
      </c>
      <c r="M24" s="547"/>
      <c r="N24" s="332"/>
      <c r="O24" s="436"/>
      <c r="P24" s="333">
        <f t="shared" si="17"/>
        <v>0</v>
      </c>
      <c r="Q24" s="332">
        <f t="shared" si="17"/>
        <v>0</v>
      </c>
      <c r="R24" s="332">
        <f t="shared" si="17"/>
        <v>0</v>
      </c>
      <c r="S24" s="332">
        <f t="shared" si="17"/>
        <v>0</v>
      </c>
      <c r="T24" s="332">
        <f t="shared" si="17"/>
        <v>0</v>
      </c>
      <c r="U24" s="332">
        <f t="shared" si="17"/>
        <v>0</v>
      </c>
      <c r="V24" s="332">
        <f t="shared" si="17"/>
        <v>0</v>
      </c>
      <c r="W24" s="332">
        <f t="shared" si="17"/>
        <v>0</v>
      </c>
      <c r="X24" s="332">
        <f t="shared" si="17"/>
        <v>0</v>
      </c>
      <c r="Y24" s="332">
        <f t="shared" si="17"/>
        <v>0</v>
      </c>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362"/>
      <c r="BX24" s="362"/>
      <c r="BY24" s="362"/>
      <c r="BZ24" s="362"/>
      <c r="CA24" s="362"/>
      <c r="CB24" s="362"/>
      <c r="CC24" s="362"/>
      <c r="CD24" s="362"/>
      <c r="CE24" s="362"/>
      <c r="CF24" s="362"/>
      <c r="CG24" s="362"/>
      <c r="CH24" s="362"/>
      <c r="CI24" s="362"/>
      <c r="CJ24" s="362"/>
      <c r="CK24" s="362"/>
      <c r="CL24" s="362"/>
      <c r="CM24" s="362"/>
      <c r="CN24" s="362"/>
      <c r="CO24" s="362"/>
      <c r="CP24" s="362"/>
      <c r="CQ24" s="362"/>
      <c r="CR24" s="362"/>
      <c r="CS24" s="362"/>
      <c r="CT24" s="362"/>
      <c r="CU24" s="362"/>
      <c r="CV24" s="362"/>
      <c r="CW24" s="362"/>
      <c r="CX24" s="362"/>
      <c r="CY24" s="362"/>
      <c r="CZ24" s="362"/>
      <c r="DA24" s="362"/>
      <c r="DB24" s="362"/>
      <c r="DC24" s="362"/>
      <c r="DD24" s="362"/>
      <c r="DE24" s="362"/>
      <c r="DF24" s="362"/>
      <c r="DG24" s="362"/>
      <c r="DH24" s="362"/>
      <c r="DI24" s="362"/>
      <c r="DJ24" s="362"/>
      <c r="DK24" s="362"/>
      <c r="DL24" s="362"/>
      <c r="DM24" s="362"/>
      <c r="DN24" s="362"/>
      <c r="DO24" s="362"/>
      <c r="DP24" s="362"/>
      <c r="DQ24" s="362"/>
      <c r="DR24" s="362"/>
      <c r="DS24" s="362"/>
      <c r="DT24" s="362"/>
      <c r="DU24" s="362"/>
      <c r="DV24" s="362"/>
      <c r="DW24" s="362"/>
      <c r="DX24" s="362"/>
      <c r="DY24" s="362"/>
      <c r="DZ24" s="362"/>
      <c r="EA24" s="362"/>
      <c r="EB24" s="362"/>
      <c r="EC24" s="362"/>
      <c r="ED24" s="362"/>
      <c r="EE24" s="362"/>
      <c r="EF24" s="362"/>
      <c r="EG24" s="362"/>
      <c r="EH24" s="864"/>
    </row>
    <row r="25" spans="2:138" ht="16.95" customHeight="1" outlineLevel="1" x14ac:dyDescent="0.25">
      <c r="B25" s="10"/>
      <c r="C25" s="376" t="s">
        <v>635</v>
      </c>
      <c r="D25" s="998"/>
      <c r="E25" s="858"/>
      <c r="F25" s="859"/>
      <c r="G25" s="346">
        <f t="shared" si="18"/>
        <v>0</v>
      </c>
      <c r="H25" s="547"/>
      <c r="I25" s="332"/>
      <c r="J25" s="436"/>
      <c r="K25" s="1000">
        <f t="shared" si="19"/>
        <v>0</v>
      </c>
      <c r="L25" s="587">
        <f ca="1">SUM(OFFSET(Z25,,,1,MATCH('B1-基本信息'!$C$12,$Z$3:$EH$3,1)))</f>
        <v>0</v>
      </c>
      <c r="M25" s="547"/>
      <c r="N25" s="332"/>
      <c r="O25" s="436"/>
      <c r="P25" s="333">
        <f t="shared" si="17"/>
        <v>0</v>
      </c>
      <c r="Q25" s="332">
        <f t="shared" si="17"/>
        <v>0</v>
      </c>
      <c r="R25" s="332">
        <f t="shared" si="17"/>
        <v>0</v>
      </c>
      <c r="S25" s="332">
        <f t="shared" si="17"/>
        <v>0</v>
      </c>
      <c r="T25" s="332">
        <f t="shared" si="17"/>
        <v>0</v>
      </c>
      <c r="U25" s="332">
        <f t="shared" si="17"/>
        <v>0</v>
      </c>
      <c r="V25" s="332">
        <f t="shared" si="17"/>
        <v>0</v>
      </c>
      <c r="W25" s="332">
        <f t="shared" si="17"/>
        <v>0</v>
      </c>
      <c r="X25" s="332">
        <f t="shared" si="17"/>
        <v>0</v>
      </c>
      <c r="Y25" s="332">
        <f t="shared" si="17"/>
        <v>0</v>
      </c>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c r="CJ25" s="362"/>
      <c r="CK25" s="362"/>
      <c r="CL25" s="362"/>
      <c r="CM25" s="362"/>
      <c r="CN25" s="362"/>
      <c r="CO25" s="362"/>
      <c r="CP25" s="362"/>
      <c r="CQ25" s="362"/>
      <c r="CR25" s="362"/>
      <c r="CS25" s="362"/>
      <c r="CT25" s="362"/>
      <c r="CU25" s="362"/>
      <c r="CV25" s="362"/>
      <c r="CW25" s="362"/>
      <c r="CX25" s="362"/>
      <c r="CY25" s="362"/>
      <c r="CZ25" s="362"/>
      <c r="DA25" s="362"/>
      <c r="DB25" s="362"/>
      <c r="DC25" s="362"/>
      <c r="DD25" s="362"/>
      <c r="DE25" s="362"/>
      <c r="DF25" s="362"/>
      <c r="DG25" s="362"/>
      <c r="DH25" s="362"/>
      <c r="DI25" s="362"/>
      <c r="DJ25" s="362"/>
      <c r="DK25" s="362"/>
      <c r="DL25" s="362"/>
      <c r="DM25" s="362"/>
      <c r="DN25" s="362"/>
      <c r="DO25" s="362"/>
      <c r="DP25" s="362"/>
      <c r="DQ25" s="362"/>
      <c r="DR25" s="362"/>
      <c r="DS25" s="362"/>
      <c r="DT25" s="362"/>
      <c r="DU25" s="362"/>
      <c r="DV25" s="362"/>
      <c r="DW25" s="362"/>
      <c r="DX25" s="362"/>
      <c r="DY25" s="362"/>
      <c r="DZ25" s="362"/>
      <c r="EA25" s="362"/>
      <c r="EB25" s="362"/>
      <c r="EC25" s="362"/>
      <c r="ED25" s="362"/>
      <c r="EE25" s="362"/>
      <c r="EF25" s="362"/>
      <c r="EG25" s="362"/>
      <c r="EH25" s="864"/>
    </row>
    <row r="26" spans="2:138" ht="16.95" customHeight="1" outlineLevel="1" x14ac:dyDescent="0.25">
      <c r="B26" s="10"/>
      <c r="C26" s="376" t="s">
        <v>636</v>
      </c>
      <c r="D26" s="998"/>
      <c r="E26" s="858"/>
      <c r="F26" s="859"/>
      <c r="G26" s="346">
        <f t="shared" si="18"/>
        <v>0</v>
      </c>
      <c r="H26" s="547"/>
      <c r="I26" s="332"/>
      <c r="J26" s="436"/>
      <c r="K26" s="1000">
        <f t="shared" si="19"/>
        <v>0</v>
      </c>
      <c r="L26" s="587">
        <f ca="1">SUM(OFFSET(Z26,,,1,MATCH('B1-基本信息'!$C$12,$Z$3:$EH$3,1)))</f>
        <v>0</v>
      </c>
      <c r="M26" s="547"/>
      <c r="N26" s="332"/>
      <c r="O26" s="436"/>
      <c r="P26" s="333">
        <f t="shared" si="17"/>
        <v>0</v>
      </c>
      <c r="Q26" s="332">
        <f t="shared" si="17"/>
        <v>0</v>
      </c>
      <c r="R26" s="332">
        <f t="shared" si="17"/>
        <v>0</v>
      </c>
      <c r="S26" s="332">
        <f t="shared" si="17"/>
        <v>0</v>
      </c>
      <c r="T26" s="332">
        <f t="shared" si="17"/>
        <v>0</v>
      </c>
      <c r="U26" s="332">
        <f t="shared" si="17"/>
        <v>0</v>
      </c>
      <c r="V26" s="332">
        <f t="shared" si="17"/>
        <v>0</v>
      </c>
      <c r="W26" s="332">
        <f t="shared" si="17"/>
        <v>0</v>
      </c>
      <c r="X26" s="332">
        <f t="shared" si="17"/>
        <v>0</v>
      </c>
      <c r="Y26" s="332">
        <f t="shared" si="17"/>
        <v>0</v>
      </c>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864"/>
    </row>
    <row r="27" spans="2:138" ht="16.95" customHeight="1" outlineLevel="1" x14ac:dyDescent="0.25">
      <c r="B27" s="10"/>
      <c r="C27" s="376" t="s">
        <v>637</v>
      </c>
      <c r="D27" s="998"/>
      <c r="E27" s="858"/>
      <c r="F27" s="859"/>
      <c r="G27" s="346">
        <f t="shared" si="18"/>
        <v>0</v>
      </c>
      <c r="H27" s="547"/>
      <c r="I27" s="332"/>
      <c r="J27" s="436"/>
      <c r="K27" s="1000">
        <f t="shared" si="19"/>
        <v>0</v>
      </c>
      <c r="L27" s="587">
        <f ca="1">SUM(OFFSET(Z27,,,1,MATCH('B1-基本信息'!$C$12,$Z$3:$EH$3,1)))</f>
        <v>0</v>
      </c>
      <c r="M27" s="547"/>
      <c r="N27" s="332"/>
      <c r="O27" s="436"/>
      <c r="P27" s="333">
        <f t="shared" si="17"/>
        <v>0</v>
      </c>
      <c r="Q27" s="332">
        <f t="shared" si="17"/>
        <v>0</v>
      </c>
      <c r="R27" s="332">
        <f t="shared" si="17"/>
        <v>0</v>
      </c>
      <c r="S27" s="332">
        <f t="shared" si="17"/>
        <v>0</v>
      </c>
      <c r="T27" s="332">
        <f t="shared" si="17"/>
        <v>0</v>
      </c>
      <c r="U27" s="332">
        <f t="shared" si="17"/>
        <v>0</v>
      </c>
      <c r="V27" s="332">
        <f t="shared" si="17"/>
        <v>0</v>
      </c>
      <c r="W27" s="332">
        <f t="shared" si="17"/>
        <v>0</v>
      </c>
      <c r="X27" s="332">
        <f t="shared" si="17"/>
        <v>0</v>
      </c>
      <c r="Y27" s="332">
        <f t="shared" si="17"/>
        <v>0</v>
      </c>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c r="DU27" s="362"/>
      <c r="DV27" s="362"/>
      <c r="DW27" s="362"/>
      <c r="DX27" s="362"/>
      <c r="DY27" s="362"/>
      <c r="DZ27" s="362"/>
      <c r="EA27" s="362"/>
      <c r="EB27" s="362"/>
      <c r="EC27" s="362"/>
      <c r="ED27" s="362"/>
      <c r="EE27" s="362"/>
      <c r="EF27" s="362"/>
      <c r="EG27" s="362"/>
      <c r="EH27" s="864"/>
    </row>
    <row r="28" spans="2:138" ht="16.95" customHeight="1" outlineLevel="1" x14ac:dyDescent="0.25">
      <c r="B28" s="10"/>
      <c r="C28" s="376" t="s">
        <v>638</v>
      </c>
      <c r="D28" s="998"/>
      <c r="E28" s="858"/>
      <c r="F28" s="859"/>
      <c r="G28" s="346">
        <f t="shared" si="18"/>
        <v>0</v>
      </c>
      <c r="H28" s="547"/>
      <c r="I28" s="332"/>
      <c r="J28" s="436"/>
      <c r="K28" s="1000">
        <f t="shared" si="19"/>
        <v>0</v>
      </c>
      <c r="L28" s="587">
        <f ca="1">SUM(OFFSET(Z28,,,1,MATCH('B1-基本信息'!$C$12,$Z$3:$EH$3,1)))</f>
        <v>0</v>
      </c>
      <c r="M28" s="547"/>
      <c r="N28" s="332"/>
      <c r="O28" s="436"/>
      <c r="P28" s="333">
        <f t="shared" si="17"/>
        <v>0</v>
      </c>
      <c r="Q28" s="332">
        <f t="shared" si="17"/>
        <v>0</v>
      </c>
      <c r="R28" s="332">
        <f t="shared" si="17"/>
        <v>0</v>
      </c>
      <c r="S28" s="332">
        <f t="shared" si="17"/>
        <v>0</v>
      </c>
      <c r="T28" s="332">
        <f t="shared" si="17"/>
        <v>0</v>
      </c>
      <c r="U28" s="332">
        <f t="shared" si="17"/>
        <v>0</v>
      </c>
      <c r="V28" s="332">
        <f t="shared" si="17"/>
        <v>0</v>
      </c>
      <c r="W28" s="332">
        <f t="shared" si="17"/>
        <v>0</v>
      </c>
      <c r="X28" s="332">
        <f t="shared" si="17"/>
        <v>0</v>
      </c>
      <c r="Y28" s="332">
        <f t="shared" si="17"/>
        <v>0</v>
      </c>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362"/>
      <c r="CH28" s="362"/>
      <c r="CI28" s="362"/>
      <c r="CJ28" s="362"/>
      <c r="CK28" s="362"/>
      <c r="CL28" s="362"/>
      <c r="CM28" s="362"/>
      <c r="CN28" s="362"/>
      <c r="CO28" s="362"/>
      <c r="CP28" s="362"/>
      <c r="CQ28" s="362"/>
      <c r="CR28" s="362"/>
      <c r="CS28" s="362"/>
      <c r="CT28" s="362"/>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864"/>
    </row>
    <row r="29" spans="2:138" ht="16.95" customHeight="1" outlineLevel="1" x14ac:dyDescent="0.25">
      <c r="B29" s="10"/>
      <c r="C29" s="376" t="s">
        <v>639</v>
      </c>
      <c r="D29" s="998"/>
      <c r="E29" s="858"/>
      <c r="F29" s="859"/>
      <c r="G29" s="346">
        <f t="shared" si="18"/>
        <v>0</v>
      </c>
      <c r="H29" s="547"/>
      <c r="I29" s="332"/>
      <c r="J29" s="436"/>
      <c r="K29" s="1000">
        <f t="shared" si="19"/>
        <v>0</v>
      </c>
      <c r="L29" s="587">
        <f ca="1">SUM(OFFSET(Z29,,,1,MATCH('B1-基本信息'!$C$12,$Z$3:$EH$3,1)))</f>
        <v>0</v>
      </c>
      <c r="M29" s="547"/>
      <c r="N29" s="332"/>
      <c r="O29" s="436"/>
      <c r="P29" s="333">
        <f t="shared" si="17"/>
        <v>0</v>
      </c>
      <c r="Q29" s="332">
        <f t="shared" si="17"/>
        <v>0</v>
      </c>
      <c r="R29" s="332">
        <f t="shared" si="17"/>
        <v>0</v>
      </c>
      <c r="S29" s="332">
        <f t="shared" si="17"/>
        <v>0</v>
      </c>
      <c r="T29" s="332">
        <f t="shared" si="17"/>
        <v>0</v>
      </c>
      <c r="U29" s="332">
        <f t="shared" si="17"/>
        <v>0</v>
      </c>
      <c r="V29" s="332">
        <f t="shared" si="17"/>
        <v>0</v>
      </c>
      <c r="W29" s="332">
        <f t="shared" si="17"/>
        <v>0</v>
      </c>
      <c r="X29" s="332">
        <f t="shared" si="17"/>
        <v>0</v>
      </c>
      <c r="Y29" s="332">
        <f t="shared" si="17"/>
        <v>0</v>
      </c>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362"/>
      <c r="CH29" s="362"/>
      <c r="CI29" s="362"/>
      <c r="CJ29" s="362"/>
      <c r="CK29" s="362"/>
      <c r="CL29" s="362"/>
      <c r="CM29" s="362"/>
      <c r="CN29" s="362"/>
      <c r="CO29" s="362"/>
      <c r="CP29" s="362"/>
      <c r="CQ29" s="362"/>
      <c r="CR29" s="362"/>
      <c r="CS29" s="362"/>
      <c r="CT29" s="362"/>
      <c r="CU29" s="362"/>
      <c r="CV29" s="362"/>
      <c r="CW29" s="362"/>
      <c r="CX29" s="362"/>
      <c r="CY29" s="362"/>
      <c r="CZ29" s="362"/>
      <c r="DA29" s="362"/>
      <c r="DB29" s="362"/>
      <c r="DC29" s="362"/>
      <c r="DD29" s="362"/>
      <c r="DE29" s="362"/>
      <c r="DF29" s="362"/>
      <c r="DG29" s="362"/>
      <c r="DH29" s="362"/>
      <c r="DI29" s="362"/>
      <c r="DJ29" s="362"/>
      <c r="DK29" s="362"/>
      <c r="DL29" s="362"/>
      <c r="DM29" s="362"/>
      <c r="DN29" s="362"/>
      <c r="DO29" s="362"/>
      <c r="DP29" s="362"/>
      <c r="DQ29" s="362"/>
      <c r="DR29" s="362"/>
      <c r="DS29" s="362"/>
      <c r="DT29" s="362"/>
      <c r="DU29" s="362"/>
      <c r="DV29" s="362"/>
      <c r="DW29" s="362"/>
      <c r="DX29" s="362"/>
      <c r="DY29" s="362"/>
      <c r="DZ29" s="362"/>
      <c r="EA29" s="362"/>
      <c r="EB29" s="362"/>
      <c r="EC29" s="362"/>
      <c r="ED29" s="362"/>
      <c r="EE29" s="362"/>
      <c r="EF29" s="362"/>
      <c r="EG29" s="362"/>
      <c r="EH29" s="864"/>
    </row>
    <row r="30" spans="2:138" ht="16.95" customHeight="1" outlineLevel="1" x14ac:dyDescent="0.25">
      <c r="B30" s="10"/>
      <c r="C30" s="376" t="s">
        <v>640</v>
      </c>
      <c r="D30" s="998"/>
      <c r="E30" s="858"/>
      <c r="F30" s="859"/>
      <c r="G30" s="346">
        <f t="shared" si="18"/>
        <v>0</v>
      </c>
      <c r="H30" s="547"/>
      <c r="I30" s="332"/>
      <c r="J30" s="436"/>
      <c r="K30" s="1000">
        <f t="shared" si="19"/>
        <v>0</v>
      </c>
      <c r="L30" s="587">
        <f ca="1">SUM(OFFSET(Z30,,,1,MATCH('B1-基本信息'!$C$12,$Z$3:$EH$3,1)))</f>
        <v>0</v>
      </c>
      <c r="M30" s="547"/>
      <c r="N30" s="332"/>
      <c r="O30" s="436"/>
      <c r="P30" s="333">
        <f t="shared" si="17"/>
        <v>0</v>
      </c>
      <c r="Q30" s="332">
        <f t="shared" si="17"/>
        <v>0</v>
      </c>
      <c r="R30" s="332">
        <f t="shared" si="17"/>
        <v>0</v>
      </c>
      <c r="S30" s="332">
        <f t="shared" si="17"/>
        <v>0</v>
      </c>
      <c r="T30" s="332">
        <f t="shared" si="17"/>
        <v>0</v>
      </c>
      <c r="U30" s="332">
        <f t="shared" si="17"/>
        <v>0</v>
      </c>
      <c r="V30" s="332">
        <f t="shared" si="17"/>
        <v>0</v>
      </c>
      <c r="W30" s="332">
        <f t="shared" si="17"/>
        <v>0</v>
      </c>
      <c r="X30" s="332">
        <f t="shared" si="17"/>
        <v>0</v>
      </c>
      <c r="Y30" s="332">
        <f t="shared" si="17"/>
        <v>0</v>
      </c>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c r="CA30" s="362"/>
      <c r="CB30" s="362"/>
      <c r="CC30" s="362"/>
      <c r="CD30" s="362"/>
      <c r="CE30" s="362"/>
      <c r="CF30" s="362"/>
      <c r="CG30" s="362"/>
      <c r="CH30" s="362"/>
      <c r="CI30" s="362"/>
      <c r="CJ30" s="362"/>
      <c r="CK30" s="362"/>
      <c r="CL30" s="362"/>
      <c r="CM30" s="362"/>
      <c r="CN30" s="362"/>
      <c r="CO30" s="362"/>
      <c r="CP30" s="362"/>
      <c r="CQ30" s="362"/>
      <c r="CR30" s="362"/>
      <c r="CS30" s="362"/>
      <c r="CT30" s="362"/>
      <c r="CU30" s="362"/>
      <c r="CV30" s="362"/>
      <c r="CW30" s="362"/>
      <c r="CX30" s="362"/>
      <c r="CY30" s="362"/>
      <c r="CZ30" s="362"/>
      <c r="DA30" s="362"/>
      <c r="DB30" s="362"/>
      <c r="DC30" s="362"/>
      <c r="DD30" s="362"/>
      <c r="DE30" s="362"/>
      <c r="DF30" s="362"/>
      <c r="DG30" s="362"/>
      <c r="DH30" s="362"/>
      <c r="DI30" s="362"/>
      <c r="DJ30" s="362"/>
      <c r="DK30" s="362"/>
      <c r="DL30" s="362"/>
      <c r="DM30" s="362"/>
      <c r="DN30" s="362"/>
      <c r="DO30" s="362"/>
      <c r="DP30" s="362"/>
      <c r="DQ30" s="362"/>
      <c r="DR30" s="362"/>
      <c r="DS30" s="362"/>
      <c r="DT30" s="362"/>
      <c r="DU30" s="362"/>
      <c r="DV30" s="362"/>
      <c r="DW30" s="362"/>
      <c r="DX30" s="362"/>
      <c r="DY30" s="362"/>
      <c r="DZ30" s="362"/>
      <c r="EA30" s="362"/>
      <c r="EB30" s="362"/>
      <c r="EC30" s="362"/>
      <c r="ED30" s="362"/>
      <c r="EE30" s="362"/>
      <c r="EF30" s="362"/>
      <c r="EG30" s="362"/>
      <c r="EH30" s="864"/>
    </row>
    <row r="31" spans="2:138" ht="16.95" customHeight="1" outlineLevel="1" x14ac:dyDescent="0.25">
      <c r="B31" s="10"/>
      <c r="C31" s="376" t="s">
        <v>641</v>
      </c>
      <c r="D31" s="998"/>
      <c r="E31" s="858"/>
      <c r="F31" s="859"/>
      <c r="G31" s="346">
        <f t="shared" si="18"/>
        <v>0</v>
      </c>
      <c r="H31" s="547"/>
      <c r="I31" s="332"/>
      <c r="J31" s="436"/>
      <c r="K31" s="1000">
        <f t="shared" si="19"/>
        <v>0</v>
      </c>
      <c r="L31" s="587">
        <f ca="1">SUM(OFFSET(Z31,,,1,MATCH('B1-基本信息'!$C$12,$Z$3:$EH$3,1)))</f>
        <v>0</v>
      </c>
      <c r="M31" s="547"/>
      <c r="N31" s="332"/>
      <c r="O31" s="436"/>
      <c r="P31" s="333">
        <f t="shared" si="17"/>
        <v>0</v>
      </c>
      <c r="Q31" s="332">
        <f t="shared" si="17"/>
        <v>0</v>
      </c>
      <c r="R31" s="332">
        <f t="shared" si="17"/>
        <v>0</v>
      </c>
      <c r="S31" s="332">
        <f t="shared" si="17"/>
        <v>0</v>
      </c>
      <c r="T31" s="332">
        <f t="shared" si="17"/>
        <v>0</v>
      </c>
      <c r="U31" s="332">
        <f t="shared" si="17"/>
        <v>0</v>
      </c>
      <c r="V31" s="332">
        <f t="shared" si="17"/>
        <v>0</v>
      </c>
      <c r="W31" s="332">
        <f t="shared" si="17"/>
        <v>0</v>
      </c>
      <c r="X31" s="332">
        <f t="shared" si="17"/>
        <v>0</v>
      </c>
      <c r="Y31" s="332">
        <f t="shared" si="17"/>
        <v>0</v>
      </c>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2"/>
      <c r="CY31" s="362"/>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62"/>
      <c r="EA31" s="362"/>
      <c r="EB31" s="362"/>
      <c r="EC31" s="362"/>
      <c r="ED31" s="362"/>
      <c r="EE31" s="362"/>
      <c r="EF31" s="362"/>
      <c r="EG31" s="362"/>
      <c r="EH31" s="864"/>
    </row>
    <row r="32" spans="2:138" ht="16.95" customHeight="1" outlineLevel="1" x14ac:dyDescent="0.25">
      <c r="B32" s="10"/>
      <c r="C32" s="376" t="s">
        <v>642</v>
      </c>
      <c r="D32" s="998"/>
      <c r="E32" s="858"/>
      <c r="F32" s="859"/>
      <c r="G32" s="346">
        <f t="shared" si="18"/>
        <v>0</v>
      </c>
      <c r="H32" s="547"/>
      <c r="I32" s="332"/>
      <c r="J32" s="436"/>
      <c r="K32" s="1000">
        <f t="shared" si="19"/>
        <v>0</v>
      </c>
      <c r="L32" s="587">
        <f ca="1">SUM(OFFSET(Z32,,,1,MATCH('B1-基本信息'!$C$12,$Z$3:$EH$3,1)))</f>
        <v>0</v>
      </c>
      <c r="M32" s="547"/>
      <c r="N32" s="332"/>
      <c r="O32" s="436"/>
      <c r="P32" s="333">
        <f t="shared" si="17"/>
        <v>0</v>
      </c>
      <c r="Q32" s="332">
        <f t="shared" si="17"/>
        <v>0</v>
      </c>
      <c r="R32" s="332">
        <f t="shared" si="17"/>
        <v>0</v>
      </c>
      <c r="S32" s="332">
        <f t="shared" si="17"/>
        <v>0</v>
      </c>
      <c r="T32" s="332">
        <f t="shared" si="17"/>
        <v>0</v>
      </c>
      <c r="U32" s="332">
        <f t="shared" si="17"/>
        <v>0</v>
      </c>
      <c r="V32" s="332">
        <f t="shared" si="17"/>
        <v>0</v>
      </c>
      <c r="W32" s="332">
        <f t="shared" si="17"/>
        <v>0</v>
      </c>
      <c r="X32" s="332">
        <f t="shared" si="17"/>
        <v>0</v>
      </c>
      <c r="Y32" s="332">
        <f t="shared" si="17"/>
        <v>0</v>
      </c>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c r="CD32" s="362"/>
      <c r="CE32" s="362"/>
      <c r="CF32" s="362"/>
      <c r="CG32" s="362"/>
      <c r="CH32" s="362"/>
      <c r="CI32" s="362"/>
      <c r="CJ32" s="362"/>
      <c r="CK32" s="362"/>
      <c r="CL32" s="362"/>
      <c r="CM32" s="362"/>
      <c r="CN32" s="362"/>
      <c r="CO32" s="362"/>
      <c r="CP32" s="362"/>
      <c r="CQ32" s="362"/>
      <c r="CR32" s="362"/>
      <c r="CS32" s="362"/>
      <c r="CT32" s="362"/>
      <c r="CU32" s="362"/>
      <c r="CV32" s="362"/>
      <c r="CW32" s="362"/>
      <c r="CX32" s="362"/>
      <c r="CY32" s="362"/>
      <c r="CZ32" s="362"/>
      <c r="DA32" s="362"/>
      <c r="DB32" s="362"/>
      <c r="DC32" s="362"/>
      <c r="DD32" s="362"/>
      <c r="DE32" s="362"/>
      <c r="DF32" s="362"/>
      <c r="DG32" s="362"/>
      <c r="DH32" s="362"/>
      <c r="DI32" s="362"/>
      <c r="DJ32" s="362"/>
      <c r="DK32" s="362"/>
      <c r="DL32" s="362"/>
      <c r="DM32" s="362"/>
      <c r="DN32" s="362"/>
      <c r="DO32" s="362"/>
      <c r="DP32" s="362"/>
      <c r="DQ32" s="362"/>
      <c r="DR32" s="362"/>
      <c r="DS32" s="362"/>
      <c r="DT32" s="362"/>
      <c r="DU32" s="362"/>
      <c r="DV32" s="362"/>
      <c r="DW32" s="362"/>
      <c r="DX32" s="362"/>
      <c r="DY32" s="362"/>
      <c r="DZ32" s="362"/>
      <c r="EA32" s="362"/>
      <c r="EB32" s="362"/>
      <c r="EC32" s="362"/>
      <c r="ED32" s="362"/>
      <c r="EE32" s="362"/>
      <c r="EF32" s="362"/>
      <c r="EG32" s="362"/>
      <c r="EH32" s="864"/>
    </row>
    <row r="33" spans="2:138" ht="16.95" customHeight="1" outlineLevel="1" x14ac:dyDescent="0.25">
      <c r="B33" s="10"/>
      <c r="C33" s="376" t="s">
        <v>629</v>
      </c>
      <c r="D33" s="998"/>
      <c r="E33" s="858"/>
      <c r="F33" s="859"/>
      <c r="G33" s="346">
        <f t="shared" si="18"/>
        <v>0</v>
      </c>
      <c r="H33" s="547"/>
      <c r="I33" s="332"/>
      <c r="J33" s="436"/>
      <c r="K33" s="1000">
        <f t="shared" si="19"/>
        <v>0</v>
      </c>
      <c r="L33" s="587">
        <f ca="1">SUM(OFFSET(Z33,,,1,MATCH('B1-基本信息'!$C$12,$Z$3:$EH$3,1)))</f>
        <v>0</v>
      </c>
      <c r="M33" s="547"/>
      <c r="N33" s="332"/>
      <c r="O33" s="436"/>
      <c r="P33" s="333">
        <f t="shared" si="17"/>
        <v>0</v>
      </c>
      <c r="Q33" s="332">
        <f t="shared" si="17"/>
        <v>0</v>
      </c>
      <c r="R33" s="332">
        <f t="shared" si="17"/>
        <v>0</v>
      </c>
      <c r="S33" s="332">
        <f t="shared" si="17"/>
        <v>0</v>
      </c>
      <c r="T33" s="332">
        <f t="shared" si="17"/>
        <v>0</v>
      </c>
      <c r="U33" s="332">
        <f t="shared" si="17"/>
        <v>0</v>
      </c>
      <c r="V33" s="332">
        <f t="shared" si="17"/>
        <v>0</v>
      </c>
      <c r="W33" s="332">
        <f t="shared" si="17"/>
        <v>0</v>
      </c>
      <c r="X33" s="332">
        <f t="shared" si="17"/>
        <v>0</v>
      </c>
      <c r="Y33" s="332">
        <f t="shared" si="17"/>
        <v>0</v>
      </c>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2"/>
      <c r="BW33" s="362"/>
      <c r="BX33" s="362"/>
      <c r="BY33" s="362"/>
      <c r="BZ33" s="362"/>
      <c r="CA33" s="362"/>
      <c r="CB33" s="362"/>
      <c r="CC33" s="362"/>
      <c r="CD33" s="362"/>
      <c r="CE33" s="362"/>
      <c r="CF33" s="362"/>
      <c r="CG33" s="362"/>
      <c r="CH33" s="362"/>
      <c r="CI33" s="362"/>
      <c r="CJ33" s="362"/>
      <c r="CK33" s="362"/>
      <c r="CL33" s="362"/>
      <c r="CM33" s="362"/>
      <c r="CN33" s="362"/>
      <c r="CO33" s="362"/>
      <c r="CP33" s="362"/>
      <c r="CQ33" s="362"/>
      <c r="CR33" s="362"/>
      <c r="CS33" s="362"/>
      <c r="CT33" s="362"/>
      <c r="CU33" s="362"/>
      <c r="CV33" s="362"/>
      <c r="CW33" s="362"/>
      <c r="CX33" s="362"/>
      <c r="CY33" s="362"/>
      <c r="CZ33" s="362"/>
      <c r="DA33" s="362"/>
      <c r="DB33" s="362"/>
      <c r="DC33" s="362"/>
      <c r="DD33" s="362"/>
      <c r="DE33" s="362"/>
      <c r="DF33" s="362"/>
      <c r="DG33" s="362"/>
      <c r="DH33" s="362"/>
      <c r="DI33" s="362"/>
      <c r="DJ33" s="362"/>
      <c r="DK33" s="362"/>
      <c r="DL33" s="362"/>
      <c r="DM33" s="362"/>
      <c r="DN33" s="362"/>
      <c r="DO33" s="362"/>
      <c r="DP33" s="362"/>
      <c r="DQ33" s="362"/>
      <c r="DR33" s="362"/>
      <c r="DS33" s="362"/>
      <c r="DT33" s="362"/>
      <c r="DU33" s="362"/>
      <c r="DV33" s="362"/>
      <c r="DW33" s="362"/>
      <c r="DX33" s="362"/>
      <c r="DY33" s="362"/>
      <c r="DZ33" s="362"/>
      <c r="EA33" s="362"/>
      <c r="EB33" s="362"/>
      <c r="EC33" s="362"/>
      <c r="ED33" s="362"/>
      <c r="EE33" s="362"/>
      <c r="EF33" s="362"/>
      <c r="EG33" s="362"/>
      <c r="EH33" s="864"/>
    </row>
    <row r="34" spans="2:138" ht="16.95" customHeight="1" outlineLevel="1" x14ac:dyDescent="0.25">
      <c r="B34" s="10"/>
      <c r="C34" s="376" t="s">
        <v>643</v>
      </c>
      <c r="D34" s="998"/>
      <c r="E34" s="858"/>
      <c r="F34" s="859"/>
      <c r="G34" s="346">
        <f t="shared" si="18"/>
        <v>0</v>
      </c>
      <c r="H34" s="547"/>
      <c r="I34" s="332"/>
      <c r="J34" s="436"/>
      <c r="K34" s="1000">
        <f t="shared" si="19"/>
        <v>0</v>
      </c>
      <c r="L34" s="587">
        <f ca="1">SUM(OFFSET(Z34,,,1,MATCH('B1-基本信息'!$C$12,$Z$3:$EH$3,1)))</f>
        <v>0</v>
      </c>
      <c r="M34" s="547"/>
      <c r="N34" s="332"/>
      <c r="O34" s="436"/>
      <c r="P34" s="333">
        <f t="shared" si="17"/>
        <v>0</v>
      </c>
      <c r="Q34" s="332">
        <f t="shared" si="17"/>
        <v>0</v>
      </c>
      <c r="R34" s="332">
        <f t="shared" si="17"/>
        <v>0</v>
      </c>
      <c r="S34" s="332">
        <f t="shared" si="17"/>
        <v>0</v>
      </c>
      <c r="T34" s="332">
        <f t="shared" si="17"/>
        <v>0</v>
      </c>
      <c r="U34" s="332">
        <f t="shared" si="17"/>
        <v>0</v>
      </c>
      <c r="V34" s="332">
        <f t="shared" si="17"/>
        <v>0</v>
      </c>
      <c r="W34" s="332">
        <f t="shared" si="17"/>
        <v>0</v>
      </c>
      <c r="X34" s="332">
        <f t="shared" si="17"/>
        <v>0</v>
      </c>
      <c r="Y34" s="332">
        <f t="shared" si="17"/>
        <v>0</v>
      </c>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362"/>
      <c r="CB34" s="362"/>
      <c r="CC34" s="362"/>
      <c r="CD34" s="362"/>
      <c r="CE34" s="362"/>
      <c r="CF34" s="362"/>
      <c r="CG34" s="362"/>
      <c r="CH34" s="362"/>
      <c r="CI34" s="362"/>
      <c r="CJ34" s="362"/>
      <c r="CK34" s="362"/>
      <c r="CL34" s="362"/>
      <c r="CM34" s="362"/>
      <c r="CN34" s="362"/>
      <c r="CO34" s="362"/>
      <c r="CP34" s="362"/>
      <c r="CQ34" s="362"/>
      <c r="CR34" s="362"/>
      <c r="CS34" s="362"/>
      <c r="CT34" s="362"/>
      <c r="CU34" s="362"/>
      <c r="CV34" s="362"/>
      <c r="CW34" s="362"/>
      <c r="CX34" s="362"/>
      <c r="CY34" s="362"/>
      <c r="CZ34" s="362"/>
      <c r="DA34" s="362"/>
      <c r="DB34" s="362"/>
      <c r="DC34" s="362"/>
      <c r="DD34" s="362"/>
      <c r="DE34" s="362"/>
      <c r="DF34" s="362"/>
      <c r="DG34" s="362"/>
      <c r="DH34" s="362"/>
      <c r="DI34" s="362"/>
      <c r="DJ34" s="362"/>
      <c r="DK34" s="362"/>
      <c r="DL34" s="362"/>
      <c r="DM34" s="362"/>
      <c r="DN34" s="362"/>
      <c r="DO34" s="362"/>
      <c r="DP34" s="362"/>
      <c r="DQ34" s="362"/>
      <c r="DR34" s="362"/>
      <c r="DS34" s="362"/>
      <c r="DT34" s="362"/>
      <c r="DU34" s="362"/>
      <c r="DV34" s="362"/>
      <c r="DW34" s="362"/>
      <c r="DX34" s="362"/>
      <c r="DY34" s="362"/>
      <c r="DZ34" s="362"/>
      <c r="EA34" s="362"/>
      <c r="EB34" s="362"/>
      <c r="EC34" s="362"/>
      <c r="ED34" s="362"/>
      <c r="EE34" s="362"/>
      <c r="EF34" s="362"/>
      <c r="EG34" s="362"/>
      <c r="EH34" s="864"/>
    </row>
    <row r="35" spans="2:138" ht="16.95" customHeight="1" outlineLevel="1" x14ac:dyDescent="0.25">
      <c r="B35" s="10"/>
      <c r="C35" s="376" t="s">
        <v>644</v>
      </c>
      <c r="D35" s="998"/>
      <c r="E35" s="858"/>
      <c r="F35" s="859"/>
      <c r="G35" s="346">
        <f t="shared" si="18"/>
        <v>0</v>
      </c>
      <c r="H35" s="547"/>
      <c r="I35" s="332"/>
      <c r="J35" s="436"/>
      <c r="K35" s="1000">
        <f t="shared" si="19"/>
        <v>0</v>
      </c>
      <c r="L35" s="587">
        <f ca="1">SUM(OFFSET(Z35,,,1,MATCH('B1-基本信息'!$C$12,$Z$3:$EH$3,1)))</f>
        <v>0</v>
      </c>
      <c r="M35" s="547"/>
      <c r="N35" s="332"/>
      <c r="O35" s="436"/>
      <c r="P35" s="333">
        <f t="shared" si="17"/>
        <v>0</v>
      </c>
      <c r="Q35" s="332">
        <f t="shared" si="17"/>
        <v>0</v>
      </c>
      <c r="R35" s="332">
        <f t="shared" si="17"/>
        <v>0</v>
      </c>
      <c r="S35" s="332">
        <f t="shared" si="17"/>
        <v>0</v>
      </c>
      <c r="T35" s="332">
        <f t="shared" si="17"/>
        <v>0</v>
      </c>
      <c r="U35" s="332">
        <f t="shared" si="17"/>
        <v>0</v>
      </c>
      <c r="V35" s="332">
        <f t="shared" si="17"/>
        <v>0</v>
      </c>
      <c r="W35" s="332">
        <f t="shared" si="17"/>
        <v>0</v>
      </c>
      <c r="X35" s="332">
        <f t="shared" si="17"/>
        <v>0</v>
      </c>
      <c r="Y35" s="332">
        <f t="shared" si="17"/>
        <v>0</v>
      </c>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62"/>
      <c r="BM35" s="362"/>
      <c r="BN35" s="362"/>
      <c r="BO35" s="362"/>
      <c r="BP35" s="362"/>
      <c r="BQ35" s="362"/>
      <c r="BR35" s="362"/>
      <c r="BS35" s="362"/>
      <c r="BT35" s="362"/>
      <c r="BU35" s="362"/>
      <c r="BV35" s="362"/>
      <c r="BW35" s="362"/>
      <c r="BX35" s="362"/>
      <c r="BY35" s="362"/>
      <c r="BZ35" s="362"/>
      <c r="CA35" s="362"/>
      <c r="CB35" s="362"/>
      <c r="CC35" s="362"/>
      <c r="CD35" s="362"/>
      <c r="CE35" s="362"/>
      <c r="CF35" s="362"/>
      <c r="CG35" s="362"/>
      <c r="CH35" s="362"/>
      <c r="CI35" s="362"/>
      <c r="CJ35" s="362"/>
      <c r="CK35" s="362"/>
      <c r="CL35" s="362"/>
      <c r="CM35" s="362"/>
      <c r="CN35" s="362"/>
      <c r="CO35" s="362"/>
      <c r="CP35" s="362"/>
      <c r="CQ35" s="362"/>
      <c r="CR35" s="362"/>
      <c r="CS35" s="362"/>
      <c r="CT35" s="362"/>
      <c r="CU35" s="362"/>
      <c r="CV35" s="362"/>
      <c r="CW35" s="362"/>
      <c r="CX35" s="362"/>
      <c r="CY35" s="362"/>
      <c r="CZ35" s="362"/>
      <c r="DA35" s="362">
        <v>0</v>
      </c>
      <c r="DB35" s="362">
        <v>0</v>
      </c>
      <c r="DC35" s="362">
        <v>0</v>
      </c>
      <c r="DD35" s="362">
        <v>0</v>
      </c>
      <c r="DE35" s="362">
        <v>0</v>
      </c>
      <c r="DF35" s="362">
        <v>0</v>
      </c>
      <c r="DG35" s="362">
        <v>0</v>
      </c>
      <c r="DH35" s="362">
        <v>0</v>
      </c>
      <c r="DI35" s="362">
        <v>0</v>
      </c>
      <c r="DJ35" s="362">
        <v>0</v>
      </c>
      <c r="DK35" s="362">
        <v>0</v>
      </c>
      <c r="DL35" s="362">
        <v>0</v>
      </c>
      <c r="DM35" s="362">
        <v>0</v>
      </c>
      <c r="DN35" s="362">
        <v>0</v>
      </c>
      <c r="DO35" s="362">
        <v>0</v>
      </c>
      <c r="DP35" s="362">
        <v>0</v>
      </c>
      <c r="DQ35" s="362">
        <v>0</v>
      </c>
      <c r="DR35" s="362">
        <v>0</v>
      </c>
      <c r="DS35" s="362">
        <v>0</v>
      </c>
      <c r="DT35" s="362"/>
      <c r="DU35" s="362"/>
      <c r="DV35" s="362"/>
      <c r="DW35" s="362"/>
      <c r="DX35" s="362"/>
      <c r="DY35" s="362"/>
      <c r="DZ35" s="362"/>
      <c r="EA35" s="362"/>
      <c r="EB35" s="362"/>
      <c r="EC35" s="362"/>
      <c r="ED35" s="362"/>
      <c r="EE35" s="362"/>
      <c r="EF35" s="362"/>
      <c r="EG35" s="362"/>
      <c r="EH35" s="864"/>
    </row>
    <row r="36" spans="2:138" ht="16.95" customHeight="1" thickBot="1" x14ac:dyDescent="0.3">
      <c r="B36" s="11"/>
      <c r="C36" s="377"/>
      <c r="D36" s="999"/>
      <c r="E36" s="863"/>
      <c r="F36" s="856"/>
      <c r="G36" s="769"/>
      <c r="H36" s="560"/>
      <c r="I36" s="559"/>
      <c r="J36" s="563"/>
      <c r="K36" s="1001"/>
      <c r="L36" s="588"/>
      <c r="M36" s="560"/>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59"/>
      <c r="DH36" s="559"/>
      <c r="DI36" s="559"/>
      <c r="DJ36" s="559"/>
      <c r="DK36" s="559"/>
      <c r="DL36" s="559"/>
      <c r="DM36" s="559"/>
      <c r="DN36" s="559"/>
      <c r="DO36" s="559"/>
      <c r="DP36" s="559"/>
      <c r="DQ36" s="559"/>
      <c r="DR36" s="559"/>
      <c r="DS36" s="559"/>
      <c r="DT36" s="559"/>
      <c r="DU36" s="559"/>
      <c r="DV36" s="559"/>
      <c r="DW36" s="559"/>
      <c r="DX36" s="559"/>
      <c r="DY36" s="559"/>
      <c r="DZ36" s="559"/>
      <c r="EA36" s="559"/>
      <c r="EB36" s="559"/>
      <c r="EC36" s="559"/>
      <c r="ED36" s="559"/>
      <c r="EE36" s="559"/>
      <c r="EF36" s="559"/>
      <c r="EG36" s="559"/>
      <c r="EH36" s="563"/>
    </row>
    <row r="37" spans="2:138" ht="16.95" customHeight="1" x14ac:dyDescent="0.25">
      <c r="B37" s="1" t="s">
        <v>771</v>
      </c>
    </row>
    <row r="38" spans="2:138" ht="16.05" customHeight="1" x14ac:dyDescent="0.25"/>
    <row r="39" spans="2:138" ht="16.05" customHeight="1" x14ac:dyDescent="0.25"/>
    <row r="40" spans="2:138" ht="16.05" customHeight="1" x14ac:dyDescent="0.25"/>
    <row r="41" spans="2:138" ht="16.05" customHeight="1" x14ac:dyDescent="0.25"/>
    <row r="42" spans="2:138" ht="16.05" customHeight="1" x14ac:dyDescent="0.25"/>
    <row r="43" spans="2:138" ht="16.05" customHeight="1" x14ac:dyDescent="0.25"/>
    <row r="44" spans="2:138" ht="16.05" customHeight="1" x14ac:dyDescent="0.25"/>
    <row r="45" spans="2:138" ht="16.05" customHeight="1" x14ac:dyDescent="0.25"/>
    <row r="46" spans="2:138" ht="16.05" customHeight="1" x14ac:dyDescent="0.25"/>
    <row r="47" spans="2:138" ht="16.05" customHeight="1" x14ac:dyDescent="0.25"/>
    <row r="48" spans="2:138" ht="16.05" customHeight="1" x14ac:dyDescent="0.25"/>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sheetData>
  <sheetProtection sheet="1" objects="1" scenarios="1"/>
  <mergeCells count="6">
    <mergeCell ref="L2:O2"/>
    <mergeCell ref="B2:B3"/>
    <mergeCell ref="C2:C3"/>
    <mergeCell ref="D2:E2"/>
    <mergeCell ref="F2:F3"/>
    <mergeCell ref="G2:J2"/>
  </mergeCells>
  <phoneticPr fontId="2" type="noConversion"/>
  <conditionalFormatting sqref="Z5:EH20">
    <cfRule type="expression" dxfId="3" priority="2">
      <formula>Z$3&lt;TODAY()</formula>
    </cfRule>
  </conditionalFormatting>
  <conditionalFormatting sqref="Z22:EH35">
    <cfRule type="expression" dxfId="2" priority="1">
      <formula>Z$3&lt;TODAY()</formula>
    </cfRule>
  </conditionalFormatting>
  <pageMargins left="0.7" right="0.7" top="0.75" bottom="0.75" header="0.3" footer="0.3"/>
  <pageSetup paperSize="9" orientation="portrait" r:id="rId1"/>
  <ignoredErrors>
    <ignoredError sqref="K21:L21 P21:Y21 G21" formula="1"/>
    <ignoredError sqref="Z21:EH2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Z1106"/>
  <sheetViews>
    <sheetView showGridLines="0" showZeros="0" zoomScale="90" zoomScaleNormal="90" workbookViewId="0">
      <pane xSplit="6" ySplit="4" topLeftCell="G5" activePane="bottomRight" state="frozen"/>
      <selection pane="topRight" activeCell="G1" sqref="G1"/>
      <selection pane="bottomLeft" activeCell="A5" sqref="A5"/>
      <selection pane="bottomRight" activeCell="E1" sqref="E1"/>
    </sheetView>
  </sheetViews>
  <sheetFormatPr defaultRowHeight="15" x14ac:dyDescent="0.25"/>
  <cols>
    <col min="1" max="1" width="1.88671875" style="1" customWidth="1"/>
    <col min="2" max="2" width="8.88671875" style="1"/>
    <col min="3" max="3" width="14.33203125" style="1" customWidth="1"/>
    <col min="4" max="7" width="11.77734375" style="1" customWidth="1"/>
    <col min="8" max="130" width="9.77734375" style="1" customWidth="1"/>
    <col min="131" max="16384" width="8.88671875" style="1"/>
  </cols>
  <sheetData>
    <row r="1" spans="2:130" ht="35.4" customHeight="1" x14ac:dyDescent="0.25">
      <c r="R1" s="296">
        <f>YEAR(R3)</f>
        <v>1900</v>
      </c>
      <c r="S1" s="296">
        <f t="shared" ref="S1:CD1" si="0">YEAR(S3)</f>
        <v>1900</v>
      </c>
      <c r="T1" s="296">
        <f t="shared" si="0"/>
        <v>1900</v>
      </c>
      <c r="U1" s="296">
        <f t="shared" si="0"/>
        <v>1900</v>
      </c>
      <c r="V1" s="296">
        <f t="shared" si="0"/>
        <v>1900</v>
      </c>
      <c r="W1" s="296">
        <f t="shared" si="0"/>
        <v>1900</v>
      </c>
      <c r="X1" s="296">
        <f t="shared" si="0"/>
        <v>1900</v>
      </c>
      <c r="Y1" s="296">
        <f t="shared" si="0"/>
        <v>1900</v>
      </c>
      <c r="Z1" s="296">
        <f t="shared" si="0"/>
        <v>1900</v>
      </c>
      <c r="AA1" s="296">
        <f t="shared" si="0"/>
        <v>1900</v>
      </c>
      <c r="AB1" s="296">
        <f t="shared" si="0"/>
        <v>1900</v>
      </c>
      <c r="AC1" s="296">
        <f t="shared" si="0"/>
        <v>1900</v>
      </c>
      <c r="AD1" s="296">
        <f t="shared" si="0"/>
        <v>1901</v>
      </c>
      <c r="AE1" s="296">
        <f t="shared" si="0"/>
        <v>1901</v>
      </c>
      <c r="AF1" s="296">
        <f t="shared" si="0"/>
        <v>1901</v>
      </c>
      <c r="AG1" s="296">
        <f t="shared" si="0"/>
        <v>1901</v>
      </c>
      <c r="AH1" s="296">
        <f t="shared" si="0"/>
        <v>1901</v>
      </c>
      <c r="AI1" s="296">
        <f t="shared" si="0"/>
        <v>1901</v>
      </c>
      <c r="AJ1" s="296">
        <f t="shared" si="0"/>
        <v>1901</v>
      </c>
      <c r="AK1" s="296">
        <f t="shared" si="0"/>
        <v>1901</v>
      </c>
      <c r="AL1" s="296">
        <f t="shared" si="0"/>
        <v>1901</v>
      </c>
      <c r="AM1" s="296">
        <f t="shared" si="0"/>
        <v>1901</v>
      </c>
      <c r="AN1" s="296">
        <f t="shared" si="0"/>
        <v>1901</v>
      </c>
      <c r="AO1" s="296">
        <f t="shared" si="0"/>
        <v>1901</v>
      </c>
      <c r="AP1" s="296">
        <f t="shared" si="0"/>
        <v>1902</v>
      </c>
      <c r="AQ1" s="296">
        <f t="shared" si="0"/>
        <v>1902</v>
      </c>
      <c r="AR1" s="296">
        <f t="shared" si="0"/>
        <v>1902</v>
      </c>
      <c r="AS1" s="296">
        <f t="shared" si="0"/>
        <v>1902</v>
      </c>
      <c r="AT1" s="296">
        <f t="shared" si="0"/>
        <v>1902</v>
      </c>
      <c r="AU1" s="296">
        <f t="shared" si="0"/>
        <v>1902</v>
      </c>
      <c r="AV1" s="296">
        <f t="shared" si="0"/>
        <v>1902</v>
      </c>
      <c r="AW1" s="296">
        <f t="shared" si="0"/>
        <v>1902</v>
      </c>
      <c r="AX1" s="296">
        <f t="shared" si="0"/>
        <v>1902</v>
      </c>
      <c r="AY1" s="296">
        <f t="shared" si="0"/>
        <v>1902</v>
      </c>
      <c r="AZ1" s="296">
        <f t="shared" si="0"/>
        <v>1902</v>
      </c>
      <c r="BA1" s="296">
        <f t="shared" si="0"/>
        <v>1902</v>
      </c>
      <c r="BB1" s="296">
        <f t="shared" si="0"/>
        <v>1903</v>
      </c>
      <c r="BC1" s="296">
        <f t="shared" si="0"/>
        <v>1903</v>
      </c>
      <c r="BD1" s="296">
        <f t="shared" si="0"/>
        <v>1903</v>
      </c>
      <c r="BE1" s="296">
        <f t="shared" si="0"/>
        <v>1903</v>
      </c>
      <c r="BF1" s="296">
        <f t="shared" si="0"/>
        <v>1903</v>
      </c>
      <c r="BG1" s="296">
        <f t="shared" si="0"/>
        <v>1903</v>
      </c>
      <c r="BH1" s="296">
        <f t="shared" si="0"/>
        <v>1903</v>
      </c>
      <c r="BI1" s="296">
        <f t="shared" si="0"/>
        <v>1903</v>
      </c>
      <c r="BJ1" s="296">
        <f t="shared" si="0"/>
        <v>1903</v>
      </c>
      <c r="BK1" s="296">
        <f t="shared" si="0"/>
        <v>1903</v>
      </c>
      <c r="BL1" s="296">
        <f t="shared" si="0"/>
        <v>1903</v>
      </c>
      <c r="BM1" s="296">
        <f t="shared" si="0"/>
        <v>1903</v>
      </c>
      <c r="BN1" s="296">
        <f t="shared" si="0"/>
        <v>1904</v>
      </c>
      <c r="BO1" s="296">
        <f t="shared" si="0"/>
        <v>1904</v>
      </c>
      <c r="BP1" s="296">
        <f t="shared" si="0"/>
        <v>1904</v>
      </c>
      <c r="BQ1" s="296">
        <f t="shared" si="0"/>
        <v>1904</v>
      </c>
      <c r="BR1" s="296">
        <f t="shared" si="0"/>
        <v>1904</v>
      </c>
      <c r="BS1" s="296">
        <f t="shared" si="0"/>
        <v>1904</v>
      </c>
      <c r="BT1" s="296">
        <f t="shared" si="0"/>
        <v>1904</v>
      </c>
      <c r="BU1" s="296">
        <f t="shared" si="0"/>
        <v>1904</v>
      </c>
      <c r="BV1" s="296">
        <f t="shared" si="0"/>
        <v>1904</v>
      </c>
      <c r="BW1" s="296">
        <f t="shared" si="0"/>
        <v>1904</v>
      </c>
      <c r="BX1" s="296">
        <f t="shared" si="0"/>
        <v>1904</v>
      </c>
      <c r="BY1" s="296">
        <f t="shared" si="0"/>
        <v>1904</v>
      </c>
      <c r="BZ1" s="296">
        <f t="shared" si="0"/>
        <v>1905</v>
      </c>
      <c r="CA1" s="296">
        <f t="shared" si="0"/>
        <v>1905</v>
      </c>
      <c r="CB1" s="296">
        <f t="shared" si="0"/>
        <v>1905</v>
      </c>
      <c r="CC1" s="296">
        <f t="shared" si="0"/>
        <v>1905</v>
      </c>
      <c r="CD1" s="296">
        <f t="shared" si="0"/>
        <v>1905</v>
      </c>
      <c r="CE1" s="296">
        <f t="shared" ref="CE1:DZ1" si="1">YEAR(CE3)</f>
        <v>1905</v>
      </c>
      <c r="CF1" s="296">
        <f t="shared" si="1"/>
        <v>1905</v>
      </c>
      <c r="CG1" s="296">
        <f t="shared" si="1"/>
        <v>1905</v>
      </c>
      <c r="CH1" s="296">
        <f t="shared" si="1"/>
        <v>1905</v>
      </c>
      <c r="CI1" s="296">
        <f t="shared" si="1"/>
        <v>1905</v>
      </c>
      <c r="CJ1" s="296">
        <f t="shared" si="1"/>
        <v>1905</v>
      </c>
      <c r="CK1" s="296">
        <f t="shared" si="1"/>
        <v>1905</v>
      </c>
      <c r="CL1" s="296">
        <f t="shared" si="1"/>
        <v>1906</v>
      </c>
      <c r="CM1" s="296">
        <f t="shared" si="1"/>
        <v>1906</v>
      </c>
      <c r="CN1" s="296">
        <f t="shared" si="1"/>
        <v>1906</v>
      </c>
      <c r="CO1" s="296">
        <f t="shared" si="1"/>
        <v>1906</v>
      </c>
      <c r="CP1" s="296">
        <f t="shared" si="1"/>
        <v>1906</v>
      </c>
      <c r="CQ1" s="296">
        <f t="shared" si="1"/>
        <v>1906</v>
      </c>
      <c r="CR1" s="296">
        <f t="shared" si="1"/>
        <v>1906</v>
      </c>
      <c r="CS1" s="296">
        <f t="shared" si="1"/>
        <v>1906</v>
      </c>
      <c r="CT1" s="296">
        <f t="shared" si="1"/>
        <v>1906</v>
      </c>
      <c r="CU1" s="296">
        <f t="shared" si="1"/>
        <v>1906</v>
      </c>
      <c r="CV1" s="296">
        <f t="shared" si="1"/>
        <v>1906</v>
      </c>
      <c r="CW1" s="296">
        <f t="shared" si="1"/>
        <v>1906</v>
      </c>
      <c r="CX1" s="296">
        <f t="shared" si="1"/>
        <v>1907</v>
      </c>
      <c r="CY1" s="296">
        <f t="shared" si="1"/>
        <v>1907</v>
      </c>
      <c r="CZ1" s="296">
        <f t="shared" si="1"/>
        <v>1907</v>
      </c>
      <c r="DA1" s="296">
        <f t="shared" si="1"/>
        <v>1907</v>
      </c>
      <c r="DB1" s="296">
        <f t="shared" si="1"/>
        <v>1907</v>
      </c>
      <c r="DC1" s="296">
        <f t="shared" si="1"/>
        <v>1907</v>
      </c>
      <c r="DD1" s="296">
        <f t="shared" si="1"/>
        <v>1907</v>
      </c>
      <c r="DE1" s="296">
        <f t="shared" si="1"/>
        <v>1907</v>
      </c>
      <c r="DF1" s="296">
        <f t="shared" si="1"/>
        <v>1907</v>
      </c>
      <c r="DG1" s="296">
        <f t="shared" si="1"/>
        <v>1907</v>
      </c>
      <c r="DH1" s="296">
        <f t="shared" si="1"/>
        <v>1907</v>
      </c>
      <c r="DI1" s="296">
        <f t="shared" si="1"/>
        <v>1907</v>
      </c>
      <c r="DJ1" s="296">
        <f t="shared" si="1"/>
        <v>1908</v>
      </c>
      <c r="DK1" s="296">
        <f t="shared" si="1"/>
        <v>1908</v>
      </c>
      <c r="DL1" s="296">
        <f t="shared" si="1"/>
        <v>1908</v>
      </c>
      <c r="DM1" s="296">
        <f t="shared" si="1"/>
        <v>1908</v>
      </c>
      <c r="DN1" s="296">
        <f t="shared" si="1"/>
        <v>1908</v>
      </c>
      <c r="DO1" s="296">
        <f t="shared" si="1"/>
        <v>1908</v>
      </c>
      <c r="DP1" s="296">
        <f t="shared" si="1"/>
        <v>1908</v>
      </c>
      <c r="DQ1" s="296">
        <f t="shared" si="1"/>
        <v>1908</v>
      </c>
      <c r="DR1" s="296">
        <f t="shared" si="1"/>
        <v>1908</v>
      </c>
      <c r="DS1" s="296">
        <f t="shared" si="1"/>
        <v>1908</v>
      </c>
      <c r="DT1" s="296">
        <f t="shared" si="1"/>
        <v>1908</v>
      </c>
      <c r="DU1" s="296">
        <f t="shared" si="1"/>
        <v>1908</v>
      </c>
      <c r="DV1" s="296">
        <f t="shared" si="1"/>
        <v>1909</v>
      </c>
      <c r="DW1" s="296">
        <f t="shared" si="1"/>
        <v>1909</v>
      </c>
      <c r="DX1" s="296">
        <f t="shared" si="1"/>
        <v>1909</v>
      </c>
      <c r="DY1" s="296">
        <f t="shared" si="1"/>
        <v>1909</v>
      </c>
      <c r="DZ1" s="296">
        <f t="shared" si="1"/>
        <v>1909</v>
      </c>
    </row>
    <row r="2" spans="2:130" ht="18" customHeight="1" thickBot="1" x14ac:dyDescent="0.3">
      <c r="B2" s="82" t="s">
        <v>666</v>
      </c>
      <c r="H2" s="251" t="s">
        <v>368</v>
      </c>
      <c r="R2" s="251" t="s">
        <v>367</v>
      </c>
    </row>
    <row r="3" spans="2:130" ht="18" customHeight="1" x14ac:dyDescent="0.25">
      <c r="B3" s="591" t="s">
        <v>664</v>
      </c>
      <c r="C3" s="592" t="s">
        <v>665</v>
      </c>
      <c r="D3" s="592" t="s">
        <v>660</v>
      </c>
      <c r="E3" s="592" t="s">
        <v>661</v>
      </c>
      <c r="F3" s="592" t="s">
        <v>662</v>
      </c>
      <c r="G3" s="590" t="s">
        <v>663</v>
      </c>
      <c r="H3" s="606">
        <f>YEAR(开始时间)</f>
        <v>1900</v>
      </c>
      <c r="I3" s="374">
        <f t="shared" ref="I3:Q3" si="2">H3+1</f>
        <v>1901</v>
      </c>
      <c r="J3" s="374">
        <f t="shared" si="2"/>
        <v>1902</v>
      </c>
      <c r="K3" s="374">
        <f t="shared" si="2"/>
        <v>1903</v>
      </c>
      <c r="L3" s="374">
        <f t="shared" si="2"/>
        <v>1904</v>
      </c>
      <c r="M3" s="374">
        <f t="shared" si="2"/>
        <v>1905</v>
      </c>
      <c r="N3" s="374">
        <f t="shared" si="2"/>
        <v>1906</v>
      </c>
      <c r="O3" s="374">
        <f t="shared" si="2"/>
        <v>1907</v>
      </c>
      <c r="P3" s="374">
        <f t="shared" si="2"/>
        <v>1908</v>
      </c>
      <c r="Q3" s="375">
        <f t="shared" si="2"/>
        <v>1909</v>
      </c>
      <c r="R3" s="605">
        <f>开始时间</f>
        <v>0</v>
      </c>
      <c r="S3" s="603">
        <f>DATE(YEAR(R3),MONTH(R3)+2,0)</f>
        <v>60</v>
      </c>
      <c r="T3" s="603">
        <f t="shared" ref="T3:CE3" si="3">DATE(YEAR(S3),MONTH(S3)+2,0)</f>
        <v>91</v>
      </c>
      <c r="U3" s="603">
        <f t="shared" si="3"/>
        <v>121</v>
      </c>
      <c r="V3" s="603">
        <f>DATE(YEAR(U3),MONTH(U3)+2,0)</f>
        <v>152</v>
      </c>
      <c r="W3" s="603">
        <f t="shared" si="3"/>
        <v>182</v>
      </c>
      <c r="X3" s="603">
        <f t="shared" si="3"/>
        <v>213</v>
      </c>
      <c r="Y3" s="603">
        <f t="shared" si="3"/>
        <v>244</v>
      </c>
      <c r="Z3" s="603">
        <f t="shared" si="3"/>
        <v>274</v>
      </c>
      <c r="AA3" s="603">
        <f t="shared" si="3"/>
        <v>305</v>
      </c>
      <c r="AB3" s="603">
        <f t="shared" si="3"/>
        <v>335</v>
      </c>
      <c r="AC3" s="603">
        <f t="shared" si="3"/>
        <v>366</v>
      </c>
      <c r="AD3" s="603">
        <f t="shared" si="3"/>
        <v>397</v>
      </c>
      <c r="AE3" s="603">
        <f t="shared" si="3"/>
        <v>425</v>
      </c>
      <c r="AF3" s="603">
        <f t="shared" si="3"/>
        <v>456</v>
      </c>
      <c r="AG3" s="603">
        <f t="shared" si="3"/>
        <v>486</v>
      </c>
      <c r="AH3" s="603">
        <f t="shared" si="3"/>
        <v>517</v>
      </c>
      <c r="AI3" s="603">
        <f t="shared" si="3"/>
        <v>547</v>
      </c>
      <c r="AJ3" s="603">
        <f t="shared" si="3"/>
        <v>578</v>
      </c>
      <c r="AK3" s="603">
        <f t="shared" si="3"/>
        <v>609</v>
      </c>
      <c r="AL3" s="603">
        <f t="shared" si="3"/>
        <v>639</v>
      </c>
      <c r="AM3" s="603">
        <f t="shared" si="3"/>
        <v>670</v>
      </c>
      <c r="AN3" s="603">
        <f t="shared" si="3"/>
        <v>700</v>
      </c>
      <c r="AO3" s="603">
        <f t="shared" si="3"/>
        <v>731</v>
      </c>
      <c r="AP3" s="603">
        <f t="shared" si="3"/>
        <v>762</v>
      </c>
      <c r="AQ3" s="603">
        <f t="shared" si="3"/>
        <v>790</v>
      </c>
      <c r="AR3" s="603">
        <f t="shared" si="3"/>
        <v>821</v>
      </c>
      <c r="AS3" s="603">
        <f t="shared" si="3"/>
        <v>851</v>
      </c>
      <c r="AT3" s="603">
        <f t="shared" si="3"/>
        <v>882</v>
      </c>
      <c r="AU3" s="603">
        <f t="shared" si="3"/>
        <v>912</v>
      </c>
      <c r="AV3" s="603">
        <f t="shared" si="3"/>
        <v>943</v>
      </c>
      <c r="AW3" s="603">
        <f t="shared" si="3"/>
        <v>974</v>
      </c>
      <c r="AX3" s="603">
        <f t="shared" si="3"/>
        <v>1004</v>
      </c>
      <c r="AY3" s="603">
        <f t="shared" si="3"/>
        <v>1035</v>
      </c>
      <c r="AZ3" s="603">
        <f t="shared" si="3"/>
        <v>1065</v>
      </c>
      <c r="BA3" s="603">
        <f t="shared" si="3"/>
        <v>1096</v>
      </c>
      <c r="BB3" s="603">
        <f t="shared" si="3"/>
        <v>1127</v>
      </c>
      <c r="BC3" s="603">
        <f t="shared" si="3"/>
        <v>1155</v>
      </c>
      <c r="BD3" s="603">
        <f t="shared" si="3"/>
        <v>1186</v>
      </c>
      <c r="BE3" s="603">
        <f t="shared" si="3"/>
        <v>1216</v>
      </c>
      <c r="BF3" s="603">
        <f t="shared" si="3"/>
        <v>1247</v>
      </c>
      <c r="BG3" s="603">
        <f t="shared" si="3"/>
        <v>1277</v>
      </c>
      <c r="BH3" s="603">
        <f t="shared" si="3"/>
        <v>1308</v>
      </c>
      <c r="BI3" s="603">
        <f t="shared" si="3"/>
        <v>1339</v>
      </c>
      <c r="BJ3" s="603">
        <f t="shared" si="3"/>
        <v>1369</v>
      </c>
      <c r="BK3" s="603">
        <f t="shared" si="3"/>
        <v>1400</v>
      </c>
      <c r="BL3" s="603">
        <f t="shared" si="3"/>
        <v>1430</v>
      </c>
      <c r="BM3" s="603">
        <f t="shared" si="3"/>
        <v>1461</v>
      </c>
      <c r="BN3" s="603">
        <f t="shared" si="3"/>
        <v>1492</v>
      </c>
      <c r="BO3" s="603">
        <f t="shared" si="3"/>
        <v>1521</v>
      </c>
      <c r="BP3" s="603">
        <f t="shared" si="3"/>
        <v>1552</v>
      </c>
      <c r="BQ3" s="603">
        <f t="shared" si="3"/>
        <v>1582</v>
      </c>
      <c r="BR3" s="603">
        <f t="shared" si="3"/>
        <v>1613</v>
      </c>
      <c r="BS3" s="603">
        <f t="shared" si="3"/>
        <v>1643</v>
      </c>
      <c r="BT3" s="603">
        <f t="shared" si="3"/>
        <v>1674</v>
      </c>
      <c r="BU3" s="603">
        <f t="shared" si="3"/>
        <v>1705</v>
      </c>
      <c r="BV3" s="603">
        <f t="shared" si="3"/>
        <v>1735</v>
      </c>
      <c r="BW3" s="603">
        <f t="shared" si="3"/>
        <v>1766</v>
      </c>
      <c r="BX3" s="603">
        <f t="shared" si="3"/>
        <v>1796</v>
      </c>
      <c r="BY3" s="603">
        <f t="shared" si="3"/>
        <v>1827</v>
      </c>
      <c r="BZ3" s="603">
        <f t="shared" si="3"/>
        <v>1858</v>
      </c>
      <c r="CA3" s="603">
        <f t="shared" si="3"/>
        <v>1886</v>
      </c>
      <c r="CB3" s="603">
        <f t="shared" si="3"/>
        <v>1917</v>
      </c>
      <c r="CC3" s="603">
        <f t="shared" si="3"/>
        <v>1947</v>
      </c>
      <c r="CD3" s="603">
        <f t="shared" si="3"/>
        <v>1978</v>
      </c>
      <c r="CE3" s="603">
        <f t="shared" si="3"/>
        <v>2008</v>
      </c>
      <c r="CF3" s="603">
        <f t="shared" ref="CF3:DZ3" si="4">DATE(YEAR(CE3),MONTH(CE3)+2,0)</f>
        <v>2039</v>
      </c>
      <c r="CG3" s="603">
        <f t="shared" si="4"/>
        <v>2070</v>
      </c>
      <c r="CH3" s="603">
        <f t="shared" si="4"/>
        <v>2100</v>
      </c>
      <c r="CI3" s="603">
        <f t="shared" si="4"/>
        <v>2131</v>
      </c>
      <c r="CJ3" s="603">
        <f t="shared" si="4"/>
        <v>2161</v>
      </c>
      <c r="CK3" s="603">
        <f t="shared" si="4"/>
        <v>2192</v>
      </c>
      <c r="CL3" s="603">
        <f t="shared" si="4"/>
        <v>2223</v>
      </c>
      <c r="CM3" s="603">
        <f t="shared" si="4"/>
        <v>2251</v>
      </c>
      <c r="CN3" s="603">
        <f t="shared" si="4"/>
        <v>2282</v>
      </c>
      <c r="CO3" s="603">
        <f t="shared" si="4"/>
        <v>2312</v>
      </c>
      <c r="CP3" s="603">
        <f t="shared" si="4"/>
        <v>2343</v>
      </c>
      <c r="CQ3" s="603">
        <f t="shared" si="4"/>
        <v>2373</v>
      </c>
      <c r="CR3" s="603">
        <f t="shared" si="4"/>
        <v>2404</v>
      </c>
      <c r="CS3" s="603">
        <f t="shared" si="4"/>
        <v>2435</v>
      </c>
      <c r="CT3" s="603">
        <f t="shared" si="4"/>
        <v>2465</v>
      </c>
      <c r="CU3" s="603">
        <f t="shared" si="4"/>
        <v>2496</v>
      </c>
      <c r="CV3" s="603">
        <f t="shared" si="4"/>
        <v>2526</v>
      </c>
      <c r="CW3" s="603">
        <f t="shared" si="4"/>
        <v>2557</v>
      </c>
      <c r="CX3" s="603">
        <f t="shared" si="4"/>
        <v>2588</v>
      </c>
      <c r="CY3" s="603">
        <f t="shared" si="4"/>
        <v>2616</v>
      </c>
      <c r="CZ3" s="603">
        <f t="shared" si="4"/>
        <v>2647</v>
      </c>
      <c r="DA3" s="603">
        <f t="shared" si="4"/>
        <v>2677</v>
      </c>
      <c r="DB3" s="603">
        <f t="shared" si="4"/>
        <v>2708</v>
      </c>
      <c r="DC3" s="603">
        <f t="shared" si="4"/>
        <v>2738</v>
      </c>
      <c r="DD3" s="603">
        <f t="shared" si="4"/>
        <v>2769</v>
      </c>
      <c r="DE3" s="603">
        <f t="shared" si="4"/>
        <v>2800</v>
      </c>
      <c r="DF3" s="603">
        <f t="shared" si="4"/>
        <v>2830</v>
      </c>
      <c r="DG3" s="603">
        <f t="shared" si="4"/>
        <v>2861</v>
      </c>
      <c r="DH3" s="603">
        <f t="shared" si="4"/>
        <v>2891</v>
      </c>
      <c r="DI3" s="603">
        <f t="shared" si="4"/>
        <v>2922</v>
      </c>
      <c r="DJ3" s="603">
        <f t="shared" si="4"/>
        <v>2953</v>
      </c>
      <c r="DK3" s="603">
        <f t="shared" si="4"/>
        <v>2982</v>
      </c>
      <c r="DL3" s="603">
        <f t="shared" si="4"/>
        <v>3013</v>
      </c>
      <c r="DM3" s="603">
        <f t="shared" si="4"/>
        <v>3043</v>
      </c>
      <c r="DN3" s="603">
        <f t="shared" si="4"/>
        <v>3074</v>
      </c>
      <c r="DO3" s="603">
        <f t="shared" si="4"/>
        <v>3104</v>
      </c>
      <c r="DP3" s="603">
        <f t="shared" si="4"/>
        <v>3135</v>
      </c>
      <c r="DQ3" s="603">
        <f t="shared" si="4"/>
        <v>3166</v>
      </c>
      <c r="DR3" s="603">
        <f t="shared" si="4"/>
        <v>3196</v>
      </c>
      <c r="DS3" s="603">
        <f t="shared" si="4"/>
        <v>3227</v>
      </c>
      <c r="DT3" s="603">
        <f t="shared" si="4"/>
        <v>3257</v>
      </c>
      <c r="DU3" s="603">
        <f t="shared" si="4"/>
        <v>3288</v>
      </c>
      <c r="DV3" s="603">
        <f t="shared" si="4"/>
        <v>3319</v>
      </c>
      <c r="DW3" s="603">
        <f t="shared" si="4"/>
        <v>3347</v>
      </c>
      <c r="DX3" s="603">
        <f t="shared" si="4"/>
        <v>3378</v>
      </c>
      <c r="DY3" s="603">
        <f t="shared" si="4"/>
        <v>3408</v>
      </c>
      <c r="DZ3" s="604">
        <f t="shared" si="4"/>
        <v>3439</v>
      </c>
    </row>
    <row r="4" spans="2:130" ht="18" customHeight="1" x14ac:dyDescent="0.25">
      <c r="B4" s="579"/>
      <c r="C4" s="580" t="s">
        <v>671</v>
      </c>
      <c r="D4" s="334">
        <f>SUM(D5:D12)</f>
        <v>0</v>
      </c>
      <c r="E4" s="609"/>
      <c r="F4" s="334">
        <f>SUM(F5:F12)</f>
        <v>0</v>
      </c>
      <c r="G4" s="612">
        <f ca="1">SUM(G5:G12)</f>
        <v>0</v>
      </c>
      <c r="H4" s="335">
        <f t="shared" ref="H4:Q4" si="5">SUM(H5:H12)</f>
        <v>0</v>
      </c>
      <c r="I4" s="334">
        <f t="shared" si="5"/>
        <v>0</v>
      </c>
      <c r="J4" s="334">
        <f t="shared" si="5"/>
        <v>0</v>
      </c>
      <c r="K4" s="334">
        <f t="shared" si="5"/>
        <v>0</v>
      </c>
      <c r="L4" s="334">
        <f t="shared" si="5"/>
        <v>0</v>
      </c>
      <c r="M4" s="334">
        <f t="shared" si="5"/>
        <v>0</v>
      </c>
      <c r="N4" s="334">
        <f t="shared" si="5"/>
        <v>0</v>
      </c>
      <c r="O4" s="334">
        <f t="shared" si="5"/>
        <v>0</v>
      </c>
      <c r="P4" s="334">
        <f t="shared" si="5"/>
        <v>0</v>
      </c>
      <c r="Q4" s="434">
        <f t="shared" si="5"/>
        <v>0</v>
      </c>
      <c r="R4" s="339">
        <f>SUM(R5:R12,R20)</f>
        <v>0</v>
      </c>
      <c r="S4" s="334">
        <f t="shared" ref="S4:CD4" si="6">SUM(S5:S12,S20)</f>
        <v>0</v>
      </c>
      <c r="T4" s="334">
        <f t="shared" si="6"/>
        <v>0</v>
      </c>
      <c r="U4" s="334">
        <f t="shared" si="6"/>
        <v>0</v>
      </c>
      <c r="V4" s="334">
        <f t="shared" si="6"/>
        <v>0</v>
      </c>
      <c r="W4" s="334">
        <f t="shared" si="6"/>
        <v>0</v>
      </c>
      <c r="X4" s="334">
        <f t="shared" si="6"/>
        <v>0</v>
      </c>
      <c r="Y4" s="334">
        <f t="shared" si="6"/>
        <v>0</v>
      </c>
      <c r="Z4" s="334">
        <f t="shared" si="6"/>
        <v>0</v>
      </c>
      <c r="AA4" s="334">
        <f t="shared" si="6"/>
        <v>0</v>
      </c>
      <c r="AB4" s="334">
        <f t="shared" si="6"/>
        <v>0</v>
      </c>
      <c r="AC4" s="334">
        <f t="shared" si="6"/>
        <v>0</v>
      </c>
      <c r="AD4" s="334">
        <f t="shared" si="6"/>
        <v>0</v>
      </c>
      <c r="AE4" s="334">
        <f t="shared" si="6"/>
        <v>0</v>
      </c>
      <c r="AF4" s="334">
        <f t="shared" si="6"/>
        <v>0</v>
      </c>
      <c r="AG4" s="334">
        <f t="shared" si="6"/>
        <v>0</v>
      </c>
      <c r="AH4" s="334">
        <f t="shared" si="6"/>
        <v>0</v>
      </c>
      <c r="AI4" s="334">
        <f t="shared" si="6"/>
        <v>0</v>
      </c>
      <c r="AJ4" s="334">
        <f t="shared" si="6"/>
        <v>0</v>
      </c>
      <c r="AK4" s="334">
        <f t="shared" si="6"/>
        <v>0</v>
      </c>
      <c r="AL4" s="334">
        <f t="shared" si="6"/>
        <v>0</v>
      </c>
      <c r="AM4" s="334">
        <f t="shared" si="6"/>
        <v>0</v>
      </c>
      <c r="AN4" s="334">
        <f t="shared" si="6"/>
        <v>0</v>
      </c>
      <c r="AO4" s="334">
        <f t="shared" si="6"/>
        <v>0</v>
      </c>
      <c r="AP4" s="334">
        <f t="shared" si="6"/>
        <v>0</v>
      </c>
      <c r="AQ4" s="334">
        <f t="shared" si="6"/>
        <v>0</v>
      </c>
      <c r="AR4" s="334">
        <f t="shared" si="6"/>
        <v>0</v>
      </c>
      <c r="AS4" s="334">
        <f t="shared" si="6"/>
        <v>0</v>
      </c>
      <c r="AT4" s="334">
        <f t="shared" si="6"/>
        <v>0</v>
      </c>
      <c r="AU4" s="334">
        <f t="shared" si="6"/>
        <v>0</v>
      </c>
      <c r="AV4" s="334">
        <f t="shared" si="6"/>
        <v>0</v>
      </c>
      <c r="AW4" s="334">
        <f t="shared" si="6"/>
        <v>0</v>
      </c>
      <c r="AX4" s="334">
        <f t="shared" si="6"/>
        <v>0</v>
      </c>
      <c r="AY4" s="334">
        <f t="shared" si="6"/>
        <v>0</v>
      </c>
      <c r="AZ4" s="334">
        <f t="shared" si="6"/>
        <v>0</v>
      </c>
      <c r="BA4" s="334">
        <f t="shared" si="6"/>
        <v>0</v>
      </c>
      <c r="BB4" s="334">
        <f t="shared" si="6"/>
        <v>0</v>
      </c>
      <c r="BC4" s="334">
        <f t="shared" si="6"/>
        <v>0</v>
      </c>
      <c r="BD4" s="334">
        <f t="shared" si="6"/>
        <v>0</v>
      </c>
      <c r="BE4" s="334">
        <f t="shared" si="6"/>
        <v>0</v>
      </c>
      <c r="BF4" s="334">
        <f t="shared" si="6"/>
        <v>0</v>
      </c>
      <c r="BG4" s="334">
        <f t="shared" si="6"/>
        <v>0</v>
      </c>
      <c r="BH4" s="334">
        <f t="shared" si="6"/>
        <v>0</v>
      </c>
      <c r="BI4" s="334">
        <f t="shared" si="6"/>
        <v>0</v>
      </c>
      <c r="BJ4" s="334">
        <f t="shared" si="6"/>
        <v>0</v>
      </c>
      <c r="BK4" s="334">
        <f t="shared" si="6"/>
        <v>0</v>
      </c>
      <c r="BL4" s="334">
        <f t="shared" si="6"/>
        <v>0</v>
      </c>
      <c r="BM4" s="334">
        <f t="shared" si="6"/>
        <v>0</v>
      </c>
      <c r="BN4" s="334">
        <f t="shared" si="6"/>
        <v>0</v>
      </c>
      <c r="BO4" s="334">
        <f t="shared" si="6"/>
        <v>0</v>
      </c>
      <c r="BP4" s="334">
        <f t="shared" si="6"/>
        <v>0</v>
      </c>
      <c r="BQ4" s="334">
        <f t="shared" si="6"/>
        <v>0</v>
      </c>
      <c r="BR4" s="334">
        <f t="shared" si="6"/>
        <v>0</v>
      </c>
      <c r="BS4" s="334">
        <f t="shared" si="6"/>
        <v>0</v>
      </c>
      <c r="BT4" s="334">
        <f t="shared" si="6"/>
        <v>0</v>
      </c>
      <c r="BU4" s="334">
        <f t="shared" si="6"/>
        <v>0</v>
      </c>
      <c r="BV4" s="334">
        <f t="shared" si="6"/>
        <v>0</v>
      </c>
      <c r="BW4" s="334">
        <f t="shared" si="6"/>
        <v>0</v>
      </c>
      <c r="BX4" s="334">
        <f t="shared" si="6"/>
        <v>0</v>
      </c>
      <c r="BY4" s="334">
        <f t="shared" si="6"/>
        <v>0</v>
      </c>
      <c r="BZ4" s="334">
        <f t="shared" si="6"/>
        <v>0</v>
      </c>
      <c r="CA4" s="334">
        <f t="shared" si="6"/>
        <v>0</v>
      </c>
      <c r="CB4" s="334">
        <f t="shared" si="6"/>
        <v>0</v>
      </c>
      <c r="CC4" s="334">
        <f t="shared" si="6"/>
        <v>0</v>
      </c>
      <c r="CD4" s="334">
        <f t="shared" si="6"/>
        <v>0</v>
      </c>
      <c r="CE4" s="334">
        <f t="shared" ref="CE4:DZ4" si="7">SUM(CE5:CE12,CE20)</f>
        <v>0</v>
      </c>
      <c r="CF4" s="334">
        <f t="shared" si="7"/>
        <v>0</v>
      </c>
      <c r="CG4" s="334">
        <f t="shared" si="7"/>
        <v>0</v>
      </c>
      <c r="CH4" s="334">
        <f t="shared" si="7"/>
        <v>0</v>
      </c>
      <c r="CI4" s="334">
        <f t="shared" si="7"/>
        <v>0</v>
      </c>
      <c r="CJ4" s="334">
        <f t="shared" si="7"/>
        <v>0</v>
      </c>
      <c r="CK4" s="334">
        <f t="shared" si="7"/>
        <v>0</v>
      </c>
      <c r="CL4" s="334">
        <f t="shared" si="7"/>
        <v>0</v>
      </c>
      <c r="CM4" s="334">
        <f t="shared" si="7"/>
        <v>0</v>
      </c>
      <c r="CN4" s="334">
        <f t="shared" si="7"/>
        <v>0</v>
      </c>
      <c r="CO4" s="334">
        <f t="shared" si="7"/>
        <v>0</v>
      </c>
      <c r="CP4" s="334">
        <f t="shared" si="7"/>
        <v>0</v>
      </c>
      <c r="CQ4" s="334">
        <f t="shared" si="7"/>
        <v>0</v>
      </c>
      <c r="CR4" s="334">
        <f t="shared" si="7"/>
        <v>0</v>
      </c>
      <c r="CS4" s="334">
        <f t="shared" si="7"/>
        <v>0</v>
      </c>
      <c r="CT4" s="334">
        <f t="shared" si="7"/>
        <v>0</v>
      </c>
      <c r="CU4" s="334">
        <f t="shared" si="7"/>
        <v>0</v>
      </c>
      <c r="CV4" s="334">
        <f t="shared" si="7"/>
        <v>0</v>
      </c>
      <c r="CW4" s="334">
        <f t="shared" si="7"/>
        <v>0</v>
      </c>
      <c r="CX4" s="334">
        <f t="shared" si="7"/>
        <v>0</v>
      </c>
      <c r="CY4" s="334">
        <f t="shared" si="7"/>
        <v>0</v>
      </c>
      <c r="CZ4" s="334">
        <f t="shared" si="7"/>
        <v>0</v>
      </c>
      <c r="DA4" s="334">
        <f t="shared" si="7"/>
        <v>0</v>
      </c>
      <c r="DB4" s="334">
        <f t="shared" si="7"/>
        <v>0</v>
      </c>
      <c r="DC4" s="334">
        <f t="shared" si="7"/>
        <v>0</v>
      </c>
      <c r="DD4" s="334">
        <f t="shared" si="7"/>
        <v>0</v>
      </c>
      <c r="DE4" s="334">
        <f t="shared" si="7"/>
        <v>0</v>
      </c>
      <c r="DF4" s="334">
        <f t="shared" si="7"/>
        <v>0</v>
      </c>
      <c r="DG4" s="334">
        <f t="shared" si="7"/>
        <v>0</v>
      </c>
      <c r="DH4" s="334">
        <f t="shared" si="7"/>
        <v>0</v>
      </c>
      <c r="DI4" s="334">
        <f t="shared" si="7"/>
        <v>0</v>
      </c>
      <c r="DJ4" s="334">
        <f t="shared" si="7"/>
        <v>0</v>
      </c>
      <c r="DK4" s="334">
        <f t="shared" si="7"/>
        <v>0</v>
      </c>
      <c r="DL4" s="334">
        <f t="shared" si="7"/>
        <v>0</v>
      </c>
      <c r="DM4" s="334">
        <f t="shared" si="7"/>
        <v>0</v>
      </c>
      <c r="DN4" s="334">
        <f t="shared" si="7"/>
        <v>0</v>
      </c>
      <c r="DO4" s="334">
        <f t="shared" si="7"/>
        <v>0</v>
      </c>
      <c r="DP4" s="334">
        <f t="shared" si="7"/>
        <v>0</v>
      </c>
      <c r="DQ4" s="334">
        <f t="shared" si="7"/>
        <v>0</v>
      </c>
      <c r="DR4" s="334">
        <f t="shared" si="7"/>
        <v>0</v>
      </c>
      <c r="DS4" s="334">
        <f t="shared" si="7"/>
        <v>0</v>
      </c>
      <c r="DT4" s="334">
        <f t="shared" si="7"/>
        <v>0</v>
      </c>
      <c r="DU4" s="334">
        <f t="shared" si="7"/>
        <v>0</v>
      </c>
      <c r="DV4" s="334">
        <f t="shared" si="7"/>
        <v>0</v>
      </c>
      <c r="DW4" s="334">
        <f t="shared" si="7"/>
        <v>0</v>
      </c>
      <c r="DX4" s="334">
        <f t="shared" si="7"/>
        <v>0</v>
      </c>
      <c r="DY4" s="334">
        <f t="shared" si="7"/>
        <v>0</v>
      </c>
      <c r="DZ4" s="434">
        <f t="shared" si="7"/>
        <v>0</v>
      </c>
    </row>
    <row r="5" spans="2:130" ht="18" customHeight="1" x14ac:dyDescent="0.25">
      <c r="B5" s="601">
        <v>1</v>
      </c>
      <c r="C5" s="376" t="s">
        <v>650</v>
      </c>
      <c r="D5" s="996"/>
      <c r="E5" s="607"/>
      <c r="F5" s="752">
        <f>SUM(R5:DZ5)</f>
        <v>0</v>
      </c>
      <c r="G5" s="613">
        <f ca="1">SUM(OFFSET(R5,,,1,MATCH('B1-基本信息'!$C$12,$R$3:$DZ$3,1)))</f>
        <v>0</v>
      </c>
      <c r="H5" s="346">
        <f>SUMIF($R$1:$DZ$1,H$3,$R5:$DZ5)</f>
        <v>0</v>
      </c>
      <c r="I5" s="767">
        <f t="shared" ref="I5:Q19" si="8">SUMIF($R$1:$DZ$1,I$3,$R5:$DZ5)</f>
        <v>0</v>
      </c>
      <c r="J5" s="767">
        <f t="shared" si="8"/>
        <v>0</v>
      </c>
      <c r="K5" s="767">
        <f t="shared" si="8"/>
        <v>0</v>
      </c>
      <c r="L5" s="767">
        <f t="shared" si="8"/>
        <v>0</v>
      </c>
      <c r="M5" s="767">
        <f t="shared" si="8"/>
        <v>0</v>
      </c>
      <c r="N5" s="767">
        <f t="shared" si="8"/>
        <v>0</v>
      </c>
      <c r="O5" s="767">
        <f t="shared" si="8"/>
        <v>0</v>
      </c>
      <c r="P5" s="767">
        <f t="shared" si="8"/>
        <v>0</v>
      </c>
      <c r="Q5" s="768">
        <f t="shared" si="8"/>
        <v>0</v>
      </c>
      <c r="R5" s="425"/>
      <c r="S5" s="423">
        <f>'B4-2销售回款【输出】'!V6/1.09*0.03</f>
        <v>0</v>
      </c>
      <c r="T5" s="423">
        <f>'B4-2销售回款【输出】'!W6/1.09*0.03</f>
        <v>0</v>
      </c>
      <c r="U5" s="423">
        <f>'B4-2销售回款【输出】'!X6/1.09*0.03</f>
        <v>0</v>
      </c>
      <c r="V5" s="423">
        <f>'B4-2销售回款【输出】'!Y6/1.09*0.03</f>
        <v>0</v>
      </c>
      <c r="W5" s="423">
        <f>'B4-2销售回款【输出】'!Z6/1.09*0.03</f>
        <v>0</v>
      </c>
      <c r="X5" s="423">
        <f>'B4-2销售回款【输出】'!AA6/1.09*0.03</f>
        <v>0</v>
      </c>
      <c r="Y5" s="423">
        <f>'B4-2销售回款【输出】'!AB6/1.09*0.03</f>
        <v>0</v>
      </c>
      <c r="Z5" s="423">
        <f>'B4-2销售回款【输出】'!AC6/1.09*0.03</f>
        <v>0</v>
      </c>
      <c r="AA5" s="423">
        <f>'B4-2销售回款【输出】'!AD6/1.09*0.03</f>
        <v>0</v>
      </c>
      <c r="AB5" s="423">
        <f>'B4-2销售回款【输出】'!AE6/1.09*0.03</f>
        <v>0</v>
      </c>
      <c r="AC5" s="423">
        <f>'B4-2销售回款【输出】'!AF6/1.09*0.03</f>
        <v>0</v>
      </c>
      <c r="AD5" s="423">
        <f>'B4-2销售回款【输出】'!AG6/1.09*0.03</f>
        <v>0</v>
      </c>
      <c r="AE5" s="423">
        <f>'B4-2销售回款【输出】'!AH6/1.09*0.03</f>
        <v>0</v>
      </c>
      <c r="AF5" s="423">
        <f>'B4-2销售回款【输出】'!AI6/1.09*0.03</f>
        <v>0</v>
      </c>
      <c r="AG5" s="423">
        <f>'B4-2销售回款【输出】'!AJ6/1.09*0.03</f>
        <v>0</v>
      </c>
      <c r="AH5" s="423">
        <f>'B4-2销售回款【输出】'!AK6/1.09*0.03</f>
        <v>0</v>
      </c>
      <c r="AI5" s="423">
        <f>'B4-2销售回款【输出】'!AL6/1.09*0.03</f>
        <v>0</v>
      </c>
      <c r="AJ5" s="423">
        <f>'B4-2销售回款【输出】'!AM6/1.09*0.03</f>
        <v>0</v>
      </c>
      <c r="AK5" s="423">
        <f>'B4-2销售回款【输出】'!AN6/1.09*0.03</f>
        <v>0</v>
      </c>
      <c r="AL5" s="423">
        <f>'B4-2销售回款【输出】'!AO6/1.09*0.03</f>
        <v>0</v>
      </c>
      <c r="AM5" s="423">
        <f>'B4-2销售回款【输出】'!AP6/1.09*0.03</f>
        <v>0</v>
      </c>
      <c r="AN5" s="423">
        <f>'B4-2销售回款【输出】'!AQ6/1.09*0.03</f>
        <v>0</v>
      </c>
      <c r="AO5" s="423">
        <f>'B4-2销售回款【输出】'!AR6/1.09*0.03</f>
        <v>0</v>
      </c>
      <c r="AP5" s="423">
        <f>'B4-2销售回款【输出】'!AS6/1.09*0.03</f>
        <v>0</v>
      </c>
      <c r="AQ5" s="423">
        <f>'B4-2销售回款【输出】'!AT6/1.09*0.03</f>
        <v>0</v>
      </c>
      <c r="AR5" s="423">
        <f>'B4-2销售回款【输出】'!AU6/1.09*0.03</f>
        <v>0</v>
      </c>
      <c r="AS5" s="423">
        <f>'B4-2销售回款【输出】'!AV6/1.09*0.03</f>
        <v>0</v>
      </c>
      <c r="AT5" s="423">
        <f>'B4-2销售回款【输出】'!AW6/1.09*0.03</f>
        <v>0</v>
      </c>
      <c r="AU5" s="423">
        <f>'B4-2销售回款【输出】'!AX6/1.09*0.03</f>
        <v>0</v>
      </c>
      <c r="AV5" s="423">
        <f>'B4-2销售回款【输出】'!AY6/1.09*0.03</f>
        <v>0</v>
      </c>
      <c r="AW5" s="423">
        <f>'B4-2销售回款【输出】'!AZ6/1.09*0.03</f>
        <v>0</v>
      </c>
      <c r="AX5" s="423">
        <f>'B4-2销售回款【输出】'!BA6/1.09*0.03</f>
        <v>0</v>
      </c>
      <c r="AY5" s="423">
        <f>'B4-2销售回款【输出】'!BB6/1.09*0.03</f>
        <v>0</v>
      </c>
      <c r="AZ5" s="423">
        <f>'B4-2销售回款【输出】'!BC6/1.09*0.03</f>
        <v>0</v>
      </c>
      <c r="BA5" s="423">
        <f>'B4-2销售回款【输出】'!BD6/1.09*0.03</f>
        <v>0</v>
      </c>
      <c r="BB5" s="423">
        <f>'B4-2销售回款【输出】'!BE6/1.09*0.03</f>
        <v>0</v>
      </c>
      <c r="BC5" s="423">
        <f>'B4-2销售回款【输出】'!BF6/1.09*0.03</f>
        <v>0</v>
      </c>
      <c r="BD5" s="423">
        <f>'B4-2销售回款【输出】'!BG6/1.09*0.03</f>
        <v>0</v>
      </c>
      <c r="BE5" s="423">
        <f>'B4-2销售回款【输出】'!BH6/1.09*0.03</f>
        <v>0</v>
      </c>
      <c r="BF5" s="423">
        <f>'B4-2销售回款【输出】'!BI6/1.09*0.03</f>
        <v>0</v>
      </c>
      <c r="BG5" s="423">
        <f>'B4-2销售回款【输出】'!BJ6/1.09*0.03</f>
        <v>0</v>
      </c>
      <c r="BH5" s="423">
        <f>'B4-2销售回款【输出】'!BK6/1.09*0.03</f>
        <v>0</v>
      </c>
      <c r="BI5" s="423">
        <f>'B4-2销售回款【输出】'!BL6/1.09*0.03</f>
        <v>0</v>
      </c>
      <c r="BJ5" s="423">
        <f>'B4-2销售回款【输出】'!BM6/1.09*0.03</f>
        <v>0</v>
      </c>
      <c r="BK5" s="423">
        <f>'B4-2销售回款【输出】'!BN6/1.09*0.03</f>
        <v>0</v>
      </c>
      <c r="BL5" s="423">
        <f>'B4-2销售回款【输出】'!BO6/1.09*0.03</f>
        <v>0</v>
      </c>
      <c r="BM5" s="423">
        <f>'B4-2销售回款【输出】'!BP6/1.09*0.03</f>
        <v>0</v>
      </c>
      <c r="BN5" s="423">
        <f>'B4-2销售回款【输出】'!BQ6/1.09*0.03</f>
        <v>0</v>
      </c>
      <c r="BO5" s="423">
        <f>'B4-2销售回款【输出】'!BR6/1.09*0.03</f>
        <v>0</v>
      </c>
      <c r="BP5" s="423">
        <f>'B4-2销售回款【输出】'!BS6/1.09*0.03</f>
        <v>0</v>
      </c>
      <c r="BQ5" s="423">
        <f>'B4-2销售回款【输出】'!BT6/1.09*0.03</f>
        <v>0</v>
      </c>
      <c r="BR5" s="423">
        <f>'B4-2销售回款【输出】'!BU6/1.09*0.03</f>
        <v>0</v>
      </c>
      <c r="BS5" s="423">
        <f>'B4-2销售回款【输出】'!BV6/1.09*0.03</f>
        <v>0</v>
      </c>
      <c r="BT5" s="423">
        <f>'B4-2销售回款【输出】'!BW6/1.09*0.03</f>
        <v>0</v>
      </c>
      <c r="BU5" s="423">
        <f>'B4-2销售回款【输出】'!BX6/1.09*0.03</f>
        <v>0</v>
      </c>
      <c r="BV5" s="423">
        <f>'B4-2销售回款【输出】'!BY6/1.09*0.03</f>
        <v>0</v>
      </c>
      <c r="BW5" s="423">
        <f>'B4-2销售回款【输出】'!BZ6/1.09*0.03</f>
        <v>0</v>
      </c>
      <c r="BX5" s="423">
        <f>'B4-2销售回款【输出】'!CA6/1.09*0.03</f>
        <v>0</v>
      </c>
      <c r="BY5" s="423">
        <f>'B4-2销售回款【输出】'!CB6/1.09*0.03</f>
        <v>0</v>
      </c>
      <c r="BZ5" s="423">
        <f>'B4-2销售回款【输出】'!CC6/1.09*0.03</f>
        <v>0</v>
      </c>
      <c r="CA5" s="423">
        <f>'B4-2销售回款【输出】'!CD6/1.09*0.03</f>
        <v>0</v>
      </c>
      <c r="CB5" s="423">
        <f>'B4-2销售回款【输出】'!CE6/1.09*0.03</f>
        <v>0</v>
      </c>
      <c r="CC5" s="423">
        <f>'B4-2销售回款【输出】'!CF6/1.09*0.03</f>
        <v>0</v>
      </c>
      <c r="CD5" s="423">
        <f>'B4-2销售回款【输出】'!CG6/1.09*0.03</f>
        <v>0</v>
      </c>
      <c r="CE5" s="423">
        <f>'B4-2销售回款【输出】'!CH6/1.09*0.03</f>
        <v>0</v>
      </c>
      <c r="CF5" s="423">
        <f>'B4-2销售回款【输出】'!CI6/1.09*0.03</f>
        <v>0</v>
      </c>
      <c r="CG5" s="423">
        <f>'B4-2销售回款【输出】'!CJ6/1.09*0.03</f>
        <v>0</v>
      </c>
      <c r="CH5" s="423">
        <f>'B4-2销售回款【输出】'!CK6/1.09*0.03</f>
        <v>0</v>
      </c>
      <c r="CI5" s="423">
        <f>'B4-2销售回款【输出】'!CL6/1.09*0.03</f>
        <v>0</v>
      </c>
      <c r="CJ5" s="423">
        <f>'B4-2销售回款【输出】'!CM6/1.09*0.03</f>
        <v>0</v>
      </c>
      <c r="CK5" s="423">
        <f>'B4-2销售回款【输出】'!CN6/1.09*0.03</f>
        <v>0</v>
      </c>
      <c r="CL5" s="423">
        <f>'B4-2销售回款【输出】'!CO6/1.09*0.03</f>
        <v>0</v>
      </c>
      <c r="CM5" s="423">
        <f>'B4-2销售回款【输出】'!CP6/1.09*0.03</f>
        <v>0</v>
      </c>
      <c r="CN5" s="423">
        <f>'B4-2销售回款【输出】'!CQ6/1.09*0.03</f>
        <v>0</v>
      </c>
      <c r="CO5" s="423">
        <f>'B4-2销售回款【输出】'!CR6/1.09*0.03</f>
        <v>0</v>
      </c>
      <c r="CP5" s="423">
        <f>'B4-2销售回款【输出】'!CS6/1.09*0.03</f>
        <v>0</v>
      </c>
      <c r="CQ5" s="423">
        <f>'B4-2销售回款【输出】'!CT6/1.09*0.03</f>
        <v>0</v>
      </c>
      <c r="CR5" s="423">
        <f>'B4-2销售回款【输出】'!CU6/1.09*0.03</f>
        <v>0</v>
      </c>
      <c r="CS5" s="423">
        <f>'B4-2销售回款【输出】'!CV6/1.09*0.03</f>
        <v>0</v>
      </c>
      <c r="CT5" s="423">
        <f>'B4-2销售回款【输出】'!CW6/1.09*0.03</f>
        <v>0</v>
      </c>
      <c r="CU5" s="423">
        <f>'B4-2销售回款【输出】'!CX6/1.09*0.03</f>
        <v>0</v>
      </c>
      <c r="CV5" s="423">
        <f>'B4-2销售回款【输出】'!CY6/1.09*0.03</f>
        <v>0</v>
      </c>
      <c r="CW5" s="423">
        <f>'B4-2销售回款【输出】'!CZ6/1.09*0.03</f>
        <v>0</v>
      </c>
      <c r="CX5" s="423">
        <f>'B4-2销售回款【输出】'!DA6/1.09*0.03</f>
        <v>0</v>
      </c>
      <c r="CY5" s="423">
        <f>'B4-2销售回款【输出】'!DB6/1.09*0.03</f>
        <v>0</v>
      </c>
      <c r="CZ5" s="423">
        <f>'B4-2销售回款【输出】'!DC6/1.09*0.03</f>
        <v>0</v>
      </c>
      <c r="DA5" s="423">
        <f>'B4-2销售回款【输出】'!DD6/1.09*0.03</f>
        <v>0</v>
      </c>
      <c r="DB5" s="423">
        <f>'B4-2销售回款【输出】'!DE6/1.09*0.03</f>
        <v>0</v>
      </c>
      <c r="DC5" s="423">
        <f>'B4-2销售回款【输出】'!DF6/1.09*0.03</f>
        <v>0</v>
      </c>
      <c r="DD5" s="423">
        <f>'B4-2销售回款【输出】'!DG6/1.09*0.03</f>
        <v>0</v>
      </c>
      <c r="DE5" s="423">
        <f>'B4-2销售回款【输出】'!DH6/1.09*0.03</f>
        <v>0</v>
      </c>
      <c r="DF5" s="423">
        <f>'B4-2销售回款【输出】'!DI6/1.09*0.03</f>
        <v>0</v>
      </c>
      <c r="DG5" s="423">
        <f>'B4-2销售回款【输出】'!DJ6/1.09*0.03</f>
        <v>0</v>
      </c>
      <c r="DH5" s="423">
        <f>'B4-2销售回款【输出】'!DK6/1.09*0.03</f>
        <v>0</v>
      </c>
      <c r="DI5" s="423">
        <f>'B4-2销售回款【输出】'!DL6/1.09*0.03</f>
        <v>0</v>
      </c>
      <c r="DJ5" s="423">
        <f>'B4-2销售回款【输出】'!DM6/1.09*0.03</f>
        <v>0</v>
      </c>
      <c r="DK5" s="423">
        <f>'B4-2销售回款【输出】'!DN6/1.09*0.03</f>
        <v>0</v>
      </c>
      <c r="DL5" s="423">
        <f>'B4-2销售回款【输出】'!DO6/1.09*0.03</f>
        <v>0</v>
      </c>
      <c r="DM5" s="423">
        <f>'B4-2销售回款【输出】'!DP6/1.09*0.03</f>
        <v>0</v>
      </c>
      <c r="DN5" s="423">
        <f>'B4-2销售回款【输出】'!DQ6/1.09*0.03</f>
        <v>0</v>
      </c>
      <c r="DO5" s="423">
        <f>'B4-2销售回款【输出】'!DR6/1.09*0.03</f>
        <v>0</v>
      </c>
      <c r="DP5" s="423">
        <f>'B4-2销售回款【输出】'!DS6/1.09*0.03</f>
        <v>0</v>
      </c>
      <c r="DQ5" s="423">
        <f>'B4-2销售回款【输出】'!DT6/1.09*0.03</f>
        <v>0</v>
      </c>
      <c r="DR5" s="423">
        <f>'B4-2销售回款【输出】'!DU6/1.09*0.03</f>
        <v>0</v>
      </c>
      <c r="DS5" s="423">
        <f>'B4-2销售回款【输出】'!DV6/1.09*0.03</f>
        <v>0</v>
      </c>
      <c r="DT5" s="423">
        <f>'B4-2销售回款【输出】'!DW6/1.09*0.03</f>
        <v>0</v>
      </c>
      <c r="DU5" s="423">
        <f>'B4-2销售回款【输出】'!DX6/1.09*0.03</f>
        <v>0</v>
      </c>
      <c r="DV5" s="423">
        <f>'B4-2销售回款【输出】'!DY6/1.09*0.03</f>
        <v>0</v>
      </c>
      <c r="DW5" s="423">
        <f>'B4-2销售回款【输出】'!DZ6/1.09*0.03</f>
        <v>0</v>
      </c>
      <c r="DX5" s="423">
        <f>'B4-2销售回款【输出】'!EA6/1.09*0.03</f>
        <v>0</v>
      </c>
      <c r="DY5" s="423">
        <f>'B4-2销售回款【输出】'!EB6/1.09*0.03</f>
        <v>0</v>
      </c>
      <c r="DZ5" s="426">
        <f>'B4-2销售回款【输出】'!EC6/1.09*0.03</f>
        <v>0</v>
      </c>
    </row>
    <row r="6" spans="2:130" ht="18" customHeight="1" x14ac:dyDescent="0.25">
      <c r="B6" s="601">
        <v>2</v>
      </c>
      <c r="C6" s="376" t="s">
        <v>651</v>
      </c>
      <c r="D6" s="996"/>
      <c r="E6" s="866"/>
      <c r="F6" s="752">
        <f>SUM(R6:DZ6)</f>
        <v>0</v>
      </c>
      <c r="G6" s="613">
        <f ca="1">SUM(OFFSET(R6,,,1,MATCH('B1-基本信息'!$C$12,$R$3:$DZ$3,1)))</f>
        <v>0</v>
      </c>
      <c r="H6" s="346">
        <f t="shared" ref="H6:H19" si="9">SUMIF($R$1:$DZ$1,H$3,$R6:$DZ6)</f>
        <v>0</v>
      </c>
      <c r="I6" s="767">
        <f t="shared" si="8"/>
        <v>0</v>
      </c>
      <c r="J6" s="767">
        <f t="shared" si="8"/>
        <v>0</v>
      </c>
      <c r="K6" s="767">
        <f t="shared" si="8"/>
        <v>0</v>
      </c>
      <c r="L6" s="767">
        <f t="shared" si="8"/>
        <v>0</v>
      </c>
      <c r="M6" s="767">
        <f t="shared" si="8"/>
        <v>0</v>
      </c>
      <c r="N6" s="767">
        <f>SUMIF($R$1:$DZ$1,N$3,$R6:$DZ6)</f>
        <v>0</v>
      </c>
      <c r="O6" s="767">
        <f t="shared" si="8"/>
        <v>0</v>
      </c>
      <c r="P6" s="767">
        <f t="shared" si="8"/>
        <v>0</v>
      </c>
      <c r="Q6" s="768">
        <f t="shared" si="8"/>
        <v>0</v>
      </c>
      <c r="R6" s="867"/>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f>'D2-1增值税'!I20</f>
        <v>0</v>
      </c>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c r="DU6" s="362"/>
      <c r="DV6" s="362"/>
      <c r="DW6" s="362"/>
      <c r="DX6" s="362"/>
      <c r="DY6" s="362"/>
      <c r="DZ6" s="864"/>
    </row>
    <row r="7" spans="2:130" ht="18" customHeight="1" x14ac:dyDescent="0.25">
      <c r="B7" s="601">
        <v>3</v>
      </c>
      <c r="C7" s="376" t="s">
        <v>652</v>
      </c>
      <c r="D7" s="996"/>
      <c r="E7" s="607"/>
      <c r="F7" s="752">
        <f>SUM(R7:DZ7)</f>
        <v>0</v>
      </c>
      <c r="G7" s="613">
        <f ca="1">SUM(OFFSET(R7,,,1,MATCH('B1-基本信息'!$C$12,$R$3:$DZ$3,1)))</f>
        <v>0</v>
      </c>
      <c r="H7" s="346">
        <f t="shared" si="9"/>
        <v>0</v>
      </c>
      <c r="I7" s="767">
        <f t="shared" si="8"/>
        <v>0</v>
      </c>
      <c r="J7" s="767">
        <f t="shared" si="8"/>
        <v>0</v>
      </c>
      <c r="K7" s="767">
        <f t="shared" si="8"/>
        <v>0</v>
      </c>
      <c r="L7" s="767">
        <f t="shared" si="8"/>
        <v>0</v>
      </c>
      <c r="M7" s="767">
        <f t="shared" si="8"/>
        <v>0</v>
      </c>
      <c r="N7" s="767">
        <f t="shared" si="8"/>
        <v>0</v>
      </c>
      <c r="O7" s="767">
        <f t="shared" si="8"/>
        <v>0</v>
      </c>
      <c r="P7" s="767">
        <f t="shared" si="8"/>
        <v>0</v>
      </c>
      <c r="Q7" s="768">
        <f t="shared" si="8"/>
        <v>0</v>
      </c>
      <c r="R7" s="425">
        <f>SUM(R5:R6)*SUM('B1-基本信息'!$I$38:$I$40)</f>
        <v>0</v>
      </c>
      <c r="S7" s="423">
        <f>SUM(S5:S6)*SUM('B1-基本信息'!$I$38:$I$40)</f>
        <v>0</v>
      </c>
      <c r="T7" s="423">
        <f>SUM(T5:T6)*SUM('B1-基本信息'!$I$38:$I$40)</f>
        <v>0</v>
      </c>
      <c r="U7" s="423">
        <f>SUM(U5:U6)*SUM('B1-基本信息'!$I$38:$I$40)</f>
        <v>0</v>
      </c>
      <c r="V7" s="423">
        <f>SUM(V5:V6)*SUM('B1-基本信息'!$I$38:$I$40)</f>
        <v>0</v>
      </c>
      <c r="W7" s="423">
        <f>SUM(W5:W6)*SUM('B1-基本信息'!$I$38:$I$40)</f>
        <v>0</v>
      </c>
      <c r="X7" s="423">
        <f>SUM(X5:X6)*SUM('B1-基本信息'!$I$38:$I$40)</f>
        <v>0</v>
      </c>
      <c r="Y7" s="423">
        <f>SUM(Y5:Y6)*SUM('B1-基本信息'!$I$38:$I$40)</f>
        <v>0</v>
      </c>
      <c r="Z7" s="423">
        <f>SUM(Z5:Z6)*SUM('B1-基本信息'!$I$38:$I$40)</f>
        <v>0</v>
      </c>
      <c r="AA7" s="423">
        <f>SUM(AA5:AA6)*SUM('B1-基本信息'!$I$38:$I$40)</f>
        <v>0</v>
      </c>
      <c r="AB7" s="423">
        <f>SUM(AB5:AB6)*SUM('B1-基本信息'!$I$38:$I$40)</f>
        <v>0</v>
      </c>
      <c r="AC7" s="423">
        <f>SUM(AC5:AC6)*SUM('B1-基本信息'!$I$38:$I$40)</f>
        <v>0</v>
      </c>
      <c r="AD7" s="423">
        <f>SUM(AD5:AD6)*SUM('B1-基本信息'!$I$38:$I$40)</f>
        <v>0</v>
      </c>
      <c r="AE7" s="423">
        <f>SUM(AE5:AE6)*SUM('B1-基本信息'!$I$38:$I$40)</f>
        <v>0</v>
      </c>
      <c r="AF7" s="423">
        <f>SUM(AF5:AF6)*SUM('B1-基本信息'!$I$38:$I$40)</f>
        <v>0</v>
      </c>
      <c r="AG7" s="423">
        <f>SUM(AG5:AG6)*SUM('B1-基本信息'!$I$38:$I$40)</f>
        <v>0</v>
      </c>
      <c r="AH7" s="423">
        <f>SUM(AH5:AH6)*SUM('B1-基本信息'!$I$38:$I$40)</f>
        <v>0</v>
      </c>
      <c r="AI7" s="423">
        <f>SUM(AI5:AI6)*SUM('B1-基本信息'!$I$38:$I$40)</f>
        <v>0</v>
      </c>
      <c r="AJ7" s="423">
        <f>SUM(AJ5:AJ6)*SUM('B1-基本信息'!$I$38:$I$40)</f>
        <v>0</v>
      </c>
      <c r="AK7" s="423">
        <f>SUM(AK5:AK6)*SUM('B1-基本信息'!$I$38:$I$40)</f>
        <v>0</v>
      </c>
      <c r="AL7" s="423">
        <f>SUM(AL5:AL6)*SUM('B1-基本信息'!$I$38:$I$40)</f>
        <v>0</v>
      </c>
      <c r="AM7" s="423">
        <f>SUM(AM5:AM6)*SUM('B1-基本信息'!$I$38:$I$40)</f>
        <v>0</v>
      </c>
      <c r="AN7" s="423">
        <f>SUM(AN5:AN6)*SUM('B1-基本信息'!$I$38:$I$40)</f>
        <v>0</v>
      </c>
      <c r="AO7" s="423">
        <f>SUM(AO5:AO6)*SUM('B1-基本信息'!$I$38:$I$40)</f>
        <v>0</v>
      </c>
      <c r="AP7" s="423">
        <f>SUM(AP5:AP6)*SUM('B1-基本信息'!$I$38:$I$40)</f>
        <v>0</v>
      </c>
      <c r="AQ7" s="423">
        <f>SUM(AQ5:AQ6)*SUM('B1-基本信息'!$I$38:$I$40)</f>
        <v>0</v>
      </c>
      <c r="AR7" s="423">
        <f>SUM(AR5:AR6)*SUM('B1-基本信息'!$I$38:$I$40)</f>
        <v>0</v>
      </c>
      <c r="AS7" s="423">
        <f>SUM(AS5:AS6)*SUM('B1-基本信息'!$I$38:$I$40)</f>
        <v>0</v>
      </c>
      <c r="AT7" s="423">
        <f>SUM(AT5:AT6)*SUM('B1-基本信息'!$I$38:$I$40)</f>
        <v>0</v>
      </c>
      <c r="AU7" s="423">
        <f>SUM(AU5:AU6)*SUM('B1-基本信息'!$I$38:$I$40)</f>
        <v>0</v>
      </c>
      <c r="AV7" s="423">
        <f>SUM(AV5:AV6)*SUM('B1-基本信息'!$I$38:$I$40)</f>
        <v>0</v>
      </c>
      <c r="AW7" s="423">
        <f>SUM(AW5:AW6)*SUM('B1-基本信息'!$I$38:$I$40)</f>
        <v>0</v>
      </c>
      <c r="AX7" s="423">
        <f>SUM(AX5:AX6)*SUM('B1-基本信息'!$I$38:$I$40)</f>
        <v>0</v>
      </c>
      <c r="AY7" s="423">
        <f>SUM(AY5:AY6)*SUM('B1-基本信息'!$I$38:$I$40)</f>
        <v>0</v>
      </c>
      <c r="AZ7" s="423">
        <f>SUM(AZ5:AZ6)*SUM('B1-基本信息'!$I$38:$I$40)</f>
        <v>0</v>
      </c>
      <c r="BA7" s="423">
        <f>SUM(BA5:BA6)*SUM('B1-基本信息'!$I$38:$I$40)</f>
        <v>0</v>
      </c>
      <c r="BB7" s="423">
        <f>SUM(BB5:BB6)*SUM('B1-基本信息'!$I$38:$I$40)</f>
        <v>0</v>
      </c>
      <c r="BC7" s="423">
        <f>SUM(BC5:BC6)*SUM('B1-基本信息'!$I$38:$I$40)</f>
        <v>0</v>
      </c>
      <c r="BD7" s="423">
        <f>SUM(BD5:BD6)*SUM('B1-基本信息'!$I$38:$I$40)</f>
        <v>0</v>
      </c>
      <c r="BE7" s="423">
        <f>SUM(BE5:BE6)*SUM('B1-基本信息'!$I$38:$I$40)</f>
        <v>0</v>
      </c>
      <c r="BF7" s="423">
        <f>SUM(BF5:BF6)*SUM('B1-基本信息'!$I$38:$I$40)</f>
        <v>0</v>
      </c>
      <c r="BG7" s="423">
        <f>SUM(BG5:BG6)*SUM('B1-基本信息'!$I$38:$I$40)</f>
        <v>0</v>
      </c>
      <c r="BH7" s="423">
        <f>SUM(BH5:BH6)*SUM('B1-基本信息'!$I$38:$I$40)</f>
        <v>0</v>
      </c>
      <c r="BI7" s="423">
        <f>SUM(BI5:BI6)*SUM('B1-基本信息'!$I$38:$I$40)</f>
        <v>0</v>
      </c>
      <c r="BJ7" s="423">
        <f>SUM(BJ5:BJ6)*SUM('B1-基本信息'!$I$38:$I$40)</f>
        <v>0</v>
      </c>
      <c r="BK7" s="423">
        <f>SUM(BK5:BK6)*SUM('B1-基本信息'!$I$38:$I$40)</f>
        <v>0</v>
      </c>
      <c r="BL7" s="423">
        <f>SUM(BL5:BL6)*SUM('B1-基本信息'!$I$38:$I$40)</f>
        <v>0</v>
      </c>
      <c r="BM7" s="423">
        <f>SUM(BM5:BM6)*SUM('B1-基本信息'!$I$38:$I$40)</f>
        <v>0</v>
      </c>
      <c r="BN7" s="423">
        <f>SUM(BN5:BN6)*SUM('B1-基本信息'!$I$38:$I$40)</f>
        <v>0</v>
      </c>
      <c r="BO7" s="423">
        <f>SUM(BO5:BO6)*SUM('B1-基本信息'!$I$38:$I$40)</f>
        <v>0</v>
      </c>
      <c r="BP7" s="423">
        <f>SUM(BP5:BP6)*SUM('B1-基本信息'!$I$38:$I$40)</f>
        <v>0</v>
      </c>
      <c r="BQ7" s="423">
        <f>SUM(BQ5:BQ6)*SUM('B1-基本信息'!$I$38:$I$40)</f>
        <v>0</v>
      </c>
      <c r="BR7" s="423">
        <f>SUM(BR5:BR6)*SUM('B1-基本信息'!$I$38:$I$40)</f>
        <v>0</v>
      </c>
      <c r="BS7" s="423">
        <f>SUM(BS5:BS6)*SUM('B1-基本信息'!$I$38:$I$40)</f>
        <v>0</v>
      </c>
      <c r="BT7" s="423">
        <f>SUM(BT5:BT6)*SUM('B1-基本信息'!$I$38:$I$40)</f>
        <v>0</v>
      </c>
      <c r="BU7" s="423">
        <f>SUM(BU5:BU6)*SUM('B1-基本信息'!$I$38:$I$40)</f>
        <v>0</v>
      </c>
      <c r="BV7" s="423">
        <f>SUM(BV5:BV6)*SUM('B1-基本信息'!$I$38:$I$40)</f>
        <v>0</v>
      </c>
      <c r="BW7" s="423">
        <f>SUM(BW5:BW6)*SUM('B1-基本信息'!$I$38:$I$40)</f>
        <v>0</v>
      </c>
      <c r="BX7" s="423">
        <f>SUM(BX5:BX6)*SUM('B1-基本信息'!$I$38:$I$40)</f>
        <v>0</v>
      </c>
      <c r="BY7" s="423">
        <f>SUM(BY5:BY6)*SUM('B1-基本信息'!$I$38:$I$40)</f>
        <v>0</v>
      </c>
      <c r="BZ7" s="423">
        <f>SUM(BZ5:BZ6)*SUM('B1-基本信息'!$I$38:$I$40)</f>
        <v>0</v>
      </c>
      <c r="CA7" s="423">
        <f>SUM(CA5:CA6)*SUM('B1-基本信息'!$I$38:$I$40)</f>
        <v>0</v>
      </c>
      <c r="CB7" s="423">
        <f>SUM(CB5:CB6)*SUM('B1-基本信息'!$I$38:$I$40)</f>
        <v>0</v>
      </c>
      <c r="CC7" s="423">
        <f>SUM(CC5:CC6)*SUM('B1-基本信息'!$I$38:$I$40)</f>
        <v>0</v>
      </c>
      <c r="CD7" s="423">
        <f>SUM(CD5:CD6)*SUM('B1-基本信息'!$I$38:$I$40)</f>
        <v>0</v>
      </c>
      <c r="CE7" s="423">
        <f>SUM(CE5:CE6)*SUM('B1-基本信息'!$I$38:$I$40)</f>
        <v>0</v>
      </c>
      <c r="CF7" s="423">
        <f>SUM(CF5:CF6)*SUM('B1-基本信息'!$I$38:$I$40)</f>
        <v>0</v>
      </c>
      <c r="CG7" s="423">
        <f>SUM(CG5:CG6)*SUM('B1-基本信息'!$I$38:$I$40)</f>
        <v>0</v>
      </c>
      <c r="CH7" s="423">
        <f>SUM(CH5:CH6)*SUM('B1-基本信息'!$I$38:$I$40)</f>
        <v>0</v>
      </c>
      <c r="CI7" s="423">
        <f>SUM(CI5:CI6)*SUM('B1-基本信息'!$I$38:$I$40)</f>
        <v>0</v>
      </c>
      <c r="CJ7" s="423">
        <f>SUM(CJ5:CJ6)*SUM('B1-基本信息'!$I$38:$I$40)</f>
        <v>0</v>
      </c>
      <c r="CK7" s="423">
        <f>SUM(CK5:CK6)*SUM('B1-基本信息'!$I$38:$I$40)</f>
        <v>0</v>
      </c>
      <c r="CL7" s="423">
        <f>SUM(CL5:CL6)*SUM('B1-基本信息'!$I$38:$I$40)</f>
        <v>0</v>
      </c>
      <c r="CM7" s="423">
        <f>SUM(CM5:CM6)*SUM('B1-基本信息'!$I$38:$I$40)</f>
        <v>0</v>
      </c>
      <c r="CN7" s="423">
        <f>SUM(CN5:CN6)*SUM('B1-基本信息'!$I$38:$I$40)</f>
        <v>0</v>
      </c>
      <c r="CO7" s="423">
        <f>SUM(CO5:CO6)*SUM('B1-基本信息'!$I$38:$I$40)</f>
        <v>0</v>
      </c>
      <c r="CP7" s="423">
        <f>SUM(CP5:CP6)*SUM('B1-基本信息'!$I$38:$I$40)</f>
        <v>0</v>
      </c>
      <c r="CQ7" s="423">
        <f>SUM(CQ5:CQ6)*SUM('B1-基本信息'!$I$38:$I$40)</f>
        <v>0</v>
      </c>
      <c r="CR7" s="423">
        <f>SUM(CR5:CR6)*SUM('B1-基本信息'!$I$38:$I$40)</f>
        <v>0</v>
      </c>
      <c r="CS7" s="423">
        <f>SUM(CS5:CS6)*SUM('B1-基本信息'!$I$38:$I$40)</f>
        <v>0</v>
      </c>
      <c r="CT7" s="423">
        <f>SUM(CT5:CT6)*SUM('B1-基本信息'!$I$38:$I$40)</f>
        <v>0</v>
      </c>
      <c r="CU7" s="423">
        <f>SUM(CU5:CU6)*SUM('B1-基本信息'!$I$38:$I$40)</f>
        <v>0</v>
      </c>
      <c r="CV7" s="423">
        <f>SUM(CV5:CV6)*SUM('B1-基本信息'!$I$38:$I$40)</f>
        <v>0</v>
      </c>
      <c r="CW7" s="423">
        <f>SUM(CW5:CW6)*SUM('B1-基本信息'!$I$38:$I$40)</f>
        <v>0</v>
      </c>
      <c r="CX7" s="423">
        <f>SUM(CX5:CX6)*SUM('B1-基本信息'!$I$38:$I$40)</f>
        <v>0</v>
      </c>
      <c r="CY7" s="423">
        <f>SUM(CY5:CY6)*SUM('B1-基本信息'!$I$38:$I$40)</f>
        <v>0</v>
      </c>
      <c r="CZ7" s="423">
        <f>SUM(CZ5:CZ6)*SUM('B1-基本信息'!$I$38:$I$40)</f>
        <v>0</v>
      </c>
      <c r="DA7" s="423">
        <f>SUM(DA5:DA6)*SUM('B1-基本信息'!$I$38:$I$40)</f>
        <v>0</v>
      </c>
      <c r="DB7" s="423">
        <f>SUM(DB5:DB6)*SUM('B1-基本信息'!$I$38:$I$40)</f>
        <v>0</v>
      </c>
      <c r="DC7" s="423">
        <f>SUM(DC5:DC6)*SUM('B1-基本信息'!$I$38:$I$40)</f>
        <v>0</v>
      </c>
      <c r="DD7" s="423">
        <f>SUM(DD5:DD6)*SUM('B1-基本信息'!$I$38:$I$40)</f>
        <v>0</v>
      </c>
      <c r="DE7" s="423">
        <f>SUM(DE5:DE6)*SUM('B1-基本信息'!$I$38:$I$40)</f>
        <v>0</v>
      </c>
      <c r="DF7" s="423">
        <f>SUM(DF5:DF6)*SUM('B1-基本信息'!$I$38:$I$40)</f>
        <v>0</v>
      </c>
      <c r="DG7" s="423">
        <f>SUM(DG5:DG6)*SUM('B1-基本信息'!$I$38:$I$40)</f>
        <v>0</v>
      </c>
      <c r="DH7" s="423">
        <f>SUM(DH5:DH6)*SUM('B1-基本信息'!$I$38:$I$40)</f>
        <v>0</v>
      </c>
      <c r="DI7" s="423">
        <f>SUM(DI5:DI6)*SUM('B1-基本信息'!$I$38:$I$40)</f>
        <v>0</v>
      </c>
      <c r="DJ7" s="423">
        <f>SUM(DJ5:DJ6)*SUM('B1-基本信息'!$I$38:$I$40)</f>
        <v>0</v>
      </c>
      <c r="DK7" s="423">
        <f>SUM(DK5:DK6)*SUM('B1-基本信息'!$I$38:$I$40)</f>
        <v>0</v>
      </c>
      <c r="DL7" s="423">
        <f>SUM(DL5:DL6)*SUM('B1-基本信息'!$I$38:$I$40)</f>
        <v>0</v>
      </c>
      <c r="DM7" s="423">
        <f>SUM(DM5:DM6)*SUM('B1-基本信息'!$I$38:$I$40)</f>
        <v>0</v>
      </c>
      <c r="DN7" s="423">
        <f>SUM(DN5:DN6)*SUM('B1-基本信息'!$I$38:$I$40)</f>
        <v>0</v>
      </c>
      <c r="DO7" s="423">
        <f>SUM(DO5:DO6)*SUM('B1-基本信息'!$I$38:$I$40)</f>
        <v>0</v>
      </c>
      <c r="DP7" s="423">
        <f>SUM(DP5:DP6)*SUM('B1-基本信息'!$I$38:$I$40)</f>
        <v>0</v>
      </c>
      <c r="DQ7" s="423">
        <f>SUM(DQ5:DQ6)*SUM('B1-基本信息'!$I$38:$I$40)</f>
        <v>0</v>
      </c>
      <c r="DR7" s="423">
        <f>SUM(DR5:DR6)*SUM('B1-基本信息'!$I$38:$I$40)</f>
        <v>0</v>
      </c>
      <c r="DS7" s="423">
        <f>SUM(DS5:DS6)*SUM('B1-基本信息'!$I$38:$I$40)</f>
        <v>0</v>
      </c>
      <c r="DT7" s="423">
        <f>SUM(DT5:DT6)*SUM('B1-基本信息'!$I$38:$I$40)</f>
        <v>0</v>
      </c>
      <c r="DU7" s="423">
        <f>SUM(DU5:DU6)*SUM('B1-基本信息'!$I$38:$I$40)</f>
        <v>0</v>
      </c>
      <c r="DV7" s="423">
        <f>SUM(DV5:DV6)*SUM('B1-基本信息'!$I$38:$I$40)</f>
        <v>0</v>
      </c>
      <c r="DW7" s="423">
        <f>SUM(DW5:DW6)*SUM('B1-基本信息'!$I$38:$I$40)</f>
        <v>0</v>
      </c>
      <c r="DX7" s="423">
        <f>SUM(DX5:DX6)*SUM('B1-基本信息'!$I$38:$I$40)</f>
        <v>0</v>
      </c>
      <c r="DY7" s="423">
        <f>SUM(DY5:DY6)*SUM('B1-基本信息'!$I$38:$I$40)</f>
        <v>0</v>
      </c>
      <c r="DZ7" s="426">
        <f>SUM(DZ5:DZ6)*SUM('B1-基本信息'!$I$38:$I$40)</f>
        <v>0</v>
      </c>
    </row>
    <row r="8" spans="2:130" ht="18" customHeight="1" x14ac:dyDescent="0.25">
      <c r="B8" s="601">
        <v>4</v>
      </c>
      <c r="C8" s="376" t="s">
        <v>653</v>
      </c>
      <c r="D8" s="996"/>
      <c r="E8" s="607"/>
      <c r="F8" s="752">
        <f t="shared" ref="F8:F19" si="10">SUM(R8:DZ8)</f>
        <v>0</v>
      </c>
      <c r="G8" s="613">
        <f ca="1">SUM(OFFSET(R8,,,1,MATCH('B1-基本信息'!$C$12,$R$3:$DZ$3,1)))</f>
        <v>0</v>
      </c>
      <c r="H8" s="346">
        <f t="shared" si="9"/>
        <v>0</v>
      </c>
      <c r="I8" s="767">
        <f t="shared" si="8"/>
        <v>0</v>
      </c>
      <c r="J8" s="767">
        <f t="shared" si="8"/>
        <v>0</v>
      </c>
      <c r="K8" s="767">
        <f t="shared" si="8"/>
        <v>0</v>
      </c>
      <c r="L8" s="767">
        <f t="shared" si="8"/>
        <v>0</v>
      </c>
      <c r="M8" s="767">
        <f t="shared" si="8"/>
        <v>0</v>
      </c>
      <c r="N8" s="767">
        <f t="shared" si="8"/>
        <v>0</v>
      </c>
      <c r="O8" s="767">
        <f t="shared" si="8"/>
        <v>0</v>
      </c>
      <c r="P8" s="767">
        <f t="shared" si="8"/>
        <v>0</v>
      </c>
      <c r="Q8" s="768">
        <f t="shared" si="8"/>
        <v>0</v>
      </c>
      <c r="R8" s="425">
        <f>'B4-2销售回款【输出】'!V277</f>
        <v>0</v>
      </c>
      <c r="S8" s="423">
        <f>'B4-2销售回款【输出】'!W277</f>
        <v>0</v>
      </c>
      <c r="T8" s="423">
        <f>'B4-2销售回款【输出】'!X277</f>
        <v>0</v>
      </c>
      <c r="U8" s="423">
        <f>'B4-2销售回款【输出】'!Y277</f>
        <v>0</v>
      </c>
      <c r="V8" s="423">
        <f>'B4-2销售回款【输出】'!Z277</f>
        <v>0</v>
      </c>
      <c r="W8" s="423">
        <f>'B4-2销售回款【输出】'!AA277</f>
        <v>0</v>
      </c>
      <c r="X8" s="423">
        <f>'B4-2销售回款【输出】'!AB277</f>
        <v>0</v>
      </c>
      <c r="Y8" s="423">
        <f>'B4-2销售回款【输出】'!AC277</f>
        <v>0</v>
      </c>
      <c r="Z8" s="423">
        <f>'B4-2销售回款【输出】'!AD277</f>
        <v>0</v>
      </c>
      <c r="AA8" s="423">
        <f>'B4-2销售回款【输出】'!AE277</f>
        <v>0</v>
      </c>
      <c r="AB8" s="423">
        <f>'B4-2销售回款【输出】'!AF277</f>
        <v>0</v>
      </c>
      <c r="AC8" s="423">
        <f>'B4-2销售回款【输出】'!AG277</f>
        <v>0</v>
      </c>
      <c r="AD8" s="423">
        <f>'B4-2销售回款【输出】'!AH277</f>
        <v>0</v>
      </c>
      <c r="AE8" s="423">
        <f>'B4-2销售回款【输出】'!AI277</f>
        <v>0</v>
      </c>
      <c r="AF8" s="423">
        <f>'B4-2销售回款【输出】'!AJ277</f>
        <v>0</v>
      </c>
      <c r="AG8" s="423">
        <f>'B4-2销售回款【输出】'!AK277</f>
        <v>0</v>
      </c>
      <c r="AH8" s="423">
        <f>'B4-2销售回款【输出】'!AL277</f>
        <v>0</v>
      </c>
      <c r="AI8" s="423">
        <f>'B4-2销售回款【输出】'!AM277</f>
        <v>0</v>
      </c>
      <c r="AJ8" s="423">
        <f>'B4-2销售回款【输出】'!AN277</f>
        <v>0</v>
      </c>
      <c r="AK8" s="423">
        <f>'B4-2销售回款【输出】'!AO277</f>
        <v>0</v>
      </c>
      <c r="AL8" s="423">
        <f>'B4-2销售回款【输出】'!AP277</f>
        <v>0</v>
      </c>
      <c r="AM8" s="423">
        <f>'B4-2销售回款【输出】'!AQ277</f>
        <v>0</v>
      </c>
      <c r="AN8" s="423">
        <f>'B4-2销售回款【输出】'!AR277</f>
        <v>0</v>
      </c>
      <c r="AO8" s="423">
        <f>'B4-2销售回款【输出】'!AS277</f>
        <v>0</v>
      </c>
      <c r="AP8" s="423">
        <f>'B4-2销售回款【输出】'!AT277</f>
        <v>0</v>
      </c>
      <c r="AQ8" s="423">
        <f>'B4-2销售回款【输出】'!AU277</f>
        <v>0</v>
      </c>
      <c r="AR8" s="423">
        <f>'B4-2销售回款【输出】'!AV277</f>
        <v>0</v>
      </c>
      <c r="AS8" s="423">
        <f>'B4-2销售回款【输出】'!AW277</f>
        <v>0</v>
      </c>
      <c r="AT8" s="423">
        <f>'B4-2销售回款【输出】'!AX277</f>
        <v>0</v>
      </c>
      <c r="AU8" s="423">
        <f>'B4-2销售回款【输出】'!AY277</f>
        <v>0</v>
      </c>
      <c r="AV8" s="423">
        <f>'B4-2销售回款【输出】'!AZ277</f>
        <v>0</v>
      </c>
      <c r="AW8" s="423">
        <f>'B4-2销售回款【输出】'!BA277</f>
        <v>0</v>
      </c>
      <c r="AX8" s="423">
        <f>'B4-2销售回款【输出】'!BB277</f>
        <v>0</v>
      </c>
      <c r="AY8" s="423">
        <f>'B4-2销售回款【输出】'!BC277</f>
        <v>0</v>
      </c>
      <c r="AZ8" s="423">
        <f>'B4-2销售回款【输出】'!BD277</f>
        <v>0</v>
      </c>
      <c r="BA8" s="423">
        <f>'B4-2销售回款【输出】'!BE277</f>
        <v>0</v>
      </c>
      <c r="BB8" s="423">
        <f>'B4-2销售回款【输出】'!BF277</f>
        <v>0</v>
      </c>
      <c r="BC8" s="423">
        <f>'B4-2销售回款【输出】'!BG277</f>
        <v>0</v>
      </c>
      <c r="BD8" s="423">
        <f>'B4-2销售回款【输出】'!BH277</f>
        <v>0</v>
      </c>
      <c r="BE8" s="423">
        <f>'B4-2销售回款【输出】'!BI277</f>
        <v>0</v>
      </c>
      <c r="BF8" s="423">
        <f>'B4-2销售回款【输出】'!BJ277</f>
        <v>0</v>
      </c>
      <c r="BG8" s="423">
        <f>'B4-2销售回款【输出】'!BK277</f>
        <v>0</v>
      </c>
      <c r="BH8" s="423">
        <f>'B4-2销售回款【输出】'!BL277</f>
        <v>0</v>
      </c>
      <c r="BI8" s="423">
        <f>'B4-2销售回款【输出】'!BM277</f>
        <v>0</v>
      </c>
      <c r="BJ8" s="423">
        <f>'B4-2销售回款【输出】'!BN277</f>
        <v>0</v>
      </c>
      <c r="BK8" s="423">
        <f>'B4-2销售回款【输出】'!BO277</f>
        <v>0</v>
      </c>
      <c r="BL8" s="423">
        <f>'B4-2销售回款【输出】'!BP277</f>
        <v>0</v>
      </c>
      <c r="BM8" s="423">
        <f>'B4-2销售回款【输出】'!BQ277</f>
        <v>0</v>
      </c>
      <c r="BN8" s="423">
        <f>'B4-2销售回款【输出】'!BR277</f>
        <v>0</v>
      </c>
      <c r="BO8" s="423">
        <f>'B4-2销售回款【输出】'!BS277</f>
        <v>0</v>
      </c>
      <c r="BP8" s="423">
        <f>'B4-2销售回款【输出】'!BT277</f>
        <v>0</v>
      </c>
      <c r="BQ8" s="423">
        <f>'B4-2销售回款【输出】'!BU277</f>
        <v>0</v>
      </c>
      <c r="BR8" s="423">
        <f>'B4-2销售回款【输出】'!BV277</f>
        <v>0</v>
      </c>
      <c r="BS8" s="423">
        <f>'B4-2销售回款【输出】'!BW277</f>
        <v>0</v>
      </c>
      <c r="BT8" s="423">
        <f>'B4-2销售回款【输出】'!BX277</f>
        <v>0</v>
      </c>
      <c r="BU8" s="423">
        <f>'B4-2销售回款【输出】'!BY277</f>
        <v>0</v>
      </c>
      <c r="BV8" s="423">
        <f>'B4-2销售回款【输出】'!BZ277</f>
        <v>0</v>
      </c>
      <c r="BW8" s="423">
        <f>'B4-2销售回款【输出】'!CA277</f>
        <v>0</v>
      </c>
      <c r="BX8" s="423">
        <f>'B4-2销售回款【输出】'!CB277</f>
        <v>0</v>
      </c>
      <c r="BY8" s="423">
        <f>'B4-2销售回款【输出】'!CC277</f>
        <v>0</v>
      </c>
      <c r="BZ8" s="423">
        <f>'B4-2销售回款【输出】'!CD277</f>
        <v>0</v>
      </c>
      <c r="CA8" s="423">
        <f>'B4-2销售回款【输出】'!CE277</f>
        <v>0</v>
      </c>
      <c r="CB8" s="423">
        <f>'B4-2销售回款【输出】'!CF277</f>
        <v>0</v>
      </c>
      <c r="CC8" s="423">
        <f>'B4-2销售回款【输出】'!CG277</f>
        <v>0</v>
      </c>
      <c r="CD8" s="423">
        <f>'B4-2销售回款【输出】'!CH277</f>
        <v>0</v>
      </c>
      <c r="CE8" s="423">
        <f>'B4-2销售回款【输出】'!CI277</f>
        <v>0</v>
      </c>
      <c r="CF8" s="423">
        <f>'B4-2销售回款【输出】'!CJ277</f>
        <v>0</v>
      </c>
      <c r="CG8" s="423">
        <f>'B4-2销售回款【输出】'!CK277</f>
        <v>0</v>
      </c>
      <c r="CH8" s="423">
        <f>'B4-2销售回款【输出】'!CL277</f>
        <v>0</v>
      </c>
      <c r="CI8" s="423">
        <f>'B4-2销售回款【输出】'!CM277</f>
        <v>0</v>
      </c>
      <c r="CJ8" s="423">
        <f>'B4-2销售回款【输出】'!CN277</f>
        <v>0</v>
      </c>
      <c r="CK8" s="423">
        <f>'B4-2销售回款【输出】'!CO277</f>
        <v>0</v>
      </c>
      <c r="CL8" s="423">
        <f>'B4-2销售回款【输出】'!CP277</f>
        <v>0</v>
      </c>
      <c r="CM8" s="423">
        <f>'B4-2销售回款【输出】'!CQ277</f>
        <v>0</v>
      </c>
      <c r="CN8" s="423">
        <f>'B4-2销售回款【输出】'!CR277</f>
        <v>0</v>
      </c>
      <c r="CO8" s="423">
        <f>'B4-2销售回款【输出】'!CS277</f>
        <v>0</v>
      </c>
      <c r="CP8" s="423">
        <f>'B4-2销售回款【输出】'!CT277</f>
        <v>0</v>
      </c>
      <c r="CQ8" s="423">
        <f>'B4-2销售回款【输出】'!CU277</f>
        <v>0</v>
      </c>
      <c r="CR8" s="423">
        <f>'B4-2销售回款【输出】'!CV277</f>
        <v>0</v>
      </c>
      <c r="CS8" s="423">
        <f>'B4-2销售回款【输出】'!CW277</f>
        <v>0</v>
      </c>
      <c r="CT8" s="423">
        <f>'B4-2销售回款【输出】'!CX277</f>
        <v>0</v>
      </c>
      <c r="CU8" s="423">
        <f>'B4-2销售回款【输出】'!CY277</f>
        <v>0</v>
      </c>
      <c r="CV8" s="423">
        <f>'B4-2销售回款【输出】'!CZ277</f>
        <v>0</v>
      </c>
      <c r="CW8" s="423">
        <f>'B4-2销售回款【输出】'!DA277</f>
        <v>0</v>
      </c>
      <c r="CX8" s="423">
        <f>'B4-2销售回款【输出】'!DB277</f>
        <v>0</v>
      </c>
      <c r="CY8" s="423">
        <f>'B4-2销售回款【输出】'!DC277</f>
        <v>0</v>
      </c>
      <c r="CZ8" s="423">
        <f>'B4-2销售回款【输出】'!DD277</f>
        <v>0</v>
      </c>
      <c r="DA8" s="423">
        <f>'B4-2销售回款【输出】'!DE277</f>
        <v>0</v>
      </c>
      <c r="DB8" s="423">
        <f>'B4-2销售回款【输出】'!DF277</f>
        <v>0</v>
      </c>
      <c r="DC8" s="423">
        <f>'B4-2销售回款【输出】'!DG277</f>
        <v>0</v>
      </c>
      <c r="DD8" s="423">
        <f>'B4-2销售回款【输出】'!DH277</f>
        <v>0</v>
      </c>
      <c r="DE8" s="423">
        <f>'B4-2销售回款【输出】'!DI277</f>
        <v>0</v>
      </c>
      <c r="DF8" s="423">
        <f>'B4-2销售回款【输出】'!DJ277</f>
        <v>0</v>
      </c>
      <c r="DG8" s="423">
        <f>'B4-2销售回款【输出】'!DK277</f>
        <v>0</v>
      </c>
      <c r="DH8" s="423">
        <f>'B4-2销售回款【输出】'!DL277</f>
        <v>0</v>
      </c>
      <c r="DI8" s="423">
        <f>'B4-2销售回款【输出】'!DM277</f>
        <v>0</v>
      </c>
      <c r="DJ8" s="423">
        <f>'B4-2销售回款【输出】'!DN277</f>
        <v>0</v>
      </c>
      <c r="DK8" s="423">
        <f>'B4-2销售回款【输出】'!DO277</f>
        <v>0</v>
      </c>
      <c r="DL8" s="423">
        <f>'B4-2销售回款【输出】'!DP277</f>
        <v>0</v>
      </c>
      <c r="DM8" s="423">
        <f>'B4-2销售回款【输出】'!DQ277</f>
        <v>0</v>
      </c>
      <c r="DN8" s="423">
        <f>'B4-2销售回款【输出】'!DR277</f>
        <v>0</v>
      </c>
      <c r="DO8" s="423">
        <f>'B4-2销售回款【输出】'!DS277</f>
        <v>0</v>
      </c>
      <c r="DP8" s="423">
        <f>'B4-2销售回款【输出】'!DT277</f>
        <v>0</v>
      </c>
      <c r="DQ8" s="423">
        <f>'B4-2销售回款【输出】'!DU277</f>
        <v>0</v>
      </c>
      <c r="DR8" s="423">
        <f>'B4-2销售回款【输出】'!DV277</f>
        <v>0</v>
      </c>
      <c r="DS8" s="423">
        <f>'B4-2销售回款【输出】'!DW277</f>
        <v>0</v>
      </c>
      <c r="DT8" s="423">
        <f>'B4-2销售回款【输出】'!DX277</f>
        <v>0</v>
      </c>
      <c r="DU8" s="423">
        <f>'B4-2销售回款【输出】'!DY277</f>
        <v>0</v>
      </c>
      <c r="DV8" s="423">
        <f>'B4-2销售回款【输出】'!DZ277</f>
        <v>0</v>
      </c>
      <c r="DW8" s="423">
        <f>'B4-2销售回款【输出】'!EA277</f>
        <v>0</v>
      </c>
      <c r="DX8" s="423">
        <f>'B4-2销售回款【输出】'!EB277</f>
        <v>0</v>
      </c>
      <c r="DY8" s="423">
        <f>'B4-2销售回款【输出】'!EC277</f>
        <v>0</v>
      </c>
      <c r="DZ8" s="426">
        <f>'B4-2销售回款【输出】'!ED277</f>
        <v>0</v>
      </c>
    </row>
    <row r="9" spans="2:130" ht="18" customHeight="1" x14ac:dyDescent="0.25">
      <c r="B9" s="601">
        <v>5</v>
      </c>
      <c r="C9" s="376" t="s">
        <v>654</v>
      </c>
      <c r="D9" s="996"/>
      <c r="E9" s="866"/>
      <c r="F9" s="752">
        <f t="shared" si="10"/>
        <v>0</v>
      </c>
      <c r="G9" s="613">
        <f ca="1">SUM(OFFSET(R9,,,1,MATCH('B1-基本信息'!$C$12,$R$3:$DZ$3,1)))</f>
        <v>0</v>
      </c>
      <c r="H9" s="346">
        <f t="shared" si="9"/>
        <v>0</v>
      </c>
      <c r="I9" s="767">
        <f t="shared" si="8"/>
        <v>0</v>
      </c>
      <c r="J9" s="767">
        <f t="shared" si="8"/>
        <v>0</v>
      </c>
      <c r="K9" s="767">
        <f t="shared" si="8"/>
        <v>0</v>
      </c>
      <c r="L9" s="767">
        <f t="shared" si="8"/>
        <v>0</v>
      </c>
      <c r="M9" s="767">
        <f t="shared" si="8"/>
        <v>0</v>
      </c>
      <c r="N9" s="767">
        <f t="shared" si="8"/>
        <v>0</v>
      </c>
      <c r="O9" s="767">
        <f t="shared" si="8"/>
        <v>0</v>
      </c>
      <c r="P9" s="767">
        <f t="shared" si="8"/>
        <v>0</v>
      </c>
      <c r="Q9" s="768">
        <f t="shared" si="8"/>
        <v>0</v>
      </c>
      <c r="R9" s="867"/>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362"/>
      <c r="CI9" s="362"/>
      <c r="CJ9" s="362"/>
      <c r="CK9" s="362"/>
      <c r="CL9" s="362"/>
      <c r="CM9" s="362"/>
      <c r="CN9" s="362">
        <f>'D2-2土增税'!H24-F8</f>
        <v>0</v>
      </c>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864"/>
    </row>
    <row r="10" spans="2:130" ht="18" customHeight="1" x14ac:dyDescent="0.25">
      <c r="B10" s="601">
        <v>6</v>
      </c>
      <c r="C10" s="376" t="s">
        <v>655</v>
      </c>
      <c r="D10" s="996"/>
      <c r="E10" s="607"/>
      <c r="F10" s="752">
        <f t="shared" si="10"/>
        <v>0</v>
      </c>
      <c r="G10" s="613">
        <f ca="1">SUM(OFFSET(R10,,,1,MATCH('B1-基本信息'!$C$12,$R$3:$DZ$3,1)))</f>
        <v>0</v>
      </c>
      <c r="H10" s="346">
        <f t="shared" si="9"/>
        <v>0</v>
      </c>
      <c r="I10" s="767">
        <f t="shared" si="8"/>
        <v>0</v>
      </c>
      <c r="J10" s="767">
        <f t="shared" si="8"/>
        <v>0</v>
      </c>
      <c r="K10" s="767">
        <f t="shared" si="8"/>
        <v>0</v>
      </c>
      <c r="L10" s="767">
        <f t="shared" si="8"/>
        <v>0</v>
      </c>
      <c r="M10" s="767">
        <f t="shared" si="8"/>
        <v>0</v>
      </c>
      <c r="N10" s="767">
        <f t="shared" si="8"/>
        <v>0</v>
      </c>
      <c r="O10" s="767">
        <f t="shared" si="8"/>
        <v>0</v>
      </c>
      <c r="P10" s="767">
        <f t="shared" si="8"/>
        <v>0</v>
      </c>
      <c r="Q10" s="768">
        <f t="shared" si="8"/>
        <v>0</v>
      </c>
      <c r="R10" s="425">
        <f>R26</f>
        <v>0</v>
      </c>
      <c r="S10" s="423">
        <f t="shared" ref="S10:CD10" si="11">S26</f>
        <v>0</v>
      </c>
      <c r="T10" s="423">
        <f t="shared" si="11"/>
        <v>0</v>
      </c>
      <c r="U10" s="423">
        <f t="shared" si="11"/>
        <v>0</v>
      </c>
      <c r="V10" s="423">
        <f t="shared" si="11"/>
        <v>0</v>
      </c>
      <c r="W10" s="423">
        <f t="shared" si="11"/>
        <v>0</v>
      </c>
      <c r="X10" s="423">
        <f t="shared" si="11"/>
        <v>0</v>
      </c>
      <c r="Y10" s="423">
        <f t="shared" si="11"/>
        <v>0</v>
      </c>
      <c r="Z10" s="423">
        <f t="shared" si="11"/>
        <v>0</v>
      </c>
      <c r="AA10" s="423">
        <f t="shared" si="11"/>
        <v>0</v>
      </c>
      <c r="AB10" s="423">
        <f t="shared" si="11"/>
        <v>0</v>
      </c>
      <c r="AC10" s="423">
        <f t="shared" si="11"/>
        <v>0</v>
      </c>
      <c r="AD10" s="423">
        <f t="shared" si="11"/>
        <v>0</v>
      </c>
      <c r="AE10" s="423">
        <f t="shared" si="11"/>
        <v>0</v>
      </c>
      <c r="AF10" s="423">
        <f t="shared" si="11"/>
        <v>0</v>
      </c>
      <c r="AG10" s="423">
        <f t="shared" si="11"/>
        <v>0</v>
      </c>
      <c r="AH10" s="423">
        <f t="shared" si="11"/>
        <v>0</v>
      </c>
      <c r="AI10" s="423">
        <f t="shared" si="11"/>
        <v>0</v>
      </c>
      <c r="AJ10" s="423">
        <f t="shared" si="11"/>
        <v>0</v>
      </c>
      <c r="AK10" s="423">
        <f t="shared" si="11"/>
        <v>0</v>
      </c>
      <c r="AL10" s="423">
        <f t="shared" si="11"/>
        <v>0</v>
      </c>
      <c r="AM10" s="423">
        <f t="shared" si="11"/>
        <v>0</v>
      </c>
      <c r="AN10" s="423">
        <f t="shared" si="11"/>
        <v>0</v>
      </c>
      <c r="AO10" s="423">
        <f t="shared" si="11"/>
        <v>0</v>
      </c>
      <c r="AP10" s="423">
        <f t="shared" si="11"/>
        <v>0</v>
      </c>
      <c r="AQ10" s="423">
        <f t="shared" si="11"/>
        <v>0</v>
      </c>
      <c r="AR10" s="423">
        <f t="shared" si="11"/>
        <v>0</v>
      </c>
      <c r="AS10" s="423">
        <f t="shared" si="11"/>
        <v>0</v>
      </c>
      <c r="AT10" s="423">
        <f t="shared" si="11"/>
        <v>0</v>
      </c>
      <c r="AU10" s="423">
        <f t="shared" si="11"/>
        <v>0</v>
      </c>
      <c r="AV10" s="423">
        <f t="shared" si="11"/>
        <v>0</v>
      </c>
      <c r="AW10" s="423">
        <f t="shared" si="11"/>
        <v>0</v>
      </c>
      <c r="AX10" s="423">
        <f t="shared" si="11"/>
        <v>0</v>
      </c>
      <c r="AY10" s="423">
        <f t="shared" si="11"/>
        <v>0</v>
      </c>
      <c r="AZ10" s="423">
        <f t="shared" si="11"/>
        <v>0</v>
      </c>
      <c r="BA10" s="423">
        <f t="shared" si="11"/>
        <v>0</v>
      </c>
      <c r="BB10" s="423">
        <f t="shared" si="11"/>
        <v>0</v>
      </c>
      <c r="BC10" s="423">
        <f t="shared" si="11"/>
        <v>0</v>
      </c>
      <c r="BD10" s="423">
        <f t="shared" si="11"/>
        <v>0</v>
      </c>
      <c r="BE10" s="423">
        <f t="shared" si="11"/>
        <v>0</v>
      </c>
      <c r="BF10" s="423">
        <f t="shared" si="11"/>
        <v>0</v>
      </c>
      <c r="BG10" s="423">
        <f t="shared" si="11"/>
        <v>0</v>
      </c>
      <c r="BH10" s="423">
        <f t="shared" si="11"/>
        <v>0</v>
      </c>
      <c r="BI10" s="423">
        <f t="shared" si="11"/>
        <v>0</v>
      </c>
      <c r="BJ10" s="423">
        <f t="shared" si="11"/>
        <v>0</v>
      </c>
      <c r="BK10" s="423">
        <f t="shared" si="11"/>
        <v>0</v>
      </c>
      <c r="BL10" s="423">
        <f t="shared" si="11"/>
        <v>0</v>
      </c>
      <c r="BM10" s="423">
        <f t="shared" si="11"/>
        <v>0</v>
      </c>
      <c r="BN10" s="423">
        <f t="shared" si="11"/>
        <v>0</v>
      </c>
      <c r="BO10" s="423">
        <f t="shared" si="11"/>
        <v>0</v>
      </c>
      <c r="BP10" s="423">
        <f t="shared" si="11"/>
        <v>0</v>
      </c>
      <c r="BQ10" s="423">
        <f t="shared" si="11"/>
        <v>0</v>
      </c>
      <c r="BR10" s="423">
        <f t="shared" si="11"/>
        <v>0</v>
      </c>
      <c r="BS10" s="423">
        <f t="shared" si="11"/>
        <v>0</v>
      </c>
      <c r="BT10" s="423">
        <f t="shared" si="11"/>
        <v>0</v>
      </c>
      <c r="BU10" s="423">
        <f t="shared" si="11"/>
        <v>0</v>
      </c>
      <c r="BV10" s="423">
        <f t="shared" si="11"/>
        <v>0</v>
      </c>
      <c r="BW10" s="423">
        <f t="shared" si="11"/>
        <v>0</v>
      </c>
      <c r="BX10" s="423">
        <f t="shared" si="11"/>
        <v>0</v>
      </c>
      <c r="BY10" s="423">
        <f t="shared" si="11"/>
        <v>0</v>
      </c>
      <c r="BZ10" s="423">
        <f t="shared" si="11"/>
        <v>0</v>
      </c>
      <c r="CA10" s="423">
        <f t="shared" si="11"/>
        <v>0</v>
      </c>
      <c r="CB10" s="423">
        <f t="shared" si="11"/>
        <v>0</v>
      </c>
      <c r="CC10" s="423">
        <f t="shared" si="11"/>
        <v>0</v>
      </c>
      <c r="CD10" s="423">
        <f t="shared" si="11"/>
        <v>0</v>
      </c>
      <c r="CE10" s="423">
        <f t="shared" ref="CE10:DZ10" si="12">CE26</f>
        <v>0</v>
      </c>
      <c r="CF10" s="423">
        <f t="shared" si="12"/>
        <v>0</v>
      </c>
      <c r="CG10" s="423">
        <f t="shared" si="12"/>
        <v>0</v>
      </c>
      <c r="CH10" s="423">
        <f t="shared" si="12"/>
        <v>0</v>
      </c>
      <c r="CI10" s="423">
        <f t="shared" si="12"/>
        <v>0</v>
      </c>
      <c r="CJ10" s="423">
        <f t="shared" si="12"/>
        <v>0</v>
      </c>
      <c r="CK10" s="423">
        <f t="shared" si="12"/>
        <v>0</v>
      </c>
      <c r="CL10" s="423">
        <f t="shared" si="12"/>
        <v>0</v>
      </c>
      <c r="CM10" s="423">
        <f t="shared" si="12"/>
        <v>0</v>
      </c>
      <c r="CN10" s="423">
        <f t="shared" si="12"/>
        <v>0</v>
      </c>
      <c r="CO10" s="423">
        <f t="shared" si="12"/>
        <v>0</v>
      </c>
      <c r="CP10" s="423">
        <f t="shared" si="12"/>
        <v>0</v>
      </c>
      <c r="CQ10" s="423">
        <f t="shared" si="12"/>
        <v>0</v>
      </c>
      <c r="CR10" s="423">
        <f t="shared" si="12"/>
        <v>0</v>
      </c>
      <c r="CS10" s="423">
        <f t="shared" si="12"/>
        <v>0</v>
      </c>
      <c r="CT10" s="423">
        <f t="shared" si="12"/>
        <v>0</v>
      </c>
      <c r="CU10" s="423">
        <f t="shared" si="12"/>
        <v>0</v>
      </c>
      <c r="CV10" s="423">
        <f t="shared" si="12"/>
        <v>0</v>
      </c>
      <c r="CW10" s="423">
        <f t="shared" si="12"/>
        <v>0</v>
      </c>
      <c r="CX10" s="423">
        <f t="shared" si="12"/>
        <v>0</v>
      </c>
      <c r="CY10" s="423">
        <f t="shared" si="12"/>
        <v>0</v>
      </c>
      <c r="CZ10" s="423">
        <f t="shared" si="12"/>
        <v>0</v>
      </c>
      <c r="DA10" s="423">
        <f t="shared" si="12"/>
        <v>0</v>
      </c>
      <c r="DB10" s="423">
        <f t="shared" si="12"/>
        <v>0</v>
      </c>
      <c r="DC10" s="423">
        <f t="shared" si="12"/>
        <v>0</v>
      </c>
      <c r="DD10" s="423">
        <f t="shared" si="12"/>
        <v>0</v>
      </c>
      <c r="DE10" s="423">
        <f t="shared" si="12"/>
        <v>0</v>
      </c>
      <c r="DF10" s="423">
        <f t="shared" si="12"/>
        <v>0</v>
      </c>
      <c r="DG10" s="423">
        <f t="shared" si="12"/>
        <v>0</v>
      </c>
      <c r="DH10" s="423">
        <f t="shared" si="12"/>
        <v>0</v>
      </c>
      <c r="DI10" s="423">
        <f t="shared" si="12"/>
        <v>0</v>
      </c>
      <c r="DJ10" s="423">
        <f t="shared" si="12"/>
        <v>0</v>
      </c>
      <c r="DK10" s="423">
        <f t="shared" si="12"/>
        <v>0</v>
      </c>
      <c r="DL10" s="423">
        <f t="shared" si="12"/>
        <v>0</v>
      </c>
      <c r="DM10" s="423">
        <f t="shared" si="12"/>
        <v>0</v>
      </c>
      <c r="DN10" s="423">
        <f t="shared" si="12"/>
        <v>0</v>
      </c>
      <c r="DO10" s="423">
        <f t="shared" si="12"/>
        <v>0</v>
      </c>
      <c r="DP10" s="423">
        <f t="shared" si="12"/>
        <v>0</v>
      </c>
      <c r="DQ10" s="423">
        <f t="shared" si="12"/>
        <v>0</v>
      </c>
      <c r="DR10" s="423">
        <f t="shared" si="12"/>
        <v>0</v>
      </c>
      <c r="DS10" s="423">
        <f t="shared" si="12"/>
        <v>0</v>
      </c>
      <c r="DT10" s="423">
        <f t="shared" si="12"/>
        <v>0</v>
      </c>
      <c r="DU10" s="423">
        <f t="shared" si="12"/>
        <v>0</v>
      </c>
      <c r="DV10" s="423">
        <f t="shared" si="12"/>
        <v>0</v>
      </c>
      <c r="DW10" s="423">
        <f t="shared" si="12"/>
        <v>0</v>
      </c>
      <c r="DX10" s="423">
        <f t="shared" si="12"/>
        <v>0</v>
      </c>
      <c r="DY10" s="423">
        <f t="shared" si="12"/>
        <v>0</v>
      </c>
      <c r="DZ10" s="426">
        <f t="shared" si="12"/>
        <v>0</v>
      </c>
    </row>
    <row r="11" spans="2:130" ht="18" customHeight="1" x14ac:dyDescent="0.25">
      <c r="B11" s="601">
        <v>7</v>
      </c>
      <c r="C11" s="376" t="s">
        <v>656</v>
      </c>
      <c r="D11" s="996"/>
      <c r="E11" s="866"/>
      <c r="F11" s="752">
        <f>SUM(R11:DZ11)</f>
        <v>0</v>
      </c>
      <c r="G11" s="613">
        <f ca="1">SUM(OFFSET(R11,,,1,MATCH('B1-基本信息'!$C$12,$R$3:$DZ$3,1)))</f>
        <v>0</v>
      </c>
      <c r="H11" s="346">
        <f t="shared" si="9"/>
        <v>0</v>
      </c>
      <c r="I11" s="767">
        <f t="shared" si="8"/>
        <v>0</v>
      </c>
      <c r="J11" s="767">
        <f t="shared" si="8"/>
        <v>0</v>
      </c>
      <c r="K11" s="767">
        <f t="shared" si="8"/>
        <v>0</v>
      </c>
      <c r="L11" s="767">
        <f t="shared" si="8"/>
        <v>0</v>
      </c>
      <c r="M11" s="767">
        <f t="shared" si="8"/>
        <v>0</v>
      </c>
      <c r="N11" s="767">
        <f t="shared" si="8"/>
        <v>0</v>
      </c>
      <c r="O11" s="767">
        <f t="shared" si="8"/>
        <v>0</v>
      </c>
      <c r="P11" s="767">
        <f t="shared" si="8"/>
        <v>0</v>
      </c>
      <c r="Q11" s="768">
        <f t="shared" si="8"/>
        <v>0</v>
      </c>
      <c r="R11" s="867"/>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c r="CG11" s="362"/>
      <c r="CH11" s="362"/>
      <c r="CI11" s="362"/>
      <c r="CJ11" s="362"/>
      <c r="CK11" s="362"/>
      <c r="CL11" s="362"/>
      <c r="CM11" s="362"/>
      <c r="CN11" s="362"/>
      <c r="CO11" s="362"/>
      <c r="CP11" s="362"/>
      <c r="CQ11" s="362"/>
      <c r="CR11" s="362"/>
      <c r="CS11" s="362">
        <f>'A3-利润表'!E31-F10</f>
        <v>0</v>
      </c>
      <c r="CT11" s="362"/>
      <c r="CU11" s="362"/>
      <c r="CV11" s="362"/>
      <c r="CW11" s="362"/>
      <c r="CX11" s="362"/>
      <c r="CY11" s="362"/>
      <c r="CZ11" s="362"/>
      <c r="DA11" s="362"/>
      <c r="DB11" s="362"/>
      <c r="DC11" s="362"/>
      <c r="DD11" s="362"/>
      <c r="DE11" s="362"/>
      <c r="DF11" s="362"/>
      <c r="DG11" s="362"/>
      <c r="DH11" s="362"/>
      <c r="DI11" s="362"/>
      <c r="DJ11" s="362"/>
      <c r="DK11" s="362"/>
      <c r="DL11" s="362"/>
      <c r="DM11" s="362"/>
      <c r="DN11" s="362"/>
      <c r="DO11" s="362"/>
      <c r="DP11" s="362"/>
      <c r="DQ11" s="362"/>
      <c r="DR11" s="362"/>
      <c r="DS11" s="362"/>
      <c r="DT11" s="362"/>
      <c r="DU11" s="362"/>
      <c r="DV11" s="362"/>
      <c r="DW11" s="362"/>
      <c r="DX11" s="362"/>
      <c r="DY11" s="362"/>
      <c r="DZ11" s="864"/>
    </row>
    <row r="12" spans="2:130" ht="18" customHeight="1" x14ac:dyDescent="0.25">
      <c r="B12" s="601">
        <v>8</v>
      </c>
      <c r="C12" s="376" t="s">
        <v>657</v>
      </c>
      <c r="D12" s="996"/>
      <c r="E12" s="607"/>
      <c r="F12" s="752">
        <f t="shared" si="10"/>
        <v>0</v>
      </c>
      <c r="G12" s="613">
        <f ca="1">SUM(OFFSET(R12,,,1,MATCH('B1-基本信息'!$C$12,$R$3:$DZ$3,1)))</f>
        <v>0</v>
      </c>
      <c r="H12" s="346">
        <f t="shared" si="9"/>
        <v>0</v>
      </c>
      <c r="I12" s="767">
        <f t="shared" si="8"/>
        <v>0</v>
      </c>
      <c r="J12" s="767">
        <f t="shared" si="8"/>
        <v>0</v>
      </c>
      <c r="K12" s="767">
        <f t="shared" si="8"/>
        <v>0</v>
      </c>
      <c r="L12" s="767">
        <f t="shared" si="8"/>
        <v>0</v>
      </c>
      <c r="M12" s="767">
        <f t="shared" si="8"/>
        <v>0</v>
      </c>
      <c r="N12" s="767">
        <f t="shared" si="8"/>
        <v>0</v>
      </c>
      <c r="O12" s="767">
        <f t="shared" si="8"/>
        <v>0</v>
      </c>
      <c r="P12" s="767">
        <f t="shared" si="8"/>
        <v>0</v>
      </c>
      <c r="Q12" s="768">
        <f t="shared" si="8"/>
        <v>0</v>
      </c>
      <c r="R12" s="425">
        <f>SUM(R13:R16,R19)</f>
        <v>0</v>
      </c>
      <c r="S12" s="423">
        <f t="shared" ref="S12:CD12" si="13">SUM(S13:S16,S19)</f>
        <v>0</v>
      </c>
      <c r="T12" s="423">
        <f t="shared" si="13"/>
        <v>0</v>
      </c>
      <c r="U12" s="423">
        <f t="shared" si="13"/>
        <v>0</v>
      </c>
      <c r="V12" s="423">
        <f t="shared" si="13"/>
        <v>0</v>
      </c>
      <c r="W12" s="423">
        <f t="shared" si="13"/>
        <v>0</v>
      </c>
      <c r="X12" s="423">
        <f t="shared" si="13"/>
        <v>0</v>
      </c>
      <c r="Y12" s="423">
        <f t="shared" si="13"/>
        <v>0</v>
      </c>
      <c r="Z12" s="423">
        <f t="shared" si="13"/>
        <v>0</v>
      </c>
      <c r="AA12" s="423">
        <f t="shared" si="13"/>
        <v>0</v>
      </c>
      <c r="AB12" s="423">
        <f t="shared" si="13"/>
        <v>0</v>
      </c>
      <c r="AC12" s="423">
        <f t="shared" si="13"/>
        <v>0</v>
      </c>
      <c r="AD12" s="423">
        <f t="shared" si="13"/>
        <v>0</v>
      </c>
      <c r="AE12" s="423">
        <f t="shared" si="13"/>
        <v>0</v>
      </c>
      <c r="AF12" s="423">
        <f t="shared" si="13"/>
        <v>0</v>
      </c>
      <c r="AG12" s="423">
        <f t="shared" si="13"/>
        <v>0</v>
      </c>
      <c r="AH12" s="423">
        <f t="shared" si="13"/>
        <v>0</v>
      </c>
      <c r="AI12" s="423">
        <f t="shared" si="13"/>
        <v>0</v>
      </c>
      <c r="AJ12" s="423">
        <f t="shared" si="13"/>
        <v>0</v>
      </c>
      <c r="AK12" s="423">
        <f t="shared" si="13"/>
        <v>0</v>
      </c>
      <c r="AL12" s="423">
        <f t="shared" si="13"/>
        <v>0</v>
      </c>
      <c r="AM12" s="423">
        <f t="shared" si="13"/>
        <v>0</v>
      </c>
      <c r="AN12" s="423">
        <f t="shared" si="13"/>
        <v>0</v>
      </c>
      <c r="AO12" s="423">
        <f t="shared" si="13"/>
        <v>0</v>
      </c>
      <c r="AP12" s="423">
        <f t="shared" si="13"/>
        <v>0</v>
      </c>
      <c r="AQ12" s="423">
        <f t="shared" si="13"/>
        <v>0</v>
      </c>
      <c r="AR12" s="423">
        <f t="shared" si="13"/>
        <v>0</v>
      </c>
      <c r="AS12" s="423">
        <f t="shared" si="13"/>
        <v>0</v>
      </c>
      <c r="AT12" s="423">
        <f t="shared" si="13"/>
        <v>0</v>
      </c>
      <c r="AU12" s="423">
        <f t="shared" si="13"/>
        <v>0</v>
      </c>
      <c r="AV12" s="423">
        <f t="shared" si="13"/>
        <v>0</v>
      </c>
      <c r="AW12" s="423">
        <f t="shared" si="13"/>
        <v>0</v>
      </c>
      <c r="AX12" s="423">
        <f t="shared" si="13"/>
        <v>0</v>
      </c>
      <c r="AY12" s="423">
        <f t="shared" si="13"/>
        <v>0</v>
      </c>
      <c r="AZ12" s="423">
        <f t="shared" si="13"/>
        <v>0</v>
      </c>
      <c r="BA12" s="423">
        <f t="shared" si="13"/>
        <v>0</v>
      </c>
      <c r="BB12" s="423">
        <f t="shared" si="13"/>
        <v>0</v>
      </c>
      <c r="BC12" s="423">
        <f t="shared" si="13"/>
        <v>0</v>
      </c>
      <c r="BD12" s="423">
        <f t="shared" si="13"/>
        <v>0</v>
      </c>
      <c r="BE12" s="423">
        <f t="shared" si="13"/>
        <v>0</v>
      </c>
      <c r="BF12" s="423">
        <f t="shared" si="13"/>
        <v>0</v>
      </c>
      <c r="BG12" s="423">
        <f t="shared" si="13"/>
        <v>0</v>
      </c>
      <c r="BH12" s="423">
        <f t="shared" si="13"/>
        <v>0</v>
      </c>
      <c r="BI12" s="423">
        <f t="shared" si="13"/>
        <v>0</v>
      </c>
      <c r="BJ12" s="423">
        <f t="shared" si="13"/>
        <v>0</v>
      </c>
      <c r="BK12" s="423">
        <f t="shared" si="13"/>
        <v>0</v>
      </c>
      <c r="BL12" s="423">
        <f t="shared" si="13"/>
        <v>0</v>
      </c>
      <c r="BM12" s="423">
        <f t="shared" si="13"/>
        <v>0</v>
      </c>
      <c r="BN12" s="423">
        <f t="shared" si="13"/>
        <v>0</v>
      </c>
      <c r="BO12" s="423">
        <f t="shared" si="13"/>
        <v>0</v>
      </c>
      <c r="BP12" s="423">
        <f t="shared" si="13"/>
        <v>0</v>
      </c>
      <c r="BQ12" s="423">
        <f t="shared" si="13"/>
        <v>0</v>
      </c>
      <c r="BR12" s="423">
        <f t="shared" si="13"/>
        <v>0</v>
      </c>
      <c r="BS12" s="423">
        <f t="shared" si="13"/>
        <v>0</v>
      </c>
      <c r="BT12" s="423">
        <f t="shared" si="13"/>
        <v>0</v>
      </c>
      <c r="BU12" s="423">
        <f t="shared" si="13"/>
        <v>0</v>
      </c>
      <c r="BV12" s="423">
        <f t="shared" si="13"/>
        <v>0</v>
      </c>
      <c r="BW12" s="423">
        <f t="shared" si="13"/>
        <v>0</v>
      </c>
      <c r="BX12" s="423">
        <f t="shared" si="13"/>
        <v>0</v>
      </c>
      <c r="BY12" s="423">
        <f t="shared" si="13"/>
        <v>0</v>
      </c>
      <c r="BZ12" s="423">
        <f t="shared" si="13"/>
        <v>0</v>
      </c>
      <c r="CA12" s="423">
        <f t="shared" si="13"/>
        <v>0</v>
      </c>
      <c r="CB12" s="423">
        <f t="shared" si="13"/>
        <v>0</v>
      </c>
      <c r="CC12" s="423">
        <f t="shared" si="13"/>
        <v>0</v>
      </c>
      <c r="CD12" s="423">
        <f t="shared" si="13"/>
        <v>0</v>
      </c>
      <c r="CE12" s="423">
        <f t="shared" ref="CE12:DZ12" si="14">SUM(CE13:CE16,CE19)</f>
        <v>0</v>
      </c>
      <c r="CF12" s="423">
        <f t="shared" si="14"/>
        <v>0</v>
      </c>
      <c r="CG12" s="423">
        <f t="shared" si="14"/>
        <v>0</v>
      </c>
      <c r="CH12" s="423">
        <f t="shared" si="14"/>
        <v>0</v>
      </c>
      <c r="CI12" s="423">
        <f t="shared" si="14"/>
        <v>0</v>
      </c>
      <c r="CJ12" s="423">
        <f t="shared" si="14"/>
        <v>0</v>
      </c>
      <c r="CK12" s="423">
        <f t="shared" si="14"/>
        <v>0</v>
      </c>
      <c r="CL12" s="423">
        <f t="shared" si="14"/>
        <v>0</v>
      </c>
      <c r="CM12" s="423">
        <f t="shared" si="14"/>
        <v>0</v>
      </c>
      <c r="CN12" s="423">
        <f t="shared" si="14"/>
        <v>0</v>
      </c>
      <c r="CO12" s="423">
        <f t="shared" si="14"/>
        <v>0</v>
      </c>
      <c r="CP12" s="423">
        <f t="shared" si="14"/>
        <v>0</v>
      </c>
      <c r="CQ12" s="423">
        <f t="shared" si="14"/>
        <v>0</v>
      </c>
      <c r="CR12" s="423">
        <f t="shared" si="14"/>
        <v>0</v>
      </c>
      <c r="CS12" s="423">
        <f t="shared" si="14"/>
        <v>0</v>
      </c>
      <c r="CT12" s="423">
        <f t="shared" si="14"/>
        <v>0</v>
      </c>
      <c r="CU12" s="423">
        <f t="shared" si="14"/>
        <v>0</v>
      </c>
      <c r="CV12" s="423">
        <f t="shared" si="14"/>
        <v>0</v>
      </c>
      <c r="CW12" s="423">
        <f t="shared" si="14"/>
        <v>0</v>
      </c>
      <c r="CX12" s="423">
        <f t="shared" si="14"/>
        <v>0</v>
      </c>
      <c r="CY12" s="423">
        <f t="shared" si="14"/>
        <v>0</v>
      </c>
      <c r="CZ12" s="423">
        <f t="shared" si="14"/>
        <v>0</v>
      </c>
      <c r="DA12" s="423">
        <f t="shared" si="14"/>
        <v>0</v>
      </c>
      <c r="DB12" s="423">
        <f t="shared" si="14"/>
        <v>0</v>
      </c>
      <c r="DC12" s="423">
        <f t="shared" si="14"/>
        <v>0</v>
      </c>
      <c r="DD12" s="423">
        <f t="shared" si="14"/>
        <v>0</v>
      </c>
      <c r="DE12" s="423">
        <f t="shared" si="14"/>
        <v>0</v>
      </c>
      <c r="DF12" s="423">
        <f t="shared" si="14"/>
        <v>0</v>
      </c>
      <c r="DG12" s="423">
        <f t="shared" si="14"/>
        <v>0</v>
      </c>
      <c r="DH12" s="423">
        <f t="shared" si="14"/>
        <v>0</v>
      </c>
      <c r="DI12" s="423">
        <f t="shared" si="14"/>
        <v>0</v>
      </c>
      <c r="DJ12" s="423">
        <f t="shared" si="14"/>
        <v>0</v>
      </c>
      <c r="DK12" s="423">
        <f t="shared" si="14"/>
        <v>0</v>
      </c>
      <c r="DL12" s="423">
        <f t="shared" si="14"/>
        <v>0</v>
      </c>
      <c r="DM12" s="423">
        <f t="shared" si="14"/>
        <v>0</v>
      </c>
      <c r="DN12" s="423">
        <f t="shared" si="14"/>
        <v>0</v>
      </c>
      <c r="DO12" s="423">
        <f t="shared" si="14"/>
        <v>0</v>
      </c>
      <c r="DP12" s="423">
        <f t="shared" si="14"/>
        <v>0</v>
      </c>
      <c r="DQ12" s="423">
        <f t="shared" si="14"/>
        <v>0</v>
      </c>
      <c r="DR12" s="423">
        <f t="shared" si="14"/>
        <v>0</v>
      </c>
      <c r="DS12" s="423">
        <f t="shared" si="14"/>
        <v>0</v>
      </c>
      <c r="DT12" s="423">
        <f t="shared" si="14"/>
        <v>0</v>
      </c>
      <c r="DU12" s="423">
        <f t="shared" si="14"/>
        <v>0</v>
      </c>
      <c r="DV12" s="423">
        <f t="shared" si="14"/>
        <v>0</v>
      </c>
      <c r="DW12" s="423">
        <f t="shared" si="14"/>
        <v>0</v>
      </c>
      <c r="DX12" s="423">
        <f t="shared" si="14"/>
        <v>0</v>
      </c>
      <c r="DY12" s="423">
        <f t="shared" si="14"/>
        <v>0</v>
      </c>
      <c r="DZ12" s="426">
        <f t="shared" si="14"/>
        <v>0</v>
      </c>
    </row>
    <row r="13" spans="2:130" ht="18" customHeight="1" x14ac:dyDescent="0.25">
      <c r="B13" s="601" t="s">
        <v>658</v>
      </c>
      <c r="C13" s="376" t="s">
        <v>667</v>
      </c>
      <c r="D13" s="996"/>
      <c r="E13" s="607"/>
      <c r="F13" s="752">
        <f t="shared" si="10"/>
        <v>0</v>
      </c>
      <c r="G13" s="613">
        <f ca="1">SUM(OFFSET(R13,,,1,MATCH('B1-基本信息'!$C$12,$R$3:$DZ$3,1)))</f>
        <v>0</v>
      </c>
      <c r="H13" s="346">
        <f t="shared" si="9"/>
        <v>0</v>
      </c>
      <c r="I13" s="767">
        <f t="shared" si="8"/>
        <v>0</v>
      </c>
      <c r="J13" s="767">
        <f t="shared" si="8"/>
        <v>0</v>
      </c>
      <c r="K13" s="767">
        <f t="shared" si="8"/>
        <v>0</v>
      </c>
      <c r="L13" s="767">
        <f t="shared" si="8"/>
        <v>0</v>
      </c>
      <c r="M13" s="767">
        <f t="shared" si="8"/>
        <v>0</v>
      </c>
      <c r="N13" s="767">
        <f t="shared" si="8"/>
        <v>0</v>
      </c>
      <c r="O13" s="767">
        <f t="shared" si="8"/>
        <v>0</v>
      </c>
      <c r="P13" s="767">
        <f t="shared" si="8"/>
        <v>0</v>
      </c>
      <c r="Q13" s="768">
        <f t="shared" si="8"/>
        <v>0</v>
      </c>
      <c r="R13" s="425">
        <f>'B4-2销售回款【输出】'!V5/(1+'B1-基本信息'!$C$38)*0.0005+SUM('A2-现金流量'!G9:G14)/(1+'B1-基本信息'!$C$38)*0.0003</f>
        <v>0</v>
      </c>
      <c r="S13" s="423">
        <f>'B4-2销售回款【输出】'!W5/(1+'B1-基本信息'!$C$38)*0.0005+SUM('A2-现金流量'!H9:H14)/(1+'B1-基本信息'!$C$38)*0.0003</f>
        <v>0</v>
      </c>
      <c r="T13" s="423">
        <f>'B4-2销售回款【输出】'!X5/(1+'B1-基本信息'!$C$38)*0.0005+SUM('A2-现金流量'!I9:I14)/(1+'B1-基本信息'!$C$38)*0.0003</f>
        <v>0</v>
      </c>
      <c r="U13" s="423">
        <f>'B4-2销售回款【输出】'!Y5/(1+'B1-基本信息'!$C$38)*0.0005+SUM('A2-现金流量'!J9:J14)/(1+'B1-基本信息'!$C$38)*0.0003</f>
        <v>0</v>
      </c>
      <c r="V13" s="423">
        <f>'B4-2销售回款【输出】'!Z5/(1+'B1-基本信息'!$C$38)*0.0005+SUM('A2-现金流量'!K9:K14)/(1+'B1-基本信息'!$C$38)*0.0003</f>
        <v>0</v>
      </c>
      <c r="W13" s="423">
        <f>'B4-2销售回款【输出】'!AA5/(1+'B1-基本信息'!$C$38)*0.0005+SUM('A2-现金流量'!L9:L14)/(1+'B1-基本信息'!$C$38)*0.0003</f>
        <v>0</v>
      </c>
      <c r="X13" s="423">
        <f>'B4-2销售回款【输出】'!AB5/(1+'B1-基本信息'!$C$38)*0.0005+SUM('A2-现金流量'!M9:M14)/(1+'B1-基本信息'!$C$38)*0.0003</f>
        <v>0</v>
      </c>
      <c r="Y13" s="423">
        <f>'B4-2销售回款【输出】'!AC5/(1+'B1-基本信息'!$C$38)*0.0005+SUM('A2-现金流量'!N9:N14)/(1+'B1-基本信息'!$C$38)*0.0003</f>
        <v>0</v>
      </c>
      <c r="Z13" s="423">
        <f>'B4-2销售回款【输出】'!AD5/(1+'B1-基本信息'!$C$38)*0.0005+SUM('A2-现金流量'!O9:O14)/(1+'B1-基本信息'!$C$38)*0.0003</f>
        <v>0</v>
      </c>
      <c r="AA13" s="423">
        <f>'B4-2销售回款【输出】'!AE5/(1+'B1-基本信息'!$C$38)*0.0005+SUM('A2-现金流量'!P9:P14)/(1+'B1-基本信息'!$C$38)*0.0003</f>
        <v>0</v>
      </c>
      <c r="AB13" s="423">
        <f>'B4-2销售回款【输出】'!AF5/(1+'B1-基本信息'!$C$38)*0.0005+SUM('A2-现金流量'!Q9:Q14)/(1+'B1-基本信息'!$C$38)*0.0003</f>
        <v>0</v>
      </c>
      <c r="AC13" s="423">
        <f>'B4-2销售回款【输出】'!AG5/(1+'B1-基本信息'!$C$38)*0.0005+SUM('A2-现金流量'!R9:R14)/(1+'B1-基本信息'!$C$38)*0.0003</f>
        <v>0</v>
      </c>
      <c r="AD13" s="423">
        <f>'B4-2销售回款【输出】'!AH5/(1+'B1-基本信息'!$C$38)*0.0005+SUM('A2-现金流量'!S9:S14)/(1+'B1-基本信息'!$C$38)*0.0003</f>
        <v>0</v>
      </c>
      <c r="AE13" s="423">
        <f>'B4-2销售回款【输出】'!AI5/(1+'B1-基本信息'!$C$38)*0.0005+SUM('A2-现金流量'!T9:T14)/(1+'B1-基本信息'!$C$38)*0.0003</f>
        <v>0</v>
      </c>
      <c r="AF13" s="423">
        <f>'B4-2销售回款【输出】'!AJ5/(1+'B1-基本信息'!$C$38)*0.0005+SUM('A2-现金流量'!U9:U14)/(1+'B1-基本信息'!$C$38)*0.0003</f>
        <v>0</v>
      </c>
      <c r="AG13" s="423">
        <f>'B4-2销售回款【输出】'!AK5/(1+'B1-基本信息'!$C$38)*0.0005+SUM('A2-现金流量'!V9:V14)/(1+'B1-基本信息'!$C$38)*0.0003</f>
        <v>0</v>
      </c>
      <c r="AH13" s="423">
        <f>'B4-2销售回款【输出】'!AL5/(1+'B1-基本信息'!$C$38)*0.0005+SUM('A2-现金流量'!W9:W14)/(1+'B1-基本信息'!$C$38)*0.0003</f>
        <v>0</v>
      </c>
      <c r="AI13" s="423">
        <f>'B4-2销售回款【输出】'!AM5/(1+'B1-基本信息'!$C$38)*0.0005+SUM('A2-现金流量'!X9:X14)/(1+'B1-基本信息'!$C$38)*0.0003</f>
        <v>0</v>
      </c>
      <c r="AJ13" s="423">
        <f>'B4-2销售回款【输出】'!AN5/(1+'B1-基本信息'!$C$38)*0.0005+SUM('A2-现金流量'!Y9:Y14)/(1+'B1-基本信息'!$C$38)*0.0003</f>
        <v>0</v>
      </c>
      <c r="AK13" s="423">
        <f>'B4-2销售回款【输出】'!AO5/(1+'B1-基本信息'!$C$38)*0.0005+SUM('A2-现金流量'!Z9:Z14)/(1+'B1-基本信息'!$C$38)*0.0003</f>
        <v>0</v>
      </c>
      <c r="AL13" s="423">
        <f>'B4-2销售回款【输出】'!AP5/(1+'B1-基本信息'!$C$38)*0.0005+SUM('A2-现金流量'!AA9:AA14)/(1+'B1-基本信息'!$C$38)*0.0003</f>
        <v>0</v>
      </c>
      <c r="AM13" s="423">
        <f>'B4-2销售回款【输出】'!AQ5/(1+'B1-基本信息'!$C$38)*0.0005+SUM('A2-现金流量'!AB9:AB14)/(1+'B1-基本信息'!$C$38)*0.0003</f>
        <v>0</v>
      </c>
      <c r="AN13" s="423">
        <f>'B4-2销售回款【输出】'!AR5/(1+'B1-基本信息'!$C$38)*0.0005+SUM('A2-现金流量'!AC9:AC14)/(1+'B1-基本信息'!$C$38)*0.0003</f>
        <v>0</v>
      </c>
      <c r="AO13" s="423">
        <f>'B4-2销售回款【输出】'!AS5/(1+'B1-基本信息'!$C$38)*0.0005+SUM('A2-现金流量'!AD9:AD14)/(1+'B1-基本信息'!$C$38)*0.0003</f>
        <v>0</v>
      </c>
      <c r="AP13" s="423">
        <f>'B4-2销售回款【输出】'!AT5/(1+'B1-基本信息'!$C$38)*0.0005+SUM('A2-现金流量'!AE9:AE14)/(1+'B1-基本信息'!$C$38)*0.0003</f>
        <v>0</v>
      </c>
      <c r="AQ13" s="423">
        <f>'B4-2销售回款【输出】'!AU5/(1+'B1-基本信息'!$C$38)*0.0005+SUM('A2-现金流量'!AF9:AF14)/(1+'B1-基本信息'!$C$38)*0.0003</f>
        <v>0</v>
      </c>
      <c r="AR13" s="423">
        <f>'B4-2销售回款【输出】'!AV5/(1+'B1-基本信息'!$C$38)*0.0005+SUM('A2-现金流量'!AG9:AG14)/(1+'B1-基本信息'!$C$38)*0.0003</f>
        <v>0</v>
      </c>
      <c r="AS13" s="423">
        <f>'B4-2销售回款【输出】'!AW5/(1+'B1-基本信息'!$C$38)*0.0005+SUM('A2-现金流量'!AH9:AH14)/(1+'B1-基本信息'!$C$38)*0.0003</f>
        <v>0</v>
      </c>
      <c r="AT13" s="423">
        <f>'B4-2销售回款【输出】'!AX5/(1+'B1-基本信息'!$C$38)*0.0005+SUM('A2-现金流量'!AI9:AI14)/(1+'B1-基本信息'!$C$38)*0.0003</f>
        <v>0</v>
      </c>
      <c r="AU13" s="423">
        <f>'B4-2销售回款【输出】'!AY5/(1+'B1-基本信息'!$C$38)*0.0005+SUM('A2-现金流量'!AJ9:AJ14)/(1+'B1-基本信息'!$C$38)*0.0003</f>
        <v>0</v>
      </c>
      <c r="AV13" s="423">
        <f>'B4-2销售回款【输出】'!AZ5/(1+'B1-基本信息'!$C$38)*0.0005+SUM('A2-现金流量'!AK9:AK14)/(1+'B1-基本信息'!$C$38)*0.0003</f>
        <v>0</v>
      </c>
      <c r="AW13" s="423">
        <f>'B4-2销售回款【输出】'!BA5/(1+'B1-基本信息'!$C$38)*0.0005+SUM('A2-现金流量'!AL9:AL14)/(1+'B1-基本信息'!$C$38)*0.0003</f>
        <v>0</v>
      </c>
      <c r="AX13" s="423">
        <f>'B4-2销售回款【输出】'!BB5/(1+'B1-基本信息'!$C$38)*0.0005+SUM('A2-现金流量'!AM9:AM14)/(1+'B1-基本信息'!$C$38)*0.0003</f>
        <v>0</v>
      </c>
      <c r="AY13" s="423">
        <f>'B4-2销售回款【输出】'!BC5/(1+'B1-基本信息'!$C$38)*0.0005+SUM('A2-现金流量'!AN9:AN14)/(1+'B1-基本信息'!$C$38)*0.0003</f>
        <v>0</v>
      </c>
      <c r="AZ13" s="423">
        <f>'B4-2销售回款【输出】'!BD5/(1+'B1-基本信息'!$C$38)*0.0005+SUM('A2-现金流量'!AO9:AO14)/(1+'B1-基本信息'!$C$38)*0.0003</f>
        <v>0</v>
      </c>
      <c r="BA13" s="423">
        <f>'B4-2销售回款【输出】'!BE5/(1+'B1-基本信息'!$C$38)*0.0005+SUM('A2-现金流量'!AP9:AP14)/(1+'B1-基本信息'!$C$38)*0.0003</f>
        <v>0</v>
      </c>
      <c r="BB13" s="423">
        <f>'B4-2销售回款【输出】'!BF5/(1+'B1-基本信息'!$C$38)*0.0005+SUM('A2-现金流量'!AQ9:AQ14)/(1+'B1-基本信息'!$C$38)*0.0003</f>
        <v>0</v>
      </c>
      <c r="BC13" s="423">
        <f>'B4-2销售回款【输出】'!BG5/(1+'B1-基本信息'!$C$38)*0.0005+SUM('A2-现金流量'!AR9:AR14)/(1+'B1-基本信息'!$C$38)*0.0003</f>
        <v>0</v>
      </c>
      <c r="BD13" s="423">
        <f>'B4-2销售回款【输出】'!BH5/(1+'B1-基本信息'!$C$38)*0.0005+SUM('A2-现金流量'!AS9:AS14)/(1+'B1-基本信息'!$C$38)*0.0003</f>
        <v>0</v>
      </c>
      <c r="BE13" s="423">
        <f>'B4-2销售回款【输出】'!BI5/(1+'B1-基本信息'!$C$38)*0.0005+SUM('A2-现金流量'!AT9:AT14)/(1+'B1-基本信息'!$C$38)*0.0003</f>
        <v>0</v>
      </c>
      <c r="BF13" s="423">
        <f>'B4-2销售回款【输出】'!BJ5/(1+'B1-基本信息'!$C$38)*0.0005+SUM('A2-现金流量'!AU9:AU14)/(1+'B1-基本信息'!$C$38)*0.0003</f>
        <v>0</v>
      </c>
      <c r="BG13" s="423">
        <f>'B4-2销售回款【输出】'!BK5/(1+'B1-基本信息'!$C$38)*0.0005+SUM('A2-现金流量'!AV9:AV14)/(1+'B1-基本信息'!$C$38)*0.0003</f>
        <v>0</v>
      </c>
      <c r="BH13" s="423">
        <f>'B4-2销售回款【输出】'!BL5/(1+'B1-基本信息'!$C$38)*0.0005+SUM('A2-现金流量'!AW9:AW14)/(1+'B1-基本信息'!$C$38)*0.0003</f>
        <v>0</v>
      </c>
      <c r="BI13" s="423">
        <f>'B4-2销售回款【输出】'!BM5/(1+'B1-基本信息'!$C$38)*0.0005+SUM('A2-现金流量'!AX9:AX14)/(1+'B1-基本信息'!$C$38)*0.0003</f>
        <v>0</v>
      </c>
      <c r="BJ13" s="423">
        <f>'B4-2销售回款【输出】'!BN5/(1+'B1-基本信息'!$C$38)*0.0005+SUM('A2-现金流量'!AY9:AY14)/(1+'B1-基本信息'!$C$38)*0.0003</f>
        <v>0</v>
      </c>
      <c r="BK13" s="423">
        <f>'B4-2销售回款【输出】'!BO5/(1+'B1-基本信息'!$C$38)*0.0005+SUM('A2-现金流量'!AZ9:AZ14)/(1+'B1-基本信息'!$C$38)*0.0003</f>
        <v>0</v>
      </c>
      <c r="BL13" s="423">
        <f>'B4-2销售回款【输出】'!BP5/(1+'B1-基本信息'!$C$38)*0.0005+SUM('A2-现金流量'!BA9:BA14)/(1+'B1-基本信息'!$C$38)*0.0003</f>
        <v>0</v>
      </c>
      <c r="BM13" s="423">
        <f>'B4-2销售回款【输出】'!BQ5/(1+'B1-基本信息'!$C$38)*0.0005+SUM('A2-现金流量'!BB9:BB14)/(1+'B1-基本信息'!$C$38)*0.0003</f>
        <v>0</v>
      </c>
      <c r="BN13" s="423">
        <f>'B4-2销售回款【输出】'!BR5/(1+'B1-基本信息'!$C$38)*0.0005+SUM('A2-现金流量'!BC9:BC14)/(1+'B1-基本信息'!$C$38)*0.0003</f>
        <v>0</v>
      </c>
      <c r="BO13" s="423">
        <f>'B4-2销售回款【输出】'!BS5/(1+'B1-基本信息'!$C$38)*0.0005+SUM('A2-现金流量'!BD9:BD14)/(1+'B1-基本信息'!$C$38)*0.0003</f>
        <v>0</v>
      </c>
      <c r="BP13" s="423">
        <f>'B4-2销售回款【输出】'!BT5/(1+'B1-基本信息'!$C$38)*0.0005+SUM('A2-现金流量'!BE9:BE14)/(1+'B1-基本信息'!$C$38)*0.0003</f>
        <v>0</v>
      </c>
      <c r="BQ13" s="423">
        <f>'B4-2销售回款【输出】'!BU5/(1+'B1-基本信息'!$C$38)*0.0005+SUM('A2-现金流量'!BF9:BF14)/(1+'B1-基本信息'!$C$38)*0.0003</f>
        <v>0</v>
      </c>
      <c r="BR13" s="423">
        <f>'B4-2销售回款【输出】'!BV5/(1+'B1-基本信息'!$C$38)*0.0005+SUM('A2-现金流量'!BG9:BG14)/(1+'B1-基本信息'!$C$38)*0.0003</f>
        <v>0</v>
      </c>
      <c r="BS13" s="423">
        <f>'B4-2销售回款【输出】'!BW5/(1+'B1-基本信息'!$C$38)*0.0005+SUM('A2-现金流量'!BH9:BH14)/(1+'B1-基本信息'!$C$38)*0.0003</f>
        <v>0</v>
      </c>
      <c r="BT13" s="423">
        <f>'B4-2销售回款【输出】'!BX5/(1+'B1-基本信息'!$C$38)*0.0005+SUM('A2-现金流量'!BI9:BI14)/(1+'B1-基本信息'!$C$38)*0.0003</f>
        <v>0</v>
      </c>
      <c r="BU13" s="423">
        <f>'B4-2销售回款【输出】'!BY5/(1+'B1-基本信息'!$C$38)*0.0005+SUM('A2-现金流量'!BJ9:BJ14)/(1+'B1-基本信息'!$C$38)*0.0003</f>
        <v>0</v>
      </c>
      <c r="BV13" s="423">
        <f>'B4-2销售回款【输出】'!BZ5/(1+'B1-基本信息'!$C$38)*0.0005+SUM('A2-现金流量'!BK9:BK14)/(1+'B1-基本信息'!$C$38)*0.0003</f>
        <v>0</v>
      </c>
      <c r="BW13" s="423">
        <f>'B4-2销售回款【输出】'!CA5/(1+'B1-基本信息'!$C$38)*0.0005+SUM('A2-现金流量'!BL9:BL14)/(1+'B1-基本信息'!$C$38)*0.0003</f>
        <v>0</v>
      </c>
      <c r="BX13" s="423">
        <f>'B4-2销售回款【输出】'!CB5/(1+'B1-基本信息'!$C$38)*0.0005+SUM('A2-现金流量'!BM9:BM14)/(1+'B1-基本信息'!$C$38)*0.0003</f>
        <v>0</v>
      </c>
      <c r="BY13" s="423">
        <f>'B4-2销售回款【输出】'!CC5/(1+'B1-基本信息'!$C$38)*0.0005+SUM('A2-现金流量'!BN9:BN14)/(1+'B1-基本信息'!$C$38)*0.0003</f>
        <v>0</v>
      </c>
      <c r="BZ13" s="423">
        <f>'B4-2销售回款【输出】'!CD5/(1+'B1-基本信息'!$C$38)*0.0005+SUM('A2-现金流量'!BO9:BO14)/(1+'B1-基本信息'!$C$38)*0.0003</f>
        <v>0</v>
      </c>
      <c r="CA13" s="423">
        <f>'B4-2销售回款【输出】'!CE5/(1+'B1-基本信息'!$C$38)*0.0005+SUM('A2-现金流量'!BP9:BP14)/(1+'B1-基本信息'!$C$38)*0.0003</f>
        <v>0</v>
      </c>
      <c r="CB13" s="423">
        <f>'B4-2销售回款【输出】'!CF5/(1+'B1-基本信息'!$C$38)*0.0005+SUM('A2-现金流量'!BQ9:BQ14)/(1+'B1-基本信息'!$C$38)*0.0003</f>
        <v>0</v>
      </c>
      <c r="CC13" s="423">
        <f>'B4-2销售回款【输出】'!CG5/(1+'B1-基本信息'!$C$38)*0.0005+SUM('A2-现金流量'!BR9:BR14)/(1+'B1-基本信息'!$C$38)*0.0003</f>
        <v>0</v>
      </c>
      <c r="CD13" s="423">
        <f>'B4-2销售回款【输出】'!CH5/(1+'B1-基本信息'!$C$38)*0.0005+SUM('A2-现金流量'!BS9:BS14)/(1+'B1-基本信息'!$C$38)*0.0003</f>
        <v>0</v>
      </c>
      <c r="CE13" s="423">
        <f>'B4-2销售回款【输出】'!CI5/(1+'B1-基本信息'!$C$38)*0.0005+SUM('A2-现金流量'!BT9:BT14)/(1+'B1-基本信息'!$C$38)*0.0003</f>
        <v>0</v>
      </c>
      <c r="CF13" s="423">
        <f>'B4-2销售回款【输出】'!CJ5/(1+'B1-基本信息'!$C$38)*0.0005+SUM('A2-现金流量'!BU9:BU14)/(1+'B1-基本信息'!$C$38)*0.0003</f>
        <v>0</v>
      </c>
      <c r="CG13" s="423">
        <f>'B4-2销售回款【输出】'!CK5/(1+'B1-基本信息'!$C$38)*0.0005+SUM('A2-现金流量'!BV9:BV14)/(1+'B1-基本信息'!$C$38)*0.0003</f>
        <v>0</v>
      </c>
      <c r="CH13" s="423">
        <f>'B4-2销售回款【输出】'!CL5/(1+'B1-基本信息'!$C$38)*0.0005+SUM('A2-现金流量'!BW9:BW14)/(1+'B1-基本信息'!$C$38)*0.0003</f>
        <v>0</v>
      </c>
      <c r="CI13" s="423">
        <f>'B4-2销售回款【输出】'!CM5/(1+'B1-基本信息'!$C$38)*0.0005+SUM('A2-现金流量'!BX9:BX14)/(1+'B1-基本信息'!$C$38)*0.0003</f>
        <v>0</v>
      </c>
      <c r="CJ13" s="423">
        <f>'B4-2销售回款【输出】'!CN5/(1+'B1-基本信息'!$C$38)*0.0005+SUM('A2-现金流量'!BY9:BY14)/(1+'B1-基本信息'!$C$38)*0.0003</f>
        <v>0</v>
      </c>
      <c r="CK13" s="423">
        <f>'B4-2销售回款【输出】'!CO5/(1+'B1-基本信息'!$C$38)*0.0005+SUM('A2-现金流量'!BZ9:BZ14)/(1+'B1-基本信息'!$C$38)*0.0003</f>
        <v>0</v>
      </c>
      <c r="CL13" s="423">
        <f>'B4-2销售回款【输出】'!CP5/(1+'B1-基本信息'!$C$38)*0.0005+SUM('A2-现金流量'!CA9:CA14)/(1+'B1-基本信息'!$C$38)*0.0003</f>
        <v>0</v>
      </c>
      <c r="CM13" s="423">
        <f>'B4-2销售回款【输出】'!CQ5/(1+'B1-基本信息'!$C$38)*0.0005+SUM('A2-现金流量'!CB9:CB14)/(1+'B1-基本信息'!$C$38)*0.0003</f>
        <v>0</v>
      </c>
      <c r="CN13" s="423">
        <f>'B4-2销售回款【输出】'!CR5/(1+'B1-基本信息'!$C$38)*0.0005+SUM('A2-现金流量'!CC9:CC14)/(1+'B1-基本信息'!$C$38)*0.0003</f>
        <v>0</v>
      </c>
      <c r="CO13" s="423">
        <f>'B4-2销售回款【输出】'!CS5/(1+'B1-基本信息'!$C$38)*0.0005+SUM('A2-现金流量'!CD9:CD14)/(1+'B1-基本信息'!$C$38)*0.0003</f>
        <v>0</v>
      </c>
      <c r="CP13" s="423">
        <f>'B4-2销售回款【输出】'!CT5/(1+'B1-基本信息'!$C$38)*0.0005+SUM('A2-现金流量'!CE9:CE14)/(1+'B1-基本信息'!$C$38)*0.0003</f>
        <v>0</v>
      </c>
      <c r="CQ13" s="423">
        <f>'B4-2销售回款【输出】'!CU5/(1+'B1-基本信息'!$C$38)*0.0005+SUM('A2-现金流量'!CF9:CF14)/(1+'B1-基本信息'!$C$38)*0.0003</f>
        <v>0</v>
      </c>
      <c r="CR13" s="423">
        <f>'B4-2销售回款【输出】'!CV5/(1+'B1-基本信息'!$C$38)*0.0005+SUM('A2-现金流量'!CG9:CG14)/(1+'B1-基本信息'!$C$38)*0.0003</f>
        <v>0</v>
      </c>
      <c r="CS13" s="423">
        <f>'B4-2销售回款【输出】'!CW5/(1+'B1-基本信息'!$C$38)*0.0005+SUM('A2-现金流量'!CH9:CH14)/(1+'B1-基本信息'!$C$38)*0.0003</f>
        <v>0</v>
      </c>
      <c r="CT13" s="423">
        <f>'B4-2销售回款【输出】'!CX5/(1+'B1-基本信息'!$C$38)*0.0005+SUM('A2-现金流量'!CI9:CI14)/(1+'B1-基本信息'!$C$38)*0.0003</f>
        <v>0</v>
      </c>
      <c r="CU13" s="423">
        <f>'B4-2销售回款【输出】'!CY5/(1+'B1-基本信息'!$C$38)*0.0005+SUM('A2-现金流量'!CJ9:CJ14)/(1+'B1-基本信息'!$C$38)*0.0003</f>
        <v>0</v>
      </c>
      <c r="CV13" s="423">
        <f>'B4-2销售回款【输出】'!CZ5/(1+'B1-基本信息'!$C$38)*0.0005+SUM('A2-现金流量'!CK9:CK14)/(1+'B1-基本信息'!$C$38)*0.0003</f>
        <v>0</v>
      </c>
      <c r="CW13" s="423">
        <f>'B4-2销售回款【输出】'!DA5/(1+'B1-基本信息'!$C$38)*0.0005+SUM('A2-现金流量'!CL9:CL14)/(1+'B1-基本信息'!$C$38)*0.0003</f>
        <v>0</v>
      </c>
      <c r="CX13" s="423">
        <f>'B4-2销售回款【输出】'!DB5/(1+'B1-基本信息'!$C$38)*0.0005+SUM('A2-现金流量'!CM9:CM14)/(1+'B1-基本信息'!$C$38)*0.0003</f>
        <v>0</v>
      </c>
      <c r="CY13" s="423">
        <f>'B4-2销售回款【输出】'!DC5/(1+'B1-基本信息'!$C$38)*0.0005+SUM('A2-现金流量'!CN9:CN14)/(1+'B1-基本信息'!$C$38)*0.0003</f>
        <v>0</v>
      </c>
      <c r="CZ13" s="423">
        <f>'B4-2销售回款【输出】'!DD5/(1+'B1-基本信息'!$C$38)*0.0005+SUM('A2-现金流量'!CO9:CO14)/(1+'B1-基本信息'!$C$38)*0.0003</f>
        <v>0</v>
      </c>
      <c r="DA13" s="423">
        <f>'B4-2销售回款【输出】'!DE5/(1+'B1-基本信息'!$C$38)*0.0005+SUM('A2-现金流量'!CP9:CP14)/(1+'B1-基本信息'!$C$38)*0.0003</f>
        <v>0</v>
      </c>
      <c r="DB13" s="423">
        <f>'B4-2销售回款【输出】'!DF5/(1+'B1-基本信息'!$C$38)*0.0005+SUM('A2-现金流量'!CQ9:CQ14)/(1+'B1-基本信息'!$C$38)*0.0003</f>
        <v>0</v>
      </c>
      <c r="DC13" s="423">
        <f>'B4-2销售回款【输出】'!DG5/(1+'B1-基本信息'!$C$38)*0.0005+SUM('A2-现金流量'!CR9:CR14)/(1+'B1-基本信息'!$C$38)*0.0003</f>
        <v>0</v>
      </c>
      <c r="DD13" s="423">
        <f>'B4-2销售回款【输出】'!DH5/(1+'B1-基本信息'!$C$38)*0.0005+SUM('A2-现金流量'!CS9:CS14)/(1+'B1-基本信息'!$C$38)*0.0003</f>
        <v>0</v>
      </c>
      <c r="DE13" s="423">
        <f>'B4-2销售回款【输出】'!DI5/(1+'B1-基本信息'!$C$38)*0.0005+SUM('A2-现金流量'!CT9:CT14)/(1+'B1-基本信息'!$C$38)*0.0003</f>
        <v>0</v>
      </c>
      <c r="DF13" s="423">
        <f>'B4-2销售回款【输出】'!DJ5/(1+'B1-基本信息'!$C$38)*0.0005+SUM('A2-现金流量'!CU9:CU14)/(1+'B1-基本信息'!$C$38)*0.0003</f>
        <v>0</v>
      </c>
      <c r="DG13" s="423">
        <f>'B4-2销售回款【输出】'!DK5/(1+'B1-基本信息'!$C$38)*0.0005+SUM('A2-现金流量'!CV9:CV14)/(1+'B1-基本信息'!$C$38)*0.0003</f>
        <v>0</v>
      </c>
      <c r="DH13" s="423">
        <f>'B4-2销售回款【输出】'!DL5/(1+'B1-基本信息'!$C$38)*0.0005+SUM('A2-现金流量'!CW9:CW14)/(1+'B1-基本信息'!$C$38)*0.0003</f>
        <v>0</v>
      </c>
      <c r="DI13" s="423">
        <f>'B4-2销售回款【输出】'!DM5/(1+'B1-基本信息'!$C$38)*0.0005+SUM('A2-现金流量'!CX9:CX14)/(1+'B1-基本信息'!$C$38)*0.0003</f>
        <v>0</v>
      </c>
      <c r="DJ13" s="423">
        <f>'B4-2销售回款【输出】'!DN5/(1+'B1-基本信息'!$C$38)*0.0005+SUM('A2-现金流量'!CY9:CY14)/(1+'B1-基本信息'!$C$38)*0.0003</f>
        <v>0</v>
      </c>
      <c r="DK13" s="423">
        <f>'B4-2销售回款【输出】'!DO5/(1+'B1-基本信息'!$C$38)*0.0005+SUM('A2-现金流量'!CZ9:CZ14)/(1+'B1-基本信息'!$C$38)*0.0003</f>
        <v>0</v>
      </c>
      <c r="DL13" s="423">
        <f>'B4-2销售回款【输出】'!DP5/(1+'B1-基本信息'!$C$38)*0.0005+SUM('A2-现金流量'!DA9:DA14)/(1+'B1-基本信息'!$C$38)*0.0003</f>
        <v>0</v>
      </c>
      <c r="DM13" s="423">
        <f>'B4-2销售回款【输出】'!DQ5/(1+'B1-基本信息'!$C$38)*0.0005+SUM('A2-现金流量'!DB9:DB14)/(1+'B1-基本信息'!$C$38)*0.0003</f>
        <v>0</v>
      </c>
      <c r="DN13" s="423">
        <f>'B4-2销售回款【输出】'!DR5/(1+'B1-基本信息'!$C$38)*0.0005+SUM('A2-现金流量'!DC9:DC14)/(1+'B1-基本信息'!$C$38)*0.0003</f>
        <v>0</v>
      </c>
      <c r="DO13" s="423">
        <f>'B4-2销售回款【输出】'!DS5/(1+'B1-基本信息'!$C$38)*0.0005+SUM('A2-现金流量'!DD9:DD14)/(1+'B1-基本信息'!$C$38)*0.0003</f>
        <v>0</v>
      </c>
      <c r="DP13" s="423">
        <f>'B4-2销售回款【输出】'!DT5/(1+'B1-基本信息'!$C$38)*0.0005+SUM('A2-现金流量'!DE9:DE14)/(1+'B1-基本信息'!$C$38)*0.0003</f>
        <v>0</v>
      </c>
      <c r="DQ13" s="423">
        <f>'B4-2销售回款【输出】'!DU5/(1+'B1-基本信息'!$C$38)*0.0005+SUM('A2-现金流量'!DF9:DF14)/(1+'B1-基本信息'!$C$38)*0.0003</f>
        <v>0</v>
      </c>
      <c r="DR13" s="423">
        <f>'B4-2销售回款【输出】'!DV5/(1+'B1-基本信息'!$C$38)*0.0005+SUM('A2-现金流量'!DG9:DG14)/(1+'B1-基本信息'!$C$38)*0.0003</f>
        <v>0</v>
      </c>
      <c r="DS13" s="423">
        <f>'B4-2销售回款【输出】'!DW5/(1+'B1-基本信息'!$C$38)*0.0005+SUM('A2-现金流量'!DH9:DH14)/(1+'B1-基本信息'!$C$38)*0.0003</f>
        <v>0</v>
      </c>
      <c r="DT13" s="423">
        <f>'B4-2销售回款【输出】'!DX5/(1+'B1-基本信息'!$C$38)*0.0005+SUM('A2-现金流量'!DI9:DI14)/(1+'B1-基本信息'!$C$38)*0.0003</f>
        <v>0</v>
      </c>
      <c r="DU13" s="423">
        <f>'B4-2销售回款【输出】'!DY5/(1+'B1-基本信息'!$C$38)*0.0005+SUM('A2-现金流量'!DJ9:DJ14)/(1+'B1-基本信息'!$C$38)*0.0003</f>
        <v>0</v>
      </c>
      <c r="DV13" s="423">
        <f>'B4-2销售回款【输出】'!DZ5/(1+'B1-基本信息'!$C$38)*0.0005+SUM('A2-现金流量'!DK9:DK14)/(1+'B1-基本信息'!$C$38)*0.0003</f>
        <v>0</v>
      </c>
      <c r="DW13" s="423">
        <f>'B4-2销售回款【输出】'!EA5/(1+'B1-基本信息'!$C$38)*0.0005+SUM('A2-现金流量'!DL9:DL14)/(1+'B1-基本信息'!$C$38)*0.0003</f>
        <v>0</v>
      </c>
      <c r="DX13" s="423">
        <f>'B4-2销售回款【输出】'!EB5/(1+'B1-基本信息'!$C$38)*0.0005+SUM('A2-现金流量'!DM9:DM14)/(1+'B1-基本信息'!$C$38)*0.0003</f>
        <v>0</v>
      </c>
      <c r="DY13" s="423">
        <f>'B4-2销售回款【输出】'!EC5/(1+'B1-基本信息'!$C$38)*0.0005+SUM('A2-现金流量'!DN9:DN14)/(1+'B1-基本信息'!$C$38)*0.0003</f>
        <v>0</v>
      </c>
      <c r="DZ13" s="426">
        <f>'B4-2销售回款【输出】'!ED5/(1+'B1-基本信息'!$C$38)*0.0005+SUM('A2-现金流量'!DO9:DO14)/(1+'B1-基本信息'!$C$38)*0.0003</f>
        <v>0</v>
      </c>
    </row>
    <row r="14" spans="2:130" ht="18" customHeight="1" x14ac:dyDescent="0.25">
      <c r="B14" s="601" t="s">
        <v>659</v>
      </c>
      <c r="C14" s="376" t="s">
        <v>668</v>
      </c>
      <c r="D14" s="996"/>
      <c r="E14" s="607"/>
      <c r="F14" s="752">
        <f t="shared" ref="F14:F15" si="15">SUM(R14:DZ14)</f>
        <v>0</v>
      </c>
      <c r="G14" s="613">
        <f ca="1">SUM(OFFSET(R14,,,1,MATCH('B1-基本信息'!$C$12,$R$3:$DZ$3,1)))</f>
        <v>0</v>
      </c>
      <c r="H14" s="346">
        <f t="shared" si="9"/>
        <v>0</v>
      </c>
      <c r="I14" s="767">
        <f t="shared" si="8"/>
        <v>0</v>
      </c>
      <c r="J14" s="767">
        <f t="shared" si="8"/>
        <v>0</v>
      </c>
      <c r="K14" s="767">
        <f t="shared" si="8"/>
        <v>0</v>
      </c>
      <c r="L14" s="767">
        <f t="shared" si="8"/>
        <v>0</v>
      </c>
      <c r="M14" s="767">
        <f t="shared" si="8"/>
        <v>0</v>
      </c>
      <c r="N14" s="767">
        <f t="shared" si="8"/>
        <v>0</v>
      </c>
      <c r="O14" s="767">
        <f t="shared" si="8"/>
        <v>0</v>
      </c>
      <c r="P14" s="767">
        <f t="shared" si="8"/>
        <v>0</v>
      </c>
      <c r="Q14" s="768">
        <f t="shared" si="8"/>
        <v>0</v>
      </c>
      <c r="R14" s="867"/>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362"/>
      <c r="DB14" s="362"/>
      <c r="DC14" s="362"/>
      <c r="DD14" s="362"/>
      <c r="DE14" s="362"/>
      <c r="DF14" s="362"/>
      <c r="DG14" s="362"/>
      <c r="DH14" s="362"/>
      <c r="DI14" s="362"/>
      <c r="DJ14" s="362"/>
      <c r="DK14" s="362"/>
      <c r="DL14" s="362"/>
      <c r="DM14" s="362"/>
      <c r="DN14" s="362"/>
      <c r="DO14" s="362"/>
      <c r="DP14" s="362"/>
      <c r="DQ14" s="362"/>
      <c r="DR14" s="362"/>
      <c r="DS14" s="362"/>
      <c r="DT14" s="362"/>
      <c r="DU14" s="362"/>
      <c r="DV14" s="362"/>
      <c r="DW14" s="362"/>
      <c r="DX14" s="362"/>
      <c r="DY14" s="362"/>
      <c r="DZ14" s="864"/>
    </row>
    <row r="15" spans="2:130" ht="18" customHeight="1" x14ac:dyDescent="0.25">
      <c r="B15" s="601">
        <v>8.3000000000000007</v>
      </c>
      <c r="C15" s="376" t="s">
        <v>811</v>
      </c>
      <c r="D15" s="996"/>
      <c r="E15" s="607"/>
      <c r="F15" s="752">
        <f t="shared" si="15"/>
        <v>0</v>
      </c>
      <c r="G15" s="613">
        <f ca="1">SUM(OFFSET(R15,,,1,MATCH('B1-基本信息'!$C$12,$R$3:$DZ$3,1)))</f>
        <v>0</v>
      </c>
      <c r="H15" s="346"/>
      <c r="I15" s="767"/>
      <c r="J15" s="767"/>
      <c r="K15" s="767"/>
      <c r="L15" s="767"/>
      <c r="M15" s="767"/>
      <c r="N15" s="767"/>
      <c r="O15" s="767"/>
      <c r="P15" s="767"/>
      <c r="Q15" s="768"/>
      <c r="R15" s="867"/>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6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864"/>
    </row>
    <row r="16" spans="2:130" ht="18" customHeight="1" x14ac:dyDescent="0.25">
      <c r="B16" s="601">
        <v>8.4</v>
      </c>
      <c r="C16" s="376" t="s">
        <v>669</v>
      </c>
      <c r="D16" s="996"/>
      <c r="E16" s="607"/>
      <c r="F16" s="752">
        <f t="shared" si="10"/>
        <v>0</v>
      </c>
      <c r="G16" s="613">
        <f ca="1">SUM(OFFSET(R16,,,1,MATCH('B1-基本信息'!$C$12,$R$3:$DZ$3,1)))</f>
        <v>0</v>
      </c>
      <c r="H16" s="346">
        <f t="shared" si="9"/>
        <v>0</v>
      </c>
      <c r="I16" s="767">
        <f t="shared" si="8"/>
        <v>0</v>
      </c>
      <c r="J16" s="767">
        <f t="shared" si="8"/>
        <v>0</v>
      </c>
      <c r="K16" s="767">
        <f t="shared" si="8"/>
        <v>0</v>
      </c>
      <c r="L16" s="767">
        <f t="shared" si="8"/>
        <v>0</v>
      </c>
      <c r="M16" s="767">
        <f t="shared" si="8"/>
        <v>0</v>
      </c>
      <c r="N16" s="767">
        <f t="shared" si="8"/>
        <v>0</v>
      </c>
      <c r="O16" s="767">
        <f t="shared" si="8"/>
        <v>0</v>
      </c>
      <c r="P16" s="767">
        <f t="shared" si="8"/>
        <v>0</v>
      </c>
      <c r="Q16" s="768">
        <f t="shared" si="8"/>
        <v>0</v>
      </c>
      <c r="R16" s="333">
        <f>R17+R18</f>
        <v>0</v>
      </c>
      <c r="S16" s="332">
        <f t="shared" ref="S16:CD16" si="16">S17+S18</f>
        <v>0</v>
      </c>
      <c r="T16" s="332">
        <f t="shared" si="16"/>
        <v>0</v>
      </c>
      <c r="U16" s="332">
        <f t="shared" si="16"/>
        <v>0</v>
      </c>
      <c r="V16" s="332">
        <f t="shared" si="16"/>
        <v>0</v>
      </c>
      <c r="W16" s="332">
        <f t="shared" si="16"/>
        <v>0</v>
      </c>
      <c r="X16" s="332">
        <f t="shared" si="16"/>
        <v>0</v>
      </c>
      <c r="Y16" s="332">
        <f t="shared" si="16"/>
        <v>0</v>
      </c>
      <c r="Z16" s="332">
        <f t="shared" si="16"/>
        <v>0</v>
      </c>
      <c r="AA16" s="332">
        <f t="shared" si="16"/>
        <v>0</v>
      </c>
      <c r="AB16" s="332">
        <f t="shared" si="16"/>
        <v>0</v>
      </c>
      <c r="AC16" s="332">
        <f t="shared" si="16"/>
        <v>0</v>
      </c>
      <c r="AD16" s="332">
        <f t="shared" si="16"/>
        <v>0</v>
      </c>
      <c r="AE16" s="332">
        <f t="shared" si="16"/>
        <v>0</v>
      </c>
      <c r="AF16" s="332">
        <f t="shared" si="16"/>
        <v>0</v>
      </c>
      <c r="AG16" s="332">
        <f t="shared" si="16"/>
        <v>0</v>
      </c>
      <c r="AH16" s="332">
        <f t="shared" si="16"/>
        <v>0</v>
      </c>
      <c r="AI16" s="332">
        <f t="shared" si="16"/>
        <v>0</v>
      </c>
      <c r="AJ16" s="332">
        <f t="shared" si="16"/>
        <v>0</v>
      </c>
      <c r="AK16" s="332">
        <f t="shared" si="16"/>
        <v>0</v>
      </c>
      <c r="AL16" s="332">
        <f t="shared" si="16"/>
        <v>0</v>
      </c>
      <c r="AM16" s="332">
        <f t="shared" si="16"/>
        <v>0</v>
      </c>
      <c r="AN16" s="332">
        <f t="shared" si="16"/>
        <v>0</v>
      </c>
      <c r="AO16" s="332">
        <f t="shared" si="16"/>
        <v>0</v>
      </c>
      <c r="AP16" s="332">
        <f t="shared" si="16"/>
        <v>0</v>
      </c>
      <c r="AQ16" s="332">
        <f t="shared" si="16"/>
        <v>0</v>
      </c>
      <c r="AR16" s="332">
        <f t="shared" si="16"/>
        <v>0</v>
      </c>
      <c r="AS16" s="332">
        <f t="shared" si="16"/>
        <v>0</v>
      </c>
      <c r="AT16" s="332">
        <f t="shared" si="16"/>
        <v>0</v>
      </c>
      <c r="AU16" s="332">
        <f t="shared" si="16"/>
        <v>0</v>
      </c>
      <c r="AV16" s="332">
        <f t="shared" si="16"/>
        <v>0</v>
      </c>
      <c r="AW16" s="332">
        <f t="shared" si="16"/>
        <v>0</v>
      </c>
      <c r="AX16" s="332">
        <f t="shared" si="16"/>
        <v>0</v>
      </c>
      <c r="AY16" s="332">
        <f t="shared" si="16"/>
        <v>0</v>
      </c>
      <c r="AZ16" s="332">
        <f t="shared" si="16"/>
        <v>0</v>
      </c>
      <c r="BA16" s="332">
        <f t="shared" si="16"/>
        <v>0</v>
      </c>
      <c r="BB16" s="332">
        <f t="shared" si="16"/>
        <v>0</v>
      </c>
      <c r="BC16" s="332">
        <f t="shared" si="16"/>
        <v>0</v>
      </c>
      <c r="BD16" s="332">
        <f t="shared" si="16"/>
        <v>0</v>
      </c>
      <c r="BE16" s="332">
        <f t="shared" si="16"/>
        <v>0</v>
      </c>
      <c r="BF16" s="332">
        <f t="shared" si="16"/>
        <v>0</v>
      </c>
      <c r="BG16" s="332">
        <f t="shared" si="16"/>
        <v>0</v>
      </c>
      <c r="BH16" s="332">
        <f t="shared" si="16"/>
        <v>0</v>
      </c>
      <c r="BI16" s="332">
        <f t="shared" si="16"/>
        <v>0</v>
      </c>
      <c r="BJ16" s="332">
        <f t="shared" si="16"/>
        <v>0</v>
      </c>
      <c r="BK16" s="332">
        <f t="shared" si="16"/>
        <v>0</v>
      </c>
      <c r="BL16" s="332">
        <f t="shared" si="16"/>
        <v>0</v>
      </c>
      <c r="BM16" s="332">
        <f t="shared" si="16"/>
        <v>0</v>
      </c>
      <c r="BN16" s="332">
        <f t="shared" si="16"/>
        <v>0</v>
      </c>
      <c r="BO16" s="332">
        <f t="shared" si="16"/>
        <v>0</v>
      </c>
      <c r="BP16" s="332">
        <f t="shared" si="16"/>
        <v>0</v>
      </c>
      <c r="BQ16" s="332">
        <f t="shared" si="16"/>
        <v>0</v>
      </c>
      <c r="BR16" s="332">
        <f t="shared" si="16"/>
        <v>0</v>
      </c>
      <c r="BS16" s="332">
        <f t="shared" si="16"/>
        <v>0</v>
      </c>
      <c r="BT16" s="332">
        <f t="shared" si="16"/>
        <v>0</v>
      </c>
      <c r="BU16" s="332">
        <f t="shared" si="16"/>
        <v>0</v>
      </c>
      <c r="BV16" s="332">
        <f t="shared" si="16"/>
        <v>0</v>
      </c>
      <c r="BW16" s="332">
        <f t="shared" si="16"/>
        <v>0</v>
      </c>
      <c r="BX16" s="332">
        <f t="shared" si="16"/>
        <v>0</v>
      </c>
      <c r="BY16" s="332">
        <f t="shared" si="16"/>
        <v>0</v>
      </c>
      <c r="BZ16" s="332">
        <f t="shared" si="16"/>
        <v>0</v>
      </c>
      <c r="CA16" s="332">
        <f t="shared" si="16"/>
        <v>0</v>
      </c>
      <c r="CB16" s="332">
        <f t="shared" si="16"/>
        <v>0</v>
      </c>
      <c r="CC16" s="332">
        <f t="shared" si="16"/>
        <v>0</v>
      </c>
      <c r="CD16" s="332">
        <f t="shared" si="16"/>
        <v>0</v>
      </c>
      <c r="CE16" s="332">
        <f t="shared" ref="CE16:DZ16" si="17">CE17+CE18</f>
        <v>0</v>
      </c>
      <c r="CF16" s="332">
        <f t="shared" si="17"/>
        <v>0</v>
      </c>
      <c r="CG16" s="332">
        <f t="shared" si="17"/>
        <v>0</v>
      </c>
      <c r="CH16" s="332">
        <f t="shared" si="17"/>
        <v>0</v>
      </c>
      <c r="CI16" s="332">
        <f t="shared" si="17"/>
        <v>0</v>
      </c>
      <c r="CJ16" s="332">
        <f t="shared" si="17"/>
        <v>0</v>
      </c>
      <c r="CK16" s="332">
        <f t="shared" si="17"/>
        <v>0</v>
      </c>
      <c r="CL16" s="332">
        <f t="shared" si="17"/>
        <v>0</v>
      </c>
      <c r="CM16" s="332">
        <f t="shared" si="17"/>
        <v>0</v>
      </c>
      <c r="CN16" s="332">
        <f t="shared" si="17"/>
        <v>0</v>
      </c>
      <c r="CO16" s="332">
        <f t="shared" si="17"/>
        <v>0</v>
      </c>
      <c r="CP16" s="332">
        <f t="shared" si="17"/>
        <v>0</v>
      </c>
      <c r="CQ16" s="332">
        <f t="shared" si="17"/>
        <v>0</v>
      </c>
      <c r="CR16" s="332">
        <f t="shared" si="17"/>
        <v>0</v>
      </c>
      <c r="CS16" s="332">
        <f t="shared" si="17"/>
        <v>0</v>
      </c>
      <c r="CT16" s="332">
        <f t="shared" si="17"/>
        <v>0</v>
      </c>
      <c r="CU16" s="332">
        <f t="shared" si="17"/>
        <v>0</v>
      </c>
      <c r="CV16" s="332">
        <f t="shared" si="17"/>
        <v>0</v>
      </c>
      <c r="CW16" s="332">
        <f t="shared" si="17"/>
        <v>0</v>
      </c>
      <c r="CX16" s="332">
        <f t="shared" si="17"/>
        <v>0</v>
      </c>
      <c r="CY16" s="332">
        <f t="shared" si="17"/>
        <v>0</v>
      </c>
      <c r="CZ16" s="332">
        <f t="shared" si="17"/>
        <v>0</v>
      </c>
      <c r="DA16" s="332">
        <f t="shared" si="17"/>
        <v>0</v>
      </c>
      <c r="DB16" s="332">
        <f t="shared" si="17"/>
        <v>0</v>
      </c>
      <c r="DC16" s="332">
        <f t="shared" si="17"/>
        <v>0</v>
      </c>
      <c r="DD16" s="332">
        <f t="shared" si="17"/>
        <v>0</v>
      </c>
      <c r="DE16" s="332">
        <f t="shared" si="17"/>
        <v>0</v>
      </c>
      <c r="DF16" s="332">
        <f t="shared" si="17"/>
        <v>0</v>
      </c>
      <c r="DG16" s="332">
        <f t="shared" si="17"/>
        <v>0</v>
      </c>
      <c r="DH16" s="332">
        <f t="shared" si="17"/>
        <v>0</v>
      </c>
      <c r="DI16" s="332">
        <f t="shared" si="17"/>
        <v>0</v>
      </c>
      <c r="DJ16" s="332">
        <f t="shared" si="17"/>
        <v>0</v>
      </c>
      <c r="DK16" s="332">
        <f t="shared" si="17"/>
        <v>0</v>
      </c>
      <c r="DL16" s="332">
        <f t="shared" si="17"/>
        <v>0</v>
      </c>
      <c r="DM16" s="332">
        <f t="shared" si="17"/>
        <v>0</v>
      </c>
      <c r="DN16" s="332">
        <f t="shared" si="17"/>
        <v>0</v>
      </c>
      <c r="DO16" s="332">
        <f t="shared" si="17"/>
        <v>0</v>
      </c>
      <c r="DP16" s="332">
        <f t="shared" si="17"/>
        <v>0</v>
      </c>
      <c r="DQ16" s="332">
        <f t="shared" si="17"/>
        <v>0</v>
      </c>
      <c r="DR16" s="332">
        <f t="shared" si="17"/>
        <v>0</v>
      </c>
      <c r="DS16" s="332">
        <f t="shared" si="17"/>
        <v>0</v>
      </c>
      <c r="DT16" s="332">
        <f t="shared" si="17"/>
        <v>0</v>
      </c>
      <c r="DU16" s="332">
        <f t="shared" si="17"/>
        <v>0</v>
      </c>
      <c r="DV16" s="332">
        <f t="shared" si="17"/>
        <v>0</v>
      </c>
      <c r="DW16" s="332">
        <f t="shared" si="17"/>
        <v>0</v>
      </c>
      <c r="DX16" s="332">
        <f t="shared" si="17"/>
        <v>0</v>
      </c>
      <c r="DY16" s="332">
        <f t="shared" si="17"/>
        <v>0</v>
      </c>
      <c r="DZ16" s="436">
        <f t="shared" si="17"/>
        <v>0</v>
      </c>
    </row>
    <row r="17" spans="2:130" ht="18" customHeight="1" x14ac:dyDescent="0.25">
      <c r="B17" s="601" t="s">
        <v>812</v>
      </c>
      <c r="C17" s="376" t="s">
        <v>814</v>
      </c>
      <c r="D17" s="996"/>
      <c r="E17" s="607"/>
      <c r="F17" s="752">
        <f t="shared" si="10"/>
        <v>0</v>
      </c>
      <c r="G17" s="613">
        <f ca="1">SUM(OFFSET(R17,,,1,MATCH('B1-基本信息'!$C$12,$R$3:$DZ$3,1)))</f>
        <v>0</v>
      </c>
      <c r="H17" s="346">
        <f t="shared" si="9"/>
        <v>0</v>
      </c>
      <c r="I17" s="767">
        <f t="shared" si="8"/>
        <v>0</v>
      </c>
      <c r="J17" s="767">
        <f t="shared" si="8"/>
        <v>0</v>
      </c>
      <c r="K17" s="767">
        <f t="shared" si="8"/>
        <v>0</v>
      </c>
      <c r="L17" s="767">
        <f t="shared" si="8"/>
        <v>0</v>
      </c>
      <c r="M17" s="767">
        <f t="shared" si="8"/>
        <v>0</v>
      </c>
      <c r="N17" s="767">
        <f t="shared" si="8"/>
        <v>0</v>
      </c>
      <c r="O17" s="767">
        <f t="shared" si="8"/>
        <v>0</v>
      </c>
      <c r="P17" s="767">
        <f t="shared" si="8"/>
        <v>0</v>
      </c>
      <c r="Q17" s="768">
        <f t="shared" si="8"/>
        <v>0</v>
      </c>
      <c r="R17" s="867"/>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c r="CI17" s="362"/>
      <c r="CJ17" s="362"/>
      <c r="CK17" s="362"/>
      <c r="CL17" s="362"/>
      <c r="CM17" s="362"/>
      <c r="CN17" s="362"/>
      <c r="CO17" s="362"/>
      <c r="CP17" s="362"/>
      <c r="CQ17" s="362"/>
      <c r="CR17" s="362"/>
      <c r="CS17" s="362"/>
      <c r="CT17" s="362"/>
      <c r="CU17" s="362"/>
      <c r="CV17" s="362"/>
      <c r="CW17" s="362"/>
      <c r="CX17" s="362"/>
      <c r="CY17" s="362"/>
      <c r="CZ17" s="362"/>
      <c r="DA17" s="362"/>
      <c r="DB17" s="362"/>
      <c r="DC17" s="362"/>
      <c r="DD17" s="362"/>
      <c r="DE17" s="362"/>
      <c r="DF17" s="362"/>
      <c r="DG17" s="362"/>
      <c r="DH17" s="362"/>
      <c r="DI17" s="362"/>
      <c r="DJ17" s="362"/>
      <c r="DK17" s="362"/>
      <c r="DL17" s="362"/>
      <c r="DM17" s="362"/>
      <c r="DN17" s="362"/>
      <c r="DO17" s="362"/>
      <c r="DP17" s="362"/>
      <c r="DQ17" s="362"/>
      <c r="DR17" s="362"/>
      <c r="DS17" s="362"/>
      <c r="DT17" s="362"/>
      <c r="DU17" s="362"/>
      <c r="DV17" s="362"/>
      <c r="DW17" s="362"/>
      <c r="DX17" s="362"/>
      <c r="DY17" s="362"/>
      <c r="DZ17" s="864"/>
    </row>
    <row r="18" spans="2:130" ht="18" customHeight="1" x14ac:dyDescent="0.25">
      <c r="B18" s="601" t="s">
        <v>813</v>
      </c>
      <c r="C18" s="376" t="s">
        <v>815</v>
      </c>
      <c r="D18" s="996"/>
      <c r="E18" s="607"/>
      <c r="F18" s="752">
        <f t="shared" si="10"/>
        <v>0</v>
      </c>
      <c r="G18" s="613">
        <f ca="1">SUM(OFFSET(R18,,,1,MATCH('B1-基本信息'!$C$12,$R$3:$DZ$3,1)))</f>
        <v>0</v>
      </c>
      <c r="H18" s="346">
        <f t="shared" si="9"/>
        <v>0</v>
      </c>
      <c r="I18" s="767">
        <f t="shared" si="8"/>
        <v>0</v>
      </c>
      <c r="J18" s="767">
        <f t="shared" si="8"/>
        <v>0</v>
      </c>
      <c r="K18" s="767">
        <f t="shared" si="8"/>
        <v>0</v>
      </c>
      <c r="L18" s="767">
        <f t="shared" si="8"/>
        <v>0</v>
      </c>
      <c r="M18" s="767">
        <f t="shared" si="8"/>
        <v>0</v>
      </c>
      <c r="N18" s="767">
        <f t="shared" si="8"/>
        <v>0</v>
      </c>
      <c r="O18" s="767">
        <f t="shared" si="8"/>
        <v>0</v>
      </c>
      <c r="P18" s="767">
        <f t="shared" si="8"/>
        <v>0</v>
      </c>
      <c r="Q18" s="768">
        <f t="shared" si="8"/>
        <v>0</v>
      </c>
      <c r="R18" s="867"/>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864"/>
    </row>
    <row r="19" spans="2:130" ht="18" customHeight="1" x14ac:dyDescent="0.25">
      <c r="B19" s="601">
        <v>8.5</v>
      </c>
      <c r="C19" s="376" t="s">
        <v>670</v>
      </c>
      <c r="D19" s="996"/>
      <c r="E19" s="607"/>
      <c r="F19" s="752">
        <f t="shared" si="10"/>
        <v>0</v>
      </c>
      <c r="G19" s="613">
        <f ca="1">SUM(OFFSET(R19,,,1,MATCH('B1-基本信息'!$C$12,$R$3:$DZ$3,1)))</f>
        <v>0</v>
      </c>
      <c r="H19" s="346">
        <f t="shared" si="9"/>
        <v>0</v>
      </c>
      <c r="I19" s="767">
        <f t="shared" si="8"/>
        <v>0</v>
      </c>
      <c r="J19" s="767">
        <f t="shared" si="8"/>
        <v>0</v>
      </c>
      <c r="K19" s="767">
        <f t="shared" si="8"/>
        <v>0</v>
      </c>
      <c r="L19" s="767">
        <f t="shared" si="8"/>
        <v>0</v>
      </c>
      <c r="M19" s="767">
        <f t="shared" si="8"/>
        <v>0</v>
      </c>
      <c r="N19" s="767">
        <f t="shared" si="8"/>
        <v>0</v>
      </c>
      <c r="O19" s="767">
        <f t="shared" si="8"/>
        <v>0</v>
      </c>
      <c r="P19" s="767">
        <f t="shared" si="8"/>
        <v>0</v>
      </c>
      <c r="Q19" s="768">
        <f>SUMIF($R$1:$DZ$1,Q$3,$R19:$DZ19)</f>
        <v>0</v>
      </c>
      <c r="R19" s="425"/>
      <c r="S19" s="423">
        <f>'B4-2销售回款【输出】'!V6/1.09*0.0009</f>
        <v>0</v>
      </c>
      <c r="T19" s="423">
        <f>'B4-2销售回款【输出】'!W6/1.09*0.0009</f>
        <v>0</v>
      </c>
      <c r="U19" s="423">
        <f>'B4-2销售回款【输出】'!X6/1.09*0.0009</f>
        <v>0</v>
      </c>
      <c r="V19" s="423">
        <f>'B4-2销售回款【输出】'!Y6/1.09*0.0009</f>
        <v>0</v>
      </c>
      <c r="W19" s="423">
        <f>'B4-2销售回款【输出】'!Z6/1.09*0.0009</f>
        <v>0</v>
      </c>
      <c r="X19" s="423">
        <f>'B4-2销售回款【输出】'!AA6/1.09*0.0009</f>
        <v>0</v>
      </c>
      <c r="Y19" s="423">
        <f>'B4-2销售回款【输出】'!AB6/1.09*0.0009</f>
        <v>0</v>
      </c>
      <c r="Z19" s="423">
        <f>'B4-2销售回款【输出】'!AC6/1.09*0.0009</f>
        <v>0</v>
      </c>
      <c r="AA19" s="423">
        <f>'B4-2销售回款【输出】'!AD6/1.09*0.0009</f>
        <v>0</v>
      </c>
      <c r="AB19" s="423">
        <f>'B4-2销售回款【输出】'!AE6/1.09*0.0009</f>
        <v>0</v>
      </c>
      <c r="AC19" s="423">
        <f>'B4-2销售回款【输出】'!AF6/1.09*0.0009</f>
        <v>0</v>
      </c>
      <c r="AD19" s="423">
        <f>'B4-2销售回款【输出】'!AG6/1.09*0.0009</f>
        <v>0</v>
      </c>
      <c r="AE19" s="423">
        <f>'B4-2销售回款【输出】'!AH6/1.09*0.0009</f>
        <v>0</v>
      </c>
      <c r="AF19" s="423">
        <f>'B4-2销售回款【输出】'!AI6/1.09*0.0009</f>
        <v>0</v>
      </c>
      <c r="AG19" s="423">
        <f>'B4-2销售回款【输出】'!AJ6/1.09*0.0009</f>
        <v>0</v>
      </c>
      <c r="AH19" s="423">
        <f>'B4-2销售回款【输出】'!AK6/1.09*0.0009</f>
        <v>0</v>
      </c>
      <c r="AI19" s="423">
        <f>'B4-2销售回款【输出】'!AL6/1.09*0.0009</f>
        <v>0</v>
      </c>
      <c r="AJ19" s="423">
        <f>'B4-2销售回款【输出】'!AM6/1.09*0.0009</f>
        <v>0</v>
      </c>
      <c r="AK19" s="423">
        <f>'B4-2销售回款【输出】'!AN6/1.09*0.0009</f>
        <v>0</v>
      </c>
      <c r="AL19" s="423">
        <f>'B4-2销售回款【输出】'!AO6/1.09*0.0009</f>
        <v>0</v>
      </c>
      <c r="AM19" s="423">
        <f>'B4-2销售回款【输出】'!AP6/1.09*0.0009</f>
        <v>0</v>
      </c>
      <c r="AN19" s="423">
        <f>'B4-2销售回款【输出】'!AQ6/1.09*0.0009</f>
        <v>0</v>
      </c>
      <c r="AO19" s="423">
        <f>'B4-2销售回款【输出】'!AR6/1.09*0.0009</f>
        <v>0</v>
      </c>
      <c r="AP19" s="423">
        <f>'B4-2销售回款【输出】'!AS6/1.09*0.0009</f>
        <v>0</v>
      </c>
      <c r="AQ19" s="423">
        <f>'B4-2销售回款【输出】'!AT6/1.09*0.0009</f>
        <v>0</v>
      </c>
      <c r="AR19" s="423">
        <f>'B4-2销售回款【输出】'!AU6/1.09*0.0009</f>
        <v>0</v>
      </c>
      <c r="AS19" s="423">
        <f>'B4-2销售回款【输出】'!AV6/1.09*0.0009</f>
        <v>0</v>
      </c>
      <c r="AT19" s="423">
        <f>'B4-2销售回款【输出】'!AW6/1.09*0.0009</f>
        <v>0</v>
      </c>
      <c r="AU19" s="423">
        <f>'B4-2销售回款【输出】'!AX6/1.09*0.0009</f>
        <v>0</v>
      </c>
      <c r="AV19" s="423">
        <f>'B4-2销售回款【输出】'!AY6/1.09*0.0009</f>
        <v>0</v>
      </c>
      <c r="AW19" s="423">
        <f>'B4-2销售回款【输出】'!AZ6/1.09*0.0009</f>
        <v>0</v>
      </c>
      <c r="AX19" s="423">
        <f>'B4-2销售回款【输出】'!BA6/1.09*0.0009</f>
        <v>0</v>
      </c>
      <c r="AY19" s="423">
        <f>'B4-2销售回款【输出】'!BB6/1.09*0.0009</f>
        <v>0</v>
      </c>
      <c r="AZ19" s="423">
        <f>'B4-2销售回款【输出】'!BC6/1.09*0.0009</f>
        <v>0</v>
      </c>
      <c r="BA19" s="423">
        <f>'B4-2销售回款【输出】'!BD6/1.09*0.0009</f>
        <v>0</v>
      </c>
      <c r="BB19" s="423">
        <f>'B4-2销售回款【输出】'!BE6/1.09*0.0009</f>
        <v>0</v>
      </c>
      <c r="BC19" s="423">
        <f>'B4-2销售回款【输出】'!BF6/1.09*0.0009</f>
        <v>0</v>
      </c>
      <c r="BD19" s="423">
        <f>'B4-2销售回款【输出】'!BG6/1.09*0.0009</f>
        <v>0</v>
      </c>
      <c r="BE19" s="423">
        <f>'B4-2销售回款【输出】'!BH6/1.09*0.0009</f>
        <v>0</v>
      </c>
      <c r="BF19" s="423">
        <f>'B4-2销售回款【输出】'!BI6/1.09*0.0009</f>
        <v>0</v>
      </c>
      <c r="BG19" s="423">
        <f>'B4-2销售回款【输出】'!BJ6/1.09*0.0009</f>
        <v>0</v>
      </c>
      <c r="BH19" s="423">
        <f>'B4-2销售回款【输出】'!BK6/1.09*0.0009</f>
        <v>0</v>
      </c>
      <c r="BI19" s="423">
        <f>'B4-2销售回款【输出】'!BL6/1.09*0.0009</f>
        <v>0</v>
      </c>
      <c r="BJ19" s="423">
        <f>'B4-2销售回款【输出】'!BM6/1.09*0.0009</f>
        <v>0</v>
      </c>
      <c r="BK19" s="423">
        <f>'B4-2销售回款【输出】'!BN6/1.09*0.0009</f>
        <v>0</v>
      </c>
      <c r="BL19" s="423">
        <f>'B4-2销售回款【输出】'!BO6/1.09*0.0009</f>
        <v>0</v>
      </c>
      <c r="BM19" s="423">
        <f>'B4-2销售回款【输出】'!BP6/1.09*0.0009</f>
        <v>0</v>
      </c>
      <c r="BN19" s="423">
        <f>'B4-2销售回款【输出】'!BQ6/1.09*0.0009</f>
        <v>0</v>
      </c>
      <c r="BO19" s="423">
        <f>'B4-2销售回款【输出】'!BR6/1.09*0.0009</f>
        <v>0</v>
      </c>
      <c r="BP19" s="423">
        <f>'B4-2销售回款【输出】'!BS6/1.09*0.0009</f>
        <v>0</v>
      </c>
      <c r="BQ19" s="423">
        <f>'B4-2销售回款【输出】'!BT6/1.09*0.0009</f>
        <v>0</v>
      </c>
      <c r="BR19" s="423">
        <f>'B4-2销售回款【输出】'!BU6/1.09*0.0009</f>
        <v>0</v>
      </c>
      <c r="BS19" s="423">
        <f>'B4-2销售回款【输出】'!BV6/1.09*0.0009</f>
        <v>0</v>
      </c>
      <c r="BT19" s="423">
        <f>'B4-2销售回款【输出】'!BW6/1.09*0.0009</f>
        <v>0</v>
      </c>
      <c r="BU19" s="423">
        <f>'B4-2销售回款【输出】'!BX6/1.09*0.0009</f>
        <v>0</v>
      </c>
      <c r="BV19" s="423">
        <f>'B4-2销售回款【输出】'!BY6/1.09*0.0009</f>
        <v>0</v>
      </c>
      <c r="BW19" s="423">
        <f>'B4-2销售回款【输出】'!BZ6/1.09*0.0009</f>
        <v>0</v>
      </c>
      <c r="BX19" s="423">
        <f>'B4-2销售回款【输出】'!CA6/1.09*0.0009</f>
        <v>0</v>
      </c>
      <c r="BY19" s="423">
        <f>'B4-2销售回款【输出】'!CB6/1.09*0.0009</f>
        <v>0</v>
      </c>
      <c r="BZ19" s="423">
        <f>'B4-2销售回款【输出】'!CC6/1.09*0.0009</f>
        <v>0</v>
      </c>
      <c r="CA19" s="423">
        <f>'B4-2销售回款【输出】'!CD6/1.09*0.0009</f>
        <v>0</v>
      </c>
      <c r="CB19" s="423">
        <f>'B4-2销售回款【输出】'!CE6/1.09*0.0009</f>
        <v>0</v>
      </c>
      <c r="CC19" s="423">
        <f>'B4-2销售回款【输出】'!CF6/1.09*0.0009</f>
        <v>0</v>
      </c>
      <c r="CD19" s="423">
        <f>'B4-2销售回款【输出】'!CG6/1.09*0.0009</f>
        <v>0</v>
      </c>
      <c r="CE19" s="423">
        <f>'B4-2销售回款【输出】'!CH6/1.09*0.0009</f>
        <v>0</v>
      </c>
      <c r="CF19" s="423">
        <f>'B4-2销售回款【输出】'!CI6/1.09*0.0009</f>
        <v>0</v>
      </c>
      <c r="CG19" s="423">
        <f>'B4-2销售回款【输出】'!CJ6/1.09*0.0009</f>
        <v>0</v>
      </c>
      <c r="CH19" s="423">
        <f>'B4-2销售回款【输出】'!CK6/1.09*0.0009</f>
        <v>0</v>
      </c>
      <c r="CI19" s="423">
        <f>'B4-2销售回款【输出】'!CL6/1.09*0.0009</f>
        <v>0</v>
      </c>
      <c r="CJ19" s="423">
        <f>'B4-2销售回款【输出】'!CM6/1.09*0.0009</f>
        <v>0</v>
      </c>
      <c r="CK19" s="423">
        <f>'B4-2销售回款【输出】'!CN6/1.09*0.0009</f>
        <v>0</v>
      </c>
      <c r="CL19" s="423">
        <f>'B4-2销售回款【输出】'!CO6/1.09*0.0009</f>
        <v>0</v>
      </c>
      <c r="CM19" s="423">
        <f>'B4-2销售回款【输出】'!CP6/1.09*0.0009</f>
        <v>0</v>
      </c>
      <c r="CN19" s="423">
        <f>'B4-2销售回款【输出】'!CQ6/1.09*0.0009</f>
        <v>0</v>
      </c>
      <c r="CO19" s="423">
        <f>'B4-2销售回款【输出】'!CR6/1.09*0.0009</f>
        <v>0</v>
      </c>
      <c r="CP19" s="423">
        <f>'B4-2销售回款【输出】'!CS6/1.09*0.0009</f>
        <v>0</v>
      </c>
      <c r="CQ19" s="423">
        <f>'B4-2销售回款【输出】'!CT6/1.09*0.0009</f>
        <v>0</v>
      </c>
      <c r="CR19" s="423">
        <f>'B4-2销售回款【输出】'!CU6/1.09*0.0009</f>
        <v>0</v>
      </c>
      <c r="CS19" s="423">
        <f>'B4-2销售回款【输出】'!CV6/1.09*0.0009</f>
        <v>0</v>
      </c>
      <c r="CT19" s="423">
        <f>'B4-2销售回款【输出】'!CW6/1.09*0.0009</f>
        <v>0</v>
      </c>
      <c r="CU19" s="423">
        <f>'B4-2销售回款【输出】'!CX6/1.09*0.0009</f>
        <v>0</v>
      </c>
      <c r="CV19" s="423">
        <f>'B4-2销售回款【输出】'!CY6/1.09*0.0009</f>
        <v>0</v>
      </c>
      <c r="CW19" s="423">
        <f>'B4-2销售回款【输出】'!CZ6/1.09*0.0009</f>
        <v>0</v>
      </c>
      <c r="CX19" s="423">
        <f>'B4-2销售回款【输出】'!DA6/1.09*0.0009</f>
        <v>0</v>
      </c>
      <c r="CY19" s="423">
        <f>'B4-2销售回款【输出】'!DB6/1.09*0.0009</f>
        <v>0</v>
      </c>
      <c r="CZ19" s="423">
        <f>'B4-2销售回款【输出】'!DC6/1.09*0.0009</f>
        <v>0</v>
      </c>
      <c r="DA19" s="423">
        <f>'B4-2销售回款【输出】'!DD6/1.09*0.0009</f>
        <v>0</v>
      </c>
      <c r="DB19" s="423">
        <f>'B4-2销售回款【输出】'!DE6/1.09*0.0009</f>
        <v>0</v>
      </c>
      <c r="DC19" s="423">
        <f>'B4-2销售回款【输出】'!DF6/1.09*0.0009</f>
        <v>0</v>
      </c>
      <c r="DD19" s="423">
        <f>'B4-2销售回款【输出】'!DG6/1.09*0.0009</f>
        <v>0</v>
      </c>
      <c r="DE19" s="423">
        <f>'B4-2销售回款【输出】'!DH6/1.09*0.0009</f>
        <v>0</v>
      </c>
      <c r="DF19" s="423">
        <f>'B4-2销售回款【输出】'!DI6/1.09*0.0009</f>
        <v>0</v>
      </c>
      <c r="DG19" s="423">
        <f>'B4-2销售回款【输出】'!DJ6/1.09*0.0009</f>
        <v>0</v>
      </c>
      <c r="DH19" s="423">
        <f>'B4-2销售回款【输出】'!DK6/1.09*0.0009</f>
        <v>0</v>
      </c>
      <c r="DI19" s="423">
        <f>'B4-2销售回款【输出】'!DL6/1.09*0.0009</f>
        <v>0</v>
      </c>
      <c r="DJ19" s="423">
        <f>'B4-2销售回款【输出】'!DM6/1.09*0.0009</f>
        <v>0</v>
      </c>
      <c r="DK19" s="423">
        <f>'B4-2销售回款【输出】'!DN6/1.09*0.0009</f>
        <v>0</v>
      </c>
      <c r="DL19" s="423">
        <f>'B4-2销售回款【输出】'!DO6/1.09*0.0009</f>
        <v>0</v>
      </c>
      <c r="DM19" s="423">
        <f>'B4-2销售回款【输出】'!DP6/1.09*0.0009</f>
        <v>0</v>
      </c>
      <c r="DN19" s="423">
        <f>'B4-2销售回款【输出】'!DQ6/1.09*0.0009</f>
        <v>0</v>
      </c>
      <c r="DO19" s="423">
        <f>'B4-2销售回款【输出】'!DR6/1.09*0.0009</f>
        <v>0</v>
      </c>
      <c r="DP19" s="423">
        <f>'B4-2销售回款【输出】'!DS6/1.09*0.0009</f>
        <v>0</v>
      </c>
      <c r="DQ19" s="423">
        <f>'B4-2销售回款【输出】'!DT6/1.09*0.0009</f>
        <v>0</v>
      </c>
      <c r="DR19" s="423">
        <f>'B4-2销售回款【输出】'!DU6/1.09*0.0009</f>
        <v>0</v>
      </c>
      <c r="DS19" s="423">
        <f>'B4-2销售回款【输出】'!DV6/1.09*0.0009</f>
        <v>0</v>
      </c>
      <c r="DT19" s="423">
        <f>'B4-2销售回款【输出】'!DW6/1.09*0.0009</f>
        <v>0</v>
      </c>
      <c r="DU19" s="423">
        <f>'B4-2销售回款【输出】'!DX6/1.09*0.0009</f>
        <v>0</v>
      </c>
      <c r="DV19" s="423">
        <f>'B4-2销售回款【输出】'!DY6/1.09*0.0009</f>
        <v>0</v>
      </c>
      <c r="DW19" s="423">
        <f>'B4-2销售回款【输出】'!DZ6/1.09*0.0009</f>
        <v>0</v>
      </c>
      <c r="DX19" s="423">
        <f>'B4-2销售回款【输出】'!EA6/1.09*0.0009</f>
        <v>0</v>
      </c>
      <c r="DY19" s="423">
        <f>'B4-2销售回款【输出】'!EB6/1.09*0.0009</f>
        <v>0</v>
      </c>
      <c r="DZ19" s="426">
        <f>'B4-2销售回款【输出】'!EC6/1.09*0.0009</f>
        <v>0</v>
      </c>
    </row>
    <row r="20" spans="2:130" ht="18" customHeight="1" x14ac:dyDescent="0.25">
      <c r="B20" s="615">
        <v>9</v>
      </c>
      <c r="C20" s="777" t="s">
        <v>816</v>
      </c>
      <c r="D20" s="1002"/>
      <c r="E20" s="607"/>
      <c r="F20" s="752">
        <f t="shared" ref="F20" si="18">SUM(R20:DZ20)</f>
        <v>0</v>
      </c>
      <c r="G20" s="613">
        <f ca="1">SUM(OFFSET(R20,,,1,MATCH('B1-基本信息'!$C$12,$R$3:$DZ$3,1)))</f>
        <v>0</v>
      </c>
      <c r="H20" s="778"/>
      <c r="I20" s="779"/>
      <c r="J20" s="779"/>
      <c r="K20" s="779"/>
      <c r="L20" s="779"/>
      <c r="M20" s="779"/>
      <c r="N20" s="779"/>
      <c r="O20" s="779"/>
      <c r="P20" s="779"/>
      <c r="Q20" s="780"/>
      <c r="R20" s="868"/>
      <c r="S20" s="869"/>
      <c r="T20" s="869"/>
      <c r="U20" s="869"/>
      <c r="V20" s="869"/>
      <c r="W20" s="869"/>
      <c r="X20" s="869"/>
      <c r="Y20" s="869"/>
      <c r="Z20" s="869"/>
      <c r="AA20" s="869"/>
      <c r="AB20" s="869"/>
      <c r="AC20" s="869"/>
      <c r="AD20" s="869"/>
      <c r="AE20" s="869"/>
      <c r="AF20" s="869"/>
      <c r="AG20" s="869"/>
      <c r="AH20" s="869"/>
      <c r="AI20" s="869"/>
      <c r="AJ20" s="869"/>
      <c r="AK20" s="869"/>
      <c r="AL20" s="869"/>
      <c r="AM20" s="869"/>
      <c r="AN20" s="869"/>
      <c r="AO20" s="869"/>
      <c r="AP20" s="869"/>
      <c r="AQ20" s="869"/>
      <c r="AR20" s="869"/>
      <c r="AS20" s="869"/>
      <c r="AT20" s="869"/>
      <c r="AU20" s="869"/>
      <c r="AV20" s="869"/>
      <c r="AW20" s="869"/>
      <c r="AX20" s="869"/>
      <c r="AY20" s="869"/>
      <c r="AZ20" s="869"/>
      <c r="BA20" s="869"/>
      <c r="BB20" s="869"/>
      <c r="BC20" s="869"/>
      <c r="BD20" s="869"/>
      <c r="BE20" s="869"/>
      <c r="BF20" s="869"/>
      <c r="BG20" s="869"/>
      <c r="BH20" s="869"/>
      <c r="BI20" s="869"/>
      <c r="BJ20" s="869"/>
      <c r="BK20" s="869"/>
      <c r="BL20" s="869"/>
      <c r="BM20" s="869"/>
      <c r="BN20" s="869"/>
      <c r="BO20" s="869"/>
      <c r="BP20" s="869"/>
      <c r="BQ20" s="869"/>
      <c r="BR20" s="869"/>
      <c r="BS20" s="869"/>
      <c r="BT20" s="869"/>
      <c r="BU20" s="869"/>
      <c r="BV20" s="869"/>
      <c r="BW20" s="869"/>
      <c r="BX20" s="869"/>
      <c r="BY20" s="869"/>
      <c r="BZ20" s="869"/>
      <c r="CA20" s="869"/>
      <c r="CB20" s="869"/>
      <c r="CC20" s="869"/>
      <c r="CD20" s="869"/>
      <c r="CE20" s="869"/>
      <c r="CF20" s="869"/>
      <c r="CG20" s="869"/>
      <c r="CH20" s="869"/>
      <c r="CI20" s="869"/>
      <c r="CJ20" s="869"/>
      <c r="CK20" s="869"/>
      <c r="CL20" s="869"/>
      <c r="CM20" s="869"/>
      <c r="CN20" s="869"/>
      <c r="CO20" s="869"/>
      <c r="CP20" s="869"/>
      <c r="CQ20" s="869"/>
      <c r="CR20" s="869"/>
      <c r="CS20" s="869"/>
      <c r="CT20" s="869"/>
      <c r="CU20" s="869"/>
      <c r="CV20" s="869"/>
      <c r="CW20" s="869"/>
      <c r="CX20" s="869"/>
      <c r="CY20" s="869"/>
      <c r="CZ20" s="869"/>
      <c r="DA20" s="869"/>
      <c r="DB20" s="869"/>
      <c r="DC20" s="869"/>
      <c r="DD20" s="869"/>
      <c r="DE20" s="869"/>
      <c r="DF20" s="869"/>
      <c r="DG20" s="869"/>
      <c r="DH20" s="869"/>
      <c r="DI20" s="869"/>
      <c r="DJ20" s="869"/>
      <c r="DK20" s="869"/>
      <c r="DL20" s="869"/>
      <c r="DM20" s="869"/>
      <c r="DN20" s="869"/>
      <c r="DO20" s="869"/>
      <c r="DP20" s="869"/>
      <c r="DQ20" s="869"/>
      <c r="DR20" s="869"/>
      <c r="DS20" s="869"/>
      <c r="DT20" s="869"/>
      <c r="DU20" s="869"/>
      <c r="DV20" s="869"/>
      <c r="DW20" s="869"/>
      <c r="DX20" s="869"/>
      <c r="DY20" s="869"/>
      <c r="DZ20" s="870"/>
    </row>
    <row r="21" spans="2:130" ht="18" customHeight="1" thickBot="1" x14ac:dyDescent="0.3">
      <c r="B21" s="602"/>
      <c r="C21" s="377"/>
      <c r="D21" s="559"/>
      <c r="E21" s="608"/>
      <c r="F21" s="753"/>
      <c r="G21" s="614"/>
      <c r="H21" s="769"/>
      <c r="I21" s="770"/>
      <c r="J21" s="770"/>
      <c r="K21" s="770"/>
      <c r="L21" s="770"/>
      <c r="M21" s="770"/>
      <c r="N21" s="770"/>
      <c r="O21" s="770"/>
      <c r="P21" s="770"/>
      <c r="Q21" s="771"/>
      <c r="R21" s="566"/>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c r="CB21" s="559"/>
      <c r="CC21" s="559"/>
      <c r="CD21" s="559"/>
      <c r="CE21" s="559"/>
      <c r="CF21" s="559"/>
      <c r="CG21" s="559"/>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59"/>
      <c r="DH21" s="559"/>
      <c r="DI21" s="559"/>
      <c r="DJ21" s="559"/>
      <c r="DK21" s="559"/>
      <c r="DL21" s="559"/>
      <c r="DM21" s="559"/>
      <c r="DN21" s="559"/>
      <c r="DO21" s="559"/>
      <c r="DP21" s="559"/>
      <c r="DQ21" s="559"/>
      <c r="DR21" s="559"/>
      <c r="DS21" s="559"/>
      <c r="DT21" s="559"/>
      <c r="DU21" s="559"/>
      <c r="DV21" s="559"/>
      <c r="DW21" s="559"/>
      <c r="DX21" s="559"/>
      <c r="DY21" s="559"/>
      <c r="DZ21" s="563"/>
    </row>
    <row r="22" spans="2:130" ht="18" customHeight="1" x14ac:dyDescent="0.25">
      <c r="F22" s="796" t="str">
        <f>IF(AND(F24=F26),"Y","N")</f>
        <v>Y</v>
      </c>
    </row>
    <row r="23" spans="2:130" ht="16.05" customHeight="1" x14ac:dyDescent="0.25"/>
    <row r="24" spans="2:130" ht="16.05" customHeight="1" x14ac:dyDescent="0.25">
      <c r="B24" s="776"/>
      <c r="C24" s="776" t="s">
        <v>810</v>
      </c>
      <c r="D24" s="781"/>
      <c r="E24" s="781"/>
      <c r="F24" s="781">
        <f>SUM(R24:DZ24)</f>
        <v>0</v>
      </c>
      <c r="G24" s="782"/>
      <c r="H24" s="783"/>
      <c r="I24" s="781"/>
      <c r="J24" s="781"/>
      <c r="K24" s="781"/>
      <c r="L24" s="781"/>
      <c r="M24" s="781"/>
      <c r="N24" s="781"/>
      <c r="O24" s="781"/>
      <c r="P24" s="781"/>
      <c r="Q24" s="784"/>
      <c r="R24" s="786">
        <f>('A2-现金流量'!G3/(1+'B1-基本信息'!$C$38)*'B1-基本信息'!$M$39-'D1-期间费用'!Z4-'D1-期间费用'!Z21-'A2-现金流量'!G24-R7-R8-R12)*'B1-基本信息'!$M$38</f>
        <v>0</v>
      </c>
      <c r="S24" s="781">
        <f>('A2-现金流量'!H3/(1+'B1-基本信息'!$C$38)*'B1-基本信息'!$M$39-'D1-期间费用'!AA4-'D1-期间费用'!AA21-'A2-现金流量'!H24-S7-S8-S12)*'B1-基本信息'!$M$38</f>
        <v>0</v>
      </c>
      <c r="T24" s="781">
        <f>('A2-现金流量'!I3/(1+'B1-基本信息'!$C$38)*'B1-基本信息'!$M$39-'D1-期间费用'!AB4-'D1-期间费用'!AB21-'A2-现金流量'!I24-T7-T8-T12)*'B1-基本信息'!$M$38</f>
        <v>0</v>
      </c>
      <c r="U24" s="781">
        <f>('A2-现金流量'!J3/(1+'B1-基本信息'!$C$38)*'B1-基本信息'!$M$39-'D1-期间费用'!AC4-'D1-期间费用'!AC21-'A2-现金流量'!J24-U7-U8-U12)*'B1-基本信息'!$M$38</f>
        <v>0</v>
      </c>
      <c r="V24" s="781">
        <f>('A2-现金流量'!K3/(1+'B1-基本信息'!$C$38)*'B1-基本信息'!$M$39-'D1-期间费用'!AD4-'D1-期间费用'!AD21-'A2-现金流量'!K24-V7-V8-V12)*'B1-基本信息'!$M$38</f>
        <v>0</v>
      </c>
      <c r="W24" s="781">
        <f>('A2-现金流量'!L3/(1+'B1-基本信息'!$C$38)*'B1-基本信息'!$M$39-'D1-期间费用'!AE4-'D1-期间费用'!AE21-'A2-现金流量'!L24-W7-W8-W12)*'B1-基本信息'!$M$38</f>
        <v>0</v>
      </c>
      <c r="X24" s="781">
        <f>('A2-现金流量'!M3/(1+'B1-基本信息'!$C$38)*'B1-基本信息'!$M$39-'D1-期间费用'!AF4-'D1-期间费用'!AF21-'A2-现金流量'!M24-X7-X8-X12)*'B1-基本信息'!$M$38</f>
        <v>0</v>
      </c>
      <c r="Y24" s="781">
        <f>('A2-现金流量'!N3/(1+'B1-基本信息'!$C$38)*'B1-基本信息'!$M$39-'D1-期间费用'!AG4-'D1-期间费用'!AG21-'A2-现金流量'!N24-Y7-Y8-Y12)*'B1-基本信息'!$M$38</f>
        <v>0</v>
      </c>
      <c r="Z24" s="781">
        <f>('A2-现金流量'!O3/(1+'B1-基本信息'!$C$38)*'B1-基本信息'!$M$39-'D1-期间费用'!AH4-'D1-期间费用'!AH21-'A2-现金流量'!O24-Z7-Z8-Z12)*'B1-基本信息'!$M$38</f>
        <v>0</v>
      </c>
      <c r="AA24" s="781">
        <f>('A2-现金流量'!P3/(1+'B1-基本信息'!$C$38)*'B1-基本信息'!$M$39-'D1-期间费用'!AI4-'D1-期间费用'!AI21-'A2-现金流量'!P24-AA7-AA8-AA12)*'B1-基本信息'!$M$38</f>
        <v>0</v>
      </c>
      <c r="AB24" s="781">
        <f>('A2-现金流量'!Q3/(1+'B1-基本信息'!$C$38)*'B1-基本信息'!$M$39-'D1-期间费用'!AJ4-'D1-期间费用'!AJ21-'A2-现金流量'!Q24-AB7-AB8-AB12)*'B1-基本信息'!$M$38</f>
        <v>0</v>
      </c>
      <c r="AC24" s="781">
        <f>('A2-现金流量'!R3/(1+'B1-基本信息'!$C$38)*'B1-基本信息'!$M$39-'D1-期间费用'!AK4-'D1-期间费用'!AK21-'A2-现金流量'!R24-AC7-AC8-AC12)*'B1-基本信息'!$M$38</f>
        <v>0</v>
      </c>
      <c r="AD24" s="781">
        <f>('A2-现金流量'!S3/(1+'B1-基本信息'!$C$38)*'B1-基本信息'!$M$39-'D1-期间费用'!AL4-'D1-期间费用'!AL21-'A2-现金流量'!S24-AD7-AD8-AD12)*'B1-基本信息'!$M$38</f>
        <v>0</v>
      </c>
      <c r="AE24" s="781">
        <f>('A2-现金流量'!T3/(1+'B1-基本信息'!$C$38)*'B1-基本信息'!$M$39-'D1-期间费用'!AM4-'D1-期间费用'!AM21-'A2-现金流量'!T24-AE7-AE8-AE12)*'B1-基本信息'!$M$38</f>
        <v>0</v>
      </c>
      <c r="AF24" s="781">
        <f>('A2-现金流量'!U3/(1+'B1-基本信息'!$C$38)*'B1-基本信息'!$M$39-'D1-期间费用'!AN4-'D1-期间费用'!AN21-'A2-现金流量'!U24-AF7-AF8-AF12)*'B1-基本信息'!$M$38</f>
        <v>0</v>
      </c>
      <c r="AG24" s="781">
        <f>('A2-现金流量'!V3/(1+'B1-基本信息'!$C$38)*'B1-基本信息'!$M$39-'D1-期间费用'!AO4-'D1-期间费用'!AO21-'A2-现金流量'!V24-AG7-AG8-AG12)*'B1-基本信息'!$M$38</f>
        <v>0</v>
      </c>
      <c r="AH24" s="781">
        <f>('A2-现金流量'!W3/(1+'B1-基本信息'!$C$38)*'B1-基本信息'!$M$39-'D1-期间费用'!AP4-'D1-期间费用'!AP21-'A2-现金流量'!W24-AH7-AH8-AH12)*'B1-基本信息'!$M$38</f>
        <v>0</v>
      </c>
      <c r="AI24" s="781">
        <f>('A2-现金流量'!X3/(1+'B1-基本信息'!$C$38)*'B1-基本信息'!$M$39-'D1-期间费用'!AQ4-'D1-期间费用'!AQ21-'A2-现金流量'!X24-AI7-AI8-AI12)*'B1-基本信息'!$M$38</f>
        <v>0</v>
      </c>
      <c r="AJ24" s="781">
        <f>('A2-现金流量'!Y3/(1+'B1-基本信息'!$C$38)*'B1-基本信息'!$M$39-'D1-期间费用'!AR4-'D1-期间费用'!AR21-'A2-现金流量'!Y24-AJ7-AJ8-AJ12)*'B1-基本信息'!$M$38</f>
        <v>0</v>
      </c>
      <c r="AK24" s="781">
        <f>('A2-现金流量'!Z3/(1+'B1-基本信息'!$C$38)*'B1-基本信息'!$M$39-'D1-期间费用'!AS4-'D1-期间费用'!AS21-'A2-现金流量'!Z24-AK7-AK8-AK12)*'B1-基本信息'!$M$38</f>
        <v>0</v>
      </c>
      <c r="AL24" s="781">
        <f>('A2-现金流量'!AA3/(1+'B1-基本信息'!$C$38)*'B1-基本信息'!$M$39-'D1-期间费用'!AT4-'D1-期间费用'!AT21-'A2-现金流量'!AA24-AL7-AL8-AL12)*'B1-基本信息'!$M$38</f>
        <v>0</v>
      </c>
      <c r="AM24" s="781">
        <f>('A2-现金流量'!AB3/(1+'B1-基本信息'!$C$38)*'B1-基本信息'!$M$39-'D1-期间费用'!AU4-'D1-期间费用'!AU21-'A2-现金流量'!AB24-AM7-AM8-AM12)*'B1-基本信息'!$M$38</f>
        <v>0</v>
      </c>
      <c r="AN24" s="781">
        <f>('A2-现金流量'!AC3/(1+'B1-基本信息'!$C$38)*'B1-基本信息'!$M$39-'D1-期间费用'!AV4-'D1-期间费用'!AV21-'A2-现金流量'!AC24-AN7-AN8-AN12)*'B1-基本信息'!$M$38</f>
        <v>0</v>
      </c>
      <c r="AO24" s="781">
        <f>('A2-现金流量'!AD3/(1+'B1-基本信息'!$C$38)*'B1-基本信息'!$M$39-'D1-期间费用'!AW4-'D1-期间费用'!AW21-'A2-现金流量'!AD24-AO7-AO8-AO12)*'B1-基本信息'!$M$38</f>
        <v>0</v>
      </c>
      <c r="AP24" s="781">
        <f>('A2-现金流量'!AE3/(1+'B1-基本信息'!$C$38)*'B1-基本信息'!$M$39-'D1-期间费用'!AX4-'D1-期间费用'!AX21-'A2-现金流量'!AE24-AP7-AP8-AP12)*'B1-基本信息'!$M$38</f>
        <v>0</v>
      </c>
      <c r="AQ24" s="781">
        <f>('A2-现金流量'!AF3/(1+'B1-基本信息'!$C$38)*'B1-基本信息'!$M$39-'D1-期间费用'!AY4-'D1-期间费用'!AY21-'A2-现金流量'!AF24-AQ7-AQ8-AQ12)*'B1-基本信息'!$M$38</f>
        <v>0</v>
      </c>
      <c r="AR24" s="781">
        <f>('A2-现金流量'!AG3/(1+'B1-基本信息'!$C$38)*'B1-基本信息'!$M$39-'D1-期间费用'!AZ4-'D1-期间费用'!AZ21-'A2-现金流量'!AG24-AR7-AR8-AR12)*'B1-基本信息'!$M$38</f>
        <v>0</v>
      </c>
      <c r="AS24" s="781">
        <f>('A2-现金流量'!AH3/(1+'B1-基本信息'!$C$38)*'B1-基本信息'!$M$39-'D1-期间费用'!BA4-'D1-期间费用'!BA21-'A2-现金流量'!AH24-AS7-AS8-AS12)*'B1-基本信息'!$M$38</f>
        <v>0</v>
      </c>
      <c r="AT24" s="781">
        <f>('A2-现金流量'!AI3/(1+'B1-基本信息'!$C$38)*'B1-基本信息'!$M$39-'D1-期间费用'!BB4-'D1-期间费用'!BB21-'A2-现金流量'!AI24-AT7-AT8-AT12)*'B1-基本信息'!$M$38</f>
        <v>0</v>
      </c>
      <c r="AU24" s="781">
        <f>('A2-现金流量'!AJ3/(1+'B1-基本信息'!$C$38)*'B1-基本信息'!$M$39-'D1-期间费用'!BC4-'D1-期间费用'!BC21-'A2-现金流量'!AJ24-AU7-AU8-AU12)*'B1-基本信息'!$M$38</f>
        <v>0</v>
      </c>
      <c r="AV24" s="781">
        <f>('A2-现金流量'!AK3/(1+'B1-基本信息'!$C$38)*'B1-基本信息'!$M$39-'D1-期间费用'!BD4-'D1-期间费用'!BD21-'A2-现金流量'!AK24-AV7-AV8-AV12)*'B1-基本信息'!$M$38</f>
        <v>0</v>
      </c>
      <c r="AW24" s="781">
        <f>('A2-现金流量'!AL3/(1+'B1-基本信息'!$C$38)*'B1-基本信息'!$M$39-'D1-期间费用'!BE4-'D1-期间费用'!BE21-'A2-现金流量'!AL24-AW7-AW8-AW12)*'B1-基本信息'!$M$38</f>
        <v>0</v>
      </c>
      <c r="AX24" s="781">
        <f>('A2-现金流量'!AM3/(1+'B1-基本信息'!$C$38)*'B1-基本信息'!$M$39-'D1-期间费用'!BF4-'D1-期间费用'!BF21-'A2-现金流量'!AM24-AX7-AX8-AX12)*'B1-基本信息'!$M$38</f>
        <v>0</v>
      </c>
      <c r="AY24" s="781">
        <f>('A2-现金流量'!AN3/(1+'B1-基本信息'!$C$38)*'B1-基本信息'!$M$39-'D1-期间费用'!BG4-'D1-期间费用'!BG21-'A2-现金流量'!AN24-AY7-AY8-AY12)*'B1-基本信息'!$M$38</f>
        <v>0</v>
      </c>
      <c r="AZ24" s="781">
        <f>('A2-现金流量'!AO3/(1+'B1-基本信息'!$C$38)*'B1-基本信息'!$M$39-'D1-期间费用'!BH4-'D1-期间费用'!BH21-'A2-现金流量'!AO24-AZ7-AZ8-AZ12)*'B1-基本信息'!$M$38</f>
        <v>0</v>
      </c>
      <c r="BA24" s="781">
        <f>('A2-现金流量'!AP3/(1+'B1-基本信息'!$C$38)*'B1-基本信息'!$M$39-'D1-期间费用'!BI4-'D1-期间费用'!BI21-'A2-现金流量'!AP24-BA7-BA8-BA12)*'B1-基本信息'!$M$38</f>
        <v>0</v>
      </c>
      <c r="BB24" s="781">
        <f>('A2-现金流量'!AQ3/(1+'B1-基本信息'!$C$38)*'B1-基本信息'!$M$39-'D1-期间费用'!BJ4-'D1-期间费用'!BJ21-'A2-现金流量'!AQ24-BB7-BB8-BB12)*'B1-基本信息'!$M$38</f>
        <v>0</v>
      </c>
      <c r="BC24" s="781">
        <f>('A2-现金流量'!AR3/(1+'B1-基本信息'!$C$38)*'B1-基本信息'!$M$39-'D1-期间费用'!BK4-'D1-期间费用'!BK21-'A2-现金流量'!AR24-BC7-BC8-BC12)*'B1-基本信息'!$M$38</f>
        <v>0</v>
      </c>
      <c r="BD24" s="781">
        <f>('A2-现金流量'!AS3/(1+'B1-基本信息'!$C$38)*'B1-基本信息'!$M$39-'D1-期间费用'!BL4-'D1-期间费用'!BL21-'A2-现金流量'!AS24-BD7-BD8-BD12)*'B1-基本信息'!$M$38</f>
        <v>0</v>
      </c>
      <c r="BE24" s="781">
        <f>('A2-现金流量'!AT3/(1+'B1-基本信息'!$C$38)*'B1-基本信息'!$M$39-'D1-期间费用'!BM4-'D1-期间费用'!BM21-'A2-现金流量'!AT24-BE7-BE8-BE12)*'B1-基本信息'!$M$38</f>
        <v>0</v>
      </c>
      <c r="BF24" s="781">
        <f>('A2-现金流量'!AU3/(1+'B1-基本信息'!$C$38)*'B1-基本信息'!$M$39-'D1-期间费用'!BN4-'D1-期间费用'!BN21-'A2-现金流量'!AU24-BF7-BF8-BF12)*'B1-基本信息'!$M$38</f>
        <v>0</v>
      </c>
      <c r="BG24" s="781">
        <f>('A2-现金流量'!AV3/(1+'B1-基本信息'!$C$38)*'B1-基本信息'!$M$39-'D1-期间费用'!BO4-'D1-期间费用'!BO21-'A2-现金流量'!AV24-BG7-BG8-BG12)*'B1-基本信息'!$M$38</f>
        <v>0</v>
      </c>
      <c r="BH24" s="781">
        <f>('A2-现金流量'!AW3/(1+'B1-基本信息'!$C$38)*'B1-基本信息'!$M$39-'D1-期间费用'!BP4-'D1-期间费用'!BP21-'A2-现金流量'!AW24-BH7-BH8-BH12)*'B1-基本信息'!$M$38</f>
        <v>0</v>
      </c>
      <c r="BI24" s="781">
        <f>('A2-现金流量'!AX3/(1+'B1-基本信息'!$C$38)*'B1-基本信息'!$M$39-'D1-期间费用'!BQ4-'D1-期间费用'!BQ21-'A2-现金流量'!AX24-BI7-BI8-BI12)*'B1-基本信息'!$M$38</f>
        <v>0</v>
      </c>
      <c r="BJ24" s="781">
        <f>('A2-现金流量'!AY3/(1+'B1-基本信息'!$C$38)*'B1-基本信息'!$M$39-'D1-期间费用'!BR4-'D1-期间费用'!BR21-'A2-现金流量'!AY24-BJ7-BJ8-BJ12)*'B1-基本信息'!$M$38</f>
        <v>0</v>
      </c>
      <c r="BK24" s="781">
        <f>('A2-现金流量'!AZ3/(1+'B1-基本信息'!$C$38)*'B1-基本信息'!$M$39-'D1-期间费用'!BS4-'D1-期间费用'!BS21-'A2-现金流量'!AZ24-BK7-BK8-BK12)*'B1-基本信息'!$M$38</f>
        <v>0</v>
      </c>
      <c r="BL24" s="781">
        <f>('A2-现金流量'!BA3/(1+'B1-基本信息'!$C$38)*'B1-基本信息'!$M$39-'D1-期间费用'!BT4-'D1-期间费用'!BT21-'A2-现金流量'!BA24-BL7-BL8-BL12)*'B1-基本信息'!$M$38</f>
        <v>0</v>
      </c>
      <c r="BM24" s="781">
        <f>('A2-现金流量'!BB3/(1+'B1-基本信息'!$C$38)*'B1-基本信息'!$M$39-'D1-期间费用'!BU4-'D1-期间费用'!BU21-'A2-现金流量'!BB24-BM7-BM8-BM12)*'B1-基本信息'!$M$38</f>
        <v>0</v>
      </c>
      <c r="BN24" s="781">
        <f>('A2-现金流量'!BC3/(1+'B1-基本信息'!$C$38)*'B1-基本信息'!$M$39-'D1-期间费用'!BV4-'D1-期间费用'!BV21-'A2-现金流量'!BC24-BN7-BN8-BN12)*'B1-基本信息'!$M$38</f>
        <v>0</v>
      </c>
      <c r="BO24" s="781">
        <f>('A2-现金流量'!BD3/(1+'B1-基本信息'!$C$38)*'B1-基本信息'!$M$39-'D1-期间费用'!BW4-'D1-期间费用'!BW21-'A2-现金流量'!BD24-BO7-BO8-BO12)*'B1-基本信息'!$M$38</f>
        <v>0</v>
      </c>
      <c r="BP24" s="781">
        <f>('A2-现金流量'!BE3/(1+'B1-基本信息'!$C$38)*'B1-基本信息'!$M$39-'D1-期间费用'!BX4-'D1-期间费用'!BX21-'A2-现金流量'!BE24-BP7-BP8-BP12)*'B1-基本信息'!$M$38</f>
        <v>0</v>
      </c>
      <c r="BQ24" s="781">
        <f>('A2-现金流量'!BF3/(1+'B1-基本信息'!$C$38)*'B1-基本信息'!$M$39-'D1-期间费用'!BY4-'D1-期间费用'!BY21-'A2-现金流量'!BF24-BQ7-BQ8-BQ12)*'B1-基本信息'!$M$38</f>
        <v>0</v>
      </c>
      <c r="BR24" s="781">
        <f>('A2-现金流量'!BG3/(1+'B1-基本信息'!$C$38)*'B1-基本信息'!$M$39-'D1-期间费用'!BZ4-'D1-期间费用'!BZ21-'A2-现金流量'!BG24-BR7-BR8-BR12)*'B1-基本信息'!$M$38</f>
        <v>0</v>
      </c>
      <c r="BS24" s="781">
        <f>('A2-现金流量'!BH3/(1+'B1-基本信息'!$C$38)*'B1-基本信息'!$M$39-'D1-期间费用'!CA4-'D1-期间费用'!CA21-'A2-现金流量'!BH24-BS7-BS8-BS12)*'B1-基本信息'!$M$38</f>
        <v>0</v>
      </c>
      <c r="BT24" s="781">
        <f>('A2-现金流量'!BI3/(1+'B1-基本信息'!$C$38)*'B1-基本信息'!$M$39-'D1-期间费用'!CB4-'D1-期间费用'!CB21-'A2-现金流量'!BI24-BT7-BT8-BT12)*'B1-基本信息'!$M$38</f>
        <v>0</v>
      </c>
      <c r="BU24" s="781">
        <f>('A2-现金流量'!BJ3/(1+'B1-基本信息'!$C$38)*'B1-基本信息'!$M$39-'D1-期间费用'!CC4-'D1-期间费用'!CC21-'A2-现金流量'!BJ24-BU7-BU8-BU12)*'B1-基本信息'!$M$38</f>
        <v>0</v>
      </c>
      <c r="BV24" s="781">
        <f>('A2-现金流量'!BK3/(1+'B1-基本信息'!$C$38)*'B1-基本信息'!$M$39-'D1-期间费用'!CD4-'D1-期间费用'!CD21-'A2-现金流量'!BK24-BV7-BV8-BV12)*'B1-基本信息'!$M$38</f>
        <v>0</v>
      </c>
      <c r="BW24" s="781">
        <f>('A2-现金流量'!BL3/(1+'B1-基本信息'!$C$38)*'B1-基本信息'!$M$39-'D1-期间费用'!CE4-'D1-期间费用'!CE21-'A2-现金流量'!BL24-BW7-BW8-BW12)*'B1-基本信息'!$M$38</f>
        <v>0</v>
      </c>
      <c r="BX24" s="781">
        <f>('A2-现金流量'!BM3/(1+'B1-基本信息'!$C$38)*'B1-基本信息'!$M$39-'D1-期间费用'!CF4-'D1-期间费用'!CF21-'A2-现金流量'!BM24-BX7-BX8-BX12)*'B1-基本信息'!$M$38</f>
        <v>0</v>
      </c>
      <c r="BY24" s="781">
        <f>('A2-现金流量'!BN3/(1+'B1-基本信息'!$C$38)*'B1-基本信息'!$M$39-'D1-期间费用'!CG4-'D1-期间费用'!CG21-'A2-现金流量'!BN24-BY7-BY8-BY12)*'B1-基本信息'!$M$38</f>
        <v>0</v>
      </c>
      <c r="BZ24" s="781">
        <f>('A2-现金流量'!BO3/(1+'B1-基本信息'!$C$38)*'B1-基本信息'!$M$39-'D1-期间费用'!CH4-'D1-期间费用'!CH21-'A2-现金流量'!BO24-BZ7-BZ8-BZ12)*'B1-基本信息'!$M$38</f>
        <v>0</v>
      </c>
      <c r="CA24" s="781">
        <f>('A2-现金流量'!BP3/(1+'B1-基本信息'!$C$38)*'B1-基本信息'!$M$39-'D1-期间费用'!CI4-'D1-期间费用'!CI21-'A2-现金流量'!BP24-CA7-CA8-CA12)*'B1-基本信息'!$M$38</f>
        <v>0</v>
      </c>
      <c r="CB24" s="781">
        <f>('A2-现金流量'!BQ3/(1+'B1-基本信息'!$C$38)*'B1-基本信息'!$M$39-'D1-期间费用'!CJ4-'D1-期间费用'!CJ21-'A2-现金流量'!BQ24-CB7-CB8-CB12)*'B1-基本信息'!$M$38</f>
        <v>0</v>
      </c>
      <c r="CC24" s="781">
        <f>('A2-现金流量'!BR3/(1+'B1-基本信息'!$C$38)*'B1-基本信息'!$M$39-'D1-期间费用'!CK4-'D1-期间费用'!CK21-'A2-现金流量'!BR24-CC7-CC8-CC12)*'B1-基本信息'!$M$38</f>
        <v>0</v>
      </c>
      <c r="CD24" s="781">
        <f>('A2-现金流量'!BS3/(1+'B1-基本信息'!$C$38)*'B1-基本信息'!$M$39-'D1-期间费用'!CL4-'D1-期间费用'!CL21-'A2-现金流量'!BS24-CD7-CD8-CD12)*'B1-基本信息'!$M$38</f>
        <v>0</v>
      </c>
      <c r="CE24" s="781">
        <f>('A2-现金流量'!BT3/(1+'B1-基本信息'!$C$38)*'B1-基本信息'!$M$39-'D1-期间费用'!CM4-'D1-期间费用'!CM21-'A2-现金流量'!BT24-CE7-CE8-CE12)*'B1-基本信息'!$M$38</f>
        <v>0</v>
      </c>
      <c r="CF24" s="781">
        <f>('A2-现金流量'!BU3/(1+'B1-基本信息'!$C$38)*'B1-基本信息'!$M$39-'D1-期间费用'!CN4-'D1-期间费用'!CN21-'A2-现金流量'!BU24-CF7-CF8-CF12)*'B1-基本信息'!$M$38</f>
        <v>0</v>
      </c>
      <c r="CG24" s="781">
        <f>('A2-现金流量'!BV3/(1+'B1-基本信息'!$C$38)*'B1-基本信息'!$M$39-'D1-期间费用'!CO4-'D1-期间费用'!CO21-'A2-现金流量'!BV24-CG7-CG8-CG12)*'B1-基本信息'!$M$38</f>
        <v>0</v>
      </c>
      <c r="CH24" s="781">
        <f>('A2-现金流量'!BW3/(1+'B1-基本信息'!$C$38)*'B1-基本信息'!$M$39-'D1-期间费用'!CP4-'D1-期间费用'!CP21-'A2-现金流量'!BW24-CH7-CH8-CH12)*'B1-基本信息'!$M$38</f>
        <v>0</v>
      </c>
      <c r="CI24" s="781">
        <f>('A2-现金流量'!BX3/(1+'B1-基本信息'!$C$38)*'B1-基本信息'!$M$39-'D1-期间费用'!CQ4-'D1-期间费用'!CQ21-'A2-现金流量'!BX24-CI7-CI8-CI12)*'B1-基本信息'!$M$38</f>
        <v>0</v>
      </c>
      <c r="CJ24" s="781">
        <f>('A2-现金流量'!BY3/(1+'B1-基本信息'!$C$38)*'B1-基本信息'!$M$39-'D1-期间费用'!CR4-'D1-期间费用'!CR21-'A2-现金流量'!BY24-CJ7-CJ8-CJ12)*'B1-基本信息'!$M$38</f>
        <v>0</v>
      </c>
      <c r="CK24" s="781">
        <f>('A2-现金流量'!BZ3/(1+'B1-基本信息'!$C$38)*'B1-基本信息'!$M$39-'D1-期间费用'!CS4-'D1-期间费用'!CS21-'A2-现金流量'!BZ24-CK7-CK8-CK12)*'B1-基本信息'!$M$38</f>
        <v>0</v>
      </c>
      <c r="CL24" s="781">
        <f>('A2-现金流量'!CA3/(1+'B1-基本信息'!$C$38)*'B1-基本信息'!$M$39-'D1-期间费用'!CT4-'D1-期间费用'!CT21-'A2-现金流量'!CA24-CL7-CL8-CL12)*'B1-基本信息'!$M$38</f>
        <v>0</v>
      </c>
      <c r="CM24" s="781">
        <f>('A2-现金流量'!CB3/(1+'B1-基本信息'!$C$38)*'B1-基本信息'!$M$39-'D1-期间费用'!CU4-'D1-期间费用'!CU21-'A2-现金流量'!CB24-CM7-CM8-CM12)*'B1-基本信息'!$M$38</f>
        <v>0</v>
      </c>
      <c r="CN24" s="781">
        <f>('A2-现金流量'!CC3/(1+'B1-基本信息'!$C$38)*'B1-基本信息'!$M$39-'D1-期间费用'!CV4-'D1-期间费用'!CV21-'A2-现金流量'!CC24-CN7-CN8-CN12)*'B1-基本信息'!$M$38</f>
        <v>0</v>
      </c>
      <c r="CO24" s="781">
        <f>('A2-现金流量'!CD3/(1+'B1-基本信息'!$C$38)*'B1-基本信息'!$M$39-'D1-期间费用'!CW4-'D1-期间费用'!CW21-'A2-现金流量'!CD24-CO7-CO8-CO12)*'B1-基本信息'!$M$38</f>
        <v>0</v>
      </c>
      <c r="CP24" s="781">
        <f>('A2-现金流量'!CE3/(1+'B1-基本信息'!$C$38)*'B1-基本信息'!$M$39-'D1-期间费用'!CX4-'D1-期间费用'!CX21-'A2-现金流量'!CE24-CP7-CP8-CP12)*'B1-基本信息'!$M$38</f>
        <v>0</v>
      </c>
      <c r="CQ24" s="781">
        <f>('A2-现金流量'!CF3/(1+'B1-基本信息'!$C$38)*'B1-基本信息'!$M$39-'D1-期间费用'!CY4-'D1-期间费用'!CY21-'A2-现金流量'!CF24-CQ7-CQ8-CQ12)*'B1-基本信息'!$M$38</f>
        <v>0</v>
      </c>
      <c r="CR24" s="781">
        <f>('A2-现金流量'!CG3/(1+'B1-基本信息'!$C$38)*'B1-基本信息'!$M$39-'D1-期间费用'!CZ4-'D1-期间费用'!CZ21-'A2-现金流量'!CG24-CR7-CR8-CR12)*'B1-基本信息'!$M$38</f>
        <v>0</v>
      </c>
      <c r="CS24" s="781">
        <f>('A2-现金流量'!CH3/(1+'B1-基本信息'!$C$38)*'B1-基本信息'!$M$39-'D1-期间费用'!DA4-'D1-期间费用'!DA21-'A2-现金流量'!CH24-CS7-CS8-CS12)*'B1-基本信息'!$M$38</f>
        <v>0</v>
      </c>
      <c r="CT24" s="781">
        <f>('A2-现金流量'!CI3/(1+'B1-基本信息'!$C$38)*'B1-基本信息'!$M$39-'D1-期间费用'!DB4-'D1-期间费用'!DB21-'A2-现金流量'!CI24-CT7-CT8-CT12)*'B1-基本信息'!$M$38</f>
        <v>0</v>
      </c>
      <c r="CU24" s="781">
        <f>('A2-现金流量'!CJ3/(1+'B1-基本信息'!$C$38)*'B1-基本信息'!$M$39-'D1-期间费用'!DC4-'D1-期间费用'!DC21-'A2-现金流量'!CJ24-CU7-CU8-CU12)*'B1-基本信息'!$M$38</f>
        <v>0</v>
      </c>
      <c r="CV24" s="781">
        <f>('A2-现金流量'!CK3/(1+'B1-基本信息'!$C$38)*'B1-基本信息'!$M$39-'D1-期间费用'!DD4-'D1-期间费用'!DD21-'A2-现金流量'!CK24-CV7-CV8-CV12)*'B1-基本信息'!$M$38</f>
        <v>0</v>
      </c>
      <c r="CW24" s="781">
        <f>('A2-现金流量'!CL3/(1+'B1-基本信息'!$C$38)*'B1-基本信息'!$M$39-'D1-期间费用'!DE4-'D1-期间费用'!DE21-'A2-现金流量'!CL24-CW7-CW8-CW12)*'B1-基本信息'!$M$38</f>
        <v>0</v>
      </c>
      <c r="CX24" s="781">
        <f>('A2-现金流量'!CM3/(1+'B1-基本信息'!$C$38)*'B1-基本信息'!$M$39-'D1-期间费用'!DF4-'D1-期间费用'!DF21-'A2-现金流量'!CM24-CX7-CX8-CX12)*'B1-基本信息'!$M$38</f>
        <v>0</v>
      </c>
      <c r="CY24" s="781">
        <f>('A2-现金流量'!CN3/(1+'B1-基本信息'!$C$38)*'B1-基本信息'!$M$39-'D1-期间费用'!DG4-'D1-期间费用'!DG21-'A2-现金流量'!CN24-CY7-CY8-CY12)*'B1-基本信息'!$M$38</f>
        <v>0</v>
      </c>
      <c r="CZ24" s="781">
        <f>('A2-现金流量'!CO3/(1+'B1-基本信息'!$C$38)*'B1-基本信息'!$M$39-'D1-期间费用'!DH4-'D1-期间费用'!DH21-'A2-现金流量'!CO24-CZ7-CZ8-CZ12)*'B1-基本信息'!$M$38</f>
        <v>0</v>
      </c>
      <c r="DA24" s="781">
        <f>('A2-现金流量'!CP3/(1+'B1-基本信息'!$C$38)*'B1-基本信息'!$M$39-'D1-期间费用'!DI4-'D1-期间费用'!DI21-'A2-现金流量'!CP24-DA7-DA8-DA12)*'B1-基本信息'!$M$38</f>
        <v>0</v>
      </c>
      <c r="DB24" s="781">
        <f>('A2-现金流量'!CQ3/(1+'B1-基本信息'!$C$38)*'B1-基本信息'!$M$39-'D1-期间费用'!DJ4-'D1-期间费用'!DJ21-'A2-现金流量'!CQ24-DB7-DB8-DB12)*'B1-基本信息'!$M$38</f>
        <v>0</v>
      </c>
      <c r="DC24" s="781">
        <f>('A2-现金流量'!CR3/(1+'B1-基本信息'!$C$38)*'B1-基本信息'!$M$39-'D1-期间费用'!DK4-'D1-期间费用'!DK21-'A2-现金流量'!CR24-DC7-DC8-DC12)*'B1-基本信息'!$M$38</f>
        <v>0</v>
      </c>
      <c r="DD24" s="781">
        <f>('A2-现金流量'!CS3/(1+'B1-基本信息'!$C$38)*'B1-基本信息'!$M$39-'D1-期间费用'!DL4-'D1-期间费用'!DL21-'A2-现金流量'!CS24-DD7-DD8-DD12)*'B1-基本信息'!$M$38</f>
        <v>0</v>
      </c>
      <c r="DE24" s="781">
        <f>('A2-现金流量'!CT3/(1+'B1-基本信息'!$C$38)*'B1-基本信息'!$M$39-'D1-期间费用'!DM4-'D1-期间费用'!DM21-'A2-现金流量'!CT24-DE7-DE8-DE12)*'B1-基本信息'!$M$38</f>
        <v>0</v>
      </c>
      <c r="DF24" s="781">
        <f>('A2-现金流量'!CU3/(1+'B1-基本信息'!$C$38)*'B1-基本信息'!$M$39-'D1-期间费用'!DN4-'D1-期间费用'!DN21-'A2-现金流量'!CU24-DF7-DF8-DF12)*'B1-基本信息'!$M$38</f>
        <v>0</v>
      </c>
      <c r="DG24" s="781">
        <f>('A2-现金流量'!CV3/(1+'B1-基本信息'!$C$38)*'B1-基本信息'!$M$39-'D1-期间费用'!DO4-'D1-期间费用'!DO21-'A2-现金流量'!CV24-DG7-DG8-DG12)*'B1-基本信息'!$M$38</f>
        <v>0</v>
      </c>
      <c r="DH24" s="781">
        <f>('A2-现金流量'!CW3/(1+'B1-基本信息'!$C$38)*'B1-基本信息'!$M$39-'D1-期间费用'!DP4-'D1-期间费用'!DP21-'A2-现金流量'!CW24-DH7-DH8-DH12)*'B1-基本信息'!$M$38</f>
        <v>0</v>
      </c>
      <c r="DI24" s="781">
        <f>('A2-现金流量'!CX3/(1+'B1-基本信息'!$C$38)*'B1-基本信息'!$M$39-'D1-期间费用'!DQ4-'D1-期间费用'!DQ21-'A2-现金流量'!CX24-DI7-DI8-DI12)*'B1-基本信息'!$M$38</f>
        <v>0</v>
      </c>
      <c r="DJ24" s="781">
        <f>('A2-现金流量'!CY3/(1+'B1-基本信息'!$C$38)*'B1-基本信息'!$M$39-'D1-期间费用'!DR4-'D1-期间费用'!DR21-'A2-现金流量'!CY24-DJ7-DJ8-DJ12)*'B1-基本信息'!$M$38</f>
        <v>0</v>
      </c>
      <c r="DK24" s="781">
        <f>('A2-现金流量'!CZ3/(1+'B1-基本信息'!$C$38)*'B1-基本信息'!$M$39-'D1-期间费用'!DS4-'D1-期间费用'!DS21-'A2-现金流量'!CZ24-DK7-DK8-DK12)*'B1-基本信息'!$M$38</f>
        <v>0</v>
      </c>
      <c r="DL24" s="781">
        <f>('A2-现金流量'!DA3/(1+'B1-基本信息'!$C$38)*'B1-基本信息'!$M$39-'D1-期间费用'!DT4-'D1-期间费用'!DT21-'A2-现金流量'!DA24-DL7-DL8-DL12)*'B1-基本信息'!$M$38</f>
        <v>0</v>
      </c>
      <c r="DM24" s="781">
        <f>('A2-现金流量'!DB3/(1+'B1-基本信息'!$C$38)*'B1-基本信息'!$M$39-'D1-期间费用'!DU4-'D1-期间费用'!DU21-'A2-现金流量'!DB24-DM7-DM8-DM12)*'B1-基本信息'!$M$38</f>
        <v>0</v>
      </c>
      <c r="DN24" s="781">
        <f>('A2-现金流量'!DC3/(1+'B1-基本信息'!$C$38)*'B1-基本信息'!$M$39-'D1-期间费用'!DV4-'D1-期间费用'!DV21-'A2-现金流量'!DC24-DN7-DN8-DN12)*'B1-基本信息'!$M$38</f>
        <v>0</v>
      </c>
      <c r="DO24" s="781">
        <f>('A2-现金流量'!DD3/(1+'B1-基本信息'!$C$38)*'B1-基本信息'!$M$39-'D1-期间费用'!DW4-'D1-期间费用'!DW21-'A2-现金流量'!DD24-DO7-DO8-DO12)*'B1-基本信息'!$M$38</f>
        <v>0</v>
      </c>
      <c r="DP24" s="781">
        <f>('A2-现金流量'!DE3/(1+'B1-基本信息'!$C$38)*'B1-基本信息'!$M$39-'D1-期间费用'!DX4-'D1-期间费用'!DX21-'A2-现金流量'!DE24-DP7-DP8-DP12)*'B1-基本信息'!$M$38</f>
        <v>0</v>
      </c>
      <c r="DQ24" s="781">
        <f>('A2-现金流量'!DF3/(1+'B1-基本信息'!$C$38)*'B1-基本信息'!$M$39-'D1-期间费用'!DY4-'D1-期间费用'!DY21-'A2-现金流量'!DF24-DQ7-DQ8-DQ12)*'B1-基本信息'!$M$38</f>
        <v>0</v>
      </c>
      <c r="DR24" s="781">
        <f>('A2-现金流量'!DG3/(1+'B1-基本信息'!$C$38)*'B1-基本信息'!$M$39-'D1-期间费用'!DZ4-'D1-期间费用'!DZ21-'A2-现金流量'!DG24-DR7-DR8-DR12)*'B1-基本信息'!$M$38</f>
        <v>0</v>
      </c>
      <c r="DS24" s="781">
        <f>('A2-现金流量'!DH3/(1+'B1-基本信息'!$C$38)*'B1-基本信息'!$M$39-'D1-期间费用'!EA4-'D1-期间费用'!EA21-'A2-现金流量'!DH24-DS7-DS8-DS12)*'B1-基本信息'!$M$38</f>
        <v>0</v>
      </c>
      <c r="DT24" s="781">
        <f>('A2-现金流量'!DI3/(1+'B1-基本信息'!$C$38)*'B1-基本信息'!$M$39-'D1-期间费用'!EB4-'D1-期间费用'!EB21-'A2-现金流量'!DI24-DT7-DT8-DT12)*'B1-基本信息'!$M$38</f>
        <v>0</v>
      </c>
      <c r="DU24" s="781">
        <f>('A2-现金流量'!DJ3/(1+'B1-基本信息'!$C$38)*'B1-基本信息'!$M$39-'D1-期间费用'!EC4-'D1-期间费用'!EC21-'A2-现金流量'!DJ24-DU7-DU8-DU12)*'B1-基本信息'!$M$38</f>
        <v>0</v>
      </c>
      <c r="DV24" s="781">
        <f>('A2-现金流量'!DK3/(1+'B1-基本信息'!$C$38)*'B1-基本信息'!$M$39-'D1-期间费用'!ED4-'D1-期间费用'!ED21-'A2-现金流量'!DK24-DV7-DV8-DV12)*'B1-基本信息'!$M$38</f>
        <v>0</v>
      </c>
      <c r="DW24" s="781">
        <f>('A2-现金流量'!DL3/(1+'B1-基本信息'!$C$38)*'B1-基本信息'!$M$39-'D1-期间费用'!EE4-'D1-期间费用'!EE21-'A2-现金流量'!DL24-DW7-DW8-DW12)*'B1-基本信息'!$M$38</f>
        <v>0</v>
      </c>
      <c r="DX24" s="781">
        <f>('A2-现金流量'!DM3/(1+'B1-基本信息'!$C$38)*'B1-基本信息'!$M$39-'D1-期间费用'!EF4-'D1-期间费用'!EF21-'A2-现金流量'!DM24-DX7-DX8-DX12)*'B1-基本信息'!$M$38</f>
        <v>0</v>
      </c>
      <c r="DY24" s="781">
        <f>('A2-现金流量'!DN3/(1+'B1-基本信息'!$C$38)*'B1-基本信息'!$M$39-'D1-期间费用'!EG4-'D1-期间费用'!EG21-'A2-现金流量'!DN24-DY7-DY8-DY12)*'B1-基本信息'!$M$38</f>
        <v>0</v>
      </c>
      <c r="DZ24" s="781">
        <f>('A2-现金流量'!DO3/(1+'B1-基本信息'!$C$38)*'B1-基本信息'!$M$39-'D1-期间费用'!EH4-'D1-期间费用'!EH21-'A2-现金流量'!DO24-DZ7-DZ8-DZ12)*'B1-基本信息'!$M$38</f>
        <v>0</v>
      </c>
    </row>
    <row r="25" spans="2:130" ht="16.05" customHeight="1" x14ac:dyDescent="0.25">
      <c r="B25" s="776"/>
      <c r="C25" s="776" t="s">
        <v>832</v>
      </c>
      <c r="D25" s="781"/>
      <c r="E25" s="781"/>
      <c r="F25" s="781">
        <f>DZ25</f>
        <v>0</v>
      </c>
      <c r="G25" s="782"/>
      <c r="H25" s="783"/>
      <c r="I25" s="781"/>
      <c r="J25" s="781"/>
      <c r="K25" s="781"/>
      <c r="L25" s="781"/>
      <c r="M25" s="781"/>
      <c r="N25" s="781"/>
      <c r="O25" s="781"/>
      <c r="P25" s="781"/>
      <c r="Q25" s="784"/>
      <c r="R25" s="797">
        <f>R24</f>
        <v>0</v>
      </c>
      <c r="S25" s="792">
        <f>R25+S24</f>
        <v>0</v>
      </c>
      <c r="T25" s="792">
        <f>S25+T24</f>
        <v>0</v>
      </c>
      <c r="U25" s="792">
        <f t="shared" ref="U25:CE25" si="19">T25+U24</f>
        <v>0</v>
      </c>
      <c r="V25" s="792">
        <f>U25+V24</f>
        <v>0</v>
      </c>
      <c r="W25" s="792">
        <f t="shared" si="19"/>
        <v>0</v>
      </c>
      <c r="X25" s="792">
        <f t="shared" si="19"/>
        <v>0</v>
      </c>
      <c r="Y25" s="792">
        <f t="shared" si="19"/>
        <v>0</v>
      </c>
      <c r="Z25" s="792">
        <f t="shared" si="19"/>
        <v>0</v>
      </c>
      <c r="AA25" s="792">
        <f t="shared" si="19"/>
        <v>0</v>
      </c>
      <c r="AB25" s="792">
        <f t="shared" si="19"/>
        <v>0</v>
      </c>
      <c r="AC25" s="792">
        <f t="shared" si="19"/>
        <v>0</v>
      </c>
      <c r="AD25" s="792">
        <f t="shared" si="19"/>
        <v>0</v>
      </c>
      <c r="AE25" s="792">
        <f t="shared" si="19"/>
        <v>0</v>
      </c>
      <c r="AF25" s="792">
        <f t="shared" si="19"/>
        <v>0</v>
      </c>
      <c r="AG25" s="792">
        <f t="shared" si="19"/>
        <v>0</v>
      </c>
      <c r="AH25" s="792">
        <f t="shared" si="19"/>
        <v>0</v>
      </c>
      <c r="AI25" s="792">
        <f t="shared" si="19"/>
        <v>0</v>
      </c>
      <c r="AJ25" s="792">
        <f t="shared" si="19"/>
        <v>0</v>
      </c>
      <c r="AK25" s="792">
        <f t="shared" si="19"/>
        <v>0</v>
      </c>
      <c r="AL25" s="792">
        <f t="shared" si="19"/>
        <v>0</v>
      </c>
      <c r="AM25" s="792">
        <f t="shared" si="19"/>
        <v>0</v>
      </c>
      <c r="AN25" s="792">
        <f t="shared" si="19"/>
        <v>0</v>
      </c>
      <c r="AO25" s="792">
        <f t="shared" si="19"/>
        <v>0</v>
      </c>
      <c r="AP25" s="792">
        <f t="shared" si="19"/>
        <v>0</v>
      </c>
      <c r="AQ25" s="792">
        <f t="shared" si="19"/>
        <v>0</v>
      </c>
      <c r="AR25" s="792">
        <f t="shared" si="19"/>
        <v>0</v>
      </c>
      <c r="AS25" s="792">
        <f t="shared" si="19"/>
        <v>0</v>
      </c>
      <c r="AT25" s="792">
        <f t="shared" si="19"/>
        <v>0</v>
      </c>
      <c r="AU25" s="792">
        <f t="shared" si="19"/>
        <v>0</v>
      </c>
      <c r="AV25" s="792">
        <f t="shared" si="19"/>
        <v>0</v>
      </c>
      <c r="AW25" s="792">
        <f t="shared" si="19"/>
        <v>0</v>
      </c>
      <c r="AX25" s="792">
        <f t="shared" si="19"/>
        <v>0</v>
      </c>
      <c r="AY25" s="792">
        <f t="shared" si="19"/>
        <v>0</v>
      </c>
      <c r="AZ25" s="792">
        <f t="shared" si="19"/>
        <v>0</v>
      </c>
      <c r="BA25" s="792">
        <f t="shared" si="19"/>
        <v>0</v>
      </c>
      <c r="BB25" s="792">
        <f t="shared" si="19"/>
        <v>0</v>
      </c>
      <c r="BC25" s="792">
        <f t="shared" si="19"/>
        <v>0</v>
      </c>
      <c r="BD25" s="792">
        <f t="shared" si="19"/>
        <v>0</v>
      </c>
      <c r="BE25" s="792">
        <f t="shared" si="19"/>
        <v>0</v>
      </c>
      <c r="BF25" s="792">
        <f t="shared" si="19"/>
        <v>0</v>
      </c>
      <c r="BG25" s="792">
        <f t="shared" si="19"/>
        <v>0</v>
      </c>
      <c r="BH25" s="792">
        <f t="shared" si="19"/>
        <v>0</v>
      </c>
      <c r="BI25" s="792">
        <f t="shared" si="19"/>
        <v>0</v>
      </c>
      <c r="BJ25" s="792">
        <f t="shared" si="19"/>
        <v>0</v>
      </c>
      <c r="BK25" s="792">
        <f>BJ25+BK24</f>
        <v>0</v>
      </c>
      <c r="BL25" s="792">
        <f t="shared" si="19"/>
        <v>0</v>
      </c>
      <c r="BM25" s="792">
        <f t="shared" si="19"/>
        <v>0</v>
      </c>
      <c r="BN25" s="792">
        <f t="shared" si="19"/>
        <v>0</v>
      </c>
      <c r="BO25" s="792">
        <f t="shared" si="19"/>
        <v>0</v>
      </c>
      <c r="BP25" s="792">
        <f t="shared" si="19"/>
        <v>0</v>
      </c>
      <c r="BQ25" s="792">
        <f t="shared" si="19"/>
        <v>0</v>
      </c>
      <c r="BR25" s="792">
        <f t="shared" si="19"/>
        <v>0</v>
      </c>
      <c r="BS25" s="792">
        <f t="shared" si="19"/>
        <v>0</v>
      </c>
      <c r="BT25" s="792">
        <f t="shared" si="19"/>
        <v>0</v>
      </c>
      <c r="BU25" s="792">
        <f t="shared" si="19"/>
        <v>0</v>
      </c>
      <c r="BV25" s="792">
        <f t="shared" si="19"/>
        <v>0</v>
      </c>
      <c r="BW25" s="792">
        <f t="shared" si="19"/>
        <v>0</v>
      </c>
      <c r="BX25" s="792">
        <f t="shared" si="19"/>
        <v>0</v>
      </c>
      <c r="BY25" s="792">
        <f t="shared" si="19"/>
        <v>0</v>
      </c>
      <c r="BZ25" s="792">
        <f t="shared" si="19"/>
        <v>0</v>
      </c>
      <c r="CA25" s="792">
        <f t="shared" si="19"/>
        <v>0</v>
      </c>
      <c r="CB25" s="792">
        <f t="shared" si="19"/>
        <v>0</v>
      </c>
      <c r="CC25" s="792">
        <f t="shared" si="19"/>
        <v>0</v>
      </c>
      <c r="CD25" s="792">
        <f t="shared" si="19"/>
        <v>0</v>
      </c>
      <c r="CE25" s="792">
        <f t="shared" si="19"/>
        <v>0</v>
      </c>
      <c r="CF25" s="792">
        <f t="shared" ref="CF25:DZ25" si="20">CE25+CF24</f>
        <v>0</v>
      </c>
      <c r="CG25" s="792">
        <f t="shared" si="20"/>
        <v>0</v>
      </c>
      <c r="CH25" s="792">
        <f>CG25+CH24</f>
        <v>0</v>
      </c>
      <c r="CI25" s="792">
        <f t="shared" si="20"/>
        <v>0</v>
      </c>
      <c r="CJ25" s="792">
        <f>CI25+CJ24</f>
        <v>0</v>
      </c>
      <c r="CK25" s="792">
        <f t="shared" si="20"/>
        <v>0</v>
      </c>
      <c r="CL25" s="792">
        <f t="shared" si="20"/>
        <v>0</v>
      </c>
      <c r="CM25" s="792">
        <f t="shared" si="20"/>
        <v>0</v>
      </c>
      <c r="CN25" s="792">
        <f t="shared" si="20"/>
        <v>0</v>
      </c>
      <c r="CO25" s="792">
        <f t="shared" si="20"/>
        <v>0</v>
      </c>
      <c r="CP25" s="792">
        <f t="shared" si="20"/>
        <v>0</v>
      </c>
      <c r="CQ25" s="792">
        <f t="shared" si="20"/>
        <v>0</v>
      </c>
      <c r="CR25" s="792">
        <f t="shared" si="20"/>
        <v>0</v>
      </c>
      <c r="CS25" s="792">
        <f t="shared" si="20"/>
        <v>0</v>
      </c>
      <c r="CT25" s="792">
        <f t="shared" si="20"/>
        <v>0</v>
      </c>
      <c r="CU25" s="792">
        <f t="shared" si="20"/>
        <v>0</v>
      </c>
      <c r="CV25" s="792">
        <f t="shared" si="20"/>
        <v>0</v>
      </c>
      <c r="CW25" s="792">
        <f t="shared" si="20"/>
        <v>0</v>
      </c>
      <c r="CX25" s="792">
        <f t="shared" si="20"/>
        <v>0</v>
      </c>
      <c r="CY25" s="792">
        <f t="shared" si="20"/>
        <v>0</v>
      </c>
      <c r="CZ25" s="792">
        <f t="shared" si="20"/>
        <v>0</v>
      </c>
      <c r="DA25" s="792">
        <f t="shared" si="20"/>
        <v>0</v>
      </c>
      <c r="DB25" s="792">
        <f t="shared" si="20"/>
        <v>0</v>
      </c>
      <c r="DC25" s="792">
        <f t="shared" si="20"/>
        <v>0</v>
      </c>
      <c r="DD25" s="792">
        <f t="shared" si="20"/>
        <v>0</v>
      </c>
      <c r="DE25" s="792">
        <f t="shared" si="20"/>
        <v>0</v>
      </c>
      <c r="DF25" s="792">
        <f t="shared" si="20"/>
        <v>0</v>
      </c>
      <c r="DG25" s="792">
        <f t="shared" si="20"/>
        <v>0</v>
      </c>
      <c r="DH25" s="792">
        <f t="shared" si="20"/>
        <v>0</v>
      </c>
      <c r="DI25" s="792">
        <f t="shared" si="20"/>
        <v>0</v>
      </c>
      <c r="DJ25" s="792">
        <f t="shared" si="20"/>
        <v>0</v>
      </c>
      <c r="DK25" s="792">
        <f t="shared" si="20"/>
        <v>0</v>
      </c>
      <c r="DL25" s="792">
        <f t="shared" si="20"/>
        <v>0</v>
      </c>
      <c r="DM25" s="792">
        <f t="shared" si="20"/>
        <v>0</v>
      </c>
      <c r="DN25" s="792">
        <f t="shared" si="20"/>
        <v>0</v>
      </c>
      <c r="DO25" s="792">
        <f t="shared" si="20"/>
        <v>0</v>
      </c>
      <c r="DP25" s="792">
        <f t="shared" si="20"/>
        <v>0</v>
      </c>
      <c r="DQ25" s="792">
        <f t="shared" si="20"/>
        <v>0</v>
      </c>
      <c r="DR25" s="792">
        <f t="shared" si="20"/>
        <v>0</v>
      </c>
      <c r="DS25" s="792">
        <f t="shared" si="20"/>
        <v>0</v>
      </c>
      <c r="DT25" s="792">
        <f t="shared" si="20"/>
        <v>0</v>
      </c>
      <c r="DU25" s="792">
        <f t="shared" si="20"/>
        <v>0</v>
      </c>
      <c r="DV25" s="792">
        <f t="shared" si="20"/>
        <v>0</v>
      </c>
      <c r="DW25" s="792">
        <f t="shared" si="20"/>
        <v>0</v>
      </c>
      <c r="DX25" s="792">
        <f t="shared" si="20"/>
        <v>0</v>
      </c>
      <c r="DY25" s="792">
        <f t="shared" si="20"/>
        <v>0</v>
      </c>
      <c r="DZ25" s="792">
        <f t="shared" si="20"/>
        <v>0</v>
      </c>
    </row>
    <row r="26" spans="2:130" ht="16.05" customHeight="1" x14ac:dyDescent="0.25">
      <c r="B26" s="776"/>
      <c r="C26" s="776" t="s">
        <v>833</v>
      </c>
      <c r="D26" s="781"/>
      <c r="E26" s="781"/>
      <c r="F26" s="781">
        <f>SUM(R26:DZ26)</f>
        <v>0</v>
      </c>
      <c r="G26" s="782"/>
      <c r="H26" s="783"/>
      <c r="I26" s="781"/>
      <c r="J26" s="781"/>
      <c r="K26" s="781"/>
      <c r="L26" s="781"/>
      <c r="M26" s="781"/>
      <c r="N26" s="781"/>
      <c r="O26" s="781"/>
      <c r="P26" s="781"/>
      <c r="Q26" s="784"/>
      <c r="R26" s="800"/>
      <c r="S26" s="792"/>
      <c r="T26" s="792"/>
      <c r="U26" s="792"/>
      <c r="V26" s="792">
        <f>IF(V25&gt;0,IF(OR(V27=4,V27=7,V27=10,V27=1),IF((V25-SUM($R26:U26))&lt;0,0,V25-SUM($R26:U26)),0),0)</f>
        <v>0</v>
      </c>
      <c r="W26" s="792">
        <f>IF(W25&gt;0,IF(OR(W27=4,W27=7,W27=10,W27=1),IF((W25-SUM($R26:V26))&lt;0,0,W25-SUM($R26:V26)),0),0)</f>
        <v>0</v>
      </c>
      <c r="X26" s="792">
        <f>IF(X25&gt;0,IF(OR(X27=4,X27=7,X27=10,X27=1),IF((X25-SUM($R26:W26))&lt;0,0,X25-SUM($R26:W26)),0),0)</f>
        <v>0</v>
      </c>
      <c r="Y26" s="792">
        <f>IF(Y25&gt;0,IF(OR(Y27=4,Y27=7,Y27=10,Y27=1),IF((Y25-SUM($R26:X26))&lt;0,0,Y25-SUM($R26:X26)),0),0)</f>
        <v>0</v>
      </c>
      <c r="Z26" s="792">
        <f>IF(Z25&gt;0,IF(OR(Z27=4,Z27=7,Z27=10,Z27=1),IF((Z25-SUM($R26:Y26))&lt;0,0,Z25-SUM($R26:Y26)),0),0)</f>
        <v>0</v>
      </c>
      <c r="AA26" s="792">
        <f>IF(AA25&gt;0,IF(OR(AA27=4,AA27=7,AA27=10,AA27=1),IF((AA25-SUM($R26:Z26))&lt;0,0,AA25-SUM($R26:Z26)),0),0)</f>
        <v>0</v>
      </c>
      <c r="AB26" s="792">
        <f>IF(AB25&gt;0,IF(OR(AB27=4,AB27=7,AB27=10,AB27=1),IF((AB25-SUM($R26:AA26))&lt;0,0,AB25-SUM($R26:AA26)),0),0)</f>
        <v>0</v>
      </c>
      <c r="AC26" s="792">
        <f>IF(AC25&gt;0,IF(OR(AC27=4,AC27=7,AC27=10,AC27=1),IF((AC25-SUM($R26:AB26))&lt;0,0,AC25-SUM($R26:AB26)),0),0)</f>
        <v>0</v>
      </c>
      <c r="AD26" s="792">
        <f>IF(AD25&gt;0,IF(OR(AD27=4,AD27=7,AD27=10,AD27=1),IF((AD25-SUM($R26:AC26))&lt;0,0,AD25-SUM($R26:AC26)),0),0)</f>
        <v>0</v>
      </c>
      <c r="AE26" s="792">
        <f>IF(AE25&gt;0,IF(OR(AE27=4,AE27=7,AE27=10,AE27=1),IF((AE25-SUM($R26:AD26))&lt;0,0,AE25-SUM($R26:AD26)),0),0)</f>
        <v>0</v>
      </c>
      <c r="AF26" s="792">
        <f>IF(AF25&gt;0,IF(OR(AF27=4,AF27=7,AF27=10,AF27=1),IF((AF25-SUM($R26:AE26))&lt;0,0,AF25-SUM($R26:AE26)),0),0)</f>
        <v>0</v>
      </c>
      <c r="AG26" s="792">
        <f>IF(AG25&gt;0,IF(OR(AG27=4,AG27=7,AG27=10,AG27=1),IF((AG25-SUM($R26:AF26))&lt;0,0,AG25-SUM($R26:AF26)),0),0)</f>
        <v>0</v>
      </c>
      <c r="AH26" s="792">
        <f>IF(AH25&gt;0,IF(OR(AH27=4,AH27=7,AH27=10,AH27=1),IF((AH25-SUM($R26:AG26))&lt;0,0,AH25-SUM($R26:AG26)),0),0)</f>
        <v>0</v>
      </c>
      <c r="AI26" s="792">
        <f>IF(AI25&gt;0,IF(OR(AI27=4,AI27=7,AI27=10,AI27=1),IF((AI25-SUM($R26:AH26))&lt;0,0,AI25-SUM($R26:AH26)),0),0)</f>
        <v>0</v>
      </c>
      <c r="AJ26" s="792">
        <f>IF(AJ25&gt;0,IF(OR(AJ27=4,AJ27=7,AJ27=10,AJ27=1),IF((AJ25-SUM($R26:AI26))&lt;0,0,AJ25-SUM($R26:AI26)),0),0)</f>
        <v>0</v>
      </c>
      <c r="AK26" s="792">
        <f>IF(AK25&gt;0,IF(OR(AK27=4,AK27=7,AK27=10,AK27=1),IF((AK25-SUM($R26:AJ26))&lt;0,0,AK25-SUM($R26:AJ26)),0),0)</f>
        <v>0</v>
      </c>
      <c r="AL26" s="792">
        <f>IF(AL25&gt;0,IF(OR(AL27=4,AL27=7,AL27=10,AL27=1),IF((AL25-SUM($R26:AK26))&lt;0,0,AL25-SUM($R26:AK26)),0),0)</f>
        <v>0</v>
      </c>
      <c r="AM26" s="792">
        <f>IF(AM25&gt;0,IF(OR(AM27=4,AM27=7,AM27=10,AM27=1),IF((AM25-SUM($R26:AL26))&lt;0,0,AM25-SUM($R26:AL26)),0),0)</f>
        <v>0</v>
      </c>
      <c r="AN26" s="792">
        <f>IF(AN25&gt;0,IF(OR(AN27=4,AN27=7,AN27=10,AN27=1),IF((AN25-SUM($R26:AM26))&lt;0,0,AN25-SUM($R26:AM26)),0),0)</f>
        <v>0</v>
      </c>
      <c r="AO26" s="792">
        <f>IF(AO25&gt;0,IF(OR(AO27=4,AO27=7,AO27=10,AO27=1),IF((AO25-SUM($R26:AN26))&lt;0,0,AO25-SUM($R26:AN26)),0),0)</f>
        <v>0</v>
      </c>
      <c r="AP26" s="792">
        <f>IF(AP25&gt;0,IF(OR(AP27=4,AP27=7,AP27=10,AP27=1),IF((AP25-SUM($R26:AO26))&lt;0,0,AP25-SUM($R26:AO26)),0),0)</f>
        <v>0</v>
      </c>
      <c r="AQ26" s="792">
        <f>IF(AQ25&gt;0,IF(OR(AQ27=4,AQ27=7,AQ27=10,AQ27=1),IF((AQ25-SUM($R26:AP26))&lt;0,0,AQ25-SUM($R26:AP26)),0),0)</f>
        <v>0</v>
      </c>
      <c r="AR26" s="792">
        <f>IF(AR25&gt;0,IF(OR(AR27=4,AR27=7,AR27=10,AR27=1),IF((AR25-SUM($R26:AQ26))&lt;0,0,AR25-SUM($R26:AQ26)),0),0)</f>
        <v>0</v>
      </c>
      <c r="AS26" s="792">
        <f>IF(AS25&gt;0,IF(OR(AS27=4,AS27=7,AS27=10,AS27=1),IF((AS25-SUM($R26:AR26))&lt;0,0,AS25-SUM($R26:AR26)),0),0)</f>
        <v>0</v>
      </c>
      <c r="AT26" s="792">
        <f>IF(AT25&gt;0,IF(OR(AT27=4,AT27=7,AT27=10,AT27=1),IF((AT25-SUM($R26:AS26))&lt;0,0,AT25-SUM($R26:AS26)),0),0)</f>
        <v>0</v>
      </c>
      <c r="AU26" s="792">
        <f>IF(AU25&gt;0,IF(OR(AU27=4,AU27=7,AU27=10,AU27=1),IF((AU25-SUM($R26:AT26))&lt;0,0,AU25-SUM($R26:AT26)),0),0)</f>
        <v>0</v>
      </c>
      <c r="AV26" s="792">
        <f>IF(AV25&gt;0,IF(OR(AV27=4,AV27=7,AV27=10,AV27=1),IF((AV25-SUM($R26:AU26))&lt;0,0,AV25-SUM($R26:AU26)),0),0)</f>
        <v>0</v>
      </c>
      <c r="AW26" s="792">
        <f>IF(AW25&gt;0,IF(OR(AW27=4,AW27=7,AW27=10,AW27=1),IF((AW25-SUM($R26:AV26))&lt;0,0,AW25-SUM($R26:AV26)),0),0)</f>
        <v>0</v>
      </c>
      <c r="AX26" s="792">
        <f>IF(AX25&gt;0,IF(OR(AX27=4,AX27=7,AX27=10,AX27=1),IF((AX25-SUM($R26:AW26))&lt;0,0,AX25-SUM($R26:AW26)),0),0)</f>
        <v>0</v>
      </c>
      <c r="AY26" s="792">
        <f>IF(AY25&gt;0,IF(OR(AY27=4,AY27=7,AY27=10,AY27=1),IF((AY25-SUM($R26:AX26))&lt;0,0,AY25-SUM($R26:AX26)),0),0)</f>
        <v>0</v>
      </c>
      <c r="AZ26" s="792">
        <f>IF(AZ25&gt;0,IF(OR(AZ27=4,AZ27=7,AZ27=10,AZ27=1),IF((AZ25-SUM($R26:AY26))&lt;0,0,AZ25-SUM($R26:AY26)),0),0)</f>
        <v>0</v>
      </c>
      <c r="BA26" s="792">
        <f>IF(BA25&gt;0,IF(OR(BA27=4,BA27=7,BA27=10,BA27=1),IF((BA25-SUM($R26:AZ26))&lt;0,0,BA25-SUM($R26:AZ26)),0),0)</f>
        <v>0</v>
      </c>
      <c r="BB26" s="792">
        <f>IF(BB25&gt;0,IF(OR(BB27=4,BB27=7,BB27=10,BB27=1),IF((BB25-SUM($R26:BA26))&lt;0,0,BB25-SUM($R26:BA26)),0),0)</f>
        <v>0</v>
      </c>
      <c r="BC26" s="792">
        <f>IF(BC25&gt;0,IF(OR(BC27=4,BC27=7,BC27=10,BC27=1),IF((BC25-SUM($R26:BB26))&lt;0,0,BC25-SUM($R26:BB26)),0),0)</f>
        <v>0</v>
      </c>
      <c r="BD26" s="792">
        <f>IF(BD25&gt;0,IF(OR(BD27=4,BD27=7,BD27=10,BD27=1),IF((BD25-SUM($R26:BC26))&lt;0,0,BD25-SUM($R26:BC26)),0),0)</f>
        <v>0</v>
      </c>
      <c r="BE26" s="792">
        <f>IF(BE25&gt;0,IF(OR(BE27=4,BE27=7,BE27=10,BE27=1),IF((BE25-SUM($R26:BD26))&lt;0,0,BE25-SUM($R26:BD26)),0),0)</f>
        <v>0</v>
      </c>
      <c r="BF26" s="792">
        <f>IF(BF25&gt;0,IF(OR(BF27=4,BF27=7,BF27=10,BF27=1),IF((BF25-SUM($R26:BE26))&lt;0,0,BF25-SUM($R26:BE26)),0),0)</f>
        <v>0</v>
      </c>
      <c r="BG26" s="792">
        <f>IF(BG25&gt;0,IF(OR(BG27=4,BG27=7,BG27=10,BG27=1),IF((BG25-SUM($R26:BF26))&lt;0,0,BG25-SUM($R26:BF26)),0),0)</f>
        <v>0</v>
      </c>
      <c r="BH26" s="792">
        <f>IF(BH25&gt;0,IF(OR(BH27=4,BH27=7,BH27=10,BH27=1),IF((BH25-SUM($R26:BG26))&lt;0,0,BH25-SUM($R26:BG26)),0),0)</f>
        <v>0</v>
      </c>
      <c r="BI26" s="792">
        <f>IF(BI25&gt;0,IF(OR(BI27=4,BI27=7,BI27=10,BI27=1),IF((BI25-SUM($R26:BH26))&lt;0,0,BI25-SUM($R26:BH26)),0),0)</f>
        <v>0</v>
      </c>
      <c r="BJ26" s="792">
        <f>IF(BJ25&gt;0,IF(OR(BJ27=4,BJ27=7,BJ27=10,BJ27=1),IF((BJ25-SUM($R26:BI26))&lt;0,0,BJ25-SUM($R26:BI26)),0),0)</f>
        <v>0</v>
      </c>
      <c r="BK26" s="792">
        <f>IF(BK25&gt;0,IF(OR(BK27=4,BK27=7,BK27=10,BK27=1),IF((BK25-SUM($R26:BJ26))&lt;0,0,BK25-SUM($R26:BJ26)),0),0)</f>
        <v>0</v>
      </c>
      <c r="BL26" s="792">
        <f>IF(BL25&gt;0,IF(OR(BL27=4,BL27=7,BL27=10,BL27=1),IF((BL25-SUM($R26:BK26))&lt;0,0,BL25-SUM($R26:BK26)),0),0)</f>
        <v>0</v>
      </c>
      <c r="BM26" s="792">
        <f>IF(BM25&gt;0,IF(OR(BM27=4,BM27=7,BM27=10,BM27=1),IF((BM25-SUM($R26:BL26))&lt;0,0,BM25-SUM($R26:BL26)),0),0)</f>
        <v>0</v>
      </c>
      <c r="BN26" s="792">
        <f>IF(BN25&gt;0,IF(OR(BN27=4,BN27=7,BN27=10,BN27=1),IF((BN25-SUM($R26:BM26))&lt;0,0,BN25-SUM($R26:BM26)),0),0)</f>
        <v>0</v>
      </c>
      <c r="BO26" s="792">
        <f>IF(BO25&gt;0,IF(OR(BO27=4,BO27=7,BO27=10,BO27=1),IF((BO25-SUM($R26:BN26))&lt;0,0,BO25-SUM($R26:BN26)),0),0)</f>
        <v>0</v>
      </c>
      <c r="BP26" s="792">
        <f>IF(BP25&gt;0,IF(OR(BP27=4,BP27=7,BP27=10,BP27=1),IF((BP25-SUM($R26:BO26))&lt;0,0,BP25-SUM($R26:BO26)),0),0)</f>
        <v>0</v>
      </c>
      <c r="BQ26" s="792">
        <f>IF(BQ25&gt;0,IF(OR(BQ27=4,BQ27=7,BQ27=10,BQ27=1),IF((BQ25-SUM($R26:BP26))&lt;0,0,BQ25-SUM($R26:BP26)),0),0)</f>
        <v>0</v>
      </c>
      <c r="BR26" s="792">
        <f>IF(BR25&gt;0,IF(OR(BR27=4,BR27=7,BR27=10,BR27=1),IF((BR25-SUM($R26:BQ26))&lt;0,0,BR25-SUM($R26:BQ26)),0),0)</f>
        <v>0</v>
      </c>
      <c r="BS26" s="792">
        <f>IF(BS25&gt;0,IF(OR(BS27=4,BS27=7,BS27=10,BS27=1),IF((BS25-SUM($R26:BR26))&lt;0,0,BS25-SUM($R26:BR26)),0),0)</f>
        <v>0</v>
      </c>
      <c r="BT26" s="792">
        <f>IF(BT25&gt;0,IF(OR(BT27=4,BT27=7,BT27=10,BT27=1),IF((BT25-SUM($R26:BS26))&lt;0,0,BT25-SUM($R26:BS26)),0),0)</f>
        <v>0</v>
      </c>
      <c r="BU26" s="792">
        <f>IF(BU25&gt;0,IF(OR(BU27=4,BU27=7,BU27=10,BU27=1),IF((BU25-SUM($R26:BT26))&lt;0,0,BU25-SUM($R26:BT26)),0),0)</f>
        <v>0</v>
      </c>
      <c r="BV26" s="792">
        <f>IF(BV25&gt;0,IF(OR(BV27=4,BV27=7,BV27=10,BV27=1),IF((BV25-SUM($R26:BU26))&lt;0,0,BV25-SUM($R26:BU26)),0),0)</f>
        <v>0</v>
      </c>
      <c r="BW26" s="792">
        <f>IF(BW25&gt;0,IF(OR(BW27=4,BW27=7,BW27=10,BW27=1),IF((BW25-SUM($R26:BV26))&lt;0,0,BW25-SUM($R26:BV26)),0),0)</f>
        <v>0</v>
      </c>
      <c r="BX26" s="792">
        <f>IF(BX25&gt;0,IF(OR(BX27=4,BX27=7,BX27=10,BX27=1),IF((BX25-SUM($R26:BW26))&lt;0,0,BX25-SUM($R26:BW26)),0),0)</f>
        <v>0</v>
      </c>
      <c r="BY26" s="792">
        <f>IF(BY25&gt;0,IF(OR(BY27=4,BY27=7,BY27=10,BY27=1),IF((BY25-SUM($R26:BX26))&lt;0,0,BY25-SUM($R26:BX26)),0),0)</f>
        <v>0</v>
      </c>
      <c r="BZ26" s="792">
        <f>IF(BZ25&gt;0,IF(OR(BZ27=4,BZ27=7,BZ27=10,BZ27=1),IF((BZ25-SUM($R26:BY26))&lt;0,0,BZ25-SUM($R26:BY26)),0),0)</f>
        <v>0</v>
      </c>
      <c r="CA26" s="792">
        <f>IF(CA25&gt;0,IF(OR(CA27=4,CA27=7,CA27=10,CA27=1),IF((CA25-SUM($R26:BZ26))&lt;0,0,CA25-SUM($R26:BZ26)),0),0)</f>
        <v>0</v>
      </c>
      <c r="CB26" s="792">
        <f>IF(CB25&gt;0,IF(OR(CB27=4,CB27=7,CB27=10,CB27=1),IF((CB25-SUM($R26:CA26))&lt;0,0,CB25-SUM($R26:CA26)),0),0)</f>
        <v>0</v>
      </c>
      <c r="CC26" s="792">
        <f>IF(CC25&gt;0,IF(OR(CC27=4,CC27=7,CC27=10,CC27=1),IF((CC25-SUM($R26:CB26))&lt;0,0,CC25-SUM($R26:CB26)),0),0)</f>
        <v>0</v>
      </c>
      <c r="CD26" s="792">
        <f>IF(CD25&gt;0,IF(OR(CD27=4,CD27=7,CD27=10,CD27=1),IF((CD25-SUM($R26:CC26))&lt;0,0,CD25-SUM($R26:CC26)),0),0)</f>
        <v>0</v>
      </c>
      <c r="CE26" s="792">
        <f>IF(CE25&gt;0,IF(OR(CE27=4,CE27=7,CE27=10,CE27=1),IF((CE25-SUM($R26:CD26))&lt;0,0,CE25-SUM($R26:CD26)),0),0)</f>
        <v>0</v>
      </c>
      <c r="CF26" s="792">
        <f>IF(CF25&gt;0,IF(OR(CF27=4,CF27=7,CF27=10,CF27=1),IF((CF25-SUM($R26:CE26))&lt;0,0,CF25-SUM($R26:CE26)),0),0)</f>
        <v>0</v>
      </c>
      <c r="CG26" s="792">
        <f>IF(CG25&gt;0,IF(OR(CG27=4,CG27=7,CG27=10,CG27=1),IF((CG25-SUM($R26:CF26))&lt;0,0,CG25-SUM($R26:CF26)),0),0)</f>
        <v>0</v>
      </c>
      <c r="CH26" s="792">
        <f>IF(CH25&gt;0,IF(OR(CH27=4,CH27=7,CH27=10,CH27=1),IF((CH25-SUM($R26:CG26))&lt;0,0,CH25-SUM($R26:CG26)),0),0)</f>
        <v>0</v>
      </c>
      <c r="CI26" s="792">
        <f>IF(CI25&gt;0,IF(OR(CI27=4,CI27=7,CI27=10,CI27=1),IF((CI25-SUM($R26:CH26))&lt;0,0,CI25-SUM($R26:CH26)),0),0)</f>
        <v>0</v>
      </c>
      <c r="CJ26" s="792">
        <f>IF(CJ25&gt;0,IF(OR(CJ27=4,CJ27=7,CJ27=10,CJ27=1),IF((CJ25-SUM($R26:CI26))&lt;0,0,CJ25-SUM($R26:CI26)),0),0)</f>
        <v>0</v>
      </c>
      <c r="CK26" s="792">
        <f>IF(CK25&gt;0,IF(OR(CK27=4,CK27=7,CK27=10,CK27=1),IF((CK25-SUM($R26:CJ26))&lt;0,0,CK25-SUM($R26:CJ26)),0),0)</f>
        <v>0</v>
      </c>
      <c r="CL26" s="792">
        <f>IF(CL25&gt;0,IF(OR(CL27=4,CL27=7,CL27=10,CL27=1),IF((CL25-SUM($R26:CK26))&lt;0,0,CL25-SUM($R26:CK26)),0),0)</f>
        <v>0</v>
      </c>
      <c r="CM26" s="792">
        <f>IF(CM25&gt;0,IF(OR(CM27=4,CM27=7,CM27=10,CM27=1),IF((CM25-SUM($R26:CL26))&lt;0,0,CM25-SUM($R26:CL26)),0),0)</f>
        <v>0</v>
      </c>
      <c r="CN26" s="792">
        <f>IF(CN25&gt;0,IF(OR(CN27=4,CN27=7,CN27=10,CN27=1),IF((CN25-SUM($R26:CM26))&lt;0,0,CN25-SUM($R26:CM26)),0),0)</f>
        <v>0</v>
      </c>
      <c r="CO26" s="792">
        <f>IF(CO25&gt;0,IF(OR(CO27=4,CO27=7,CO27=10,CO27=1),IF((CO25-SUM($R26:CN26))&lt;0,0,CO25-SUM($R26:CN26)),0),0)</f>
        <v>0</v>
      </c>
      <c r="CP26" s="792">
        <f>IF(CP25&gt;0,IF(OR(CP27=4,CP27=7,CP27=10,CP27=1),IF((CP25-SUM($R26:CO26))&lt;0,0,CP25-SUM($R26:CO26)),0),0)</f>
        <v>0</v>
      </c>
      <c r="CQ26" s="792">
        <f>IF(CQ25&gt;0,IF(OR(CQ27=4,CQ27=7,CQ27=10,CQ27=1),IF((CQ25-SUM($R26:CP26))&lt;0,0,CQ25-SUM($R26:CP26)),0),0)</f>
        <v>0</v>
      </c>
      <c r="CR26" s="792">
        <f>IF(CR25&gt;0,IF(OR(CR27=4,CR27=7,CR27=10,CR27=1),IF((CR25-SUM($R26:CQ26))&lt;0,0,CR25-SUM($R26:CQ26)),0),0)</f>
        <v>0</v>
      </c>
      <c r="CS26" s="792">
        <f>IF(CS25&gt;0,IF(OR(CS27=4,CS27=7,CS27=10,CS27=1),IF((CS25-SUM($R26:CR26))&lt;0,0,CS25-SUM($R26:CR26)),0),0)</f>
        <v>0</v>
      </c>
      <c r="CT26" s="792">
        <f>IF(CT25&gt;0,IF(OR(CT27=4,CT27=7,CT27=10,CT27=1),IF((CT25-SUM($R26:CS26))&lt;0,0,CT25-SUM($R26:CS26)),0),0)</f>
        <v>0</v>
      </c>
      <c r="CU26" s="792">
        <f>IF(CU25&gt;0,IF(OR(CU27=4,CU27=7,CU27=10,CU27=1),IF((CU25-SUM($R26:CT26))&lt;0,0,CU25-SUM($R26:CT26)),0),0)</f>
        <v>0</v>
      </c>
      <c r="CV26" s="792">
        <f>IF(CV25&gt;0,IF(OR(CV27=4,CV27=7,CV27=10,CV27=1),IF((CV25-SUM($R26:CU26))&lt;0,0,CV25-SUM($R26:CU26)),0),0)</f>
        <v>0</v>
      </c>
      <c r="CW26" s="792">
        <f>IF(CW25&gt;0,IF(OR(CW27=4,CW27=7,CW27=10,CW27=1),IF((CW25-SUM($R26:CV26))&lt;0,0,CW25-SUM($R26:CV26)),0),0)</f>
        <v>0</v>
      </c>
      <c r="CX26" s="792">
        <f>IF(CX25&gt;0,IF(OR(CX27=4,CX27=7,CX27=10,CX27=1),IF((CX25-SUM($R26:CW26))&lt;0,0,CX25-SUM($R26:CW26)),0),0)</f>
        <v>0</v>
      </c>
      <c r="CY26" s="792">
        <f>IF(CY25&gt;0,IF(OR(CY27=4,CY27=7,CY27=10,CY27=1),IF((CY25-SUM($R26:CX26))&lt;0,0,CY25-SUM($R26:CX26)),0),0)</f>
        <v>0</v>
      </c>
      <c r="CZ26" s="792">
        <f>IF(CZ25&gt;0,IF(OR(CZ27=4,CZ27=7,CZ27=10,CZ27=1),IF((CZ25-SUM($R26:CY26))&lt;0,0,CZ25-SUM($R26:CY26)),0),0)</f>
        <v>0</v>
      </c>
      <c r="DA26" s="792">
        <f>IF(DA25&gt;0,IF(OR(DA27=4,DA27=7,DA27=10,DA27=1),IF((DA25-SUM($R26:CZ26))&lt;0,0,DA25-SUM($R26:CZ26)),0),0)</f>
        <v>0</v>
      </c>
      <c r="DB26" s="792">
        <f>IF(DB25&gt;0,IF(OR(DB27=4,DB27=7,DB27=10,DB27=1),IF((DB25-SUM($R26:DA26))&lt;0,0,DB25-SUM($R26:DA26)),0),0)</f>
        <v>0</v>
      </c>
      <c r="DC26" s="792">
        <f>IF(DC25&gt;0,IF(OR(DC27=4,DC27=7,DC27=10,DC27=1),IF((DC25-SUM($R26:DB26))&lt;0,0,DC25-SUM($R26:DB26)),0),0)</f>
        <v>0</v>
      </c>
      <c r="DD26" s="792">
        <f>IF(DD25&gt;0,IF(OR(DD27=4,DD27=7,DD27=10,DD27=1),IF((DD25-SUM($R26:DC26))&lt;0,0,DD25-SUM($R26:DC26)),0),0)</f>
        <v>0</v>
      </c>
      <c r="DE26" s="792">
        <f>IF(DE25&gt;0,IF(OR(DE27=4,DE27=7,DE27=10,DE27=1),IF((DE25-SUM($R26:DD26))&lt;0,0,DE25-SUM($R26:DD26)),0),0)</f>
        <v>0</v>
      </c>
      <c r="DF26" s="792">
        <f>IF(DF25&gt;0,IF(OR(DF27=4,DF27=7,DF27=10,DF27=1),IF((DF25-SUM($R26:DE26))&lt;0,0,DF25-SUM($R26:DE26)),0),0)</f>
        <v>0</v>
      </c>
      <c r="DG26" s="792">
        <f>IF(DG25&gt;0,IF(OR(DG27=4,DG27=7,DG27=10,DG27=1),IF((DG25-SUM($R26:DF26))&lt;0,0,DG25-SUM($R26:DF26)),0),0)</f>
        <v>0</v>
      </c>
      <c r="DH26" s="792">
        <f>IF(DH25&gt;0,IF(OR(DH27=4,DH27=7,DH27=10,DH27=1),IF((DH25-SUM($R26:DG26))&lt;0,0,DH25-SUM($R26:DG26)),0),0)</f>
        <v>0</v>
      </c>
      <c r="DI26" s="792">
        <f>IF(DI25&gt;0,IF(OR(DI27=4,DI27=7,DI27=10,DI27=1),IF((DI25-SUM($R26:DH26))&lt;0,0,DI25-SUM($R26:DH26)),0),0)</f>
        <v>0</v>
      </c>
      <c r="DJ26" s="792">
        <f>IF(DJ25&gt;0,IF(OR(DJ27=4,DJ27=7,DJ27=10,DJ27=1),IF((DJ25-SUM($R26:DI26))&lt;0,0,DJ25-SUM($R26:DI26)),0),0)</f>
        <v>0</v>
      </c>
      <c r="DK26" s="792">
        <f>IF(DK25&gt;0,IF(OR(DK27=4,DK27=7,DK27=10,DK27=1),IF((DK25-SUM($R26:DJ26))&lt;0,0,DK25-SUM($R26:DJ26)),0),0)</f>
        <v>0</v>
      </c>
      <c r="DL26" s="792">
        <f>IF(DL25&gt;0,IF(OR(DL27=4,DL27=7,DL27=10,DL27=1),IF((DL25-SUM($R26:DK26))&lt;0,0,DL25-SUM($R26:DK26)),0),0)</f>
        <v>0</v>
      </c>
      <c r="DM26" s="792">
        <f>IF(DM25&gt;0,IF(OR(DM27=4,DM27=7,DM27=10,DM27=1),IF((DM25-SUM($R26:DL26))&lt;0,0,DM25-SUM($R26:DL26)),0),0)</f>
        <v>0</v>
      </c>
      <c r="DN26" s="792">
        <f>IF(DN25&gt;0,IF(OR(DN27=4,DN27=7,DN27=10,DN27=1),IF((DN25-SUM($R26:DM26))&lt;0,0,DN25-SUM($R26:DM26)),0),0)</f>
        <v>0</v>
      </c>
      <c r="DO26" s="792">
        <f>IF(DO25&gt;0,IF(OR(DO27=4,DO27=7,DO27=10,DO27=1),IF((DO25-SUM($R26:DN26))&lt;0,0,DO25-SUM($R26:DN26)),0),0)</f>
        <v>0</v>
      </c>
      <c r="DP26" s="792">
        <f>IF(DP25&gt;0,IF(OR(DP27=4,DP27=7,DP27=10,DP27=1),IF((DP25-SUM($R26:DO26))&lt;0,0,DP25-SUM($R26:DO26)),0),0)</f>
        <v>0</v>
      </c>
      <c r="DQ26" s="792">
        <f>IF(DQ25&gt;0,IF(OR(DQ27=4,DQ27=7,DQ27=10,DQ27=1),IF((DQ25-SUM($R26:DP26))&lt;0,0,DQ25-SUM($R26:DP26)),0),0)</f>
        <v>0</v>
      </c>
      <c r="DR26" s="792">
        <f>IF(DR25&gt;0,IF(OR(DR27=4,DR27=7,DR27=10,DR27=1),IF((DR25-SUM($R26:DQ26))&lt;0,0,DR25-SUM($R26:DQ26)),0),0)</f>
        <v>0</v>
      </c>
      <c r="DS26" s="792">
        <f>IF(DS25&gt;0,IF(OR(DS27=4,DS27=7,DS27=10,DS27=1),IF((DS25-SUM($R26:DR26))&lt;0,0,DS25-SUM($R26:DR26)),0),0)</f>
        <v>0</v>
      </c>
      <c r="DT26" s="792">
        <f>IF(DT25&gt;0,IF(OR(DT27=4,DT27=7,DT27=10,DT27=1),IF((DT25-SUM($R26:DS26))&lt;0,0,DT25-SUM($R26:DS26)),0),0)</f>
        <v>0</v>
      </c>
      <c r="DU26" s="792">
        <f>IF(DU25&gt;0,IF(OR(DU27=4,DU27=7,DU27=10,DU27=1),IF((DU25-SUM($R26:DT26))&lt;0,0,DU25-SUM($R26:DT26)),0),0)</f>
        <v>0</v>
      </c>
      <c r="DV26" s="792">
        <f>IF(DV25&gt;0,IF(OR(DV27=4,DV27=7,DV27=10,DV27=1),IF((DV25-SUM($R26:DU26))&lt;0,0,DV25-SUM($R26:DU26)),0),0)</f>
        <v>0</v>
      </c>
      <c r="DW26" s="792">
        <f>IF(DW25&gt;0,IF(OR(DW27=4,DW27=7,DW27=10,DW27=1),IF((DW25-SUM($R26:DV26))&lt;0,0,DW25-SUM($R26:DV26)),0),0)</f>
        <v>0</v>
      </c>
      <c r="DX26" s="792">
        <f>IF(DX25&gt;0,IF(OR(DX27=4,DX27=7,DX27=10,DX27=1),DX25-SUM($R26:DW26),0),0)</f>
        <v>0</v>
      </c>
      <c r="DY26" s="792">
        <f>IF(DY25&gt;0,IF(OR(DY27=4,DY27=7,DY27=10,DY27=1),DY25-SUM($R26:DX26),0),0)</f>
        <v>0</v>
      </c>
      <c r="DZ26" s="792">
        <f>IF(DZ25&gt;0,IF(OR(DZ27=4,DZ27=7,DZ27=10,DZ27=1),DZ25-SUM($R26:DY26),0),0)</f>
        <v>0</v>
      </c>
    </row>
    <row r="27" spans="2:130" ht="16.05" customHeight="1" x14ac:dyDescent="0.25">
      <c r="B27" s="776"/>
      <c r="C27" s="776"/>
      <c r="D27" s="781"/>
      <c r="E27" s="781"/>
      <c r="F27" s="781"/>
      <c r="G27" s="782"/>
      <c r="H27" s="783"/>
      <c r="I27" s="781"/>
      <c r="J27" s="781"/>
      <c r="K27" s="781"/>
      <c r="L27" s="781"/>
      <c r="M27" s="781"/>
      <c r="N27" s="781"/>
      <c r="O27" s="781"/>
      <c r="P27" s="781"/>
      <c r="Q27" s="784"/>
      <c r="R27" s="799">
        <f>MONTH(R3)</f>
        <v>1</v>
      </c>
      <c r="S27" s="798">
        <f t="shared" ref="S27:CD27" si="21">MONTH(S3)</f>
        <v>2</v>
      </c>
      <c r="T27" s="798">
        <f t="shared" si="21"/>
        <v>3</v>
      </c>
      <c r="U27" s="798">
        <f t="shared" si="21"/>
        <v>4</v>
      </c>
      <c r="V27" s="798">
        <f t="shared" si="21"/>
        <v>5</v>
      </c>
      <c r="W27" s="798">
        <f t="shared" si="21"/>
        <v>6</v>
      </c>
      <c r="X27" s="798">
        <f t="shared" si="21"/>
        <v>7</v>
      </c>
      <c r="Y27" s="798">
        <f t="shared" si="21"/>
        <v>8</v>
      </c>
      <c r="Z27" s="798">
        <f t="shared" si="21"/>
        <v>9</v>
      </c>
      <c r="AA27" s="798">
        <f t="shared" si="21"/>
        <v>10</v>
      </c>
      <c r="AB27" s="798">
        <f t="shared" si="21"/>
        <v>11</v>
      </c>
      <c r="AC27" s="798">
        <f t="shared" si="21"/>
        <v>12</v>
      </c>
      <c r="AD27" s="798">
        <f t="shared" si="21"/>
        <v>1</v>
      </c>
      <c r="AE27" s="798">
        <f t="shared" si="21"/>
        <v>2</v>
      </c>
      <c r="AF27" s="798">
        <f t="shared" si="21"/>
        <v>3</v>
      </c>
      <c r="AG27" s="798">
        <f t="shared" si="21"/>
        <v>4</v>
      </c>
      <c r="AH27" s="798">
        <f t="shared" si="21"/>
        <v>5</v>
      </c>
      <c r="AI27" s="798">
        <f t="shared" si="21"/>
        <v>6</v>
      </c>
      <c r="AJ27" s="798">
        <f t="shared" si="21"/>
        <v>7</v>
      </c>
      <c r="AK27" s="798">
        <f t="shared" si="21"/>
        <v>8</v>
      </c>
      <c r="AL27" s="798">
        <f t="shared" si="21"/>
        <v>9</v>
      </c>
      <c r="AM27" s="798">
        <f t="shared" si="21"/>
        <v>10</v>
      </c>
      <c r="AN27" s="798">
        <f t="shared" si="21"/>
        <v>11</v>
      </c>
      <c r="AO27" s="798">
        <f t="shared" si="21"/>
        <v>12</v>
      </c>
      <c r="AP27" s="798">
        <f t="shared" si="21"/>
        <v>1</v>
      </c>
      <c r="AQ27" s="798">
        <f t="shared" si="21"/>
        <v>2</v>
      </c>
      <c r="AR27" s="798">
        <f t="shared" si="21"/>
        <v>3</v>
      </c>
      <c r="AS27" s="798">
        <f t="shared" si="21"/>
        <v>4</v>
      </c>
      <c r="AT27" s="798">
        <f t="shared" si="21"/>
        <v>5</v>
      </c>
      <c r="AU27" s="798">
        <f t="shared" si="21"/>
        <v>6</v>
      </c>
      <c r="AV27" s="798">
        <f t="shared" si="21"/>
        <v>7</v>
      </c>
      <c r="AW27" s="798">
        <f t="shared" si="21"/>
        <v>8</v>
      </c>
      <c r="AX27" s="798">
        <f t="shared" si="21"/>
        <v>9</v>
      </c>
      <c r="AY27" s="798">
        <f t="shared" si="21"/>
        <v>10</v>
      </c>
      <c r="AZ27" s="798">
        <f t="shared" si="21"/>
        <v>11</v>
      </c>
      <c r="BA27" s="798">
        <f t="shared" si="21"/>
        <v>12</v>
      </c>
      <c r="BB27" s="798">
        <f t="shared" si="21"/>
        <v>1</v>
      </c>
      <c r="BC27" s="798">
        <f t="shared" si="21"/>
        <v>2</v>
      </c>
      <c r="BD27" s="798">
        <f t="shared" si="21"/>
        <v>3</v>
      </c>
      <c r="BE27" s="798">
        <f t="shared" si="21"/>
        <v>4</v>
      </c>
      <c r="BF27" s="798">
        <f t="shared" si="21"/>
        <v>5</v>
      </c>
      <c r="BG27" s="798">
        <f t="shared" si="21"/>
        <v>6</v>
      </c>
      <c r="BH27" s="798">
        <f t="shared" si="21"/>
        <v>7</v>
      </c>
      <c r="BI27" s="798">
        <f t="shared" si="21"/>
        <v>8</v>
      </c>
      <c r="BJ27" s="798">
        <f t="shared" si="21"/>
        <v>9</v>
      </c>
      <c r="BK27" s="798">
        <f t="shared" si="21"/>
        <v>10</v>
      </c>
      <c r="BL27" s="798">
        <f t="shared" si="21"/>
        <v>11</v>
      </c>
      <c r="BM27" s="798">
        <f t="shared" si="21"/>
        <v>12</v>
      </c>
      <c r="BN27" s="798">
        <f t="shared" si="21"/>
        <v>1</v>
      </c>
      <c r="BO27" s="798">
        <f t="shared" si="21"/>
        <v>2</v>
      </c>
      <c r="BP27" s="798">
        <f t="shared" si="21"/>
        <v>3</v>
      </c>
      <c r="BQ27" s="798">
        <f t="shared" si="21"/>
        <v>4</v>
      </c>
      <c r="BR27" s="798">
        <f t="shared" si="21"/>
        <v>5</v>
      </c>
      <c r="BS27" s="798">
        <f t="shared" si="21"/>
        <v>6</v>
      </c>
      <c r="BT27" s="798">
        <f t="shared" si="21"/>
        <v>7</v>
      </c>
      <c r="BU27" s="798">
        <f t="shared" si="21"/>
        <v>8</v>
      </c>
      <c r="BV27" s="798">
        <f t="shared" si="21"/>
        <v>9</v>
      </c>
      <c r="BW27" s="798">
        <f t="shared" si="21"/>
        <v>10</v>
      </c>
      <c r="BX27" s="798">
        <f t="shared" si="21"/>
        <v>11</v>
      </c>
      <c r="BY27" s="798">
        <f t="shared" si="21"/>
        <v>12</v>
      </c>
      <c r="BZ27" s="798">
        <f t="shared" si="21"/>
        <v>1</v>
      </c>
      <c r="CA27" s="798">
        <f t="shared" si="21"/>
        <v>2</v>
      </c>
      <c r="CB27" s="798">
        <f t="shared" si="21"/>
        <v>3</v>
      </c>
      <c r="CC27" s="798">
        <f t="shared" si="21"/>
        <v>4</v>
      </c>
      <c r="CD27" s="798">
        <f t="shared" si="21"/>
        <v>5</v>
      </c>
      <c r="CE27" s="798">
        <f t="shared" ref="CE27:DZ27" si="22">MONTH(CE3)</f>
        <v>6</v>
      </c>
      <c r="CF27" s="798">
        <f t="shared" si="22"/>
        <v>7</v>
      </c>
      <c r="CG27" s="798">
        <f t="shared" si="22"/>
        <v>8</v>
      </c>
      <c r="CH27" s="798">
        <f t="shared" si="22"/>
        <v>9</v>
      </c>
      <c r="CI27" s="798">
        <f t="shared" si="22"/>
        <v>10</v>
      </c>
      <c r="CJ27" s="798">
        <f t="shared" si="22"/>
        <v>11</v>
      </c>
      <c r="CK27" s="798">
        <f t="shared" si="22"/>
        <v>12</v>
      </c>
      <c r="CL27" s="798">
        <f t="shared" si="22"/>
        <v>1</v>
      </c>
      <c r="CM27" s="798">
        <f t="shared" si="22"/>
        <v>2</v>
      </c>
      <c r="CN27" s="798">
        <f t="shared" si="22"/>
        <v>3</v>
      </c>
      <c r="CO27" s="798">
        <f t="shared" si="22"/>
        <v>4</v>
      </c>
      <c r="CP27" s="798">
        <f t="shared" si="22"/>
        <v>5</v>
      </c>
      <c r="CQ27" s="798">
        <f t="shared" si="22"/>
        <v>6</v>
      </c>
      <c r="CR27" s="798">
        <f t="shared" si="22"/>
        <v>7</v>
      </c>
      <c r="CS27" s="798">
        <f t="shared" si="22"/>
        <v>8</v>
      </c>
      <c r="CT27" s="798">
        <f t="shared" si="22"/>
        <v>9</v>
      </c>
      <c r="CU27" s="798">
        <f t="shared" si="22"/>
        <v>10</v>
      </c>
      <c r="CV27" s="798">
        <f t="shared" si="22"/>
        <v>11</v>
      </c>
      <c r="CW27" s="798">
        <f t="shared" si="22"/>
        <v>12</v>
      </c>
      <c r="CX27" s="798">
        <f t="shared" si="22"/>
        <v>1</v>
      </c>
      <c r="CY27" s="798">
        <f t="shared" si="22"/>
        <v>2</v>
      </c>
      <c r="CZ27" s="798">
        <f t="shared" si="22"/>
        <v>3</v>
      </c>
      <c r="DA27" s="798">
        <f t="shared" si="22"/>
        <v>4</v>
      </c>
      <c r="DB27" s="798">
        <f t="shared" si="22"/>
        <v>5</v>
      </c>
      <c r="DC27" s="798">
        <f t="shared" si="22"/>
        <v>6</v>
      </c>
      <c r="DD27" s="798">
        <f t="shared" si="22"/>
        <v>7</v>
      </c>
      <c r="DE27" s="798">
        <f t="shared" si="22"/>
        <v>8</v>
      </c>
      <c r="DF27" s="798">
        <f t="shared" si="22"/>
        <v>9</v>
      </c>
      <c r="DG27" s="798">
        <f t="shared" si="22"/>
        <v>10</v>
      </c>
      <c r="DH27" s="798">
        <f t="shared" si="22"/>
        <v>11</v>
      </c>
      <c r="DI27" s="798">
        <f t="shared" si="22"/>
        <v>12</v>
      </c>
      <c r="DJ27" s="798">
        <f t="shared" si="22"/>
        <v>1</v>
      </c>
      <c r="DK27" s="798">
        <f t="shared" si="22"/>
        <v>2</v>
      </c>
      <c r="DL27" s="798">
        <f t="shared" si="22"/>
        <v>3</v>
      </c>
      <c r="DM27" s="798">
        <f t="shared" si="22"/>
        <v>4</v>
      </c>
      <c r="DN27" s="798">
        <f t="shared" si="22"/>
        <v>5</v>
      </c>
      <c r="DO27" s="798">
        <f t="shared" si="22"/>
        <v>6</v>
      </c>
      <c r="DP27" s="798">
        <f t="shared" si="22"/>
        <v>7</v>
      </c>
      <c r="DQ27" s="798">
        <f t="shared" si="22"/>
        <v>8</v>
      </c>
      <c r="DR27" s="798">
        <f t="shared" si="22"/>
        <v>9</v>
      </c>
      <c r="DS27" s="798">
        <f t="shared" si="22"/>
        <v>10</v>
      </c>
      <c r="DT27" s="798">
        <f t="shared" si="22"/>
        <v>11</v>
      </c>
      <c r="DU27" s="798">
        <f t="shared" si="22"/>
        <v>12</v>
      </c>
      <c r="DV27" s="798">
        <f t="shared" si="22"/>
        <v>1</v>
      </c>
      <c r="DW27" s="798">
        <f t="shared" si="22"/>
        <v>2</v>
      </c>
      <c r="DX27" s="798">
        <f t="shared" si="22"/>
        <v>3</v>
      </c>
      <c r="DY27" s="798">
        <f t="shared" si="22"/>
        <v>4</v>
      </c>
      <c r="DZ27" s="798">
        <f t="shared" si="22"/>
        <v>5</v>
      </c>
    </row>
    <row r="28" spans="2:130" s="55" customFormat="1" ht="16.05" customHeight="1" x14ac:dyDescent="0.25"/>
    <row r="29" spans="2:130" ht="16.05" customHeight="1" x14ac:dyDescent="0.25">
      <c r="CI29" s="384">
        <f>CI25-CJ25</f>
        <v>0</v>
      </c>
    </row>
    <row r="30" spans="2:130" ht="16.05" customHeight="1" x14ac:dyDescent="0.25"/>
    <row r="31" spans="2:130" ht="16.05" customHeight="1" x14ac:dyDescent="0.25">
      <c r="K31" s="801"/>
    </row>
    <row r="32" spans="2:130" ht="16.05" customHeight="1" x14ac:dyDescent="0.25"/>
    <row r="33" ht="16.05" customHeight="1" x14ac:dyDescent="0.25"/>
    <row r="34" ht="16.05" customHeight="1" x14ac:dyDescent="0.25"/>
    <row r="35" ht="16.05" customHeight="1" x14ac:dyDescent="0.25"/>
    <row r="36" ht="16.05" customHeight="1" x14ac:dyDescent="0.25"/>
    <row r="37" ht="16.05" customHeight="1" x14ac:dyDescent="0.25"/>
    <row r="38" ht="16.05" customHeight="1" x14ac:dyDescent="0.25"/>
    <row r="39" ht="16.05" customHeight="1" x14ac:dyDescent="0.25"/>
    <row r="40" ht="16.05" customHeight="1" x14ac:dyDescent="0.25"/>
    <row r="41" ht="16.05" customHeight="1" x14ac:dyDescent="0.25"/>
    <row r="42" ht="16.05" customHeight="1" x14ac:dyDescent="0.25"/>
    <row r="43" ht="16.05" customHeight="1" x14ac:dyDescent="0.25"/>
    <row r="44" ht="16.05" customHeight="1" x14ac:dyDescent="0.25"/>
    <row r="45" ht="16.05" customHeight="1" x14ac:dyDescent="0.25"/>
    <row r="46" ht="16.05" customHeight="1" x14ac:dyDescent="0.25"/>
    <row r="47" ht="16.05" customHeight="1" x14ac:dyDescent="0.25"/>
    <row r="48" ht="16.05" customHeight="1" x14ac:dyDescent="0.25"/>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sheetData>
  <sheetProtection sheet="1" objects="1" scenarios="1"/>
  <phoneticPr fontId="2" type="noConversion"/>
  <pageMargins left="0.7" right="0.7" top="0.75" bottom="0.75" header="0.3" footer="0.3"/>
  <pageSetup paperSize="9" orientation="portrait" r:id="rId1"/>
  <ignoredErrors>
    <ignoredError sqref="B13:B14" numberStoredAsText="1"/>
    <ignoredError sqref="F25" formula="1"/>
    <ignoredError sqref="CI6 CN9 CS11"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101"/>
  <sheetViews>
    <sheetView showGridLines="0" showZeros="0" zoomScale="90" zoomScaleNormal="90" workbookViewId="0">
      <selection activeCell="M18" sqref="M18"/>
    </sheetView>
  </sheetViews>
  <sheetFormatPr defaultRowHeight="15" x14ac:dyDescent="0.25"/>
  <cols>
    <col min="1" max="1" width="1.88671875" style="1" customWidth="1"/>
    <col min="2" max="2" width="8.5546875" style="1" customWidth="1"/>
    <col min="3" max="3" width="18.5546875" style="1" customWidth="1"/>
    <col min="4" max="9" width="12.77734375" style="1" customWidth="1"/>
    <col min="10" max="10" width="23.5546875" style="1" bestFit="1" customWidth="1"/>
    <col min="11" max="16384" width="8.88671875" style="1"/>
  </cols>
  <sheetData>
    <row r="1" spans="2:11" ht="39" customHeight="1" thickBot="1" x14ac:dyDescent="0.3"/>
    <row r="2" spans="2:11" ht="19.95" customHeight="1" x14ac:dyDescent="0.25">
      <c r="B2" s="591" t="s">
        <v>585</v>
      </c>
      <c r="C2" s="592" t="s">
        <v>673</v>
      </c>
      <c r="D2" s="592" t="s">
        <v>672</v>
      </c>
      <c r="E2" s="592" t="s">
        <v>675</v>
      </c>
      <c r="F2" s="592" t="s">
        <v>674</v>
      </c>
      <c r="G2" s="592" t="s">
        <v>72</v>
      </c>
      <c r="H2" s="592" t="s">
        <v>74</v>
      </c>
      <c r="I2" s="590" t="s">
        <v>686</v>
      </c>
      <c r="J2" s="593" t="s">
        <v>684</v>
      </c>
    </row>
    <row r="3" spans="2:11" ht="16.95" customHeight="1" x14ac:dyDescent="0.25">
      <c r="B3" s="579">
        <v>1</v>
      </c>
      <c r="C3" s="580" t="s">
        <v>676</v>
      </c>
      <c r="D3" s="334">
        <f>SUM(D4:D6)</f>
        <v>0</v>
      </c>
      <c r="E3" s="336">
        <f>IFERROR(G3/F3,0)</f>
        <v>0</v>
      </c>
      <c r="F3" s="334">
        <f>SUM(F4:F6)</f>
        <v>0</v>
      </c>
      <c r="G3" s="334">
        <f>SUM(G4:G6)</f>
        <v>0</v>
      </c>
      <c r="H3" s="334">
        <f t="shared" ref="H3" si="0">SUM(H4:H6)</f>
        <v>0</v>
      </c>
      <c r="I3" s="584"/>
      <c r="J3" s="963"/>
    </row>
    <row r="4" spans="2:11" ht="16.95" customHeight="1" x14ac:dyDescent="0.25">
      <c r="B4" s="601">
        <v>1.1000000000000001</v>
      </c>
      <c r="C4" s="610" t="s">
        <v>677</v>
      </c>
      <c r="D4" s="332">
        <f>'B4-2销售回款【输出】'!J6</f>
        <v>0</v>
      </c>
      <c r="E4" s="547">
        <f>'B1-基本信息'!C38</f>
        <v>0.05</v>
      </c>
      <c r="F4" s="332">
        <f>IFERROR(D4/(1+E4),0)</f>
        <v>0</v>
      </c>
      <c r="G4" s="332">
        <f>D4-F4</f>
        <v>0</v>
      </c>
      <c r="H4" s="332"/>
      <c r="I4" s="548"/>
      <c r="J4" s="964"/>
    </row>
    <row r="5" spans="2:11" ht="16.95" customHeight="1" x14ac:dyDescent="0.25">
      <c r="B5" s="601">
        <v>1.2</v>
      </c>
      <c r="C5" s="610" t="s">
        <v>588</v>
      </c>
      <c r="D5" s="332"/>
      <c r="E5" s="547"/>
      <c r="F5" s="332">
        <f t="shared" ref="F5:F6" si="1">IFERROR(D5/(1+E5),0)</f>
        <v>0</v>
      </c>
      <c r="G5" s="332"/>
      <c r="H5" s="332"/>
      <c r="I5" s="548"/>
      <c r="J5" s="964"/>
    </row>
    <row r="6" spans="2:11" ht="16.95" customHeight="1" x14ac:dyDescent="0.25">
      <c r="B6" s="601">
        <v>1.3</v>
      </c>
      <c r="C6" s="610" t="s">
        <v>678</v>
      </c>
      <c r="D6" s="332"/>
      <c r="E6" s="547"/>
      <c r="F6" s="332">
        <f t="shared" si="1"/>
        <v>0</v>
      </c>
      <c r="G6" s="332"/>
      <c r="H6" s="332"/>
      <c r="I6" s="548"/>
      <c r="J6" s="964"/>
    </row>
    <row r="7" spans="2:11" ht="16.95" customHeight="1" x14ac:dyDescent="0.25">
      <c r="B7" s="579">
        <v>2</v>
      </c>
      <c r="C7" s="580" t="s">
        <v>679</v>
      </c>
      <c r="D7" s="334">
        <f>SUM(D8:D13)</f>
        <v>0</v>
      </c>
      <c r="E7" s="336">
        <f>IFERROR(H7/F7,0)</f>
        <v>0</v>
      </c>
      <c r="F7" s="334">
        <f>SUM(F8:F13)</f>
        <v>0</v>
      </c>
      <c r="G7" s="334">
        <f>SUM(G8:G13)</f>
        <v>0</v>
      </c>
      <c r="H7" s="334">
        <f>SUM(H8:H13)</f>
        <v>0</v>
      </c>
      <c r="I7" s="584"/>
      <c r="J7" s="963"/>
    </row>
    <row r="8" spans="2:11" ht="16.95" customHeight="1" x14ac:dyDescent="0.25">
      <c r="B8" s="601">
        <v>2.1</v>
      </c>
      <c r="C8" s="610" t="s">
        <v>680</v>
      </c>
      <c r="D8" s="332">
        <f>'C1-开发成本'!E10</f>
        <v>0</v>
      </c>
      <c r="E8" s="547">
        <f t="shared" ref="E8:E13" si="2">IFERROR(H8/F8,0)</f>
        <v>0</v>
      </c>
      <c r="F8" s="332">
        <f>'C1-开发成本'!F10</f>
        <v>0</v>
      </c>
      <c r="G8" s="332"/>
      <c r="H8" s="332">
        <f>'D2-2土增税'!S37</f>
        <v>0</v>
      </c>
      <c r="I8" s="548"/>
      <c r="J8" s="964" t="s">
        <v>968</v>
      </c>
      <c r="K8" s="15" t="s">
        <v>967</v>
      </c>
    </row>
    <row r="9" spans="2:11" ht="16.95" customHeight="1" x14ac:dyDescent="0.25">
      <c r="B9" s="601">
        <v>2.2000000000000002</v>
      </c>
      <c r="C9" s="610" t="s">
        <v>681</v>
      </c>
      <c r="D9" s="332">
        <f>'C1-开发成本'!E16</f>
        <v>0</v>
      </c>
      <c r="E9" s="547">
        <f t="shared" si="2"/>
        <v>0</v>
      </c>
      <c r="F9" s="332">
        <f>'C1-开发成本'!F16</f>
        <v>0</v>
      </c>
      <c r="G9" s="332"/>
      <c r="H9" s="332">
        <f>'C1-开发成本'!G16</f>
        <v>0</v>
      </c>
      <c r="I9" s="548"/>
      <c r="J9" s="964"/>
      <c r="K9" s="15" t="s">
        <v>969</v>
      </c>
    </row>
    <row r="10" spans="2:11" ht="16.95" customHeight="1" x14ac:dyDescent="0.25">
      <c r="B10" s="601">
        <v>2.2999999999999998</v>
      </c>
      <c r="C10" s="610" t="s">
        <v>682</v>
      </c>
      <c r="D10" s="332">
        <f>'C1-开发成本'!E25</f>
        <v>0</v>
      </c>
      <c r="E10" s="547">
        <f t="shared" si="2"/>
        <v>0</v>
      </c>
      <c r="F10" s="332">
        <f>'C1-开发成本'!F25</f>
        <v>0</v>
      </c>
      <c r="G10" s="332"/>
      <c r="H10" s="332">
        <f>'C1-开发成本'!G25</f>
        <v>0</v>
      </c>
      <c r="I10" s="548"/>
      <c r="J10" s="964"/>
      <c r="K10" s="15" t="s">
        <v>970</v>
      </c>
    </row>
    <row r="11" spans="2:11" ht="16.95" customHeight="1" x14ac:dyDescent="0.25">
      <c r="B11" s="601">
        <v>2.4</v>
      </c>
      <c r="C11" s="610" t="s">
        <v>552</v>
      </c>
      <c r="D11" s="332">
        <f>'C1-开发成本'!E36</f>
        <v>0</v>
      </c>
      <c r="E11" s="547">
        <f t="shared" si="2"/>
        <v>0</v>
      </c>
      <c r="F11" s="332">
        <f>'C1-开发成本'!F36</f>
        <v>0</v>
      </c>
      <c r="G11" s="332"/>
      <c r="H11" s="332">
        <f>'C1-开发成本'!G36</f>
        <v>0</v>
      </c>
      <c r="I11" s="548"/>
      <c r="J11" s="964"/>
    </row>
    <row r="12" spans="2:11" ht="16.95" customHeight="1" x14ac:dyDescent="0.25">
      <c r="B12" s="601">
        <v>2.5</v>
      </c>
      <c r="C12" s="610" t="s">
        <v>683</v>
      </c>
      <c r="D12" s="332">
        <f>'C1-开发成本'!E41</f>
        <v>0</v>
      </c>
      <c r="E12" s="547">
        <f t="shared" si="2"/>
        <v>0</v>
      </c>
      <c r="F12" s="332">
        <f>'C1-开发成本'!F41</f>
        <v>0</v>
      </c>
      <c r="G12" s="332"/>
      <c r="H12" s="332">
        <f>'C1-开发成本'!G41</f>
        <v>0</v>
      </c>
      <c r="I12" s="548"/>
      <c r="J12" s="964"/>
    </row>
    <row r="13" spans="2:11" ht="16.95" customHeight="1" x14ac:dyDescent="0.25">
      <c r="B13" s="601">
        <v>2.6</v>
      </c>
      <c r="C13" s="610" t="s">
        <v>55</v>
      </c>
      <c r="D13" s="332">
        <f>'C1-开发成本'!E46</f>
        <v>0</v>
      </c>
      <c r="E13" s="547">
        <f t="shared" si="2"/>
        <v>0</v>
      </c>
      <c r="F13" s="332">
        <f>'C1-开发成本'!F46</f>
        <v>0</v>
      </c>
      <c r="G13" s="332"/>
      <c r="H13" s="332">
        <f>'C1-开发成本'!G46</f>
        <v>0</v>
      </c>
      <c r="I13" s="548"/>
      <c r="J13" s="964"/>
    </row>
    <row r="14" spans="2:11" ht="16.95" customHeight="1" x14ac:dyDescent="0.25">
      <c r="B14" s="579">
        <v>3</v>
      </c>
      <c r="C14" s="580" t="s">
        <v>685</v>
      </c>
      <c r="D14" s="334">
        <f>SUM(D15:D17)</f>
        <v>0</v>
      </c>
      <c r="E14" s="336">
        <f>IFERROR(H14/F14,0)</f>
        <v>0</v>
      </c>
      <c r="F14" s="334">
        <f>SUM(F15:F17)</f>
        <v>0</v>
      </c>
      <c r="G14" s="334">
        <f>SUM(G15:G17)</f>
        <v>0</v>
      </c>
      <c r="H14" s="334">
        <f>SUM(H15:H17)</f>
        <v>0</v>
      </c>
      <c r="I14" s="584"/>
      <c r="J14" s="963"/>
    </row>
    <row r="15" spans="2:11" ht="16.95" customHeight="1" x14ac:dyDescent="0.25">
      <c r="B15" s="601">
        <v>3.1</v>
      </c>
      <c r="C15" s="610" t="s">
        <v>615</v>
      </c>
      <c r="D15" s="332">
        <f>'D1-期间费用'!G4</f>
        <v>0</v>
      </c>
      <c r="E15" s="547">
        <f t="shared" ref="E15:E16" si="3">IFERROR(H15/F15,0)</f>
        <v>0</v>
      </c>
      <c r="F15" s="332">
        <f>'D1-期间费用'!I4</f>
        <v>0</v>
      </c>
      <c r="G15" s="332"/>
      <c r="H15" s="332">
        <f>'D1-期间费用'!J4</f>
        <v>0</v>
      </c>
      <c r="I15" s="548"/>
      <c r="J15" s="964"/>
    </row>
    <row r="16" spans="2:11" ht="16.95" customHeight="1" x14ac:dyDescent="0.25">
      <c r="B16" s="601">
        <v>3.2</v>
      </c>
      <c r="C16" s="610" t="s">
        <v>54</v>
      </c>
      <c r="D16" s="332">
        <f>'D1-期间费用'!G21</f>
        <v>0</v>
      </c>
      <c r="E16" s="547">
        <f t="shared" si="3"/>
        <v>0</v>
      </c>
      <c r="F16" s="332">
        <f>'D1-期间费用'!I21</f>
        <v>0</v>
      </c>
      <c r="G16" s="332"/>
      <c r="H16" s="332">
        <f>'D1-期间费用'!J21</f>
        <v>0</v>
      </c>
      <c r="I16" s="548"/>
      <c r="J16" s="964"/>
    </row>
    <row r="17" spans="2:10" ht="16.95" customHeight="1" x14ac:dyDescent="0.25">
      <c r="B17" s="601">
        <v>3.3</v>
      </c>
      <c r="C17" s="610" t="s">
        <v>292</v>
      </c>
      <c r="D17" s="332">
        <f>'A2-现金流量'!E24+'A2-现金流量'!E34</f>
        <v>0</v>
      </c>
      <c r="E17" s="547">
        <f>IFERROR(H17/F17,0)</f>
        <v>0</v>
      </c>
      <c r="F17" s="332">
        <f>'A2-现金流量'!E24+'A2-现金流量'!E34</f>
        <v>0</v>
      </c>
      <c r="G17" s="332"/>
      <c r="H17" s="332"/>
      <c r="I17" s="548"/>
      <c r="J17" s="964"/>
    </row>
    <row r="18" spans="2:10" ht="16.95" customHeight="1" x14ac:dyDescent="0.25">
      <c r="B18" s="579">
        <v>4</v>
      </c>
      <c r="C18" s="580" t="s">
        <v>687</v>
      </c>
      <c r="D18" s="334"/>
      <c r="E18" s="336"/>
      <c r="F18" s="334"/>
      <c r="G18" s="334">
        <f>G3</f>
        <v>0</v>
      </c>
      <c r="H18" s="334">
        <f>H7+H14</f>
        <v>0</v>
      </c>
      <c r="I18" s="612">
        <f>G18-H18</f>
        <v>0</v>
      </c>
      <c r="J18" s="963"/>
    </row>
    <row r="19" spans="2:10" ht="16.95" customHeight="1" x14ac:dyDescent="0.25">
      <c r="B19" s="601">
        <v>4.0999999999999996</v>
      </c>
      <c r="C19" s="610" t="s">
        <v>688</v>
      </c>
      <c r="D19" s="332"/>
      <c r="E19" s="547"/>
      <c r="F19" s="332"/>
      <c r="G19" s="332"/>
      <c r="H19" s="332"/>
      <c r="I19" s="548">
        <f>'D2-税金支付'!F5</f>
        <v>0</v>
      </c>
      <c r="J19" s="964"/>
    </row>
    <row r="20" spans="2:10" ht="16.95" customHeight="1" x14ac:dyDescent="0.25">
      <c r="B20" s="615">
        <v>4.2</v>
      </c>
      <c r="C20" s="616" t="s">
        <v>689</v>
      </c>
      <c r="D20" s="617"/>
      <c r="E20" s="618"/>
      <c r="F20" s="617"/>
      <c r="G20" s="617"/>
      <c r="H20" s="617"/>
      <c r="I20" s="619">
        <f>I18-I19</f>
        <v>0</v>
      </c>
      <c r="J20" s="965"/>
    </row>
    <row r="21" spans="2:10" ht="16.95" customHeight="1" thickBot="1" x14ac:dyDescent="0.3">
      <c r="B21" s="602"/>
      <c r="C21" s="611"/>
      <c r="D21" s="559"/>
      <c r="E21" s="560"/>
      <c r="F21" s="559"/>
      <c r="G21" s="559"/>
      <c r="H21" s="559"/>
      <c r="I21" s="561"/>
      <c r="J21" s="966"/>
    </row>
    <row r="22" spans="2:10" ht="16.95" customHeight="1" x14ac:dyDescent="0.25"/>
    <row r="23" spans="2:10" ht="16.05" customHeight="1" x14ac:dyDescent="0.25"/>
    <row r="24" spans="2:10" ht="16.05" customHeight="1" x14ac:dyDescent="0.25"/>
    <row r="25" spans="2:10" ht="16.05" customHeight="1" x14ac:dyDescent="0.25"/>
    <row r="26" spans="2:10" ht="16.05" customHeight="1" x14ac:dyDescent="0.25"/>
    <row r="27" spans="2:10" ht="16.05" customHeight="1" x14ac:dyDescent="0.25"/>
    <row r="28" spans="2:10" ht="16.05" customHeight="1" x14ac:dyDescent="0.25"/>
    <row r="29" spans="2:10" ht="16.05" customHeight="1" x14ac:dyDescent="0.25"/>
    <row r="30" spans="2:10" ht="16.05" customHeight="1" x14ac:dyDescent="0.25"/>
    <row r="31" spans="2:10" ht="16.05" customHeight="1" x14ac:dyDescent="0.25"/>
    <row r="32" spans="2:10" ht="16.05" customHeight="1" x14ac:dyDescent="0.25"/>
    <row r="33" ht="16.05" customHeight="1" x14ac:dyDescent="0.25"/>
    <row r="34" ht="16.05" customHeight="1" x14ac:dyDescent="0.25"/>
    <row r="35" ht="16.05" customHeight="1" x14ac:dyDescent="0.25"/>
    <row r="36" ht="16.05" customHeight="1" x14ac:dyDescent="0.25"/>
    <row r="37" ht="16.05" customHeight="1" x14ac:dyDescent="0.25"/>
    <row r="38" ht="16.05" customHeight="1" x14ac:dyDescent="0.25"/>
    <row r="39" ht="16.05" customHeight="1" x14ac:dyDescent="0.25"/>
    <row r="40" ht="16.05" customHeight="1" x14ac:dyDescent="0.25"/>
    <row r="41" ht="16.05" customHeight="1" x14ac:dyDescent="0.25"/>
    <row r="42" ht="16.05" customHeight="1" x14ac:dyDescent="0.25"/>
    <row r="43" ht="16.05" customHeight="1" x14ac:dyDescent="0.25"/>
    <row r="44" ht="16.05" customHeight="1" x14ac:dyDescent="0.25"/>
    <row r="45" ht="16.05" customHeight="1" x14ac:dyDescent="0.25"/>
    <row r="46" ht="16.05" customHeight="1" x14ac:dyDescent="0.25"/>
    <row r="47" ht="16.05" customHeight="1" x14ac:dyDescent="0.25"/>
    <row r="48" ht="16.05" customHeight="1" x14ac:dyDescent="0.25"/>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sheetData>
  <sheetProtection sheet="1" objects="1" scenarios="1"/>
  <phoneticPr fontId="2" type="noConversion"/>
  <pageMargins left="0.7" right="0.7" top="0.75" bottom="0.75" header="0.3" footer="0.3"/>
  <pageSetup paperSize="9" orientation="portrait" r:id="rId1"/>
  <ignoredErrors>
    <ignoredError sqref="E3 E7 E14 E1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128"/>
  <sheetViews>
    <sheetView showGridLines="0" zoomScale="90" zoomScaleNormal="90" workbookViewId="0">
      <selection activeCell="J12" sqref="J12"/>
    </sheetView>
  </sheetViews>
  <sheetFormatPr defaultRowHeight="15" x14ac:dyDescent="0.25"/>
  <cols>
    <col min="1" max="1" width="1.6640625" style="1" customWidth="1"/>
    <col min="2" max="2" width="10.109375" style="1" customWidth="1"/>
    <col min="3" max="3" width="38.33203125" style="1" customWidth="1"/>
    <col min="4" max="4" width="16.44140625" style="1" customWidth="1"/>
    <col min="5" max="5" width="14" style="1" customWidth="1"/>
    <col min="6" max="20" width="12.77734375" style="1" customWidth="1"/>
    <col min="21" max="16384" width="8.88671875" style="1"/>
  </cols>
  <sheetData>
    <row r="1" spans="2:20" ht="36.6" customHeight="1" thickBot="1" x14ac:dyDescent="0.45">
      <c r="D1" s="751" t="s">
        <v>924</v>
      </c>
    </row>
    <row r="2" spans="2:20" ht="15" customHeight="1" x14ac:dyDescent="0.25">
      <c r="B2" s="1325" t="s">
        <v>704</v>
      </c>
      <c r="C2" s="1327" t="s">
        <v>705</v>
      </c>
      <c r="D2" s="1329" t="s">
        <v>719</v>
      </c>
      <c r="E2" s="1325" t="s">
        <v>4</v>
      </c>
      <c r="F2" s="1327" t="s">
        <v>7</v>
      </c>
      <c r="G2" s="1327" t="s">
        <v>10</v>
      </c>
      <c r="H2" s="1331" t="s">
        <v>706</v>
      </c>
      <c r="I2" s="1307" t="s">
        <v>709</v>
      </c>
      <c r="J2" s="1308"/>
      <c r="K2" s="1308"/>
      <c r="L2" s="1309" t="s">
        <v>707</v>
      </c>
      <c r="M2" s="1311" t="s">
        <v>716</v>
      </c>
      <c r="N2" s="1312"/>
      <c r="O2" s="1312"/>
      <c r="P2" s="1313" t="s">
        <v>707</v>
      </c>
      <c r="Q2" s="1315" t="s">
        <v>717</v>
      </c>
      <c r="R2" s="1316"/>
      <c r="S2" s="1316"/>
      <c r="T2" s="1303" t="s">
        <v>707</v>
      </c>
    </row>
    <row r="3" spans="2:20" ht="15" customHeight="1" x14ac:dyDescent="0.25">
      <c r="B3" s="1326"/>
      <c r="C3" s="1328"/>
      <c r="D3" s="1330"/>
      <c r="E3" s="1326"/>
      <c r="F3" s="1328"/>
      <c r="G3" s="1328"/>
      <c r="H3" s="1332"/>
      <c r="I3" s="682" t="s">
        <v>4</v>
      </c>
      <c r="J3" s="683" t="s">
        <v>7</v>
      </c>
      <c r="K3" s="711" t="s">
        <v>10</v>
      </c>
      <c r="L3" s="1310"/>
      <c r="M3" s="684" t="s">
        <v>4</v>
      </c>
      <c r="N3" s="685" t="s">
        <v>7</v>
      </c>
      <c r="O3" s="712" t="s">
        <v>10</v>
      </c>
      <c r="P3" s="1314"/>
      <c r="Q3" s="686" t="s">
        <v>4</v>
      </c>
      <c r="R3" s="687" t="s">
        <v>7</v>
      </c>
      <c r="S3" s="713" t="s">
        <v>10</v>
      </c>
      <c r="T3" s="1304"/>
    </row>
    <row r="4" spans="2:20" ht="16.05" customHeight="1" x14ac:dyDescent="0.25">
      <c r="B4" s="710">
        <v>1</v>
      </c>
      <c r="C4" s="708" t="s">
        <v>710</v>
      </c>
      <c r="D4" s="714"/>
      <c r="E4" s="717">
        <f t="shared" ref="E4:G4" si="0">SUM(E5:E7)</f>
        <v>0</v>
      </c>
      <c r="F4" s="718">
        <f t="shared" si="0"/>
        <v>0</v>
      </c>
      <c r="G4" s="718">
        <f t="shared" si="0"/>
        <v>0</v>
      </c>
      <c r="H4" s="719">
        <f>SUM(E4:G4)</f>
        <v>0</v>
      </c>
      <c r="I4" s="717">
        <f>SUM(I5:I7)</f>
        <v>0</v>
      </c>
      <c r="J4" s="718">
        <f t="shared" ref="J4:K4" si="1">SUM(J5:J7)</f>
        <v>0</v>
      </c>
      <c r="K4" s="718">
        <f t="shared" si="1"/>
        <v>0</v>
      </c>
      <c r="L4" s="719">
        <f>SUM(I4:K4)</f>
        <v>0</v>
      </c>
      <c r="M4" s="717">
        <f>SUM(M5:M7)</f>
        <v>0</v>
      </c>
      <c r="N4" s="718">
        <f t="shared" ref="N4:O4" si="2">SUM(N5:N7)</f>
        <v>0</v>
      </c>
      <c r="O4" s="718">
        <f t="shared" si="2"/>
        <v>0</v>
      </c>
      <c r="P4" s="719">
        <f>SUM(M4:O4)</f>
        <v>0</v>
      </c>
      <c r="Q4" s="717">
        <f>SUM(Q5:Q7)</f>
        <v>0</v>
      </c>
      <c r="R4" s="718">
        <f t="shared" ref="R4:S4" si="3">SUM(R5:R7)</f>
        <v>0</v>
      </c>
      <c r="S4" s="718">
        <f t="shared" si="3"/>
        <v>0</v>
      </c>
      <c r="T4" s="719">
        <f>SUM(Q4:S4)</f>
        <v>0</v>
      </c>
    </row>
    <row r="5" spans="2:20" ht="16.05" customHeight="1" x14ac:dyDescent="0.25">
      <c r="B5" s="601">
        <v>2</v>
      </c>
      <c r="C5" s="376" t="s">
        <v>711</v>
      </c>
      <c r="D5" s="715"/>
      <c r="E5" s="720">
        <f t="shared" ref="E5:G7" si="4">I5+M5+Q5</f>
        <v>0</v>
      </c>
      <c r="F5" s="721">
        <f t="shared" si="4"/>
        <v>0</v>
      </c>
      <c r="G5" s="721">
        <f t="shared" si="4"/>
        <v>0</v>
      </c>
      <c r="H5" s="722">
        <f t="shared" ref="H5:H27" si="5">SUM(E5:G5)</f>
        <v>0</v>
      </c>
      <c r="I5" s="720">
        <f>SUMIFS($K$38:$K$57,$H$38:$H$57,$I$2,$I$38:$I$57,I$3)</f>
        <v>0</v>
      </c>
      <c r="J5" s="721">
        <f>SUMIFS($K$38:$K$57,$H$38:$H$57,$I$2,$I$38:$I$57,J$3)</f>
        <v>0</v>
      </c>
      <c r="K5" s="721">
        <f>SUMIFS($K$38:$K$57,$H$38:$H$57,$I$2,$I$38:$I$57,K$3)</f>
        <v>0</v>
      </c>
      <c r="L5" s="722">
        <f t="shared" ref="L5:L27" si="6">SUM(I5:K5)</f>
        <v>0</v>
      </c>
      <c r="M5" s="720">
        <f>SUMIFS($K$38:$K$57,$H$38:$H$57,$M$2,$I$38:$I$57,M$3)</f>
        <v>0</v>
      </c>
      <c r="N5" s="721">
        <f>SUMIFS($K$38:$K$57,$H$38:$H$57,$M$2,$I$38:$I$57,N$3)</f>
        <v>0</v>
      </c>
      <c r="O5" s="721">
        <f>SUMIFS($K$38:$K$57,$H$38:$H$57,$M$2,$I$38:$I$57,O$3)</f>
        <v>0</v>
      </c>
      <c r="P5" s="722">
        <f t="shared" ref="P5:P27" si="7">SUM(M5:O5)</f>
        <v>0</v>
      </c>
      <c r="Q5" s="720">
        <f>SUMIFS($K$38:$K$57,$H$38:$H$57,$Q$2,$I$38:$I$57,Q$3)</f>
        <v>0</v>
      </c>
      <c r="R5" s="721">
        <f>SUMIFS($K$38:$K$57,$H$38:$H$57,$Q$2,$I$38:$I$57,R$3)</f>
        <v>0</v>
      </c>
      <c r="S5" s="721">
        <f>SUMIFS($K$38:$K$57,$H$38:$H$57,$Q$2,$I$38:$I$57,S$3)</f>
        <v>0</v>
      </c>
      <c r="T5" s="722">
        <f t="shared" ref="T5:T27" si="8">SUM(Q5:S5)</f>
        <v>0</v>
      </c>
    </row>
    <row r="6" spans="2:20" ht="16.05" customHeight="1" x14ac:dyDescent="0.25">
      <c r="B6" s="601">
        <v>3</v>
      </c>
      <c r="C6" s="376" t="s">
        <v>718</v>
      </c>
      <c r="D6" s="715"/>
      <c r="E6" s="720">
        <f t="shared" si="4"/>
        <v>0</v>
      </c>
      <c r="F6" s="721">
        <f t="shared" si="4"/>
        <v>0</v>
      </c>
      <c r="G6" s="721">
        <f t="shared" si="4"/>
        <v>0</v>
      </c>
      <c r="H6" s="722">
        <f t="shared" si="5"/>
        <v>0</v>
      </c>
      <c r="I6" s="873"/>
      <c r="J6" s="874"/>
      <c r="K6" s="874"/>
      <c r="L6" s="722">
        <f>SUM(I6:K6)</f>
        <v>0</v>
      </c>
      <c r="M6" s="873"/>
      <c r="N6" s="874"/>
      <c r="O6" s="874"/>
      <c r="P6" s="722">
        <f>SUM(M6:O6)</f>
        <v>0</v>
      </c>
      <c r="Q6" s="873"/>
      <c r="R6" s="874"/>
      <c r="S6" s="874"/>
      <c r="T6" s="722">
        <f>SUM(Q6:S6)</f>
        <v>0</v>
      </c>
    </row>
    <row r="7" spans="2:20" ht="16.05" customHeight="1" x14ac:dyDescent="0.25">
      <c r="B7" s="601">
        <v>4</v>
      </c>
      <c r="C7" s="376" t="s">
        <v>761</v>
      </c>
      <c r="D7" s="871" t="s">
        <v>770</v>
      </c>
      <c r="E7" s="720">
        <f t="shared" si="4"/>
        <v>0</v>
      </c>
      <c r="F7" s="721">
        <f t="shared" si="4"/>
        <v>0</v>
      </c>
      <c r="G7" s="721">
        <f t="shared" si="4"/>
        <v>0</v>
      </c>
      <c r="H7" s="722">
        <f t="shared" si="5"/>
        <v>0</v>
      </c>
      <c r="I7" s="720">
        <f>IF($D$7="确认清算收入",SUMIFS($S$38:$S$57,$H$38:$H$57,$I$2,$I$38:$I$57,I$3),0)</f>
        <v>0</v>
      </c>
      <c r="J7" s="721">
        <f>IF($D$7="确认清算收入",SUMIFS($S$38:$S$57,$H$38:$H$57,$I$2,$I$38:$I$57,J$3),0)</f>
        <v>0</v>
      </c>
      <c r="K7" s="721">
        <f>IF($D$7="确认清算收入",SUMIFS($S$38:$S$57,$H$38:$H$57,$I$2,$I$38:$I$57,K$3),0)</f>
        <v>0</v>
      </c>
      <c r="L7" s="722">
        <f t="shared" si="6"/>
        <v>0</v>
      </c>
      <c r="M7" s="720">
        <f>IF($D$7="确认清算收入",SUMIFS($S$38:$S$57,$H$38:$H$57,$M$2,$I$38:$I$57,M$3),0)</f>
        <v>0</v>
      </c>
      <c r="N7" s="721">
        <f>IF($D$7="确认清算收入",SUMIFS($S$38:$S$57,$H$38:$H$57,$M$2,$I$38:$I$57,N$3),0)</f>
        <v>0</v>
      </c>
      <c r="O7" s="721">
        <f>IF($D$7="确认清算收入",SUMIFS($S$38:$S$57,$H$38:$H$57,$M$2,$I$38:$I$57,O$3),0)</f>
        <v>0</v>
      </c>
      <c r="P7" s="722">
        <f t="shared" si="7"/>
        <v>0</v>
      </c>
      <c r="Q7" s="720">
        <f>IF($D$7="确认清算收入",SUMIFS($S$38:$S$57,$H$38:$H$57,$Q$2,$I$38:$I$57,Q$3),0)</f>
        <v>0</v>
      </c>
      <c r="R7" s="721">
        <f>IF($D$7="确认清算收入",SUMIFS($S$38:$S$57,$H$38:$H$57,$Q$2,$I$38:$I$57,R$3),0)</f>
        <v>0</v>
      </c>
      <c r="S7" s="721">
        <f>IF($D$7="确认清算收入",SUMIFS($S$38:$S$57,$H$38:$H$57,$Q$2,$I$38:$I$57,S$3),0)</f>
        <v>0</v>
      </c>
      <c r="T7" s="722">
        <f t="shared" si="8"/>
        <v>0</v>
      </c>
    </row>
    <row r="8" spans="2:20" ht="16.05" customHeight="1" x14ac:dyDescent="0.25">
      <c r="B8" s="710">
        <v>5</v>
      </c>
      <c r="C8" s="708" t="s">
        <v>765</v>
      </c>
      <c r="D8" s="872"/>
      <c r="E8" s="717">
        <f>SUM(E9:E10,E17:E19)</f>
        <v>0</v>
      </c>
      <c r="F8" s="718">
        <f t="shared" ref="F8" si="9">SUM(F9:F10,F17:F19)</f>
        <v>0</v>
      </c>
      <c r="G8" s="718">
        <f t="shared" ref="G8" si="10">SUM(G9:G10,G17:G19)</f>
        <v>0</v>
      </c>
      <c r="H8" s="719">
        <f t="shared" si="5"/>
        <v>0</v>
      </c>
      <c r="I8" s="717">
        <f>SUM(I9:I10,I17:I19)</f>
        <v>0</v>
      </c>
      <c r="J8" s="718">
        <f t="shared" ref="J8:K8" si="11">SUM(J9:J10,J17:J19)</f>
        <v>0</v>
      </c>
      <c r="K8" s="718">
        <f t="shared" si="11"/>
        <v>0</v>
      </c>
      <c r="L8" s="719">
        <f t="shared" si="6"/>
        <v>0</v>
      </c>
      <c r="M8" s="717">
        <f>SUM(M9:M10,M17:M19)</f>
        <v>0</v>
      </c>
      <c r="N8" s="718">
        <f t="shared" ref="N8:O8" si="12">SUM(N9:N10,N17:N19)</f>
        <v>0</v>
      </c>
      <c r="O8" s="718">
        <f t="shared" si="12"/>
        <v>0</v>
      </c>
      <c r="P8" s="719">
        <f t="shared" si="7"/>
        <v>0</v>
      </c>
      <c r="Q8" s="717">
        <f>SUM(Q9:Q10,Q17:Q19)</f>
        <v>0</v>
      </c>
      <c r="R8" s="718">
        <f t="shared" ref="R8:S8" si="13">SUM(R9:R10,R17:R19)</f>
        <v>0</v>
      </c>
      <c r="S8" s="718">
        <f t="shared" si="13"/>
        <v>0</v>
      </c>
      <c r="T8" s="719">
        <f t="shared" si="8"/>
        <v>0</v>
      </c>
    </row>
    <row r="9" spans="2:20" ht="16.05" customHeight="1" x14ac:dyDescent="0.25">
      <c r="B9" s="601">
        <v>6</v>
      </c>
      <c r="C9" s="376" t="s">
        <v>733</v>
      </c>
      <c r="D9" s="871" t="s">
        <v>521</v>
      </c>
      <c r="E9" s="720">
        <f>I9+M9+Q9</f>
        <v>0</v>
      </c>
      <c r="F9" s="721">
        <f>J9+N9+R9</f>
        <v>0</v>
      </c>
      <c r="G9" s="721">
        <f>K9+O9+S9</f>
        <v>0</v>
      </c>
      <c r="H9" s="722">
        <f t="shared" si="5"/>
        <v>0</v>
      </c>
      <c r="I9" s="720">
        <f>IF($D$7="确认清算收入",SUMIFS($M$38:$M$57,$H$38:$H$57,$I$2,$I$38:$I$57,I$3)+SUMIFS($S$38:$S$57,$H$38:$H$57,$I$2,$I$38:$I$57,I$3),SUMIFS($M$38:$M$57,$H$38:$H$57,$I$2,$I$38:$I$57,I$3))</f>
        <v>0</v>
      </c>
      <c r="J9" s="721">
        <f>IF($D$7="确认清算收入",SUMIFS($M$38:$M$57,$H$38:$H$57,$I$2,$I$38:$I$57,J$3)+SUMIFS($S$38:$S$57,$H$38:$H$57,$I$2,$I$38:$I$57,J$3),SUMIFS($M$38:$M$57,$H$38:$H$57,$I$2,$I$38:$I$57,J$3))</f>
        <v>0</v>
      </c>
      <c r="K9" s="721">
        <f>IF($D$7="确认清算收入",SUMIFS($M$38:$M$57,$H$38:$H$57,$I$2,$I$38:$I$57,K$3)+SUMIFS($S$38:$S$57,$H$38:$H$57,$I$2,$I$38:$I$57,K$3),SUMIFS($M$38:$M$57,$H$38:$H$57,$I$2,$I$38:$I$57,K$3))</f>
        <v>0</v>
      </c>
      <c r="L9" s="722">
        <f>SUM(I9:K9)</f>
        <v>0</v>
      </c>
      <c r="M9" s="720">
        <f>IF($D$7="确认清算收入",SUMIFS($M$38:$M$57,$H$38:$H$57,$M$2,$I$38:$I$57,M$3)+SUMIFS($S$38:$S$57,$H$38:$H$57,$M$2,$I$38:$I$57,M$3),SUMIFS($M$38:$M$57,$H$38:$H$57,$M$2,$I$38:$I$57,M$3))</f>
        <v>0</v>
      </c>
      <c r="N9" s="721">
        <f>IF($D$7="确认清算收入",SUMIFS($M$38:$M$57,$H$38:$H$57,$M$2,$I$38:$I$57,N$3)+SUMIFS($S$38:$S$57,$H$38:$H$57,$M$2,$I$38:$I$57,N$3),SUMIFS($M$38:$M$57,$H$38:$H$57,$M$2,$I$38:$I$57,N$3))</f>
        <v>0</v>
      </c>
      <c r="O9" s="721">
        <f>IF($D$7="确认清算收入",SUMIFS($M$38:$M$57,$H$38:$H$57,$M$2,$I$38:$I$57,O$3)+SUMIFS($S$38:$S$57,$H$38:$H$57,$M$2,$I$38:$I$57,O$3),SUMIFS($M$38:$M$57,$H$38:$H$57,$M$2,$I$38:$I$57,O$3))</f>
        <v>0</v>
      </c>
      <c r="P9" s="722">
        <f>SUM(M9:O9)</f>
        <v>0</v>
      </c>
      <c r="Q9" s="720">
        <f>IF($D$7="确认清算收入",SUMIFS($M$38:$M$57,$H$38:$H$57,$Q$2,$I$38:$I$57,Q$3)+SUMIFS($S$38:$S$57,$H$38:$H$57,$Q$2,$I$38:$I$57,Q$3),SUMIFS($M$38:$M$57,$H$38:$H$57,$Q$2,$I$38:$I$57,Q$3))</f>
        <v>0</v>
      </c>
      <c r="R9" s="721">
        <f>IF($D$7="确认清算收入",SUMIFS($M$38:$M$57,$H$38:$H$57,$Q$2,$I$38:$I$57,R$3)+SUMIFS($S$38:$S$57,$H$38:$H$57,$Q$2,$I$38:$I$57,R$3),SUMIFS($M$38:$M$57,$H$38:$H$57,$Q$2,$I$38:$I$57,R$3))</f>
        <v>0</v>
      </c>
      <c r="S9" s="721">
        <f>IF($D$7="确认清算收入",SUMIFS($M$38:$M$57,$H$38:$H$57,$Q$2,$I$38:$I$57,S$3)+SUMIFS($S$38:$S$57,$H$38:$H$57,$Q$2,$I$38:$I$57,S$3),SUMIFS($M$38:$M$57,$H$38:$H$57,$Q$2,$I$38:$I$57,S$3))</f>
        <v>0</v>
      </c>
      <c r="T9" s="722">
        <f>SUM(Q9:S9)</f>
        <v>0</v>
      </c>
    </row>
    <row r="10" spans="2:20" ht="16.05" customHeight="1" x14ac:dyDescent="0.25">
      <c r="B10" s="601">
        <v>7</v>
      </c>
      <c r="C10" s="376" t="s">
        <v>734</v>
      </c>
      <c r="D10" s="871" t="s">
        <v>440</v>
      </c>
      <c r="E10" s="720">
        <f t="shared" ref="E10:G10" si="14">SUM(E11:E16)</f>
        <v>0</v>
      </c>
      <c r="F10" s="721">
        <f t="shared" si="14"/>
        <v>0</v>
      </c>
      <c r="G10" s="721">
        <f t="shared" si="14"/>
        <v>0</v>
      </c>
      <c r="H10" s="722">
        <f>SUM(E10:G10)</f>
        <v>0</v>
      </c>
      <c r="I10" s="720">
        <f>SUM(I11:I16)</f>
        <v>0</v>
      </c>
      <c r="J10" s="721">
        <f t="shared" ref="J10:K10" si="15">SUM(J11:J16)</f>
        <v>0</v>
      </c>
      <c r="K10" s="721">
        <f t="shared" si="15"/>
        <v>0</v>
      </c>
      <c r="L10" s="722">
        <f t="shared" si="6"/>
        <v>0</v>
      </c>
      <c r="M10" s="720">
        <f>SUM(M11:M16)</f>
        <v>0</v>
      </c>
      <c r="N10" s="721">
        <f t="shared" ref="N10:O10" si="16">SUM(N11:N16)</f>
        <v>0</v>
      </c>
      <c r="O10" s="721">
        <f t="shared" si="16"/>
        <v>0</v>
      </c>
      <c r="P10" s="722">
        <f t="shared" si="7"/>
        <v>0</v>
      </c>
      <c r="Q10" s="720">
        <f>SUM(Q11:Q16)</f>
        <v>0</v>
      </c>
      <c r="R10" s="721">
        <f t="shared" ref="R10:S10" si="17">SUM(R11:R16)</f>
        <v>0</v>
      </c>
      <c r="S10" s="721">
        <f t="shared" si="17"/>
        <v>0</v>
      </c>
      <c r="T10" s="722">
        <f t="shared" si="8"/>
        <v>0</v>
      </c>
    </row>
    <row r="11" spans="2:20" ht="16.05" customHeight="1" x14ac:dyDescent="0.25">
      <c r="B11" s="601">
        <v>8</v>
      </c>
      <c r="C11" s="376" t="s">
        <v>735</v>
      </c>
      <c r="D11" s="871" t="s">
        <v>440</v>
      </c>
      <c r="E11" s="720">
        <f t="shared" ref="E11:E19" si="18">I11+M11+Q11</f>
        <v>0</v>
      </c>
      <c r="F11" s="721">
        <f t="shared" ref="F11:F19" si="19">J11+N11+R11</f>
        <v>0</v>
      </c>
      <c r="G11" s="721">
        <f t="shared" ref="G11:G19" si="20">K11+O11+S11</f>
        <v>0</v>
      </c>
      <c r="H11" s="722">
        <f t="shared" si="5"/>
        <v>0</v>
      </c>
      <c r="I11" s="720">
        <f>SUMIFS($N$38:$N$57,$H$38:$H$57,$I$2,$I$38:$I$57,I$3)</f>
        <v>0</v>
      </c>
      <c r="J11" s="721">
        <f>SUMIFS($N$38:$N$57,$H$38:$H$57,$I$2,$I$38:$I$57,J$3)</f>
        <v>0</v>
      </c>
      <c r="K11" s="721">
        <f>SUMIFS($N$38:$N$57,$H$38:$H$57,$I$2,$I$38:$I$57,K$3)</f>
        <v>0</v>
      </c>
      <c r="L11" s="722">
        <f t="shared" si="6"/>
        <v>0</v>
      </c>
      <c r="M11" s="720">
        <f>SUMIFS($N$38:$N$57,$H$38:$H$57,$M$2,$I$38:$I$57,M$3)</f>
        <v>0</v>
      </c>
      <c r="N11" s="721">
        <f>SUMIFS($N$38:$N$57,$H$38:$H$57,$M$2,$I$38:$I$57,N$3)</f>
        <v>0</v>
      </c>
      <c r="O11" s="721">
        <f>SUMIFS($N$38:$N$57,$H$38:$H$57,$M$2,$I$38:$I$57,O$3)</f>
        <v>0</v>
      </c>
      <c r="P11" s="722">
        <f t="shared" si="7"/>
        <v>0</v>
      </c>
      <c r="Q11" s="720">
        <f>SUMIFS($N$38:$N$57,$H$38:$H$57,$Q$2,$I$38:$I$57,Q$3)</f>
        <v>0</v>
      </c>
      <c r="R11" s="721">
        <f>SUMIFS($N$38:$N$57,$H$38:$H$57,$Q$2,$I$38:$I$57,R$3)</f>
        <v>0</v>
      </c>
      <c r="S11" s="721">
        <f>SUMIFS($N$38:$N$57,$H$38:$H$57,$Q$2,$I$38:$I$57,S$3)</f>
        <v>0</v>
      </c>
      <c r="T11" s="722">
        <f t="shared" si="8"/>
        <v>0</v>
      </c>
    </row>
    <row r="12" spans="2:20" ht="16.05" customHeight="1" x14ac:dyDescent="0.25">
      <c r="B12" s="601">
        <v>9</v>
      </c>
      <c r="C12" s="376" t="s">
        <v>736</v>
      </c>
      <c r="D12" s="871" t="s">
        <v>440</v>
      </c>
      <c r="E12" s="720">
        <f t="shared" si="18"/>
        <v>0</v>
      </c>
      <c r="F12" s="721">
        <f t="shared" si="19"/>
        <v>0</v>
      </c>
      <c r="G12" s="721">
        <f t="shared" si="20"/>
        <v>0</v>
      </c>
      <c r="H12" s="722">
        <f t="shared" si="5"/>
        <v>0</v>
      </c>
      <c r="I12" s="720">
        <f>SUMIFS($O$38:$O$57,$H$38:$H$57,$I$2,$I$38:$I$57,I$3)-I13</f>
        <v>0</v>
      </c>
      <c r="J12" s="721">
        <f>SUMIFS($O$38:$O$57,$H$38:$H$57,$I$2,$I$38:$I$57,J$3)-J13</f>
        <v>0</v>
      </c>
      <c r="K12" s="721">
        <f>SUMIFS($O$38:$O$57,$H$38:$H$57,$I$2,$I$38:$I$57,K$3)-K13</f>
        <v>0</v>
      </c>
      <c r="L12" s="722">
        <f t="shared" si="6"/>
        <v>0</v>
      </c>
      <c r="M12" s="720">
        <f>SUMIFS($O$38:$O$57,$H$38:$H$57,$M$2,$I$38:$I$57,M$3)-M13</f>
        <v>0</v>
      </c>
      <c r="N12" s="721">
        <f>SUMIFS($O$38:$O$57,$H$38:$H$57,$M$2,$I$38:$I$57,N$3)-N13</f>
        <v>0</v>
      </c>
      <c r="O12" s="721">
        <f>SUMIFS($O$38:$O$57,$H$38:$H$57,$M$2,$I$38:$I$57,O$3)-O13</f>
        <v>0</v>
      </c>
      <c r="P12" s="722">
        <f t="shared" si="7"/>
        <v>0</v>
      </c>
      <c r="Q12" s="720">
        <f>SUMIFS($O$38:$O$57,$H$38:$H$57,$Q$2,$I$38:$I$57,Q$3)-Q13</f>
        <v>0</v>
      </c>
      <c r="R12" s="721">
        <f>SUMIFS($O$38:$O$57,$H$38:$H$57,$Q$2,$I$38:$I$57,R$3)-R13</f>
        <v>0</v>
      </c>
      <c r="S12" s="721">
        <f>SUMIFS($O$38:$O$57,$H$38:$H$57,$Q$2,$I$38:$I$57,S$3)-S13</f>
        <v>0</v>
      </c>
      <c r="T12" s="722">
        <f t="shared" si="8"/>
        <v>0</v>
      </c>
    </row>
    <row r="13" spans="2:20" ht="16.05" customHeight="1" x14ac:dyDescent="0.25">
      <c r="B13" s="601">
        <v>10</v>
      </c>
      <c r="C13" s="376" t="s">
        <v>737</v>
      </c>
      <c r="D13" s="871" t="s">
        <v>730</v>
      </c>
      <c r="E13" s="720">
        <f t="shared" si="18"/>
        <v>0</v>
      </c>
      <c r="F13" s="721">
        <f t="shared" si="19"/>
        <v>0</v>
      </c>
      <c r="G13" s="721">
        <f t="shared" si="20"/>
        <v>0</v>
      </c>
      <c r="H13" s="722">
        <f t="shared" si="5"/>
        <v>0</v>
      </c>
      <c r="I13" s="873"/>
      <c r="J13" s="874"/>
      <c r="K13" s="874"/>
      <c r="L13" s="722">
        <f t="shared" si="6"/>
        <v>0</v>
      </c>
      <c r="M13" s="873"/>
      <c r="N13" s="874"/>
      <c r="O13" s="874"/>
      <c r="P13" s="722">
        <f t="shared" si="7"/>
        <v>0</v>
      </c>
      <c r="Q13" s="873"/>
      <c r="R13" s="874"/>
      <c r="S13" s="874"/>
      <c r="T13" s="722">
        <f t="shared" si="8"/>
        <v>0</v>
      </c>
    </row>
    <row r="14" spans="2:20" ht="16.05" customHeight="1" x14ac:dyDescent="0.25">
      <c r="B14" s="601">
        <v>11</v>
      </c>
      <c r="C14" s="376" t="s">
        <v>738</v>
      </c>
      <c r="D14" s="871" t="s">
        <v>440</v>
      </c>
      <c r="E14" s="720">
        <f t="shared" si="18"/>
        <v>0</v>
      </c>
      <c r="F14" s="721">
        <f t="shared" si="19"/>
        <v>0</v>
      </c>
      <c r="G14" s="721">
        <f t="shared" si="20"/>
        <v>0</v>
      </c>
      <c r="H14" s="722">
        <f t="shared" si="5"/>
        <v>0</v>
      </c>
      <c r="I14" s="720">
        <f>SUMIFS($P$38:$P$57,$H$38:$H$57,$I$2,$I$38:$I$57,I$3)</f>
        <v>0</v>
      </c>
      <c r="J14" s="721">
        <f>SUMIFS($P$38:$P$57,$H$38:$H$57,$I$2,$I$38:$I$57,J$3)</f>
        <v>0</v>
      </c>
      <c r="K14" s="721">
        <f>SUMIFS($P$38:$P$57,$H$38:$H$57,$I$2,$I$38:$I$57,K$3)</f>
        <v>0</v>
      </c>
      <c r="L14" s="722">
        <f t="shared" si="6"/>
        <v>0</v>
      </c>
      <c r="M14" s="720">
        <f>SUMIFS($P$38:$P$57,$H$38:$H$57,$M$2,$I$38:$I$57,M$3)</f>
        <v>0</v>
      </c>
      <c r="N14" s="721">
        <f>SUMIFS($P$38:$P$57,$H$38:$H$57,$M$2,$I$38:$I$57,N$3)</f>
        <v>0</v>
      </c>
      <c r="O14" s="721">
        <f>SUMIFS($P$38:$P$57,$H$38:$H$57,$M$2,$I$38:$I$57,O$3)</f>
        <v>0</v>
      </c>
      <c r="P14" s="722">
        <f t="shared" si="7"/>
        <v>0</v>
      </c>
      <c r="Q14" s="720">
        <f>SUMIFS($P$38:$P$57,$H$38:$H$57,$Q$2,$I$38:$I$57,Q$3)</f>
        <v>0</v>
      </c>
      <c r="R14" s="721">
        <f>SUMIFS($P$38:$P$57,$H$38:$H$57,$Q$2,$I$38:$I$57,R$3)</f>
        <v>0</v>
      </c>
      <c r="S14" s="721">
        <f>SUMIFS($P$38:$P$57,$H$38:$H$57,$Q$2,$I$38:$I$57,S$3)</f>
        <v>0</v>
      </c>
      <c r="T14" s="722">
        <f t="shared" si="8"/>
        <v>0</v>
      </c>
    </row>
    <row r="15" spans="2:20" ht="16.05" customHeight="1" x14ac:dyDescent="0.25">
      <c r="B15" s="601">
        <v>12</v>
      </c>
      <c r="C15" s="376" t="s">
        <v>739</v>
      </c>
      <c r="D15" s="871" t="s">
        <v>440</v>
      </c>
      <c r="E15" s="720">
        <f t="shared" si="18"/>
        <v>0</v>
      </c>
      <c r="F15" s="721">
        <f t="shared" si="19"/>
        <v>0</v>
      </c>
      <c r="G15" s="721">
        <f t="shared" si="20"/>
        <v>0</v>
      </c>
      <c r="H15" s="722">
        <f t="shared" si="5"/>
        <v>0</v>
      </c>
      <c r="I15" s="720">
        <f>SUMIFS($Q$38:$Q$57,$H$38:$H$57,$I$2,$I$38:$I$57,I$3)</f>
        <v>0</v>
      </c>
      <c r="J15" s="721">
        <f>SUMIFS($Q$38:$Q$57,$H$38:$H$57,$I$2,$I$38:$I$57,J$3)</f>
        <v>0</v>
      </c>
      <c r="K15" s="721">
        <f>SUMIFS($Q$38:$Q$57,$H$38:$H$57,$I$2,$I$38:$I$57,K$3)</f>
        <v>0</v>
      </c>
      <c r="L15" s="722">
        <f t="shared" si="6"/>
        <v>0</v>
      </c>
      <c r="M15" s="720">
        <f>SUMIFS($Q$38:$Q$57,$H$38:$H$57,$M$2,$I$38:$I$57,M$3)</f>
        <v>0</v>
      </c>
      <c r="N15" s="721">
        <f>SUMIFS($Q$38:$Q$57,$H$38:$H$57,$M$2,$I$38:$I$57,N$3)</f>
        <v>0</v>
      </c>
      <c r="O15" s="721">
        <f>SUMIFS($Q$38:$Q$57,$H$38:$H$57,$M$2,$I$38:$I$57,O$3)</f>
        <v>0</v>
      </c>
      <c r="P15" s="722">
        <f t="shared" si="7"/>
        <v>0</v>
      </c>
      <c r="Q15" s="720">
        <f>SUMIFS($Q$38:$Q$57,$H$38:$H$57,$Q$2,$I$38:$I$57,Q$3)</f>
        <v>0</v>
      </c>
      <c r="R15" s="721">
        <f>SUMIFS($Q$38:$Q$57,$H$38:$H$57,$Q$2,$I$38:$I$57,R$3)</f>
        <v>0</v>
      </c>
      <c r="S15" s="721">
        <f>SUMIFS($Q$38:$Q$57,$H$38:$H$57,$Q$2,$I$38:$I$57,S$3)</f>
        <v>0</v>
      </c>
      <c r="T15" s="722">
        <f t="shared" si="8"/>
        <v>0</v>
      </c>
    </row>
    <row r="16" spans="2:20" ht="16.05" customHeight="1" x14ac:dyDescent="0.25">
      <c r="B16" s="601">
        <v>13</v>
      </c>
      <c r="C16" s="376" t="s">
        <v>740</v>
      </c>
      <c r="D16" s="871" t="s">
        <v>440</v>
      </c>
      <c r="E16" s="720">
        <f t="shared" si="18"/>
        <v>0</v>
      </c>
      <c r="F16" s="721">
        <f t="shared" si="19"/>
        <v>0</v>
      </c>
      <c r="G16" s="721">
        <f t="shared" si="20"/>
        <v>0</v>
      </c>
      <c r="H16" s="722">
        <f t="shared" si="5"/>
        <v>0</v>
      </c>
      <c r="I16" s="720">
        <f>SUMIFS($R$38:$R$57,$H$38:$H$57,$I$2,$I$38:$I$57,I$3)</f>
        <v>0</v>
      </c>
      <c r="J16" s="721">
        <f>SUMIFS($R$38:$R$57,$H$38:$H$57,$I$2,$I$38:$I$57,J$3)</f>
        <v>0</v>
      </c>
      <c r="K16" s="721">
        <f>SUMIFS($R$38:$R$57,$H$38:$H$57,$I$2,$I$38:$I$57,K$3)</f>
        <v>0</v>
      </c>
      <c r="L16" s="722">
        <f t="shared" si="6"/>
        <v>0</v>
      </c>
      <c r="M16" s="720">
        <f>SUMIFS($R$38:$R$57,$H$38:$H$57,$M$2,$I$38:$I$57,M$3)</f>
        <v>0</v>
      </c>
      <c r="N16" s="721">
        <f>SUMIFS($R$38:$R$57,$H$38:$H$57,$M$2,$I$38:$I$57,N$3)</f>
        <v>0</v>
      </c>
      <c r="O16" s="721">
        <f>SUMIFS($R$38:$R$57,$H$38:$H$57,$M$2,$I$38:$I$57,O$3)</f>
        <v>0</v>
      </c>
      <c r="P16" s="722">
        <f t="shared" si="7"/>
        <v>0</v>
      </c>
      <c r="Q16" s="720">
        <f>SUMIFS($R$38:$R$57,$H$38:$H$57,$Q$2,$I$38:$I$57,Q$3)</f>
        <v>0</v>
      </c>
      <c r="R16" s="721">
        <f>SUMIFS($R$38:$R$57,$H$38:$H$57,$Q$2,$I$38:$I$57,R$3)</f>
        <v>0</v>
      </c>
      <c r="S16" s="721">
        <f>SUMIFS($R$38:$R$57,$H$38:$H$57,$Q$2,$I$38:$I$57,S$3)</f>
        <v>0</v>
      </c>
      <c r="T16" s="722">
        <f t="shared" si="8"/>
        <v>0</v>
      </c>
    </row>
    <row r="17" spans="2:20" ht="16.05" customHeight="1" x14ac:dyDescent="0.25">
      <c r="B17" s="601">
        <v>14</v>
      </c>
      <c r="C17" s="376" t="s">
        <v>763</v>
      </c>
      <c r="D17" s="715"/>
      <c r="E17" s="720">
        <f t="shared" si="18"/>
        <v>0</v>
      </c>
      <c r="F17" s="721">
        <f t="shared" si="19"/>
        <v>0</v>
      </c>
      <c r="G17" s="721">
        <f t="shared" si="20"/>
        <v>0</v>
      </c>
      <c r="H17" s="722">
        <f t="shared" si="5"/>
        <v>0</v>
      </c>
      <c r="I17" s="720">
        <f>SUM(I9:I10)*10%</f>
        <v>0</v>
      </c>
      <c r="J17" s="721">
        <f t="shared" ref="J17:K17" si="21">SUM(J9:J10)*10%</f>
        <v>0</v>
      </c>
      <c r="K17" s="721">
        <f t="shared" si="21"/>
        <v>0</v>
      </c>
      <c r="L17" s="722">
        <f t="shared" si="6"/>
        <v>0</v>
      </c>
      <c r="M17" s="720">
        <f>SUM(M9:M10)*10%</f>
        <v>0</v>
      </c>
      <c r="N17" s="721">
        <f t="shared" ref="N17:O17" si="22">SUM(N9:N10)*10%</f>
        <v>0</v>
      </c>
      <c r="O17" s="721">
        <f t="shared" si="22"/>
        <v>0</v>
      </c>
      <c r="P17" s="722">
        <f t="shared" si="7"/>
        <v>0</v>
      </c>
      <c r="Q17" s="720">
        <f>SUM(Q9:Q10)*10%</f>
        <v>0</v>
      </c>
      <c r="R17" s="721">
        <f>SUM(R9:R10)*10%</f>
        <v>0</v>
      </c>
      <c r="S17" s="721">
        <f>SUM(S9:S10)*10%</f>
        <v>0</v>
      </c>
      <c r="T17" s="722">
        <f t="shared" si="8"/>
        <v>0</v>
      </c>
    </row>
    <row r="18" spans="2:20" ht="16.05" customHeight="1" x14ac:dyDescent="0.25">
      <c r="B18" s="601">
        <v>15</v>
      </c>
      <c r="C18" s="376" t="s">
        <v>764</v>
      </c>
      <c r="D18" s="715"/>
      <c r="E18" s="720">
        <f t="shared" si="18"/>
        <v>0</v>
      </c>
      <c r="F18" s="721">
        <f t="shared" si="19"/>
        <v>0</v>
      </c>
      <c r="G18" s="721">
        <f t="shared" si="20"/>
        <v>0</v>
      </c>
      <c r="H18" s="722">
        <f t="shared" si="5"/>
        <v>0</v>
      </c>
      <c r="I18" s="720">
        <f>IFERROR(I4/$H$4*'D2-税金支付'!$F$7,0)</f>
        <v>0</v>
      </c>
      <c r="J18" s="721">
        <f>IFERROR(J4/$H$4*'D2-税金支付'!$F$7,0)</f>
        <v>0</v>
      </c>
      <c r="K18" s="721">
        <f>IFERROR(K4/$H$4*'D2-税金支付'!$F$7,0)</f>
        <v>0</v>
      </c>
      <c r="L18" s="722">
        <f t="shared" si="6"/>
        <v>0</v>
      </c>
      <c r="M18" s="720">
        <f>IFERROR(M4/$H$4*'D2-税金支付'!$F$7,0)</f>
        <v>0</v>
      </c>
      <c r="N18" s="721">
        <f>IFERROR(N4/$H$4*'D2-税金支付'!$F$7,0)</f>
        <v>0</v>
      </c>
      <c r="O18" s="721">
        <f>IFERROR(O4/$H$4*'D2-税金支付'!$F$7,0)</f>
        <v>0</v>
      </c>
      <c r="P18" s="722">
        <f t="shared" si="7"/>
        <v>0</v>
      </c>
      <c r="Q18" s="720">
        <f>IFERROR(Q4/$H$4*'D2-税金支付'!$F$7,0)</f>
        <v>0</v>
      </c>
      <c r="R18" s="721">
        <f>IFERROR(R4/$H$4*'D2-税金支付'!$F$7,0)</f>
        <v>0</v>
      </c>
      <c r="S18" s="721">
        <f>IFERROR(S4/$H$4*'D2-税金支付'!$F$7,0)</f>
        <v>0</v>
      </c>
      <c r="T18" s="722">
        <f t="shared" si="8"/>
        <v>0</v>
      </c>
    </row>
    <row r="19" spans="2:20" ht="16.05" customHeight="1" x14ac:dyDescent="0.25">
      <c r="B19" s="601">
        <v>16</v>
      </c>
      <c r="C19" s="376" t="s">
        <v>741</v>
      </c>
      <c r="D19" s="715"/>
      <c r="E19" s="720">
        <f t="shared" si="18"/>
        <v>0</v>
      </c>
      <c r="F19" s="721">
        <f t="shared" si="19"/>
        <v>0</v>
      </c>
      <c r="G19" s="721">
        <f t="shared" si="20"/>
        <v>0</v>
      </c>
      <c r="H19" s="722">
        <f t="shared" si="5"/>
        <v>0</v>
      </c>
      <c r="I19" s="720">
        <f>SUM(I9:I10)*20%</f>
        <v>0</v>
      </c>
      <c r="J19" s="721">
        <f t="shared" ref="J19:K19" si="23">SUM(J9:J10)*20%</f>
        <v>0</v>
      </c>
      <c r="K19" s="721">
        <f t="shared" si="23"/>
        <v>0</v>
      </c>
      <c r="L19" s="722">
        <f t="shared" si="6"/>
        <v>0</v>
      </c>
      <c r="M19" s="720">
        <f>SUM(M9:M10)*20%</f>
        <v>0</v>
      </c>
      <c r="N19" s="721">
        <f t="shared" ref="N19:O19" si="24">SUM(N9:N10)*20%</f>
        <v>0</v>
      </c>
      <c r="O19" s="721">
        <f t="shared" si="24"/>
        <v>0</v>
      </c>
      <c r="P19" s="722">
        <f t="shared" si="7"/>
        <v>0</v>
      </c>
      <c r="Q19" s="720">
        <f>SUM(Q9:Q10)*20%</f>
        <v>0</v>
      </c>
      <c r="R19" s="721">
        <f>SUM(R9:R10)*20%</f>
        <v>0</v>
      </c>
      <c r="S19" s="721">
        <f>SUM(S9:S10)*20%</f>
        <v>0</v>
      </c>
      <c r="T19" s="722">
        <f t="shared" si="8"/>
        <v>0</v>
      </c>
    </row>
    <row r="20" spans="2:20" ht="16.05" customHeight="1" x14ac:dyDescent="0.25">
      <c r="B20" s="710">
        <v>17</v>
      </c>
      <c r="C20" s="708" t="s">
        <v>766</v>
      </c>
      <c r="D20" s="714"/>
      <c r="E20" s="717">
        <f t="shared" ref="E20:G20" si="25">E4-E8</f>
        <v>0</v>
      </c>
      <c r="F20" s="718">
        <f t="shared" si="25"/>
        <v>0</v>
      </c>
      <c r="G20" s="718">
        <f t="shared" si="25"/>
        <v>0</v>
      </c>
      <c r="H20" s="719">
        <f t="shared" si="5"/>
        <v>0</v>
      </c>
      <c r="I20" s="717">
        <f>I4-I8</f>
        <v>0</v>
      </c>
      <c r="J20" s="718">
        <f t="shared" ref="J20:K20" si="26">J4-J8</f>
        <v>0</v>
      </c>
      <c r="K20" s="718">
        <f t="shared" si="26"/>
        <v>0</v>
      </c>
      <c r="L20" s="719">
        <f t="shared" si="6"/>
        <v>0</v>
      </c>
      <c r="M20" s="717">
        <f>M4-M8</f>
        <v>0</v>
      </c>
      <c r="N20" s="718">
        <f t="shared" ref="N20:O20" si="27">N4-N8</f>
        <v>0</v>
      </c>
      <c r="O20" s="718">
        <f t="shared" si="27"/>
        <v>0</v>
      </c>
      <c r="P20" s="719">
        <f t="shared" si="7"/>
        <v>0</v>
      </c>
      <c r="Q20" s="717">
        <f>Q4-Q8</f>
        <v>0</v>
      </c>
      <c r="R20" s="718">
        <f t="shared" ref="R20:S20" si="28">R4-R8</f>
        <v>0</v>
      </c>
      <c r="S20" s="718">
        <f t="shared" si="28"/>
        <v>0</v>
      </c>
      <c r="T20" s="719">
        <f t="shared" si="8"/>
        <v>0</v>
      </c>
    </row>
    <row r="21" spans="2:20" ht="16.05" customHeight="1" x14ac:dyDescent="0.25">
      <c r="B21" s="601">
        <v>18</v>
      </c>
      <c r="C21" s="376" t="s">
        <v>767</v>
      </c>
      <c r="D21" s="715"/>
      <c r="E21" s="748">
        <f>IFERROR(E20/E8,0)</f>
        <v>0</v>
      </c>
      <c r="F21" s="749">
        <f t="shared" ref="F21:G21" si="29">IFERROR(F20/F8,0)</f>
        <v>0</v>
      </c>
      <c r="G21" s="749">
        <f t="shared" si="29"/>
        <v>0</v>
      </c>
      <c r="H21" s="750">
        <f>IFERROR(H20/H8,0)</f>
        <v>0</v>
      </c>
      <c r="I21" s="748">
        <f t="shared" ref="I21:K21" si="30">IFERROR(I20/I8,0)</f>
        <v>0</v>
      </c>
      <c r="J21" s="749">
        <f t="shared" si="30"/>
        <v>0</v>
      </c>
      <c r="K21" s="749">
        <f t="shared" si="30"/>
        <v>0</v>
      </c>
      <c r="L21" s="750">
        <f>IFERROR(L20/L8,0)</f>
        <v>0</v>
      </c>
      <c r="M21" s="748">
        <f t="shared" ref="M21:O21" si="31">IFERROR(M20/M8,0)</f>
        <v>0</v>
      </c>
      <c r="N21" s="749">
        <f t="shared" si="31"/>
        <v>0</v>
      </c>
      <c r="O21" s="749">
        <f t="shared" si="31"/>
        <v>0</v>
      </c>
      <c r="P21" s="750">
        <f>IFERROR(P20/P8,0)</f>
        <v>0</v>
      </c>
      <c r="Q21" s="748">
        <f t="shared" ref="Q21:S21" si="32">IFERROR(Q20/Q8,0)</f>
        <v>0</v>
      </c>
      <c r="R21" s="749">
        <f t="shared" si="32"/>
        <v>0</v>
      </c>
      <c r="S21" s="749">
        <f t="shared" si="32"/>
        <v>0</v>
      </c>
      <c r="T21" s="750">
        <f>IFERROR(T20/T8,0)</f>
        <v>0</v>
      </c>
    </row>
    <row r="22" spans="2:20" ht="16.05" customHeight="1" x14ac:dyDescent="0.25">
      <c r="B22" s="601">
        <v>19</v>
      </c>
      <c r="C22" s="376" t="s">
        <v>712</v>
      </c>
      <c r="D22" s="715"/>
      <c r="E22" s="748">
        <f>IF(E21&lt;=20%,0,IF(E21&lt;=50%,30%,IF(E21&lt;=100%,40%,IF(E21&lt;=200%,50%,IF(E21&gt;200%,60%)))))</f>
        <v>0</v>
      </c>
      <c r="F22" s="749">
        <f>IF(F21&lt;=0%,0,IF(F21&lt;=50%,30%,IF(F21&lt;=100%,40%,IF(F21&lt;=200%,50%,IF(F21&gt;200%,60%)))))</f>
        <v>0</v>
      </c>
      <c r="G22" s="749">
        <f>IF(G21&lt;=0%,0,IF(G21&lt;=50%,30%,IF(G21&lt;=100%,40%,IF(G21&lt;=200%,50%,IF(G21&gt;200%,60%)))))</f>
        <v>0</v>
      </c>
      <c r="H22" s="750"/>
      <c r="I22" s="748">
        <f>IF(I21&lt;=20%,0,IF(I21&lt;=50%,30%,IF(I21&lt;=100%,40%,IF(I21&lt;=200%,50%,IF(I21&gt;200%,60%)))))</f>
        <v>0</v>
      </c>
      <c r="J22" s="749">
        <f>IF(J21&lt;=0%,0,IF(J21&lt;=50%,30%,IF(J21&lt;=100%,40%,IF(J21&lt;=200%,50%,IF(J21&gt;200%,60%)))))</f>
        <v>0</v>
      </c>
      <c r="K22" s="749">
        <f>IF(K21&lt;=0%,0,IF(K21&lt;=50%,30%,IF(K21&lt;=100%,40%,IF(K21&lt;=200%,50%,IF(K21&gt;200%,60%)))))</f>
        <v>0</v>
      </c>
      <c r="L22" s="750"/>
      <c r="M22" s="748">
        <f>IF(M21&lt;=20%,0,IF(M21&lt;=50%,30%,IF(M21&lt;=100%,40%,IF(M21&lt;=200%,50%,IF(M21&gt;200%,60%)))))</f>
        <v>0</v>
      </c>
      <c r="N22" s="749">
        <f>IF(N21&lt;=0%,0,IF(N21&lt;=50%,30%,IF(N21&lt;=100%,40%,IF(N21&lt;=200%,50%,IF(N21&gt;200%,60%)))))</f>
        <v>0</v>
      </c>
      <c r="O22" s="749">
        <f>IF(O21&lt;=0%,0,IF(O21&lt;=50%,30%,IF(O21&lt;=100%,40%,IF(O21&lt;=200%,50%,IF(O21&gt;200%,60%)))))</f>
        <v>0</v>
      </c>
      <c r="P22" s="750"/>
      <c r="Q22" s="748">
        <f>IF(Q21&lt;=20%,0,IF(Q21&lt;=50%,30%,IF(Q21&lt;=100%,40%,IF(Q21&lt;=200%,50%,IF(Q21&gt;200%,60%)))))</f>
        <v>0</v>
      </c>
      <c r="R22" s="749">
        <f>IF(R21&lt;=0%,0,IF(R21&lt;=50%,30%,IF(R21&lt;=100%,40%,IF(R21&lt;=200%,50%,IF(R21&gt;200%,60%)))))</f>
        <v>0</v>
      </c>
      <c r="S22" s="749">
        <f>IF(S21&lt;=0%,0,IF(S21&lt;=50%,30%,IF(S21&lt;=100%,40%,IF(S21&lt;=200%,50%,IF(S21&gt;200%,60%)))))</f>
        <v>0</v>
      </c>
      <c r="T22" s="750"/>
    </row>
    <row r="23" spans="2:20" ht="16.05" customHeight="1" x14ac:dyDescent="0.25">
      <c r="B23" s="601">
        <v>20</v>
      </c>
      <c r="C23" s="376" t="s">
        <v>713</v>
      </c>
      <c r="D23" s="715"/>
      <c r="E23" s="748">
        <f>IF(E21&lt;0,0,IF(E21&lt;=50%,0,IF(E21&lt;=100%,5%,IF(E21&lt;=200%,15%,IF(E21&gt;200%,35%)))))</f>
        <v>0</v>
      </c>
      <c r="F23" s="749">
        <f>IF(F21&lt;0,0,IF(F21&lt;=50%,0,IF(F21&lt;=100%,5%,IF(F21&lt;=200%,15%,IF(F21&gt;200%,35%)))))</f>
        <v>0</v>
      </c>
      <c r="G23" s="749">
        <f>IF(G21&lt;0,0,IF(G21&lt;=50%,0,IF(G21&lt;=100%,5%,IF(G21&lt;=200%,15%,IF(G21&gt;200%,35%)))))</f>
        <v>0</v>
      </c>
      <c r="H23" s="750"/>
      <c r="I23" s="748">
        <f>IF(I21&lt;0,0,IF(I21&lt;=50%,0,IF(I21&lt;=100%,5%,IF(I21&lt;=200%,15%,IF(I21&gt;200%,35%)))))</f>
        <v>0</v>
      </c>
      <c r="J23" s="749">
        <f>IF(J21&lt;0,0,IF(J21&lt;=50%,0,IF(J21&lt;=100%,5%,IF(J21&lt;=200%,15%,IF(J21&gt;200%,35%)))))</f>
        <v>0</v>
      </c>
      <c r="K23" s="749">
        <f>IF(K21&lt;0,0,IF(K21&lt;=50%,0,IF(K21&lt;=100%,5%,IF(K21&lt;=200%,15%,IF(K21&gt;200%,35%)))))</f>
        <v>0</v>
      </c>
      <c r="L23" s="750"/>
      <c r="M23" s="748">
        <f>IF(M21&lt;0,0,IF(M21&lt;=50%,0,IF(M21&lt;=100%,5%,IF(M21&lt;=200%,15%,IF(M21&gt;200%,35%)))))</f>
        <v>0</v>
      </c>
      <c r="N23" s="749">
        <f>IF(N21&lt;0,0,IF(N21&lt;=50%,0,IF(N21&lt;=100%,5%,IF(N21&lt;=200%,15%,IF(N21&gt;200%,35%)))))</f>
        <v>0</v>
      </c>
      <c r="O23" s="749">
        <f>IF(O21&lt;0,0,IF(O21&lt;=50%,0,IF(O21&lt;=100%,5%,IF(O21&lt;=200%,15%,IF(O21&gt;200%,35%)))))</f>
        <v>0</v>
      </c>
      <c r="P23" s="750"/>
      <c r="Q23" s="748">
        <f>IF(Q21&lt;0,0,IF(Q21&lt;=50%,0,IF(Q21&lt;=100%,5%,IF(Q21&lt;=200%,15%,IF(Q21&gt;200%,35%)))))</f>
        <v>0</v>
      </c>
      <c r="R23" s="749">
        <f>IF(R21&lt;0,0,IF(R21&lt;=50%,0,IF(R21&lt;=100%,5%,IF(R21&lt;=200%,15%,IF(R21&gt;200%,35%)))))</f>
        <v>0</v>
      </c>
      <c r="S23" s="749">
        <f>IF(S21&lt;0,0,IF(S21&lt;=50%,0,IF(S21&lt;=100%,5%,IF(S21&lt;=200%,15%,IF(S21&gt;200%,35%)))))</f>
        <v>0</v>
      </c>
      <c r="T23" s="750"/>
    </row>
    <row r="24" spans="2:20" ht="16.05" customHeight="1" x14ac:dyDescent="0.25">
      <c r="B24" s="710">
        <v>21</v>
      </c>
      <c r="C24" s="708" t="s">
        <v>768</v>
      </c>
      <c r="D24" s="714"/>
      <c r="E24" s="717">
        <f>E20*E22-E8*E23</f>
        <v>0</v>
      </c>
      <c r="F24" s="718">
        <f t="shared" ref="F24:G24" si="33">F20*F22-F8*F23</f>
        <v>0</v>
      </c>
      <c r="G24" s="718">
        <f t="shared" si="33"/>
        <v>0</v>
      </c>
      <c r="H24" s="772">
        <f>SUM(E24:G24)</f>
        <v>0</v>
      </c>
      <c r="I24" s="717">
        <f>I20*I22-I8*I23</f>
        <v>0</v>
      </c>
      <c r="J24" s="718">
        <f t="shared" ref="J24:K24" si="34">J20*J22-J8*J23</f>
        <v>0</v>
      </c>
      <c r="K24" s="718">
        <f t="shared" si="34"/>
        <v>0</v>
      </c>
      <c r="L24" s="719">
        <f>SUM(I24:K24)</f>
        <v>0</v>
      </c>
      <c r="M24" s="717">
        <f>M20*M22-M8*M23</f>
        <v>0</v>
      </c>
      <c r="N24" s="718">
        <f t="shared" ref="N24" si="35">N20*N22-N8*N23</f>
        <v>0</v>
      </c>
      <c r="O24" s="718">
        <f t="shared" ref="O24" si="36">O20*O22-O8*O23</f>
        <v>0</v>
      </c>
      <c r="P24" s="719">
        <f>SUM(M24:O24)</f>
        <v>0</v>
      </c>
      <c r="Q24" s="717">
        <f>Q20*Q22-Q8*Q23</f>
        <v>0</v>
      </c>
      <c r="R24" s="718">
        <f t="shared" ref="R24" si="37">R20*R22-R8*R23</f>
        <v>0</v>
      </c>
      <c r="S24" s="718">
        <f t="shared" ref="S24" si="38">S20*S22-S8*S23</f>
        <v>0</v>
      </c>
      <c r="T24" s="719">
        <f>SUM(Q24:S24)</f>
        <v>0</v>
      </c>
    </row>
    <row r="25" spans="2:20" ht="16.05" customHeight="1" x14ac:dyDescent="0.25">
      <c r="B25" s="601">
        <v>22</v>
      </c>
      <c r="C25" s="376" t="s">
        <v>714</v>
      </c>
      <c r="D25" s="715"/>
      <c r="E25" s="720">
        <f t="shared" ref="E25:G25" si="39">I25+M25+Q25</f>
        <v>0</v>
      </c>
      <c r="F25" s="721">
        <f t="shared" si="39"/>
        <v>0</v>
      </c>
      <c r="G25" s="721">
        <f t="shared" si="39"/>
        <v>0</v>
      </c>
      <c r="H25" s="722">
        <f t="shared" si="5"/>
        <v>0</v>
      </c>
      <c r="I25" s="873"/>
      <c r="J25" s="874"/>
      <c r="K25" s="874"/>
      <c r="L25" s="722">
        <f t="shared" si="6"/>
        <v>0</v>
      </c>
      <c r="M25" s="873"/>
      <c r="N25" s="874"/>
      <c r="O25" s="874"/>
      <c r="P25" s="722">
        <f t="shared" si="7"/>
        <v>0</v>
      </c>
      <c r="Q25" s="873"/>
      <c r="R25" s="874"/>
      <c r="S25" s="874"/>
      <c r="T25" s="722">
        <f t="shared" si="8"/>
        <v>0</v>
      </c>
    </row>
    <row r="26" spans="2:20" ht="16.05" customHeight="1" x14ac:dyDescent="0.25">
      <c r="B26" s="601">
        <v>23</v>
      </c>
      <c r="C26" s="376" t="s">
        <v>715</v>
      </c>
      <c r="D26" s="715"/>
      <c r="E26" s="720">
        <f t="shared" ref="E26" si="40">I26+M26+Q26</f>
        <v>0</v>
      </c>
      <c r="F26" s="721">
        <f t="shared" ref="F26" si="41">J26+N26+R26</f>
        <v>0</v>
      </c>
      <c r="G26" s="721">
        <f t="shared" ref="G26" si="42">K26+O26+S26</f>
        <v>0</v>
      </c>
      <c r="H26" s="722">
        <f t="shared" si="5"/>
        <v>0</v>
      </c>
      <c r="I26" s="720">
        <f>SUM(I5:I6)*'B1-基本信息'!$C$58</f>
        <v>0</v>
      </c>
      <c r="J26" s="721">
        <f>SUM(J5:J6)*'B1-基本信息'!$C$59</f>
        <v>0</v>
      </c>
      <c r="K26" s="721">
        <f>SUM(K5:K6)*'B1-基本信息'!$C$60</f>
        <v>0</v>
      </c>
      <c r="L26" s="722">
        <f t="shared" si="6"/>
        <v>0</v>
      </c>
      <c r="M26" s="720">
        <f>SUM(M5:M6)*'B1-基本信息'!$C$58</f>
        <v>0</v>
      </c>
      <c r="N26" s="721">
        <f>SUM(N5:N6)*'B1-基本信息'!$C$59</f>
        <v>0</v>
      </c>
      <c r="O26" s="721">
        <f>SUM(O5:O6)*'B1-基本信息'!$C$60</f>
        <v>0</v>
      </c>
      <c r="P26" s="722">
        <f t="shared" si="7"/>
        <v>0</v>
      </c>
      <c r="Q26" s="720">
        <f>SUM(Q5:Q6)*'B1-基本信息'!$C$58</f>
        <v>0</v>
      </c>
      <c r="R26" s="721">
        <f>SUM(R5:R6)*'B1-基本信息'!$C$59</f>
        <v>0</v>
      </c>
      <c r="S26" s="721">
        <f>SUM(S5:S6)*'B1-基本信息'!$C$60</f>
        <v>0</v>
      </c>
      <c r="T26" s="722">
        <f t="shared" si="8"/>
        <v>0</v>
      </c>
    </row>
    <row r="27" spans="2:20" ht="16.05" customHeight="1" x14ac:dyDescent="0.25">
      <c r="B27" s="710">
        <v>24</v>
      </c>
      <c r="C27" s="708" t="s">
        <v>769</v>
      </c>
      <c r="D27" s="714"/>
      <c r="E27" s="717">
        <f t="shared" ref="E27:G27" si="43">E24-E25-E26</f>
        <v>0</v>
      </c>
      <c r="F27" s="718">
        <f t="shared" si="43"/>
        <v>0</v>
      </c>
      <c r="G27" s="718">
        <f t="shared" si="43"/>
        <v>0</v>
      </c>
      <c r="H27" s="719">
        <f t="shared" si="5"/>
        <v>0</v>
      </c>
      <c r="I27" s="717">
        <f>I24-I25-I26</f>
        <v>0</v>
      </c>
      <c r="J27" s="718">
        <f t="shared" ref="J27:K27" si="44">J24-J25-J26</f>
        <v>0</v>
      </c>
      <c r="K27" s="718">
        <f t="shared" si="44"/>
        <v>0</v>
      </c>
      <c r="L27" s="719">
        <f t="shared" si="6"/>
        <v>0</v>
      </c>
      <c r="M27" s="717">
        <f>M24-M25-M26</f>
        <v>0</v>
      </c>
      <c r="N27" s="718">
        <f t="shared" ref="N27" si="45">N24-N25-N26</f>
        <v>0</v>
      </c>
      <c r="O27" s="718">
        <f t="shared" ref="O27" si="46">O24-O25-O26</f>
        <v>0</v>
      </c>
      <c r="P27" s="719">
        <f t="shared" si="7"/>
        <v>0</v>
      </c>
      <c r="Q27" s="717">
        <f>Q24-Q25-Q26</f>
        <v>0</v>
      </c>
      <c r="R27" s="718">
        <f t="shared" ref="R27" si="47">R24-R25-R26</f>
        <v>0</v>
      </c>
      <c r="S27" s="718">
        <f t="shared" ref="S27" si="48">S24-S25-S26</f>
        <v>0</v>
      </c>
      <c r="T27" s="719">
        <f t="shared" si="8"/>
        <v>0</v>
      </c>
    </row>
    <row r="28" spans="2:20" ht="16.05" customHeight="1" thickBot="1" x14ac:dyDescent="0.3">
      <c r="B28" s="602"/>
      <c r="C28" s="377"/>
      <c r="D28" s="716"/>
      <c r="E28" s="723"/>
      <c r="F28" s="724"/>
      <c r="G28" s="724"/>
      <c r="H28" s="725"/>
      <c r="I28" s="723"/>
      <c r="J28" s="724"/>
      <c r="K28" s="724"/>
      <c r="L28" s="725"/>
      <c r="M28" s="723"/>
      <c r="N28" s="724"/>
      <c r="O28" s="724"/>
      <c r="P28" s="725"/>
      <c r="Q28" s="723"/>
      <c r="R28" s="724"/>
      <c r="S28" s="724"/>
      <c r="T28" s="725"/>
    </row>
    <row r="29" spans="2:20" ht="16.05" customHeight="1" x14ac:dyDescent="0.25"/>
    <row r="30" spans="2:20" ht="16.05" customHeight="1" thickBot="1" x14ac:dyDescent="0.3">
      <c r="B30" s="672" t="s">
        <v>731</v>
      </c>
      <c r="C30" s="672"/>
    </row>
    <row r="31" spans="2:20" ht="15" customHeight="1" x14ac:dyDescent="0.25">
      <c r="B31" s="1319" t="s">
        <v>732</v>
      </c>
      <c r="C31" s="1321" t="s">
        <v>205</v>
      </c>
      <c r="D31" s="1321" t="s">
        <v>751</v>
      </c>
      <c r="E31" s="1321" t="s">
        <v>754</v>
      </c>
      <c r="F31" s="1321" t="s">
        <v>749</v>
      </c>
      <c r="G31" s="1323" t="s">
        <v>750</v>
      </c>
      <c r="H31" s="1319" t="s">
        <v>742</v>
      </c>
      <c r="I31" s="1321" t="s">
        <v>753</v>
      </c>
      <c r="J31" s="1321" t="s">
        <v>752</v>
      </c>
      <c r="K31" s="1323" t="s">
        <v>758</v>
      </c>
      <c r="L31" s="875" t="s">
        <v>757</v>
      </c>
      <c r="M31" s="1317" t="s">
        <v>756</v>
      </c>
      <c r="N31" s="1317"/>
      <c r="O31" s="1317"/>
      <c r="P31" s="1317"/>
      <c r="Q31" s="1317"/>
      <c r="R31" s="1318"/>
      <c r="S31" s="1305" t="s">
        <v>762</v>
      </c>
      <c r="T31" s="703"/>
    </row>
    <row r="32" spans="2:20" ht="15" customHeight="1" x14ac:dyDescent="0.25">
      <c r="B32" s="1320"/>
      <c r="C32" s="1322"/>
      <c r="D32" s="1322"/>
      <c r="E32" s="1322"/>
      <c r="F32" s="1322"/>
      <c r="G32" s="1324"/>
      <c r="H32" s="1320"/>
      <c r="I32" s="1322"/>
      <c r="J32" s="1322"/>
      <c r="K32" s="1324"/>
      <c r="L32" s="704" t="s">
        <v>755</v>
      </c>
      <c r="M32" s="705" t="s">
        <v>476</v>
      </c>
      <c r="N32" s="706" t="s">
        <v>65</v>
      </c>
      <c r="O32" s="706" t="s">
        <v>67</v>
      </c>
      <c r="P32" s="706" t="s">
        <v>66</v>
      </c>
      <c r="Q32" s="706" t="s">
        <v>553</v>
      </c>
      <c r="R32" s="707" t="s">
        <v>478</v>
      </c>
      <c r="S32" s="1306"/>
      <c r="T32" s="707"/>
    </row>
    <row r="33" spans="2:20" ht="16.05" customHeight="1" x14ac:dyDescent="0.25">
      <c r="B33" s="679"/>
      <c r="C33" s="680" t="s">
        <v>961</v>
      </c>
      <c r="D33" s="681"/>
      <c r="E33" s="726">
        <f>E37+E58</f>
        <v>0</v>
      </c>
      <c r="F33" s="726"/>
      <c r="G33" s="727"/>
      <c r="H33" s="688"/>
      <c r="I33" s="680"/>
      <c r="J33" s="734"/>
      <c r="K33" s="735"/>
      <c r="L33" s="736">
        <f t="shared" ref="L33:S33" si="49">L37+L58</f>
        <v>0</v>
      </c>
      <c r="M33" s="737">
        <f t="shared" si="49"/>
        <v>0</v>
      </c>
      <c r="N33" s="738">
        <f t="shared" si="49"/>
        <v>0</v>
      </c>
      <c r="O33" s="738">
        <f t="shared" si="49"/>
        <v>0</v>
      </c>
      <c r="P33" s="738">
        <f t="shared" si="49"/>
        <v>0</v>
      </c>
      <c r="Q33" s="738">
        <f t="shared" si="49"/>
        <v>0</v>
      </c>
      <c r="R33" s="739">
        <f t="shared" si="49"/>
        <v>0</v>
      </c>
      <c r="S33" s="737">
        <f t="shared" si="49"/>
        <v>0</v>
      </c>
      <c r="T33" s="739"/>
    </row>
    <row r="34" spans="2:20" ht="16.05" customHeight="1" x14ac:dyDescent="0.25">
      <c r="B34" s="694"/>
      <c r="C34" s="695"/>
      <c r="D34" s="696"/>
      <c r="E34" s="697"/>
      <c r="F34" s="697"/>
      <c r="G34" s="697"/>
      <c r="H34" s="695"/>
      <c r="I34" s="695"/>
      <c r="J34" s="698"/>
      <c r="K34" s="702" t="s">
        <v>192</v>
      </c>
      <c r="L34" s="959" t="s">
        <v>962</v>
      </c>
      <c r="M34" s="960">
        <f>'C1-开发成本'!Q10</f>
        <v>0</v>
      </c>
      <c r="N34" s="961">
        <f>'C1-开发成本'!Q16</f>
        <v>0</v>
      </c>
      <c r="O34" s="961">
        <f>'C1-开发成本'!Q25</f>
        <v>0</v>
      </c>
      <c r="P34" s="961">
        <f>'C1-开发成本'!Q36</f>
        <v>0</v>
      </c>
      <c r="Q34" s="961">
        <f>'C1-开发成本'!Q41</f>
        <v>0</v>
      </c>
      <c r="R34" s="962">
        <f>'C1-开发成本'!Q46</f>
        <v>0</v>
      </c>
      <c r="S34" s="692"/>
      <c r="T34" s="693"/>
    </row>
    <row r="35" spans="2:20" ht="16.05" customHeight="1" x14ac:dyDescent="0.25">
      <c r="B35" s="694"/>
      <c r="C35" s="695"/>
      <c r="D35" s="696"/>
      <c r="E35" s="697"/>
      <c r="F35" s="697"/>
      <c r="G35" s="697"/>
      <c r="H35" s="695"/>
      <c r="I35" s="695"/>
      <c r="J35" s="698"/>
      <c r="K35" s="702" t="s">
        <v>173</v>
      </c>
      <c r="L35" s="691" t="s">
        <v>963</v>
      </c>
      <c r="M35" s="699">
        <f>'C1-开发成本'!AJ10</f>
        <v>0</v>
      </c>
      <c r="N35" s="700">
        <f>'C1-开发成本'!AJ16</f>
        <v>0</v>
      </c>
      <c r="O35" s="700">
        <f>'C1-开发成本'!AJ25</f>
        <v>0</v>
      </c>
      <c r="P35" s="700">
        <f>'C1-开发成本'!AJ36</f>
        <v>0</v>
      </c>
      <c r="Q35" s="700">
        <f>'C1-开发成本'!AJ41</f>
        <v>0</v>
      </c>
      <c r="R35" s="701">
        <f>'C1-开发成本'!AJ10</f>
        <v>0</v>
      </c>
      <c r="S35" s="692"/>
      <c r="T35" s="693"/>
    </row>
    <row r="36" spans="2:20" ht="16.05" customHeight="1" x14ac:dyDescent="0.25">
      <c r="B36" s="694"/>
      <c r="C36" s="695"/>
      <c r="D36" s="696"/>
      <c r="E36" s="697"/>
      <c r="F36" s="697"/>
      <c r="G36" s="697"/>
      <c r="H36" s="695"/>
      <c r="I36" s="695"/>
      <c r="J36" s="698"/>
      <c r="K36" s="702" t="s">
        <v>760</v>
      </c>
      <c r="L36" s="691" t="s">
        <v>759</v>
      </c>
      <c r="M36" s="699">
        <f>'C1-开发成本'!BC10</f>
        <v>0</v>
      </c>
      <c r="N36" s="700">
        <f>'C1-开发成本'!BC16</f>
        <v>0</v>
      </c>
      <c r="O36" s="700">
        <f>'C1-开发成本'!BC25</f>
        <v>0</v>
      </c>
      <c r="P36" s="700">
        <f>'C1-开发成本'!BC36</f>
        <v>0</v>
      </c>
      <c r="Q36" s="700">
        <f>'C1-开发成本'!BC41</f>
        <v>0</v>
      </c>
      <c r="R36" s="701">
        <f>'C1-开发成本'!BC10</f>
        <v>0</v>
      </c>
      <c r="S36" s="692"/>
      <c r="T36" s="693"/>
    </row>
    <row r="37" spans="2:20" ht="16.05" customHeight="1" x14ac:dyDescent="0.25">
      <c r="B37" s="679"/>
      <c r="C37" s="680" t="s">
        <v>959</v>
      </c>
      <c r="D37" s="681"/>
      <c r="E37" s="726">
        <f t="shared" ref="E37:G37" si="50">SUM(E38:E57)</f>
        <v>0</v>
      </c>
      <c r="F37" s="726">
        <f t="shared" si="50"/>
        <v>118777.52</v>
      </c>
      <c r="G37" s="727">
        <f t="shared" si="50"/>
        <v>0</v>
      </c>
      <c r="H37" s="688"/>
      <c r="I37" s="680"/>
      <c r="J37" s="734">
        <f>SUM(J38:J57)</f>
        <v>0</v>
      </c>
      <c r="K37" s="735">
        <f>SUM(K38:K57)</f>
        <v>0</v>
      </c>
      <c r="L37" s="736">
        <f>SUM(L38:L57)</f>
        <v>0</v>
      </c>
      <c r="M37" s="737">
        <f t="shared" ref="M37:R37" si="51">SUM(M38:M57)</f>
        <v>0</v>
      </c>
      <c r="N37" s="738">
        <f t="shared" si="51"/>
        <v>0</v>
      </c>
      <c r="O37" s="738">
        <f t="shared" si="51"/>
        <v>0</v>
      </c>
      <c r="P37" s="738">
        <f t="shared" si="51"/>
        <v>0</v>
      </c>
      <c r="Q37" s="738">
        <f t="shared" si="51"/>
        <v>0</v>
      </c>
      <c r="R37" s="739">
        <f t="shared" si="51"/>
        <v>0</v>
      </c>
      <c r="S37" s="737">
        <f>SUM(S38:S57)</f>
        <v>0</v>
      </c>
      <c r="T37" s="739"/>
    </row>
    <row r="38" spans="2:20" ht="16.05" customHeight="1" x14ac:dyDescent="0.25">
      <c r="B38" s="673">
        <f>'B2-规划信息'!C28</f>
        <v>0</v>
      </c>
      <c r="C38" s="675">
        <f>'B2-规划信息'!D28</f>
        <v>0</v>
      </c>
      <c r="D38" s="670">
        <f>'B2-规划信息'!E28</f>
        <v>0</v>
      </c>
      <c r="E38" s="728">
        <f>IF(C38="车位",'B2-规划信息'!K28,'B2-规划信息'!L28)</f>
        <v>0</v>
      </c>
      <c r="F38" s="973">
        <v>118777.52</v>
      </c>
      <c r="G38" s="974">
        <v>0</v>
      </c>
      <c r="H38" s="975" t="s">
        <v>708</v>
      </c>
      <c r="I38" s="976" t="s">
        <v>4</v>
      </c>
      <c r="J38" s="977">
        <f>E38</f>
        <v>0</v>
      </c>
      <c r="K38" s="740">
        <f>'B4-1销售回款【输入】'!N7/(1+'B1-基本信息'!$C$38)</f>
        <v>0</v>
      </c>
      <c r="L38" s="741">
        <f>SUM(M38:R38)</f>
        <v>0</v>
      </c>
      <c r="M38" s="967">
        <f>IF($L$31="不含税",'C1-开发成本'!U10/(1+M$34)*J38/10000,'C1-开发成本'!U10*J38/10000)</f>
        <v>0</v>
      </c>
      <c r="N38" s="968">
        <f>IF($L$31="不含税",'C1-开发成本'!U16/(1+N$34)*J38/10000,'C1-开发成本'!U16*J38/10000)</f>
        <v>0</v>
      </c>
      <c r="O38" s="968">
        <f>IF($L$31="不含税",'C1-开发成本'!U25/(1+O$34)*J38/10000,'C1-开发成本'!U25*J38/10000)</f>
        <v>0</v>
      </c>
      <c r="P38" s="968"/>
      <c r="Q38" s="968"/>
      <c r="R38" s="969"/>
      <c r="S38" s="742">
        <f>IF($L$31="不含税",M38*$M$34,0)</f>
        <v>0</v>
      </c>
      <c r="T38" s="743"/>
    </row>
    <row r="39" spans="2:20" ht="16.05" customHeight="1" x14ac:dyDescent="0.25">
      <c r="B39" s="673">
        <f>'B2-规划信息'!C29</f>
        <v>0</v>
      </c>
      <c r="C39" s="675">
        <f>'B2-规划信息'!D29</f>
        <v>0</v>
      </c>
      <c r="D39" s="670">
        <f>'B2-规划信息'!E29</f>
        <v>0</v>
      </c>
      <c r="E39" s="728">
        <f>IF(C39="车位",'B2-规划信息'!K29,'B2-规划信息'!L29)</f>
        <v>0</v>
      </c>
      <c r="F39" s="973"/>
      <c r="G39" s="974"/>
      <c r="H39" s="975" t="s">
        <v>708</v>
      </c>
      <c r="I39" s="976" t="s">
        <v>10</v>
      </c>
      <c r="J39" s="977">
        <f t="shared" ref="J39:J41" si="52">E39</f>
        <v>0</v>
      </c>
      <c r="K39" s="740">
        <f>'B4-1销售回款【输入】'!N13/(1+'B1-基本信息'!$C$38)</f>
        <v>0</v>
      </c>
      <c r="L39" s="741">
        <f t="shared" ref="L39:L57" si="53">SUM(M39:R39)</f>
        <v>0</v>
      </c>
      <c r="M39" s="967">
        <f>IF($L$31="不含税",'C1-开发成本'!V10/(1+M$34)*J39/10000,'C1-开发成本'!V10*J39/10000)</f>
        <v>0</v>
      </c>
      <c r="N39" s="968">
        <f>IF($L$31="不含税",'C1-开发成本'!V16/(1+N$34)*J39/10000,'C1-开发成本'!V16*J39/10000)</f>
        <v>0</v>
      </c>
      <c r="O39" s="968">
        <f>IF($L$31="不含税",'C1-开发成本'!V25/(1+O$34)*J39/10000,'C1-开发成本'!V25*J39/10000)</f>
        <v>0</v>
      </c>
      <c r="P39" s="968"/>
      <c r="Q39" s="968"/>
      <c r="R39" s="969"/>
      <c r="S39" s="742">
        <f>IF($L$31="不含税",M39*$M$34,0)</f>
        <v>0</v>
      </c>
      <c r="T39" s="743"/>
    </row>
    <row r="40" spans="2:20" ht="16.05" customHeight="1" x14ac:dyDescent="0.25">
      <c r="B40" s="673">
        <f>'B2-规划信息'!C30</f>
        <v>0</v>
      </c>
      <c r="C40" s="675">
        <f>'B2-规划信息'!D30</f>
        <v>0</v>
      </c>
      <c r="D40" s="670">
        <f>'B2-规划信息'!E30</f>
        <v>0</v>
      </c>
      <c r="E40" s="728">
        <f>IF(C40="车位",'B2-规划信息'!K30,'B2-规划信息'!L30)</f>
        <v>0</v>
      </c>
      <c r="F40" s="973"/>
      <c r="G40" s="974"/>
      <c r="H40" s="975" t="s">
        <v>708</v>
      </c>
      <c r="I40" s="976" t="s">
        <v>10</v>
      </c>
      <c r="J40" s="977">
        <f t="shared" si="52"/>
        <v>0</v>
      </c>
      <c r="K40" s="740">
        <f>'B4-1销售回款【输入】'!N19/(1+'B1-基本信息'!$C$38)</f>
        <v>0</v>
      </c>
      <c r="L40" s="741">
        <f t="shared" si="53"/>
        <v>0</v>
      </c>
      <c r="M40" s="967">
        <f>IF($L$31="不含税",'C1-开发成本'!W10/(1+M$34)*J40/10000,'C1-开发成本'!W10*J40/10000)</f>
        <v>0</v>
      </c>
      <c r="N40" s="968">
        <f>IF($L$31="不含税",'C1-开发成本'!W16/(1+N$34)*J40/10000,'C1-开发成本'!W16*J40/10000)</f>
        <v>0</v>
      </c>
      <c r="O40" s="968">
        <f>IF($L$31="不含税",'C1-开发成本'!W25/(1+O$34)*J40/10000,'C1-开发成本'!W25*J40/10000)</f>
        <v>0</v>
      </c>
      <c r="P40" s="968"/>
      <c r="Q40" s="968"/>
      <c r="R40" s="969"/>
      <c r="S40" s="742">
        <f>IF($L$31="不含税",M40*$M$34,0)</f>
        <v>0</v>
      </c>
      <c r="T40" s="743"/>
    </row>
    <row r="41" spans="2:20" ht="16.05" customHeight="1" x14ac:dyDescent="0.25">
      <c r="B41" s="673">
        <f>'B2-规划信息'!C31</f>
        <v>0</v>
      </c>
      <c r="C41" s="675">
        <f>'B2-规划信息'!D31</f>
        <v>0</v>
      </c>
      <c r="D41" s="670">
        <f>'B2-规划信息'!E31</f>
        <v>0</v>
      </c>
      <c r="E41" s="728">
        <f>IF(C41="车位",'B2-规划信息'!K31,'B2-规划信息'!L31)</f>
        <v>0</v>
      </c>
      <c r="F41" s="973"/>
      <c r="G41" s="974"/>
      <c r="H41" s="975" t="s">
        <v>708</v>
      </c>
      <c r="I41" s="976" t="s">
        <v>10</v>
      </c>
      <c r="J41" s="977">
        <f t="shared" si="52"/>
        <v>0</v>
      </c>
      <c r="K41" s="740">
        <f>'B4-1销售回款【输入】'!N25/(1+'B1-基本信息'!$C$38)</f>
        <v>0</v>
      </c>
      <c r="L41" s="741">
        <f t="shared" si="53"/>
        <v>0</v>
      </c>
      <c r="M41" s="967">
        <f>IF($L$31="不含税",'C1-开发成本'!X10/(1+M$34)*J41/10000,'C1-开发成本'!X10*J41/10000)</f>
        <v>0</v>
      </c>
      <c r="N41" s="968">
        <f>IF($L$31="不含税",'C1-开发成本'!X16/(1+N$34)*J41/10000,'C1-开发成本'!X16*J41/10000)</f>
        <v>0</v>
      </c>
      <c r="O41" s="968">
        <f>IF($L$31="不含税",'C1-开发成本'!X25/(1+O$34)*J41/10000,'C1-开发成本'!X25*J41/10000)</f>
        <v>0</v>
      </c>
      <c r="P41" s="968"/>
      <c r="Q41" s="968"/>
      <c r="R41" s="969"/>
      <c r="S41" s="742">
        <f>IF($L$31="不含税",M41*$M$34,0)</f>
        <v>0</v>
      </c>
      <c r="T41" s="743"/>
    </row>
    <row r="42" spans="2:20" ht="16.05" customHeight="1" x14ac:dyDescent="0.25">
      <c r="B42" s="673">
        <f>'B2-规划信息'!C32</f>
        <v>0</v>
      </c>
      <c r="C42" s="675">
        <f>'B2-规划信息'!D32</f>
        <v>0</v>
      </c>
      <c r="D42" s="670">
        <f>'B2-规划信息'!E32</f>
        <v>0</v>
      </c>
      <c r="E42" s="728">
        <f>IF(C42="车位",'B2-规划信息'!K32,'B2-规划信息'!L32)</f>
        <v>0</v>
      </c>
      <c r="F42" s="973"/>
      <c r="G42" s="974"/>
      <c r="H42" s="975" t="s">
        <v>708</v>
      </c>
      <c r="I42" s="976" t="s">
        <v>10</v>
      </c>
      <c r="J42" s="977">
        <f>E42</f>
        <v>0</v>
      </c>
      <c r="K42" s="740">
        <f>'B4-1销售回款【输入】'!N31/(1+'B1-基本信息'!$C$38)</f>
        <v>0</v>
      </c>
      <c r="L42" s="741">
        <f t="shared" si="53"/>
        <v>0</v>
      </c>
      <c r="M42" s="967">
        <f>IF($L$31="不含税",'C1-开发成本'!Y10/(1+M$34)*J42/10000,'C1-开发成本'!Y10*J42/10000)</f>
        <v>0</v>
      </c>
      <c r="N42" s="968">
        <f>IF($L$31="不含税",'C1-开发成本'!Y16/(1+N$34)*J42/10000,'C1-开发成本'!Y16*J42/10000)</f>
        <v>0</v>
      </c>
      <c r="O42" s="968">
        <f>IF($L$31="不含税",'C1-开发成本'!Y25/(1+O$34)*J42/10000,'C1-开发成本'!Y25*J42/10000)</f>
        <v>0</v>
      </c>
      <c r="P42" s="968"/>
      <c r="Q42" s="968"/>
      <c r="R42" s="969"/>
      <c r="S42" s="742">
        <f>IF($L$31="不含税",M42*$M$34,0)</f>
        <v>0</v>
      </c>
      <c r="T42" s="743"/>
    </row>
    <row r="43" spans="2:20" ht="16.05" customHeight="1" x14ac:dyDescent="0.25">
      <c r="B43" s="673">
        <f>'B2-规划信息'!C33</f>
        <v>0</v>
      </c>
      <c r="C43" s="675">
        <f>'B2-规划信息'!D33</f>
        <v>0</v>
      </c>
      <c r="D43" s="670">
        <f>'B2-规划信息'!E33</f>
        <v>0</v>
      </c>
      <c r="E43" s="728">
        <f>IF(C43="车位",'B2-规划信息'!K33,'B2-规划信息'!L33)</f>
        <v>0</v>
      </c>
      <c r="F43" s="973"/>
      <c r="G43" s="974"/>
      <c r="H43" s="975"/>
      <c r="I43" s="976"/>
      <c r="J43" s="977">
        <f t="shared" ref="J43:J57" si="54">E43</f>
        <v>0</v>
      </c>
      <c r="K43" s="740">
        <f>'B4-1销售回款【输入】'!N37/(1+'B1-基本信息'!$C$38)</f>
        <v>0</v>
      </c>
      <c r="L43" s="741">
        <f t="shared" si="53"/>
        <v>0</v>
      </c>
      <c r="M43" s="967"/>
      <c r="N43" s="968"/>
      <c r="O43" s="968"/>
      <c r="P43" s="968"/>
      <c r="Q43" s="968"/>
      <c r="R43" s="969"/>
      <c r="S43" s="742"/>
      <c r="T43" s="743"/>
    </row>
    <row r="44" spans="2:20" ht="16.05" customHeight="1" x14ac:dyDescent="0.25">
      <c r="B44" s="673">
        <f>'B2-规划信息'!C34</f>
        <v>0</v>
      </c>
      <c r="C44" s="675">
        <f>'B2-规划信息'!D34</f>
        <v>0</v>
      </c>
      <c r="D44" s="670">
        <f>'B2-规划信息'!E34</f>
        <v>0</v>
      </c>
      <c r="E44" s="728">
        <f>IF(C44="车位",'B2-规划信息'!K34,'B2-规划信息'!L34)</f>
        <v>0</v>
      </c>
      <c r="F44" s="973"/>
      <c r="G44" s="974"/>
      <c r="H44" s="975"/>
      <c r="I44" s="976"/>
      <c r="J44" s="977">
        <f t="shared" si="54"/>
        <v>0</v>
      </c>
      <c r="K44" s="740">
        <f>'B4-1销售回款【输入】'!N43/(1+'B1-基本信息'!$C$38)</f>
        <v>0</v>
      </c>
      <c r="L44" s="741">
        <f t="shared" si="53"/>
        <v>0</v>
      </c>
      <c r="M44" s="967"/>
      <c r="N44" s="968"/>
      <c r="O44" s="968"/>
      <c r="P44" s="968"/>
      <c r="Q44" s="968"/>
      <c r="R44" s="969"/>
      <c r="S44" s="742"/>
      <c r="T44" s="743"/>
    </row>
    <row r="45" spans="2:20" ht="16.05" customHeight="1" x14ac:dyDescent="0.25">
      <c r="B45" s="673">
        <f>'B2-规划信息'!C35</f>
        <v>0</v>
      </c>
      <c r="C45" s="675">
        <f>'B2-规划信息'!D35</f>
        <v>0</v>
      </c>
      <c r="D45" s="670">
        <f>'B2-规划信息'!E35</f>
        <v>0</v>
      </c>
      <c r="E45" s="728">
        <f>IF(C45="车位",'B2-规划信息'!K35,'B2-规划信息'!L35)</f>
        <v>0</v>
      </c>
      <c r="F45" s="973"/>
      <c r="G45" s="974"/>
      <c r="H45" s="975"/>
      <c r="I45" s="976"/>
      <c r="J45" s="977">
        <f t="shared" si="54"/>
        <v>0</v>
      </c>
      <c r="K45" s="740">
        <f>'B4-1销售回款【输入】'!N49/(1+'B1-基本信息'!$C$38)</f>
        <v>0</v>
      </c>
      <c r="L45" s="741">
        <f t="shared" si="53"/>
        <v>0</v>
      </c>
      <c r="M45" s="967"/>
      <c r="N45" s="968"/>
      <c r="O45" s="968"/>
      <c r="P45" s="968"/>
      <c r="Q45" s="968"/>
      <c r="R45" s="969"/>
      <c r="S45" s="742"/>
      <c r="T45" s="743"/>
    </row>
    <row r="46" spans="2:20" ht="16.05" customHeight="1" x14ac:dyDescent="0.25">
      <c r="B46" s="673">
        <f>'B2-规划信息'!C36</f>
        <v>0</v>
      </c>
      <c r="C46" s="675">
        <f>'B2-规划信息'!D36</f>
        <v>0</v>
      </c>
      <c r="D46" s="670">
        <f>'B2-规划信息'!E36</f>
        <v>0</v>
      </c>
      <c r="E46" s="728">
        <f>IF(C46="车位",'B2-规划信息'!K36,'B2-规划信息'!L36)</f>
        <v>0</v>
      </c>
      <c r="F46" s="973"/>
      <c r="G46" s="974"/>
      <c r="H46" s="975"/>
      <c r="I46" s="976"/>
      <c r="J46" s="977">
        <f t="shared" si="54"/>
        <v>0</v>
      </c>
      <c r="K46" s="740">
        <f>'B4-1销售回款【输入】'!N55/(1+'B1-基本信息'!$C$38)</f>
        <v>0</v>
      </c>
      <c r="L46" s="741">
        <f t="shared" si="53"/>
        <v>0</v>
      </c>
      <c r="M46" s="967"/>
      <c r="N46" s="968"/>
      <c r="O46" s="968"/>
      <c r="P46" s="968"/>
      <c r="Q46" s="968"/>
      <c r="R46" s="969"/>
      <c r="S46" s="742"/>
      <c r="T46" s="743"/>
    </row>
    <row r="47" spans="2:20" ht="16.05" customHeight="1" x14ac:dyDescent="0.25">
      <c r="B47" s="673">
        <f>'B2-规划信息'!C37</f>
        <v>0</v>
      </c>
      <c r="C47" s="675">
        <f>'B2-规划信息'!D37</f>
        <v>0</v>
      </c>
      <c r="D47" s="670">
        <f>'B2-规划信息'!E37</f>
        <v>0</v>
      </c>
      <c r="E47" s="728">
        <f>IF(C47="车位",'B2-规划信息'!K37,'B2-规划信息'!L37)</f>
        <v>0</v>
      </c>
      <c r="F47" s="973"/>
      <c r="G47" s="974"/>
      <c r="H47" s="975"/>
      <c r="I47" s="976"/>
      <c r="J47" s="977">
        <f t="shared" si="54"/>
        <v>0</v>
      </c>
      <c r="K47" s="740">
        <f>'B4-1销售回款【输入】'!N61/(1+'B1-基本信息'!$C$38)</f>
        <v>0</v>
      </c>
      <c r="L47" s="741">
        <f t="shared" si="53"/>
        <v>0</v>
      </c>
      <c r="M47" s="967"/>
      <c r="N47" s="968"/>
      <c r="O47" s="968"/>
      <c r="P47" s="968"/>
      <c r="Q47" s="968"/>
      <c r="R47" s="969"/>
      <c r="S47" s="742"/>
      <c r="T47" s="743"/>
    </row>
    <row r="48" spans="2:20" ht="16.05" customHeight="1" x14ac:dyDescent="0.25">
      <c r="B48" s="673">
        <f>'B2-规划信息'!C38</f>
        <v>0</v>
      </c>
      <c r="C48" s="675">
        <f>'B2-规划信息'!D38</f>
        <v>0</v>
      </c>
      <c r="D48" s="670">
        <f>'B2-规划信息'!E38</f>
        <v>0</v>
      </c>
      <c r="E48" s="728">
        <f>IF(C48="车位",'B2-规划信息'!K38,'B2-规划信息'!L38)</f>
        <v>0</v>
      </c>
      <c r="F48" s="973"/>
      <c r="G48" s="974"/>
      <c r="H48" s="975"/>
      <c r="I48" s="976"/>
      <c r="J48" s="977">
        <f t="shared" si="54"/>
        <v>0</v>
      </c>
      <c r="K48" s="740">
        <f>'B4-1销售回款【输入】'!N67/(1+'B1-基本信息'!$C$38)</f>
        <v>0</v>
      </c>
      <c r="L48" s="741">
        <f t="shared" si="53"/>
        <v>0</v>
      </c>
      <c r="M48" s="967"/>
      <c r="N48" s="968"/>
      <c r="O48" s="968"/>
      <c r="P48" s="968"/>
      <c r="Q48" s="968"/>
      <c r="R48" s="969"/>
      <c r="S48" s="742"/>
      <c r="T48" s="743"/>
    </row>
    <row r="49" spans="2:20" ht="16.05" customHeight="1" x14ac:dyDescent="0.25">
      <c r="B49" s="673">
        <f>'B2-规划信息'!C39</f>
        <v>0</v>
      </c>
      <c r="C49" s="675">
        <f>'B2-规划信息'!D39</f>
        <v>0</v>
      </c>
      <c r="D49" s="670">
        <f>'B2-规划信息'!E39</f>
        <v>0</v>
      </c>
      <c r="E49" s="728">
        <f>IF(C49="车位",'B2-规划信息'!K39,'B2-规划信息'!L39)</f>
        <v>0</v>
      </c>
      <c r="F49" s="973"/>
      <c r="G49" s="974"/>
      <c r="H49" s="975"/>
      <c r="I49" s="976"/>
      <c r="J49" s="977">
        <f t="shared" si="54"/>
        <v>0</v>
      </c>
      <c r="K49" s="740">
        <f>'B4-1销售回款【输入】'!N73/(1+'B1-基本信息'!$C$38)</f>
        <v>0</v>
      </c>
      <c r="L49" s="741">
        <f t="shared" si="53"/>
        <v>0</v>
      </c>
      <c r="M49" s="967"/>
      <c r="N49" s="968"/>
      <c r="O49" s="968"/>
      <c r="P49" s="968"/>
      <c r="Q49" s="968"/>
      <c r="R49" s="969"/>
      <c r="S49" s="742"/>
      <c r="T49" s="743"/>
    </row>
    <row r="50" spans="2:20" ht="16.05" customHeight="1" x14ac:dyDescent="0.25">
      <c r="B50" s="673">
        <f>'B2-规划信息'!C40</f>
        <v>0</v>
      </c>
      <c r="C50" s="675">
        <f>'B2-规划信息'!D40</f>
        <v>0</v>
      </c>
      <c r="D50" s="670">
        <f>'B2-规划信息'!E40</f>
        <v>0</v>
      </c>
      <c r="E50" s="728">
        <f>IF(C50="车位",'B2-规划信息'!K40,'B2-规划信息'!L40)</f>
        <v>0</v>
      </c>
      <c r="F50" s="973"/>
      <c r="G50" s="974"/>
      <c r="H50" s="975"/>
      <c r="I50" s="976"/>
      <c r="J50" s="977">
        <f t="shared" si="54"/>
        <v>0</v>
      </c>
      <c r="K50" s="740">
        <f>'B4-1销售回款【输入】'!N79/(1+'B1-基本信息'!$C$38)</f>
        <v>0</v>
      </c>
      <c r="L50" s="741">
        <f t="shared" si="53"/>
        <v>0</v>
      </c>
      <c r="M50" s="967"/>
      <c r="N50" s="968"/>
      <c r="O50" s="968"/>
      <c r="P50" s="968"/>
      <c r="Q50" s="968"/>
      <c r="R50" s="969"/>
      <c r="S50" s="742"/>
      <c r="T50" s="743"/>
    </row>
    <row r="51" spans="2:20" ht="16.05" customHeight="1" x14ac:dyDescent="0.25">
      <c r="B51" s="673">
        <f>'B2-规划信息'!C41</f>
        <v>0</v>
      </c>
      <c r="C51" s="675">
        <f>'B2-规划信息'!D41</f>
        <v>0</v>
      </c>
      <c r="D51" s="670">
        <f>'B2-规划信息'!E41</f>
        <v>0</v>
      </c>
      <c r="E51" s="728">
        <f>IF(C51="车位",'B2-规划信息'!K41,'B2-规划信息'!L41)</f>
        <v>0</v>
      </c>
      <c r="F51" s="973"/>
      <c r="G51" s="974"/>
      <c r="H51" s="975"/>
      <c r="I51" s="976"/>
      <c r="J51" s="977">
        <f t="shared" si="54"/>
        <v>0</v>
      </c>
      <c r="K51" s="740">
        <f>'B4-1销售回款【输入】'!N85/(1+'B1-基本信息'!$C$38)</f>
        <v>0</v>
      </c>
      <c r="L51" s="741">
        <f t="shared" si="53"/>
        <v>0</v>
      </c>
      <c r="M51" s="967"/>
      <c r="N51" s="968"/>
      <c r="O51" s="968"/>
      <c r="P51" s="968"/>
      <c r="Q51" s="968"/>
      <c r="R51" s="969"/>
      <c r="S51" s="742"/>
      <c r="T51" s="743"/>
    </row>
    <row r="52" spans="2:20" ht="16.05" customHeight="1" x14ac:dyDescent="0.25">
      <c r="B52" s="673">
        <f>'B2-规划信息'!C42</f>
        <v>0</v>
      </c>
      <c r="C52" s="675">
        <f>'B2-规划信息'!D42</f>
        <v>0</v>
      </c>
      <c r="D52" s="670">
        <f>'B2-规划信息'!E42</f>
        <v>0</v>
      </c>
      <c r="E52" s="728">
        <f>IF(C52="车位",'B2-规划信息'!K42,'B2-规划信息'!L42)</f>
        <v>0</v>
      </c>
      <c r="F52" s="973"/>
      <c r="G52" s="974"/>
      <c r="H52" s="975"/>
      <c r="I52" s="976"/>
      <c r="J52" s="977">
        <f t="shared" si="54"/>
        <v>0</v>
      </c>
      <c r="K52" s="740">
        <f>'B4-1销售回款【输入】'!N91/(1+'B1-基本信息'!$C$38)</f>
        <v>0</v>
      </c>
      <c r="L52" s="741">
        <f t="shared" si="53"/>
        <v>0</v>
      </c>
      <c r="M52" s="967"/>
      <c r="N52" s="968"/>
      <c r="O52" s="968"/>
      <c r="P52" s="968"/>
      <c r="Q52" s="968"/>
      <c r="R52" s="969"/>
      <c r="S52" s="742"/>
      <c r="T52" s="743"/>
    </row>
    <row r="53" spans="2:20" ht="16.05" customHeight="1" x14ac:dyDescent="0.25">
      <c r="B53" s="673">
        <f>'B2-规划信息'!C43</f>
        <v>0</v>
      </c>
      <c r="C53" s="675">
        <f>'B2-规划信息'!D43</f>
        <v>0</v>
      </c>
      <c r="D53" s="670">
        <f>'B2-规划信息'!E43</f>
        <v>0</v>
      </c>
      <c r="E53" s="728">
        <f>IF(C53="车位",'B2-规划信息'!K43,'B2-规划信息'!L43)</f>
        <v>0</v>
      </c>
      <c r="F53" s="973"/>
      <c r="G53" s="974"/>
      <c r="H53" s="975"/>
      <c r="I53" s="976"/>
      <c r="J53" s="977">
        <f t="shared" si="54"/>
        <v>0</v>
      </c>
      <c r="K53" s="740">
        <f>'B4-1销售回款【输入】'!N97/(1+'B1-基本信息'!$C$38)</f>
        <v>0</v>
      </c>
      <c r="L53" s="741">
        <f t="shared" si="53"/>
        <v>0</v>
      </c>
      <c r="M53" s="967"/>
      <c r="N53" s="968"/>
      <c r="O53" s="968"/>
      <c r="P53" s="968"/>
      <c r="Q53" s="968"/>
      <c r="R53" s="969"/>
      <c r="S53" s="742"/>
      <c r="T53" s="743"/>
    </row>
    <row r="54" spans="2:20" ht="16.05" customHeight="1" x14ac:dyDescent="0.25">
      <c r="B54" s="673">
        <f>'B2-规划信息'!C44</f>
        <v>0</v>
      </c>
      <c r="C54" s="675">
        <f>'B2-规划信息'!D44</f>
        <v>0</v>
      </c>
      <c r="D54" s="670">
        <f>'B2-规划信息'!E44</f>
        <v>0</v>
      </c>
      <c r="E54" s="728">
        <f>IF(C54="车位",'B2-规划信息'!K44,'B2-规划信息'!L44)</f>
        <v>0</v>
      </c>
      <c r="F54" s="973"/>
      <c r="G54" s="974"/>
      <c r="H54" s="975"/>
      <c r="I54" s="976"/>
      <c r="J54" s="977">
        <f t="shared" si="54"/>
        <v>0</v>
      </c>
      <c r="K54" s="740">
        <f>'B4-1销售回款【输入】'!N103/(1+'B1-基本信息'!$C$38)</f>
        <v>0</v>
      </c>
      <c r="L54" s="741">
        <f t="shared" si="53"/>
        <v>0</v>
      </c>
      <c r="M54" s="967"/>
      <c r="N54" s="968"/>
      <c r="O54" s="968"/>
      <c r="P54" s="968"/>
      <c r="Q54" s="968"/>
      <c r="R54" s="969"/>
      <c r="S54" s="742"/>
      <c r="T54" s="743"/>
    </row>
    <row r="55" spans="2:20" ht="16.05" customHeight="1" x14ac:dyDescent="0.25">
      <c r="B55" s="673">
        <f>'B2-规划信息'!C45</f>
        <v>0</v>
      </c>
      <c r="C55" s="675">
        <f>'B2-规划信息'!D45</f>
        <v>0</v>
      </c>
      <c r="D55" s="670">
        <f>'B2-规划信息'!E45</f>
        <v>0</v>
      </c>
      <c r="E55" s="728">
        <f>IF(C55="车位",'B2-规划信息'!K45,'B2-规划信息'!L45)</f>
        <v>0</v>
      </c>
      <c r="F55" s="973"/>
      <c r="G55" s="974"/>
      <c r="H55" s="975"/>
      <c r="I55" s="976"/>
      <c r="J55" s="977">
        <f t="shared" si="54"/>
        <v>0</v>
      </c>
      <c r="K55" s="740">
        <f>'B4-1销售回款【输入】'!N109/(1+'B1-基本信息'!$C$38)</f>
        <v>0</v>
      </c>
      <c r="L55" s="741">
        <f t="shared" si="53"/>
        <v>0</v>
      </c>
      <c r="M55" s="967"/>
      <c r="N55" s="968"/>
      <c r="O55" s="968"/>
      <c r="P55" s="968"/>
      <c r="Q55" s="968"/>
      <c r="R55" s="969"/>
      <c r="S55" s="742"/>
      <c r="T55" s="743"/>
    </row>
    <row r="56" spans="2:20" ht="16.05" customHeight="1" x14ac:dyDescent="0.25">
      <c r="B56" s="673">
        <f>'B2-规划信息'!C46</f>
        <v>0</v>
      </c>
      <c r="C56" s="675">
        <f>'B2-规划信息'!D46</f>
        <v>0</v>
      </c>
      <c r="D56" s="670">
        <f>'B2-规划信息'!E46</f>
        <v>0</v>
      </c>
      <c r="E56" s="728">
        <f>IF(C56="车位",'B2-规划信息'!K46,'B2-规划信息'!L46)</f>
        <v>0</v>
      </c>
      <c r="F56" s="973"/>
      <c r="G56" s="974"/>
      <c r="H56" s="975"/>
      <c r="I56" s="976"/>
      <c r="J56" s="977">
        <f t="shared" si="54"/>
        <v>0</v>
      </c>
      <c r="K56" s="740">
        <f>'B4-1销售回款【输入】'!N115/(1+'B1-基本信息'!$C$38)</f>
        <v>0</v>
      </c>
      <c r="L56" s="741">
        <f t="shared" si="53"/>
        <v>0</v>
      </c>
      <c r="M56" s="967"/>
      <c r="N56" s="968"/>
      <c r="O56" s="968"/>
      <c r="P56" s="968"/>
      <c r="Q56" s="968"/>
      <c r="R56" s="969"/>
      <c r="S56" s="742"/>
      <c r="T56" s="743"/>
    </row>
    <row r="57" spans="2:20" ht="16.05" customHeight="1" thickBot="1" x14ac:dyDescent="0.3">
      <c r="B57" s="674">
        <f>'B2-规划信息'!C47</f>
        <v>0</v>
      </c>
      <c r="C57" s="676">
        <f>'B2-规划信息'!D47</f>
        <v>0</v>
      </c>
      <c r="D57" s="671">
        <f>'B2-规划信息'!E47</f>
        <v>0</v>
      </c>
      <c r="E57" s="729">
        <f>IF(C57="车位",'B2-规划信息'!K47,'B2-规划信息'!L47)</f>
        <v>0</v>
      </c>
      <c r="F57" s="978"/>
      <c r="G57" s="979"/>
      <c r="H57" s="980"/>
      <c r="I57" s="981"/>
      <c r="J57" s="982">
        <f t="shared" si="54"/>
        <v>0</v>
      </c>
      <c r="K57" s="744">
        <f>'B4-1销售回款【输入】'!N121/(1+'B1-基本信息'!$C$38)</f>
        <v>0</v>
      </c>
      <c r="L57" s="745">
        <f t="shared" si="53"/>
        <v>0</v>
      </c>
      <c r="M57" s="970"/>
      <c r="N57" s="971"/>
      <c r="O57" s="971"/>
      <c r="P57" s="971"/>
      <c r="Q57" s="971"/>
      <c r="R57" s="972"/>
      <c r="S57" s="746"/>
      <c r="T57" s="747"/>
    </row>
    <row r="58" spans="2:20" ht="16.05" customHeight="1" x14ac:dyDescent="0.25">
      <c r="B58" s="679"/>
      <c r="C58" s="680" t="s">
        <v>960</v>
      </c>
      <c r="D58" s="681"/>
      <c r="E58" s="726">
        <f t="shared" ref="E58:G58" si="55">SUM(E59:E99)</f>
        <v>0</v>
      </c>
      <c r="F58" s="726">
        <f t="shared" si="55"/>
        <v>0</v>
      </c>
      <c r="G58" s="727">
        <f t="shared" si="55"/>
        <v>0</v>
      </c>
      <c r="H58" s="688"/>
      <c r="I58" s="680"/>
      <c r="J58" s="734"/>
      <c r="K58" s="735"/>
      <c r="L58" s="736">
        <f>SUM(L59:L78)</f>
        <v>0</v>
      </c>
      <c r="M58" s="737">
        <f t="shared" ref="M58" si="56">SUM(M59:M78)</f>
        <v>0</v>
      </c>
      <c r="N58" s="738">
        <f t="shared" ref="N58" si="57">SUM(N59:N78)</f>
        <v>0</v>
      </c>
      <c r="O58" s="738">
        <f t="shared" ref="O58" si="58">SUM(O59:O78)</f>
        <v>0</v>
      </c>
      <c r="P58" s="738">
        <f t="shared" ref="P58" si="59">SUM(P59:P78)</f>
        <v>0</v>
      </c>
      <c r="Q58" s="738">
        <f t="shared" ref="Q58" si="60">SUM(Q59:Q78)</f>
        <v>0</v>
      </c>
      <c r="R58" s="739">
        <f t="shared" ref="R58" si="61">SUM(R59:R78)</f>
        <v>0</v>
      </c>
      <c r="S58" s="737">
        <f>SUM(S59:S78)</f>
        <v>0</v>
      </c>
      <c r="T58" s="739"/>
    </row>
    <row r="59" spans="2:20" ht="16.05" customHeight="1" x14ac:dyDescent="0.25">
      <c r="B59" s="673">
        <f>'B2-规划信息'!C53</f>
        <v>0</v>
      </c>
      <c r="C59" s="675">
        <f>'B2-规划信息'!D53</f>
        <v>0</v>
      </c>
      <c r="D59" s="670">
        <f>'B2-规划信息'!E53</f>
        <v>0</v>
      </c>
      <c r="E59" s="728">
        <f>'B2-规划信息'!L53</f>
        <v>0</v>
      </c>
      <c r="F59" s="730"/>
      <c r="G59" s="731"/>
      <c r="H59" s="948"/>
      <c r="I59" s="949"/>
      <c r="J59" s="950"/>
      <c r="K59" s="951"/>
      <c r="L59" s="741">
        <f>SUM(M59:R59)</f>
        <v>0</v>
      </c>
      <c r="M59" s="967">
        <f>IF($L$31="不含税",'C1-开发成本'!AC10/(1+M$34)*E59/10000,'C1-开发成本'!AC10*E59/10000)</f>
        <v>0</v>
      </c>
      <c r="N59" s="968">
        <f>IF($L$31="不含税",'C1-开发成本'!AC16/(1+N$34)*E59/10000,'C1-开发成本'!AC16*E59/10000)</f>
        <v>0</v>
      </c>
      <c r="O59" s="968">
        <f>IF($L$31="不含税",'C1-开发成本'!AC25/(1+O$34)*E59/10000,'C1-开发成本'!AC25*E59/10000)</f>
        <v>0</v>
      </c>
      <c r="P59" s="968"/>
      <c r="Q59" s="968"/>
      <c r="R59" s="969"/>
      <c r="S59" s="742">
        <f>IF($L$31="不含税",M59*$M$34,0)</f>
        <v>0</v>
      </c>
      <c r="T59" s="743"/>
    </row>
    <row r="60" spans="2:20" ht="16.05" customHeight="1" x14ac:dyDescent="0.25">
      <c r="B60" s="673">
        <f>'B2-规划信息'!C54</f>
        <v>0</v>
      </c>
      <c r="C60" s="675">
        <f>'B2-规划信息'!D54</f>
        <v>0</v>
      </c>
      <c r="D60" s="670">
        <f>'B2-规划信息'!E54</f>
        <v>0</v>
      </c>
      <c r="E60" s="728">
        <f>'B2-规划信息'!L54</f>
        <v>0</v>
      </c>
      <c r="F60" s="730"/>
      <c r="G60" s="731"/>
      <c r="H60" s="948"/>
      <c r="I60" s="949"/>
      <c r="J60" s="950"/>
      <c r="K60" s="951"/>
      <c r="L60" s="741">
        <f t="shared" ref="L60:L78" si="62">SUM(M60:R60)</f>
        <v>0</v>
      </c>
      <c r="M60" s="967">
        <f>IF($L$31="不含税",'C1-开发成本'!AD10/(1+M$34)*E60/10000,'C1-开发成本'!AD10*E60/10000)</f>
        <v>0</v>
      </c>
      <c r="N60" s="968">
        <f>IF($L$31="不含税",'C1-开发成本'!AD16/(1+N$34)*E60/10000,'C1-开发成本'!AD16*E60/10000)</f>
        <v>0</v>
      </c>
      <c r="O60" s="968">
        <f>IF($L$31="不含税",'C1-开发成本'!AD25/(1+O$34)*E60/10000,'C1-开发成本'!AD25*E60/10000)</f>
        <v>0</v>
      </c>
      <c r="P60" s="968"/>
      <c r="Q60" s="968"/>
      <c r="R60" s="969"/>
      <c r="S60" s="742">
        <f t="shared" ref="S60:S62" si="63">IF($L$31="不含税",M60*$M$34,0)</f>
        <v>0</v>
      </c>
      <c r="T60" s="743"/>
    </row>
    <row r="61" spans="2:20" ht="16.05" customHeight="1" x14ac:dyDescent="0.25">
      <c r="B61" s="673">
        <f>'B2-规划信息'!C55</f>
        <v>0</v>
      </c>
      <c r="C61" s="675">
        <f>'B2-规划信息'!D55</f>
        <v>0</v>
      </c>
      <c r="D61" s="670">
        <f>'B2-规划信息'!E55</f>
        <v>0</v>
      </c>
      <c r="E61" s="728">
        <f>'B2-规划信息'!L55</f>
        <v>0</v>
      </c>
      <c r="F61" s="730"/>
      <c r="G61" s="731"/>
      <c r="H61" s="948"/>
      <c r="I61" s="949"/>
      <c r="J61" s="950"/>
      <c r="K61" s="951"/>
      <c r="L61" s="741">
        <f t="shared" si="62"/>
        <v>0</v>
      </c>
      <c r="M61" s="967">
        <f>IF($L$31="不含税",'C1-开发成本'!AE10/(1+M$34)*E61/10000,'C1-开发成本'!AE10*E61/10000)</f>
        <v>0</v>
      </c>
      <c r="N61" s="968">
        <f>IF($L$31="不含税",'C1-开发成本'!AE16/(1+N$34)*E61/10000,'C1-开发成本'!AE16*E61/10000)</f>
        <v>0</v>
      </c>
      <c r="O61" s="968">
        <f>IF($L$31="不含税",'C1-开发成本'!AE25/(1+O$34)*E61/10000,'C1-开发成本'!AE25*E61/10000)</f>
        <v>0</v>
      </c>
      <c r="P61" s="968"/>
      <c r="Q61" s="968"/>
      <c r="R61" s="969"/>
      <c r="S61" s="742">
        <f t="shared" si="63"/>
        <v>0</v>
      </c>
      <c r="T61" s="743"/>
    </row>
    <row r="62" spans="2:20" ht="16.05" customHeight="1" x14ac:dyDescent="0.25">
      <c r="B62" s="673">
        <f>'B2-规划信息'!C56</f>
        <v>0</v>
      </c>
      <c r="C62" s="675">
        <f>'B2-规划信息'!D56</f>
        <v>0</v>
      </c>
      <c r="D62" s="670">
        <f>'B2-规划信息'!E56</f>
        <v>0</v>
      </c>
      <c r="E62" s="728">
        <f>'B2-规划信息'!L56</f>
        <v>0</v>
      </c>
      <c r="F62" s="730"/>
      <c r="G62" s="731"/>
      <c r="H62" s="948"/>
      <c r="I62" s="949"/>
      <c r="J62" s="950"/>
      <c r="K62" s="951"/>
      <c r="L62" s="741">
        <f t="shared" si="62"/>
        <v>0</v>
      </c>
      <c r="M62" s="967">
        <f>IF($L$31="不含税",'C1-开发成本'!AF10/(1+M$34)*E62/10000,'C1-开发成本'!AF10*E62/10000)</f>
        <v>0</v>
      </c>
      <c r="N62" s="968">
        <f>IF($L$31="不含税",'C1-开发成本'!AF16/(1+N$34)*E62/10000,'C1-开发成本'!AF16*E62/10000)</f>
        <v>0</v>
      </c>
      <c r="O62" s="968">
        <f>IF($L$31="不含税",'C1-开发成本'!AF25/(1+O$34)*E62/10000,'C1-开发成本'!AF25*E62/10000)</f>
        <v>0</v>
      </c>
      <c r="P62" s="968"/>
      <c r="Q62" s="968"/>
      <c r="R62" s="969"/>
      <c r="S62" s="742">
        <f t="shared" si="63"/>
        <v>0</v>
      </c>
      <c r="T62" s="743"/>
    </row>
    <row r="63" spans="2:20" ht="16.05" customHeight="1" x14ac:dyDescent="0.25">
      <c r="B63" s="673">
        <f>'B2-规划信息'!C57</f>
        <v>0</v>
      </c>
      <c r="C63" s="675">
        <f>'B2-规划信息'!D57</f>
        <v>0</v>
      </c>
      <c r="D63" s="670">
        <f>'B2-规划信息'!E57</f>
        <v>0</v>
      </c>
      <c r="E63" s="728">
        <f>'B2-规划信息'!L57</f>
        <v>0</v>
      </c>
      <c r="F63" s="730"/>
      <c r="G63" s="731"/>
      <c r="H63" s="948"/>
      <c r="I63" s="949"/>
      <c r="J63" s="950"/>
      <c r="K63" s="951"/>
      <c r="L63" s="741">
        <f t="shared" si="62"/>
        <v>0</v>
      </c>
      <c r="M63" s="967"/>
      <c r="N63" s="968"/>
      <c r="O63" s="968"/>
      <c r="P63" s="968"/>
      <c r="Q63" s="968"/>
      <c r="R63" s="969"/>
      <c r="S63" s="742"/>
      <c r="T63" s="743"/>
    </row>
    <row r="64" spans="2:20" ht="16.05" customHeight="1" x14ac:dyDescent="0.25">
      <c r="B64" s="673">
        <f>'B2-规划信息'!C58</f>
        <v>0</v>
      </c>
      <c r="C64" s="675">
        <f>'B2-规划信息'!D58</f>
        <v>0</v>
      </c>
      <c r="D64" s="670">
        <f>'B2-规划信息'!E58</f>
        <v>0</v>
      </c>
      <c r="E64" s="728">
        <f>'B2-规划信息'!L58</f>
        <v>0</v>
      </c>
      <c r="F64" s="730"/>
      <c r="G64" s="731"/>
      <c r="H64" s="948"/>
      <c r="I64" s="949"/>
      <c r="J64" s="950"/>
      <c r="K64" s="951"/>
      <c r="L64" s="741">
        <f t="shared" si="62"/>
        <v>0</v>
      </c>
      <c r="M64" s="967"/>
      <c r="N64" s="968"/>
      <c r="O64" s="968"/>
      <c r="P64" s="968"/>
      <c r="Q64" s="968"/>
      <c r="R64" s="969"/>
      <c r="S64" s="742"/>
      <c r="T64" s="743"/>
    </row>
    <row r="65" spans="2:20" ht="16.05" customHeight="1" x14ac:dyDescent="0.25">
      <c r="B65" s="673">
        <f>'B2-规划信息'!C59</f>
        <v>0</v>
      </c>
      <c r="C65" s="675">
        <f>'B2-规划信息'!D59</f>
        <v>0</v>
      </c>
      <c r="D65" s="670">
        <f>'B2-规划信息'!E59</f>
        <v>0</v>
      </c>
      <c r="E65" s="728">
        <f>'B2-规划信息'!L59</f>
        <v>0</v>
      </c>
      <c r="F65" s="730"/>
      <c r="G65" s="731"/>
      <c r="H65" s="948"/>
      <c r="I65" s="949"/>
      <c r="J65" s="950"/>
      <c r="K65" s="951"/>
      <c r="L65" s="741">
        <f t="shared" si="62"/>
        <v>0</v>
      </c>
      <c r="M65" s="967"/>
      <c r="N65" s="968"/>
      <c r="O65" s="968"/>
      <c r="P65" s="968"/>
      <c r="Q65" s="968"/>
      <c r="R65" s="969"/>
      <c r="S65" s="742"/>
      <c r="T65" s="743"/>
    </row>
    <row r="66" spans="2:20" ht="16.05" customHeight="1" x14ac:dyDescent="0.25">
      <c r="B66" s="673">
        <f>'B2-规划信息'!C60</f>
        <v>0</v>
      </c>
      <c r="C66" s="675">
        <f>'B2-规划信息'!D60</f>
        <v>0</v>
      </c>
      <c r="D66" s="670">
        <f>'B2-规划信息'!E60</f>
        <v>0</v>
      </c>
      <c r="E66" s="728">
        <f>'B2-规划信息'!L60</f>
        <v>0</v>
      </c>
      <c r="F66" s="730"/>
      <c r="G66" s="731"/>
      <c r="H66" s="948"/>
      <c r="I66" s="949"/>
      <c r="J66" s="950"/>
      <c r="K66" s="951"/>
      <c r="L66" s="741">
        <f t="shared" si="62"/>
        <v>0</v>
      </c>
      <c r="M66" s="967"/>
      <c r="N66" s="968"/>
      <c r="O66" s="968"/>
      <c r="P66" s="968"/>
      <c r="Q66" s="968"/>
      <c r="R66" s="969"/>
      <c r="S66" s="742"/>
      <c r="T66" s="743"/>
    </row>
    <row r="67" spans="2:20" ht="16.05" customHeight="1" x14ac:dyDescent="0.25">
      <c r="B67" s="673">
        <f>'B2-规划信息'!C61</f>
        <v>0</v>
      </c>
      <c r="C67" s="675">
        <f>'B2-规划信息'!D61</f>
        <v>0</v>
      </c>
      <c r="D67" s="670">
        <f>'B2-规划信息'!E61</f>
        <v>0</v>
      </c>
      <c r="E67" s="728">
        <f>'B2-规划信息'!L61</f>
        <v>0</v>
      </c>
      <c r="F67" s="730"/>
      <c r="G67" s="731"/>
      <c r="H67" s="948"/>
      <c r="I67" s="949"/>
      <c r="J67" s="950"/>
      <c r="K67" s="951"/>
      <c r="L67" s="741">
        <f t="shared" si="62"/>
        <v>0</v>
      </c>
      <c r="M67" s="967"/>
      <c r="N67" s="968"/>
      <c r="O67" s="968"/>
      <c r="P67" s="968"/>
      <c r="Q67" s="968"/>
      <c r="R67" s="969"/>
      <c r="S67" s="742"/>
      <c r="T67" s="743"/>
    </row>
    <row r="68" spans="2:20" ht="16.05" customHeight="1" x14ac:dyDescent="0.25">
      <c r="B68" s="673">
        <f>'B2-规划信息'!C62</f>
        <v>0</v>
      </c>
      <c r="C68" s="675">
        <f>'B2-规划信息'!D62</f>
        <v>0</v>
      </c>
      <c r="D68" s="670">
        <f>'B2-规划信息'!E62</f>
        <v>0</v>
      </c>
      <c r="E68" s="728">
        <f>'B2-规划信息'!L62</f>
        <v>0</v>
      </c>
      <c r="F68" s="730"/>
      <c r="G68" s="731"/>
      <c r="H68" s="948"/>
      <c r="I68" s="949"/>
      <c r="J68" s="950"/>
      <c r="K68" s="951"/>
      <c r="L68" s="741">
        <f t="shared" si="62"/>
        <v>0</v>
      </c>
      <c r="M68" s="967"/>
      <c r="N68" s="968"/>
      <c r="O68" s="968"/>
      <c r="P68" s="968"/>
      <c r="Q68" s="968"/>
      <c r="R68" s="969"/>
      <c r="S68" s="742"/>
      <c r="T68" s="743"/>
    </row>
    <row r="69" spans="2:20" ht="16.05" customHeight="1" x14ac:dyDescent="0.25">
      <c r="B69" s="673">
        <f>'B2-规划信息'!C63</f>
        <v>0</v>
      </c>
      <c r="C69" s="675">
        <f>'B2-规划信息'!D63</f>
        <v>0</v>
      </c>
      <c r="D69" s="670">
        <f>'B2-规划信息'!E63</f>
        <v>0</v>
      </c>
      <c r="E69" s="728">
        <f>'B2-规划信息'!L63</f>
        <v>0</v>
      </c>
      <c r="F69" s="730"/>
      <c r="G69" s="731"/>
      <c r="H69" s="948"/>
      <c r="I69" s="949"/>
      <c r="J69" s="950"/>
      <c r="K69" s="951"/>
      <c r="L69" s="741">
        <f t="shared" si="62"/>
        <v>0</v>
      </c>
      <c r="M69" s="967"/>
      <c r="N69" s="968"/>
      <c r="O69" s="968"/>
      <c r="P69" s="968"/>
      <c r="Q69" s="968"/>
      <c r="R69" s="969"/>
      <c r="S69" s="742"/>
      <c r="T69" s="743"/>
    </row>
    <row r="70" spans="2:20" ht="16.05" customHeight="1" x14ac:dyDescent="0.25">
      <c r="B70" s="673">
        <f>'B2-规划信息'!C64</f>
        <v>0</v>
      </c>
      <c r="C70" s="675">
        <f>'B2-规划信息'!D64</f>
        <v>0</v>
      </c>
      <c r="D70" s="670">
        <f>'B2-规划信息'!E64</f>
        <v>0</v>
      </c>
      <c r="E70" s="728">
        <f>'B2-规划信息'!L64</f>
        <v>0</v>
      </c>
      <c r="F70" s="730"/>
      <c r="G70" s="731"/>
      <c r="H70" s="948"/>
      <c r="I70" s="949"/>
      <c r="J70" s="950"/>
      <c r="K70" s="951"/>
      <c r="L70" s="741">
        <f t="shared" si="62"/>
        <v>0</v>
      </c>
      <c r="M70" s="967"/>
      <c r="N70" s="968"/>
      <c r="O70" s="968"/>
      <c r="P70" s="968"/>
      <c r="Q70" s="968"/>
      <c r="R70" s="969"/>
      <c r="S70" s="742"/>
      <c r="T70" s="743"/>
    </row>
    <row r="71" spans="2:20" ht="16.05" customHeight="1" x14ac:dyDescent="0.25">
      <c r="B71" s="673">
        <f>'B2-规划信息'!C65</f>
        <v>0</v>
      </c>
      <c r="C71" s="675">
        <f>'B2-规划信息'!D65</f>
        <v>0</v>
      </c>
      <c r="D71" s="670">
        <f>'B2-规划信息'!E65</f>
        <v>0</v>
      </c>
      <c r="E71" s="728">
        <f>'B2-规划信息'!L65</f>
        <v>0</v>
      </c>
      <c r="F71" s="730"/>
      <c r="G71" s="731"/>
      <c r="H71" s="948"/>
      <c r="I71" s="949"/>
      <c r="J71" s="950"/>
      <c r="K71" s="951"/>
      <c r="L71" s="741">
        <f t="shared" si="62"/>
        <v>0</v>
      </c>
      <c r="M71" s="967"/>
      <c r="N71" s="968"/>
      <c r="O71" s="968"/>
      <c r="P71" s="968"/>
      <c r="Q71" s="968"/>
      <c r="R71" s="969"/>
      <c r="S71" s="742"/>
      <c r="T71" s="743"/>
    </row>
    <row r="72" spans="2:20" ht="16.05" customHeight="1" x14ac:dyDescent="0.25">
      <c r="B72" s="673">
        <f>'B2-规划信息'!C66</f>
        <v>0</v>
      </c>
      <c r="C72" s="675">
        <f>'B2-规划信息'!D66</f>
        <v>0</v>
      </c>
      <c r="D72" s="670">
        <f>'B2-规划信息'!E66</f>
        <v>0</v>
      </c>
      <c r="E72" s="728">
        <f>'B2-规划信息'!L66</f>
        <v>0</v>
      </c>
      <c r="F72" s="730"/>
      <c r="G72" s="731"/>
      <c r="H72" s="948"/>
      <c r="I72" s="949"/>
      <c r="J72" s="950"/>
      <c r="K72" s="951"/>
      <c r="L72" s="741">
        <f t="shared" si="62"/>
        <v>0</v>
      </c>
      <c r="M72" s="967"/>
      <c r="N72" s="968"/>
      <c r="O72" s="968"/>
      <c r="P72" s="968"/>
      <c r="Q72" s="968"/>
      <c r="R72" s="969"/>
      <c r="S72" s="742"/>
      <c r="T72" s="743"/>
    </row>
    <row r="73" spans="2:20" ht="16.05" customHeight="1" x14ac:dyDescent="0.25">
      <c r="B73" s="673">
        <f>'B2-规划信息'!C67</f>
        <v>0</v>
      </c>
      <c r="C73" s="675">
        <f>'B2-规划信息'!D67</f>
        <v>0</v>
      </c>
      <c r="D73" s="670">
        <f>'B2-规划信息'!E67</f>
        <v>0</v>
      </c>
      <c r="E73" s="728">
        <f>'B2-规划信息'!L67</f>
        <v>0</v>
      </c>
      <c r="F73" s="730"/>
      <c r="G73" s="731"/>
      <c r="H73" s="948"/>
      <c r="I73" s="949"/>
      <c r="J73" s="950"/>
      <c r="K73" s="951"/>
      <c r="L73" s="741">
        <f t="shared" si="62"/>
        <v>0</v>
      </c>
      <c r="M73" s="967"/>
      <c r="N73" s="968"/>
      <c r="O73" s="968"/>
      <c r="P73" s="968"/>
      <c r="Q73" s="968"/>
      <c r="R73" s="969"/>
      <c r="S73" s="742"/>
      <c r="T73" s="743"/>
    </row>
    <row r="74" spans="2:20" ht="16.05" customHeight="1" x14ac:dyDescent="0.25">
      <c r="B74" s="673">
        <f>'B2-规划信息'!C68</f>
        <v>0</v>
      </c>
      <c r="C74" s="675">
        <f>'B2-规划信息'!D68</f>
        <v>0</v>
      </c>
      <c r="D74" s="670">
        <f>'B2-规划信息'!E68</f>
        <v>0</v>
      </c>
      <c r="E74" s="728">
        <f>'B2-规划信息'!L68</f>
        <v>0</v>
      </c>
      <c r="F74" s="730"/>
      <c r="G74" s="731"/>
      <c r="H74" s="948"/>
      <c r="I74" s="949"/>
      <c r="J74" s="950"/>
      <c r="K74" s="951"/>
      <c r="L74" s="741">
        <f t="shared" si="62"/>
        <v>0</v>
      </c>
      <c r="M74" s="967"/>
      <c r="N74" s="968"/>
      <c r="O74" s="968"/>
      <c r="P74" s="968"/>
      <c r="Q74" s="968"/>
      <c r="R74" s="969"/>
      <c r="S74" s="742"/>
      <c r="T74" s="743"/>
    </row>
    <row r="75" spans="2:20" ht="16.05" customHeight="1" x14ac:dyDescent="0.25">
      <c r="B75" s="673">
        <f>'B2-规划信息'!C69</f>
        <v>0</v>
      </c>
      <c r="C75" s="675">
        <f>'B2-规划信息'!D69</f>
        <v>0</v>
      </c>
      <c r="D75" s="670">
        <f>'B2-规划信息'!E69</f>
        <v>0</v>
      </c>
      <c r="E75" s="728">
        <f>'B2-规划信息'!L69</f>
        <v>0</v>
      </c>
      <c r="F75" s="730"/>
      <c r="G75" s="731"/>
      <c r="H75" s="948"/>
      <c r="I75" s="949"/>
      <c r="J75" s="950"/>
      <c r="K75" s="951"/>
      <c r="L75" s="741">
        <f t="shared" si="62"/>
        <v>0</v>
      </c>
      <c r="M75" s="967"/>
      <c r="N75" s="968"/>
      <c r="O75" s="968"/>
      <c r="P75" s="968"/>
      <c r="Q75" s="968"/>
      <c r="R75" s="969"/>
      <c r="S75" s="742"/>
      <c r="T75" s="743"/>
    </row>
    <row r="76" spans="2:20" ht="16.05" customHeight="1" x14ac:dyDescent="0.25">
      <c r="B76" s="673">
        <f>'B2-规划信息'!C70</f>
        <v>0</v>
      </c>
      <c r="C76" s="675">
        <f>'B2-规划信息'!D70</f>
        <v>0</v>
      </c>
      <c r="D76" s="670">
        <f>'B2-规划信息'!E70</f>
        <v>0</v>
      </c>
      <c r="E76" s="728">
        <f>'B2-规划信息'!L70</f>
        <v>0</v>
      </c>
      <c r="F76" s="730"/>
      <c r="G76" s="731"/>
      <c r="H76" s="948"/>
      <c r="I76" s="949"/>
      <c r="J76" s="950"/>
      <c r="K76" s="951"/>
      <c r="L76" s="741">
        <f t="shared" si="62"/>
        <v>0</v>
      </c>
      <c r="M76" s="967"/>
      <c r="N76" s="968"/>
      <c r="O76" s="968"/>
      <c r="P76" s="968"/>
      <c r="Q76" s="968"/>
      <c r="R76" s="969"/>
      <c r="S76" s="742"/>
      <c r="T76" s="743"/>
    </row>
    <row r="77" spans="2:20" ht="16.05" customHeight="1" x14ac:dyDescent="0.25">
      <c r="B77" s="673">
        <f>'B2-规划信息'!C71</f>
        <v>0</v>
      </c>
      <c r="C77" s="675">
        <f>'B2-规划信息'!D71</f>
        <v>0</v>
      </c>
      <c r="D77" s="670">
        <f>'B2-规划信息'!E71</f>
        <v>0</v>
      </c>
      <c r="E77" s="728">
        <f>'B2-规划信息'!L71</f>
        <v>0</v>
      </c>
      <c r="F77" s="730"/>
      <c r="G77" s="731"/>
      <c r="H77" s="948"/>
      <c r="I77" s="949"/>
      <c r="J77" s="950"/>
      <c r="K77" s="951"/>
      <c r="L77" s="741">
        <f t="shared" si="62"/>
        <v>0</v>
      </c>
      <c r="M77" s="967"/>
      <c r="N77" s="968"/>
      <c r="O77" s="968"/>
      <c r="P77" s="968"/>
      <c r="Q77" s="968"/>
      <c r="R77" s="969"/>
      <c r="S77" s="742"/>
      <c r="T77" s="743"/>
    </row>
    <row r="78" spans="2:20" ht="16.05" customHeight="1" thickBot="1" x14ac:dyDescent="0.3">
      <c r="B78" s="674">
        <f>'B2-规划信息'!C72</f>
        <v>0</v>
      </c>
      <c r="C78" s="676">
        <f>'B2-规划信息'!D72</f>
        <v>0</v>
      </c>
      <c r="D78" s="671">
        <f>'B2-规划信息'!E72</f>
        <v>0</v>
      </c>
      <c r="E78" s="729">
        <f>'B2-规划信息'!L72</f>
        <v>0</v>
      </c>
      <c r="F78" s="732"/>
      <c r="G78" s="733"/>
      <c r="H78" s="952"/>
      <c r="I78" s="953"/>
      <c r="J78" s="954"/>
      <c r="K78" s="955"/>
      <c r="L78" s="745">
        <f t="shared" si="62"/>
        <v>0</v>
      </c>
      <c r="M78" s="970"/>
      <c r="N78" s="971"/>
      <c r="O78" s="971"/>
      <c r="P78" s="971"/>
      <c r="Q78" s="971"/>
      <c r="R78" s="972"/>
      <c r="S78" s="746"/>
      <c r="T78" s="747"/>
    </row>
    <row r="79" spans="2:20" ht="16.05" customHeight="1" x14ac:dyDescent="0.25"/>
    <row r="80" spans="2:2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row r="1128" ht="16.05" customHeight="1" x14ac:dyDescent="0.25"/>
  </sheetData>
  <sheetProtection sheet="1" objects="1" scenarios="1"/>
  <mergeCells count="25">
    <mergeCell ref="G2:G3"/>
    <mergeCell ref="H2:H3"/>
    <mergeCell ref="K31:K32"/>
    <mergeCell ref="J31:J32"/>
    <mergeCell ref="F31:F32"/>
    <mergeCell ref="H31:H32"/>
    <mergeCell ref="I31:I32"/>
    <mergeCell ref="B2:B3"/>
    <mergeCell ref="C2:C3"/>
    <mergeCell ref="E2:E3"/>
    <mergeCell ref="F2:F3"/>
    <mergeCell ref="D2:D3"/>
    <mergeCell ref="B31:B32"/>
    <mergeCell ref="C31:C32"/>
    <mergeCell ref="D31:D32"/>
    <mergeCell ref="E31:E32"/>
    <mergeCell ref="G31:G32"/>
    <mergeCell ref="T2:T3"/>
    <mergeCell ref="S31:S32"/>
    <mergeCell ref="I2:K2"/>
    <mergeCell ref="L2:L3"/>
    <mergeCell ref="M2:O2"/>
    <mergeCell ref="P2:P3"/>
    <mergeCell ref="Q2:S2"/>
    <mergeCell ref="M31:R31"/>
  </mergeCells>
  <phoneticPr fontId="2" type="noConversion"/>
  <conditionalFormatting sqref="M34:R36">
    <cfRule type="cellIs" dxfId="1" priority="4" operator="equal">
      <formula>0</formula>
    </cfRule>
  </conditionalFormatting>
  <conditionalFormatting sqref="B38:E57 B59:E78">
    <cfRule type="cellIs" dxfId="0" priority="3" operator="equal">
      <formula>0</formula>
    </cfRule>
  </conditionalFormatting>
  <dataValidations count="3">
    <dataValidation type="list" allowBlank="1" showInputMessage="1" showErrorMessage="1" sqref="D7">
      <formula1>"确认清算收入,冲减土地成本"</formula1>
    </dataValidation>
    <dataValidation type="list" allowBlank="1" showInputMessage="1" showErrorMessage="1" sqref="D9:D16">
      <formula1>成本分摊</formula1>
    </dataValidation>
    <dataValidation type="list" allowBlank="1" showInputMessage="1" showErrorMessage="1" sqref="L31">
      <formula1>"含税,不含税"</formula1>
    </dataValidation>
  </dataValidations>
  <pageMargins left="0.7" right="0.7" top="0.75" bottom="0.75" header="0.3" footer="0.3"/>
  <pageSetup paperSize="9" orientation="portrait" r:id="rId1"/>
  <ignoredErrors>
    <ignoredError sqref="H4 E8:G10 P4 M8:P8 L4 M10:P10 M24:P24 P27 L7 P17:P19 M20:P20 L58" formula="1"/>
    <ignoredError sqref="L27 L24 L10 L8 H27 H24 H21:K21 H20 H10 H8 L18:L20 L17" evalError="1" formula="1"/>
    <ignoredError sqref="H9:L9 I8:K8 H11:L16 I10:K10 H22:L23 I20:K20 L21 H25:L26 I24:K24 I27:K27 H19:K19 H18 H17:K17" evalError="1"/>
    <ignoredError sqref="J38:J41 J42:J5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名称定义!$L$3:$L$7</xm:f>
          </x14:formula1>
          <xm:sqref>H38:H58</xm:sqref>
        </x14:dataValidation>
        <x14:dataValidation type="list" allowBlank="1" showInputMessage="1" showErrorMessage="1">
          <x14:formula1>
            <xm:f>名称定义!$H$3:$H$5</xm:f>
          </x14:formula1>
          <xm:sqref>I38:I58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108"/>
  <sheetViews>
    <sheetView showGridLines="0" workbookViewId="0">
      <selection activeCell="R19" sqref="R19"/>
    </sheetView>
  </sheetViews>
  <sheetFormatPr defaultRowHeight="15" x14ac:dyDescent="0.25"/>
  <cols>
    <col min="1" max="1" width="1.6640625" style="1" customWidth="1"/>
    <col min="2" max="16384" width="8.88671875" style="1"/>
  </cols>
  <sheetData>
    <row r="1" spans="2:2" ht="34.200000000000003" customHeight="1" x14ac:dyDescent="0.25"/>
    <row r="2" spans="2:2" ht="19.95" customHeight="1" x14ac:dyDescent="0.25">
      <c r="B2" s="928" t="s">
        <v>922</v>
      </c>
    </row>
    <row r="3" spans="2:2" ht="16.05" customHeight="1" x14ac:dyDescent="0.25"/>
    <row r="4" spans="2:2" ht="16.05" customHeight="1" x14ac:dyDescent="0.25"/>
    <row r="5" spans="2:2" ht="16.05" customHeight="1" x14ac:dyDescent="0.25"/>
    <row r="6" spans="2:2" ht="16.05" customHeight="1" x14ac:dyDescent="0.25"/>
    <row r="7" spans="2:2" ht="16.05" customHeight="1" x14ac:dyDescent="0.25"/>
    <row r="8" spans="2:2" ht="16.05" customHeight="1" x14ac:dyDescent="0.25"/>
    <row r="9" spans="2:2" ht="16.05" customHeight="1" x14ac:dyDescent="0.25"/>
    <row r="10" spans="2:2" ht="16.05" customHeight="1" x14ac:dyDescent="0.25"/>
    <row r="11" spans="2:2" ht="16.05" customHeight="1" x14ac:dyDescent="0.25"/>
    <row r="12" spans="2:2" ht="16.05" customHeight="1" x14ac:dyDescent="0.25"/>
    <row r="13" spans="2:2" ht="16.05" customHeight="1" x14ac:dyDescent="0.25"/>
    <row r="14" spans="2:2" ht="16.05" customHeight="1" x14ac:dyDescent="0.25"/>
    <row r="15" spans="2:2" ht="16.05" customHeight="1" x14ac:dyDescent="0.25"/>
    <row r="16" spans="2:2" ht="16.05" customHeight="1" x14ac:dyDescent="0.25"/>
    <row r="17" ht="16.05" customHeight="1" x14ac:dyDescent="0.25"/>
    <row r="18" ht="16.05" customHeight="1" x14ac:dyDescent="0.25"/>
    <row r="19" ht="16.05" customHeight="1" x14ac:dyDescent="0.25"/>
    <row r="20" ht="16.05" customHeight="1" x14ac:dyDescent="0.25"/>
    <row r="21" ht="16.05" customHeight="1" x14ac:dyDescent="0.25"/>
    <row r="22" ht="16.05" customHeight="1" x14ac:dyDescent="0.25"/>
    <row r="23" ht="16.05" customHeight="1" x14ac:dyDescent="0.25"/>
    <row r="24" ht="16.05" customHeight="1" x14ac:dyDescent="0.25"/>
    <row r="25" ht="16.05" customHeight="1" x14ac:dyDescent="0.25"/>
    <row r="26" ht="16.05" customHeight="1" x14ac:dyDescent="0.25"/>
    <row r="27" ht="16.05" customHeight="1" x14ac:dyDescent="0.25"/>
    <row r="28" ht="16.05" customHeight="1" x14ac:dyDescent="0.25"/>
    <row r="29" ht="16.05" customHeight="1" x14ac:dyDescent="0.25"/>
    <row r="30" ht="16.05" customHeight="1" x14ac:dyDescent="0.25"/>
    <row r="31" ht="16.05" customHeight="1" x14ac:dyDescent="0.25"/>
    <row r="32" ht="16.05" customHeight="1" x14ac:dyDescent="0.25"/>
    <row r="33" ht="16.05" customHeight="1" x14ac:dyDescent="0.25"/>
    <row r="34" ht="16.05" customHeight="1" x14ac:dyDescent="0.25"/>
    <row r="35" ht="16.05" customHeight="1" x14ac:dyDescent="0.25"/>
    <row r="36" ht="16.05" customHeight="1" x14ac:dyDescent="0.25"/>
    <row r="37" ht="16.05" customHeight="1" x14ac:dyDescent="0.25"/>
    <row r="38" ht="16.05" customHeight="1" x14ac:dyDescent="0.25"/>
    <row r="39" ht="16.05" customHeight="1" x14ac:dyDescent="0.25"/>
    <row r="40" ht="16.05" customHeight="1" x14ac:dyDescent="0.25"/>
    <row r="41" ht="16.05" customHeight="1" x14ac:dyDescent="0.25"/>
    <row r="42" ht="16.05" customHeight="1" x14ac:dyDescent="0.25"/>
    <row r="43" ht="16.05" customHeight="1" x14ac:dyDescent="0.25"/>
    <row r="44" ht="16.05" customHeight="1" x14ac:dyDescent="0.25"/>
    <row r="45" ht="16.05" customHeight="1" x14ac:dyDescent="0.25"/>
    <row r="46" ht="16.05" customHeight="1" x14ac:dyDescent="0.25"/>
    <row r="47" ht="16.05" customHeight="1" x14ac:dyDescent="0.25"/>
    <row r="48" ht="16.05" customHeight="1" x14ac:dyDescent="0.25"/>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sheetData>
  <phoneticPr fontId="2"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7"/>
  <sheetViews>
    <sheetView showGridLines="0" zoomScale="95" zoomScaleNormal="95" workbookViewId="0">
      <selection activeCell="O7" sqref="O7"/>
    </sheetView>
  </sheetViews>
  <sheetFormatPr defaultRowHeight="15" x14ac:dyDescent="0.25"/>
  <cols>
    <col min="1" max="1" width="2.33203125" style="1" customWidth="1"/>
    <col min="2" max="2" width="19.33203125" style="1" bestFit="1" customWidth="1"/>
    <col min="3" max="3" width="13.109375" style="1" bestFit="1" customWidth="1"/>
    <col min="4" max="5" width="7.33203125" style="1" customWidth="1"/>
    <col min="6" max="6" width="13.109375" style="1" bestFit="1" customWidth="1"/>
    <col min="7" max="8" width="15.21875" style="1" bestFit="1" customWidth="1"/>
    <col min="9" max="9" width="15.21875" style="1" customWidth="1"/>
    <col min="10" max="10" width="16.44140625" style="1" customWidth="1"/>
    <col min="11" max="11" width="21.44140625" style="1" bestFit="1" customWidth="1"/>
    <col min="12" max="15" width="10.77734375" style="1" customWidth="1"/>
    <col min="16" max="16384" width="8.88671875" style="1"/>
  </cols>
  <sheetData>
    <row r="1" spans="2:16" ht="15.6" thickBot="1" x14ac:dyDescent="0.3"/>
    <row r="2" spans="2:16" ht="16.05" customHeight="1" x14ac:dyDescent="0.25">
      <c r="B2" s="51" t="s">
        <v>0</v>
      </c>
      <c r="C2" s="52" t="s">
        <v>113</v>
      </c>
      <c r="D2" s="56" t="s">
        <v>210</v>
      </c>
      <c r="E2" s="56" t="s">
        <v>211</v>
      </c>
      <c r="F2" s="56" t="s">
        <v>120</v>
      </c>
      <c r="G2" s="52" t="s">
        <v>491</v>
      </c>
      <c r="H2" s="53" t="s">
        <v>1</v>
      </c>
      <c r="I2" s="53" t="s">
        <v>370</v>
      </c>
      <c r="J2" s="53" t="s">
        <v>437</v>
      </c>
      <c r="K2" s="53" t="s">
        <v>2</v>
      </c>
      <c r="L2" s="53" t="s">
        <v>743</v>
      </c>
      <c r="M2" s="886"/>
      <c r="N2" s="54"/>
      <c r="O2" s="55"/>
      <c r="P2" s="55"/>
    </row>
    <row r="3" spans="2:16" ht="16.05" customHeight="1" x14ac:dyDescent="0.25">
      <c r="B3" s="255" t="s">
        <v>3</v>
      </c>
      <c r="C3" s="256" t="s">
        <v>115</v>
      </c>
      <c r="D3" s="265">
        <f>MATCH(C3,$F$3:$F$45,0)</f>
        <v>1</v>
      </c>
      <c r="E3" s="265">
        <f>COUNTIF($F$3:$F$45,C3)</f>
        <v>4</v>
      </c>
      <c r="F3" s="256" t="s">
        <v>121</v>
      </c>
      <c r="G3" s="257" t="s">
        <v>122</v>
      </c>
      <c r="H3" s="258" t="s">
        <v>4</v>
      </c>
      <c r="I3" s="259" t="s">
        <v>371</v>
      </c>
      <c r="J3" s="330" t="s">
        <v>441</v>
      </c>
      <c r="K3" s="258" t="s">
        <v>5</v>
      </c>
      <c r="L3" s="259" t="s">
        <v>744</v>
      </c>
      <c r="M3" s="887"/>
      <c r="N3" s="677"/>
      <c r="O3" s="55"/>
      <c r="P3" s="55"/>
    </row>
    <row r="4" spans="2:16" ht="16.05" customHeight="1" x14ac:dyDescent="0.25">
      <c r="B4" s="255" t="s">
        <v>6</v>
      </c>
      <c r="C4" s="256" t="s">
        <v>116</v>
      </c>
      <c r="D4" s="265">
        <f t="shared" ref="D4:D12" si="0">MATCH(C4,$F$3:$F$45,0)</f>
        <v>5</v>
      </c>
      <c r="E4" s="265">
        <f t="shared" ref="E4:E12" si="1">COUNTIF($F$3:$F$45,C4)</f>
        <v>5</v>
      </c>
      <c r="F4" s="256" t="s">
        <v>115</v>
      </c>
      <c r="G4" s="257" t="s">
        <v>123</v>
      </c>
      <c r="H4" s="258" t="s">
        <v>7</v>
      </c>
      <c r="I4" s="259" t="s">
        <v>372</v>
      </c>
      <c r="J4" s="330" t="s">
        <v>523</v>
      </c>
      <c r="K4" s="258" t="s">
        <v>8</v>
      </c>
      <c r="L4" s="259" t="s">
        <v>745</v>
      </c>
      <c r="M4" s="887"/>
      <c r="N4" s="677"/>
      <c r="O4" s="55"/>
      <c r="P4" s="55"/>
    </row>
    <row r="5" spans="2:16" ht="16.05" customHeight="1" x14ac:dyDescent="0.25">
      <c r="B5" s="255" t="s">
        <v>9</v>
      </c>
      <c r="C5" s="256" t="s">
        <v>117</v>
      </c>
      <c r="D5" s="265">
        <f t="shared" si="0"/>
        <v>10</v>
      </c>
      <c r="E5" s="265">
        <f t="shared" si="1"/>
        <v>5</v>
      </c>
      <c r="F5" s="256" t="s">
        <v>115</v>
      </c>
      <c r="G5" s="257" t="s">
        <v>124</v>
      </c>
      <c r="H5" s="258" t="s">
        <v>10</v>
      </c>
      <c r="I5" s="259" t="s">
        <v>373</v>
      </c>
      <c r="J5" s="330" t="s">
        <v>522</v>
      </c>
      <c r="K5" s="258" t="s">
        <v>11</v>
      </c>
      <c r="L5" s="259" t="s">
        <v>746</v>
      </c>
      <c r="M5" s="887"/>
      <c r="N5" s="677"/>
      <c r="O5" s="55"/>
      <c r="P5" s="55"/>
    </row>
    <row r="6" spans="2:16" ht="16.05" customHeight="1" x14ac:dyDescent="0.25">
      <c r="B6" s="255" t="s">
        <v>12</v>
      </c>
      <c r="C6" s="256" t="s">
        <v>137</v>
      </c>
      <c r="D6" s="265">
        <f t="shared" si="0"/>
        <v>15</v>
      </c>
      <c r="E6" s="265">
        <f t="shared" si="1"/>
        <v>2</v>
      </c>
      <c r="F6" s="256" t="s">
        <v>115</v>
      </c>
      <c r="G6" s="257" t="s">
        <v>125</v>
      </c>
      <c r="H6" s="258"/>
      <c r="I6" s="259" t="s">
        <v>175</v>
      </c>
      <c r="J6" s="330" t="s">
        <v>520</v>
      </c>
      <c r="K6" s="258" t="s">
        <v>13</v>
      </c>
      <c r="L6" s="259" t="s">
        <v>747</v>
      </c>
      <c r="M6" s="887"/>
      <c r="N6" s="677"/>
      <c r="O6" s="55"/>
      <c r="P6" s="55"/>
    </row>
    <row r="7" spans="2:16" ht="16.05" customHeight="1" x14ac:dyDescent="0.25">
      <c r="B7" s="255" t="s">
        <v>14</v>
      </c>
      <c r="C7" s="256" t="s">
        <v>139</v>
      </c>
      <c r="D7" s="265">
        <f t="shared" si="0"/>
        <v>17</v>
      </c>
      <c r="E7" s="265">
        <f t="shared" si="1"/>
        <v>2</v>
      </c>
      <c r="F7" s="256" t="s">
        <v>126</v>
      </c>
      <c r="G7" s="257" t="s">
        <v>127</v>
      </c>
      <c r="H7" s="258"/>
      <c r="I7" s="259" t="s">
        <v>176</v>
      </c>
      <c r="J7" s="330"/>
      <c r="K7" s="258"/>
      <c r="L7" s="259" t="s">
        <v>748</v>
      </c>
      <c r="M7" s="887"/>
      <c r="N7" s="677"/>
      <c r="O7" s="55"/>
      <c r="P7" s="55"/>
    </row>
    <row r="8" spans="2:16" ht="16.05" customHeight="1" x14ac:dyDescent="0.25">
      <c r="B8" s="255" t="s">
        <v>15</v>
      </c>
      <c r="C8" s="256" t="s">
        <v>142</v>
      </c>
      <c r="D8" s="265">
        <f t="shared" si="0"/>
        <v>19</v>
      </c>
      <c r="E8" s="265">
        <f t="shared" si="1"/>
        <v>1</v>
      </c>
      <c r="F8" s="256" t="s">
        <v>116</v>
      </c>
      <c r="G8" s="257" t="s">
        <v>128</v>
      </c>
      <c r="H8" s="258"/>
      <c r="I8" s="259"/>
      <c r="J8" s="330"/>
      <c r="K8" s="258"/>
      <c r="L8" s="259"/>
      <c r="M8" s="887"/>
      <c r="N8" s="677"/>
      <c r="O8" s="55"/>
      <c r="P8" s="55"/>
    </row>
    <row r="9" spans="2:16" ht="16.05" customHeight="1" x14ac:dyDescent="0.25">
      <c r="B9" s="255"/>
      <c r="C9" s="256" t="s">
        <v>144</v>
      </c>
      <c r="D9" s="265">
        <f t="shared" si="0"/>
        <v>20</v>
      </c>
      <c r="E9" s="265">
        <f t="shared" si="1"/>
        <v>4</v>
      </c>
      <c r="F9" s="256" t="s">
        <v>116</v>
      </c>
      <c r="G9" s="257" t="s">
        <v>129</v>
      </c>
      <c r="H9" s="258"/>
      <c r="I9" s="259"/>
      <c r="J9" s="330"/>
      <c r="K9" s="258"/>
      <c r="L9" s="259"/>
      <c r="M9" s="887"/>
      <c r="N9" s="677"/>
      <c r="O9" s="55"/>
      <c r="P9" s="55"/>
    </row>
    <row r="10" spans="2:16" ht="16.05" customHeight="1" x14ac:dyDescent="0.25">
      <c r="B10" s="255"/>
      <c r="C10" s="256" t="s">
        <v>119</v>
      </c>
      <c r="D10" s="265">
        <f t="shared" si="0"/>
        <v>24</v>
      </c>
      <c r="E10" s="265">
        <f t="shared" si="1"/>
        <v>7</v>
      </c>
      <c r="F10" s="256" t="s">
        <v>116</v>
      </c>
      <c r="G10" s="257" t="s">
        <v>130</v>
      </c>
      <c r="H10" s="258"/>
      <c r="I10" s="259"/>
      <c r="J10" s="330"/>
      <c r="K10" s="258"/>
      <c r="L10" s="259"/>
      <c r="M10" s="887"/>
      <c r="N10" s="677"/>
      <c r="O10" s="55"/>
      <c r="P10" s="55"/>
    </row>
    <row r="11" spans="2:16" ht="16.05" customHeight="1" x14ac:dyDescent="0.25">
      <c r="B11" s="255"/>
      <c r="C11" s="256" t="s">
        <v>160</v>
      </c>
      <c r="D11" s="265">
        <f t="shared" si="0"/>
        <v>31</v>
      </c>
      <c r="E11" s="265">
        <f t="shared" si="1"/>
        <v>6</v>
      </c>
      <c r="F11" s="256" t="s">
        <v>116</v>
      </c>
      <c r="G11" s="257" t="s">
        <v>131</v>
      </c>
      <c r="H11" s="258"/>
      <c r="I11" s="259"/>
      <c r="J11" s="330"/>
      <c r="K11" s="258"/>
      <c r="L11" s="259"/>
      <c r="M11" s="887"/>
      <c r="N11" s="677"/>
      <c r="O11" s="55"/>
      <c r="P11" s="55"/>
    </row>
    <row r="12" spans="2:16" ht="16.05" customHeight="1" x14ac:dyDescent="0.25">
      <c r="B12" s="255"/>
      <c r="C12" s="256" t="s">
        <v>118</v>
      </c>
      <c r="D12" s="265">
        <f t="shared" si="0"/>
        <v>37</v>
      </c>
      <c r="E12" s="265">
        <f t="shared" si="1"/>
        <v>3</v>
      </c>
      <c r="F12" s="256" t="s">
        <v>117</v>
      </c>
      <c r="G12" s="257" t="s">
        <v>132</v>
      </c>
      <c r="H12" s="258"/>
      <c r="I12" s="259"/>
      <c r="J12" s="330"/>
      <c r="K12" s="258"/>
      <c r="L12" s="259"/>
      <c r="M12" s="887"/>
      <c r="N12" s="677"/>
      <c r="O12" s="55"/>
      <c r="P12" s="55"/>
    </row>
    <row r="13" spans="2:16" ht="16.05" customHeight="1" x14ac:dyDescent="0.25">
      <c r="B13" s="255"/>
      <c r="C13" s="256"/>
      <c r="D13" s="256"/>
      <c r="E13" s="256"/>
      <c r="F13" s="256" t="s">
        <v>117</v>
      </c>
      <c r="G13" s="257" t="s">
        <v>133</v>
      </c>
      <c r="H13" s="258"/>
      <c r="I13" s="259"/>
      <c r="J13" s="330"/>
      <c r="K13" s="258"/>
      <c r="L13" s="259"/>
      <c r="M13" s="887"/>
      <c r="N13" s="677"/>
      <c r="O13" s="55"/>
      <c r="P13" s="55"/>
    </row>
    <row r="14" spans="2:16" ht="16.05" customHeight="1" x14ac:dyDescent="0.25">
      <c r="B14" s="255"/>
      <c r="C14" s="256"/>
      <c r="D14" s="256"/>
      <c r="E14" s="256"/>
      <c r="F14" s="256" t="s">
        <v>117</v>
      </c>
      <c r="G14" s="257" t="s">
        <v>134</v>
      </c>
      <c r="H14" s="258"/>
      <c r="I14" s="259"/>
      <c r="J14" s="330"/>
      <c r="K14" s="258"/>
      <c r="L14" s="259"/>
      <c r="M14" s="887"/>
      <c r="N14" s="677"/>
      <c r="O14" s="55"/>
      <c r="P14" s="55"/>
    </row>
    <row r="15" spans="2:16" ht="16.05" customHeight="1" x14ac:dyDescent="0.25">
      <c r="B15" s="255"/>
      <c r="C15" s="256"/>
      <c r="D15" s="256"/>
      <c r="E15" s="256"/>
      <c r="F15" s="256" t="s">
        <v>117</v>
      </c>
      <c r="G15" s="257" t="s">
        <v>135</v>
      </c>
      <c r="H15" s="258"/>
      <c r="I15" s="259"/>
      <c r="J15" s="330"/>
      <c r="K15" s="258"/>
      <c r="L15" s="259"/>
      <c r="M15" s="887"/>
      <c r="N15" s="677"/>
      <c r="O15" s="55"/>
      <c r="P15" s="55"/>
    </row>
    <row r="16" spans="2:16" ht="16.05" customHeight="1" x14ac:dyDescent="0.25">
      <c r="B16" s="255"/>
      <c r="C16" s="256"/>
      <c r="D16" s="256"/>
      <c r="E16" s="256"/>
      <c r="F16" s="256" t="s">
        <v>117</v>
      </c>
      <c r="G16" s="257" t="s">
        <v>136</v>
      </c>
      <c r="H16" s="258"/>
      <c r="I16" s="259"/>
      <c r="J16" s="330"/>
      <c r="K16" s="258"/>
      <c r="L16" s="259"/>
      <c r="M16" s="887"/>
      <c r="N16" s="677"/>
      <c r="O16" s="55"/>
      <c r="P16" s="55"/>
    </row>
    <row r="17" spans="2:16" ht="16.05" customHeight="1" x14ac:dyDescent="0.25">
      <c r="B17" s="255"/>
      <c r="C17" s="256"/>
      <c r="D17" s="256"/>
      <c r="E17" s="256"/>
      <c r="F17" s="256" t="s">
        <v>138</v>
      </c>
      <c r="G17" s="257" t="s">
        <v>147</v>
      </c>
      <c r="H17" s="258"/>
      <c r="I17" s="259"/>
      <c r="J17" s="330"/>
      <c r="K17" s="258"/>
      <c r="L17" s="259"/>
      <c r="M17" s="887"/>
      <c r="N17" s="677"/>
      <c r="O17" s="55"/>
      <c r="P17" s="55"/>
    </row>
    <row r="18" spans="2:16" ht="16.05" customHeight="1" x14ac:dyDescent="0.25">
      <c r="B18" s="255"/>
      <c r="C18" s="256"/>
      <c r="D18" s="256"/>
      <c r="E18" s="256"/>
      <c r="F18" s="256" t="s">
        <v>138</v>
      </c>
      <c r="G18" s="257" t="s">
        <v>148</v>
      </c>
      <c r="H18" s="258"/>
      <c r="I18" s="259"/>
      <c r="J18" s="330"/>
      <c r="K18" s="258"/>
      <c r="L18" s="259"/>
      <c r="M18" s="887"/>
      <c r="N18" s="677"/>
      <c r="O18" s="55"/>
      <c r="P18" s="55"/>
    </row>
    <row r="19" spans="2:16" ht="16.05" customHeight="1" x14ac:dyDescent="0.25">
      <c r="B19" s="255"/>
      <c r="C19" s="256"/>
      <c r="D19" s="256"/>
      <c r="E19" s="256"/>
      <c r="F19" s="256" t="s">
        <v>139</v>
      </c>
      <c r="G19" s="257" t="s">
        <v>140</v>
      </c>
      <c r="H19" s="258"/>
      <c r="I19" s="259"/>
      <c r="J19" s="330"/>
      <c r="K19" s="258"/>
      <c r="L19" s="259"/>
      <c r="M19" s="887"/>
      <c r="N19" s="677"/>
      <c r="O19" s="55"/>
      <c r="P19" s="55"/>
    </row>
    <row r="20" spans="2:16" ht="16.05" customHeight="1" x14ac:dyDescent="0.25">
      <c r="B20" s="255"/>
      <c r="C20" s="256"/>
      <c r="D20" s="256"/>
      <c r="E20" s="256"/>
      <c r="F20" s="256" t="s">
        <v>139</v>
      </c>
      <c r="G20" s="257" t="s">
        <v>141</v>
      </c>
      <c r="H20" s="258"/>
      <c r="I20" s="259"/>
      <c r="J20" s="330"/>
      <c r="K20" s="258"/>
      <c r="L20" s="259"/>
      <c r="M20" s="887"/>
      <c r="N20" s="677"/>
      <c r="O20" s="55"/>
      <c r="P20" s="55"/>
    </row>
    <row r="21" spans="2:16" ht="16.05" customHeight="1" x14ac:dyDescent="0.25">
      <c r="B21" s="255"/>
      <c r="C21" s="256"/>
      <c r="D21" s="256"/>
      <c r="E21" s="256"/>
      <c r="F21" s="256" t="s">
        <v>143</v>
      </c>
      <c r="G21" s="257" t="s">
        <v>143</v>
      </c>
      <c r="H21" s="258"/>
      <c r="I21" s="259"/>
      <c r="J21" s="330"/>
      <c r="K21" s="258"/>
      <c r="L21" s="259"/>
      <c r="M21" s="887"/>
      <c r="N21" s="677"/>
      <c r="O21" s="55"/>
      <c r="P21" s="55"/>
    </row>
    <row r="22" spans="2:16" ht="16.05" customHeight="1" x14ac:dyDescent="0.25">
      <c r="B22" s="255"/>
      <c r="C22" s="256"/>
      <c r="D22" s="256"/>
      <c r="E22" s="256"/>
      <c r="F22" s="256" t="s">
        <v>145</v>
      </c>
      <c r="G22" s="257" t="s">
        <v>146</v>
      </c>
      <c r="H22" s="258"/>
      <c r="I22" s="259"/>
      <c r="J22" s="330"/>
      <c r="K22" s="258"/>
      <c r="L22" s="259"/>
      <c r="M22" s="887"/>
      <c r="N22" s="677"/>
      <c r="O22" s="55"/>
      <c r="P22" s="55"/>
    </row>
    <row r="23" spans="2:16" ht="16.05" customHeight="1" x14ac:dyDescent="0.25">
      <c r="B23" s="255"/>
      <c r="C23" s="256"/>
      <c r="D23" s="256"/>
      <c r="E23" s="256"/>
      <c r="F23" s="256" t="s">
        <v>145</v>
      </c>
      <c r="G23" s="257" t="s">
        <v>149</v>
      </c>
      <c r="H23" s="258"/>
      <c r="I23" s="259"/>
      <c r="J23" s="330"/>
      <c r="K23" s="258"/>
      <c r="L23" s="259"/>
      <c r="M23" s="887"/>
      <c r="N23" s="677"/>
      <c r="O23" s="55"/>
      <c r="P23" s="55"/>
    </row>
    <row r="24" spans="2:16" ht="16.05" customHeight="1" x14ac:dyDescent="0.25">
      <c r="B24" s="255"/>
      <c r="C24" s="256"/>
      <c r="D24" s="256"/>
      <c r="E24" s="256"/>
      <c r="F24" s="256" t="s">
        <v>145</v>
      </c>
      <c r="G24" s="257" t="s">
        <v>150</v>
      </c>
      <c r="H24" s="258"/>
      <c r="I24" s="259"/>
      <c r="J24" s="330"/>
      <c r="K24" s="258"/>
      <c r="L24" s="259"/>
      <c r="M24" s="887"/>
      <c r="N24" s="677"/>
      <c r="O24" s="55"/>
      <c r="P24" s="55"/>
    </row>
    <row r="25" spans="2:16" ht="16.05" customHeight="1" x14ac:dyDescent="0.25">
      <c r="B25" s="255"/>
      <c r="C25" s="256"/>
      <c r="D25" s="256"/>
      <c r="E25" s="256"/>
      <c r="F25" s="256" t="s">
        <v>145</v>
      </c>
      <c r="G25" s="257" t="s">
        <v>151</v>
      </c>
      <c r="H25" s="258"/>
      <c r="I25" s="259"/>
      <c r="J25" s="330"/>
      <c r="K25" s="258"/>
      <c r="L25" s="259"/>
      <c r="M25" s="887"/>
      <c r="N25" s="677"/>
      <c r="O25" s="55"/>
      <c r="P25" s="55"/>
    </row>
    <row r="26" spans="2:16" ht="16.05" customHeight="1" x14ac:dyDescent="0.25">
      <c r="B26" s="255"/>
      <c r="C26" s="256"/>
      <c r="D26" s="256"/>
      <c r="E26" s="256"/>
      <c r="F26" s="256" t="s">
        <v>152</v>
      </c>
      <c r="G26" s="257" t="s">
        <v>153</v>
      </c>
      <c r="H26" s="258"/>
      <c r="I26" s="259"/>
      <c r="J26" s="330"/>
      <c r="K26" s="258"/>
      <c r="L26" s="259"/>
      <c r="M26" s="887"/>
      <c r="N26" s="677"/>
      <c r="O26" s="55"/>
      <c r="P26" s="55"/>
    </row>
    <row r="27" spans="2:16" ht="16.05" customHeight="1" x14ac:dyDescent="0.25">
      <c r="B27" s="255"/>
      <c r="C27" s="256"/>
      <c r="D27" s="256"/>
      <c r="E27" s="256"/>
      <c r="F27" s="256" t="s">
        <v>152</v>
      </c>
      <c r="G27" s="257" t="s">
        <v>154</v>
      </c>
      <c r="H27" s="258"/>
      <c r="I27" s="259"/>
      <c r="J27" s="330"/>
      <c r="K27" s="258"/>
      <c r="L27" s="259"/>
      <c r="M27" s="887"/>
      <c r="N27" s="677"/>
      <c r="O27" s="55"/>
      <c r="P27" s="55"/>
    </row>
    <row r="28" spans="2:16" ht="16.05" customHeight="1" x14ac:dyDescent="0.25">
      <c r="B28" s="255"/>
      <c r="C28" s="256"/>
      <c r="D28" s="256"/>
      <c r="E28" s="256"/>
      <c r="F28" s="256" t="s">
        <v>152</v>
      </c>
      <c r="G28" s="257" t="s">
        <v>155</v>
      </c>
      <c r="H28" s="258"/>
      <c r="I28" s="259"/>
      <c r="J28" s="330"/>
      <c r="K28" s="258"/>
      <c r="L28" s="259"/>
      <c r="M28" s="887"/>
      <c r="N28" s="677"/>
      <c r="O28" s="55"/>
      <c r="P28" s="55"/>
    </row>
    <row r="29" spans="2:16" ht="16.05" customHeight="1" x14ac:dyDescent="0.25">
      <c r="B29" s="255"/>
      <c r="C29" s="256"/>
      <c r="D29" s="256"/>
      <c r="E29" s="256"/>
      <c r="F29" s="256" t="s">
        <v>152</v>
      </c>
      <c r="G29" s="257" t="s">
        <v>156</v>
      </c>
      <c r="H29" s="258"/>
      <c r="I29" s="259"/>
      <c r="J29" s="330"/>
      <c r="K29" s="258"/>
      <c r="L29" s="259"/>
      <c r="M29" s="887"/>
      <c r="N29" s="677"/>
      <c r="O29" s="55"/>
      <c r="P29" s="55"/>
    </row>
    <row r="30" spans="2:16" ht="16.05" customHeight="1" x14ac:dyDescent="0.25">
      <c r="B30" s="255"/>
      <c r="C30" s="256"/>
      <c r="D30" s="256"/>
      <c r="E30" s="256"/>
      <c r="F30" s="256" t="s">
        <v>152</v>
      </c>
      <c r="G30" s="257" t="s">
        <v>158</v>
      </c>
      <c r="H30" s="258"/>
      <c r="I30" s="259"/>
      <c r="J30" s="330"/>
      <c r="K30" s="258"/>
      <c r="L30" s="259"/>
      <c r="M30" s="887"/>
      <c r="N30" s="677"/>
      <c r="O30" s="55"/>
      <c r="P30" s="55"/>
    </row>
    <row r="31" spans="2:16" ht="16.05" customHeight="1" x14ac:dyDescent="0.25">
      <c r="B31" s="255"/>
      <c r="C31" s="256"/>
      <c r="D31" s="256"/>
      <c r="E31" s="256"/>
      <c r="F31" s="256" t="s">
        <v>152</v>
      </c>
      <c r="G31" s="257" t="s">
        <v>159</v>
      </c>
      <c r="H31" s="258"/>
      <c r="I31" s="259"/>
      <c r="J31" s="330"/>
      <c r="K31" s="258"/>
      <c r="L31" s="259"/>
      <c r="M31" s="887"/>
      <c r="N31" s="677"/>
      <c r="O31" s="55"/>
      <c r="P31" s="55"/>
    </row>
    <row r="32" spans="2:16" ht="16.05" customHeight="1" x14ac:dyDescent="0.25">
      <c r="B32" s="255"/>
      <c r="C32" s="256"/>
      <c r="D32" s="256"/>
      <c r="E32" s="256"/>
      <c r="F32" s="256" t="s">
        <v>152</v>
      </c>
      <c r="G32" s="257" t="s">
        <v>157</v>
      </c>
      <c r="H32" s="258"/>
      <c r="I32" s="259"/>
      <c r="J32" s="330"/>
      <c r="K32" s="258"/>
      <c r="L32" s="259"/>
      <c r="M32" s="887"/>
      <c r="N32" s="677"/>
      <c r="O32" s="55"/>
      <c r="P32" s="55"/>
    </row>
    <row r="33" spans="2:16" ht="16.05" customHeight="1" x14ac:dyDescent="0.25">
      <c r="B33" s="255"/>
      <c r="C33" s="256"/>
      <c r="D33" s="256"/>
      <c r="E33" s="256"/>
      <c r="F33" s="256" t="s">
        <v>160</v>
      </c>
      <c r="G33" s="257" t="s">
        <v>161</v>
      </c>
      <c r="H33" s="258"/>
      <c r="I33" s="259"/>
      <c r="J33" s="330"/>
      <c r="K33" s="258"/>
      <c r="L33" s="259"/>
      <c r="M33" s="887"/>
      <c r="N33" s="677"/>
      <c r="O33" s="55"/>
      <c r="P33" s="55"/>
    </row>
    <row r="34" spans="2:16" ht="16.05" customHeight="1" x14ac:dyDescent="0.25">
      <c r="B34" s="255"/>
      <c r="C34" s="256"/>
      <c r="D34" s="256"/>
      <c r="E34" s="256"/>
      <c r="F34" s="256" t="s">
        <v>160</v>
      </c>
      <c r="G34" s="257" t="s">
        <v>164</v>
      </c>
      <c r="H34" s="258"/>
      <c r="I34" s="259"/>
      <c r="J34" s="330"/>
      <c r="K34" s="258"/>
      <c r="L34" s="259"/>
      <c r="M34" s="887"/>
      <c r="N34" s="677"/>
      <c r="O34" s="55"/>
      <c r="P34" s="55"/>
    </row>
    <row r="35" spans="2:16" ht="16.05" customHeight="1" x14ac:dyDescent="0.25">
      <c r="B35" s="255"/>
      <c r="C35" s="256"/>
      <c r="D35" s="256"/>
      <c r="E35" s="256"/>
      <c r="F35" s="256" t="s">
        <v>160</v>
      </c>
      <c r="G35" s="257" t="s">
        <v>162</v>
      </c>
      <c r="H35" s="258"/>
      <c r="I35" s="259"/>
      <c r="J35" s="330"/>
      <c r="K35" s="258"/>
      <c r="L35" s="259"/>
      <c r="M35" s="887"/>
      <c r="N35" s="677"/>
      <c r="O35" s="55"/>
      <c r="P35" s="55"/>
    </row>
    <row r="36" spans="2:16" ht="16.05" customHeight="1" x14ac:dyDescent="0.25">
      <c r="B36" s="255"/>
      <c r="C36" s="256"/>
      <c r="D36" s="256"/>
      <c r="E36" s="256"/>
      <c r="F36" s="256" t="s">
        <v>160</v>
      </c>
      <c r="G36" s="257" t="s">
        <v>163</v>
      </c>
      <c r="H36" s="258"/>
      <c r="I36" s="259"/>
      <c r="J36" s="330"/>
      <c r="K36" s="258"/>
      <c r="L36" s="259"/>
      <c r="M36" s="887"/>
      <c r="N36" s="677"/>
      <c r="O36" s="55"/>
      <c r="P36" s="55"/>
    </row>
    <row r="37" spans="2:16" ht="16.05" customHeight="1" x14ac:dyDescent="0.25">
      <c r="B37" s="255"/>
      <c r="C37" s="256"/>
      <c r="D37" s="256"/>
      <c r="E37" s="256"/>
      <c r="F37" s="256" t="s">
        <v>160</v>
      </c>
      <c r="G37" s="257" t="s">
        <v>165</v>
      </c>
      <c r="H37" s="258"/>
      <c r="I37" s="259"/>
      <c r="J37" s="330"/>
      <c r="K37" s="258"/>
      <c r="L37" s="259"/>
      <c r="M37" s="887"/>
      <c r="N37" s="677"/>
      <c r="O37" s="55"/>
      <c r="P37" s="55"/>
    </row>
    <row r="38" spans="2:16" ht="16.05" customHeight="1" x14ac:dyDescent="0.25">
      <c r="B38" s="255"/>
      <c r="C38" s="256"/>
      <c r="D38" s="256"/>
      <c r="E38" s="256"/>
      <c r="F38" s="256" t="s">
        <v>160</v>
      </c>
      <c r="G38" s="257" t="s">
        <v>166</v>
      </c>
      <c r="H38" s="258"/>
      <c r="I38" s="259"/>
      <c r="J38" s="330"/>
      <c r="K38" s="258"/>
      <c r="L38" s="259"/>
      <c r="M38" s="887"/>
      <c r="N38" s="677"/>
      <c r="O38" s="55"/>
      <c r="P38" s="55"/>
    </row>
    <row r="39" spans="2:16" ht="16.05" customHeight="1" x14ac:dyDescent="0.25">
      <c r="B39" s="255"/>
      <c r="C39" s="256"/>
      <c r="D39" s="256"/>
      <c r="E39" s="256"/>
      <c r="F39" s="256" t="s">
        <v>167</v>
      </c>
      <c r="G39" s="257" t="s">
        <v>168</v>
      </c>
      <c r="H39" s="258"/>
      <c r="I39" s="259"/>
      <c r="J39" s="330"/>
      <c r="K39" s="258"/>
      <c r="L39" s="259"/>
      <c r="M39" s="887"/>
      <c r="N39" s="677"/>
      <c r="O39" s="55"/>
      <c r="P39" s="55"/>
    </row>
    <row r="40" spans="2:16" ht="16.05" customHeight="1" x14ac:dyDescent="0.25">
      <c r="B40" s="255"/>
      <c r="C40" s="256"/>
      <c r="D40" s="256"/>
      <c r="E40" s="256"/>
      <c r="F40" s="256" t="s">
        <v>167</v>
      </c>
      <c r="G40" s="257" t="s">
        <v>169</v>
      </c>
      <c r="H40" s="258"/>
      <c r="I40" s="259"/>
      <c r="J40" s="330"/>
      <c r="K40" s="258"/>
      <c r="L40" s="259"/>
      <c r="M40" s="887"/>
      <c r="N40" s="677"/>
      <c r="O40" s="55"/>
      <c r="P40" s="55"/>
    </row>
    <row r="41" spans="2:16" ht="16.05" customHeight="1" x14ac:dyDescent="0.25">
      <c r="B41" s="255"/>
      <c r="C41" s="256"/>
      <c r="D41" s="256"/>
      <c r="E41" s="256"/>
      <c r="F41" s="256" t="s">
        <v>167</v>
      </c>
      <c r="G41" s="257" t="s">
        <v>170</v>
      </c>
      <c r="H41" s="258"/>
      <c r="I41" s="259"/>
      <c r="J41" s="330"/>
      <c r="K41" s="258"/>
      <c r="L41" s="259"/>
      <c r="M41" s="887"/>
      <c r="N41" s="677"/>
      <c r="O41" s="55"/>
      <c r="P41" s="55"/>
    </row>
    <row r="42" spans="2:16" ht="16.05" customHeight="1" x14ac:dyDescent="0.25">
      <c r="B42" s="255"/>
      <c r="C42" s="256"/>
      <c r="D42" s="256"/>
      <c r="E42" s="256"/>
      <c r="F42" s="256"/>
      <c r="G42" s="257"/>
      <c r="H42" s="258"/>
      <c r="I42" s="259"/>
      <c r="J42" s="330"/>
      <c r="K42" s="258"/>
      <c r="L42" s="259"/>
      <c r="M42" s="887"/>
      <c r="N42" s="677"/>
      <c r="O42" s="55"/>
      <c r="P42" s="55"/>
    </row>
    <row r="43" spans="2:16" ht="16.05" customHeight="1" x14ac:dyDescent="0.25">
      <c r="B43" s="255"/>
      <c r="C43" s="256"/>
      <c r="D43" s="256"/>
      <c r="E43" s="256"/>
      <c r="F43" s="256"/>
      <c r="G43" s="257"/>
      <c r="H43" s="258"/>
      <c r="I43" s="259"/>
      <c r="J43" s="330"/>
      <c r="K43" s="258"/>
      <c r="L43" s="259"/>
      <c r="M43" s="887"/>
      <c r="N43" s="677"/>
      <c r="O43" s="55"/>
      <c r="P43" s="55"/>
    </row>
    <row r="44" spans="2:16" ht="16.05" customHeight="1" x14ac:dyDescent="0.25">
      <c r="B44" s="255"/>
      <c r="C44" s="256"/>
      <c r="D44" s="256"/>
      <c r="E44" s="256"/>
      <c r="F44" s="256"/>
      <c r="G44" s="257"/>
      <c r="H44" s="258"/>
      <c r="I44" s="259"/>
      <c r="J44" s="330"/>
      <c r="K44" s="258"/>
      <c r="L44" s="259"/>
      <c r="M44" s="887"/>
      <c r="N44" s="677"/>
      <c r="O44" s="55"/>
      <c r="P44" s="55"/>
    </row>
    <row r="45" spans="2:16" ht="16.05" customHeight="1" thickBot="1" x14ac:dyDescent="0.3">
      <c r="B45" s="260"/>
      <c r="C45" s="261"/>
      <c r="D45" s="261"/>
      <c r="E45" s="261"/>
      <c r="F45" s="261"/>
      <c r="G45" s="262"/>
      <c r="H45" s="263"/>
      <c r="I45" s="264"/>
      <c r="J45" s="331"/>
      <c r="K45" s="263"/>
      <c r="L45" s="264"/>
      <c r="M45" s="888"/>
      <c r="N45" s="678"/>
      <c r="O45" s="55"/>
      <c r="P45" s="55"/>
    </row>
    <row r="46" spans="2:16" ht="16.05" customHeight="1" x14ac:dyDescent="0.25"/>
    <row r="47" spans="2:16" ht="16.05" customHeight="1" x14ac:dyDescent="0.25"/>
  </sheetData>
  <phoneticPr fontId="2" type="noConversion"/>
  <pageMargins left="0.7" right="0.7" top="0.75" bottom="0.75" header="0.3" footer="0.3"/>
  <pageSetup paperSize="9" orientation="portrait" r:id="rId1"/>
  <ignoredErrors>
    <ignoredError sqref="D3:E17"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DO1120"/>
  <sheetViews>
    <sheetView showGridLines="0" showZeros="0" zoomScale="90" zoomScaleNormal="90" workbookViewId="0">
      <pane xSplit="6" ySplit="3" topLeftCell="G4" activePane="bottomRight" state="frozen"/>
      <selection pane="topRight" activeCell="G1" sqref="G1"/>
      <selection pane="bottomLeft" activeCell="A4" sqref="A4"/>
      <selection pane="bottomRight" activeCell="L1" sqref="L1"/>
    </sheetView>
  </sheetViews>
  <sheetFormatPr defaultRowHeight="15" x14ac:dyDescent="0.25"/>
  <cols>
    <col min="1" max="1" width="1.5546875" style="1" customWidth="1"/>
    <col min="2" max="2" width="8.88671875" style="1"/>
    <col min="3" max="3" width="23.21875" style="1" customWidth="1"/>
    <col min="4" max="19" width="10.77734375" style="1" customWidth="1"/>
    <col min="20" max="120" width="9.77734375" style="1" customWidth="1"/>
    <col min="121" max="16384" width="8.88671875" style="1"/>
  </cols>
  <sheetData>
    <row r="1" spans="2:119" ht="39.6" customHeight="1" thickBot="1" x14ac:dyDescent="0.3"/>
    <row r="2" spans="2:119" ht="18" customHeight="1" x14ac:dyDescent="0.25">
      <c r="B2" s="920" t="s">
        <v>585</v>
      </c>
      <c r="C2" s="921" t="s">
        <v>191</v>
      </c>
      <c r="D2" s="921" t="s">
        <v>584</v>
      </c>
      <c r="E2" s="921" t="s">
        <v>569</v>
      </c>
      <c r="F2" s="922" t="s">
        <v>557</v>
      </c>
      <c r="G2" s="923">
        <f>开始时间</f>
        <v>0</v>
      </c>
      <c r="H2" s="924">
        <f>DATE(YEAR(G2),MONTH(G2)+2,0)</f>
        <v>60</v>
      </c>
      <c r="I2" s="924">
        <f t="shared" ref="I2:BT2" si="0">DATE(YEAR(H2),MONTH(H2)+2,0)</f>
        <v>91</v>
      </c>
      <c r="J2" s="924">
        <f t="shared" si="0"/>
        <v>121</v>
      </c>
      <c r="K2" s="924">
        <f t="shared" si="0"/>
        <v>152</v>
      </c>
      <c r="L2" s="924">
        <f t="shared" si="0"/>
        <v>182</v>
      </c>
      <c r="M2" s="924">
        <f t="shared" si="0"/>
        <v>213</v>
      </c>
      <c r="N2" s="924">
        <f t="shared" si="0"/>
        <v>244</v>
      </c>
      <c r="O2" s="924">
        <f t="shared" si="0"/>
        <v>274</v>
      </c>
      <c r="P2" s="924">
        <f t="shared" si="0"/>
        <v>305</v>
      </c>
      <c r="Q2" s="924">
        <f t="shared" si="0"/>
        <v>335</v>
      </c>
      <c r="R2" s="924">
        <f t="shared" si="0"/>
        <v>366</v>
      </c>
      <c r="S2" s="924">
        <f t="shared" si="0"/>
        <v>397</v>
      </c>
      <c r="T2" s="924">
        <f t="shared" si="0"/>
        <v>425</v>
      </c>
      <c r="U2" s="924">
        <f t="shared" si="0"/>
        <v>456</v>
      </c>
      <c r="V2" s="924">
        <f t="shared" si="0"/>
        <v>486</v>
      </c>
      <c r="W2" s="924">
        <f t="shared" si="0"/>
        <v>517</v>
      </c>
      <c r="X2" s="924">
        <f t="shared" si="0"/>
        <v>547</v>
      </c>
      <c r="Y2" s="924">
        <f t="shared" si="0"/>
        <v>578</v>
      </c>
      <c r="Z2" s="924">
        <f t="shared" si="0"/>
        <v>609</v>
      </c>
      <c r="AA2" s="924">
        <f t="shared" si="0"/>
        <v>639</v>
      </c>
      <c r="AB2" s="924">
        <f t="shared" si="0"/>
        <v>670</v>
      </c>
      <c r="AC2" s="924">
        <f t="shared" si="0"/>
        <v>700</v>
      </c>
      <c r="AD2" s="924">
        <f t="shared" si="0"/>
        <v>731</v>
      </c>
      <c r="AE2" s="924">
        <f t="shared" si="0"/>
        <v>762</v>
      </c>
      <c r="AF2" s="924">
        <f t="shared" si="0"/>
        <v>790</v>
      </c>
      <c r="AG2" s="924">
        <f t="shared" si="0"/>
        <v>821</v>
      </c>
      <c r="AH2" s="924">
        <f t="shared" si="0"/>
        <v>851</v>
      </c>
      <c r="AI2" s="924">
        <f t="shared" si="0"/>
        <v>882</v>
      </c>
      <c r="AJ2" s="924">
        <f t="shared" si="0"/>
        <v>912</v>
      </c>
      <c r="AK2" s="924">
        <f t="shared" si="0"/>
        <v>943</v>
      </c>
      <c r="AL2" s="924">
        <f t="shared" si="0"/>
        <v>974</v>
      </c>
      <c r="AM2" s="924">
        <f t="shared" si="0"/>
        <v>1004</v>
      </c>
      <c r="AN2" s="924">
        <f t="shared" si="0"/>
        <v>1035</v>
      </c>
      <c r="AO2" s="924">
        <f t="shared" si="0"/>
        <v>1065</v>
      </c>
      <c r="AP2" s="924">
        <f t="shared" si="0"/>
        <v>1096</v>
      </c>
      <c r="AQ2" s="924">
        <f t="shared" si="0"/>
        <v>1127</v>
      </c>
      <c r="AR2" s="924">
        <f t="shared" si="0"/>
        <v>1155</v>
      </c>
      <c r="AS2" s="924">
        <f t="shared" si="0"/>
        <v>1186</v>
      </c>
      <c r="AT2" s="924">
        <f t="shared" si="0"/>
        <v>1216</v>
      </c>
      <c r="AU2" s="924">
        <f t="shared" si="0"/>
        <v>1247</v>
      </c>
      <c r="AV2" s="924">
        <f t="shared" si="0"/>
        <v>1277</v>
      </c>
      <c r="AW2" s="924">
        <f t="shared" si="0"/>
        <v>1308</v>
      </c>
      <c r="AX2" s="924">
        <f t="shared" si="0"/>
        <v>1339</v>
      </c>
      <c r="AY2" s="924">
        <f t="shared" si="0"/>
        <v>1369</v>
      </c>
      <c r="AZ2" s="924">
        <f t="shared" si="0"/>
        <v>1400</v>
      </c>
      <c r="BA2" s="924">
        <f t="shared" si="0"/>
        <v>1430</v>
      </c>
      <c r="BB2" s="924">
        <f t="shared" si="0"/>
        <v>1461</v>
      </c>
      <c r="BC2" s="924">
        <f t="shared" si="0"/>
        <v>1492</v>
      </c>
      <c r="BD2" s="924">
        <f t="shared" si="0"/>
        <v>1521</v>
      </c>
      <c r="BE2" s="924">
        <f t="shared" si="0"/>
        <v>1552</v>
      </c>
      <c r="BF2" s="924">
        <f t="shared" si="0"/>
        <v>1582</v>
      </c>
      <c r="BG2" s="924">
        <f t="shared" si="0"/>
        <v>1613</v>
      </c>
      <c r="BH2" s="924">
        <f t="shared" si="0"/>
        <v>1643</v>
      </c>
      <c r="BI2" s="924">
        <f t="shared" si="0"/>
        <v>1674</v>
      </c>
      <c r="BJ2" s="924">
        <f t="shared" si="0"/>
        <v>1705</v>
      </c>
      <c r="BK2" s="924">
        <f t="shared" si="0"/>
        <v>1735</v>
      </c>
      <c r="BL2" s="924">
        <f t="shared" si="0"/>
        <v>1766</v>
      </c>
      <c r="BM2" s="924">
        <f t="shared" si="0"/>
        <v>1796</v>
      </c>
      <c r="BN2" s="924">
        <f t="shared" si="0"/>
        <v>1827</v>
      </c>
      <c r="BO2" s="924">
        <f t="shared" si="0"/>
        <v>1858</v>
      </c>
      <c r="BP2" s="924">
        <f t="shared" si="0"/>
        <v>1886</v>
      </c>
      <c r="BQ2" s="924">
        <f t="shared" si="0"/>
        <v>1917</v>
      </c>
      <c r="BR2" s="924">
        <f t="shared" si="0"/>
        <v>1947</v>
      </c>
      <c r="BS2" s="924">
        <f t="shared" si="0"/>
        <v>1978</v>
      </c>
      <c r="BT2" s="924">
        <f t="shared" si="0"/>
        <v>2008</v>
      </c>
      <c r="BU2" s="924">
        <f t="shared" ref="BU2:DN2" si="1">DATE(YEAR(BT2),MONTH(BT2)+2,0)</f>
        <v>2039</v>
      </c>
      <c r="BV2" s="924">
        <f t="shared" si="1"/>
        <v>2070</v>
      </c>
      <c r="BW2" s="924">
        <f t="shared" si="1"/>
        <v>2100</v>
      </c>
      <c r="BX2" s="924">
        <f t="shared" si="1"/>
        <v>2131</v>
      </c>
      <c r="BY2" s="924">
        <f t="shared" si="1"/>
        <v>2161</v>
      </c>
      <c r="BZ2" s="924">
        <f t="shared" si="1"/>
        <v>2192</v>
      </c>
      <c r="CA2" s="924">
        <f t="shared" si="1"/>
        <v>2223</v>
      </c>
      <c r="CB2" s="924">
        <f t="shared" si="1"/>
        <v>2251</v>
      </c>
      <c r="CC2" s="924">
        <f t="shared" si="1"/>
        <v>2282</v>
      </c>
      <c r="CD2" s="924">
        <f t="shared" si="1"/>
        <v>2312</v>
      </c>
      <c r="CE2" s="924">
        <f t="shared" si="1"/>
        <v>2343</v>
      </c>
      <c r="CF2" s="924">
        <f t="shared" si="1"/>
        <v>2373</v>
      </c>
      <c r="CG2" s="924">
        <f t="shared" si="1"/>
        <v>2404</v>
      </c>
      <c r="CH2" s="924">
        <f t="shared" si="1"/>
        <v>2435</v>
      </c>
      <c r="CI2" s="924">
        <f t="shared" si="1"/>
        <v>2465</v>
      </c>
      <c r="CJ2" s="924">
        <f t="shared" si="1"/>
        <v>2496</v>
      </c>
      <c r="CK2" s="924">
        <f t="shared" si="1"/>
        <v>2526</v>
      </c>
      <c r="CL2" s="924">
        <f t="shared" si="1"/>
        <v>2557</v>
      </c>
      <c r="CM2" s="924">
        <f t="shared" si="1"/>
        <v>2588</v>
      </c>
      <c r="CN2" s="924">
        <f t="shared" si="1"/>
        <v>2616</v>
      </c>
      <c r="CO2" s="924">
        <f t="shared" si="1"/>
        <v>2647</v>
      </c>
      <c r="CP2" s="924">
        <f t="shared" si="1"/>
        <v>2677</v>
      </c>
      <c r="CQ2" s="924">
        <f t="shared" si="1"/>
        <v>2708</v>
      </c>
      <c r="CR2" s="924">
        <f t="shared" si="1"/>
        <v>2738</v>
      </c>
      <c r="CS2" s="924">
        <f t="shared" si="1"/>
        <v>2769</v>
      </c>
      <c r="CT2" s="924">
        <f t="shared" si="1"/>
        <v>2800</v>
      </c>
      <c r="CU2" s="924">
        <f t="shared" si="1"/>
        <v>2830</v>
      </c>
      <c r="CV2" s="924">
        <f t="shared" si="1"/>
        <v>2861</v>
      </c>
      <c r="CW2" s="924">
        <f t="shared" si="1"/>
        <v>2891</v>
      </c>
      <c r="CX2" s="924">
        <f t="shared" si="1"/>
        <v>2922</v>
      </c>
      <c r="CY2" s="924">
        <f t="shared" si="1"/>
        <v>2953</v>
      </c>
      <c r="CZ2" s="924">
        <f t="shared" si="1"/>
        <v>2982</v>
      </c>
      <c r="DA2" s="924">
        <f t="shared" si="1"/>
        <v>3013</v>
      </c>
      <c r="DB2" s="924">
        <f t="shared" si="1"/>
        <v>3043</v>
      </c>
      <c r="DC2" s="924">
        <f t="shared" si="1"/>
        <v>3074</v>
      </c>
      <c r="DD2" s="924">
        <f t="shared" si="1"/>
        <v>3104</v>
      </c>
      <c r="DE2" s="924">
        <f t="shared" si="1"/>
        <v>3135</v>
      </c>
      <c r="DF2" s="924">
        <f t="shared" si="1"/>
        <v>3166</v>
      </c>
      <c r="DG2" s="924">
        <f t="shared" si="1"/>
        <v>3196</v>
      </c>
      <c r="DH2" s="924">
        <f t="shared" si="1"/>
        <v>3227</v>
      </c>
      <c r="DI2" s="924">
        <f t="shared" si="1"/>
        <v>3257</v>
      </c>
      <c r="DJ2" s="924">
        <f t="shared" si="1"/>
        <v>3288</v>
      </c>
      <c r="DK2" s="924">
        <f t="shared" si="1"/>
        <v>3319</v>
      </c>
      <c r="DL2" s="924">
        <f t="shared" si="1"/>
        <v>3347</v>
      </c>
      <c r="DM2" s="924">
        <f t="shared" si="1"/>
        <v>3378</v>
      </c>
      <c r="DN2" s="924">
        <f t="shared" si="1"/>
        <v>3408</v>
      </c>
      <c r="DO2" s="925">
        <f>DATE(YEAR(DN2),MONTH(DN2)+2,0)</f>
        <v>3439</v>
      </c>
    </row>
    <row r="3" spans="2:119" ht="16.5" customHeight="1" x14ac:dyDescent="0.25">
      <c r="B3" s="496">
        <v>1</v>
      </c>
      <c r="C3" s="497" t="s">
        <v>586</v>
      </c>
      <c r="D3" s="510">
        <f>SUM(D4:D6)</f>
        <v>0</v>
      </c>
      <c r="E3" s="510">
        <f t="shared" ref="E3:BP3" si="2">SUM(E4:E6)</f>
        <v>0</v>
      </c>
      <c r="F3" s="567">
        <f t="shared" ca="1" si="2"/>
        <v>0</v>
      </c>
      <c r="G3" s="512">
        <f t="shared" si="2"/>
        <v>0</v>
      </c>
      <c r="H3" s="510">
        <f t="shared" si="2"/>
        <v>0</v>
      </c>
      <c r="I3" s="510">
        <f t="shared" si="2"/>
        <v>0</v>
      </c>
      <c r="J3" s="510">
        <f t="shared" si="2"/>
        <v>0</v>
      </c>
      <c r="K3" s="510">
        <f t="shared" si="2"/>
        <v>0</v>
      </c>
      <c r="L3" s="510">
        <f t="shared" si="2"/>
        <v>0</v>
      </c>
      <c r="M3" s="510">
        <f t="shared" si="2"/>
        <v>0</v>
      </c>
      <c r="N3" s="510">
        <f t="shared" si="2"/>
        <v>0</v>
      </c>
      <c r="O3" s="510">
        <f t="shared" si="2"/>
        <v>0</v>
      </c>
      <c r="P3" s="510">
        <f t="shared" si="2"/>
        <v>0</v>
      </c>
      <c r="Q3" s="510">
        <f t="shared" si="2"/>
        <v>0</v>
      </c>
      <c r="R3" s="510">
        <f t="shared" si="2"/>
        <v>0</v>
      </c>
      <c r="S3" s="510">
        <f t="shared" si="2"/>
        <v>0</v>
      </c>
      <c r="T3" s="510">
        <f t="shared" si="2"/>
        <v>0</v>
      </c>
      <c r="U3" s="510">
        <f t="shared" si="2"/>
        <v>0</v>
      </c>
      <c r="V3" s="510">
        <f t="shared" si="2"/>
        <v>0</v>
      </c>
      <c r="W3" s="510">
        <f t="shared" si="2"/>
        <v>0</v>
      </c>
      <c r="X3" s="510">
        <f t="shared" si="2"/>
        <v>0</v>
      </c>
      <c r="Y3" s="510">
        <f t="shared" si="2"/>
        <v>0</v>
      </c>
      <c r="Z3" s="510">
        <f t="shared" si="2"/>
        <v>0</v>
      </c>
      <c r="AA3" s="510">
        <f t="shared" si="2"/>
        <v>0</v>
      </c>
      <c r="AB3" s="510">
        <f t="shared" si="2"/>
        <v>0</v>
      </c>
      <c r="AC3" s="510">
        <f t="shared" si="2"/>
        <v>0</v>
      </c>
      <c r="AD3" s="510">
        <f t="shared" si="2"/>
        <v>0</v>
      </c>
      <c r="AE3" s="510">
        <f t="shared" si="2"/>
        <v>0</v>
      </c>
      <c r="AF3" s="510">
        <f t="shared" si="2"/>
        <v>0</v>
      </c>
      <c r="AG3" s="510">
        <f t="shared" si="2"/>
        <v>0</v>
      </c>
      <c r="AH3" s="510">
        <f t="shared" si="2"/>
        <v>0</v>
      </c>
      <c r="AI3" s="510">
        <f t="shared" si="2"/>
        <v>0</v>
      </c>
      <c r="AJ3" s="510">
        <f t="shared" si="2"/>
        <v>0</v>
      </c>
      <c r="AK3" s="510">
        <f t="shared" si="2"/>
        <v>0</v>
      </c>
      <c r="AL3" s="510">
        <f t="shared" si="2"/>
        <v>0</v>
      </c>
      <c r="AM3" s="510">
        <f t="shared" si="2"/>
        <v>0</v>
      </c>
      <c r="AN3" s="510">
        <f t="shared" si="2"/>
        <v>0</v>
      </c>
      <c r="AO3" s="510">
        <f t="shared" si="2"/>
        <v>0</v>
      </c>
      <c r="AP3" s="510">
        <f t="shared" si="2"/>
        <v>0</v>
      </c>
      <c r="AQ3" s="510">
        <f t="shared" si="2"/>
        <v>0</v>
      </c>
      <c r="AR3" s="510">
        <f t="shared" si="2"/>
        <v>0</v>
      </c>
      <c r="AS3" s="510">
        <f t="shared" si="2"/>
        <v>0</v>
      </c>
      <c r="AT3" s="510">
        <f t="shared" si="2"/>
        <v>0</v>
      </c>
      <c r="AU3" s="510">
        <f t="shared" si="2"/>
        <v>0</v>
      </c>
      <c r="AV3" s="510">
        <f t="shared" si="2"/>
        <v>0</v>
      </c>
      <c r="AW3" s="510">
        <f t="shared" si="2"/>
        <v>0</v>
      </c>
      <c r="AX3" s="510">
        <f t="shared" si="2"/>
        <v>0</v>
      </c>
      <c r="AY3" s="510">
        <f t="shared" si="2"/>
        <v>0</v>
      </c>
      <c r="AZ3" s="510">
        <f t="shared" si="2"/>
        <v>0</v>
      </c>
      <c r="BA3" s="510">
        <f t="shared" si="2"/>
        <v>0</v>
      </c>
      <c r="BB3" s="510">
        <f t="shared" si="2"/>
        <v>0</v>
      </c>
      <c r="BC3" s="510">
        <f t="shared" si="2"/>
        <v>0</v>
      </c>
      <c r="BD3" s="510">
        <f t="shared" si="2"/>
        <v>0</v>
      </c>
      <c r="BE3" s="510">
        <f t="shared" si="2"/>
        <v>0</v>
      </c>
      <c r="BF3" s="510">
        <f t="shared" si="2"/>
        <v>0</v>
      </c>
      <c r="BG3" s="510">
        <f t="shared" si="2"/>
        <v>0</v>
      </c>
      <c r="BH3" s="510">
        <f t="shared" si="2"/>
        <v>0</v>
      </c>
      <c r="BI3" s="510">
        <f t="shared" si="2"/>
        <v>0</v>
      </c>
      <c r="BJ3" s="510">
        <f t="shared" si="2"/>
        <v>0</v>
      </c>
      <c r="BK3" s="510">
        <f t="shared" si="2"/>
        <v>0</v>
      </c>
      <c r="BL3" s="510">
        <f t="shared" si="2"/>
        <v>0</v>
      </c>
      <c r="BM3" s="510">
        <f t="shared" si="2"/>
        <v>0</v>
      </c>
      <c r="BN3" s="510">
        <f t="shared" si="2"/>
        <v>0</v>
      </c>
      <c r="BO3" s="510">
        <f t="shared" si="2"/>
        <v>0</v>
      </c>
      <c r="BP3" s="510">
        <f t="shared" si="2"/>
        <v>0</v>
      </c>
      <c r="BQ3" s="510">
        <f t="shared" ref="BQ3:DO3" si="3">SUM(BQ4:BQ6)</f>
        <v>0</v>
      </c>
      <c r="BR3" s="510">
        <f t="shared" si="3"/>
        <v>0</v>
      </c>
      <c r="BS3" s="510">
        <f t="shared" si="3"/>
        <v>0</v>
      </c>
      <c r="BT3" s="510">
        <f t="shared" si="3"/>
        <v>0</v>
      </c>
      <c r="BU3" s="510">
        <f t="shared" si="3"/>
        <v>0</v>
      </c>
      <c r="BV3" s="510">
        <f t="shared" si="3"/>
        <v>0</v>
      </c>
      <c r="BW3" s="510">
        <f t="shared" si="3"/>
        <v>0</v>
      </c>
      <c r="BX3" s="510">
        <f t="shared" si="3"/>
        <v>0</v>
      </c>
      <c r="BY3" s="510">
        <f t="shared" si="3"/>
        <v>0</v>
      </c>
      <c r="BZ3" s="510">
        <f t="shared" si="3"/>
        <v>0</v>
      </c>
      <c r="CA3" s="510">
        <f t="shared" si="3"/>
        <v>0</v>
      </c>
      <c r="CB3" s="510">
        <f t="shared" si="3"/>
        <v>0</v>
      </c>
      <c r="CC3" s="510">
        <f t="shared" si="3"/>
        <v>0</v>
      </c>
      <c r="CD3" s="510">
        <f t="shared" si="3"/>
        <v>0</v>
      </c>
      <c r="CE3" s="510">
        <f t="shared" si="3"/>
        <v>0</v>
      </c>
      <c r="CF3" s="510">
        <f t="shared" si="3"/>
        <v>0</v>
      </c>
      <c r="CG3" s="510">
        <f t="shared" si="3"/>
        <v>0</v>
      </c>
      <c r="CH3" s="510">
        <f t="shared" si="3"/>
        <v>0</v>
      </c>
      <c r="CI3" s="510">
        <f t="shared" si="3"/>
        <v>0</v>
      </c>
      <c r="CJ3" s="510">
        <f t="shared" si="3"/>
        <v>0</v>
      </c>
      <c r="CK3" s="510">
        <f t="shared" si="3"/>
        <v>0</v>
      </c>
      <c r="CL3" s="510">
        <f t="shared" si="3"/>
        <v>0</v>
      </c>
      <c r="CM3" s="510">
        <f t="shared" si="3"/>
        <v>0</v>
      </c>
      <c r="CN3" s="510">
        <f t="shared" si="3"/>
        <v>0</v>
      </c>
      <c r="CO3" s="510">
        <f t="shared" si="3"/>
        <v>0</v>
      </c>
      <c r="CP3" s="510">
        <f t="shared" si="3"/>
        <v>0</v>
      </c>
      <c r="CQ3" s="510">
        <f t="shared" si="3"/>
        <v>0</v>
      </c>
      <c r="CR3" s="510">
        <f t="shared" si="3"/>
        <v>0</v>
      </c>
      <c r="CS3" s="510">
        <f t="shared" si="3"/>
        <v>0</v>
      </c>
      <c r="CT3" s="510">
        <f t="shared" si="3"/>
        <v>0</v>
      </c>
      <c r="CU3" s="510">
        <f t="shared" si="3"/>
        <v>0</v>
      </c>
      <c r="CV3" s="510">
        <f t="shared" si="3"/>
        <v>0</v>
      </c>
      <c r="CW3" s="510">
        <f t="shared" si="3"/>
        <v>0</v>
      </c>
      <c r="CX3" s="510">
        <f t="shared" si="3"/>
        <v>0</v>
      </c>
      <c r="CY3" s="510">
        <f t="shared" si="3"/>
        <v>0</v>
      </c>
      <c r="CZ3" s="510">
        <f t="shared" si="3"/>
        <v>0</v>
      </c>
      <c r="DA3" s="510">
        <f t="shared" si="3"/>
        <v>0</v>
      </c>
      <c r="DB3" s="510">
        <f t="shared" si="3"/>
        <v>0</v>
      </c>
      <c r="DC3" s="510">
        <f t="shared" si="3"/>
        <v>0</v>
      </c>
      <c r="DD3" s="510">
        <f t="shared" si="3"/>
        <v>0</v>
      </c>
      <c r="DE3" s="510">
        <f t="shared" si="3"/>
        <v>0</v>
      </c>
      <c r="DF3" s="510">
        <f t="shared" si="3"/>
        <v>0</v>
      </c>
      <c r="DG3" s="510">
        <f t="shared" si="3"/>
        <v>0</v>
      </c>
      <c r="DH3" s="510">
        <f t="shared" si="3"/>
        <v>0</v>
      </c>
      <c r="DI3" s="510">
        <f t="shared" si="3"/>
        <v>0</v>
      </c>
      <c r="DJ3" s="510">
        <f t="shared" si="3"/>
        <v>0</v>
      </c>
      <c r="DK3" s="510">
        <f t="shared" si="3"/>
        <v>0</v>
      </c>
      <c r="DL3" s="510">
        <f t="shared" si="3"/>
        <v>0</v>
      </c>
      <c r="DM3" s="510">
        <f t="shared" si="3"/>
        <v>0</v>
      </c>
      <c r="DN3" s="510">
        <f t="shared" si="3"/>
        <v>0</v>
      </c>
      <c r="DO3" s="511">
        <f t="shared" si="3"/>
        <v>0</v>
      </c>
    </row>
    <row r="4" spans="2:119" ht="16.5" customHeight="1" x14ac:dyDescent="0.25">
      <c r="B4" s="372">
        <v>1.1000000000000001</v>
      </c>
      <c r="C4" s="366" t="s">
        <v>580</v>
      </c>
      <c r="D4" s="513"/>
      <c r="E4" s="513">
        <f>SUM(G4:DO4)</f>
        <v>0</v>
      </c>
      <c r="F4" s="568">
        <f ca="1">SUM(OFFSET(G4,,,1,MATCH('B1-基本信息'!$C$12,$G$2:$DOH$2,1)))</f>
        <v>0</v>
      </c>
      <c r="G4" s="515">
        <f>'B4-2销售回款【输出】'!V6</f>
        <v>0</v>
      </c>
      <c r="H4" s="513">
        <f>'B4-2销售回款【输出】'!W6</f>
        <v>0</v>
      </c>
      <c r="I4" s="513">
        <f>'B4-2销售回款【输出】'!X6</f>
        <v>0</v>
      </c>
      <c r="J4" s="513">
        <f>'B4-2销售回款【输出】'!Y6</f>
        <v>0</v>
      </c>
      <c r="K4" s="513">
        <f>'B4-2销售回款【输出】'!Z6</f>
        <v>0</v>
      </c>
      <c r="L4" s="513">
        <f>'B4-2销售回款【输出】'!AA6</f>
        <v>0</v>
      </c>
      <c r="M4" s="513">
        <f>'B4-2销售回款【输出】'!AB6</f>
        <v>0</v>
      </c>
      <c r="N4" s="513">
        <f>'B4-2销售回款【输出】'!AC6</f>
        <v>0</v>
      </c>
      <c r="O4" s="513">
        <f>'B4-2销售回款【输出】'!AD6</f>
        <v>0</v>
      </c>
      <c r="P4" s="513">
        <f>'B4-2销售回款【输出】'!AE6</f>
        <v>0</v>
      </c>
      <c r="Q4" s="513">
        <f>'B4-2销售回款【输出】'!AF6</f>
        <v>0</v>
      </c>
      <c r="R4" s="513">
        <f>'B4-2销售回款【输出】'!AG6</f>
        <v>0</v>
      </c>
      <c r="S4" s="513">
        <f>'B4-2销售回款【输出】'!AH6</f>
        <v>0</v>
      </c>
      <c r="T4" s="513">
        <f>'B4-2销售回款【输出】'!AI6</f>
        <v>0</v>
      </c>
      <c r="U4" s="513">
        <f>'B4-2销售回款【输出】'!AJ6</f>
        <v>0</v>
      </c>
      <c r="V4" s="513">
        <f>'B4-2销售回款【输出】'!AK6</f>
        <v>0</v>
      </c>
      <c r="W4" s="513">
        <f>'B4-2销售回款【输出】'!AL6</f>
        <v>0</v>
      </c>
      <c r="X4" s="513">
        <f>'B4-2销售回款【输出】'!AM6</f>
        <v>0</v>
      </c>
      <c r="Y4" s="513">
        <f>'B4-2销售回款【输出】'!AN6</f>
        <v>0</v>
      </c>
      <c r="Z4" s="513">
        <f>'B4-2销售回款【输出】'!AO6</f>
        <v>0</v>
      </c>
      <c r="AA4" s="513">
        <f>'B4-2销售回款【输出】'!AP6</f>
        <v>0</v>
      </c>
      <c r="AB4" s="513">
        <f>'B4-2销售回款【输出】'!AQ6</f>
        <v>0</v>
      </c>
      <c r="AC4" s="513">
        <f>'B4-2销售回款【输出】'!AR6</f>
        <v>0</v>
      </c>
      <c r="AD4" s="513">
        <f>'B4-2销售回款【输出】'!AS6</f>
        <v>0</v>
      </c>
      <c r="AE4" s="513">
        <f>'B4-2销售回款【输出】'!AT6</f>
        <v>0</v>
      </c>
      <c r="AF4" s="513">
        <f>'B4-2销售回款【输出】'!AU6</f>
        <v>0</v>
      </c>
      <c r="AG4" s="513">
        <f>'B4-2销售回款【输出】'!AV6</f>
        <v>0</v>
      </c>
      <c r="AH4" s="513">
        <f>'B4-2销售回款【输出】'!AW6</f>
        <v>0</v>
      </c>
      <c r="AI4" s="513">
        <f>'B4-2销售回款【输出】'!AX6</f>
        <v>0</v>
      </c>
      <c r="AJ4" s="513">
        <f>'B4-2销售回款【输出】'!AY6</f>
        <v>0</v>
      </c>
      <c r="AK4" s="513">
        <f>'B4-2销售回款【输出】'!AZ6</f>
        <v>0</v>
      </c>
      <c r="AL4" s="513">
        <f>'B4-2销售回款【输出】'!BA6</f>
        <v>0</v>
      </c>
      <c r="AM4" s="513">
        <f>'B4-2销售回款【输出】'!BB6</f>
        <v>0</v>
      </c>
      <c r="AN4" s="513">
        <f>'B4-2销售回款【输出】'!BC6</f>
        <v>0</v>
      </c>
      <c r="AO4" s="513">
        <f>'B4-2销售回款【输出】'!BD6</f>
        <v>0</v>
      </c>
      <c r="AP4" s="513">
        <f>'B4-2销售回款【输出】'!BE6</f>
        <v>0</v>
      </c>
      <c r="AQ4" s="513">
        <f>'B4-2销售回款【输出】'!BF6</f>
        <v>0</v>
      </c>
      <c r="AR4" s="513">
        <f>'B4-2销售回款【输出】'!BG6</f>
        <v>0</v>
      </c>
      <c r="AS4" s="513">
        <f>'B4-2销售回款【输出】'!BH6</f>
        <v>0</v>
      </c>
      <c r="AT4" s="513">
        <f>'B4-2销售回款【输出】'!BI6</f>
        <v>0</v>
      </c>
      <c r="AU4" s="513">
        <f>'B4-2销售回款【输出】'!BJ6</f>
        <v>0</v>
      </c>
      <c r="AV4" s="513">
        <f>'B4-2销售回款【输出】'!BK6</f>
        <v>0</v>
      </c>
      <c r="AW4" s="513">
        <f>'B4-2销售回款【输出】'!BL6</f>
        <v>0</v>
      </c>
      <c r="AX4" s="513">
        <f>'B4-2销售回款【输出】'!BM6</f>
        <v>0</v>
      </c>
      <c r="AY4" s="513">
        <f>'B4-2销售回款【输出】'!BN6</f>
        <v>0</v>
      </c>
      <c r="AZ4" s="513">
        <f>'B4-2销售回款【输出】'!BO6</f>
        <v>0</v>
      </c>
      <c r="BA4" s="513">
        <f>'B4-2销售回款【输出】'!BP6</f>
        <v>0</v>
      </c>
      <c r="BB4" s="513">
        <f>'B4-2销售回款【输出】'!BQ6</f>
        <v>0</v>
      </c>
      <c r="BC4" s="513">
        <f>'B4-2销售回款【输出】'!BR6</f>
        <v>0</v>
      </c>
      <c r="BD4" s="513">
        <f>'B4-2销售回款【输出】'!BS6</f>
        <v>0</v>
      </c>
      <c r="BE4" s="513">
        <f>'B4-2销售回款【输出】'!BT6</f>
        <v>0</v>
      </c>
      <c r="BF4" s="513">
        <f>'B4-2销售回款【输出】'!BU6</f>
        <v>0</v>
      </c>
      <c r="BG4" s="513">
        <f>'B4-2销售回款【输出】'!BV6</f>
        <v>0</v>
      </c>
      <c r="BH4" s="513">
        <f>'B4-2销售回款【输出】'!BW6</f>
        <v>0</v>
      </c>
      <c r="BI4" s="513">
        <f>'B4-2销售回款【输出】'!BX6</f>
        <v>0</v>
      </c>
      <c r="BJ4" s="513">
        <f>'B4-2销售回款【输出】'!BY6</f>
        <v>0</v>
      </c>
      <c r="BK4" s="513">
        <f>'B4-2销售回款【输出】'!BZ6</f>
        <v>0</v>
      </c>
      <c r="BL4" s="513">
        <f>'B4-2销售回款【输出】'!CA6</f>
        <v>0</v>
      </c>
      <c r="BM4" s="513">
        <f>'B4-2销售回款【输出】'!CB6</f>
        <v>0</v>
      </c>
      <c r="BN4" s="513">
        <f>'B4-2销售回款【输出】'!CC6</f>
        <v>0</v>
      </c>
      <c r="BO4" s="513">
        <f>'B4-2销售回款【输出】'!CD6</f>
        <v>0</v>
      </c>
      <c r="BP4" s="513">
        <f>'B4-2销售回款【输出】'!CE6</f>
        <v>0</v>
      </c>
      <c r="BQ4" s="513">
        <f>'B4-2销售回款【输出】'!CF6</f>
        <v>0</v>
      </c>
      <c r="BR4" s="513">
        <f>'B4-2销售回款【输出】'!CG6</f>
        <v>0</v>
      </c>
      <c r="BS4" s="513">
        <f>'B4-2销售回款【输出】'!CH6</f>
        <v>0</v>
      </c>
      <c r="BT4" s="513">
        <f>'B4-2销售回款【输出】'!CI6</f>
        <v>0</v>
      </c>
      <c r="BU4" s="513">
        <f>'B4-2销售回款【输出】'!CJ6</f>
        <v>0</v>
      </c>
      <c r="BV4" s="513">
        <f>'B4-2销售回款【输出】'!CK6</f>
        <v>0</v>
      </c>
      <c r="BW4" s="513">
        <f>'B4-2销售回款【输出】'!CL6</f>
        <v>0</v>
      </c>
      <c r="BX4" s="513">
        <f>'B4-2销售回款【输出】'!CM6</f>
        <v>0</v>
      </c>
      <c r="BY4" s="513">
        <f>'B4-2销售回款【输出】'!CN6</f>
        <v>0</v>
      </c>
      <c r="BZ4" s="513">
        <f>'B4-2销售回款【输出】'!CO6</f>
        <v>0</v>
      </c>
      <c r="CA4" s="513">
        <f>'B4-2销售回款【输出】'!CP6</f>
        <v>0</v>
      </c>
      <c r="CB4" s="513">
        <f>'B4-2销售回款【输出】'!CQ6</f>
        <v>0</v>
      </c>
      <c r="CC4" s="513">
        <f>'B4-2销售回款【输出】'!CR6</f>
        <v>0</v>
      </c>
      <c r="CD4" s="513">
        <f>'B4-2销售回款【输出】'!CS6</f>
        <v>0</v>
      </c>
      <c r="CE4" s="513">
        <f>'B4-2销售回款【输出】'!CT6</f>
        <v>0</v>
      </c>
      <c r="CF4" s="513">
        <f>'B4-2销售回款【输出】'!CU6</f>
        <v>0</v>
      </c>
      <c r="CG4" s="513">
        <f>'B4-2销售回款【输出】'!CV6</f>
        <v>0</v>
      </c>
      <c r="CH4" s="513">
        <f>'B4-2销售回款【输出】'!CW6</f>
        <v>0</v>
      </c>
      <c r="CI4" s="513">
        <f>'B4-2销售回款【输出】'!CX6</f>
        <v>0</v>
      </c>
      <c r="CJ4" s="513">
        <f>'B4-2销售回款【输出】'!CY6</f>
        <v>0</v>
      </c>
      <c r="CK4" s="513">
        <f>'B4-2销售回款【输出】'!CZ6</f>
        <v>0</v>
      </c>
      <c r="CL4" s="513">
        <f>'B4-2销售回款【输出】'!DA6</f>
        <v>0</v>
      </c>
      <c r="CM4" s="513">
        <f>'B4-2销售回款【输出】'!DB6</f>
        <v>0</v>
      </c>
      <c r="CN4" s="513">
        <f>'B4-2销售回款【输出】'!DC6</f>
        <v>0</v>
      </c>
      <c r="CO4" s="513">
        <f>'B4-2销售回款【输出】'!DD6</f>
        <v>0</v>
      </c>
      <c r="CP4" s="513">
        <f>'B4-2销售回款【输出】'!DE6</f>
        <v>0</v>
      </c>
      <c r="CQ4" s="513">
        <f>'B4-2销售回款【输出】'!DF6</f>
        <v>0</v>
      </c>
      <c r="CR4" s="513">
        <f>'B4-2销售回款【输出】'!DG6</f>
        <v>0</v>
      </c>
      <c r="CS4" s="513">
        <f>'B4-2销售回款【输出】'!DH6</f>
        <v>0</v>
      </c>
      <c r="CT4" s="513">
        <f>'B4-2销售回款【输出】'!DI6</f>
        <v>0</v>
      </c>
      <c r="CU4" s="513">
        <f>'B4-2销售回款【输出】'!DJ6</f>
        <v>0</v>
      </c>
      <c r="CV4" s="513">
        <f>'B4-2销售回款【输出】'!DK6</f>
        <v>0</v>
      </c>
      <c r="CW4" s="513">
        <f>'B4-2销售回款【输出】'!DL6</f>
        <v>0</v>
      </c>
      <c r="CX4" s="513">
        <f>'B4-2销售回款【输出】'!DM6</f>
        <v>0</v>
      </c>
      <c r="CY4" s="513">
        <f>'B4-2销售回款【输出】'!DN6</f>
        <v>0</v>
      </c>
      <c r="CZ4" s="513">
        <f>'B4-2销售回款【输出】'!DO6</f>
        <v>0</v>
      </c>
      <c r="DA4" s="513">
        <f>'B4-2销售回款【输出】'!DP6</f>
        <v>0</v>
      </c>
      <c r="DB4" s="513">
        <f>'B4-2销售回款【输出】'!DQ6</f>
        <v>0</v>
      </c>
      <c r="DC4" s="513">
        <f>'B4-2销售回款【输出】'!DR6</f>
        <v>0</v>
      </c>
      <c r="DD4" s="513">
        <f>'B4-2销售回款【输出】'!DS6</f>
        <v>0</v>
      </c>
      <c r="DE4" s="513">
        <f>'B4-2销售回款【输出】'!DT6</f>
        <v>0</v>
      </c>
      <c r="DF4" s="513">
        <f>'B4-2销售回款【输出】'!DU6</f>
        <v>0</v>
      </c>
      <c r="DG4" s="513">
        <f>'B4-2销售回款【输出】'!DV6</f>
        <v>0</v>
      </c>
      <c r="DH4" s="513">
        <f>'B4-2销售回款【输出】'!DW6</f>
        <v>0</v>
      </c>
      <c r="DI4" s="513">
        <f>'B4-2销售回款【输出】'!DX6</f>
        <v>0</v>
      </c>
      <c r="DJ4" s="513">
        <f>'B4-2销售回款【输出】'!DY6</f>
        <v>0</v>
      </c>
      <c r="DK4" s="513">
        <f>'B4-2销售回款【输出】'!DZ6</f>
        <v>0</v>
      </c>
      <c r="DL4" s="513">
        <f>'B4-2销售回款【输出】'!EA6</f>
        <v>0</v>
      </c>
      <c r="DM4" s="513">
        <f>'B4-2销售回款【输出】'!EB6</f>
        <v>0</v>
      </c>
      <c r="DN4" s="513">
        <f>'B4-2销售回款【输出】'!EC6</f>
        <v>0</v>
      </c>
      <c r="DO4" s="514">
        <f>'B4-2销售回款【输出】'!ED6</f>
        <v>0</v>
      </c>
    </row>
    <row r="5" spans="2:119" ht="16.5" customHeight="1" x14ac:dyDescent="0.25">
      <c r="B5" s="372">
        <v>1.2</v>
      </c>
      <c r="C5" s="366" t="s">
        <v>588</v>
      </c>
      <c r="D5" s="513"/>
      <c r="E5" s="513">
        <f t="shared" ref="E5:E6" si="4">SUM(G5:DO5)</f>
        <v>0</v>
      </c>
      <c r="F5" s="568">
        <f ca="1">SUM(OFFSET(G5,,,1,MATCH('B1-基本信息'!$C$12,$G$2:$DOH$2,1)))</f>
        <v>0</v>
      </c>
      <c r="G5" s="515"/>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3"/>
      <c r="DA5" s="513"/>
      <c r="DB5" s="513"/>
      <c r="DC5" s="513"/>
      <c r="DD5" s="513"/>
      <c r="DE5" s="513"/>
      <c r="DF5" s="513"/>
      <c r="DG5" s="513"/>
      <c r="DH5" s="513"/>
      <c r="DI5" s="513"/>
      <c r="DJ5" s="513"/>
      <c r="DK5" s="513"/>
      <c r="DL5" s="513"/>
      <c r="DM5" s="513"/>
      <c r="DN5" s="513"/>
      <c r="DO5" s="514"/>
    </row>
    <row r="6" spans="2:119" ht="16.5" customHeight="1" x14ac:dyDescent="0.25">
      <c r="B6" s="372">
        <v>1.3</v>
      </c>
      <c r="C6" s="366" t="s">
        <v>581</v>
      </c>
      <c r="D6" s="513"/>
      <c r="E6" s="513">
        <f t="shared" si="4"/>
        <v>0</v>
      </c>
      <c r="F6" s="568">
        <f ca="1">SUM(OFFSET(G6,,,1,MATCH('B1-基本信息'!$C$12,$G$2:$DOH$2,1)))</f>
        <v>0</v>
      </c>
      <c r="G6" s="515"/>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c r="BJ6" s="513"/>
      <c r="BK6" s="513"/>
      <c r="BL6" s="513"/>
      <c r="BM6" s="513"/>
      <c r="BN6" s="513"/>
      <c r="BO6" s="513"/>
      <c r="BP6" s="513"/>
      <c r="BQ6" s="513"/>
      <c r="BR6" s="513"/>
      <c r="BS6" s="513"/>
      <c r="BT6" s="513"/>
      <c r="BU6" s="513"/>
      <c r="BV6" s="513"/>
      <c r="BW6" s="513"/>
      <c r="BX6" s="513"/>
      <c r="BY6" s="513"/>
      <c r="BZ6" s="513"/>
      <c r="CA6" s="513"/>
      <c r="CB6" s="513"/>
      <c r="CC6" s="513"/>
      <c r="CD6" s="513"/>
      <c r="CE6" s="513"/>
      <c r="CF6" s="513"/>
      <c r="CG6" s="513"/>
      <c r="CH6" s="513"/>
      <c r="CI6" s="513"/>
      <c r="CJ6" s="513"/>
      <c r="CK6" s="513"/>
      <c r="CL6" s="513"/>
      <c r="CM6" s="513"/>
      <c r="CN6" s="513"/>
      <c r="CO6" s="513"/>
      <c r="CP6" s="513"/>
      <c r="CQ6" s="513"/>
      <c r="CR6" s="513"/>
      <c r="CS6" s="513"/>
      <c r="CT6" s="513"/>
      <c r="CU6" s="513"/>
      <c r="CV6" s="513"/>
      <c r="CW6" s="513"/>
      <c r="CX6" s="513"/>
      <c r="CY6" s="513"/>
      <c r="CZ6" s="513"/>
      <c r="DA6" s="513"/>
      <c r="DB6" s="513"/>
      <c r="DC6" s="513"/>
      <c r="DD6" s="513"/>
      <c r="DE6" s="513"/>
      <c r="DF6" s="513"/>
      <c r="DG6" s="513"/>
      <c r="DH6" s="513"/>
      <c r="DI6" s="513"/>
      <c r="DJ6" s="513"/>
      <c r="DK6" s="513"/>
      <c r="DL6" s="513"/>
      <c r="DM6" s="513"/>
      <c r="DN6" s="513"/>
      <c r="DO6" s="514"/>
    </row>
    <row r="7" spans="2:119" ht="16.5" customHeight="1" x14ac:dyDescent="0.25">
      <c r="B7" s="496">
        <v>2</v>
      </c>
      <c r="C7" s="497" t="s">
        <v>587</v>
      </c>
      <c r="D7" s="510">
        <f>SUM(D8:D17)</f>
        <v>0</v>
      </c>
      <c r="E7" s="510">
        <f t="shared" ref="E7:BP7" si="5">SUM(E8:E17)</f>
        <v>0</v>
      </c>
      <c r="F7" s="567">
        <f ca="1">SUM(F8:F17)</f>
        <v>0</v>
      </c>
      <c r="G7" s="512">
        <f t="shared" si="5"/>
        <v>0</v>
      </c>
      <c r="H7" s="510">
        <f t="shared" si="5"/>
        <v>0</v>
      </c>
      <c r="I7" s="510">
        <f t="shared" si="5"/>
        <v>0</v>
      </c>
      <c r="J7" s="510">
        <f t="shared" si="5"/>
        <v>0</v>
      </c>
      <c r="K7" s="510">
        <f t="shared" si="5"/>
        <v>0</v>
      </c>
      <c r="L7" s="510">
        <f t="shared" si="5"/>
        <v>0</v>
      </c>
      <c r="M7" s="510">
        <f t="shared" si="5"/>
        <v>0</v>
      </c>
      <c r="N7" s="510">
        <f t="shared" si="5"/>
        <v>0</v>
      </c>
      <c r="O7" s="510">
        <f t="shared" si="5"/>
        <v>0</v>
      </c>
      <c r="P7" s="510">
        <f t="shared" si="5"/>
        <v>0</v>
      </c>
      <c r="Q7" s="510">
        <f t="shared" si="5"/>
        <v>0</v>
      </c>
      <c r="R7" s="510">
        <f t="shared" si="5"/>
        <v>0</v>
      </c>
      <c r="S7" s="510">
        <f t="shared" si="5"/>
        <v>0</v>
      </c>
      <c r="T7" s="510">
        <f t="shared" si="5"/>
        <v>0</v>
      </c>
      <c r="U7" s="510">
        <f t="shared" si="5"/>
        <v>0</v>
      </c>
      <c r="V7" s="510">
        <f t="shared" si="5"/>
        <v>0</v>
      </c>
      <c r="W7" s="510">
        <f t="shared" si="5"/>
        <v>0</v>
      </c>
      <c r="X7" s="510">
        <f t="shared" si="5"/>
        <v>0</v>
      </c>
      <c r="Y7" s="510">
        <f t="shared" si="5"/>
        <v>0</v>
      </c>
      <c r="Z7" s="510">
        <f t="shared" si="5"/>
        <v>0</v>
      </c>
      <c r="AA7" s="510">
        <f t="shared" si="5"/>
        <v>0</v>
      </c>
      <c r="AB7" s="510">
        <f t="shared" si="5"/>
        <v>0</v>
      </c>
      <c r="AC7" s="510">
        <f t="shared" si="5"/>
        <v>0</v>
      </c>
      <c r="AD7" s="510">
        <f t="shared" si="5"/>
        <v>0</v>
      </c>
      <c r="AE7" s="510">
        <f t="shared" si="5"/>
        <v>0</v>
      </c>
      <c r="AF7" s="510">
        <f t="shared" si="5"/>
        <v>0</v>
      </c>
      <c r="AG7" s="510">
        <f t="shared" si="5"/>
        <v>0</v>
      </c>
      <c r="AH7" s="510">
        <f t="shared" si="5"/>
        <v>0</v>
      </c>
      <c r="AI7" s="510">
        <f t="shared" si="5"/>
        <v>0</v>
      </c>
      <c r="AJ7" s="510">
        <f t="shared" si="5"/>
        <v>0</v>
      </c>
      <c r="AK7" s="510">
        <f t="shared" si="5"/>
        <v>0</v>
      </c>
      <c r="AL7" s="510">
        <f t="shared" si="5"/>
        <v>0</v>
      </c>
      <c r="AM7" s="510">
        <f t="shared" si="5"/>
        <v>0</v>
      </c>
      <c r="AN7" s="510">
        <f t="shared" si="5"/>
        <v>0</v>
      </c>
      <c r="AO7" s="510">
        <f t="shared" si="5"/>
        <v>0</v>
      </c>
      <c r="AP7" s="510">
        <f t="shared" si="5"/>
        <v>0</v>
      </c>
      <c r="AQ7" s="510">
        <f t="shared" si="5"/>
        <v>0</v>
      </c>
      <c r="AR7" s="510">
        <f t="shared" si="5"/>
        <v>0</v>
      </c>
      <c r="AS7" s="510">
        <f t="shared" si="5"/>
        <v>0</v>
      </c>
      <c r="AT7" s="510">
        <f t="shared" si="5"/>
        <v>0</v>
      </c>
      <c r="AU7" s="510">
        <f t="shared" si="5"/>
        <v>0</v>
      </c>
      <c r="AV7" s="510">
        <f t="shared" si="5"/>
        <v>0</v>
      </c>
      <c r="AW7" s="510">
        <f t="shared" si="5"/>
        <v>0</v>
      </c>
      <c r="AX7" s="510">
        <f t="shared" si="5"/>
        <v>0</v>
      </c>
      <c r="AY7" s="510">
        <f t="shared" si="5"/>
        <v>0</v>
      </c>
      <c r="AZ7" s="510">
        <f t="shared" si="5"/>
        <v>0</v>
      </c>
      <c r="BA7" s="510">
        <f t="shared" si="5"/>
        <v>0</v>
      </c>
      <c r="BB7" s="510">
        <f t="shared" si="5"/>
        <v>0</v>
      </c>
      <c r="BC7" s="510">
        <f t="shared" si="5"/>
        <v>0</v>
      </c>
      <c r="BD7" s="510">
        <f t="shared" si="5"/>
        <v>0</v>
      </c>
      <c r="BE7" s="510">
        <f t="shared" si="5"/>
        <v>0</v>
      </c>
      <c r="BF7" s="510">
        <f t="shared" si="5"/>
        <v>0</v>
      </c>
      <c r="BG7" s="510">
        <f t="shared" si="5"/>
        <v>0</v>
      </c>
      <c r="BH7" s="510">
        <f t="shared" si="5"/>
        <v>0</v>
      </c>
      <c r="BI7" s="510">
        <f t="shared" si="5"/>
        <v>0</v>
      </c>
      <c r="BJ7" s="510">
        <f t="shared" si="5"/>
        <v>0</v>
      </c>
      <c r="BK7" s="510">
        <f t="shared" si="5"/>
        <v>0</v>
      </c>
      <c r="BL7" s="510">
        <f t="shared" si="5"/>
        <v>0</v>
      </c>
      <c r="BM7" s="510">
        <f t="shared" si="5"/>
        <v>0</v>
      </c>
      <c r="BN7" s="510">
        <f t="shared" si="5"/>
        <v>0</v>
      </c>
      <c r="BO7" s="510">
        <f t="shared" si="5"/>
        <v>0</v>
      </c>
      <c r="BP7" s="510">
        <f t="shared" si="5"/>
        <v>0</v>
      </c>
      <c r="BQ7" s="510">
        <f t="shared" ref="BQ7:DO7" si="6">SUM(BQ8:BQ17)</f>
        <v>0</v>
      </c>
      <c r="BR7" s="510">
        <f t="shared" si="6"/>
        <v>0</v>
      </c>
      <c r="BS7" s="510">
        <f t="shared" si="6"/>
        <v>0</v>
      </c>
      <c r="BT7" s="510">
        <f t="shared" si="6"/>
        <v>0</v>
      </c>
      <c r="BU7" s="510">
        <f t="shared" si="6"/>
        <v>0</v>
      </c>
      <c r="BV7" s="510">
        <f t="shared" si="6"/>
        <v>0</v>
      </c>
      <c r="BW7" s="510">
        <f t="shared" si="6"/>
        <v>0</v>
      </c>
      <c r="BX7" s="510">
        <f t="shared" si="6"/>
        <v>0</v>
      </c>
      <c r="BY7" s="510">
        <f t="shared" si="6"/>
        <v>0</v>
      </c>
      <c r="BZ7" s="510">
        <f t="shared" si="6"/>
        <v>0</v>
      </c>
      <c r="CA7" s="510">
        <f t="shared" si="6"/>
        <v>0</v>
      </c>
      <c r="CB7" s="510">
        <f t="shared" si="6"/>
        <v>0</v>
      </c>
      <c r="CC7" s="510">
        <f t="shared" si="6"/>
        <v>0</v>
      </c>
      <c r="CD7" s="510">
        <f t="shared" si="6"/>
        <v>0</v>
      </c>
      <c r="CE7" s="510">
        <f t="shared" si="6"/>
        <v>0</v>
      </c>
      <c r="CF7" s="510">
        <f t="shared" si="6"/>
        <v>0</v>
      </c>
      <c r="CG7" s="510">
        <f t="shared" si="6"/>
        <v>0</v>
      </c>
      <c r="CH7" s="510">
        <f t="shared" si="6"/>
        <v>0</v>
      </c>
      <c r="CI7" s="510">
        <f t="shared" si="6"/>
        <v>0</v>
      </c>
      <c r="CJ7" s="510">
        <f t="shared" si="6"/>
        <v>0</v>
      </c>
      <c r="CK7" s="510">
        <f t="shared" si="6"/>
        <v>0</v>
      </c>
      <c r="CL7" s="510">
        <f t="shared" si="6"/>
        <v>0</v>
      </c>
      <c r="CM7" s="510">
        <f t="shared" si="6"/>
        <v>0</v>
      </c>
      <c r="CN7" s="510">
        <f t="shared" si="6"/>
        <v>0</v>
      </c>
      <c r="CO7" s="510">
        <f t="shared" si="6"/>
        <v>0</v>
      </c>
      <c r="CP7" s="510">
        <f t="shared" si="6"/>
        <v>0</v>
      </c>
      <c r="CQ7" s="510">
        <f t="shared" si="6"/>
        <v>0</v>
      </c>
      <c r="CR7" s="510">
        <f t="shared" si="6"/>
        <v>0</v>
      </c>
      <c r="CS7" s="510">
        <f t="shared" si="6"/>
        <v>0</v>
      </c>
      <c r="CT7" s="510">
        <f t="shared" si="6"/>
        <v>0</v>
      </c>
      <c r="CU7" s="510">
        <f t="shared" si="6"/>
        <v>0</v>
      </c>
      <c r="CV7" s="510">
        <f t="shared" si="6"/>
        <v>0</v>
      </c>
      <c r="CW7" s="510">
        <f t="shared" si="6"/>
        <v>0</v>
      </c>
      <c r="CX7" s="510">
        <f t="shared" si="6"/>
        <v>0</v>
      </c>
      <c r="CY7" s="510">
        <f t="shared" si="6"/>
        <v>0</v>
      </c>
      <c r="CZ7" s="510">
        <f t="shared" si="6"/>
        <v>0</v>
      </c>
      <c r="DA7" s="510">
        <f t="shared" si="6"/>
        <v>0</v>
      </c>
      <c r="DB7" s="510">
        <f t="shared" si="6"/>
        <v>0</v>
      </c>
      <c r="DC7" s="510">
        <f t="shared" si="6"/>
        <v>0</v>
      </c>
      <c r="DD7" s="510">
        <f t="shared" si="6"/>
        <v>0</v>
      </c>
      <c r="DE7" s="510">
        <f t="shared" si="6"/>
        <v>0</v>
      </c>
      <c r="DF7" s="510">
        <f t="shared" si="6"/>
        <v>0</v>
      </c>
      <c r="DG7" s="510">
        <f t="shared" si="6"/>
        <v>0</v>
      </c>
      <c r="DH7" s="510">
        <f t="shared" si="6"/>
        <v>0</v>
      </c>
      <c r="DI7" s="510">
        <f t="shared" si="6"/>
        <v>0</v>
      </c>
      <c r="DJ7" s="510">
        <f t="shared" si="6"/>
        <v>0</v>
      </c>
      <c r="DK7" s="510">
        <f t="shared" si="6"/>
        <v>0</v>
      </c>
      <c r="DL7" s="510">
        <f t="shared" si="6"/>
        <v>0</v>
      </c>
      <c r="DM7" s="510">
        <f t="shared" si="6"/>
        <v>0</v>
      </c>
      <c r="DN7" s="510">
        <f t="shared" si="6"/>
        <v>0</v>
      </c>
      <c r="DO7" s="511">
        <f t="shared" si="6"/>
        <v>0</v>
      </c>
    </row>
    <row r="8" spans="2:119" ht="16.5" customHeight="1" x14ac:dyDescent="0.25">
      <c r="B8" s="372">
        <v>2.1</v>
      </c>
      <c r="C8" s="366" t="s">
        <v>476</v>
      </c>
      <c r="D8" s="513"/>
      <c r="E8" s="513">
        <f t="shared" ref="E8:E17" si="7">SUM(G8:DO8)</f>
        <v>0</v>
      </c>
      <c r="F8" s="568">
        <f ca="1">SUM(OFFSET(G8,,,1,MATCH('B1-基本信息'!$C$12,$G$2:$DOH$2,1)))</f>
        <v>0</v>
      </c>
      <c r="G8" s="515">
        <f>'C2-成本支付'!Z4</f>
        <v>0</v>
      </c>
      <c r="H8" s="513">
        <f>'C2-成本支付'!AA4</f>
        <v>0</v>
      </c>
      <c r="I8" s="513">
        <f>'C2-成本支付'!AB4</f>
        <v>0</v>
      </c>
      <c r="J8" s="513">
        <f>'C2-成本支付'!AC4</f>
        <v>0</v>
      </c>
      <c r="K8" s="513">
        <f>'C2-成本支付'!AD4</f>
        <v>0</v>
      </c>
      <c r="L8" s="513">
        <f>'C2-成本支付'!AE4</f>
        <v>0</v>
      </c>
      <c r="M8" s="513">
        <f>'C2-成本支付'!AF4</f>
        <v>0</v>
      </c>
      <c r="N8" s="513">
        <f>'C2-成本支付'!AG4</f>
        <v>0</v>
      </c>
      <c r="O8" s="513">
        <f>'C2-成本支付'!AH4</f>
        <v>0</v>
      </c>
      <c r="P8" s="513">
        <f>'C2-成本支付'!AI4</f>
        <v>0</v>
      </c>
      <c r="Q8" s="513">
        <f>'C2-成本支付'!AJ4</f>
        <v>0</v>
      </c>
      <c r="R8" s="513">
        <f>'C2-成本支付'!AK4</f>
        <v>0</v>
      </c>
      <c r="S8" s="513">
        <f>'C2-成本支付'!AL4</f>
        <v>0</v>
      </c>
      <c r="T8" s="513">
        <f>'C2-成本支付'!AM4</f>
        <v>0</v>
      </c>
      <c r="U8" s="513">
        <f>'C2-成本支付'!AN4</f>
        <v>0</v>
      </c>
      <c r="V8" s="513">
        <f>'C2-成本支付'!AO4</f>
        <v>0</v>
      </c>
      <c r="W8" s="513">
        <f>'C2-成本支付'!AP4</f>
        <v>0</v>
      </c>
      <c r="X8" s="513">
        <f>'C2-成本支付'!AQ4</f>
        <v>0</v>
      </c>
      <c r="Y8" s="513">
        <f>'C2-成本支付'!AR4</f>
        <v>0</v>
      </c>
      <c r="Z8" s="513">
        <f>'C2-成本支付'!AS4</f>
        <v>0</v>
      </c>
      <c r="AA8" s="513">
        <f>'C2-成本支付'!AT4</f>
        <v>0</v>
      </c>
      <c r="AB8" s="513">
        <f>'C2-成本支付'!AU4</f>
        <v>0</v>
      </c>
      <c r="AC8" s="513">
        <f>'C2-成本支付'!AV4</f>
        <v>0</v>
      </c>
      <c r="AD8" s="513">
        <f>'C2-成本支付'!AW4</f>
        <v>0</v>
      </c>
      <c r="AE8" s="513">
        <f>'C2-成本支付'!AX4</f>
        <v>0</v>
      </c>
      <c r="AF8" s="513">
        <f>'C2-成本支付'!AY4</f>
        <v>0</v>
      </c>
      <c r="AG8" s="513">
        <f>'C2-成本支付'!AZ4</f>
        <v>0</v>
      </c>
      <c r="AH8" s="513">
        <f>'C2-成本支付'!BA4</f>
        <v>0</v>
      </c>
      <c r="AI8" s="513">
        <f>'C2-成本支付'!BB4</f>
        <v>0</v>
      </c>
      <c r="AJ8" s="513">
        <f>'C2-成本支付'!BC4</f>
        <v>0</v>
      </c>
      <c r="AK8" s="513">
        <f>'C2-成本支付'!BD4</f>
        <v>0</v>
      </c>
      <c r="AL8" s="513">
        <f>'C2-成本支付'!BE4</f>
        <v>0</v>
      </c>
      <c r="AM8" s="513">
        <f>'C2-成本支付'!BF4</f>
        <v>0</v>
      </c>
      <c r="AN8" s="513">
        <f>'C2-成本支付'!BG4</f>
        <v>0</v>
      </c>
      <c r="AO8" s="513">
        <f>'C2-成本支付'!BH4</f>
        <v>0</v>
      </c>
      <c r="AP8" s="513">
        <f>'C2-成本支付'!BI4</f>
        <v>0</v>
      </c>
      <c r="AQ8" s="513">
        <f>'C2-成本支付'!BJ4</f>
        <v>0</v>
      </c>
      <c r="AR8" s="513">
        <f>'C2-成本支付'!BK4</f>
        <v>0</v>
      </c>
      <c r="AS8" s="513">
        <f>'C2-成本支付'!BL4</f>
        <v>0</v>
      </c>
      <c r="AT8" s="513">
        <f>'C2-成本支付'!BM4</f>
        <v>0</v>
      </c>
      <c r="AU8" s="513">
        <f>'C2-成本支付'!BN4</f>
        <v>0</v>
      </c>
      <c r="AV8" s="513">
        <f>'C2-成本支付'!BO4</f>
        <v>0</v>
      </c>
      <c r="AW8" s="513">
        <f>'C2-成本支付'!BP4</f>
        <v>0</v>
      </c>
      <c r="AX8" s="513">
        <f>'C2-成本支付'!BQ4</f>
        <v>0</v>
      </c>
      <c r="AY8" s="513">
        <f>'C2-成本支付'!BR4</f>
        <v>0</v>
      </c>
      <c r="AZ8" s="513">
        <f>'C2-成本支付'!BS4</f>
        <v>0</v>
      </c>
      <c r="BA8" s="513">
        <f>'C2-成本支付'!BT4</f>
        <v>0</v>
      </c>
      <c r="BB8" s="513">
        <f>'C2-成本支付'!BU4</f>
        <v>0</v>
      </c>
      <c r="BC8" s="513">
        <f>'C2-成本支付'!BV4</f>
        <v>0</v>
      </c>
      <c r="BD8" s="513">
        <f>'C2-成本支付'!BW4</f>
        <v>0</v>
      </c>
      <c r="BE8" s="513">
        <f>'C2-成本支付'!BX4</f>
        <v>0</v>
      </c>
      <c r="BF8" s="513">
        <f>'C2-成本支付'!BY4</f>
        <v>0</v>
      </c>
      <c r="BG8" s="513">
        <f>'C2-成本支付'!BZ4</f>
        <v>0</v>
      </c>
      <c r="BH8" s="513">
        <f>'C2-成本支付'!CA4</f>
        <v>0</v>
      </c>
      <c r="BI8" s="513">
        <f>'C2-成本支付'!CB4</f>
        <v>0</v>
      </c>
      <c r="BJ8" s="513">
        <f>'C2-成本支付'!CC4</f>
        <v>0</v>
      </c>
      <c r="BK8" s="513">
        <f>'C2-成本支付'!CD4</f>
        <v>0</v>
      </c>
      <c r="BL8" s="513">
        <f>'C2-成本支付'!CE4</f>
        <v>0</v>
      </c>
      <c r="BM8" s="513">
        <f>'C2-成本支付'!CF4</f>
        <v>0</v>
      </c>
      <c r="BN8" s="513">
        <f>'C2-成本支付'!CG4</f>
        <v>0</v>
      </c>
      <c r="BO8" s="513">
        <f>'C2-成本支付'!CH4</f>
        <v>0</v>
      </c>
      <c r="BP8" s="513">
        <f>'C2-成本支付'!CI4</f>
        <v>0</v>
      </c>
      <c r="BQ8" s="513">
        <f>'C2-成本支付'!CJ4</f>
        <v>0</v>
      </c>
      <c r="BR8" s="513">
        <f>'C2-成本支付'!CK4</f>
        <v>0</v>
      </c>
      <c r="BS8" s="513">
        <f>'C2-成本支付'!CL4</f>
        <v>0</v>
      </c>
      <c r="BT8" s="513">
        <f>'C2-成本支付'!CM4</f>
        <v>0</v>
      </c>
      <c r="BU8" s="513">
        <f>'C2-成本支付'!CN4</f>
        <v>0</v>
      </c>
      <c r="BV8" s="513">
        <f>'C2-成本支付'!CO4</f>
        <v>0</v>
      </c>
      <c r="BW8" s="513">
        <f>'C2-成本支付'!CP4</f>
        <v>0</v>
      </c>
      <c r="BX8" s="513">
        <f>'C2-成本支付'!CQ4</f>
        <v>0</v>
      </c>
      <c r="BY8" s="513">
        <f>'C2-成本支付'!CR4</f>
        <v>0</v>
      </c>
      <c r="BZ8" s="513">
        <f>'C2-成本支付'!CS4</f>
        <v>0</v>
      </c>
      <c r="CA8" s="513">
        <f>'C2-成本支付'!CT4</f>
        <v>0</v>
      </c>
      <c r="CB8" s="513">
        <f>'C2-成本支付'!CU4</f>
        <v>0</v>
      </c>
      <c r="CC8" s="513">
        <f>'C2-成本支付'!CV4</f>
        <v>0</v>
      </c>
      <c r="CD8" s="513">
        <f>'C2-成本支付'!CW4</f>
        <v>0</v>
      </c>
      <c r="CE8" s="513">
        <f>'C2-成本支付'!CX4</f>
        <v>0</v>
      </c>
      <c r="CF8" s="513">
        <f>'C2-成本支付'!CY4</f>
        <v>0</v>
      </c>
      <c r="CG8" s="513">
        <f>'C2-成本支付'!CZ4</f>
        <v>0</v>
      </c>
      <c r="CH8" s="513">
        <f>'C2-成本支付'!DA4</f>
        <v>0</v>
      </c>
      <c r="CI8" s="513">
        <f>'C2-成本支付'!DB4</f>
        <v>0</v>
      </c>
      <c r="CJ8" s="513">
        <f>'C2-成本支付'!DC4</f>
        <v>0</v>
      </c>
      <c r="CK8" s="513">
        <f>'C2-成本支付'!DD4</f>
        <v>0</v>
      </c>
      <c r="CL8" s="513">
        <f>'C2-成本支付'!DE4</f>
        <v>0</v>
      </c>
      <c r="CM8" s="513">
        <f>'C2-成本支付'!DF4</f>
        <v>0</v>
      </c>
      <c r="CN8" s="513">
        <f>'C2-成本支付'!DG4</f>
        <v>0</v>
      </c>
      <c r="CO8" s="513">
        <f>'C2-成本支付'!DH4</f>
        <v>0</v>
      </c>
      <c r="CP8" s="513">
        <f>'C2-成本支付'!DI4</f>
        <v>0</v>
      </c>
      <c r="CQ8" s="513">
        <f>'C2-成本支付'!DJ4</f>
        <v>0</v>
      </c>
      <c r="CR8" s="513">
        <f>'C2-成本支付'!DK4</f>
        <v>0</v>
      </c>
      <c r="CS8" s="513">
        <f>'C2-成本支付'!DL4</f>
        <v>0</v>
      </c>
      <c r="CT8" s="513">
        <f>'C2-成本支付'!DM4</f>
        <v>0</v>
      </c>
      <c r="CU8" s="513">
        <f>'C2-成本支付'!DN4</f>
        <v>0</v>
      </c>
      <c r="CV8" s="513">
        <f>'C2-成本支付'!DO4</f>
        <v>0</v>
      </c>
      <c r="CW8" s="513">
        <f>'C2-成本支付'!DP4</f>
        <v>0</v>
      </c>
      <c r="CX8" s="513">
        <f>'C2-成本支付'!DQ4</f>
        <v>0</v>
      </c>
      <c r="CY8" s="513">
        <f>'C2-成本支付'!DR4</f>
        <v>0</v>
      </c>
      <c r="CZ8" s="513">
        <f>'C2-成本支付'!DS4</f>
        <v>0</v>
      </c>
      <c r="DA8" s="513">
        <f>'C2-成本支付'!DT4</f>
        <v>0</v>
      </c>
      <c r="DB8" s="513">
        <f>'C2-成本支付'!DU4</f>
        <v>0</v>
      </c>
      <c r="DC8" s="513">
        <f>'C2-成本支付'!DV4</f>
        <v>0</v>
      </c>
      <c r="DD8" s="513">
        <f>'C2-成本支付'!DW4</f>
        <v>0</v>
      </c>
      <c r="DE8" s="513">
        <f>'C2-成本支付'!DX4</f>
        <v>0</v>
      </c>
      <c r="DF8" s="513">
        <f>'C2-成本支付'!DY4</f>
        <v>0</v>
      </c>
      <c r="DG8" s="513">
        <f>'C2-成本支付'!DZ4</f>
        <v>0</v>
      </c>
      <c r="DH8" s="513">
        <f>'C2-成本支付'!EA4</f>
        <v>0</v>
      </c>
      <c r="DI8" s="513">
        <f>'C2-成本支付'!EB4</f>
        <v>0</v>
      </c>
      <c r="DJ8" s="513">
        <f>'C2-成本支付'!EC4</f>
        <v>0</v>
      </c>
      <c r="DK8" s="513">
        <f>'C2-成本支付'!ED4</f>
        <v>0</v>
      </c>
      <c r="DL8" s="513">
        <f>'C2-成本支付'!EE4</f>
        <v>0</v>
      </c>
      <c r="DM8" s="513">
        <f>'C2-成本支付'!EF4</f>
        <v>0</v>
      </c>
      <c r="DN8" s="513">
        <f>'C2-成本支付'!EG4</f>
        <v>0</v>
      </c>
      <c r="DO8" s="514">
        <f>'C2-成本支付'!EH4</f>
        <v>0</v>
      </c>
    </row>
    <row r="9" spans="2:119" ht="16.5" customHeight="1" x14ac:dyDescent="0.25">
      <c r="B9" s="372">
        <v>2.2000000000000002</v>
      </c>
      <c r="C9" s="366" t="s">
        <v>65</v>
      </c>
      <c r="D9" s="513"/>
      <c r="E9" s="513">
        <f t="shared" si="7"/>
        <v>0</v>
      </c>
      <c r="F9" s="568">
        <f ca="1">SUM(OFFSET(G9,,,1,MATCH('B1-基本信息'!$C$12,$G$2:$DOH$2,1)))</f>
        <v>0</v>
      </c>
      <c r="G9" s="515">
        <f>'C2-成本支付'!Z5</f>
        <v>0</v>
      </c>
      <c r="H9" s="513">
        <f>'C2-成本支付'!AA5</f>
        <v>0</v>
      </c>
      <c r="I9" s="513">
        <f>'C2-成本支付'!AB5</f>
        <v>0</v>
      </c>
      <c r="J9" s="513">
        <f>'C2-成本支付'!AC5</f>
        <v>0</v>
      </c>
      <c r="K9" s="513">
        <f>'C2-成本支付'!AD5</f>
        <v>0</v>
      </c>
      <c r="L9" s="513">
        <f>'C2-成本支付'!AE5</f>
        <v>0</v>
      </c>
      <c r="M9" s="513">
        <f>'C2-成本支付'!AF5</f>
        <v>0</v>
      </c>
      <c r="N9" s="513">
        <f>'C2-成本支付'!AG5</f>
        <v>0</v>
      </c>
      <c r="O9" s="513">
        <f>'C2-成本支付'!AH5</f>
        <v>0</v>
      </c>
      <c r="P9" s="513">
        <f>'C2-成本支付'!AI5</f>
        <v>0</v>
      </c>
      <c r="Q9" s="513">
        <f>'C2-成本支付'!AJ5</f>
        <v>0</v>
      </c>
      <c r="R9" s="513">
        <f>'C2-成本支付'!AK5</f>
        <v>0</v>
      </c>
      <c r="S9" s="513">
        <f>'C2-成本支付'!AL5</f>
        <v>0</v>
      </c>
      <c r="T9" s="513">
        <f>'C2-成本支付'!AM5</f>
        <v>0</v>
      </c>
      <c r="U9" s="513">
        <f>'C2-成本支付'!AN5</f>
        <v>0</v>
      </c>
      <c r="V9" s="513">
        <f>'C2-成本支付'!AO5</f>
        <v>0</v>
      </c>
      <c r="W9" s="513">
        <f>'C2-成本支付'!AP5</f>
        <v>0</v>
      </c>
      <c r="X9" s="513">
        <f>'C2-成本支付'!AQ5</f>
        <v>0</v>
      </c>
      <c r="Y9" s="513">
        <f>'C2-成本支付'!AR5</f>
        <v>0</v>
      </c>
      <c r="Z9" s="513">
        <f>'C2-成本支付'!AS5</f>
        <v>0</v>
      </c>
      <c r="AA9" s="513">
        <f>'C2-成本支付'!AT5</f>
        <v>0</v>
      </c>
      <c r="AB9" s="513">
        <f>'C2-成本支付'!AU5</f>
        <v>0</v>
      </c>
      <c r="AC9" s="513">
        <f>'C2-成本支付'!AV5</f>
        <v>0</v>
      </c>
      <c r="AD9" s="513">
        <f>'C2-成本支付'!AW5</f>
        <v>0</v>
      </c>
      <c r="AE9" s="513">
        <f>'C2-成本支付'!AX5</f>
        <v>0</v>
      </c>
      <c r="AF9" s="513">
        <f>'C2-成本支付'!AY5</f>
        <v>0</v>
      </c>
      <c r="AG9" s="513">
        <f>'C2-成本支付'!AZ5</f>
        <v>0</v>
      </c>
      <c r="AH9" s="513">
        <f>'C2-成本支付'!BA5</f>
        <v>0</v>
      </c>
      <c r="AI9" s="513">
        <f>'C2-成本支付'!BB5</f>
        <v>0</v>
      </c>
      <c r="AJ9" s="513">
        <f>'C2-成本支付'!BC5</f>
        <v>0</v>
      </c>
      <c r="AK9" s="513">
        <f>'C2-成本支付'!BD5</f>
        <v>0</v>
      </c>
      <c r="AL9" s="513">
        <f>'C2-成本支付'!BE5</f>
        <v>0</v>
      </c>
      <c r="AM9" s="513">
        <f>'C2-成本支付'!BF5</f>
        <v>0</v>
      </c>
      <c r="AN9" s="513">
        <f>'C2-成本支付'!BG5</f>
        <v>0</v>
      </c>
      <c r="AO9" s="513">
        <f>'C2-成本支付'!BH5</f>
        <v>0</v>
      </c>
      <c r="AP9" s="513">
        <f>'C2-成本支付'!BI5</f>
        <v>0</v>
      </c>
      <c r="AQ9" s="513">
        <f>'C2-成本支付'!BJ5</f>
        <v>0</v>
      </c>
      <c r="AR9" s="513">
        <f>'C2-成本支付'!BK5</f>
        <v>0</v>
      </c>
      <c r="AS9" s="513">
        <f>'C2-成本支付'!BL5</f>
        <v>0</v>
      </c>
      <c r="AT9" s="513">
        <f>'C2-成本支付'!BM5</f>
        <v>0</v>
      </c>
      <c r="AU9" s="513">
        <f>'C2-成本支付'!BN5</f>
        <v>0</v>
      </c>
      <c r="AV9" s="513">
        <f>'C2-成本支付'!BO5</f>
        <v>0</v>
      </c>
      <c r="AW9" s="513">
        <f>'C2-成本支付'!BP5</f>
        <v>0</v>
      </c>
      <c r="AX9" s="513">
        <f>'C2-成本支付'!BQ5</f>
        <v>0</v>
      </c>
      <c r="AY9" s="513">
        <f>'C2-成本支付'!BR5</f>
        <v>0</v>
      </c>
      <c r="AZ9" s="513">
        <f>'C2-成本支付'!BS5</f>
        <v>0</v>
      </c>
      <c r="BA9" s="513">
        <f>'C2-成本支付'!BT5</f>
        <v>0</v>
      </c>
      <c r="BB9" s="513">
        <f>'C2-成本支付'!BU5</f>
        <v>0</v>
      </c>
      <c r="BC9" s="513">
        <f>'C2-成本支付'!BV5</f>
        <v>0</v>
      </c>
      <c r="BD9" s="513">
        <f>'C2-成本支付'!BW5</f>
        <v>0</v>
      </c>
      <c r="BE9" s="513">
        <f>'C2-成本支付'!BX5</f>
        <v>0</v>
      </c>
      <c r="BF9" s="513">
        <f>'C2-成本支付'!BY5</f>
        <v>0</v>
      </c>
      <c r="BG9" s="513">
        <f>'C2-成本支付'!BZ5</f>
        <v>0</v>
      </c>
      <c r="BH9" s="513">
        <f>'C2-成本支付'!CA5</f>
        <v>0</v>
      </c>
      <c r="BI9" s="513">
        <f>'C2-成本支付'!CB5</f>
        <v>0</v>
      </c>
      <c r="BJ9" s="513">
        <f>'C2-成本支付'!CC5</f>
        <v>0</v>
      </c>
      <c r="BK9" s="513">
        <f>'C2-成本支付'!CD5</f>
        <v>0</v>
      </c>
      <c r="BL9" s="513">
        <f>'C2-成本支付'!CE5</f>
        <v>0</v>
      </c>
      <c r="BM9" s="513">
        <f>'C2-成本支付'!CF5</f>
        <v>0</v>
      </c>
      <c r="BN9" s="513">
        <f>'C2-成本支付'!CG5</f>
        <v>0</v>
      </c>
      <c r="BO9" s="513">
        <f>'C2-成本支付'!CH5</f>
        <v>0</v>
      </c>
      <c r="BP9" s="513">
        <f>'C2-成本支付'!CI5</f>
        <v>0</v>
      </c>
      <c r="BQ9" s="513">
        <f>'C2-成本支付'!CJ5</f>
        <v>0</v>
      </c>
      <c r="BR9" s="513">
        <f>'C2-成本支付'!CK5</f>
        <v>0</v>
      </c>
      <c r="BS9" s="513">
        <f>'C2-成本支付'!CL5</f>
        <v>0</v>
      </c>
      <c r="BT9" s="513">
        <f>'C2-成本支付'!CM5</f>
        <v>0</v>
      </c>
      <c r="BU9" s="513">
        <f>'C2-成本支付'!CN5</f>
        <v>0</v>
      </c>
      <c r="BV9" s="513">
        <f>'C2-成本支付'!CO5</f>
        <v>0</v>
      </c>
      <c r="BW9" s="513">
        <f>'C2-成本支付'!CP5</f>
        <v>0</v>
      </c>
      <c r="BX9" s="513">
        <f>'C2-成本支付'!CQ5</f>
        <v>0</v>
      </c>
      <c r="BY9" s="513">
        <f>'C2-成本支付'!CR5</f>
        <v>0</v>
      </c>
      <c r="BZ9" s="513">
        <f>'C2-成本支付'!CS5</f>
        <v>0</v>
      </c>
      <c r="CA9" s="513">
        <f>'C2-成本支付'!CT5</f>
        <v>0</v>
      </c>
      <c r="CB9" s="513">
        <f>'C2-成本支付'!CU5</f>
        <v>0</v>
      </c>
      <c r="CC9" s="513">
        <f>'C2-成本支付'!CV5</f>
        <v>0</v>
      </c>
      <c r="CD9" s="513">
        <f>'C2-成本支付'!CW5</f>
        <v>0</v>
      </c>
      <c r="CE9" s="513">
        <f>'C2-成本支付'!CX5</f>
        <v>0</v>
      </c>
      <c r="CF9" s="513">
        <f>'C2-成本支付'!CY5</f>
        <v>0</v>
      </c>
      <c r="CG9" s="513">
        <f>'C2-成本支付'!CZ5</f>
        <v>0</v>
      </c>
      <c r="CH9" s="513">
        <f>'C2-成本支付'!DA5</f>
        <v>0</v>
      </c>
      <c r="CI9" s="513">
        <f>'C2-成本支付'!DB5</f>
        <v>0</v>
      </c>
      <c r="CJ9" s="513">
        <f>'C2-成本支付'!DC5</f>
        <v>0</v>
      </c>
      <c r="CK9" s="513">
        <f>'C2-成本支付'!DD5</f>
        <v>0</v>
      </c>
      <c r="CL9" s="513">
        <f>'C2-成本支付'!DE5</f>
        <v>0</v>
      </c>
      <c r="CM9" s="513">
        <f>'C2-成本支付'!DF5</f>
        <v>0</v>
      </c>
      <c r="CN9" s="513">
        <f>'C2-成本支付'!DG5</f>
        <v>0</v>
      </c>
      <c r="CO9" s="513">
        <f>'C2-成本支付'!DH5</f>
        <v>0</v>
      </c>
      <c r="CP9" s="513">
        <f>'C2-成本支付'!DI5</f>
        <v>0</v>
      </c>
      <c r="CQ9" s="513">
        <f>'C2-成本支付'!DJ5</f>
        <v>0</v>
      </c>
      <c r="CR9" s="513">
        <f>'C2-成本支付'!DK5</f>
        <v>0</v>
      </c>
      <c r="CS9" s="513">
        <f>'C2-成本支付'!DL5</f>
        <v>0</v>
      </c>
      <c r="CT9" s="513">
        <f>'C2-成本支付'!DM5</f>
        <v>0</v>
      </c>
      <c r="CU9" s="513">
        <f>'C2-成本支付'!DN5</f>
        <v>0</v>
      </c>
      <c r="CV9" s="513">
        <f>'C2-成本支付'!DO5</f>
        <v>0</v>
      </c>
      <c r="CW9" s="513">
        <f>'C2-成本支付'!DP5</f>
        <v>0</v>
      </c>
      <c r="CX9" s="513">
        <f>'C2-成本支付'!DQ5</f>
        <v>0</v>
      </c>
      <c r="CY9" s="513">
        <f>'C2-成本支付'!DR5</f>
        <v>0</v>
      </c>
      <c r="CZ9" s="513">
        <f>'C2-成本支付'!DS5</f>
        <v>0</v>
      </c>
      <c r="DA9" s="513">
        <f>'C2-成本支付'!DT5</f>
        <v>0</v>
      </c>
      <c r="DB9" s="513">
        <f>'C2-成本支付'!DU5</f>
        <v>0</v>
      </c>
      <c r="DC9" s="513">
        <f>'C2-成本支付'!DV5</f>
        <v>0</v>
      </c>
      <c r="DD9" s="513">
        <f>'C2-成本支付'!DW5</f>
        <v>0</v>
      </c>
      <c r="DE9" s="513">
        <f>'C2-成本支付'!DX5</f>
        <v>0</v>
      </c>
      <c r="DF9" s="513">
        <f>'C2-成本支付'!DY5</f>
        <v>0</v>
      </c>
      <c r="DG9" s="513">
        <f>'C2-成本支付'!DZ5</f>
        <v>0</v>
      </c>
      <c r="DH9" s="513">
        <f>'C2-成本支付'!EA5</f>
        <v>0</v>
      </c>
      <c r="DI9" s="513">
        <f>'C2-成本支付'!EB5</f>
        <v>0</v>
      </c>
      <c r="DJ9" s="513">
        <f>'C2-成本支付'!EC5</f>
        <v>0</v>
      </c>
      <c r="DK9" s="513">
        <f>'C2-成本支付'!ED5</f>
        <v>0</v>
      </c>
      <c r="DL9" s="513">
        <f>'C2-成本支付'!EE5</f>
        <v>0</v>
      </c>
      <c r="DM9" s="513">
        <f>'C2-成本支付'!EF5</f>
        <v>0</v>
      </c>
      <c r="DN9" s="513">
        <f>'C2-成本支付'!EG5</f>
        <v>0</v>
      </c>
      <c r="DO9" s="514">
        <f>'C2-成本支付'!EH5</f>
        <v>0</v>
      </c>
    </row>
    <row r="10" spans="2:119" ht="16.5" customHeight="1" x14ac:dyDescent="0.25">
      <c r="B10" s="372">
        <v>2.2999999999999998</v>
      </c>
      <c r="C10" s="366" t="s">
        <v>67</v>
      </c>
      <c r="D10" s="513"/>
      <c r="E10" s="513">
        <f t="shared" si="7"/>
        <v>0</v>
      </c>
      <c r="F10" s="568">
        <f ca="1">SUM(OFFSET(G10,,,1,MATCH('B1-基本信息'!$C$12,$G$2:$DOH$2,1)))</f>
        <v>0</v>
      </c>
      <c r="G10" s="515">
        <f>'C2-成本支付'!Z6</f>
        <v>0</v>
      </c>
      <c r="H10" s="513">
        <f>'C2-成本支付'!AA6</f>
        <v>0</v>
      </c>
      <c r="I10" s="513">
        <f>'C2-成本支付'!AB6</f>
        <v>0</v>
      </c>
      <c r="J10" s="513">
        <f>'C2-成本支付'!AC6</f>
        <v>0</v>
      </c>
      <c r="K10" s="513">
        <f>'C2-成本支付'!AD6</f>
        <v>0</v>
      </c>
      <c r="L10" s="513">
        <f>'C2-成本支付'!AE6</f>
        <v>0</v>
      </c>
      <c r="M10" s="513">
        <f>'C2-成本支付'!AF6</f>
        <v>0</v>
      </c>
      <c r="N10" s="513">
        <f>'C2-成本支付'!AG6</f>
        <v>0</v>
      </c>
      <c r="O10" s="513">
        <f>'C2-成本支付'!AH6</f>
        <v>0</v>
      </c>
      <c r="P10" s="513">
        <f>'C2-成本支付'!AI6</f>
        <v>0</v>
      </c>
      <c r="Q10" s="513">
        <f>'C2-成本支付'!AJ6</f>
        <v>0</v>
      </c>
      <c r="R10" s="513">
        <f>'C2-成本支付'!AK6</f>
        <v>0</v>
      </c>
      <c r="S10" s="513">
        <f>'C2-成本支付'!AL6</f>
        <v>0</v>
      </c>
      <c r="T10" s="513">
        <f>'C2-成本支付'!AM6</f>
        <v>0</v>
      </c>
      <c r="U10" s="513">
        <f>'C2-成本支付'!AN6</f>
        <v>0</v>
      </c>
      <c r="V10" s="513">
        <f>'C2-成本支付'!AO6</f>
        <v>0</v>
      </c>
      <c r="W10" s="513">
        <f>'C2-成本支付'!AP6</f>
        <v>0</v>
      </c>
      <c r="X10" s="513">
        <f>'C2-成本支付'!AQ6</f>
        <v>0</v>
      </c>
      <c r="Y10" s="513">
        <f>'C2-成本支付'!AR6</f>
        <v>0</v>
      </c>
      <c r="Z10" s="513">
        <f>'C2-成本支付'!AS6</f>
        <v>0</v>
      </c>
      <c r="AA10" s="513">
        <f>'C2-成本支付'!AT6</f>
        <v>0</v>
      </c>
      <c r="AB10" s="513">
        <f>'C2-成本支付'!AU6</f>
        <v>0</v>
      </c>
      <c r="AC10" s="513">
        <f>'C2-成本支付'!AV6</f>
        <v>0</v>
      </c>
      <c r="AD10" s="513">
        <f>'C2-成本支付'!AW6</f>
        <v>0</v>
      </c>
      <c r="AE10" s="513">
        <f>'C2-成本支付'!AX6</f>
        <v>0</v>
      </c>
      <c r="AF10" s="513">
        <f>'C2-成本支付'!AY6</f>
        <v>0</v>
      </c>
      <c r="AG10" s="513">
        <f>'C2-成本支付'!AZ6</f>
        <v>0</v>
      </c>
      <c r="AH10" s="513">
        <f>'C2-成本支付'!BA6</f>
        <v>0</v>
      </c>
      <c r="AI10" s="513">
        <f>'C2-成本支付'!BB6</f>
        <v>0</v>
      </c>
      <c r="AJ10" s="513">
        <f>'C2-成本支付'!BC6</f>
        <v>0</v>
      </c>
      <c r="AK10" s="513">
        <f>'C2-成本支付'!BD6</f>
        <v>0</v>
      </c>
      <c r="AL10" s="513">
        <f>'C2-成本支付'!BE6</f>
        <v>0</v>
      </c>
      <c r="AM10" s="513">
        <f>'C2-成本支付'!BF6</f>
        <v>0</v>
      </c>
      <c r="AN10" s="513">
        <f>'C2-成本支付'!BG6</f>
        <v>0</v>
      </c>
      <c r="AO10" s="513">
        <f>'C2-成本支付'!BH6</f>
        <v>0</v>
      </c>
      <c r="AP10" s="513">
        <f>'C2-成本支付'!BI6</f>
        <v>0</v>
      </c>
      <c r="AQ10" s="513">
        <f>'C2-成本支付'!BJ6</f>
        <v>0</v>
      </c>
      <c r="AR10" s="513">
        <f>'C2-成本支付'!BK6</f>
        <v>0</v>
      </c>
      <c r="AS10" s="513">
        <f>'C2-成本支付'!BL6</f>
        <v>0</v>
      </c>
      <c r="AT10" s="513">
        <f>'C2-成本支付'!BM6</f>
        <v>0</v>
      </c>
      <c r="AU10" s="513">
        <f>'C2-成本支付'!BN6</f>
        <v>0</v>
      </c>
      <c r="AV10" s="513">
        <f>'C2-成本支付'!BO6</f>
        <v>0</v>
      </c>
      <c r="AW10" s="513">
        <f>'C2-成本支付'!BP6</f>
        <v>0</v>
      </c>
      <c r="AX10" s="513">
        <f>'C2-成本支付'!BQ6</f>
        <v>0</v>
      </c>
      <c r="AY10" s="513">
        <f>'C2-成本支付'!BR6</f>
        <v>0</v>
      </c>
      <c r="AZ10" s="513">
        <f>'C2-成本支付'!BS6</f>
        <v>0</v>
      </c>
      <c r="BA10" s="513">
        <f>'C2-成本支付'!BT6</f>
        <v>0</v>
      </c>
      <c r="BB10" s="513">
        <f>'C2-成本支付'!BU6</f>
        <v>0</v>
      </c>
      <c r="BC10" s="513">
        <f>'C2-成本支付'!BV6</f>
        <v>0</v>
      </c>
      <c r="BD10" s="513">
        <f>'C2-成本支付'!BW6</f>
        <v>0</v>
      </c>
      <c r="BE10" s="513">
        <f>'C2-成本支付'!BX6</f>
        <v>0</v>
      </c>
      <c r="BF10" s="513">
        <f>'C2-成本支付'!BY6</f>
        <v>0</v>
      </c>
      <c r="BG10" s="513">
        <f>'C2-成本支付'!BZ6</f>
        <v>0</v>
      </c>
      <c r="BH10" s="513">
        <f>'C2-成本支付'!CA6</f>
        <v>0</v>
      </c>
      <c r="BI10" s="513">
        <f>'C2-成本支付'!CB6</f>
        <v>0</v>
      </c>
      <c r="BJ10" s="513">
        <f>'C2-成本支付'!CC6</f>
        <v>0</v>
      </c>
      <c r="BK10" s="513">
        <f>'C2-成本支付'!CD6</f>
        <v>0</v>
      </c>
      <c r="BL10" s="513">
        <f>'C2-成本支付'!CE6</f>
        <v>0</v>
      </c>
      <c r="BM10" s="513">
        <f>'C2-成本支付'!CF6</f>
        <v>0</v>
      </c>
      <c r="BN10" s="513">
        <f>'C2-成本支付'!CG6</f>
        <v>0</v>
      </c>
      <c r="BO10" s="513">
        <f>'C2-成本支付'!CH6</f>
        <v>0</v>
      </c>
      <c r="BP10" s="513">
        <f>'C2-成本支付'!CI6</f>
        <v>0</v>
      </c>
      <c r="BQ10" s="513">
        <f>'C2-成本支付'!CJ6</f>
        <v>0</v>
      </c>
      <c r="BR10" s="513">
        <f>'C2-成本支付'!CK6</f>
        <v>0</v>
      </c>
      <c r="BS10" s="513">
        <f>'C2-成本支付'!CL6</f>
        <v>0</v>
      </c>
      <c r="BT10" s="513">
        <f>'C2-成本支付'!CM6</f>
        <v>0</v>
      </c>
      <c r="BU10" s="513">
        <f>'C2-成本支付'!CN6</f>
        <v>0</v>
      </c>
      <c r="BV10" s="513">
        <f>'C2-成本支付'!CO6</f>
        <v>0</v>
      </c>
      <c r="BW10" s="513">
        <f>'C2-成本支付'!CP6</f>
        <v>0</v>
      </c>
      <c r="BX10" s="513">
        <f>'C2-成本支付'!CQ6</f>
        <v>0</v>
      </c>
      <c r="BY10" s="513">
        <f>'C2-成本支付'!CR6</f>
        <v>0</v>
      </c>
      <c r="BZ10" s="513">
        <f>'C2-成本支付'!CS6</f>
        <v>0</v>
      </c>
      <c r="CA10" s="513">
        <f>'C2-成本支付'!CT6</f>
        <v>0</v>
      </c>
      <c r="CB10" s="513">
        <f>'C2-成本支付'!CU6</f>
        <v>0</v>
      </c>
      <c r="CC10" s="513">
        <f>'C2-成本支付'!CV6</f>
        <v>0</v>
      </c>
      <c r="CD10" s="513">
        <f>'C2-成本支付'!CW6</f>
        <v>0</v>
      </c>
      <c r="CE10" s="513">
        <f>'C2-成本支付'!CX6</f>
        <v>0</v>
      </c>
      <c r="CF10" s="513">
        <f>'C2-成本支付'!CY6</f>
        <v>0</v>
      </c>
      <c r="CG10" s="513">
        <f>'C2-成本支付'!CZ6</f>
        <v>0</v>
      </c>
      <c r="CH10" s="513">
        <f>'C2-成本支付'!DA6</f>
        <v>0</v>
      </c>
      <c r="CI10" s="513">
        <f>'C2-成本支付'!DB6</f>
        <v>0</v>
      </c>
      <c r="CJ10" s="513">
        <f>'C2-成本支付'!DC6</f>
        <v>0</v>
      </c>
      <c r="CK10" s="513">
        <f>'C2-成本支付'!DD6</f>
        <v>0</v>
      </c>
      <c r="CL10" s="513">
        <f>'C2-成本支付'!DE6</f>
        <v>0</v>
      </c>
      <c r="CM10" s="513">
        <f>'C2-成本支付'!DF6</f>
        <v>0</v>
      </c>
      <c r="CN10" s="513">
        <f>'C2-成本支付'!DG6</f>
        <v>0</v>
      </c>
      <c r="CO10" s="513">
        <f>'C2-成本支付'!DH6</f>
        <v>0</v>
      </c>
      <c r="CP10" s="513">
        <f>'C2-成本支付'!DI6</f>
        <v>0</v>
      </c>
      <c r="CQ10" s="513">
        <f>'C2-成本支付'!DJ6</f>
        <v>0</v>
      </c>
      <c r="CR10" s="513">
        <f>'C2-成本支付'!DK6</f>
        <v>0</v>
      </c>
      <c r="CS10" s="513">
        <f>'C2-成本支付'!DL6</f>
        <v>0</v>
      </c>
      <c r="CT10" s="513">
        <f>'C2-成本支付'!DM6</f>
        <v>0</v>
      </c>
      <c r="CU10" s="513">
        <f>'C2-成本支付'!DN6</f>
        <v>0</v>
      </c>
      <c r="CV10" s="513">
        <f>'C2-成本支付'!DO6</f>
        <v>0</v>
      </c>
      <c r="CW10" s="513">
        <f>'C2-成本支付'!DP6</f>
        <v>0</v>
      </c>
      <c r="CX10" s="513">
        <f>'C2-成本支付'!DQ6</f>
        <v>0</v>
      </c>
      <c r="CY10" s="513">
        <f>'C2-成本支付'!DR6</f>
        <v>0</v>
      </c>
      <c r="CZ10" s="513">
        <f>'C2-成本支付'!DS6</f>
        <v>0</v>
      </c>
      <c r="DA10" s="513">
        <f>'C2-成本支付'!DT6</f>
        <v>0</v>
      </c>
      <c r="DB10" s="513">
        <f>'C2-成本支付'!DU6</f>
        <v>0</v>
      </c>
      <c r="DC10" s="513">
        <f>'C2-成本支付'!DV6</f>
        <v>0</v>
      </c>
      <c r="DD10" s="513">
        <f>'C2-成本支付'!DW6</f>
        <v>0</v>
      </c>
      <c r="DE10" s="513">
        <f>'C2-成本支付'!DX6</f>
        <v>0</v>
      </c>
      <c r="DF10" s="513">
        <f>'C2-成本支付'!DY6</f>
        <v>0</v>
      </c>
      <c r="DG10" s="513">
        <f>'C2-成本支付'!DZ6</f>
        <v>0</v>
      </c>
      <c r="DH10" s="513">
        <f>'C2-成本支付'!EA6</f>
        <v>0</v>
      </c>
      <c r="DI10" s="513">
        <f>'C2-成本支付'!EB6</f>
        <v>0</v>
      </c>
      <c r="DJ10" s="513">
        <f>'C2-成本支付'!EC6</f>
        <v>0</v>
      </c>
      <c r="DK10" s="513">
        <f>'C2-成本支付'!ED6</f>
        <v>0</v>
      </c>
      <c r="DL10" s="513">
        <f>'C2-成本支付'!EE6</f>
        <v>0</v>
      </c>
      <c r="DM10" s="513">
        <f>'C2-成本支付'!EF6</f>
        <v>0</v>
      </c>
      <c r="DN10" s="513">
        <f>'C2-成本支付'!EG6</f>
        <v>0</v>
      </c>
      <c r="DO10" s="514">
        <f>'C2-成本支付'!EH6</f>
        <v>0</v>
      </c>
    </row>
    <row r="11" spans="2:119" ht="16.5" customHeight="1" x14ac:dyDescent="0.25">
      <c r="B11" s="372">
        <v>2.4</v>
      </c>
      <c r="C11" s="366" t="s">
        <v>66</v>
      </c>
      <c r="D11" s="513"/>
      <c r="E11" s="513">
        <f t="shared" si="7"/>
        <v>0</v>
      </c>
      <c r="F11" s="568">
        <f ca="1">SUM(OFFSET(G11,,,1,MATCH('B1-基本信息'!$C$12,$G$2:$DOH$2,1)))</f>
        <v>0</v>
      </c>
      <c r="G11" s="515">
        <f>'C2-成本支付'!Z7</f>
        <v>0</v>
      </c>
      <c r="H11" s="513">
        <f>'C2-成本支付'!AA7</f>
        <v>0</v>
      </c>
      <c r="I11" s="513">
        <f>'C2-成本支付'!AB7</f>
        <v>0</v>
      </c>
      <c r="J11" s="513">
        <f>'C2-成本支付'!AC7</f>
        <v>0</v>
      </c>
      <c r="K11" s="513">
        <f>'C2-成本支付'!AD7</f>
        <v>0</v>
      </c>
      <c r="L11" s="513">
        <f>'C2-成本支付'!AE7</f>
        <v>0</v>
      </c>
      <c r="M11" s="513">
        <f>'C2-成本支付'!AF7</f>
        <v>0</v>
      </c>
      <c r="N11" s="513">
        <f>'C2-成本支付'!AG7</f>
        <v>0</v>
      </c>
      <c r="O11" s="513">
        <f>'C2-成本支付'!AH7</f>
        <v>0</v>
      </c>
      <c r="P11" s="513">
        <f>'C2-成本支付'!AI7</f>
        <v>0</v>
      </c>
      <c r="Q11" s="513">
        <f>'C2-成本支付'!AJ7</f>
        <v>0</v>
      </c>
      <c r="R11" s="513">
        <f>'C2-成本支付'!AK7</f>
        <v>0</v>
      </c>
      <c r="S11" s="513">
        <f>'C2-成本支付'!AL7</f>
        <v>0</v>
      </c>
      <c r="T11" s="513">
        <f>'C2-成本支付'!AM7</f>
        <v>0</v>
      </c>
      <c r="U11" s="513">
        <f>'C2-成本支付'!AN7</f>
        <v>0</v>
      </c>
      <c r="V11" s="513">
        <f>'C2-成本支付'!AO7</f>
        <v>0</v>
      </c>
      <c r="W11" s="513">
        <f>'C2-成本支付'!AP7</f>
        <v>0</v>
      </c>
      <c r="X11" s="513">
        <f>'C2-成本支付'!AQ7</f>
        <v>0</v>
      </c>
      <c r="Y11" s="513">
        <f>'C2-成本支付'!AR7</f>
        <v>0</v>
      </c>
      <c r="Z11" s="513">
        <f>'C2-成本支付'!AS7</f>
        <v>0</v>
      </c>
      <c r="AA11" s="513">
        <f>'C2-成本支付'!AT7</f>
        <v>0</v>
      </c>
      <c r="AB11" s="513">
        <f>'C2-成本支付'!AU7</f>
        <v>0</v>
      </c>
      <c r="AC11" s="513">
        <f>'C2-成本支付'!AV7</f>
        <v>0</v>
      </c>
      <c r="AD11" s="513">
        <f>'C2-成本支付'!AW7</f>
        <v>0</v>
      </c>
      <c r="AE11" s="513">
        <f>'C2-成本支付'!AX7</f>
        <v>0</v>
      </c>
      <c r="AF11" s="513">
        <f>'C2-成本支付'!AY7</f>
        <v>0</v>
      </c>
      <c r="AG11" s="513">
        <f>'C2-成本支付'!AZ7</f>
        <v>0</v>
      </c>
      <c r="AH11" s="513">
        <f>'C2-成本支付'!BA7</f>
        <v>0</v>
      </c>
      <c r="AI11" s="513">
        <f>'C2-成本支付'!BB7</f>
        <v>0</v>
      </c>
      <c r="AJ11" s="513">
        <f>'C2-成本支付'!BC7</f>
        <v>0</v>
      </c>
      <c r="AK11" s="513">
        <f>'C2-成本支付'!BD7</f>
        <v>0</v>
      </c>
      <c r="AL11" s="513">
        <f>'C2-成本支付'!BE7</f>
        <v>0</v>
      </c>
      <c r="AM11" s="513">
        <f>'C2-成本支付'!BF7</f>
        <v>0</v>
      </c>
      <c r="AN11" s="513">
        <f>'C2-成本支付'!BG7</f>
        <v>0</v>
      </c>
      <c r="AO11" s="513">
        <f>'C2-成本支付'!BH7</f>
        <v>0</v>
      </c>
      <c r="AP11" s="513">
        <f>'C2-成本支付'!BI7</f>
        <v>0</v>
      </c>
      <c r="AQ11" s="513">
        <f>'C2-成本支付'!BJ7</f>
        <v>0</v>
      </c>
      <c r="AR11" s="513">
        <f>'C2-成本支付'!BK7</f>
        <v>0</v>
      </c>
      <c r="AS11" s="513">
        <f>'C2-成本支付'!BL7</f>
        <v>0</v>
      </c>
      <c r="AT11" s="513">
        <f>'C2-成本支付'!BM7</f>
        <v>0</v>
      </c>
      <c r="AU11" s="513">
        <f>'C2-成本支付'!BN7</f>
        <v>0</v>
      </c>
      <c r="AV11" s="513">
        <f>'C2-成本支付'!BO7</f>
        <v>0</v>
      </c>
      <c r="AW11" s="513">
        <f>'C2-成本支付'!BP7</f>
        <v>0</v>
      </c>
      <c r="AX11" s="513">
        <f>'C2-成本支付'!BQ7</f>
        <v>0</v>
      </c>
      <c r="AY11" s="513">
        <f>'C2-成本支付'!BR7</f>
        <v>0</v>
      </c>
      <c r="AZ11" s="513">
        <f>'C2-成本支付'!BS7</f>
        <v>0</v>
      </c>
      <c r="BA11" s="513">
        <f>'C2-成本支付'!BT7</f>
        <v>0</v>
      </c>
      <c r="BB11" s="513">
        <f>'C2-成本支付'!BU7</f>
        <v>0</v>
      </c>
      <c r="BC11" s="513">
        <f>'C2-成本支付'!BV7</f>
        <v>0</v>
      </c>
      <c r="BD11" s="513">
        <f>'C2-成本支付'!BW7</f>
        <v>0</v>
      </c>
      <c r="BE11" s="513">
        <f>'C2-成本支付'!BX7</f>
        <v>0</v>
      </c>
      <c r="BF11" s="513">
        <f>'C2-成本支付'!BY7</f>
        <v>0</v>
      </c>
      <c r="BG11" s="513">
        <f>'C2-成本支付'!BZ7</f>
        <v>0</v>
      </c>
      <c r="BH11" s="513">
        <f>'C2-成本支付'!CA7</f>
        <v>0</v>
      </c>
      <c r="BI11" s="513">
        <f>'C2-成本支付'!CB7</f>
        <v>0</v>
      </c>
      <c r="BJ11" s="513">
        <f>'C2-成本支付'!CC7</f>
        <v>0</v>
      </c>
      <c r="BK11" s="513">
        <f>'C2-成本支付'!CD7</f>
        <v>0</v>
      </c>
      <c r="BL11" s="513">
        <f>'C2-成本支付'!CE7</f>
        <v>0</v>
      </c>
      <c r="BM11" s="513">
        <f>'C2-成本支付'!CF7</f>
        <v>0</v>
      </c>
      <c r="BN11" s="513">
        <f>'C2-成本支付'!CG7</f>
        <v>0</v>
      </c>
      <c r="BO11" s="513">
        <f>'C2-成本支付'!CH7</f>
        <v>0</v>
      </c>
      <c r="BP11" s="513">
        <f>'C2-成本支付'!CI7</f>
        <v>0</v>
      </c>
      <c r="BQ11" s="513">
        <f>'C2-成本支付'!CJ7</f>
        <v>0</v>
      </c>
      <c r="BR11" s="513">
        <f>'C2-成本支付'!CK7</f>
        <v>0</v>
      </c>
      <c r="BS11" s="513">
        <f>'C2-成本支付'!CL7</f>
        <v>0</v>
      </c>
      <c r="BT11" s="513">
        <f>'C2-成本支付'!CM7</f>
        <v>0</v>
      </c>
      <c r="BU11" s="513">
        <f>'C2-成本支付'!CN7</f>
        <v>0</v>
      </c>
      <c r="BV11" s="513">
        <f>'C2-成本支付'!CO7</f>
        <v>0</v>
      </c>
      <c r="BW11" s="513">
        <f>'C2-成本支付'!CP7</f>
        <v>0</v>
      </c>
      <c r="BX11" s="513">
        <f>'C2-成本支付'!CQ7</f>
        <v>0</v>
      </c>
      <c r="BY11" s="513">
        <f>'C2-成本支付'!CR7</f>
        <v>0</v>
      </c>
      <c r="BZ11" s="513">
        <f>'C2-成本支付'!CS7</f>
        <v>0</v>
      </c>
      <c r="CA11" s="513">
        <f>'C2-成本支付'!CT7</f>
        <v>0</v>
      </c>
      <c r="CB11" s="513">
        <f>'C2-成本支付'!CU7</f>
        <v>0</v>
      </c>
      <c r="CC11" s="513">
        <f>'C2-成本支付'!CV7</f>
        <v>0</v>
      </c>
      <c r="CD11" s="513">
        <f>'C2-成本支付'!CW7</f>
        <v>0</v>
      </c>
      <c r="CE11" s="513">
        <f>'C2-成本支付'!CX7</f>
        <v>0</v>
      </c>
      <c r="CF11" s="513">
        <f>'C2-成本支付'!CY7</f>
        <v>0</v>
      </c>
      <c r="CG11" s="513">
        <f>'C2-成本支付'!CZ7</f>
        <v>0</v>
      </c>
      <c r="CH11" s="513">
        <f>'C2-成本支付'!DA7</f>
        <v>0</v>
      </c>
      <c r="CI11" s="513">
        <f>'C2-成本支付'!DB7</f>
        <v>0</v>
      </c>
      <c r="CJ11" s="513">
        <f>'C2-成本支付'!DC7</f>
        <v>0</v>
      </c>
      <c r="CK11" s="513">
        <f>'C2-成本支付'!DD7</f>
        <v>0</v>
      </c>
      <c r="CL11" s="513">
        <f>'C2-成本支付'!DE7</f>
        <v>0</v>
      </c>
      <c r="CM11" s="513">
        <f>'C2-成本支付'!DF7</f>
        <v>0</v>
      </c>
      <c r="CN11" s="513">
        <f>'C2-成本支付'!DG7</f>
        <v>0</v>
      </c>
      <c r="CO11" s="513">
        <f>'C2-成本支付'!DH7</f>
        <v>0</v>
      </c>
      <c r="CP11" s="513">
        <f>'C2-成本支付'!DI7</f>
        <v>0</v>
      </c>
      <c r="CQ11" s="513">
        <f>'C2-成本支付'!DJ7</f>
        <v>0</v>
      </c>
      <c r="CR11" s="513">
        <f>'C2-成本支付'!DK7</f>
        <v>0</v>
      </c>
      <c r="CS11" s="513">
        <f>'C2-成本支付'!DL7</f>
        <v>0</v>
      </c>
      <c r="CT11" s="513">
        <f>'C2-成本支付'!DM7</f>
        <v>0</v>
      </c>
      <c r="CU11" s="513">
        <f>'C2-成本支付'!DN7</f>
        <v>0</v>
      </c>
      <c r="CV11" s="513">
        <f>'C2-成本支付'!DO7</f>
        <v>0</v>
      </c>
      <c r="CW11" s="513">
        <f>'C2-成本支付'!DP7</f>
        <v>0</v>
      </c>
      <c r="CX11" s="513">
        <f>'C2-成本支付'!DQ7</f>
        <v>0</v>
      </c>
      <c r="CY11" s="513">
        <f>'C2-成本支付'!DR7</f>
        <v>0</v>
      </c>
      <c r="CZ11" s="513">
        <f>'C2-成本支付'!DS7</f>
        <v>0</v>
      </c>
      <c r="DA11" s="513">
        <f>'C2-成本支付'!DT7</f>
        <v>0</v>
      </c>
      <c r="DB11" s="513">
        <f>'C2-成本支付'!DU7</f>
        <v>0</v>
      </c>
      <c r="DC11" s="513">
        <f>'C2-成本支付'!DV7</f>
        <v>0</v>
      </c>
      <c r="DD11" s="513">
        <f>'C2-成本支付'!DW7</f>
        <v>0</v>
      </c>
      <c r="DE11" s="513">
        <f>'C2-成本支付'!DX7</f>
        <v>0</v>
      </c>
      <c r="DF11" s="513">
        <f>'C2-成本支付'!DY7</f>
        <v>0</v>
      </c>
      <c r="DG11" s="513">
        <f>'C2-成本支付'!DZ7</f>
        <v>0</v>
      </c>
      <c r="DH11" s="513">
        <f>'C2-成本支付'!EA7</f>
        <v>0</v>
      </c>
      <c r="DI11" s="513">
        <f>'C2-成本支付'!EB7</f>
        <v>0</v>
      </c>
      <c r="DJ11" s="513">
        <f>'C2-成本支付'!EC7</f>
        <v>0</v>
      </c>
      <c r="DK11" s="513">
        <f>'C2-成本支付'!ED7</f>
        <v>0</v>
      </c>
      <c r="DL11" s="513">
        <f>'C2-成本支付'!EE7</f>
        <v>0</v>
      </c>
      <c r="DM11" s="513">
        <f>'C2-成本支付'!EF7</f>
        <v>0</v>
      </c>
      <c r="DN11" s="513">
        <f>'C2-成本支付'!EG7</f>
        <v>0</v>
      </c>
      <c r="DO11" s="514">
        <f>'C2-成本支付'!EH7</f>
        <v>0</v>
      </c>
    </row>
    <row r="12" spans="2:119" ht="16.5" customHeight="1" x14ac:dyDescent="0.25">
      <c r="B12" s="372">
        <v>2.5</v>
      </c>
      <c r="C12" s="366" t="s">
        <v>553</v>
      </c>
      <c r="D12" s="513"/>
      <c r="E12" s="513">
        <f t="shared" si="7"/>
        <v>0</v>
      </c>
      <c r="F12" s="568">
        <f ca="1">SUM(OFFSET(G12,,,1,MATCH('B1-基本信息'!$C$12,$G$2:$DOH$2,1)))</f>
        <v>0</v>
      </c>
      <c r="G12" s="515">
        <f>'C2-成本支付'!Z8</f>
        <v>0</v>
      </c>
      <c r="H12" s="513">
        <f>'C2-成本支付'!AA8</f>
        <v>0</v>
      </c>
      <c r="I12" s="513">
        <f>'C2-成本支付'!AB8</f>
        <v>0</v>
      </c>
      <c r="J12" s="513">
        <f>'C2-成本支付'!AC8</f>
        <v>0</v>
      </c>
      <c r="K12" s="513">
        <f>'C2-成本支付'!AD8</f>
        <v>0</v>
      </c>
      <c r="L12" s="513">
        <f>'C2-成本支付'!AE8</f>
        <v>0</v>
      </c>
      <c r="M12" s="513">
        <f>'C2-成本支付'!AF8</f>
        <v>0</v>
      </c>
      <c r="N12" s="513">
        <f>'C2-成本支付'!AG8</f>
        <v>0</v>
      </c>
      <c r="O12" s="513">
        <f>'C2-成本支付'!AH8</f>
        <v>0</v>
      </c>
      <c r="P12" s="513">
        <f>'C2-成本支付'!AI8</f>
        <v>0</v>
      </c>
      <c r="Q12" s="513">
        <f>'C2-成本支付'!AJ8</f>
        <v>0</v>
      </c>
      <c r="R12" s="513">
        <f>'C2-成本支付'!AK8</f>
        <v>0</v>
      </c>
      <c r="S12" s="513">
        <f>'C2-成本支付'!AL8</f>
        <v>0</v>
      </c>
      <c r="T12" s="513">
        <f>'C2-成本支付'!AM8</f>
        <v>0</v>
      </c>
      <c r="U12" s="513">
        <f>'C2-成本支付'!AN8</f>
        <v>0</v>
      </c>
      <c r="V12" s="513">
        <f>'C2-成本支付'!AO8</f>
        <v>0</v>
      </c>
      <c r="W12" s="513">
        <f>'C2-成本支付'!AP8</f>
        <v>0</v>
      </c>
      <c r="X12" s="513">
        <f>'C2-成本支付'!AQ8</f>
        <v>0</v>
      </c>
      <c r="Y12" s="513">
        <f>'C2-成本支付'!AR8</f>
        <v>0</v>
      </c>
      <c r="Z12" s="513">
        <f>'C2-成本支付'!AS8</f>
        <v>0</v>
      </c>
      <c r="AA12" s="513">
        <f>'C2-成本支付'!AT8</f>
        <v>0</v>
      </c>
      <c r="AB12" s="513">
        <f>'C2-成本支付'!AU8</f>
        <v>0</v>
      </c>
      <c r="AC12" s="513">
        <f>'C2-成本支付'!AV8</f>
        <v>0</v>
      </c>
      <c r="AD12" s="513">
        <f>'C2-成本支付'!AW8</f>
        <v>0</v>
      </c>
      <c r="AE12" s="513">
        <f>'C2-成本支付'!AX8</f>
        <v>0</v>
      </c>
      <c r="AF12" s="513">
        <f>'C2-成本支付'!AY8</f>
        <v>0</v>
      </c>
      <c r="AG12" s="513">
        <f>'C2-成本支付'!AZ8</f>
        <v>0</v>
      </c>
      <c r="AH12" s="513">
        <f>'C2-成本支付'!BA8</f>
        <v>0</v>
      </c>
      <c r="AI12" s="513">
        <f>'C2-成本支付'!BB8</f>
        <v>0</v>
      </c>
      <c r="AJ12" s="513">
        <f>'C2-成本支付'!BC8</f>
        <v>0</v>
      </c>
      <c r="AK12" s="513">
        <f>'C2-成本支付'!BD8</f>
        <v>0</v>
      </c>
      <c r="AL12" s="513">
        <f>'C2-成本支付'!BE8</f>
        <v>0</v>
      </c>
      <c r="AM12" s="513">
        <f>'C2-成本支付'!BF8</f>
        <v>0</v>
      </c>
      <c r="AN12" s="513">
        <f>'C2-成本支付'!BG8</f>
        <v>0</v>
      </c>
      <c r="AO12" s="513">
        <f>'C2-成本支付'!BH8</f>
        <v>0</v>
      </c>
      <c r="AP12" s="513">
        <f>'C2-成本支付'!BI8</f>
        <v>0</v>
      </c>
      <c r="AQ12" s="513">
        <f>'C2-成本支付'!BJ8</f>
        <v>0</v>
      </c>
      <c r="AR12" s="513">
        <f>'C2-成本支付'!BK8</f>
        <v>0</v>
      </c>
      <c r="AS12" s="513">
        <f>'C2-成本支付'!BL8</f>
        <v>0</v>
      </c>
      <c r="AT12" s="513">
        <f>'C2-成本支付'!BM8</f>
        <v>0</v>
      </c>
      <c r="AU12" s="513">
        <f>'C2-成本支付'!BN8</f>
        <v>0</v>
      </c>
      <c r="AV12" s="513">
        <f>'C2-成本支付'!BO8</f>
        <v>0</v>
      </c>
      <c r="AW12" s="513">
        <f>'C2-成本支付'!BP8</f>
        <v>0</v>
      </c>
      <c r="AX12" s="513">
        <f>'C2-成本支付'!BQ8</f>
        <v>0</v>
      </c>
      <c r="AY12" s="513">
        <f>'C2-成本支付'!BR8</f>
        <v>0</v>
      </c>
      <c r="AZ12" s="513">
        <f>'C2-成本支付'!BS8</f>
        <v>0</v>
      </c>
      <c r="BA12" s="513">
        <f>'C2-成本支付'!BT8</f>
        <v>0</v>
      </c>
      <c r="BB12" s="513">
        <f>'C2-成本支付'!BU8</f>
        <v>0</v>
      </c>
      <c r="BC12" s="513">
        <f>'C2-成本支付'!BV8</f>
        <v>0</v>
      </c>
      <c r="BD12" s="513">
        <f>'C2-成本支付'!BW8</f>
        <v>0</v>
      </c>
      <c r="BE12" s="513">
        <f>'C2-成本支付'!BX8</f>
        <v>0</v>
      </c>
      <c r="BF12" s="513">
        <f>'C2-成本支付'!BY8</f>
        <v>0</v>
      </c>
      <c r="BG12" s="513">
        <f>'C2-成本支付'!BZ8</f>
        <v>0</v>
      </c>
      <c r="BH12" s="513">
        <f>'C2-成本支付'!CA8</f>
        <v>0</v>
      </c>
      <c r="BI12" s="513">
        <f>'C2-成本支付'!CB8</f>
        <v>0</v>
      </c>
      <c r="BJ12" s="513">
        <f>'C2-成本支付'!CC8</f>
        <v>0</v>
      </c>
      <c r="BK12" s="513">
        <f>'C2-成本支付'!CD8</f>
        <v>0</v>
      </c>
      <c r="BL12" s="513">
        <f>'C2-成本支付'!CE8</f>
        <v>0</v>
      </c>
      <c r="BM12" s="513">
        <f>'C2-成本支付'!CF8</f>
        <v>0</v>
      </c>
      <c r="BN12" s="513">
        <f>'C2-成本支付'!CG8</f>
        <v>0</v>
      </c>
      <c r="BO12" s="513">
        <f>'C2-成本支付'!CH8</f>
        <v>0</v>
      </c>
      <c r="BP12" s="513">
        <f>'C2-成本支付'!CI8</f>
        <v>0</v>
      </c>
      <c r="BQ12" s="513">
        <f>'C2-成本支付'!CJ8</f>
        <v>0</v>
      </c>
      <c r="BR12" s="513">
        <f>'C2-成本支付'!CK8</f>
        <v>0</v>
      </c>
      <c r="BS12" s="513">
        <f>'C2-成本支付'!CL8</f>
        <v>0</v>
      </c>
      <c r="BT12" s="513">
        <f>'C2-成本支付'!CM8</f>
        <v>0</v>
      </c>
      <c r="BU12" s="513">
        <f>'C2-成本支付'!CN8</f>
        <v>0</v>
      </c>
      <c r="BV12" s="513">
        <f>'C2-成本支付'!CO8</f>
        <v>0</v>
      </c>
      <c r="BW12" s="513">
        <f>'C2-成本支付'!CP8</f>
        <v>0</v>
      </c>
      <c r="BX12" s="513">
        <f>'C2-成本支付'!CQ8</f>
        <v>0</v>
      </c>
      <c r="BY12" s="513">
        <f>'C2-成本支付'!CR8</f>
        <v>0</v>
      </c>
      <c r="BZ12" s="513">
        <f>'C2-成本支付'!CS8</f>
        <v>0</v>
      </c>
      <c r="CA12" s="513">
        <f>'C2-成本支付'!CT8</f>
        <v>0</v>
      </c>
      <c r="CB12" s="513">
        <f>'C2-成本支付'!CU8</f>
        <v>0</v>
      </c>
      <c r="CC12" s="513">
        <f>'C2-成本支付'!CV8</f>
        <v>0</v>
      </c>
      <c r="CD12" s="513">
        <f>'C2-成本支付'!CW8</f>
        <v>0</v>
      </c>
      <c r="CE12" s="513">
        <f>'C2-成本支付'!CX8</f>
        <v>0</v>
      </c>
      <c r="CF12" s="513">
        <f>'C2-成本支付'!CY8</f>
        <v>0</v>
      </c>
      <c r="CG12" s="513">
        <f>'C2-成本支付'!CZ8</f>
        <v>0</v>
      </c>
      <c r="CH12" s="513">
        <f>'C2-成本支付'!DA8</f>
        <v>0</v>
      </c>
      <c r="CI12" s="513">
        <f>'C2-成本支付'!DB8</f>
        <v>0</v>
      </c>
      <c r="CJ12" s="513">
        <f>'C2-成本支付'!DC8</f>
        <v>0</v>
      </c>
      <c r="CK12" s="513">
        <f>'C2-成本支付'!DD8</f>
        <v>0</v>
      </c>
      <c r="CL12" s="513">
        <f>'C2-成本支付'!DE8</f>
        <v>0</v>
      </c>
      <c r="CM12" s="513">
        <f>'C2-成本支付'!DF8</f>
        <v>0</v>
      </c>
      <c r="CN12" s="513">
        <f>'C2-成本支付'!DG8</f>
        <v>0</v>
      </c>
      <c r="CO12" s="513">
        <f>'C2-成本支付'!DH8</f>
        <v>0</v>
      </c>
      <c r="CP12" s="513">
        <f>'C2-成本支付'!DI8</f>
        <v>0</v>
      </c>
      <c r="CQ12" s="513">
        <f>'C2-成本支付'!DJ8</f>
        <v>0</v>
      </c>
      <c r="CR12" s="513">
        <f>'C2-成本支付'!DK8</f>
        <v>0</v>
      </c>
      <c r="CS12" s="513">
        <f>'C2-成本支付'!DL8</f>
        <v>0</v>
      </c>
      <c r="CT12" s="513">
        <f>'C2-成本支付'!DM8</f>
        <v>0</v>
      </c>
      <c r="CU12" s="513">
        <f>'C2-成本支付'!DN8</f>
        <v>0</v>
      </c>
      <c r="CV12" s="513">
        <f>'C2-成本支付'!DO8</f>
        <v>0</v>
      </c>
      <c r="CW12" s="513">
        <f>'C2-成本支付'!DP8</f>
        <v>0</v>
      </c>
      <c r="CX12" s="513">
        <f>'C2-成本支付'!DQ8</f>
        <v>0</v>
      </c>
      <c r="CY12" s="513">
        <f>'C2-成本支付'!DR8</f>
        <v>0</v>
      </c>
      <c r="CZ12" s="513">
        <f>'C2-成本支付'!DS8</f>
        <v>0</v>
      </c>
      <c r="DA12" s="513">
        <f>'C2-成本支付'!DT8</f>
        <v>0</v>
      </c>
      <c r="DB12" s="513">
        <f>'C2-成本支付'!DU8</f>
        <v>0</v>
      </c>
      <c r="DC12" s="513">
        <f>'C2-成本支付'!DV8</f>
        <v>0</v>
      </c>
      <c r="DD12" s="513">
        <f>'C2-成本支付'!DW8</f>
        <v>0</v>
      </c>
      <c r="DE12" s="513">
        <f>'C2-成本支付'!DX8</f>
        <v>0</v>
      </c>
      <c r="DF12" s="513">
        <f>'C2-成本支付'!DY8</f>
        <v>0</v>
      </c>
      <c r="DG12" s="513">
        <f>'C2-成本支付'!DZ8</f>
        <v>0</v>
      </c>
      <c r="DH12" s="513">
        <f>'C2-成本支付'!EA8</f>
        <v>0</v>
      </c>
      <c r="DI12" s="513">
        <f>'C2-成本支付'!EB8</f>
        <v>0</v>
      </c>
      <c r="DJ12" s="513">
        <f>'C2-成本支付'!EC8</f>
        <v>0</v>
      </c>
      <c r="DK12" s="513">
        <f>'C2-成本支付'!ED8</f>
        <v>0</v>
      </c>
      <c r="DL12" s="513">
        <f>'C2-成本支付'!EE8</f>
        <v>0</v>
      </c>
      <c r="DM12" s="513">
        <f>'C2-成本支付'!EF8</f>
        <v>0</v>
      </c>
      <c r="DN12" s="513">
        <f>'C2-成本支付'!EG8</f>
        <v>0</v>
      </c>
      <c r="DO12" s="514">
        <f>'C2-成本支付'!EH8</f>
        <v>0</v>
      </c>
    </row>
    <row r="13" spans="2:119" ht="16.5" customHeight="1" x14ac:dyDescent="0.25">
      <c r="B13" s="372">
        <v>2.6</v>
      </c>
      <c r="C13" s="366" t="s">
        <v>478</v>
      </c>
      <c r="D13" s="513"/>
      <c r="E13" s="513">
        <f t="shared" si="7"/>
        <v>0</v>
      </c>
      <c r="F13" s="568">
        <f ca="1">SUM(OFFSET(G13,,,1,MATCH('B1-基本信息'!$C$12,$G$2:$DOH$2,1)))</f>
        <v>0</v>
      </c>
      <c r="G13" s="515">
        <f>'C2-成本支付'!Z9</f>
        <v>0</v>
      </c>
      <c r="H13" s="513">
        <f>'C2-成本支付'!AA9</f>
        <v>0</v>
      </c>
      <c r="I13" s="513">
        <f>'C2-成本支付'!AB9</f>
        <v>0</v>
      </c>
      <c r="J13" s="513">
        <f>'C2-成本支付'!AC9</f>
        <v>0</v>
      </c>
      <c r="K13" s="513">
        <f>'C2-成本支付'!AD9</f>
        <v>0</v>
      </c>
      <c r="L13" s="513">
        <f>'C2-成本支付'!AE9</f>
        <v>0</v>
      </c>
      <c r="M13" s="513">
        <f>'C2-成本支付'!AF9</f>
        <v>0</v>
      </c>
      <c r="N13" s="513">
        <f>'C2-成本支付'!AG9</f>
        <v>0</v>
      </c>
      <c r="O13" s="513">
        <f>'C2-成本支付'!AH9</f>
        <v>0</v>
      </c>
      <c r="P13" s="513">
        <f>'C2-成本支付'!AI9</f>
        <v>0</v>
      </c>
      <c r="Q13" s="513">
        <f>'C2-成本支付'!AJ9</f>
        <v>0</v>
      </c>
      <c r="R13" s="513">
        <f>'C2-成本支付'!AK9</f>
        <v>0</v>
      </c>
      <c r="S13" s="513">
        <f>'C2-成本支付'!AL9</f>
        <v>0</v>
      </c>
      <c r="T13" s="513">
        <f>'C2-成本支付'!AM9</f>
        <v>0</v>
      </c>
      <c r="U13" s="513">
        <f>'C2-成本支付'!AN9</f>
        <v>0</v>
      </c>
      <c r="V13" s="513">
        <f>'C2-成本支付'!AO9</f>
        <v>0</v>
      </c>
      <c r="W13" s="513">
        <f>'C2-成本支付'!AP9</f>
        <v>0</v>
      </c>
      <c r="X13" s="513">
        <f>'C2-成本支付'!AQ9</f>
        <v>0</v>
      </c>
      <c r="Y13" s="513">
        <f>'C2-成本支付'!AR9</f>
        <v>0</v>
      </c>
      <c r="Z13" s="513">
        <f>'C2-成本支付'!AS9</f>
        <v>0</v>
      </c>
      <c r="AA13" s="513">
        <f>'C2-成本支付'!AT9</f>
        <v>0</v>
      </c>
      <c r="AB13" s="513">
        <f>'C2-成本支付'!AU9</f>
        <v>0</v>
      </c>
      <c r="AC13" s="513">
        <f>'C2-成本支付'!AV9</f>
        <v>0</v>
      </c>
      <c r="AD13" s="513">
        <f>'C2-成本支付'!AW9</f>
        <v>0</v>
      </c>
      <c r="AE13" s="513">
        <f>'C2-成本支付'!AX9</f>
        <v>0</v>
      </c>
      <c r="AF13" s="513">
        <f>'C2-成本支付'!AY9</f>
        <v>0</v>
      </c>
      <c r="AG13" s="513">
        <f>'C2-成本支付'!AZ9</f>
        <v>0</v>
      </c>
      <c r="AH13" s="513">
        <f>'C2-成本支付'!BA9</f>
        <v>0</v>
      </c>
      <c r="AI13" s="513">
        <f>'C2-成本支付'!BB9</f>
        <v>0</v>
      </c>
      <c r="AJ13" s="513">
        <f>'C2-成本支付'!BC9</f>
        <v>0</v>
      </c>
      <c r="AK13" s="513">
        <f>'C2-成本支付'!BD9</f>
        <v>0</v>
      </c>
      <c r="AL13" s="513">
        <f>'C2-成本支付'!BE9</f>
        <v>0</v>
      </c>
      <c r="AM13" s="513">
        <f>'C2-成本支付'!BF9</f>
        <v>0</v>
      </c>
      <c r="AN13" s="513">
        <f>'C2-成本支付'!BG9</f>
        <v>0</v>
      </c>
      <c r="AO13" s="513">
        <f>'C2-成本支付'!BH9</f>
        <v>0</v>
      </c>
      <c r="AP13" s="513">
        <f>'C2-成本支付'!BI9</f>
        <v>0</v>
      </c>
      <c r="AQ13" s="513">
        <f>'C2-成本支付'!BJ9</f>
        <v>0</v>
      </c>
      <c r="AR13" s="513">
        <f>'C2-成本支付'!BK9</f>
        <v>0</v>
      </c>
      <c r="AS13" s="513">
        <f>'C2-成本支付'!BL9</f>
        <v>0</v>
      </c>
      <c r="AT13" s="513">
        <f>'C2-成本支付'!BM9</f>
        <v>0</v>
      </c>
      <c r="AU13" s="513">
        <f>'C2-成本支付'!BN9</f>
        <v>0</v>
      </c>
      <c r="AV13" s="513">
        <f>'C2-成本支付'!BO9</f>
        <v>0</v>
      </c>
      <c r="AW13" s="513">
        <f>'C2-成本支付'!BP9</f>
        <v>0</v>
      </c>
      <c r="AX13" s="513">
        <f>'C2-成本支付'!BQ9</f>
        <v>0</v>
      </c>
      <c r="AY13" s="513">
        <f>'C2-成本支付'!BR9</f>
        <v>0</v>
      </c>
      <c r="AZ13" s="513">
        <f>'C2-成本支付'!BS9</f>
        <v>0</v>
      </c>
      <c r="BA13" s="513">
        <f>'C2-成本支付'!BT9</f>
        <v>0</v>
      </c>
      <c r="BB13" s="513">
        <f>'C2-成本支付'!BU9</f>
        <v>0</v>
      </c>
      <c r="BC13" s="513">
        <f>'C2-成本支付'!BV9</f>
        <v>0</v>
      </c>
      <c r="BD13" s="513">
        <f>'C2-成本支付'!BW9</f>
        <v>0</v>
      </c>
      <c r="BE13" s="513">
        <f>'C2-成本支付'!BX9</f>
        <v>0</v>
      </c>
      <c r="BF13" s="513">
        <f>'C2-成本支付'!BY9</f>
        <v>0</v>
      </c>
      <c r="BG13" s="513">
        <f>'C2-成本支付'!BZ9</f>
        <v>0</v>
      </c>
      <c r="BH13" s="513">
        <f>'C2-成本支付'!CA9</f>
        <v>0</v>
      </c>
      <c r="BI13" s="513">
        <f>'C2-成本支付'!CB9</f>
        <v>0</v>
      </c>
      <c r="BJ13" s="513">
        <f>'C2-成本支付'!CC9</f>
        <v>0</v>
      </c>
      <c r="BK13" s="513">
        <f>'C2-成本支付'!CD9</f>
        <v>0</v>
      </c>
      <c r="BL13" s="513">
        <f>'C2-成本支付'!CE9</f>
        <v>0</v>
      </c>
      <c r="BM13" s="513">
        <f>'C2-成本支付'!CF9</f>
        <v>0</v>
      </c>
      <c r="BN13" s="513">
        <f>'C2-成本支付'!CG9</f>
        <v>0</v>
      </c>
      <c r="BO13" s="513">
        <f>'C2-成本支付'!CH9</f>
        <v>0</v>
      </c>
      <c r="BP13" s="513">
        <f>'C2-成本支付'!CI9</f>
        <v>0</v>
      </c>
      <c r="BQ13" s="513">
        <f>'C2-成本支付'!CJ9</f>
        <v>0</v>
      </c>
      <c r="BR13" s="513">
        <f>'C2-成本支付'!CK9</f>
        <v>0</v>
      </c>
      <c r="BS13" s="513">
        <f>'C2-成本支付'!CL9</f>
        <v>0</v>
      </c>
      <c r="BT13" s="513">
        <f>'C2-成本支付'!CM9</f>
        <v>0</v>
      </c>
      <c r="BU13" s="513">
        <f>'C2-成本支付'!CN9</f>
        <v>0</v>
      </c>
      <c r="BV13" s="513">
        <f>'C2-成本支付'!CO9</f>
        <v>0</v>
      </c>
      <c r="BW13" s="513">
        <f>'C2-成本支付'!CP9</f>
        <v>0</v>
      </c>
      <c r="BX13" s="513">
        <f>'C2-成本支付'!CQ9</f>
        <v>0</v>
      </c>
      <c r="BY13" s="513">
        <f>'C2-成本支付'!CR9</f>
        <v>0</v>
      </c>
      <c r="BZ13" s="513">
        <f>'C2-成本支付'!CS9</f>
        <v>0</v>
      </c>
      <c r="CA13" s="513">
        <f>'C2-成本支付'!CT9</f>
        <v>0</v>
      </c>
      <c r="CB13" s="513">
        <f>'C2-成本支付'!CU9</f>
        <v>0</v>
      </c>
      <c r="CC13" s="513">
        <f>'C2-成本支付'!CV9</f>
        <v>0</v>
      </c>
      <c r="CD13" s="513">
        <f>'C2-成本支付'!CW9</f>
        <v>0</v>
      </c>
      <c r="CE13" s="513">
        <f>'C2-成本支付'!CX9</f>
        <v>0</v>
      </c>
      <c r="CF13" s="513">
        <f>'C2-成本支付'!CY9</f>
        <v>0</v>
      </c>
      <c r="CG13" s="513">
        <f>'C2-成本支付'!CZ9</f>
        <v>0</v>
      </c>
      <c r="CH13" s="513">
        <f>'C2-成本支付'!DA9</f>
        <v>0</v>
      </c>
      <c r="CI13" s="513">
        <f>'C2-成本支付'!DB9</f>
        <v>0</v>
      </c>
      <c r="CJ13" s="513">
        <f>'C2-成本支付'!DC9</f>
        <v>0</v>
      </c>
      <c r="CK13" s="513">
        <f>'C2-成本支付'!DD9</f>
        <v>0</v>
      </c>
      <c r="CL13" s="513">
        <f>'C2-成本支付'!DE9</f>
        <v>0</v>
      </c>
      <c r="CM13" s="513">
        <f>'C2-成本支付'!DF9</f>
        <v>0</v>
      </c>
      <c r="CN13" s="513">
        <f>'C2-成本支付'!DG9</f>
        <v>0</v>
      </c>
      <c r="CO13" s="513">
        <f>'C2-成本支付'!DH9</f>
        <v>0</v>
      </c>
      <c r="CP13" s="513">
        <f>'C2-成本支付'!DI9</f>
        <v>0</v>
      </c>
      <c r="CQ13" s="513">
        <f>'C2-成本支付'!DJ9</f>
        <v>0</v>
      </c>
      <c r="CR13" s="513">
        <f>'C2-成本支付'!DK9</f>
        <v>0</v>
      </c>
      <c r="CS13" s="513">
        <f>'C2-成本支付'!DL9</f>
        <v>0</v>
      </c>
      <c r="CT13" s="513">
        <f>'C2-成本支付'!DM9</f>
        <v>0</v>
      </c>
      <c r="CU13" s="513">
        <f>'C2-成本支付'!DN9</f>
        <v>0</v>
      </c>
      <c r="CV13" s="513">
        <f>'C2-成本支付'!DO9</f>
        <v>0</v>
      </c>
      <c r="CW13" s="513">
        <f>'C2-成本支付'!DP9</f>
        <v>0</v>
      </c>
      <c r="CX13" s="513">
        <f>'C2-成本支付'!DQ9</f>
        <v>0</v>
      </c>
      <c r="CY13" s="513">
        <f>'C2-成本支付'!DR9</f>
        <v>0</v>
      </c>
      <c r="CZ13" s="513">
        <f>'C2-成本支付'!DS9</f>
        <v>0</v>
      </c>
      <c r="DA13" s="513">
        <f>'C2-成本支付'!DT9</f>
        <v>0</v>
      </c>
      <c r="DB13" s="513">
        <f>'C2-成本支付'!DU9</f>
        <v>0</v>
      </c>
      <c r="DC13" s="513">
        <f>'C2-成本支付'!DV9</f>
        <v>0</v>
      </c>
      <c r="DD13" s="513">
        <f>'C2-成本支付'!DW9</f>
        <v>0</v>
      </c>
      <c r="DE13" s="513">
        <f>'C2-成本支付'!DX9</f>
        <v>0</v>
      </c>
      <c r="DF13" s="513">
        <f>'C2-成本支付'!DY9</f>
        <v>0</v>
      </c>
      <c r="DG13" s="513">
        <f>'C2-成本支付'!DZ9</f>
        <v>0</v>
      </c>
      <c r="DH13" s="513">
        <f>'C2-成本支付'!EA9</f>
        <v>0</v>
      </c>
      <c r="DI13" s="513">
        <f>'C2-成本支付'!EB9</f>
        <v>0</v>
      </c>
      <c r="DJ13" s="513">
        <f>'C2-成本支付'!EC9</f>
        <v>0</v>
      </c>
      <c r="DK13" s="513">
        <f>'C2-成本支付'!ED9</f>
        <v>0</v>
      </c>
      <c r="DL13" s="513">
        <f>'C2-成本支付'!EE9</f>
        <v>0</v>
      </c>
      <c r="DM13" s="513">
        <f>'C2-成本支付'!EF9</f>
        <v>0</v>
      </c>
      <c r="DN13" s="513">
        <f>'C2-成本支付'!EG9</f>
        <v>0</v>
      </c>
      <c r="DO13" s="514">
        <f>'C2-成本支付'!EH9</f>
        <v>0</v>
      </c>
    </row>
    <row r="14" spans="2:119" ht="16.5" customHeight="1" x14ac:dyDescent="0.25">
      <c r="B14" s="372">
        <v>2.7</v>
      </c>
      <c r="C14" s="366" t="s">
        <v>648</v>
      </c>
      <c r="D14" s="513"/>
      <c r="E14" s="513">
        <f t="shared" si="7"/>
        <v>0</v>
      </c>
      <c r="F14" s="568">
        <f ca="1">SUM(OFFSET(G14,,,1,MATCH('B1-基本信息'!$C$12,$G$2:$DOH$2,1)))</f>
        <v>0</v>
      </c>
      <c r="G14" s="515">
        <f>'D1-期间费用'!Z4</f>
        <v>0</v>
      </c>
      <c r="H14" s="513">
        <f>'D1-期间费用'!AA4</f>
        <v>0</v>
      </c>
      <c r="I14" s="513">
        <f>'D1-期间费用'!AB4</f>
        <v>0</v>
      </c>
      <c r="J14" s="513">
        <f>'D1-期间费用'!AC4</f>
        <v>0</v>
      </c>
      <c r="K14" s="513">
        <f>'D1-期间费用'!AD4</f>
        <v>0</v>
      </c>
      <c r="L14" s="513">
        <f>'D1-期间费用'!AE4</f>
        <v>0</v>
      </c>
      <c r="M14" s="513">
        <f>'D1-期间费用'!AF4</f>
        <v>0</v>
      </c>
      <c r="N14" s="513">
        <f>'D1-期间费用'!AG4</f>
        <v>0</v>
      </c>
      <c r="O14" s="513">
        <f>'D1-期间费用'!AH4</f>
        <v>0</v>
      </c>
      <c r="P14" s="513">
        <f>'D1-期间费用'!AI4</f>
        <v>0</v>
      </c>
      <c r="Q14" s="513">
        <f>'D1-期间费用'!AJ4</f>
        <v>0</v>
      </c>
      <c r="R14" s="513">
        <f>'D1-期间费用'!AK4</f>
        <v>0</v>
      </c>
      <c r="S14" s="513">
        <f>'D1-期间费用'!AL4</f>
        <v>0</v>
      </c>
      <c r="T14" s="513">
        <f>'D1-期间费用'!AM4</f>
        <v>0</v>
      </c>
      <c r="U14" s="513">
        <f>'D1-期间费用'!AN4</f>
        <v>0</v>
      </c>
      <c r="V14" s="513">
        <f>'D1-期间费用'!AO4</f>
        <v>0</v>
      </c>
      <c r="W14" s="513">
        <f>'D1-期间费用'!AP4</f>
        <v>0</v>
      </c>
      <c r="X14" s="513">
        <f>'D1-期间费用'!AQ4</f>
        <v>0</v>
      </c>
      <c r="Y14" s="513">
        <f>'D1-期间费用'!AR4</f>
        <v>0</v>
      </c>
      <c r="Z14" s="513">
        <f>'D1-期间费用'!AS4</f>
        <v>0</v>
      </c>
      <c r="AA14" s="513">
        <f>'D1-期间费用'!AT4</f>
        <v>0</v>
      </c>
      <c r="AB14" s="513">
        <f>'D1-期间费用'!AU4</f>
        <v>0</v>
      </c>
      <c r="AC14" s="513">
        <f>'D1-期间费用'!AV4</f>
        <v>0</v>
      </c>
      <c r="AD14" s="513">
        <f>'D1-期间费用'!AW4</f>
        <v>0</v>
      </c>
      <c r="AE14" s="513">
        <f>'D1-期间费用'!AX4</f>
        <v>0</v>
      </c>
      <c r="AF14" s="513">
        <f>'D1-期间费用'!AY4</f>
        <v>0</v>
      </c>
      <c r="AG14" s="513">
        <f>'D1-期间费用'!AZ4</f>
        <v>0</v>
      </c>
      <c r="AH14" s="513">
        <f>'D1-期间费用'!BA4</f>
        <v>0</v>
      </c>
      <c r="AI14" s="513">
        <f>'D1-期间费用'!BB4</f>
        <v>0</v>
      </c>
      <c r="AJ14" s="513">
        <f>'D1-期间费用'!BC4</f>
        <v>0</v>
      </c>
      <c r="AK14" s="513">
        <f>'D1-期间费用'!BD4</f>
        <v>0</v>
      </c>
      <c r="AL14" s="513">
        <f>'D1-期间费用'!BE4</f>
        <v>0</v>
      </c>
      <c r="AM14" s="513">
        <f>'D1-期间费用'!BF4</f>
        <v>0</v>
      </c>
      <c r="AN14" s="513">
        <f>'D1-期间费用'!BG4</f>
        <v>0</v>
      </c>
      <c r="AO14" s="513">
        <f>'D1-期间费用'!BH4</f>
        <v>0</v>
      </c>
      <c r="AP14" s="513">
        <f>'D1-期间费用'!BI4</f>
        <v>0</v>
      </c>
      <c r="AQ14" s="513">
        <f>'D1-期间费用'!BJ4</f>
        <v>0</v>
      </c>
      <c r="AR14" s="513">
        <f>'D1-期间费用'!BK4</f>
        <v>0</v>
      </c>
      <c r="AS14" s="513">
        <f>'D1-期间费用'!BL4</f>
        <v>0</v>
      </c>
      <c r="AT14" s="513">
        <f>'D1-期间费用'!BM4</f>
        <v>0</v>
      </c>
      <c r="AU14" s="513">
        <f>'D1-期间费用'!BN4</f>
        <v>0</v>
      </c>
      <c r="AV14" s="513">
        <f>'D1-期间费用'!BO4</f>
        <v>0</v>
      </c>
      <c r="AW14" s="513">
        <f>'D1-期间费用'!BP4</f>
        <v>0</v>
      </c>
      <c r="AX14" s="513">
        <f>'D1-期间费用'!BQ4</f>
        <v>0</v>
      </c>
      <c r="AY14" s="513">
        <f>'D1-期间费用'!BR4</f>
        <v>0</v>
      </c>
      <c r="AZ14" s="513">
        <f>'D1-期间费用'!BS4</f>
        <v>0</v>
      </c>
      <c r="BA14" s="513">
        <f>'D1-期间费用'!BT4</f>
        <v>0</v>
      </c>
      <c r="BB14" s="513">
        <f>'D1-期间费用'!BU4</f>
        <v>0</v>
      </c>
      <c r="BC14" s="513">
        <f>'D1-期间费用'!BV4</f>
        <v>0</v>
      </c>
      <c r="BD14" s="513">
        <f>'D1-期间费用'!BW4</f>
        <v>0</v>
      </c>
      <c r="BE14" s="513">
        <f>'D1-期间费用'!BX4</f>
        <v>0</v>
      </c>
      <c r="BF14" s="513">
        <f>'D1-期间费用'!BY4</f>
        <v>0</v>
      </c>
      <c r="BG14" s="513">
        <f>'D1-期间费用'!BZ4</f>
        <v>0</v>
      </c>
      <c r="BH14" s="513">
        <f>'D1-期间费用'!CA4</f>
        <v>0</v>
      </c>
      <c r="BI14" s="513">
        <f>'D1-期间费用'!CB4</f>
        <v>0</v>
      </c>
      <c r="BJ14" s="513">
        <f>'D1-期间费用'!CC4</f>
        <v>0</v>
      </c>
      <c r="BK14" s="513">
        <f>'D1-期间费用'!CD4</f>
        <v>0</v>
      </c>
      <c r="BL14" s="513">
        <f>'D1-期间费用'!CE4</f>
        <v>0</v>
      </c>
      <c r="BM14" s="513">
        <f>'D1-期间费用'!CF4</f>
        <v>0</v>
      </c>
      <c r="BN14" s="513">
        <f>'D1-期间费用'!CG4</f>
        <v>0</v>
      </c>
      <c r="BO14" s="513">
        <f>'D1-期间费用'!CH4</f>
        <v>0</v>
      </c>
      <c r="BP14" s="513">
        <f>'D1-期间费用'!CI4</f>
        <v>0</v>
      </c>
      <c r="BQ14" s="513">
        <f>'D1-期间费用'!CJ4</f>
        <v>0</v>
      </c>
      <c r="BR14" s="513">
        <f>'D1-期间费用'!CK4</f>
        <v>0</v>
      </c>
      <c r="BS14" s="513">
        <f>'D1-期间费用'!CL4</f>
        <v>0</v>
      </c>
      <c r="BT14" s="513">
        <f>'D1-期间费用'!CM4</f>
        <v>0</v>
      </c>
      <c r="BU14" s="513">
        <f>'D1-期间费用'!CN4</f>
        <v>0</v>
      </c>
      <c r="BV14" s="513">
        <f>'D1-期间费用'!CO4</f>
        <v>0</v>
      </c>
      <c r="BW14" s="513">
        <f>'D1-期间费用'!CP4</f>
        <v>0</v>
      </c>
      <c r="BX14" s="513">
        <f>'D1-期间费用'!CQ4</f>
        <v>0</v>
      </c>
      <c r="BY14" s="513">
        <f>'D1-期间费用'!CR4</f>
        <v>0</v>
      </c>
      <c r="BZ14" s="513">
        <f>'D1-期间费用'!CS4</f>
        <v>0</v>
      </c>
      <c r="CA14" s="513">
        <f>'D1-期间费用'!CT4</f>
        <v>0</v>
      </c>
      <c r="CB14" s="513">
        <f>'D1-期间费用'!CU4</f>
        <v>0</v>
      </c>
      <c r="CC14" s="513">
        <f>'D1-期间费用'!CV4</f>
        <v>0</v>
      </c>
      <c r="CD14" s="513">
        <f>'D1-期间费用'!CW4</f>
        <v>0</v>
      </c>
      <c r="CE14" s="513">
        <f>'D1-期间费用'!CX4</f>
        <v>0</v>
      </c>
      <c r="CF14" s="513">
        <f>'D1-期间费用'!CY4</f>
        <v>0</v>
      </c>
      <c r="CG14" s="513">
        <f>'D1-期间费用'!CZ4</f>
        <v>0</v>
      </c>
      <c r="CH14" s="513">
        <f>'D1-期间费用'!DA4</f>
        <v>0</v>
      </c>
      <c r="CI14" s="513">
        <f>'D1-期间费用'!DB4</f>
        <v>0</v>
      </c>
      <c r="CJ14" s="513">
        <f>'D1-期间费用'!DC4</f>
        <v>0</v>
      </c>
      <c r="CK14" s="513">
        <f>'D1-期间费用'!DD4</f>
        <v>0</v>
      </c>
      <c r="CL14" s="513">
        <f>'D1-期间费用'!DE4</f>
        <v>0</v>
      </c>
      <c r="CM14" s="513">
        <f>'D1-期间费用'!DF4</f>
        <v>0</v>
      </c>
      <c r="CN14" s="513">
        <f>'D1-期间费用'!DG4</f>
        <v>0</v>
      </c>
      <c r="CO14" s="513">
        <f>'D1-期间费用'!DH4</f>
        <v>0</v>
      </c>
      <c r="CP14" s="513">
        <f>'D1-期间费用'!DI4</f>
        <v>0</v>
      </c>
      <c r="CQ14" s="513">
        <f>'D1-期间费用'!DJ4</f>
        <v>0</v>
      </c>
      <c r="CR14" s="513">
        <f>'D1-期间费用'!DK4</f>
        <v>0</v>
      </c>
      <c r="CS14" s="513">
        <f>'D1-期间费用'!DL4</f>
        <v>0</v>
      </c>
      <c r="CT14" s="513">
        <f>'D1-期间费用'!DM4</f>
        <v>0</v>
      </c>
      <c r="CU14" s="513">
        <f>'D1-期间费用'!DN4</f>
        <v>0</v>
      </c>
      <c r="CV14" s="513">
        <f>'D1-期间费用'!DO4</f>
        <v>0</v>
      </c>
      <c r="CW14" s="513">
        <f>'D1-期间费用'!DP4</f>
        <v>0</v>
      </c>
      <c r="CX14" s="513">
        <f>'D1-期间费用'!DQ4</f>
        <v>0</v>
      </c>
      <c r="CY14" s="513">
        <f>'D1-期间费用'!DR4</f>
        <v>0</v>
      </c>
      <c r="CZ14" s="513">
        <f>'D1-期间费用'!DS4</f>
        <v>0</v>
      </c>
      <c r="DA14" s="513">
        <f>'D1-期间费用'!DT4</f>
        <v>0</v>
      </c>
      <c r="DB14" s="513">
        <f>'D1-期间费用'!DU4</f>
        <v>0</v>
      </c>
      <c r="DC14" s="513">
        <f>'D1-期间费用'!DV4</f>
        <v>0</v>
      </c>
      <c r="DD14" s="513">
        <f>'D1-期间费用'!DW4</f>
        <v>0</v>
      </c>
      <c r="DE14" s="513">
        <f>'D1-期间费用'!DX4</f>
        <v>0</v>
      </c>
      <c r="DF14" s="513">
        <f>'D1-期间费用'!DY4</f>
        <v>0</v>
      </c>
      <c r="DG14" s="513">
        <f>'D1-期间费用'!DZ4</f>
        <v>0</v>
      </c>
      <c r="DH14" s="513">
        <f>'D1-期间费用'!EA4</f>
        <v>0</v>
      </c>
      <c r="DI14" s="513">
        <f>'D1-期间费用'!EB4</f>
        <v>0</v>
      </c>
      <c r="DJ14" s="513">
        <f>'D1-期间费用'!EC4</f>
        <v>0</v>
      </c>
      <c r="DK14" s="513">
        <f>'D1-期间费用'!ED4</f>
        <v>0</v>
      </c>
      <c r="DL14" s="513">
        <f>'D1-期间费用'!EE4</f>
        <v>0</v>
      </c>
      <c r="DM14" s="513">
        <f>'D1-期间费用'!EF4</f>
        <v>0</v>
      </c>
      <c r="DN14" s="513">
        <f>'D1-期间费用'!EG4</f>
        <v>0</v>
      </c>
      <c r="DO14" s="514">
        <f>'D1-期间费用'!EH4</f>
        <v>0</v>
      </c>
    </row>
    <row r="15" spans="2:119" ht="16.5" customHeight="1" x14ac:dyDescent="0.25">
      <c r="B15" s="372">
        <v>2.8</v>
      </c>
      <c r="C15" s="366" t="s">
        <v>649</v>
      </c>
      <c r="D15" s="513"/>
      <c r="E15" s="513">
        <f t="shared" si="7"/>
        <v>0</v>
      </c>
      <c r="F15" s="568">
        <f ca="1">SUM(OFFSET(G15,,,1,MATCH('B1-基本信息'!$C$12,$G$2:$DOH$2,1)))</f>
        <v>0</v>
      </c>
      <c r="G15" s="515">
        <f>'D1-期间费用'!Z21</f>
        <v>0</v>
      </c>
      <c r="H15" s="513">
        <f>'D1-期间费用'!AA21</f>
        <v>0</v>
      </c>
      <c r="I15" s="513">
        <f>'D1-期间费用'!AB21</f>
        <v>0</v>
      </c>
      <c r="J15" s="513">
        <f>'D1-期间费用'!AC21</f>
        <v>0</v>
      </c>
      <c r="K15" s="513">
        <f>'D1-期间费用'!AD21</f>
        <v>0</v>
      </c>
      <c r="L15" s="513">
        <f>'D1-期间费用'!AE21</f>
        <v>0</v>
      </c>
      <c r="M15" s="513">
        <f>'D1-期间费用'!AF21</f>
        <v>0</v>
      </c>
      <c r="N15" s="513">
        <f>'D1-期间费用'!AG21</f>
        <v>0</v>
      </c>
      <c r="O15" s="513">
        <f>'D1-期间费用'!AH21</f>
        <v>0</v>
      </c>
      <c r="P15" s="513">
        <f>'D1-期间费用'!AI21</f>
        <v>0</v>
      </c>
      <c r="Q15" s="513">
        <f>'D1-期间费用'!AJ21</f>
        <v>0</v>
      </c>
      <c r="R15" s="513">
        <f>'D1-期间费用'!AK21</f>
        <v>0</v>
      </c>
      <c r="S15" s="513">
        <f>'D1-期间费用'!AL21</f>
        <v>0</v>
      </c>
      <c r="T15" s="513">
        <f>'D1-期间费用'!AM21</f>
        <v>0</v>
      </c>
      <c r="U15" s="513">
        <f>'D1-期间费用'!AN21</f>
        <v>0</v>
      </c>
      <c r="V15" s="513">
        <f>'D1-期间费用'!AO21</f>
        <v>0</v>
      </c>
      <c r="W15" s="513">
        <f>'D1-期间费用'!AP21</f>
        <v>0</v>
      </c>
      <c r="X15" s="513">
        <f>'D1-期间费用'!AQ21</f>
        <v>0</v>
      </c>
      <c r="Y15" s="513">
        <f>'D1-期间费用'!AR21</f>
        <v>0</v>
      </c>
      <c r="Z15" s="513">
        <f>'D1-期间费用'!AS21</f>
        <v>0</v>
      </c>
      <c r="AA15" s="513">
        <f>'D1-期间费用'!AT21</f>
        <v>0</v>
      </c>
      <c r="AB15" s="513">
        <f>'D1-期间费用'!AU21</f>
        <v>0</v>
      </c>
      <c r="AC15" s="513">
        <f>'D1-期间费用'!AV21</f>
        <v>0</v>
      </c>
      <c r="AD15" s="513">
        <f>'D1-期间费用'!AW21</f>
        <v>0</v>
      </c>
      <c r="AE15" s="513">
        <f>'D1-期间费用'!AX21</f>
        <v>0</v>
      </c>
      <c r="AF15" s="513">
        <f>'D1-期间费用'!AY21</f>
        <v>0</v>
      </c>
      <c r="AG15" s="513">
        <f>'D1-期间费用'!AZ21</f>
        <v>0</v>
      </c>
      <c r="AH15" s="513">
        <f>'D1-期间费用'!BA21</f>
        <v>0</v>
      </c>
      <c r="AI15" s="513">
        <f>'D1-期间费用'!BB21</f>
        <v>0</v>
      </c>
      <c r="AJ15" s="513">
        <f>'D1-期间费用'!BC21</f>
        <v>0</v>
      </c>
      <c r="AK15" s="513">
        <f>'D1-期间费用'!BD21</f>
        <v>0</v>
      </c>
      <c r="AL15" s="513">
        <f>'D1-期间费用'!BE21</f>
        <v>0</v>
      </c>
      <c r="AM15" s="513">
        <f>'D1-期间费用'!BF21</f>
        <v>0</v>
      </c>
      <c r="AN15" s="513">
        <f>'D1-期间费用'!BG21</f>
        <v>0</v>
      </c>
      <c r="AO15" s="513">
        <f>'D1-期间费用'!BH21</f>
        <v>0</v>
      </c>
      <c r="AP15" s="513">
        <f>'D1-期间费用'!BI21</f>
        <v>0</v>
      </c>
      <c r="AQ15" s="513">
        <f>'D1-期间费用'!BJ21</f>
        <v>0</v>
      </c>
      <c r="AR15" s="513">
        <f>'D1-期间费用'!BK21</f>
        <v>0</v>
      </c>
      <c r="AS15" s="513">
        <f>'D1-期间费用'!BL21</f>
        <v>0</v>
      </c>
      <c r="AT15" s="513">
        <f>'D1-期间费用'!BM21</f>
        <v>0</v>
      </c>
      <c r="AU15" s="513">
        <f>'D1-期间费用'!BN21</f>
        <v>0</v>
      </c>
      <c r="AV15" s="513">
        <f>'D1-期间费用'!BO21</f>
        <v>0</v>
      </c>
      <c r="AW15" s="513">
        <f>'D1-期间费用'!BP21</f>
        <v>0</v>
      </c>
      <c r="AX15" s="513">
        <f>'D1-期间费用'!BQ21</f>
        <v>0</v>
      </c>
      <c r="AY15" s="513">
        <f>'D1-期间费用'!BR21</f>
        <v>0</v>
      </c>
      <c r="AZ15" s="513">
        <f>'D1-期间费用'!BS21</f>
        <v>0</v>
      </c>
      <c r="BA15" s="513">
        <f>'D1-期间费用'!BT21</f>
        <v>0</v>
      </c>
      <c r="BB15" s="513">
        <f>'D1-期间费用'!BU21</f>
        <v>0</v>
      </c>
      <c r="BC15" s="513">
        <f>'D1-期间费用'!BV21</f>
        <v>0</v>
      </c>
      <c r="BD15" s="513">
        <f>'D1-期间费用'!BW21</f>
        <v>0</v>
      </c>
      <c r="BE15" s="513">
        <f>'D1-期间费用'!BX21</f>
        <v>0</v>
      </c>
      <c r="BF15" s="513">
        <f>'D1-期间费用'!BY21</f>
        <v>0</v>
      </c>
      <c r="BG15" s="513">
        <f>'D1-期间费用'!BZ21</f>
        <v>0</v>
      </c>
      <c r="BH15" s="513">
        <f>'D1-期间费用'!CA21</f>
        <v>0</v>
      </c>
      <c r="BI15" s="513">
        <f>'D1-期间费用'!CB21</f>
        <v>0</v>
      </c>
      <c r="BJ15" s="513">
        <f>'D1-期间费用'!CC21</f>
        <v>0</v>
      </c>
      <c r="BK15" s="513">
        <f>'D1-期间费用'!CD21</f>
        <v>0</v>
      </c>
      <c r="BL15" s="513">
        <f>'D1-期间费用'!CE21</f>
        <v>0</v>
      </c>
      <c r="BM15" s="513">
        <f>'D1-期间费用'!CF21</f>
        <v>0</v>
      </c>
      <c r="BN15" s="513">
        <f>'D1-期间费用'!CG21</f>
        <v>0</v>
      </c>
      <c r="BO15" s="513">
        <f>'D1-期间费用'!CH21</f>
        <v>0</v>
      </c>
      <c r="BP15" s="513">
        <f>'D1-期间费用'!CI21</f>
        <v>0</v>
      </c>
      <c r="BQ15" s="513">
        <f>'D1-期间费用'!CJ21</f>
        <v>0</v>
      </c>
      <c r="BR15" s="513">
        <f>'D1-期间费用'!CK21</f>
        <v>0</v>
      </c>
      <c r="BS15" s="513">
        <f>'D1-期间费用'!CL21</f>
        <v>0</v>
      </c>
      <c r="BT15" s="513">
        <f>'D1-期间费用'!CM21</f>
        <v>0</v>
      </c>
      <c r="BU15" s="513">
        <f>'D1-期间费用'!CN21</f>
        <v>0</v>
      </c>
      <c r="BV15" s="513">
        <f>'D1-期间费用'!CO21</f>
        <v>0</v>
      </c>
      <c r="BW15" s="513">
        <f>'D1-期间费用'!CP21</f>
        <v>0</v>
      </c>
      <c r="BX15" s="513">
        <f>'D1-期间费用'!CQ21</f>
        <v>0</v>
      </c>
      <c r="BY15" s="513">
        <f>'D1-期间费用'!CR21</f>
        <v>0</v>
      </c>
      <c r="BZ15" s="513">
        <f>'D1-期间费用'!CS21</f>
        <v>0</v>
      </c>
      <c r="CA15" s="513">
        <f>'D1-期间费用'!CT21</f>
        <v>0</v>
      </c>
      <c r="CB15" s="513">
        <f>'D1-期间费用'!CU21</f>
        <v>0</v>
      </c>
      <c r="CC15" s="513">
        <f>'D1-期间费用'!CV21</f>
        <v>0</v>
      </c>
      <c r="CD15" s="513">
        <f>'D1-期间费用'!CW21</f>
        <v>0</v>
      </c>
      <c r="CE15" s="513">
        <f>'D1-期间费用'!CX21</f>
        <v>0</v>
      </c>
      <c r="CF15" s="513">
        <f>'D1-期间费用'!CY21</f>
        <v>0</v>
      </c>
      <c r="CG15" s="513">
        <f>'D1-期间费用'!CZ21</f>
        <v>0</v>
      </c>
      <c r="CH15" s="513">
        <f>'D1-期间费用'!DA21</f>
        <v>0</v>
      </c>
      <c r="CI15" s="513">
        <f>'D1-期间费用'!DB21</f>
        <v>0</v>
      </c>
      <c r="CJ15" s="513">
        <f>'D1-期间费用'!DC21</f>
        <v>0</v>
      </c>
      <c r="CK15" s="513">
        <f>'D1-期间费用'!DD21</f>
        <v>0</v>
      </c>
      <c r="CL15" s="513">
        <f>'D1-期间费用'!DE21</f>
        <v>0</v>
      </c>
      <c r="CM15" s="513">
        <f>'D1-期间费用'!DF21</f>
        <v>0</v>
      </c>
      <c r="CN15" s="513">
        <f>'D1-期间费用'!DG21</f>
        <v>0</v>
      </c>
      <c r="CO15" s="513">
        <f>'D1-期间费用'!DH21</f>
        <v>0</v>
      </c>
      <c r="CP15" s="513">
        <f>'D1-期间费用'!DI21</f>
        <v>0</v>
      </c>
      <c r="CQ15" s="513">
        <f>'D1-期间费用'!DJ21</f>
        <v>0</v>
      </c>
      <c r="CR15" s="513">
        <f>'D1-期间费用'!DK21</f>
        <v>0</v>
      </c>
      <c r="CS15" s="513">
        <f>'D1-期间费用'!DL21</f>
        <v>0</v>
      </c>
      <c r="CT15" s="513">
        <f>'D1-期间费用'!DM21</f>
        <v>0</v>
      </c>
      <c r="CU15" s="513">
        <f>'D1-期间费用'!DN21</f>
        <v>0</v>
      </c>
      <c r="CV15" s="513">
        <f>'D1-期间费用'!DO21</f>
        <v>0</v>
      </c>
      <c r="CW15" s="513">
        <f>'D1-期间费用'!DP21</f>
        <v>0</v>
      </c>
      <c r="CX15" s="513">
        <f>'D1-期间费用'!DQ21</f>
        <v>0</v>
      </c>
      <c r="CY15" s="513">
        <f>'D1-期间费用'!DR21</f>
        <v>0</v>
      </c>
      <c r="CZ15" s="513">
        <f>'D1-期间费用'!DS21</f>
        <v>0</v>
      </c>
      <c r="DA15" s="513">
        <f>'D1-期间费用'!DT21</f>
        <v>0</v>
      </c>
      <c r="DB15" s="513">
        <f>'D1-期间费用'!DU21</f>
        <v>0</v>
      </c>
      <c r="DC15" s="513">
        <f>'D1-期间费用'!DV21</f>
        <v>0</v>
      </c>
      <c r="DD15" s="513">
        <f>'D1-期间费用'!DW21</f>
        <v>0</v>
      </c>
      <c r="DE15" s="513">
        <f>'D1-期间费用'!DX21</f>
        <v>0</v>
      </c>
      <c r="DF15" s="513">
        <f>'D1-期间费用'!DY21</f>
        <v>0</v>
      </c>
      <c r="DG15" s="513">
        <f>'D1-期间费用'!DZ21</f>
        <v>0</v>
      </c>
      <c r="DH15" s="513">
        <f>'D1-期间费用'!EA21</f>
        <v>0</v>
      </c>
      <c r="DI15" s="513">
        <f>'D1-期间费用'!EB21</f>
        <v>0</v>
      </c>
      <c r="DJ15" s="513">
        <f>'D1-期间费用'!EC21</f>
        <v>0</v>
      </c>
      <c r="DK15" s="513">
        <f>'D1-期间费用'!ED21</f>
        <v>0</v>
      </c>
      <c r="DL15" s="513">
        <f>'D1-期间费用'!EE21</f>
        <v>0</v>
      </c>
      <c r="DM15" s="513">
        <f>'D1-期间费用'!EF21</f>
        <v>0</v>
      </c>
      <c r="DN15" s="513">
        <f>'D1-期间费用'!EG21</f>
        <v>0</v>
      </c>
      <c r="DO15" s="514">
        <f>'D1-期间费用'!EH21</f>
        <v>0</v>
      </c>
    </row>
    <row r="16" spans="2:119" ht="16.5" customHeight="1" x14ac:dyDescent="0.25">
      <c r="B16" s="372">
        <v>2.9</v>
      </c>
      <c r="C16" s="366" t="s">
        <v>589</v>
      </c>
      <c r="D16" s="513"/>
      <c r="E16" s="513">
        <f t="shared" si="7"/>
        <v>0</v>
      </c>
      <c r="F16" s="568">
        <f ca="1">SUM(OFFSET(G16,,,1,MATCH('B1-基本信息'!$C$12,$G$2:$DOH$2,1)))</f>
        <v>0</v>
      </c>
      <c r="G16" s="515">
        <f>'D2-税金支付'!R4</f>
        <v>0</v>
      </c>
      <c r="H16" s="513">
        <f>'D2-税金支付'!S4</f>
        <v>0</v>
      </c>
      <c r="I16" s="513">
        <f>'D2-税金支付'!T4</f>
        <v>0</v>
      </c>
      <c r="J16" s="513">
        <f>'D2-税金支付'!U4</f>
        <v>0</v>
      </c>
      <c r="K16" s="513">
        <f>'D2-税金支付'!V4</f>
        <v>0</v>
      </c>
      <c r="L16" s="513">
        <f>'D2-税金支付'!W4</f>
        <v>0</v>
      </c>
      <c r="M16" s="513">
        <f>'D2-税金支付'!X4</f>
        <v>0</v>
      </c>
      <c r="N16" s="513">
        <f>'D2-税金支付'!Y4</f>
        <v>0</v>
      </c>
      <c r="O16" s="513">
        <f>'D2-税金支付'!Z4</f>
        <v>0</v>
      </c>
      <c r="P16" s="513">
        <f>'D2-税金支付'!AA4</f>
        <v>0</v>
      </c>
      <c r="Q16" s="513">
        <f>'D2-税金支付'!AB4</f>
        <v>0</v>
      </c>
      <c r="R16" s="513">
        <f>'D2-税金支付'!AC4</f>
        <v>0</v>
      </c>
      <c r="S16" s="513">
        <f>'D2-税金支付'!AD4</f>
        <v>0</v>
      </c>
      <c r="T16" s="513">
        <f>'D2-税金支付'!AE4</f>
        <v>0</v>
      </c>
      <c r="U16" s="513">
        <f>'D2-税金支付'!AF4</f>
        <v>0</v>
      </c>
      <c r="V16" s="513">
        <f>'D2-税金支付'!AG4</f>
        <v>0</v>
      </c>
      <c r="W16" s="513">
        <f>'D2-税金支付'!AH4</f>
        <v>0</v>
      </c>
      <c r="X16" s="513">
        <f>'D2-税金支付'!AI4</f>
        <v>0</v>
      </c>
      <c r="Y16" s="513">
        <f>'D2-税金支付'!AJ4</f>
        <v>0</v>
      </c>
      <c r="Z16" s="513">
        <f>'D2-税金支付'!AK4</f>
        <v>0</v>
      </c>
      <c r="AA16" s="513">
        <f>'D2-税金支付'!AL4</f>
        <v>0</v>
      </c>
      <c r="AB16" s="513">
        <f>'D2-税金支付'!AM4</f>
        <v>0</v>
      </c>
      <c r="AC16" s="513">
        <f>'D2-税金支付'!AN4</f>
        <v>0</v>
      </c>
      <c r="AD16" s="513">
        <f>'D2-税金支付'!AO4</f>
        <v>0</v>
      </c>
      <c r="AE16" s="513">
        <f>'D2-税金支付'!AP4</f>
        <v>0</v>
      </c>
      <c r="AF16" s="513">
        <f>'D2-税金支付'!AQ4</f>
        <v>0</v>
      </c>
      <c r="AG16" s="513">
        <f>'D2-税金支付'!AR4</f>
        <v>0</v>
      </c>
      <c r="AH16" s="513">
        <f>'D2-税金支付'!AS4</f>
        <v>0</v>
      </c>
      <c r="AI16" s="513">
        <f>'D2-税金支付'!AT4</f>
        <v>0</v>
      </c>
      <c r="AJ16" s="513">
        <f>'D2-税金支付'!AU4</f>
        <v>0</v>
      </c>
      <c r="AK16" s="513">
        <f>'D2-税金支付'!AV4</f>
        <v>0</v>
      </c>
      <c r="AL16" s="513">
        <f>'D2-税金支付'!AW4</f>
        <v>0</v>
      </c>
      <c r="AM16" s="513">
        <f>'D2-税金支付'!AX4</f>
        <v>0</v>
      </c>
      <c r="AN16" s="513">
        <f>'D2-税金支付'!AY4</f>
        <v>0</v>
      </c>
      <c r="AO16" s="513">
        <f>'D2-税金支付'!AZ4</f>
        <v>0</v>
      </c>
      <c r="AP16" s="513">
        <f>'D2-税金支付'!BA4</f>
        <v>0</v>
      </c>
      <c r="AQ16" s="513">
        <f>'D2-税金支付'!BB4</f>
        <v>0</v>
      </c>
      <c r="AR16" s="513">
        <f>'D2-税金支付'!BC4</f>
        <v>0</v>
      </c>
      <c r="AS16" s="513">
        <f>'D2-税金支付'!BD4</f>
        <v>0</v>
      </c>
      <c r="AT16" s="513">
        <f>'D2-税金支付'!BE4</f>
        <v>0</v>
      </c>
      <c r="AU16" s="513">
        <f>'D2-税金支付'!BF4</f>
        <v>0</v>
      </c>
      <c r="AV16" s="513">
        <f>'D2-税金支付'!BG4</f>
        <v>0</v>
      </c>
      <c r="AW16" s="513">
        <f>'D2-税金支付'!BH4</f>
        <v>0</v>
      </c>
      <c r="AX16" s="513">
        <f>'D2-税金支付'!BI4</f>
        <v>0</v>
      </c>
      <c r="AY16" s="513">
        <f>'D2-税金支付'!BJ4</f>
        <v>0</v>
      </c>
      <c r="AZ16" s="513">
        <f>'D2-税金支付'!BK4</f>
        <v>0</v>
      </c>
      <c r="BA16" s="513">
        <f>'D2-税金支付'!BL4</f>
        <v>0</v>
      </c>
      <c r="BB16" s="513">
        <f>'D2-税金支付'!BM4</f>
        <v>0</v>
      </c>
      <c r="BC16" s="513">
        <f>'D2-税金支付'!BN4</f>
        <v>0</v>
      </c>
      <c r="BD16" s="513">
        <f>'D2-税金支付'!BO4</f>
        <v>0</v>
      </c>
      <c r="BE16" s="513">
        <f>'D2-税金支付'!BP4</f>
        <v>0</v>
      </c>
      <c r="BF16" s="513">
        <f>'D2-税金支付'!BQ4</f>
        <v>0</v>
      </c>
      <c r="BG16" s="513">
        <f>'D2-税金支付'!BR4</f>
        <v>0</v>
      </c>
      <c r="BH16" s="513">
        <f>'D2-税金支付'!BS4</f>
        <v>0</v>
      </c>
      <c r="BI16" s="513">
        <f>'D2-税金支付'!BT4</f>
        <v>0</v>
      </c>
      <c r="BJ16" s="513">
        <f>'D2-税金支付'!BU4</f>
        <v>0</v>
      </c>
      <c r="BK16" s="513">
        <f>'D2-税金支付'!BV4</f>
        <v>0</v>
      </c>
      <c r="BL16" s="513">
        <f>'D2-税金支付'!BW4</f>
        <v>0</v>
      </c>
      <c r="BM16" s="513">
        <f>'D2-税金支付'!BX4</f>
        <v>0</v>
      </c>
      <c r="BN16" s="513">
        <f>'D2-税金支付'!BY4</f>
        <v>0</v>
      </c>
      <c r="BO16" s="513">
        <f>'D2-税金支付'!BZ4</f>
        <v>0</v>
      </c>
      <c r="BP16" s="513">
        <f>'D2-税金支付'!CA4</f>
        <v>0</v>
      </c>
      <c r="BQ16" s="513">
        <f>'D2-税金支付'!CB4</f>
        <v>0</v>
      </c>
      <c r="BR16" s="513">
        <f>'D2-税金支付'!CC4</f>
        <v>0</v>
      </c>
      <c r="BS16" s="513">
        <f>'D2-税金支付'!CD4</f>
        <v>0</v>
      </c>
      <c r="BT16" s="513">
        <f>'D2-税金支付'!CE4</f>
        <v>0</v>
      </c>
      <c r="BU16" s="513">
        <f>'D2-税金支付'!CF4</f>
        <v>0</v>
      </c>
      <c r="BV16" s="513">
        <f>'D2-税金支付'!CG4</f>
        <v>0</v>
      </c>
      <c r="BW16" s="513">
        <f>'D2-税金支付'!CH4</f>
        <v>0</v>
      </c>
      <c r="BX16" s="513">
        <f>'D2-税金支付'!CI4</f>
        <v>0</v>
      </c>
      <c r="BY16" s="513">
        <f>'D2-税金支付'!CJ4</f>
        <v>0</v>
      </c>
      <c r="BZ16" s="513">
        <f>'D2-税金支付'!CK4</f>
        <v>0</v>
      </c>
      <c r="CA16" s="513">
        <f>'D2-税金支付'!CL4</f>
        <v>0</v>
      </c>
      <c r="CB16" s="513">
        <f>'D2-税金支付'!CM4</f>
        <v>0</v>
      </c>
      <c r="CC16" s="513">
        <f>'D2-税金支付'!CN4</f>
        <v>0</v>
      </c>
      <c r="CD16" s="513">
        <f>'D2-税金支付'!CO4</f>
        <v>0</v>
      </c>
      <c r="CE16" s="513">
        <f>'D2-税金支付'!CP4</f>
        <v>0</v>
      </c>
      <c r="CF16" s="513">
        <f>'D2-税金支付'!CQ4</f>
        <v>0</v>
      </c>
      <c r="CG16" s="513">
        <f>'D2-税金支付'!CR4</f>
        <v>0</v>
      </c>
      <c r="CH16" s="513">
        <f>'D2-税金支付'!CS4</f>
        <v>0</v>
      </c>
      <c r="CI16" s="513">
        <f>'D2-税金支付'!CT4</f>
        <v>0</v>
      </c>
      <c r="CJ16" s="513">
        <f>'D2-税金支付'!CU4</f>
        <v>0</v>
      </c>
      <c r="CK16" s="513">
        <f>'D2-税金支付'!CV4</f>
        <v>0</v>
      </c>
      <c r="CL16" s="513">
        <f>'D2-税金支付'!CW4</f>
        <v>0</v>
      </c>
      <c r="CM16" s="513">
        <f>'D2-税金支付'!CX4</f>
        <v>0</v>
      </c>
      <c r="CN16" s="513">
        <f>'D2-税金支付'!CY4</f>
        <v>0</v>
      </c>
      <c r="CO16" s="513">
        <f>'D2-税金支付'!CZ4</f>
        <v>0</v>
      </c>
      <c r="CP16" s="513">
        <f>'D2-税金支付'!DA4</f>
        <v>0</v>
      </c>
      <c r="CQ16" s="513">
        <f>'D2-税金支付'!DB4</f>
        <v>0</v>
      </c>
      <c r="CR16" s="513">
        <f>'D2-税金支付'!DC4</f>
        <v>0</v>
      </c>
      <c r="CS16" s="513">
        <f>'D2-税金支付'!DD4</f>
        <v>0</v>
      </c>
      <c r="CT16" s="513">
        <f>'D2-税金支付'!DE4</f>
        <v>0</v>
      </c>
      <c r="CU16" s="513">
        <f>'D2-税金支付'!DF4</f>
        <v>0</v>
      </c>
      <c r="CV16" s="513">
        <f>'D2-税金支付'!DG4</f>
        <v>0</v>
      </c>
      <c r="CW16" s="513">
        <f>'D2-税金支付'!DH4</f>
        <v>0</v>
      </c>
      <c r="CX16" s="513">
        <f>'D2-税金支付'!DI4</f>
        <v>0</v>
      </c>
      <c r="CY16" s="513">
        <f>'D2-税金支付'!DJ4</f>
        <v>0</v>
      </c>
      <c r="CZ16" s="513">
        <f>'D2-税金支付'!DK4</f>
        <v>0</v>
      </c>
      <c r="DA16" s="513">
        <f>'D2-税金支付'!DL4</f>
        <v>0</v>
      </c>
      <c r="DB16" s="513">
        <f>'D2-税金支付'!DM4</f>
        <v>0</v>
      </c>
      <c r="DC16" s="513">
        <f>'D2-税金支付'!DN4</f>
        <v>0</v>
      </c>
      <c r="DD16" s="513">
        <f>'D2-税金支付'!DO4</f>
        <v>0</v>
      </c>
      <c r="DE16" s="513">
        <f>'D2-税金支付'!DP4</f>
        <v>0</v>
      </c>
      <c r="DF16" s="513">
        <f>'D2-税金支付'!DQ4</f>
        <v>0</v>
      </c>
      <c r="DG16" s="513">
        <f>'D2-税金支付'!DR4</f>
        <v>0</v>
      </c>
      <c r="DH16" s="513">
        <f>'D2-税金支付'!DS4</f>
        <v>0</v>
      </c>
      <c r="DI16" s="513">
        <f>'D2-税金支付'!DT4</f>
        <v>0</v>
      </c>
      <c r="DJ16" s="513">
        <f>'D2-税金支付'!DU4</f>
        <v>0</v>
      </c>
      <c r="DK16" s="513">
        <f>'D2-税金支付'!DV4</f>
        <v>0</v>
      </c>
      <c r="DL16" s="513">
        <f>'D2-税金支付'!DW4</f>
        <v>0</v>
      </c>
      <c r="DM16" s="513">
        <f>'D2-税金支付'!DX4</f>
        <v>0</v>
      </c>
      <c r="DN16" s="513">
        <f>'D2-税金支付'!DY4</f>
        <v>0</v>
      </c>
      <c r="DO16" s="514">
        <f>'D2-税金支付'!DZ4</f>
        <v>0</v>
      </c>
    </row>
    <row r="17" spans="2:119" ht="16.5" customHeight="1" x14ac:dyDescent="0.25">
      <c r="B17" s="498" t="s">
        <v>591</v>
      </c>
      <c r="C17" s="366" t="s">
        <v>582</v>
      </c>
      <c r="D17" s="513"/>
      <c r="E17" s="513">
        <f t="shared" si="7"/>
        <v>0</v>
      </c>
      <c r="F17" s="568">
        <f ca="1">SUM(OFFSET(G17,,,1,MATCH('B1-基本信息'!$C$12,$G$2:$DOH$2,1)))</f>
        <v>0</v>
      </c>
      <c r="G17" s="515"/>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513"/>
      <c r="CK17" s="513"/>
      <c r="CL17" s="513"/>
      <c r="CM17" s="513"/>
      <c r="CN17" s="513"/>
      <c r="CO17" s="513"/>
      <c r="CP17" s="513"/>
      <c r="CQ17" s="513"/>
      <c r="CR17" s="513"/>
      <c r="CS17" s="513"/>
      <c r="CT17" s="513"/>
      <c r="CU17" s="513"/>
      <c r="CV17" s="513"/>
      <c r="CW17" s="513"/>
      <c r="CX17" s="513"/>
      <c r="CY17" s="513"/>
      <c r="CZ17" s="513"/>
      <c r="DA17" s="513"/>
      <c r="DB17" s="513"/>
      <c r="DC17" s="513"/>
      <c r="DD17" s="513"/>
      <c r="DE17" s="513"/>
      <c r="DF17" s="513"/>
      <c r="DG17" s="513"/>
      <c r="DH17" s="513"/>
      <c r="DI17" s="513"/>
      <c r="DJ17" s="513"/>
      <c r="DK17" s="513"/>
      <c r="DL17" s="513"/>
      <c r="DM17" s="513"/>
      <c r="DN17" s="513"/>
      <c r="DO17" s="514"/>
    </row>
    <row r="18" spans="2:119" ht="16.5" customHeight="1" x14ac:dyDescent="0.25">
      <c r="B18" s="496">
        <v>3</v>
      </c>
      <c r="C18" s="497" t="s">
        <v>590</v>
      </c>
      <c r="D18" s="510">
        <f>D3-D7</f>
        <v>0</v>
      </c>
      <c r="E18" s="510">
        <f>E3-E7</f>
        <v>0</v>
      </c>
      <c r="F18" s="567">
        <f t="shared" ref="F18:BP18" ca="1" si="8">F3-F7</f>
        <v>0</v>
      </c>
      <c r="G18" s="512">
        <f t="shared" si="8"/>
        <v>0</v>
      </c>
      <c r="H18" s="510">
        <f t="shared" si="8"/>
        <v>0</v>
      </c>
      <c r="I18" s="510">
        <f t="shared" si="8"/>
        <v>0</v>
      </c>
      <c r="J18" s="510">
        <f t="shared" si="8"/>
        <v>0</v>
      </c>
      <c r="K18" s="510">
        <f t="shared" si="8"/>
        <v>0</v>
      </c>
      <c r="L18" s="510">
        <f t="shared" si="8"/>
        <v>0</v>
      </c>
      <c r="M18" s="510">
        <f t="shared" si="8"/>
        <v>0</v>
      </c>
      <c r="N18" s="510">
        <f t="shared" si="8"/>
        <v>0</v>
      </c>
      <c r="O18" s="510">
        <f t="shared" si="8"/>
        <v>0</v>
      </c>
      <c r="P18" s="510">
        <f t="shared" si="8"/>
        <v>0</v>
      </c>
      <c r="Q18" s="510">
        <f t="shared" si="8"/>
        <v>0</v>
      </c>
      <c r="R18" s="510">
        <f t="shared" si="8"/>
        <v>0</v>
      </c>
      <c r="S18" s="510">
        <f t="shared" si="8"/>
        <v>0</v>
      </c>
      <c r="T18" s="510">
        <f t="shared" si="8"/>
        <v>0</v>
      </c>
      <c r="U18" s="510">
        <f t="shared" si="8"/>
        <v>0</v>
      </c>
      <c r="V18" s="510">
        <f t="shared" si="8"/>
        <v>0</v>
      </c>
      <c r="W18" s="510">
        <f t="shared" si="8"/>
        <v>0</v>
      </c>
      <c r="X18" s="510">
        <f t="shared" si="8"/>
        <v>0</v>
      </c>
      <c r="Y18" s="510">
        <f t="shared" si="8"/>
        <v>0</v>
      </c>
      <c r="Z18" s="510">
        <f t="shared" si="8"/>
        <v>0</v>
      </c>
      <c r="AA18" s="510">
        <f t="shared" si="8"/>
        <v>0</v>
      </c>
      <c r="AB18" s="510">
        <f t="shared" si="8"/>
        <v>0</v>
      </c>
      <c r="AC18" s="510">
        <f t="shared" si="8"/>
        <v>0</v>
      </c>
      <c r="AD18" s="510">
        <f t="shared" si="8"/>
        <v>0</v>
      </c>
      <c r="AE18" s="510">
        <f t="shared" si="8"/>
        <v>0</v>
      </c>
      <c r="AF18" s="510">
        <f t="shared" si="8"/>
        <v>0</v>
      </c>
      <c r="AG18" s="510">
        <f t="shared" si="8"/>
        <v>0</v>
      </c>
      <c r="AH18" s="510">
        <f t="shared" si="8"/>
        <v>0</v>
      </c>
      <c r="AI18" s="510">
        <f t="shared" si="8"/>
        <v>0</v>
      </c>
      <c r="AJ18" s="510">
        <f t="shared" si="8"/>
        <v>0</v>
      </c>
      <c r="AK18" s="510">
        <f t="shared" si="8"/>
        <v>0</v>
      </c>
      <c r="AL18" s="510">
        <f t="shared" si="8"/>
        <v>0</v>
      </c>
      <c r="AM18" s="510">
        <f t="shared" si="8"/>
        <v>0</v>
      </c>
      <c r="AN18" s="510">
        <f t="shared" si="8"/>
        <v>0</v>
      </c>
      <c r="AO18" s="510">
        <f t="shared" si="8"/>
        <v>0</v>
      </c>
      <c r="AP18" s="510">
        <f t="shared" si="8"/>
        <v>0</v>
      </c>
      <c r="AQ18" s="510">
        <f t="shared" si="8"/>
        <v>0</v>
      </c>
      <c r="AR18" s="510">
        <f t="shared" si="8"/>
        <v>0</v>
      </c>
      <c r="AS18" s="510">
        <f t="shared" si="8"/>
        <v>0</v>
      </c>
      <c r="AT18" s="510">
        <f t="shared" si="8"/>
        <v>0</v>
      </c>
      <c r="AU18" s="510">
        <f t="shared" si="8"/>
        <v>0</v>
      </c>
      <c r="AV18" s="510">
        <f t="shared" si="8"/>
        <v>0</v>
      </c>
      <c r="AW18" s="510">
        <f t="shared" si="8"/>
        <v>0</v>
      </c>
      <c r="AX18" s="510">
        <f t="shared" si="8"/>
        <v>0</v>
      </c>
      <c r="AY18" s="510">
        <f t="shared" si="8"/>
        <v>0</v>
      </c>
      <c r="AZ18" s="510">
        <f t="shared" si="8"/>
        <v>0</v>
      </c>
      <c r="BA18" s="510">
        <f t="shared" si="8"/>
        <v>0</v>
      </c>
      <c r="BB18" s="510">
        <f t="shared" si="8"/>
        <v>0</v>
      </c>
      <c r="BC18" s="510">
        <f t="shared" si="8"/>
        <v>0</v>
      </c>
      <c r="BD18" s="510">
        <f t="shared" si="8"/>
        <v>0</v>
      </c>
      <c r="BE18" s="510">
        <f t="shared" si="8"/>
        <v>0</v>
      </c>
      <c r="BF18" s="510">
        <f t="shared" si="8"/>
        <v>0</v>
      </c>
      <c r="BG18" s="510">
        <f t="shared" si="8"/>
        <v>0</v>
      </c>
      <c r="BH18" s="510">
        <f t="shared" si="8"/>
        <v>0</v>
      </c>
      <c r="BI18" s="510">
        <f t="shared" si="8"/>
        <v>0</v>
      </c>
      <c r="BJ18" s="510">
        <f t="shared" si="8"/>
        <v>0</v>
      </c>
      <c r="BK18" s="510">
        <f t="shared" si="8"/>
        <v>0</v>
      </c>
      <c r="BL18" s="510">
        <f t="shared" si="8"/>
        <v>0</v>
      </c>
      <c r="BM18" s="510">
        <f t="shared" si="8"/>
        <v>0</v>
      </c>
      <c r="BN18" s="510">
        <f t="shared" si="8"/>
        <v>0</v>
      </c>
      <c r="BO18" s="510">
        <f t="shared" si="8"/>
        <v>0</v>
      </c>
      <c r="BP18" s="510">
        <f t="shared" si="8"/>
        <v>0</v>
      </c>
      <c r="BQ18" s="510">
        <f t="shared" ref="BQ18:DO18" si="9">BQ3-BQ7</f>
        <v>0</v>
      </c>
      <c r="BR18" s="510">
        <f t="shared" si="9"/>
        <v>0</v>
      </c>
      <c r="BS18" s="510">
        <f t="shared" si="9"/>
        <v>0</v>
      </c>
      <c r="BT18" s="510">
        <f t="shared" si="9"/>
        <v>0</v>
      </c>
      <c r="BU18" s="510">
        <f t="shared" si="9"/>
        <v>0</v>
      </c>
      <c r="BV18" s="510">
        <f t="shared" si="9"/>
        <v>0</v>
      </c>
      <c r="BW18" s="510">
        <f t="shared" si="9"/>
        <v>0</v>
      </c>
      <c r="BX18" s="510">
        <f t="shared" si="9"/>
        <v>0</v>
      </c>
      <c r="BY18" s="510">
        <f t="shared" si="9"/>
        <v>0</v>
      </c>
      <c r="BZ18" s="510">
        <f t="shared" si="9"/>
        <v>0</v>
      </c>
      <c r="CA18" s="510">
        <f t="shared" si="9"/>
        <v>0</v>
      </c>
      <c r="CB18" s="510">
        <f t="shared" si="9"/>
        <v>0</v>
      </c>
      <c r="CC18" s="510">
        <f t="shared" si="9"/>
        <v>0</v>
      </c>
      <c r="CD18" s="510">
        <f t="shared" si="9"/>
        <v>0</v>
      </c>
      <c r="CE18" s="510">
        <f t="shared" si="9"/>
        <v>0</v>
      </c>
      <c r="CF18" s="510">
        <f t="shared" si="9"/>
        <v>0</v>
      </c>
      <c r="CG18" s="510">
        <f t="shared" si="9"/>
        <v>0</v>
      </c>
      <c r="CH18" s="510">
        <f t="shared" si="9"/>
        <v>0</v>
      </c>
      <c r="CI18" s="510">
        <f t="shared" si="9"/>
        <v>0</v>
      </c>
      <c r="CJ18" s="510">
        <f t="shared" si="9"/>
        <v>0</v>
      </c>
      <c r="CK18" s="510">
        <f t="shared" si="9"/>
        <v>0</v>
      </c>
      <c r="CL18" s="510">
        <f t="shared" si="9"/>
        <v>0</v>
      </c>
      <c r="CM18" s="510">
        <f t="shared" si="9"/>
        <v>0</v>
      </c>
      <c r="CN18" s="510">
        <f t="shared" si="9"/>
        <v>0</v>
      </c>
      <c r="CO18" s="510">
        <f t="shared" si="9"/>
        <v>0</v>
      </c>
      <c r="CP18" s="510">
        <f t="shared" si="9"/>
        <v>0</v>
      </c>
      <c r="CQ18" s="510">
        <f t="shared" si="9"/>
        <v>0</v>
      </c>
      <c r="CR18" s="510">
        <f t="shared" si="9"/>
        <v>0</v>
      </c>
      <c r="CS18" s="510">
        <f t="shared" si="9"/>
        <v>0</v>
      </c>
      <c r="CT18" s="510">
        <f t="shared" si="9"/>
        <v>0</v>
      </c>
      <c r="CU18" s="510">
        <f t="shared" si="9"/>
        <v>0</v>
      </c>
      <c r="CV18" s="510">
        <f t="shared" si="9"/>
        <v>0</v>
      </c>
      <c r="CW18" s="510">
        <f t="shared" si="9"/>
        <v>0</v>
      </c>
      <c r="CX18" s="510">
        <f t="shared" si="9"/>
        <v>0</v>
      </c>
      <c r="CY18" s="510">
        <f t="shared" si="9"/>
        <v>0</v>
      </c>
      <c r="CZ18" s="510">
        <f t="shared" si="9"/>
        <v>0</v>
      </c>
      <c r="DA18" s="510">
        <f t="shared" si="9"/>
        <v>0</v>
      </c>
      <c r="DB18" s="510">
        <f t="shared" si="9"/>
        <v>0</v>
      </c>
      <c r="DC18" s="510">
        <f t="shared" si="9"/>
        <v>0</v>
      </c>
      <c r="DD18" s="510">
        <f t="shared" si="9"/>
        <v>0</v>
      </c>
      <c r="DE18" s="510">
        <f t="shared" si="9"/>
        <v>0</v>
      </c>
      <c r="DF18" s="510">
        <f t="shared" si="9"/>
        <v>0</v>
      </c>
      <c r="DG18" s="510">
        <f t="shared" si="9"/>
        <v>0</v>
      </c>
      <c r="DH18" s="510">
        <f t="shared" si="9"/>
        <v>0</v>
      </c>
      <c r="DI18" s="510">
        <f t="shared" si="9"/>
        <v>0</v>
      </c>
      <c r="DJ18" s="510">
        <f t="shared" si="9"/>
        <v>0</v>
      </c>
      <c r="DK18" s="510">
        <f t="shared" si="9"/>
        <v>0</v>
      </c>
      <c r="DL18" s="510">
        <f t="shared" si="9"/>
        <v>0</v>
      </c>
      <c r="DM18" s="510">
        <f t="shared" si="9"/>
        <v>0</v>
      </c>
      <c r="DN18" s="510">
        <f t="shared" si="9"/>
        <v>0</v>
      </c>
      <c r="DO18" s="511">
        <f t="shared" si="9"/>
        <v>0</v>
      </c>
    </row>
    <row r="19" spans="2:119" ht="16.5" customHeight="1" thickBot="1" x14ac:dyDescent="0.3">
      <c r="B19" s="506" t="s">
        <v>835</v>
      </c>
      <c r="C19" s="507" t="s">
        <v>600</v>
      </c>
      <c r="D19" s="516"/>
      <c r="E19" s="516">
        <f>DO19</f>
        <v>0</v>
      </c>
      <c r="F19" s="517">
        <f ca="1">F18</f>
        <v>0</v>
      </c>
      <c r="G19" s="518">
        <f>G18</f>
        <v>0</v>
      </c>
      <c r="H19" s="516">
        <f>G19+H18</f>
        <v>0</v>
      </c>
      <c r="I19" s="516">
        <f>H19+I18</f>
        <v>0</v>
      </c>
      <c r="J19" s="516">
        <f t="shared" ref="J19:BT19" si="10">I19+J18</f>
        <v>0</v>
      </c>
      <c r="K19" s="516">
        <f t="shared" si="10"/>
        <v>0</v>
      </c>
      <c r="L19" s="516">
        <f t="shared" si="10"/>
        <v>0</v>
      </c>
      <c r="M19" s="516">
        <f t="shared" si="10"/>
        <v>0</v>
      </c>
      <c r="N19" s="516">
        <f t="shared" si="10"/>
        <v>0</v>
      </c>
      <c r="O19" s="516">
        <f t="shared" si="10"/>
        <v>0</v>
      </c>
      <c r="P19" s="516">
        <f t="shared" si="10"/>
        <v>0</v>
      </c>
      <c r="Q19" s="516">
        <f t="shared" si="10"/>
        <v>0</v>
      </c>
      <c r="R19" s="516">
        <f t="shared" si="10"/>
        <v>0</v>
      </c>
      <c r="S19" s="516">
        <f t="shared" si="10"/>
        <v>0</v>
      </c>
      <c r="T19" s="516">
        <f t="shared" si="10"/>
        <v>0</v>
      </c>
      <c r="U19" s="516">
        <f t="shared" si="10"/>
        <v>0</v>
      </c>
      <c r="V19" s="516">
        <f t="shared" si="10"/>
        <v>0</v>
      </c>
      <c r="W19" s="516">
        <f t="shared" si="10"/>
        <v>0</v>
      </c>
      <c r="X19" s="516">
        <f t="shared" si="10"/>
        <v>0</v>
      </c>
      <c r="Y19" s="516">
        <f t="shared" si="10"/>
        <v>0</v>
      </c>
      <c r="Z19" s="516">
        <f t="shared" si="10"/>
        <v>0</v>
      </c>
      <c r="AA19" s="516">
        <f t="shared" si="10"/>
        <v>0</v>
      </c>
      <c r="AB19" s="516">
        <f t="shared" si="10"/>
        <v>0</v>
      </c>
      <c r="AC19" s="516">
        <f t="shared" si="10"/>
        <v>0</v>
      </c>
      <c r="AD19" s="516">
        <f t="shared" si="10"/>
        <v>0</v>
      </c>
      <c r="AE19" s="516">
        <f t="shared" si="10"/>
        <v>0</v>
      </c>
      <c r="AF19" s="516">
        <f t="shared" si="10"/>
        <v>0</v>
      </c>
      <c r="AG19" s="516">
        <f t="shared" si="10"/>
        <v>0</v>
      </c>
      <c r="AH19" s="516">
        <f t="shared" si="10"/>
        <v>0</v>
      </c>
      <c r="AI19" s="516">
        <f t="shared" si="10"/>
        <v>0</v>
      </c>
      <c r="AJ19" s="516">
        <f t="shared" si="10"/>
        <v>0</v>
      </c>
      <c r="AK19" s="516">
        <f t="shared" si="10"/>
        <v>0</v>
      </c>
      <c r="AL19" s="516">
        <f t="shared" si="10"/>
        <v>0</v>
      </c>
      <c r="AM19" s="516">
        <f t="shared" si="10"/>
        <v>0</v>
      </c>
      <c r="AN19" s="516">
        <f t="shared" si="10"/>
        <v>0</v>
      </c>
      <c r="AO19" s="516">
        <f t="shared" si="10"/>
        <v>0</v>
      </c>
      <c r="AP19" s="516">
        <f t="shared" si="10"/>
        <v>0</v>
      </c>
      <c r="AQ19" s="516">
        <f t="shared" si="10"/>
        <v>0</v>
      </c>
      <c r="AR19" s="516">
        <f t="shared" si="10"/>
        <v>0</v>
      </c>
      <c r="AS19" s="516">
        <f t="shared" si="10"/>
        <v>0</v>
      </c>
      <c r="AT19" s="516">
        <f t="shared" si="10"/>
        <v>0</v>
      </c>
      <c r="AU19" s="516">
        <f t="shared" si="10"/>
        <v>0</v>
      </c>
      <c r="AV19" s="516">
        <f t="shared" si="10"/>
        <v>0</v>
      </c>
      <c r="AW19" s="516">
        <f t="shared" si="10"/>
        <v>0</v>
      </c>
      <c r="AX19" s="516">
        <f t="shared" si="10"/>
        <v>0</v>
      </c>
      <c r="AY19" s="516">
        <f t="shared" si="10"/>
        <v>0</v>
      </c>
      <c r="AZ19" s="516">
        <f t="shared" si="10"/>
        <v>0</v>
      </c>
      <c r="BA19" s="516">
        <f t="shared" si="10"/>
        <v>0</v>
      </c>
      <c r="BB19" s="516">
        <f t="shared" si="10"/>
        <v>0</v>
      </c>
      <c r="BC19" s="516">
        <f t="shared" si="10"/>
        <v>0</v>
      </c>
      <c r="BD19" s="516">
        <f t="shared" si="10"/>
        <v>0</v>
      </c>
      <c r="BE19" s="516">
        <f t="shared" si="10"/>
        <v>0</v>
      </c>
      <c r="BF19" s="516">
        <f t="shared" si="10"/>
        <v>0</v>
      </c>
      <c r="BG19" s="516">
        <f t="shared" si="10"/>
        <v>0</v>
      </c>
      <c r="BH19" s="516">
        <f t="shared" si="10"/>
        <v>0</v>
      </c>
      <c r="BI19" s="516">
        <f t="shared" si="10"/>
        <v>0</v>
      </c>
      <c r="BJ19" s="516">
        <f t="shared" si="10"/>
        <v>0</v>
      </c>
      <c r="BK19" s="516">
        <f t="shared" si="10"/>
        <v>0</v>
      </c>
      <c r="BL19" s="516">
        <f t="shared" si="10"/>
        <v>0</v>
      </c>
      <c r="BM19" s="516">
        <f t="shared" si="10"/>
        <v>0</v>
      </c>
      <c r="BN19" s="516">
        <f t="shared" si="10"/>
        <v>0</v>
      </c>
      <c r="BO19" s="516">
        <f t="shared" si="10"/>
        <v>0</v>
      </c>
      <c r="BP19" s="516">
        <f t="shared" si="10"/>
        <v>0</v>
      </c>
      <c r="BQ19" s="516">
        <f t="shared" si="10"/>
        <v>0</v>
      </c>
      <c r="BR19" s="516">
        <f t="shared" si="10"/>
        <v>0</v>
      </c>
      <c r="BS19" s="516">
        <f t="shared" si="10"/>
        <v>0</v>
      </c>
      <c r="BT19" s="516">
        <f t="shared" si="10"/>
        <v>0</v>
      </c>
      <c r="BU19" s="516">
        <f t="shared" ref="BU19:DO19" si="11">BT19+BU18</f>
        <v>0</v>
      </c>
      <c r="BV19" s="516">
        <f t="shared" si="11"/>
        <v>0</v>
      </c>
      <c r="BW19" s="516">
        <f t="shared" si="11"/>
        <v>0</v>
      </c>
      <c r="BX19" s="516">
        <f t="shared" si="11"/>
        <v>0</v>
      </c>
      <c r="BY19" s="516">
        <f t="shared" si="11"/>
        <v>0</v>
      </c>
      <c r="BZ19" s="516">
        <f t="shared" si="11"/>
        <v>0</v>
      </c>
      <c r="CA19" s="516">
        <f t="shared" si="11"/>
        <v>0</v>
      </c>
      <c r="CB19" s="516">
        <f t="shared" si="11"/>
        <v>0</v>
      </c>
      <c r="CC19" s="516">
        <f t="shared" si="11"/>
        <v>0</v>
      </c>
      <c r="CD19" s="516">
        <f t="shared" si="11"/>
        <v>0</v>
      </c>
      <c r="CE19" s="516">
        <f t="shared" si="11"/>
        <v>0</v>
      </c>
      <c r="CF19" s="516">
        <f t="shared" si="11"/>
        <v>0</v>
      </c>
      <c r="CG19" s="516">
        <f t="shared" si="11"/>
        <v>0</v>
      </c>
      <c r="CH19" s="516">
        <f t="shared" si="11"/>
        <v>0</v>
      </c>
      <c r="CI19" s="516">
        <f t="shared" si="11"/>
        <v>0</v>
      </c>
      <c r="CJ19" s="516">
        <f t="shared" si="11"/>
        <v>0</v>
      </c>
      <c r="CK19" s="516">
        <f t="shared" si="11"/>
        <v>0</v>
      </c>
      <c r="CL19" s="516">
        <f t="shared" si="11"/>
        <v>0</v>
      </c>
      <c r="CM19" s="516">
        <f t="shared" si="11"/>
        <v>0</v>
      </c>
      <c r="CN19" s="516">
        <f t="shared" si="11"/>
        <v>0</v>
      </c>
      <c r="CO19" s="516">
        <f t="shared" si="11"/>
        <v>0</v>
      </c>
      <c r="CP19" s="516">
        <f t="shared" si="11"/>
        <v>0</v>
      </c>
      <c r="CQ19" s="516">
        <f t="shared" si="11"/>
        <v>0</v>
      </c>
      <c r="CR19" s="516">
        <f t="shared" si="11"/>
        <v>0</v>
      </c>
      <c r="CS19" s="516">
        <f t="shared" si="11"/>
        <v>0</v>
      </c>
      <c r="CT19" s="516">
        <f t="shared" si="11"/>
        <v>0</v>
      </c>
      <c r="CU19" s="516">
        <f t="shared" si="11"/>
        <v>0</v>
      </c>
      <c r="CV19" s="516">
        <f t="shared" si="11"/>
        <v>0</v>
      </c>
      <c r="CW19" s="516">
        <f t="shared" si="11"/>
        <v>0</v>
      </c>
      <c r="CX19" s="516">
        <f t="shared" si="11"/>
        <v>0</v>
      </c>
      <c r="CY19" s="516">
        <f t="shared" si="11"/>
        <v>0</v>
      </c>
      <c r="CZ19" s="516">
        <f t="shared" si="11"/>
        <v>0</v>
      </c>
      <c r="DA19" s="516">
        <f t="shared" si="11"/>
        <v>0</v>
      </c>
      <c r="DB19" s="516">
        <f t="shared" si="11"/>
        <v>0</v>
      </c>
      <c r="DC19" s="516">
        <f t="shared" si="11"/>
        <v>0</v>
      </c>
      <c r="DD19" s="516">
        <f t="shared" si="11"/>
        <v>0</v>
      </c>
      <c r="DE19" s="516">
        <f t="shared" si="11"/>
        <v>0</v>
      </c>
      <c r="DF19" s="516">
        <f t="shared" si="11"/>
        <v>0</v>
      </c>
      <c r="DG19" s="516">
        <f t="shared" si="11"/>
        <v>0</v>
      </c>
      <c r="DH19" s="516">
        <f t="shared" si="11"/>
        <v>0</v>
      </c>
      <c r="DI19" s="516">
        <f t="shared" si="11"/>
        <v>0</v>
      </c>
      <c r="DJ19" s="516">
        <f t="shared" si="11"/>
        <v>0</v>
      </c>
      <c r="DK19" s="516">
        <f t="shared" si="11"/>
        <v>0</v>
      </c>
      <c r="DL19" s="516">
        <f t="shared" si="11"/>
        <v>0</v>
      </c>
      <c r="DM19" s="516">
        <f t="shared" si="11"/>
        <v>0</v>
      </c>
      <c r="DN19" s="516">
        <f t="shared" si="11"/>
        <v>0</v>
      </c>
      <c r="DO19" s="517">
        <f t="shared" si="11"/>
        <v>0</v>
      </c>
    </row>
    <row r="20" spans="2:119" ht="16.5" customHeight="1" x14ac:dyDescent="0.25">
      <c r="B20" s="499">
        <v>4</v>
      </c>
      <c r="C20" s="500" t="s">
        <v>605</v>
      </c>
      <c r="D20" s="519">
        <f>D21+D22-D23-D24</f>
        <v>0</v>
      </c>
      <c r="E20" s="519">
        <f>E21+E22-E23-E24</f>
        <v>0</v>
      </c>
      <c r="F20" s="569">
        <f ca="1">F21+F22-F23-F24</f>
        <v>0</v>
      </c>
      <c r="G20" s="521">
        <f>G21+G22-G23-G24</f>
        <v>0</v>
      </c>
      <c r="H20" s="519">
        <f t="shared" ref="H20:BP20" si="12">H21+H22-H23-H24</f>
        <v>0</v>
      </c>
      <c r="I20" s="519">
        <f>I21+I22-I23-I24</f>
        <v>0</v>
      </c>
      <c r="J20" s="519">
        <f t="shared" si="12"/>
        <v>0</v>
      </c>
      <c r="K20" s="519">
        <f t="shared" si="12"/>
        <v>0</v>
      </c>
      <c r="L20" s="519">
        <f>L21+L22-L23-L24</f>
        <v>0</v>
      </c>
      <c r="M20" s="519">
        <f t="shared" si="12"/>
        <v>0</v>
      </c>
      <c r="N20" s="519">
        <f t="shared" si="12"/>
        <v>0</v>
      </c>
      <c r="O20" s="519">
        <f t="shared" si="12"/>
        <v>0</v>
      </c>
      <c r="P20" s="519">
        <f t="shared" si="12"/>
        <v>0</v>
      </c>
      <c r="Q20" s="519">
        <f t="shared" si="12"/>
        <v>0</v>
      </c>
      <c r="R20" s="519">
        <f t="shared" si="12"/>
        <v>0</v>
      </c>
      <c r="S20" s="519">
        <f t="shared" si="12"/>
        <v>0</v>
      </c>
      <c r="T20" s="519">
        <f t="shared" si="12"/>
        <v>0</v>
      </c>
      <c r="U20" s="519">
        <f t="shared" si="12"/>
        <v>0</v>
      </c>
      <c r="V20" s="519">
        <f t="shared" si="12"/>
        <v>0</v>
      </c>
      <c r="W20" s="519">
        <f t="shared" si="12"/>
        <v>0</v>
      </c>
      <c r="X20" s="519">
        <f t="shared" si="12"/>
        <v>0</v>
      </c>
      <c r="Y20" s="519">
        <f t="shared" si="12"/>
        <v>0</v>
      </c>
      <c r="Z20" s="519">
        <f t="shared" si="12"/>
        <v>0</v>
      </c>
      <c r="AA20" s="519">
        <f t="shared" si="12"/>
        <v>0</v>
      </c>
      <c r="AB20" s="519">
        <f t="shared" si="12"/>
        <v>0</v>
      </c>
      <c r="AC20" s="519">
        <f t="shared" si="12"/>
        <v>0</v>
      </c>
      <c r="AD20" s="519">
        <f t="shared" si="12"/>
        <v>0</v>
      </c>
      <c r="AE20" s="519">
        <f t="shared" si="12"/>
        <v>0</v>
      </c>
      <c r="AF20" s="519">
        <f t="shared" si="12"/>
        <v>0</v>
      </c>
      <c r="AG20" s="519">
        <f t="shared" si="12"/>
        <v>0</v>
      </c>
      <c r="AH20" s="519">
        <f t="shared" si="12"/>
        <v>0</v>
      </c>
      <c r="AI20" s="519">
        <f t="shared" si="12"/>
        <v>0</v>
      </c>
      <c r="AJ20" s="519">
        <f t="shared" si="12"/>
        <v>0</v>
      </c>
      <c r="AK20" s="519">
        <f t="shared" si="12"/>
        <v>0</v>
      </c>
      <c r="AL20" s="519">
        <f t="shared" si="12"/>
        <v>0</v>
      </c>
      <c r="AM20" s="519">
        <f t="shared" si="12"/>
        <v>0</v>
      </c>
      <c r="AN20" s="519">
        <f t="shared" si="12"/>
        <v>0</v>
      </c>
      <c r="AO20" s="519">
        <f t="shared" si="12"/>
        <v>0</v>
      </c>
      <c r="AP20" s="519">
        <f t="shared" si="12"/>
        <v>0</v>
      </c>
      <c r="AQ20" s="519">
        <f t="shared" si="12"/>
        <v>0</v>
      </c>
      <c r="AR20" s="519">
        <f t="shared" si="12"/>
        <v>0</v>
      </c>
      <c r="AS20" s="519">
        <f t="shared" si="12"/>
        <v>0</v>
      </c>
      <c r="AT20" s="519">
        <f t="shared" si="12"/>
        <v>0</v>
      </c>
      <c r="AU20" s="519">
        <f t="shared" si="12"/>
        <v>0</v>
      </c>
      <c r="AV20" s="519">
        <f t="shared" si="12"/>
        <v>0</v>
      </c>
      <c r="AW20" s="519">
        <f t="shared" si="12"/>
        <v>0</v>
      </c>
      <c r="AX20" s="519">
        <f t="shared" si="12"/>
        <v>0</v>
      </c>
      <c r="AY20" s="519">
        <f t="shared" si="12"/>
        <v>0</v>
      </c>
      <c r="AZ20" s="519">
        <f t="shared" si="12"/>
        <v>0</v>
      </c>
      <c r="BA20" s="519">
        <f t="shared" si="12"/>
        <v>0</v>
      </c>
      <c r="BB20" s="519">
        <f t="shared" si="12"/>
        <v>0</v>
      </c>
      <c r="BC20" s="519">
        <f t="shared" si="12"/>
        <v>0</v>
      </c>
      <c r="BD20" s="519">
        <f t="shared" si="12"/>
        <v>0</v>
      </c>
      <c r="BE20" s="519">
        <f t="shared" si="12"/>
        <v>0</v>
      </c>
      <c r="BF20" s="519">
        <f t="shared" si="12"/>
        <v>0</v>
      </c>
      <c r="BG20" s="519">
        <f t="shared" si="12"/>
        <v>0</v>
      </c>
      <c r="BH20" s="519">
        <f t="shared" si="12"/>
        <v>0</v>
      </c>
      <c r="BI20" s="519">
        <f t="shared" si="12"/>
        <v>0</v>
      </c>
      <c r="BJ20" s="519">
        <f t="shared" si="12"/>
        <v>0</v>
      </c>
      <c r="BK20" s="519">
        <f t="shared" si="12"/>
        <v>0</v>
      </c>
      <c r="BL20" s="519">
        <f t="shared" si="12"/>
        <v>0</v>
      </c>
      <c r="BM20" s="519">
        <f t="shared" si="12"/>
        <v>0</v>
      </c>
      <c r="BN20" s="519">
        <f t="shared" si="12"/>
        <v>0</v>
      </c>
      <c r="BO20" s="519">
        <f t="shared" si="12"/>
        <v>0</v>
      </c>
      <c r="BP20" s="519">
        <f t="shared" si="12"/>
        <v>0</v>
      </c>
      <c r="BQ20" s="519">
        <f t="shared" ref="BQ20:DO20" si="13">BQ21+BQ22-BQ23-BQ24</f>
        <v>0</v>
      </c>
      <c r="BR20" s="519">
        <f t="shared" si="13"/>
        <v>0</v>
      </c>
      <c r="BS20" s="519">
        <f t="shared" si="13"/>
        <v>0</v>
      </c>
      <c r="BT20" s="519">
        <f t="shared" si="13"/>
        <v>0</v>
      </c>
      <c r="BU20" s="519">
        <f t="shared" si="13"/>
        <v>0</v>
      </c>
      <c r="BV20" s="519">
        <f t="shared" si="13"/>
        <v>0</v>
      </c>
      <c r="BW20" s="519">
        <f t="shared" si="13"/>
        <v>0</v>
      </c>
      <c r="BX20" s="519">
        <f t="shared" si="13"/>
        <v>0</v>
      </c>
      <c r="BY20" s="519">
        <f t="shared" si="13"/>
        <v>0</v>
      </c>
      <c r="BZ20" s="519">
        <f t="shared" si="13"/>
        <v>0</v>
      </c>
      <c r="CA20" s="519">
        <f t="shared" si="13"/>
        <v>0</v>
      </c>
      <c r="CB20" s="519">
        <f t="shared" si="13"/>
        <v>0</v>
      </c>
      <c r="CC20" s="519">
        <f t="shared" si="13"/>
        <v>0</v>
      </c>
      <c r="CD20" s="519">
        <f t="shared" si="13"/>
        <v>0</v>
      </c>
      <c r="CE20" s="519">
        <f t="shared" si="13"/>
        <v>0</v>
      </c>
      <c r="CF20" s="519">
        <f t="shared" si="13"/>
        <v>0</v>
      </c>
      <c r="CG20" s="519">
        <f t="shared" si="13"/>
        <v>0</v>
      </c>
      <c r="CH20" s="519">
        <f t="shared" si="13"/>
        <v>0</v>
      </c>
      <c r="CI20" s="519">
        <f t="shared" si="13"/>
        <v>0</v>
      </c>
      <c r="CJ20" s="519">
        <f t="shared" si="13"/>
        <v>0</v>
      </c>
      <c r="CK20" s="519">
        <f t="shared" si="13"/>
        <v>0</v>
      </c>
      <c r="CL20" s="519">
        <f t="shared" si="13"/>
        <v>0</v>
      </c>
      <c r="CM20" s="519">
        <f t="shared" si="13"/>
        <v>0</v>
      </c>
      <c r="CN20" s="519">
        <f t="shared" si="13"/>
        <v>0</v>
      </c>
      <c r="CO20" s="519">
        <f t="shared" si="13"/>
        <v>0</v>
      </c>
      <c r="CP20" s="519">
        <f t="shared" si="13"/>
        <v>0</v>
      </c>
      <c r="CQ20" s="519">
        <f t="shared" si="13"/>
        <v>0</v>
      </c>
      <c r="CR20" s="519">
        <f t="shared" si="13"/>
        <v>0</v>
      </c>
      <c r="CS20" s="519">
        <f t="shared" si="13"/>
        <v>0</v>
      </c>
      <c r="CT20" s="519">
        <f t="shared" si="13"/>
        <v>0</v>
      </c>
      <c r="CU20" s="519">
        <f t="shared" si="13"/>
        <v>0</v>
      </c>
      <c r="CV20" s="519">
        <f t="shared" si="13"/>
        <v>0</v>
      </c>
      <c r="CW20" s="519">
        <f t="shared" si="13"/>
        <v>0</v>
      </c>
      <c r="CX20" s="519">
        <f t="shared" si="13"/>
        <v>0</v>
      </c>
      <c r="CY20" s="519">
        <f t="shared" si="13"/>
        <v>0</v>
      </c>
      <c r="CZ20" s="519">
        <f t="shared" si="13"/>
        <v>0</v>
      </c>
      <c r="DA20" s="519">
        <f t="shared" si="13"/>
        <v>0</v>
      </c>
      <c r="DB20" s="519">
        <f t="shared" si="13"/>
        <v>0</v>
      </c>
      <c r="DC20" s="519">
        <f t="shared" si="13"/>
        <v>0</v>
      </c>
      <c r="DD20" s="519">
        <f t="shared" si="13"/>
        <v>0</v>
      </c>
      <c r="DE20" s="519">
        <f t="shared" si="13"/>
        <v>0</v>
      </c>
      <c r="DF20" s="519">
        <f t="shared" si="13"/>
        <v>0</v>
      </c>
      <c r="DG20" s="519">
        <f t="shared" si="13"/>
        <v>0</v>
      </c>
      <c r="DH20" s="519">
        <f t="shared" si="13"/>
        <v>0</v>
      </c>
      <c r="DI20" s="519">
        <f t="shared" si="13"/>
        <v>0</v>
      </c>
      <c r="DJ20" s="519">
        <f t="shared" si="13"/>
        <v>0</v>
      </c>
      <c r="DK20" s="519">
        <f t="shared" si="13"/>
        <v>0</v>
      </c>
      <c r="DL20" s="519">
        <f t="shared" si="13"/>
        <v>0</v>
      </c>
      <c r="DM20" s="519">
        <f t="shared" si="13"/>
        <v>0</v>
      </c>
      <c r="DN20" s="519">
        <f t="shared" si="13"/>
        <v>0</v>
      </c>
      <c r="DO20" s="520">
        <f t="shared" si="13"/>
        <v>0</v>
      </c>
    </row>
    <row r="21" spans="2:119" ht="16.5" customHeight="1" x14ac:dyDescent="0.25">
      <c r="B21" s="372">
        <v>4.0999999999999996</v>
      </c>
      <c r="C21" s="366" t="s">
        <v>592</v>
      </c>
      <c r="D21" s="513"/>
      <c r="E21" s="513">
        <f t="shared" ref="E21:E24" si="14">SUM(G21:DO21)</f>
        <v>0</v>
      </c>
      <c r="F21" s="568">
        <f ca="1">SUM(OFFSET(G21,,,1,MATCH('B1-基本信息'!$C$12,$G$2:$DOH$2,1)))</f>
        <v>0</v>
      </c>
      <c r="G21" s="811"/>
      <c r="H21" s="812"/>
      <c r="I21" s="812"/>
      <c r="J21" s="812"/>
      <c r="K21" s="812"/>
      <c r="L21" s="812"/>
      <c r="M21" s="812"/>
      <c r="N21" s="812"/>
      <c r="O21" s="812"/>
      <c r="P21" s="812"/>
      <c r="Q21" s="812"/>
      <c r="R21" s="812"/>
      <c r="S21" s="812"/>
      <c r="T21" s="812"/>
      <c r="U21" s="812"/>
      <c r="V21" s="812"/>
      <c r="W21" s="812"/>
      <c r="X21" s="812"/>
      <c r="Y21" s="812"/>
      <c r="Z21" s="812"/>
      <c r="AA21" s="812"/>
      <c r="AB21" s="812"/>
      <c r="AC21" s="812"/>
      <c r="AD21" s="812"/>
      <c r="AE21" s="812"/>
      <c r="AF21" s="812"/>
      <c r="AG21" s="812"/>
      <c r="AH21" s="812"/>
      <c r="AI21" s="812"/>
      <c r="AJ21" s="812"/>
      <c r="AK21" s="812"/>
      <c r="AL21" s="812"/>
      <c r="AM21" s="812"/>
      <c r="AN21" s="812"/>
      <c r="AO21" s="812"/>
      <c r="AP21" s="812"/>
      <c r="AQ21" s="812"/>
      <c r="AR21" s="812"/>
      <c r="AS21" s="812"/>
      <c r="AT21" s="812"/>
      <c r="AU21" s="812"/>
      <c r="AV21" s="812"/>
      <c r="AW21" s="812"/>
      <c r="AX21" s="812"/>
      <c r="AY21" s="812"/>
      <c r="AZ21" s="812"/>
      <c r="BA21" s="812"/>
      <c r="BB21" s="812"/>
      <c r="BC21" s="812"/>
      <c r="BD21" s="812"/>
      <c r="BE21" s="812"/>
      <c r="BF21" s="812"/>
      <c r="BG21" s="812"/>
      <c r="BH21" s="812"/>
      <c r="BI21" s="812"/>
      <c r="BJ21" s="812"/>
      <c r="BK21" s="812"/>
      <c r="BL21" s="812"/>
      <c r="BM21" s="812"/>
      <c r="BN21" s="812"/>
      <c r="BO21" s="812"/>
      <c r="BP21" s="812"/>
      <c r="BQ21" s="812"/>
      <c r="BR21" s="812"/>
      <c r="BS21" s="812"/>
      <c r="BT21" s="812"/>
      <c r="BU21" s="812"/>
      <c r="BV21" s="812"/>
      <c r="BW21" s="812"/>
      <c r="BX21" s="812"/>
      <c r="BY21" s="812"/>
      <c r="BZ21" s="812"/>
      <c r="CA21" s="812"/>
      <c r="CB21" s="812"/>
      <c r="CC21" s="812"/>
      <c r="CD21" s="812"/>
      <c r="CE21" s="812"/>
      <c r="CF21" s="812"/>
      <c r="CG21" s="812"/>
      <c r="CH21" s="812"/>
      <c r="CI21" s="812"/>
      <c r="CJ21" s="812"/>
      <c r="CK21" s="812"/>
      <c r="CL21" s="812"/>
      <c r="CM21" s="812"/>
      <c r="CN21" s="812"/>
      <c r="CO21" s="812"/>
      <c r="CP21" s="812"/>
      <c r="CQ21" s="812"/>
      <c r="CR21" s="812"/>
      <c r="CS21" s="812"/>
      <c r="CT21" s="812"/>
      <c r="CU21" s="812"/>
      <c r="CV21" s="812"/>
      <c r="CW21" s="812"/>
      <c r="CX21" s="812"/>
      <c r="CY21" s="812"/>
      <c r="CZ21" s="812"/>
      <c r="DA21" s="812"/>
      <c r="DB21" s="812"/>
      <c r="DC21" s="812"/>
      <c r="DD21" s="812"/>
      <c r="DE21" s="812"/>
      <c r="DF21" s="812"/>
      <c r="DG21" s="812"/>
      <c r="DH21" s="812"/>
      <c r="DI21" s="812"/>
      <c r="DJ21" s="812"/>
      <c r="DK21" s="812"/>
      <c r="DL21" s="812"/>
      <c r="DM21" s="812"/>
      <c r="DN21" s="812"/>
      <c r="DO21" s="813">
        <f>-SUM(G21:DN21)</f>
        <v>0</v>
      </c>
    </row>
    <row r="22" spans="2:119" ht="16.5" customHeight="1" x14ac:dyDescent="0.25">
      <c r="B22" s="372">
        <v>4.2</v>
      </c>
      <c r="C22" s="503" t="s">
        <v>601</v>
      </c>
      <c r="D22" s="513"/>
      <c r="E22" s="513">
        <f t="shared" si="14"/>
        <v>0</v>
      </c>
      <c r="F22" s="568">
        <f ca="1">SUM(OFFSET(G22,,,1,MATCH('B1-基本信息'!$C$12,$G$2:$DOH$2,1)))</f>
        <v>0</v>
      </c>
      <c r="G22" s="811"/>
      <c r="H22" s="812"/>
      <c r="I22" s="812"/>
      <c r="J22" s="812"/>
      <c r="K22" s="812"/>
      <c r="L22" s="812"/>
      <c r="M22" s="812"/>
      <c r="N22" s="812"/>
      <c r="O22" s="812"/>
      <c r="P22" s="812"/>
      <c r="Q22" s="812"/>
      <c r="R22" s="812"/>
      <c r="S22" s="812"/>
      <c r="T22" s="812"/>
      <c r="U22" s="812"/>
      <c r="V22" s="812"/>
      <c r="W22" s="812"/>
      <c r="X22" s="812"/>
      <c r="Y22" s="812"/>
      <c r="Z22" s="812"/>
      <c r="AA22" s="812"/>
      <c r="AB22" s="812"/>
      <c r="AC22" s="812"/>
      <c r="AD22" s="812"/>
      <c r="AE22" s="812"/>
      <c r="AF22" s="812"/>
      <c r="AG22" s="812"/>
      <c r="AH22" s="812"/>
      <c r="AI22" s="812"/>
      <c r="AJ22" s="812"/>
      <c r="AK22" s="812"/>
      <c r="AL22" s="812"/>
      <c r="AM22" s="812"/>
      <c r="AN22" s="812"/>
      <c r="AO22" s="812"/>
      <c r="AP22" s="812"/>
      <c r="AQ22" s="812"/>
      <c r="AR22" s="812"/>
      <c r="AS22" s="812"/>
      <c r="AT22" s="812"/>
      <c r="AU22" s="812"/>
      <c r="AV22" s="812"/>
      <c r="AW22" s="812"/>
      <c r="AX22" s="812"/>
      <c r="AY22" s="812"/>
      <c r="AZ22" s="812"/>
      <c r="BA22" s="812"/>
      <c r="BB22" s="812"/>
      <c r="BC22" s="812"/>
      <c r="BD22" s="812"/>
      <c r="BE22" s="812"/>
      <c r="BF22" s="812"/>
      <c r="BG22" s="812"/>
      <c r="BH22" s="812"/>
      <c r="BI22" s="812"/>
      <c r="BJ22" s="812"/>
      <c r="BK22" s="812"/>
      <c r="BL22" s="812"/>
      <c r="BM22" s="812"/>
      <c r="BN22" s="812"/>
      <c r="BO22" s="812"/>
      <c r="BP22" s="812"/>
      <c r="BQ22" s="812"/>
      <c r="BR22" s="812"/>
      <c r="BS22" s="812"/>
      <c r="BT22" s="812"/>
      <c r="BU22" s="812"/>
      <c r="BV22" s="812"/>
      <c r="BW22" s="812"/>
      <c r="BX22" s="812"/>
      <c r="BY22" s="812"/>
      <c r="BZ22" s="812"/>
      <c r="CA22" s="812"/>
      <c r="CB22" s="812"/>
      <c r="CC22" s="812"/>
      <c r="CD22" s="812"/>
      <c r="CE22" s="812"/>
      <c r="CF22" s="812"/>
      <c r="CG22" s="812"/>
      <c r="CH22" s="812"/>
      <c r="CI22" s="812"/>
      <c r="CJ22" s="812"/>
      <c r="CK22" s="812"/>
      <c r="CL22" s="812"/>
      <c r="CM22" s="812"/>
      <c r="CN22" s="812"/>
      <c r="CO22" s="812"/>
      <c r="CP22" s="812"/>
      <c r="CQ22" s="812"/>
      <c r="CR22" s="812"/>
      <c r="CS22" s="812"/>
      <c r="CT22" s="812"/>
      <c r="CU22" s="812"/>
      <c r="CV22" s="812"/>
      <c r="CW22" s="812"/>
      <c r="CX22" s="812"/>
      <c r="CY22" s="812"/>
      <c r="CZ22" s="812"/>
      <c r="DA22" s="812"/>
      <c r="DB22" s="812"/>
      <c r="DC22" s="812"/>
      <c r="DD22" s="812"/>
      <c r="DE22" s="812"/>
      <c r="DF22" s="812"/>
      <c r="DG22" s="812"/>
      <c r="DH22" s="812"/>
      <c r="DI22" s="812"/>
      <c r="DJ22" s="812"/>
      <c r="DK22" s="812"/>
      <c r="DL22" s="812"/>
      <c r="DM22" s="812"/>
      <c r="DN22" s="812"/>
      <c r="DO22" s="813"/>
    </row>
    <row r="23" spans="2:119" ht="16.5" customHeight="1" x14ac:dyDescent="0.25">
      <c r="B23" s="372">
        <v>4.3</v>
      </c>
      <c r="C23" s="503" t="s">
        <v>602</v>
      </c>
      <c r="D23" s="513"/>
      <c r="E23" s="513">
        <f t="shared" si="14"/>
        <v>0</v>
      </c>
      <c r="F23" s="568">
        <f ca="1">SUM(OFFSET(G23,,,1,MATCH('B1-基本信息'!$C$12,$G$2:$DOH$2,1)))</f>
        <v>0</v>
      </c>
      <c r="G23" s="811"/>
      <c r="H23" s="812"/>
      <c r="I23" s="812"/>
      <c r="J23" s="812"/>
      <c r="K23" s="812"/>
      <c r="L23" s="812"/>
      <c r="M23" s="812"/>
      <c r="N23" s="812"/>
      <c r="O23" s="812"/>
      <c r="P23" s="812"/>
      <c r="Q23" s="812"/>
      <c r="R23" s="812"/>
      <c r="S23" s="812"/>
      <c r="T23" s="812"/>
      <c r="U23" s="812"/>
      <c r="V23" s="812"/>
      <c r="W23" s="812"/>
      <c r="X23" s="812"/>
      <c r="Y23" s="812"/>
      <c r="Z23" s="812"/>
      <c r="AA23" s="812"/>
      <c r="AB23" s="812"/>
      <c r="AC23" s="812"/>
      <c r="AD23" s="812"/>
      <c r="AE23" s="812"/>
      <c r="AF23" s="812"/>
      <c r="AG23" s="812"/>
      <c r="AH23" s="812"/>
      <c r="AI23" s="812"/>
      <c r="AJ23" s="812"/>
      <c r="AK23" s="812"/>
      <c r="AL23" s="812"/>
      <c r="AM23" s="812"/>
      <c r="AN23" s="812"/>
      <c r="AO23" s="812"/>
      <c r="AP23" s="812"/>
      <c r="AQ23" s="812"/>
      <c r="AR23" s="812"/>
      <c r="AS23" s="812"/>
      <c r="AT23" s="812"/>
      <c r="AU23" s="812"/>
      <c r="AV23" s="812"/>
      <c r="AW23" s="812"/>
      <c r="AX23" s="812"/>
      <c r="AY23" s="812"/>
      <c r="AZ23" s="812"/>
      <c r="BA23" s="812"/>
      <c r="BB23" s="812"/>
      <c r="BC23" s="812"/>
      <c r="BD23" s="812"/>
      <c r="BE23" s="812"/>
      <c r="BF23" s="812"/>
      <c r="BG23" s="812"/>
      <c r="BH23" s="812"/>
      <c r="BI23" s="812"/>
      <c r="BJ23" s="812"/>
      <c r="BK23" s="812"/>
      <c r="BL23" s="812"/>
      <c r="BM23" s="812"/>
      <c r="BN23" s="812"/>
      <c r="BO23" s="812"/>
      <c r="BP23" s="812"/>
      <c r="BQ23" s="812"/>
      <c r="BR23" s="812"/>
      <c r="BS23" s="812"/>
      <c r="BT23" s="812"/>
      <c r="BU23" s="812"/>
      <c r="BV23" s="812"/>
      <c r="BW23" s="812"/>
      <c r="BX23" s="812"/>
      <c r="BY23" s="812"/>
      <c r="BZ23" s="812"/>
      <c r="CA23" s="812"/>
      <c r="CB23" s="812"/>
      <c r="CC23" s="812"/>
      <c r="CD23" s="812"/>
      <c r="CE23" s="812"/>
      <c r="CF23" s="812"/>
      <c r="CG23" s="812"/>
      <c r="CH23" s="812"/>
      <c r="CI23" s="812"/>
      <c r="CJ23" s="812"/>
      <c r="CK23" s="812"/>
      <c r="CL23" s="812"/>
      <c r="CM23" s="812"/>
      <c r="CN23" s="812"/>
      <c r="CO23" s="812"/>
      <c r="CP23" s="812"/>
      <c r="CQ23" s="812"/>
      <c r="CR23" s="812"/>
      <c r="CS23" s="812"/>
      <c r="CT23" s="812"/>
      <c r="CU23" s="812"/>
      <c r="CV23" s="812"/>
      <c r="CW23" s="812"/>
      <c r="CX23" s="812"/>
      <c r="CY23" s="812"/>
      <c r="CZ23" s="812"/>
      <c r="DA23" s="812"/>
      <c r="DB23" s="812"/>
      <c r="DC23" s="812"/>
      <c r="DD23" s="812"/>
      <c r="DE23" s="812"/>
      <c r="DF23" s="812"/>
      <c r="DG23" s="812"/>
      <c r="DH23" s="812"/>
      <c r="DI23" s="812"/>
      <c r="DJ23" s="812"/>
      <c r="DK23" s="812"/>
      <c r="DL23" s="812"/>
      <c r="DM23" s="812"/>
      <c r="DN23" s="812"/>
      <c r="DO23" s="813"/>
    </row>
    <row r="24" spans="2:119" ht="16.5" customHeight="1" x14ac:dyDescent="0.25">
      <c r="B24" s="372">
        <v>4.4000000000000004</v>
      </c>
      <c r="C24" s="503" t="s">
        <v>827</v>
      </c>
      <c r="D24" s="513"/>
      <c r="E24" s="513">
        <f t="shared" si="14"/>
        <v>0</v>
      </c>
      <c r="F24" s="568">
        <f ca="1">SUM(OFFSET(G24,,,1,MATCH('B1-基本信息'!$C$12,$G$2:$DOH$2,1)))</f>
        <v>0</v>
      </c>
      <c r="G24" s="793">
        <f>G55</f>
        <v>0</v>
      </c>
      <c r="H24" s="794">
        <f t="shared" ref="H24:BS24" si="15">H55</f>
        <v>0</v>
      </c>
      <c r="I24" s="794">
        <f t="shared" si="15"/>
        <v>0</v>
      </c>
      <c r="J24" s="794">
        <f t="shared" si="15"/>
        <v>0</v>
      </c>
      <c r="K24" s="794">
        <f t="shared" si="15"/>
        <v>0</v>
      </c>
      <c r="L24" s="794">
        <f t="shared" si="15"/>
        <v>0</v>
      </c>
      <c r="M24" s="794">
        <f t="shared" si="15"/>
        <v>0</v>
      </c>
      <c r="N24" s="794">
        <f t="shared" si="15"/>
        <v>0</v>
      </c>
      <c r="O24" s="794">
        <f t="shared" si="15"/>
        <v>0</v>
      </c>
      <c r="P24" s="794">
        <f t="shared" si="15"/>
        <v>0</v>
      </c>
      <c r="Q24" s="794">
        <f t="shared" si="15"/>
        <v>0</v>
      </c>
      <c r="R24" s="794">
        <f t="shared" si="15"/>
        <v>0</v>
      </c>
      <c r="S24" s="794">
        <f t="shared" si="15"/>
        <v>0</v>
      </c>
      <c r="T24" s="794">
        <f t="shared" si="15"/>
        <v>0</v>
      </c>
      <c r="U24" s="794">
        <f t="shared" si="15"/>
        <v>0</v>
      </c>
      <c r="V24" s="794">
        <f t="shared" si="15"/>
        <v>0</v>
      </c>
      <c r="W24" s="794">
        <f t="shared" si="15"/>
        <v>0</v>
      </c>
      <c r="X24" s="794">
        <f t="shared" si="15"/>
        <v>0</v>
      </c>
      <c r="Y24" s="794">
        <f t="shared" si="15"/>
        <v>0</v>
      </c>
      <c r="Z24" s="794">
        <f t="shared" si="15"/>
        <v>0</v>
      </c>
      <c r="AA24" s="794">
        <f t="shared" si="15"/>
        <v>0</v>
      </c>
      <c r="AB24" s="794">
        <f t="shared" si="15"/>
        <v>0</v>
      </c>
      <c r="AC24" s="794">
        <f t="shared" si="15"/>
        <v>0</v>
      </c>
      <c r="AD24" s="794">
        <f t="shared" si="15"/>
        <v>0</v>
      </c>
      <c r="AE24" s="794">
        <f t="shared" si="15"/>
        <v>0</v>
      </c>
      <c r="AF24" s="794">
        <f t="shared" si="15"/>
        <v>0</v>
      </c>
      <c r="AG24" s="794">
        <f t="shared" si="15"/>
        <v>0</v>
      </c>
      <c r="AH24" s="794">
        <f t="shared" si="15"/>
        <v>0</v>
      </c>
      <c r="AI24" s="794">
        <f t="shared" si="15"/>
        <v>0</v>
      </c>
      <c r="AJ24" s="794">
        <f t="shared" si="15"/>
        <v>0</v>
      </c>
      <c r="AK24" s="794">
        <f t="shared" si="15"/>
        <v>0</v>
      </c>
      <c r="AL24" s="794">
        <f t="shared" si="15"/>
        <v>0</v>
      </c>
      <c r="AM24" s="794">
        <f t="shared" si="15"/>
        <v>0</v>
      </c>
      <c r="AN24" s="794">
        <f t="shared" si="15"/>
        <v>0</v>
      </c>
      <c r="AO24" s="794">
        <f t="shared" si="15"/>
        <v>0</v>
      </c>
      <c r="AP24" s="794">
        <f t="shared" si="15"/>
        <v>0</v>
      </c>
      <c r="AQ24" s="794">
        <f t="shared" si="15"/>
        <v>0</v>
      </c>
      <c r="AR24" s="794">
        <f t="shared" si="15"/>
        <v>0</v>
      </c>
      <c r="AS24" s="794">
        <f t="shared" si="15"/>
        <v>0</v>
      </c>
      <c r="AT24" s="794">
        <f t="shared" si="15"/>
        <v>0</v>
      </c>
      <c r="AU24" s="794">
        <f t="shared" si="15"/>
        <v>0</v>
      </c>
      <c r="AV24" s="794">
        <f t="shared" si="15"/>
        <v>0</v>
      </c>
      <c r="AW24" s="794">
        <f t="shared" si="15"/>
        <v>0</v>
      </c>
      <c r="AX24" s="794">
        <f t="shared" si="15"/>
        <v>0</v>
      </c>
      <c r="AY24" s="794">
        <f t="shared" si="15"/>
        <v>0</v>
      </c>
      <c r="AZ24" s="794">
        <f t="shared" si="15"/>
        <v>0</v>
      </c>
      <c r="BA24" s="794">
        <f t="shared" si="15"/>
        <v>0</v>
      </c>
      <c r="BB24" s="794">
        <f t="shared" si="15"/>
        <v>0</v>
      </c>
      <c r="BC24" s="794">
        <f t="shared" si="15"/>
        <v>0</v>
      </c>
      <c r="BD24" s="794">
        <f t="shared" si="15"/>
        <v>0</v>
      </c>
      <c r="BE24" s="794">
        <f t="shared" si="15"/>
        <v>0</v>
      </c>
      <c r="BF24" s="794">
        <f t="shared" si="15"/>
        <v>0</v>
      </c>
      <c r="BG24" s="794">
        <f t="shared" si="15"/>
        <v>0</v>
      </c>
      <c r="BH24" s="794">
        <f t="shared" si="15"/>
        <v>0</v>
      </c>
      <c r="BI24" s="794">
        <f t="shared" si="15"/>
        <v>0</v>
      </c>
      <c r="BJ24" s="794">
        <f t="shared" si="15"/>
        <v>0</v>
      </c>
      <c r="BK24" s="794">
        <f t="shared" si="15"/>
        <v>0</v>
      </c>
      <c r="BL24" s="794">
        <f t="shared" si="15"/>
        <v>0</v>
      </c>
      <c r="BM24" s="794">
        <f t="shared" si="15"/>
        <v>0</v>
      </c>
      <c r="BN24" s="794">
        <f t="shared" si="15"/>
        <v>0</v>
      </c>
      <c r="BO24" s="794">
        <f t="shared" si="15"/>
        <v>0</v>
      </c>
      <c r="BP24" s="794">
        <f t="shared" si="15"/>
        <v>0</v>
      </c>
      <c r="BQ24" s="794">
        <f t="shared" si="15"/>
        <v>0</v>
      </c>
      <c r="BR24" s="794">
        <f t="shared" si="15"/>
        <v>0</v>
      </c>
      <c r="BS24" s="794">
        <f t="shared" si="15"/>
        <v>0</v>
      </c>
      <c r="BT24" s="794">
        <f t="shared" ref="BT24:DO24" si="16">BT55</f>
        <v>0</v>
      </c>
      <c r="BU24" s="794">
        <f t="shared" si="16"/>
        <v>0</v>
      </c>
      <c r="BV24" s="794">
        <f t="shared" si="16"/>
        <v>0</v>
      </c>
      <c r="BW24" s="794">
        <f t="shared" si="16"/>
        <v>0</v>
      </c>
      <c r="BX24" s="794">
        <f t="shared" si="16"/>
        <v>0</v>
      </c>
      <c r="BY24" s="794">
        <f t="shared" si="16"/>
        <v>0</v>
      </c>
      <c r="BZ24" s="794">
        <f t="shared" si="16"/>
        <v>0</v>
      </c>
      <c r="CA24" s="794">
        <f t="shared" si="16"/>
        <v>0</v>
      </c>
      <c r="CB24" s="794">
        <f t="shared" si="16"/>
        <v>0</v>
      </c>
      <c r="CC24" s="794">
        <f t="shared" si="16"/>
        <v>0</v>
      </c>
      <c r="CD24" s="794">
        <f t="shared" si="16"/>
        <v>0</v>
      </c>
      <c r="CE24" s="794">
        <f t="shared" si="16"/>
        <v>0</v>
      </c>
      <c r="CF24" s="794">
        <f t="shared" si="16"/>
        <v>0</v>
      </c>
      <c r="CG24" s="794">
        <f t="shared" si="16"/>
        <v>0</v>
      </c>
      <c r="CH24" s="794">
        <f t="shared" si="16"/>
        <v>0</v>
      </c>
      <c r="CI24" s="794">
        <f t="shared" si="16"/>
        <v>0</v>
      </c>
      <c r="CJ24" s="794">
        <f t="shared" si="16"/>
        <v>0</v>
      </c>
      <c r="CK24" s="794">
        <f t="shared" si="16"/>
        <v>0</v>
      </c>
      <c r="CL24" s="794">
        <f t="shared" si="16"/>
        <v>0</v>
      </c>
      <c r="CM24" s="794">
        <f t="shared" si="16"/>
        <v>0</v>
      </c>
      <c r="CN24" s="794">
        <f t="shared" si="16"/>
        <v>0</v>
      </c>
      <c r="CO24" s="794">
        <f t="shared" si="16"/>
        <v>0</v>
      </c>
      <c r="CP24" s="794">
        <f t="shared" si="16"/>
        <v>0</v>
      </c>
      <c r="CQ24" s="794">
        <f t="shared" si="16"/>
        <v>0</v>
      </c>
      <c r="CR24" s="794">
        <f t="shared" si="16"/>
        <v>0</v>
      </c>
      <c r="CS24" s="794">
        <f t="shared" si="16"/>
        <v>0</v>
      </c>
      <c r="CT24" s="794">
        <f t="shared" si="16"/>
        <v>0</v>
      </c>
      <c r="CU24" s="794">
        <f t="shared" si="16"/>
        <v>0</v>
      </c>
      <c r="CV24" s="794">
        <f t="shared" si="16"/>
        <v>0</v>
      </c>
      <c r="CW24" s="794">
        <f t="shared" si="16"/>
        <v>0</v>
      </c>
      <c r="CX24" s="794">
        <f t="shared" si="16"/>
        <v>0</v>
      </c>
      <c r="CY24" s="794">
        <f t="shared" si="16"/>
        <v>0</v>
      </c>
      <c r="CZ24" s="794">
        <f t="shared" si="16"/>
        <v>0</v>
      </c>
      <c r="DA24" s="794">
        <f t="shared" si="16"/>
        <v>0</v>
      </c>
      <c r="DB24" s="794">
        <f t="shared" si="16"/>
        <v>0</v>
      </c>
      <c r="DC24" s="794">
        <f t="shared" si="16"/>
        <v>0</v>
      </c>
      <c r="DD24" s="794">
        <f t="shared" si="16"/>
        <v>0</v>
      </c>
      <c r="DE24" s="794">
        <f t="shared" si="16"/>
        <v>0</v>
      </c>
      <c r="DF24" s="794">
        <f t="shared" si="16"/>
        <v>0</v>
      </c>
      <c r="DG24" s="794">
        <f t="shared" si="16"/>
        <v>0</v>
      </c>
      <c r="DH24" s="794">
        <f t="shared" si="16"/>
        <v>0</v>
      </c>
      <c r="DI24" s="794">
        <f t="shared" si="16"/>
        <v>0</v>
      </c>
      <c r="DJ24" s="794">
        <f t="shared" si="16"/>
        <v>0</v>
      </c>
      <c r="DK24" s="794">
        <f t="shared" si="16"/>
        <v>0</v>
      </c>
      <c r="DL24" s="794">
        <f t="shared" si="16"/>
        <v>0</v>
      </c>
      <c r="DM24" s="794">
        <f t="shared" si="16"/>
        <v>0</v>
      </c>
      <c r="DN24" s="794">
        <f t="shared" si="16"/>
        <v>0</v>
      </c>
      <c r="DO24" s="795">
        <f t="shared" si="16"/>
        <v>0</v>
      </c>
    </row>
    <row r="25" spans="2:119" ht="16.5" customHeight="1" x14ac:dyDescent="0.25">
      <c r="B25" s="372"/>
      <c r="C25" s="366" t="s">
        <v>603</v>
      </c>
      <c r="D25" s="513"/>
      <c r="E25" s="513"/>
      <c r="F25" s="568"/>
      <c r="G25" s="515">
        <f>G22-G23</f>
        <v>0</v>
      </c>
      <c r="H25" s="513">
        <f>G25+H22-H23</f>
        <v>0</v>
      </c>
      <c r="I25" s="513">
        <f t="shared" ref="I25:BT25" si="17">H25+I22-I23</f>
        <v>0</v>
      </c>
      <c r="J25" s="513">
        <f t="shared" si="17"/>
        <v>0</v>
      </c>
      <c r="K25" s="513">
        <f t="shared" si="17"/>
        <v>0</v>
      </c>
      <c r="L25" s="513">
        <f t="shared" si="17"/>
        <v>0</v>
      </c>
      <c r="M25" s="513">
        <f t="shared" si="17"/>
        <v>0</v>
      </c>
      <c r="N25" s="513">
        <f t="shared" si="17"/>
        <v>0</v>
      </c>
      <c r="O25" s="513">
        <f t="shared" si="17"/>
        <v>0</v>
      </c>
      <c r="P25" s="513">
        <f t="shared" si="17"/>
        <v>0</v>
      </c>
      <c r="Q25" s="513">
        <f t="shared" si="17"/>
        <v>0</v>
      </c>
      <c r="R25" s="513">
        <f t="shared" si="17"/>
        <v>0</v>
      </c>
      <c r="S25" s="513">
        <f t="shared" si="17"/>
        <v>0</v>
      </c>
      <c r="T25" s="513">
        <f t="shared" si="17"/>
        <v>0</v>
      </c>
      <c r="U25" s="513">
        <f t="shared" si="17"/>
        <v>0</v>
      </c>
      <c r="V25" s="513">
        <f t="shared" si="17"/>
        <v>0</v>
      </c>
      <c r="W25" s="513">
        <f t="shared" si="17"/>
        <v>0</v>
      </c>
      <c r="X25" s="513">
        <f t="shared" si="17"/>
        <v>0</v>
      </c>
      <c r="Y25" s="513">
        <f t="shared" si="17"/>
        <v>0</v>
      </c>
      <c r="Z25" s="513">
        <f t="shared" si="17"/>
        <v>0</v>
      </c>
      <c r="AA25" s="513">
        <f t="shared" si="17"/>
        <v>0</v>
      </c>
      <c r="AB25" s="513">
        <f t="shared" si="17"/>
        <v>0</v>
      </c>
      <c r="AC25" s="513">
        <f t="shared" si="17"/>
        <v>0</v>
      </c>
      <c r="AD25" s="513">
        <f t="shared" si="17"/>
        <v>0</v>
      </c>
      <c r="AE25" s="513">
        <f t="shared" si="17"/>
        <v>0</v>
      </c>
      <c r="AF25" s="513">
        <f t="shared" si="17"/>
        <v>0</v>
      </c>
      <c r="AG25" s="513">
        <f t="shared" si="17"/>
        <v>0</v>
      </c>
      <c r="AH25" s="513">
        <f t="shared" si="17"/>
        <v>0</v>
      </c>
      <c r="AI25" s="513">
        <f t="shared" si="17"/>
        <v>0</v>
      </c>
      <c r="AJ25" s="513">
        <f t="shared" si="17"/>
        <v>0</v>
      </c>
      <c r="AK25" s="513">
        <f t="shared" si="17"/>
        <v>0</v>
      </c>
      <c r="AL25" s="513">
        <f t="shared" si="17"/>
        <v>0</v>
      </c>
      <c r="AM25" s="513">
        <f t="shared" si="17"/>
        <v>0</v>
      </c>
      <c r="AN25" s="513">
        <f t="shared" si="17"/>
        <v>0</v>
      </c>
      <c r="AO25" s="513">
        <f t="shared" si="17"/>
        <v>0</v>
      </c>
      <c r="AP25" s="513">
        <f t="shared" si="17"/>
        <v>0</v>
      </c>
      <c r="AQ25" s="513">
        <f t="shared" si="17"/>
        <v>0</v>
      </c>
      <c r="AR25" s="513">
        <f t="shared" si="17"/>
        <v>0</v>
      </c>
      <c r="AS25" s="513">
        <f t="shared" si="17"/>
        <v>0</v>
      </c>
      <c r="AT25" s="513">
        <f t="shared" si="17"/>
        <v>0</v>
      </c>
      <c r="AU25" s="513">
        <f t="shared" si="17"/>
        <v>0</v>
      </c>
      <c r="AV25" s="513">
        <f t="shared" si="17"/>
        <v>0</v>
      </c>
      <c r="AW25" s="513">
        <f t="shared" si="17"/>
        <v>0</v>
      </c>
      <c r="AX25" s="513">
        <f t="shared" si="17"/>
        <v>0</v>
      </c>
      <c r="AY25" s="513">
        <f t="shared" si="17"/>
        <v>0</v>
      </c>
      <c r="AZ25" s="513">
        <f t="shared" si="17"/>
        <v>0</v>
      </c>
      <c r="BA25" s="513">
        <f t="shared" si="17"/>
        <v>0</v>
      </c>
      <c r="BB25" s="513">
        <f t="shared" si="17"/>
        <v>0</v>
      </c>
      <c r="BC25" s="513">
        <f t="shared" si="17"/>
        <v>0</v>
      </c>
      <c r="BD25" s="513">
        <f t="shared" si="17"/>
        <v>0</v>
      </c>
      <c r="BE25" s="513">
        <f t="shared" si="17"/>
        <v>0</v>
      </c>
      <c r="BF25" s="513">
        <f t="shared" si="17"/>
        <v>0</v>
      </c>
      <c r="BG25" s="513">
        <f t="shared" si="17"/>
        <v>0</v>
      </c>
      <c r="BH25" s="513">
        <f t="shared" si="17"/>
        <v>0</v>
      </c>
      <c r="BI25" s="513">
        <f t="shared" si="17"/>
        <v>0</v>
      </c>
      <c r="BJ25" s="513">
        <f t="shared" si="17"/>
        <v>0</v>
      </c>
      <c r="BK25" s="513">
        <f t="shared" si="17"/>
        <v>0</v>
      </c>
      <c r="BL25" s="513">
        <f t="shared" si="17"/>
        <v>0</v>
      </c>
      <c r="BM25" s="513">
        <f t="shared" si="17"/>
        <v>0</v>
      </c>
      <c r="BN25" s="513">
        <f t="shared" si="17"/>
        <v>0</v>
      </c>
      <c r="BO25" s="513">
        <f t="shared" si="17"/>
        <v>0</v>
      </c>
      <c r="BP25" s="513">
        <f t="shared" si="17"/>
        <v>0</v>
      </c>
      <c r="BQ25" s="513">
        <f t="shared" si="17"/>
        <v>0</v>
      </c>
      <c r="BR25" s="513">
        <f t="shared" si="17"/>
        <v>0</v>
      </c>
      <c r="BS25" s="513">
        <f t="shared" si="17"/>
        <v>0</v>
      </c>
      <c r="BT25" s="513">
        <f t="shared" si="17"/>
        <v>0</v>
      </c>
      <c r="BU25" s="513">
        <f t="shared" ref="BU25:DO25" si="18">BT25+BU22-BU23</f>
        <v>0</v>
      </c>
      <c r="BV25" s="513">
        <f t="shared" si="18"/>
        <v>0</v>
      </c>
      <c r="BW25" s="513">
        <f t="shared" si="18"/>
        <v>0</v>
      </c>
      <c r="BX25" s="513">
        <f t="shared" si="18"/>
        <v>0</v>
      </c>
      <c r="BY25" s="513">
        <f t="shared" si="18"/>
        <v>0</v>
      </c>
      <c r="BZ25" s="513">
        <f t="shared" si="18"/>
        <v>0</v>
      </c>
      <c r="CA25" s="513">
        <f t="shared" si="18"/>
        <v>0</v>
      </c>
      <c r="CB25" s="513">
        <f t="shared" si="18"/>
        <v>0</v>
      </c>
      <c r="CC25" s="513">
        <f t="shared" si="18"/>
        <v>0</v>
      </c>
      <c r="CD25" s="513">
        <f t="shared" si="18"/>
        <v>0</v>
      </c>
      <c r="CE25" s="513">
        <f t="shared" si="18"/>
        <v>0</v>
      </c>
      <c r="CF25" s="513">
        <f t="shared" si="18"/>
        <v>0</v>
      </c>
      <c r="CG25" s="513">
        <f t="shared" si="18"/>
        <v>0</v>
      </c>
      <c r="CH25" s="513">
        <f t="shared" si="18"/>
        <v>0</v>
      </c>
      <c r="CI25" s="513">
        <f t="shared" si="18"/>
        <v>0</v>
      </c>
      <c r="CJ25" s="513">
        <f t="shared" si="18"/>
        <v>0</v>
      </c>
      <c r="CK25" s="513">
        <f t="shared" si="18"/>
        <v>0</v>
      </c>
      <c r="CL25" s="513">
        <f t="shared" si="18"/>
        <v>0</v>
      </c>
      <c r="CM25" s="513">
        <f t="shared" si="18"/>
        <v>0</v>
      </c>
      <c r="CN25" s="513">
        <f t="shared" si="18"/>
        <v>0</v>
      </c>
      <c r="CO25" s="513">
        <f t="shared" si="18"/>
        <v>0</v>
      </c>
      <c r="CP25" s="513">
        <f t="shared" si="18"/>
        <v>0</v>
      </c>
      <c r="CQ25" s="513">
        <f t="shared" si="18"/>
        <v>0</v>
      </c>
      <c r="CR25" s="513">
        <f t="shared" si="18"/>
        <v>0</v>
      </c>
      <c r="CS25" s="513">
        <f t="shared" si="18"/>
        <v>0</v>
      </c>
      <c r="CT25" s="513">
        <f t="shared" si="18"/>
        <v>0</v>
      </c>
      <c r="CU25" s="513">
        <f t="shared" si="18"/>
        <v>0</v>
      </c>
      <c r="CV25" s="513">
        <f t="shared" si="18"/>
        <v>0</v>
      </c>
      <c r="CW25" s="513">
        <f t="shared" si="18"/>
        <v>0</v>
      </c>
      <c r="CX25" s="513">
        <f t="shared" si="18"/>
        <v>0</v>
      </c>
      <c r="CY25" s="513">
        <f t="shared" si="18"/>
        <v>0</v>
      </c>
      <c r="CZ25" s="513">
        <f t="shared" si="18"/>
        <v>0</v>
      </c>
      <c r="DA25" s="513">
        <f t="shared" si="18"/>
        <v>0</v>
      </c>
      <c r="DB25" s="513">
        <f t="shared" si="18"/>
        <v>0</v>
      </c>
      <c r="DC25" s="513">
        <f t="shared" si="18"/>
        <v>0</v>
      </c>
      <c r="DD25" s="513">
        <f t="shared" si="18"/>
        <v>0</v>
      </c>
      <c r="DE25" s="513">
        <f t="shared" si="18"/>
        <v>0</v>
      </c>
      <c r="DF25" s="513">
        <f t="shared" si="18"/>
        <v>0</v>
      </c>
      <c r="DG25" s="513">
        <f t="shared" si="18"/>
        <v>0</v>
      </c>
      <c r="DH25" s="513">
        <f t="shared" si="18"/>
        <v>0</v>
      </c>
      <c r="DI25" s="513">
        <f t="shared" si="18"/>
        <v>0</v>
      </c>
      <c r="DJ25" s="513">
        <f t="shared" si="18"/>
        <v>0</v>
      </c>
      <c r="DK25" s="513">
        <f t="shared" si="18"/>
        <v>0</v>
      </c>
      <c r="DL25" s="513">
        <f t="shared" si="18"/>
        <v>0</v>
      </c>
      <c r="DM25" s="513">
        <f t="shared" si="18"/>
        <v>0</v>
      </c>
      <c r="DN25" s="513">
        <f t="shared" si="18"/>
        <v>0</v>
      </c>
      <c r="DO25" s="514">
        <f t="shared" si="18"/>
        <v>0</v>
      </c>
    </row>
    <row r="26" spans="2:119" ht="16.5" customHeight="1" thickBot="1" x14ac:dyDescent="0.3">
      <c r="B26" s="506" t="s">
        <v>836</v>
      </c>
      <c r="C26" s="507" t="s">
        <v>834</v>
      </c>
      <c r="D26" s="516"/>
      <c r="E26" s="516">
        <f>DO26</f>
        <v>0</v>
      </c>
      <c r="F26" s="517"/>
      <c r="G26" s="518">
        <f>G20+G19</f>
        <v>0</v>
      </c>
      <c r="H26" s="516">
        <f>H20+SUM($G20:G20)+H19</f>
        <v>0</v>
      </c>
      <c r="I26" s="516">
        <f>I20+SUM($G20:H20)+I19</f>
        <v>0</v>
      </c>
      <c r="J26" s="516">
        <f>J20+SUM($G20:I20)+J19</f>
        <v>0</v>
      </c>
      <c r="K26" s="516">
        <f>K20+SUM($G20:J20)+K19</f>
        <v>0</v>
      </c>
      <c r="L26" s="516">
        <f>L20+SUM($G20:K20)+L19</f>
        <v>0</v>
      </c>
      <c r="M26" s="516">
        <f>M20+SUM($G20:L20)+M19</f>
        <v>0</v>
      </c>
      <c r="N26" s="516">
        <f>N20+SUM($G20:M20)+N19</f>
        <v>0</v>
      </c>
      <c r="O26" s="516">
        <f>O20+SUM($G20:N20)+O19</f>
        <v>0</v>
      </c>
      <c r="P26" s="516">
        <f>P20+SUM($G20:O20)+P19</f>
        <v>0</v>
      </c>
      <c r="Q26" s="516">
        <f>Q20+SUM($G20:P20)+Q19</f>
        <v>0</v>
      </c>
      <c r="R26" s="516">
        <f>R20+SUM($G20:Q20)+R19</f>
        <v>0</v>
      </c>
      <c r="S26" s="516">
        <f>S20+SUM($G20:R20)+S19</f>
        <v>0</v>
      </c>
      <c r="T26" s="516">
        <f>T20+SUM($G20:S20)+T19</f>
        <v>0</v>
      </c>
      <c r="U26" s="516">
        <f>U20+SUM($G20:T20)+U19</f>
        <v>0</v>
      </c>
      <c r="V26" s="516">
        <f>V20+SUM($G20:U20)+V19</f>
        <v>0</v>
      </c>
      <c r="W26" s="516">
        <f>W20+SUM($G20:V20)+W19</f>
        <v>0</v>
      </c>
      <c r="X26" s="516">
        <f>X20+SUM($G20:W20)+X19</f>
        <v>0</v>
      </c>
      <c r="Y26" s="516">
        <f>Y20+SUM($G20:X20)+Y19</f>
        <v>0</v>
      </c>
      <c r="Z26" s="516">
        <f>Z20+SUM($G20:Y20)+Z19</f>
        <v>0</v>
      </c>
      <c r="AA26" s="516">
        <f>AA20+SUM($G20:Z20)+AA19</f>
        <v>0</v>
      </c>
      <c r="AB26" s="516">
        <f>AB20+SUM($G20:AA20)+AB19</f>
        <v>0</v>
      </c>
      <c r="AC26" s="516">
        <f>AC20+SUM($G20:AB20)+AC19</f>
        <v>0</v>
      </c>
      <c r="AD26" s="516">
        <f>AD20+SUM($G20:AC20)+AD19</f>
        <v>0</v>
      </c>
      <c r="AE26" s="516">
        <f>AE20+SUM($G20:AD20)+AE19</f>
        <v>0</v>
      </c>
      <c r="AF26" s="516">
        <f>AF20+SUM($G20:AE20)+AF19</f>
        <v>0</v>
      </c>
      <c r="AG26" s="516">
        <f>AG20+SUM($G20:AF20)+AG19</f>
        <v>0</v>
      </c>
      <c r="AH26" s="516">
        <f>AH20+SUM($G20:AG20)+AH19</f>
        <v>0</v>
      </c>
      <c r="AI26" s="516">
        <f>AI20+SUM($G20:AH20)+AI19</f>
        <v>0</v>
      </c>
      <c r="AJ26" s="516">
        <f>AJ20+SUM($G20:AI20)+AJ19</f>
        <v>0</v>
      </c>
      <c r="AK26" s="516">
        <f>AK20+SUM($G20:AJ20)+AK19</f>
        <v>0</v>
      </c>
      <c r="AL26" s="516">
        <f>AL20+SUM($G20:AK20)+AL19</f>
        <v>0</v>
      </c>
      <c r="AM26" s="516">
        <f>AM20+SUM($G20:AL20)+AM19</f>
        <v>0</v>
      </c>
      <c r="AN26" s="516">
        <f>AN20+SUM($G20:AM20)+AN19</f>
        <v>0</v>
      </c>
      <c r="AO26" s="516">
        <f>AO20+SUM($G20:AN20)+AO19</f>
        <v>0</v>
      </c>
      <c r="AP26" s="516">
        <f>AP20+SUM($G20:AO20)+AP19</f>
        <v>0</v>
      </c>
      <c r="AQ26" s="516">
        <f>AQ20+SUM($G20:AP20)+AQ19</f>
        <v>0</v>
      </c>
      <c r="AR26" s="516">
        <f>AR20+SUM($G20:AQ20)+AR19</f>
        <v>0</v>
      </c>
      <c r="AS26" s="516">
        <f>AS20+SUM($G20:AR20)+AS19</f>
        <v>0</v>
      </c>
      <c r="AT26" s="516">
        <f>AT20+SUM($G20:AS20)+AT19</f>
        <v>0</v>
      </c>
      <c r="AU26" s="516">
        <f>AU20+SUM($G20:AT20)+AU19</f>
        <v>0</v>
      </c>
      <c r="AV26" s="516">
        <f>AV20+SUM($G20:AU20)+AV19</f>
        <v>0</v>
      </c>
      <c r="AW26" s="516">
        <f>AW20+SUM($G20:AV20)+AW19</f>
        <v>0</v>
      </c>
      <c r="AX26" s="516">
        <f>AX20+SUM($G20:AW20)+AX19</f>
        <v>0</v>
      </c>
      <c r="AY26" s="516">
        <f>AY20+SUM($G20:AX20)+AY19</f>
        <v>0</v>
      </c>
      <c r="AZ26" s="516">
        <f>AZ20+SUM($G20:AY20)+AZ19</f>
        <v>0</v>
      </c>
      <c r="BA26" s="516">
        <f>BA20+SUM($G20:AZ20)+BA19</f>
        <v>0</v>
      </c>
      <c r="BB26" s="516">
        <f>BB20+SUM($G20:BA20)+BB19</f>
        <v>0</v>
      </c>
      <c r="BC26" s="516">
        <f>BC20+SUM($G20:BB20)+BC19</f>
        <v>0</v>
      </c>
      <c r="BD26" s="516">
        <f>BD20+SUM($G20:BC20)+BD19</f>
        <v>0</v>
      </c>
      <c r="BE26" s="516">
        <f>BE20+SUM($G20:BD20)+BE19</f>
        <v>0</v>
      </c>
      <c r="BF26" s="516">
        <f>BF20+SUM($G20:BE20)+BF19</f>
        <v>0</v>
      </c>
      <c r="BG26" s="516">
        <f>BG20+SUM($G20:BF20)+BG19</f>
        <v>0</v>
      </c>
      <c r="BH26" s="516">
        <f>BH20+SUM($G20:BG20)+BH19</f>
        <v>0</v>
      </c>
      <c r="BI26" s="516">
        <f>BI20+SUM($G20:BH20)+BI19</f>
        <v>0</v>
      </c>
      <c r="BJ26" s="516">
        <f>BJ20+SUM($G20:BI20)+BJ19</f>
        <v>0</v>
      </c>
      <c r="BK26" s="516">
        <f>BK20+SUM($G20:BJ20)+BK19</f>
        <v>0</v>
      </c>
      <c r="BL26" s="516">
        <f>BL20+SUM($G20:BK20)+BL19</f>
        <v>0</v>
      </c>
      <c r="BM26" s="516">
        <f>BM20+SUM($G20:BL20)+BM19</f>
        <v>0</v>
      </c>
      <c r="BN26" s="516">
        <f>BN20+SUM($G20:BM20)+BN19</f>
        <v>0</v>
      </c>
      <c r="BO26" s="516">
        <f>BO20+SUM($G20:BN20)+BO19</f>
        <v>0</v>
      </c>
      <c r="BP26" s="516">
        <f>BP20+SUM($G20:BO20)+BP19</f>
        <v>0</v>
      </c>
      <c r="BQ26" s="516">
        <f>BQ20+SUM($G20:BP20)+BQ19</f>
        <v>0</v>
      </c>
      <c r="BR26" s="516">
        <f>BR20+SUM($G20:BQ20)+BR19</f>
        <v>0</v>
      </c>
      <c r="BS26" s="516">
        <f>BS20+SUM($G20:BR20)+BS19</f>
        <v>0</v>
      </c>
      <c r="BT26" s="516">
        <f>BT20+SUM($G20:BS20)+BT19</f>
        <v>0</v>
      </c>
      <c r="BU26" s="516">
        <f>BU20+SUM($G20:BT20)+BU19</f>
        <v>0</v>
      </c>
      <c r="BV26" s="516">
        <f>BV20+SUM($G20:BU20)+BV19</f>
        <v>0</v>
      </c>
      <c r="BW26" s="516">
        <f>BW20+SUM($G20:BV20)+BW19</f>
        <v>0</v>
      </c>
      <c r="BX26" s="516">
        <f>BX20+SUM($G20:BW20)+BX19</f>
        <v>0</v>
      </c>
      <c r="BY26" s="516">
        <f>BY20+SUM($G20:BX20)+BY19</f>
        <v>0</v>
      </c>
      <c r="BZ26" s="516">
        <f>BZ20+SUM($G20:BY20)+BZ19</f>
        <v>0</v>
      </c>
      <c r="CA26" s="516">
        <f>CA20+SUM($G20:BZ20)+CA19</f>
        <v>0</v>
      </c>
      <c r="CB26" s="516">
        <f>CB20+SUM($G20:CA20)+CB19</f>
        <v>0</v>
      </c>
      <c r="CC26" s="516">
        <f>CC20+SUM($G20:CB20)+CC19</f>
        <v>0</v>
      </c>
      <c r="CD26" s="516">
        <f>CD20+SUM($G20:CC20)+CD19</f>
        <v>0</v>
      </c>
      <c r="CE26" s="516">
        <f>CE20+SUM($G20:CD20)+CE19</f>
        <v>0</v>
      </c>
      <c r="CF26" s="516">
        <f>CF20+SUM($G20:CE20)+CF19</f>
        <v>0</v>
      </c>
      <c r="CG26" s="516">
        <f>CG20+SUM($G20:CF20)+CG19</f>
        <v>0</v>
      </c>
      <c r="CH26" s="516">
        <f>CH20+SUM($G20:CG20)+CH19</f>
        <v>0</v>
      </c>
      <c r="CI26" s="516">
        <f>CI20+SUM($G20:CH20)+CI19</f>
        <v>0</v>
      </c>
      <c r="CJ26" s="516">
        <f>CJ20+SUM($G20:CI20)+CJ19</f>
        <v>0</v>
      </c>
      <c r="CK26" s="516">
        <f>CK20+SUM($G20:CJ20)+CK19</f>
        <v>0</v>
      </c>
      <c r="CL26" s="516">
        <f>CL20+SUM($G20:CK20)+CL19</f>
        <v>0</v>
      </c>
      <c r="CM26" s="516">
        <f>CM20+SUM($G20:CL20)+CM19</f>
        <v>0</v>
      </c>
      <c r="CN26" s="516">
        <f>CN20+SUM($G20:CM20)+CN19</f>
        <v>0</v>
      </c>
      <c r="CO26" s="516">
        <f>CO20+SUM($G20:CN20)+CO19</f>
        <v>0</v>
      </c>
      <c r="CP26" s="516">
        <f>CP20+SUM($G20:CO20)+CP19</f>
        <v>0</v>
      </c>
      <c r="CQ26" s="516">
        <f>CQ20+SUM($G20:CP20)+CQ19</f>
        <v>0</v>
      </c>
      <c r="CR26" s="516">
        <f>CR20+SUM($G20:CQ20)+CR19</f>
        <v>0</v>
      </c>
      <c r="CS26" s="516">
        <f>CS20+SUM($G20:CR20)+CS19</f>
        <v>0</v>
      </c>
      <c r="CT26" s="516">
        <f>CT20+SUM($G20:CS20)+CT19</f>
        <v>0</v>
      </c>
      <c r="CU26" s="516">
        <f>CU20+SUM($G20:CT20)+CU19</f>
        <v>0</v>
      </c>
      <c r="CV26" s="516">
        <f>CV20+SUM($G20:CU20)+CV19</f>
        <v>0</v>
      </c>
      <c r="CW26" s="516">
        <f>CW20+SUM($G20:CV20)+CW19</f>
        <v>0</v>
      </c>
      <c r="CX26" s="516">
        <f>CX20+SUM($G20:CW20)+CX19</f>
        <v>0</v>
      </c>
      <c r="CY26" s="516">
        <f>CY20+SUM($G20:CX20)+CY19</f>
        <v>0</v>
      </c>
      <c r="CZ26" s="516">
        <f>CZ20+SUM($G20:CY20)+CZ19</f>
        <v>0</v>
      </c>
      <c r="DA26" s="516">
        <f>DA20+SUM($G20:CZ20)+DA19</f>
        <v>0</v>
      </c>
      <c r="DB26" s="516">
        <f>DB20+SUM($G20:DA20)+DB19</f>
        <v>0</v>
      </c>
      <c r="DC26" s="516">
        <f>DC20+SUM($G20:DB20)+DC19</f>
        <v>0</v>
      </c>
      <c r="DD26" s="516">
        <f>DD20+SUM($G20:DC20)+DD19</f>
        <v>0</v>
      </c>
      <c r="DE26" s="516">
        <f>DE20+SUM($G20:DD20)+DE19</f>
        <v>0</v>
      </c>
      <c r="DF26" s="516">
        <f>DF20+SUM($G20:DE20)+DF19</f>
        <v>0</v>
      </c>
      <c r="DG26" s="516">
        <f>DG20+SUM($G20:DF20)+DG19</f>
        <v>0</v>
      </c>
      <c r="DH26" s="516">
        <f>DH20+SUM($G20:DG20)+DH19</f>
        <v>0</v>
      </c>
      <c r="DI26" s="516">
        <f>DI20+SUM($G20:DH20)+DI19</f>
        <v>0</v>
      </c>
      <c r="DJ26" s="516">
        <f>DJ20+SUM($G20:DI20)+DJ19</f>
        <v>0</v>
      </c>
      <c r="DK26" s="516">
        <f>DK20+SUM($G20:DJ20)+DK19</f>
        <v>0</v>
      </c>
      <c r="DL26" s="516">
        <f>DL20+SUM($G20:DK20)+DL19</f>
        <v>0</v>
      </c>
      <c r="DM26" s="516">
        <f>DM20+SUM($G20:DL20)+DM19</f>
        <v>0</v>
      </c>
      <c r="DN26" s="516">
        <f>DN20+SUM($G20:DM20)+DN19</f>
        <v>0</v>
      </c>
      <c r="DO26" s="517">
        <f>DO20+SUM($G20:DN20)+DO19</f>
        <v>0</v>
      </c>
    </row>
    <row r="27" spans="2:119" ht="16.5" customHeight="1" x14ac:dyDescent="0.25">
      <c r="B27" s="499">
        <v>5</v>
      </c>
      <c r="C27" s="500" t="s">
        <v>606</v>
      </c>
      <c r="D27" s="519">
        <f>D28-D29+D30-D31+D32-D33-D34</f>
        <v>0</v>
      </c>
      <c r="E27" s="519">
        <f t="shared" ref="E27:BP27" si="19">E28-E29+E30-E31+E32-E33-E34</f>
        <v>0</v>
      </c>
      <c r="F27" s="569">
        <f t="shared" ca="1" si="19"/>
        <v>0</v>
      </c>
      <c r="G27" s="521">
        <f>G28-G29+G30-G31+G32-G33-G34</f>
        <v>0</v>
      </c>
      <c r="H27" s="519">
        <f t="shared" si="19"/>
        <v>0</v>
      </c>
      <c r="I27" s="519">
        <f t="shared" si="19"/>
        <v>0</v>
      </c>
      <c r="J27" s="519">
        <f t="shared" si="19"/>
        <v>0</v>
      </c>
      <c r="K27" s="519">
        <f t="shared" si="19"/>
        <v>0</v>
      </c>
      <c r="L27" s="519">
        <f t="shared" si="19"/>
        <v>0</v>
      </c>
      <c r="M27" s="519">
        <f t="shared" si="19"/>
        <v>0</v>
      </c>
      <c r="N27" s="519">
        <f>N28-N29+N30-N31+N32-N33-N34</f>
        <v>0</v>
      </c>
      <c r="O27" s="519">
        <f t="shared" si="19"/>
        <v>0</v>
      </c>
      <c r="P27" s="519">
        <f t="shared" si="19"/>
        <v>0</v>
      </c>
      <c r="Q27" s="519">
        <f t="shared" si="19"/>
        <v>0</v>
      </c>
      <c r="R27" s="519">
        <f t="shared" si="19"/>
        <v>0</v>
      </c>
      <c r="S27" s="519">
        <f t="shared" si="19"/>
        <v>0</v>
      </c>
      <c r="T27" s="519">
        <f t="shared" si="19"/>
        <v>0</v>
      </c>
      <c r="U27" s="519">
        <f t="shared" si="19"/>
        <v>0</v>
      </c>
      <c r="V27" s="519">
        <f t="shared" si="19"/>
        <v>0</v>
      </c>
      <c r="W27" s="519">
        <f t="shared" si="19"/>
        <v>0</v>
      </c>
      <c r="X27" s="519">
        <f t="shared" si="19"/>
        <v>0</v>
      </c>
      <c r="Y27" s="519">
        <f t="shared" si="19"/>
        <v>0</v>
      </c>
      <c r="Z27" s="519">
        <f t="shared" si="19"/>
        <v>0</v>
      </c>
      <c r="AA27" s="519">
        <f t="shared" si="19"/>
        <v>0</v>
      </c>
      <c r="AB27" s="519">
        <f t="shared" si="19"/>
        <v>0</v>
      </c>
      <c r="AC27" s="519">
        <f t="shared" si="19"/>
        <v>0</v>
      </c>
      <c r="AD27" s="519">
        <f t="shared" si="19"/>
        <v>0</v>
      </c>
      <c r="AE27" s="519">
        <f t="shared" si="19"/>
        <v>0</v>
      </c>
      <c r="AF27" s="519">
        <f t="shared" si="19"/>
        <v>0</v>
      </c>
      <c r="AG27" s="519">
        <f t="shared" si="19"/>
        <v>0</v>
      </c>
      <c r="AH27" s="519">
        <f t="shared" si="19"/>
        <v>0</v>
      </c>
      <c r="AI27" s="519">
        <f t="shared" si="19"/>
        <v>0</v>
      </c>
      <c r="AJ27" s="519">
        <f t="shared" si="19"/>
        <v>0</v>
      </c>
      <c r="AK27" s="519">
        <f t="shared" si="19"/>
        <v>0</v>
      </c>
      <c r="AL27" s="519">
        <f t="shared" si="19"/>
        <v>0</v>
      </c>
      <c r="AM27" s="519">
        <f t="shared" si="19"/>
        <v>0</v>
      </c>
      <c r="AN27" s="519">
        <f t="shared" si="19"/>
        <v>0</v>
      </c>
      <c r="AO27" s="519">
        <f t="shared" si="19"/>
        <v>0</v>
      </c>
      <c r="AP27" s="519">
        <f t="shared" si="19"/>
        <v>0</v>
      </c>
      <c r="AQ27" s="519">
        <f t="shared" si="19"/>
        <v>0</v>
      </c>
      <c r="AR27" s="519">
        <f t="shared" si="19"/>
        <v>0</v>
      </c>
      <c r="AS27" s="519">
        <f t="shared" si="19"/>
        <v>0</v>
      </c>
      <c r="AT27" s="519">
        <f t="shared" si="19"/>
        <v>0</v>
      </c>
      <c r="AU27" s="519">
        <f t="shared" si="19"/>
        <v>0</v>
      </c>
      <c r="AV27" s="519">
        <f t="shared" si="19"/>
        <v>0</v>
      </c>
      <c r="AW27" s="519">
        <f t="shared" si="19"/>
        <v>0</v>
      </c>
      <c r="AX27" s="519">
        <f t="shared" si="19"/>
        <v>0</v>
      </c>
      <c r="AY27" s="519">
        <f t="shared" si="19"/>
        <v>0</v>
      </c>
      <c r="AZ27" s="519">
        <f t="shared" si="19"/>
        <v>0</v>
      </c>
      <c r="BA27" s="519">
        <f t="shared" si="19"/>
        <v>0</v>
      </c>
      <c r="BB27" s="519">
        <f t="shared" si="19"/>
        <v>0</v>
      </c>
      <c r="BC27" s="519">
        <f t="shared" si="19"/>
        <v>0</v>
      </c>
      <c r="BD27" s="519">
        <f t="shared" si="19"/>
        <v>0</v>
      </c>
      <c r="BE27" s="519">
        <f t="shared" si="19"/>
        <v>0</v>
      </c>
      <c r="BF27" s="519">
        <f t="shared" si="19"/>
        <v>0</v>
      </c>
      <c r="BG27" s="519">
        <f t="shared" si="19"/>
        <v>0</v>
      </c>
      <c r="BH27" s="519">
        <f t="shared" si="19"/>
        <v>0</v>
      </c>
      <c r="BI27" s="519">
        <f t="shared" si="19"/>
        <v>0</v>
      </c>
      <c r="BJ27" s="519">
        <f t="shared" si="19"/>
        <v>0</v>
      </c>
      <c r="BK27" s="519">
        <f t="shared" si="19"/>
        <v>0</v>
      </c>
      <c r="BL27" s="519">
        <f t="shared" si="19"/>
        <v>0</v>
      </c>
      <c r="BM27" s="519">
        <f t="shared" si="19"/>
        <v>0</v>
      </c>
      <c r="BN27" s="519">
        <f t="shared" si="19"/>
        <v>0</v>
      </c>
      <c r="BO27" s="519">
        <f t="shared" si="19"/>
        <v>0</v>
      </c>
      <c r="BP27" s="519">
        <f t="shared" si="19"/>
        <v>0</v>
      </c>
      <c r="BQ27" s="519">
        <f t="shared" ref="BQ27:DO27" si="20">BQ28-BQ29+BQ30-BQ31+BQ32-BQ33-BQ34</f>
        <v>0</v>
      </c>
      <c r="BR27" s="519">
        <f t="shared" si="20"/>
        <v>0</v>
      </c>
      <c r="BS27" s="519">
        <f t="shared" si="20"/>
        <v>0</v>
      </c>
      <c r="BT27" s="519">
        <f t="shared" si="20"/>
        <v>0</v>
      </c>
      <c r="BU27" s="519">
        <f t="shared" si="20"/>
        <v>0</v>
      </c>
      <c r="BV27" s="519">
        <f t="shared" si="20"/>
        <v>0</v>
      </c>
      <c r="BW27" s="519">
        <f t="shared" si="20"/>
        <v>0</v>
      </c>
      <c r="BX27" s="519">
        <f t="shared" si="20"/>
        <v>0</v>
      </c>
      <c r="BY27" s="519">
        <f t="shared" si="20"/>
        <v>0</v>
      </c>
      <c r="BZ27" s="519">
        <f t="shared" si="20"/>
        <v>0</v>
      </c>
      <c r="CA27" s="519">
        <f t="shared" si="20"/>
        <v>0</v>
      </c>
      <c r="CB27" s="519">
        <f t="shared" si="20"/>
        <v>0</v>
      </c>
      <c r="CC27" s="519">
        <f t="shared" si="20"/>
        <v>0</v>
      </c>
      <c r="CD27" s="519">
        <f t="shared" si="20"/>
        <v>0</v>
      </c>
      <c r="CE27" s="519">
        <f t="shared" si="20"/>
        <v>0</v>
      </c>
      <c r="CF27" s="519">
        <f t="shared" si="20"/>
        <v>0</v>
      </c>
      <c r="CG27" s="519">
        <f t="shared" si="20"/>
        <v>0</v>
      </c>
      <c r="CH27" s="519">
        <f t="shared" si="20"/>
        <v>0</v>
      </c>
      <c r="CI27" s="519">
        <f t="shared" si="20"/>
        <v>0</v>
      </c>
      <c r="CJ27" s="519">
        <f t="shared" si="20"/>
        <v>0</v>
      </c>
      <c r="CK27" s="519">
        <f t="shared" si="20"/>
        <v>0</v>
      </c>
      <c r="CL27" s="519">
        <f t="shared" si="20"/>
        <v>0</v>
      </c>
      <c r="CM27" s="519">
        <f t="shared" si="20"/>
        <v>0</v>
      </c>
      <c r="CN27" s="519">
        <f t="shared" si="20"/>
        <v>0</v>
      </c>
      <c r="CO27" s="519">
        <f t="shared" si="20"/>
        <v>0</v>
      </c>
      <c r="CP27" s="519">
        <f t="shared" si="20"/>
        <v>0</v>
      </c>
      <c r="CQ27" s="519">
        <f t="shared" si="20"/>
        <v>0</v>
      </c>
      <c r="CR27" s="519">
        <f t="shared" si="20"/>
        <v>0</v>
      </c>
      <c r="CS27" s="519">
        <f t="shared" si="20"/>
        <v>0</v>
      </c>
      <c r="CT27" s="519">
        <f t="shared" si="20"/>
        <v>0</v>
      </c>
      <c r="CU27" s="519">
        <f t="shared" si="20"/>
        <v>0</v>
      </c>
      <c r="CV27" s="519">
        <f t="shared" si="20"/>
        <v>0</v>
      </c>
      <c r="CW27" s="519">
        <f t="shared" si="20"/>
        <v>0</v>
      </c>
      <c r="CX27" s="519">
        <f t="shared" si="20"/>
        <v>0</v>
      </c>
      <c r="CY27" s="519">
        <f t="shared" si="20"/>
        <v>0</v>
      </c>
      <c r="CZ27" s="519">
        <f t="shared" si="20"/>
        <v>0</v>
      </c>
      <c r="DA27" s="519">
        <f t="shared" si="20"/>
        <v>0</v>
      </c>
      <c r="DB27" s="519">
        <f t="shared" si="20"/>
        <v>0</v>
      </c>
      <c r="DC27" s="519">
        <f t="shared" si="20"/>
        <v>0</v>
      </c>
      <c r="DD27" s="519">
        <f t="shared" si="20"/>
        <v>0</v>
      </c>
      <c r="DE27" s="519">
        <f t="shared" si="20"/>
        <v>0</v>
      </c>
      <c r="DF27" s="519">
        <f t="shared" si="20"/>
        <v>0</v>
      </c>
      <c r="DG27" s="519">
        <f t="shared" si="20"/>
        <v>0</v>
      </c>
      <c r="DH27" s="519">
        <f t="shared" si="20"/>
        <v>0</v>
      </c>
      <c r="DI27" s="519">
        <f t="shared" si="20"/>
        <v>0</v>
      </c>
      <c r="DJ27" s="519">
        <f t="shared" si="20"/>
        <v>0</v>
      </c>
      <c r="DK27" s="519">
        <f t="shared" si="20"/>
        <v>0</v>
      </c>
      <c r="DL27" s="519">
        <f t="shared" si="20"/>
        <v>0</v>
      </c>
      <c r="DM27" s="519">
        <f t="shared" si="20"/>
        <v>0</v>
      </c>
      <c r="DN27" s="519">
        <f t="shared" si="20"/>
        <v>0</v>
      </c>
      <c r="DO27" s="520">
        <f t="shared" si="20"/>
        <v>0</v>
      </c>
    </row>
    <row r="28" spans="2:119" ht="16.5" customHeight="1" x14ac:dyDescent="0.25">
      <c r="B28" s="372">
        <v>5.0999999999999996</v>
      </c>
      <c r="C28" s="366" t="s">
        <v>593</v>
      </c>
      <c r="D28" s="513"/>
      <c r="E28" s="513">
        <f t="shared" ref="E28:E34" si="21">SUM(G28:DO28)</f>
        <v>0</v>
      </c>
      <c r="F28" s="568">
        <f ca="1">SUM(OFFSET(G28,,,1,MATCH('B1-基本信息'!$C$12,$G$2:$DOH$2,1)))</f>
        <v>0</v>
      </c>
      <c r="G28" s="811"/>
      <c r="H28" s="812"/>
      <c r="I28" s="812"/>
      <c r="J28" s="812"/>
      <c r="K28" s="812"/>
      <c r="L28" s="812"/>
      <c r="M28" s="812"/>
      <c r="N28" s="812"/>
      <c r="O28" s="812"/>
      <c r="P28" s="812"/>
      <c r="Q28" s="812"/>
      <c r="R28" s="812"/>
      <c r="S28" s="812"/>
      <c r="T28" s="812"/>
      <c r="U28" s="812"/>
      <c r="V28" s="812"/>
      <c r="W28" s="812"/>
      <c r="X28" s="812"/>
      <c r="Y28" s="812"/>
      <c r="Z28" s="812"/>
      <c r="AA28" s="812"/>
      <c r="AB28" s="812"/>
      <c r="AC28" s="812"/>
      <c r="AD28" s="812"/>
      <c r="AE28" s="812"/>
      <c r="AF28" s="812"/>
      <c r="AG28" s="812"/>
      <c r="AH28" s="812"/>
      <c r="AI28" s="812"/>
      <c r="AJ28" s="812"/>
      <c r="AK28" s="812"/>
      <c r="AL28" s="812"/>
      <c r="AM28" s="812"/>
      <c r="AN28" s="812"/>
      <c r="AO28" s="812"/>
      <c r="AP28" s="812"/>
      <c r="AQ28" s="812"/>
      <c r="AR28" s="812"/>
      <c r="AS28" s="812"/>
      <c r="AT28" s="812"/>
      <c r="AU28" s="812"/>
      <c r="AV28" s="812"/>
      <c r="AW28" s="812"/>
      <c r="AX28" s="812"/>
      <c r="AY28" s="812"/>
      <c r="AZ28" s="812"/>
      <c r="BA28" s="812"/>
      <c r="BB28" s="812"/>
      <c r="BC28" s="812"/>
      <c r="BD28" s="812"/>
      <c r="BE28" s="812"/>
      <c r="BF28" s="812"/>
      <c r="BG28" s="812"/>
      <c r="BH28" s="812"/>
      <c r="BI28" s="812"/>
      <c r="BJ28" s="812"/>
      <c r="BK28" s="812"/>
      <c r="BL28" s="812"/>
      <c r="BM28" s="812"/>
      <c r="BN28" s="812"/>
      <c r="BO28" s="812"/>
      <c r="BP28" s="812"/>
      <c r="BQ28" s="812"/>
      <c r="BR28" s="812"/>
      <c r="BS28" s="812"/>
      <c r="BT28" s="812"/>
      <c r="BU28" s="812"/>
      <c r="BV28" s="812"/>
      <c r="BW28" s="812"/>
      <c r="BX28" s="812"/>
      <c r="BY28" s="812"/>
      <c r="BZ28" s="812"/>
      <c r="CA28" s="812"/>
      <c r="CB28" s="812"/>
      <c r="CC28" s="812"/>
      <c r="CD28" s="812"/>
      <c r="CE28" s="812"/>
      <c r="CF28" s="812"/>
      <c r="CG28" s="812"/>
      <c r="CH28" s="812"/>
      <c r="CI28" s="812"/>
      <c r="CJ28" s="812"/>
      <c r="CK28" s="812"/>
      <c r="CL28" s="812"/>
      <c r="CM28" s="812"/>
      <c r="CN28" s="812"/>
      <c r="CO28" s="812"/>
      <c r="CP28" s="812"/>
      <c r="CQ28" s="812"/>
      <c r="CR28" s="812"/>
      <c r="CS28" s="812"/>
      <c r="CT28" s="812"/>
      <c r="CU28" s="812"/>
      <c r="CV28" s="812"/>
      <c r="CW28" s="812"/>
      <c r="CX28" s="812"/>
      <c r="CY28" s="812"/>
      <c r="CZ28" s="812"/>
      <c r="DA28" s="812"/>
      <c r="DB28" s="812"/>
      <c r="DC28" s="812"/>
      <c r="DD28" s="812"/>
      <c r="DE28" s="812"/>
      <c r="DF28" s="812"/>
      <c r="DG28" s="812"/>
      <c r="DH28" s="812"/>
      <c r="DI28" s="812"/>
      <c r="DJ28" s="812"/>
      <c r="DK28" s="812"/>
      <c r="DL28" s="812"/>
      <c r="DM28" s="812"/>
      <c r="DN28" s="812"/>
      <c r="DO28" s="813"/>
    </row>
    <row r="29" spans="2:119" ht="16.5" customHeight="1" x14ac:dyDescent="0.25">
      <c r="B29" s="372">
        <v>5.0999999999999996</v>
      </c>
      <c r="C29" s="366" t="s">
        <v>829</v>
      </c>
      <c r="D29" s="513"/>
      <c r="E29" s="513">
        <f t="shared" si="21"/>
        <v>0</v>
      </c>
      <c r="F29" s="568">
        <f ca="1">SUM(OFFSET(G29,,,1,MATCH('B1-基本信息'!$C$12,$G$2:$DOH$2,1)))</f>
        <v>0</v>
      </c>
      <c r="G29" s="811"/>
      <c r="H29" s="812"/>
      <c r="I29" s="812"/>
      <c r="J29" s="812"/>
      <c r="K29" s="812"/>
      <c r="L29" s="812"/>
      <c r="M29" s="812"/>
      <c r="N29" s="812"/>
      <c r="O29" s="812"/>
      <c r="P29" s="812"/>
      <c r="Q29" s="812"/>
      <c r="R29" s="812"/>
      <c r="S29" s="812"/>
      <c r="T29" s="812"/>
      <c r="U29" s="812"/>
      <c r="V29" s="812"/>
      <c r="W29" s="812"/>
      <c r="X29" s="812"/>
      <c r="Y29" s="812"/>
      <c r="Z29" s="812"/>
      <c r="AA29" s="812"/>
      <c r="AB29" s="812"/>
      <c r="AC29" s="812"/>
      <c r="AD29" s="812"/>
      <c r="AE29" s="812"/>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2"/>
      <c r="BI29" s="812"/>
      <c r="BJ29" s="812"/>
      <c r="BK29" s="812"/>
      <c r="BL29" s="812"/>
      <c r="BM29" s="812"/>
      <c r="BN29" s="812"/>
      <c r="BO29" s="812"/>
      <c r="BP29" s="812"/>
      <c r="BQ29" s="812"/>
      <c r="BR29" s="812"/>
      <c r="BS29" s="812"/>
      <c r="BT29" s="812"/>
      <c r="BU29" s="812"/>
      <c r="BV29" s="812"/>
      <c r="BW29" s="812"/>
      <c r="BX29" s="812"/>
      <c r="BY29" s="812"/>
      <c r="BZ29" s="812"/>
      <c r="CA29" s="812"/>
      <c r="CB29" s="812"/>
      <c r="CC29" s="812"/>
      <c r="CD29" s="812"/>
      <c r="CE29" s="812"/>
      <c r="CF29" s="812"/>
      <c r="CG29" s="812"/>
      <c r="CH29" s="812"/>
      <c r="CI29" s="812"/>
      <c r="CJ29" s="812"/>
      <c r="CK29" s="812"/>
      <c r="CL29" s="812"/>
      <c r="CM29" s="812"/>
      <c r="CN29" s="812"/>
      <c r="CO29" s="812"/>
      <c r="CP29" s="812"/>
      <c r="CQ29" s="812"/>
      <c r="CR29" s="812"/>
      <c r="CS29" s="812"/>
      <c r="CT29" s="812"/>
      <c r="CU29" s="812"/>
      <c r="CV29" s="812"/>
      <c r="CW29" s="812"/>
      <c r="CX29" s="812"/>
      <c r="CY29" s="812"/>
      <c r="CZ29" s="812"/>
      <c r="DA29" s="812"/>
      <c r="DB29" s="812"/>
      <c r="DC29" s="812"/>
      <c r="DD29" s="812"/>
      <c r="DE29" s="812"/>
      <c r="DF29" s="812"/>
      <c r="DG29" s="812"/>
      <c r="DH29" s="812"/>
      <c r="DI29" s="812"/>
      <c r="DJ29" s="812"/>
      <c r="DK29" s="812"/>
      <c r="DL29" s="812"/>
      <c r="DM29" s="812"/>
      <c r="DN29" s="812"/>
      <c r="DO29" s="813"/>
    </row>
    <row r="30" spans="2:119" ht="16.5" customHeight="1" x14ac:dyDescent="0.25">
      <c r="B30" s="372">
        <v>5.2</v>
      </c>
      <c r="C30" s="366" t="s">
        <v>594</v>
      </c>
      <c r="D30" s="513"/>
      <c r="E30" s="513">
        <f t="shared" si="21"/>
        <v>0</v>
      </c>
      <c r="F30" s="568">
        <f ca="1">SUM(OFFSET(G30,,,1,MATCH('B1-基本信息'!$C$12,$G$2:$DOH$2,1)))</f>
        <v>0</v>
      </c>
      <c r="G30" s="811"/>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2"/>
      <c r="BI30" s="812"/>
      <c r="BJ30" s="812"/>
      <c r="BK30" s="812"/>
      <c r="BL30" s="812"/>
      <c r="BM30" s="812"/>
      <c r="BN30" s="812"/>
      <c r="BO30" s="812"/>
      <c r="BP30" s="812"/>
      <c r="BQ30" s="812"/>
      <c r="BR30" s="812"/>
      <c r="BS30" s="812"/>
      <c r="BT30" s="812"/>
      <c r="BU30" s="812"/>
      <c r="BV30" s="812"/>
      <c r="BW30" s="812"/>
      <c r="BX30" s="812"/>
      <c r="BY30" s="812"/>
      <c r="BZ30" s="812"/>
      <c r="CA30" s="812"/>
      <c r="CB30" s="812"/>
      <c r="CC30" s="812"/>
      <c r="CD30" s="812"/>
      <c r="CE30" s="812"/>
      <c r="CF30" s="812"/>
      <c r="CG30" s="812"/>
      <c r="CH30" s="812"/>
      <c r="CI30" s="812"/>
      <c r="CJ30" s="812"/>
      <c r="CK30" s="812"/>
      <c r="CL30" s="812"/>
      <c r="CM30" s="812"/>
      <c r="CN30" s="812"/>
      <c r="CO30" s="812"/>
      <c r="CP30" s="812"/>
      <c r="CQ30" s="812"/>
      <c r="CR30" s="812"/>
      <c r="CS30" s="812"/>
      <c r="CT30" s="812"/>
      <c r="CU30" s="812"/>
      <c r="CV30" s="812"/>
      <c r="CW30" s="812"/>
      <c r="CX30" s="812"/>
      <c r="CY30" s="812"/>
      <c r="CZ30" s="812"/>
      <c r="DA30" s="812"/>
      <c r="DB30" s="812"/>
      <c r="DC30" s="812"/>
      <c r="DD30" s="812"/>
      <c r="DE30" s="812"/>
      <c r="DF30" s="812"/>
      <c r="DG30" s="812"/>
      <c r="DH30" s="812"/>
      <c r="DI30" s="812"/>
      <c r="DJ30" s="812"/>
      <c r="DK30" s="812"/>
      <c r="DL30" s="812"/>
      <c r="DM30" s="812"/>
      <c r="DN30" s="812"/>
      <c r="DO30" s="813"/>
    </row>
    <row r="31" spans="2:119" ht="16.5" customHeight="1" x14ac:dyDescent="0.25">
      <c r="B31" s="372">
        <v>5.2</v>
      </c>
      <c r="C31" s="366" t="s">
        <v>830</v>
      </c>
      <c r="D31" s="513"/>
      <c r="E31" s="513">
        <f t="shared" si="21"/>
        <v>0</v>
      </c>
      <c r="F31" s="568">
        <f ca="1">SUM(OFFSET(G31,,,1,MATCH('B1-基本信息'!$C$12,$G$2:$DOH$2,1)))</f>
        <v>0</v>
      </c>
      <c r="G31" s="811"/>
      <c r="H31" s="812"/>
      <c r="I31" s="812"/>
      <c r="J31" s="812"/>
      <c r="K31" s="812"/>
      <c r="L31" s="812"/>
      <c r="M31" s="812"/>
      <c r="N31" s="812"/>
      <c r="O31" s="812"/>
      <c r="P31" s="812"/>
      <c r="Q31" s="812"/>
      <c r="R31" s="812"/>
      <c r="S31" s="812"/>
      <c r="T31" s="812"/>
      <c r="U31" s="812"/>
      <c r="V31" s="812"/>
      <c r="W31" s="812"/>
      <c r="X31" s="812"/>
      <c r="Y31" s="812"/>
      <c r="Z31" s="812"/>
      <c r="AA31" s="812"/>
      <c r="AB31" s="812"/>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2"/>
      <c r="BI31" s="812"/>
      <c r="BJ31" s="812"/>
      <c r="BK31" s="812"/>
      <c r="BL31" s="812"/>
      <c r="BM31" s="812"/>
      <c r="BN31" s="812"/>
      <c r="BO31" s="812"/>
      <c r="BP31" s="812"/>
      <c r="BQ31" s="812"/>
      <c r="BR31" s="812"/>
      <c r="BS31" s="812"/>
      <c r="BT31" s="812"/>
      <c r="BU31" s="812"/>
      <c r="BV31" s="812"/>
      <c r="BW31" s="812"/>
      <c r="BX31" s="812"/>
      <c r="BY31" s="812"/>
      <c r="BZ31" s="812"/>
      <c r="CA31" s="812"/>
      <c r="CB31" s="812"/>
      <c r="CC31" s="812"/>
      <c r="CD31" s="812"/>
      <c r="CE31" s="812"/>
      <c r="CF31" s="812"/>
      <c r="CG31" s="812"/>
      <c r="CH31" s="812"/>
      <c r="CI31" s="812"/>
      <c r="CJ31" s="812"/>
      <c r="CK31" s="812"/>
      <c r="CL31" s="812"/>
      <c r="CM31" s="812"/>
      <c r="CN31" s="812"/>
      <c r="CO31" s="812"/>
      <c r="CP31" s="812"/>
      <c r="CQ31" s="812"/>
      <c r="CR31" s="812"/>
      <c r="CS31" s="812"/>
      <c r="CT31" s="812"/>
      <c r="CU31" s="812"/>
      <c r="CV31" s="812"/>
      <c r="CW31" s="812"/>
      <c r="CX31" s="812"/>
      <c r="CY31" s="812"/>
      <c r="CZ31" s="812"/>
      <c r="DA31" s="812"/>
      <c r="DB31" s="812"/>
      <c r="DC31" s="812"/>
      <c r="DD31" s="812"/>
      <c r="DE31" s="812"/>
      <c r="DF31" s="812"/>
      <c r="DG31" s="812"/>
      <c r="DH31" s="812"/>
      <c r="DI31" s="812"/>
      <c r="DJ31" s="812"/>
      <c r="DK31" s="812"/>
      <c r="DL31" s="812"/>
      <c r="DM31" s="812"/>
      <c r="DN31" s="812"/>
      <c r="DO31" s="813"/>
    </row>
    <row r="32" spans="2:119" ht="16.5" customHeight="1" x14ac:dyDescent="0.25">
      <c r="B32" s="372">
        <v>5.3</v>
      </c>
      <c r="C32" s="366" t="s">
        <v>595</v>
      </c>
      <c r="D32" s="513"/>
      <c r="E32" s="513">
        <f t="shared" si="21"/>
        <v>0</v>
      </c>
      <c r="F32" s="568">
        <f ca="1">SUM(OFFSET(G32,,,1,MATCH('B1-基本信息'!$C$12,$G$2:$DOH$2,1)))</f>
        <v>0</v>
      </c>
      <c r="G32" s="811"/>
      <c r="H32" s="812"/>
      <c r="I32" s="812"/>
      <c r="J32" s="812"/>
      <c r="K32" s="812"/>
      <c r="L32" s="812"/>
      <c r="M32" s="812"/>
      <c r="N32" s="812"/>
      <c r="O32" s="812"/>
      <c r="P32" s="812"/>
      <c r="Q32" s="812"/>
      <c r="R32" s="812"/>
      <c r="S32" s="812"/>
      <c r="T32" s="812"/>
      <c r="U32" s="812"/>
      <c r="V32" s="812"/>
      <c r="W32" s="812"/>
      <c r="X32" s="812"/>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2"/>
      <c r="BI32" s="812"/>
      <c r="BJ32" s="812"/>
      <c r="BK32" s="812"/>
      <c r="BL32" s="812"/>
      <c r="BM32" s="812"/>
      <c r="BN32" s="812"/>
      <c r="BO32" s="812"/>
      <c r="BP32" s="812"/>
      <c r="BQ32" s="812"/>
      <c r="BR32" s="812"/>
      <c r="BS32" s="812"/>
      <c r="BT32" s="812"/>
      <c r="BU32" s="812"/>
      <c r="BV32" s="812"/>
      <c r="BW32" s="812"/>
      <c r="BX32" s="812"/>
      <c r="BY32" s="812"/>
      <c r="BZ32" s="812"/>
      <c r="CA32" s="812"/>
      <c r="CB32" s="812"/>
      <c r="CC32" s="812"/>
      <c r="CD32" s="812"/>
      <c r="CE32" s="812"/>
      <c r="CF32" s="812"/>
      <c r="CG32" s="812"/>
      <c r="CH32" s="812"/>
      <c r="CI32" s="812"/>
      <c r="CJ32" s="812"/>
      <c r="CK32" s="812"/>
      <c r="CL32" s="812"/>
      <c r="CM32" s="812"/>
      <c r="CN32" s="812"/>
      <c r="CO32" s="812"/>
      <c r="CP32" s="812"/>
      <c r="CQ32" s="812"/>
      <c r="CR32" s="812"/>
      <c r="CS32" s="812"/>
      <c r="CT32" s="812"/>
      <c r="CU32" s="812"/>
      <c r="CV32" s="812"/>
      <c r="CW32" s="812"/>
      <c r="CX32" s="812"/>
      <c r="CY32" s="812"/>
      <c r="CZ32" s="812"/>
      <c r="DA32" s="812"/>
      <c r="DB32" s="812"/>
      <c r="DC32" s="812"/>
      <c r="DD32" s="812"/>
      <c r="DE32" s="812"/>
      <c r="DF32" s="812"/>
      <c r="DG32" s="812"/>
      <c r="DH32" s="812"/>
      <c r="DI32" s="812"/>
      <c r="DJ32" s="812"/>
      <c r="DK32" s="812"/>
      <c r="DL32" s="812"/>
      <c r="DM32" s="812"/>
      <c r="DN32" s="812"/>
      <c r="DO32" s="813"/>
    </row>
    <row r="33" spans="2:119" ht="16.5" customHeight="1" x14ac:dyDescent="0.25">
      <c r="B33" s="372">
        <v>5.3</v>
      </c>
      <c r="C33" s="366" t="s">
        <v>831</v>
      </c>
      <c r="D33" s="513"/>
      <c r="E33" s="513">
        <f t="shared" si="21"/>
        <v>0</v>
      </c>
      <c r="F33" s="568">
        <f ca="1">SUM(OFFSET(G33,,,1,MATCH('B1-基本信息'!$C$12,$G$2:$DOH$2,1)))</f>
        <v>0</v>
      </c>
      <c r="G33" s="811"/>
      <c r="H33" s="812"/>
      <c r="I33" s="812"/>
      <c r="J33" s="812"/>
      <c r="K33" s="812"/>
      <c r="L33" s="812"/>
      <c r="M33" s="812"/>
      <c r="N33" s="812"/>
      <c r="O33" s="812"/>
      <c r="P33" s="812"/>
      <c r="Q33" s="812"/>
      <c r="R33" s="812"/>
      <c r="S33" s="812"/>
      <c r="T33" s="812"/>
      <c r="U33" s="812"/>
      <c r="V33" s="812"/>
      <c r="W33" s="812"/>
      <c r="X33" s="812"/>
      <c r="Y33" s="812"/>
      <c r="Z33" s="812"/>
      <c r="AA33" s="812"/>
      <c r="AB33" s="812"/>
      <c r="AC33" s="812"/>
      <c r="AD33" s="812"/>
      <c r="AE33" s="812"/>
      <c r="AF33" s="812"/>
      <c r="AG33" s="812"/>
      <c r="AH33" s="812"/>
      <c r="AI33" s="812"/>
      <c r="AJ33" s="812"/>
      <c r="AK33" s="812"/>
      <c r="AL33" s="812"/>
      <c r="AM33" s="812"/>
      <c r="AN33" s="812"/>
      <c r="AO33" s="812"/>
      <c r="AP33" s="812"/>
      <c r="AQ33" s="812"/>
      <c r="AR33" s="812"/>
      <c r="AS33" s="812"/>
      <c r="AT33" s="812"/>
      <c r="AU33" s="812"/>
      <c r="AV33" s="812"/>
      <c r="AW33" s="812"/>
      <c r="AX33" s="812"/>
      <c r="AY33" s="812"/>
      <c r="AZ33" s="812"/>
      <c r="BA33" s="812"/>
      <c r="BB33" s="812"/>
      <c r="BC33" s="812"/>
      <c r="BD33" s="812"/>
      <c r="BE33" s="812"/>
      <c r="BF33" s="812"/>
      <c r="BG33" s="812"/>
      <c r="BH33" s="812"/>
      <c r="BI33" s="812"/>
      <c r="BJ33" s="812"/>
      <c r="BK33" s="812"/>
      <c r="BL33" s="812"/>
      <c r="BM33" s="812"/>
      <c r="BN33" s="812"/>
      <c r="BO33" s="812"/>
      <c r="BP33" s="812"/>
      <c r="BQ33" s="812"/>
      <c r="BR33" s="812"/>
      <c r="BS33" s="812"/>
      <c r="BT33" s="812"/>
      <c r="BU33" s="812"/>
      <c r="BV33" s="812"/>
      <c r="BW33" s="812"/>
      <c r="BX33" s="812"/>
      <c r="BY33" s="812"/>
      <c r="BZ33" s="812"/>
      <c r="CA33" s="812"/>
      <c r="CB33" s="812"/>
      <c r="CC33" s="812"/>
      <c r="CD33" s="812"/>
      <c r="CE33" s="812"/>
      <c r="CF33" s="812"/>
      <c r="CG33" s="812"/>
      <c r="CH33" s="812"/>
      <c r="CI33" s="812"/>
      <c r="CJ33" s="812"/>
      <c r="CK33" s="812"/>
      <c r="CL33" s="812"/>
      <c r="CM33" s="812"/>
      <c r="CN33" s="812"/>
      <c r="CO33" s="812"/>
      <c r="CP33" s="812"/>
      <c r="CQ33" s="812"/>
      <c r="CR33" s="812"/>
      <c r="CS33" s="812"/>
      <c r="CT33" s="812"/>
      <c r="CU33" s="812"/>
      <c r="CV33" s="812"/>
      <c r="CW33" s="812"/>
      <c r="CX33" s="812"/>
      <c r="CY33" s="812"/>
      <c r="CZ33" s="812"/>
      <c r="DA33" s="812"/>
      <c r="DB33" s="812"/>
      <c r="DC33" s="812"/>
      <c r="DD33" s="812"/>
      <c r="DE33" s="812"/>
      <c r="DF33" s="812"/>
      <c r="DG33" s="812"/>
      <c r="DH33" s="812"/>
      <c r="DI33" s="812"/>
      <c r="DJ33" s="812"/>
      <c r="DK33" s="812"/>
      <c r="DL33" s="812"/>
      <c r="DM33" s="812"/>
      <c r="DN33" s="812"/>
      <c r="DO33" s="813"/>
    </row>
    <row r="34" spans="2:119" ht="16.5" customHeight="1" x14ac:dyDescent="0.25">
      <c r="B34" s="372">
        <v>5.4</v>
      </c>
      <c r="C34" s="366" t="s">
        <v>828</v>
      </c>
      <c r="D34" s="513"/>
      <c r="E34" s="513">
        <f t="shared" si="21"/>
        <v>0</v>
      </c>
      <c r="F34" s="568">
        <f ca="1">SUM(OFFSET(G34,,,1,MATCH('B1-基本信息'!$C$12,$G$2:$DOH$2,1)))</f>
        <v>0</v>
      </c>
      <c r="G34" s="793">
        <f>G57</f>
        <v>0</v>
      </c>
      <c r="H34" s="794">
        <f t="shared" ref="H34:BS34" si="22">H57</f>
        <v>0</v>
      </c>
      <c r="I34" s="794">
        <f t="shared" si="22"/>
        <v>0</v>
      </c>
      <c r="J34" s="794">
        <f t="shared" si="22"/>
        <v>0</v>
      </c>
      <c r="K34" s="794">
        <f t="shared" si="22"/>
        <v>0</v>
      </c>
      <c r="L34" s="794">
        <f t="shared" si="22"/>
        <v>0</v>
      </c>
      <c r="M34" s="794">
        <f t="shared" si="22"/>
        <v>0</v>
      </c>
      <c r="N34" s="794">
        <f t="shared" si="22"/>
        <v>0</v>
      </c>
      <c r="O34" s="794">
        <f t="shared" si="22"/>
        <v>0</v>
      </c>
      <c r="P34" s="794">
        <f t="shared" si="22"/>
        <v>0</v>
      </c>
      <c r="Q34" s="794">
        <f t="shared" si="22"/>
        <v>0</v>
      </c>
      <c r="R34" s="794">
        <f t="shared" si="22"/>
        <v>0</v>
      </c>
      <c r="S34" s="794">
        <f t="shared" si="22"/>
        <v>0</v>
      </c>
      <c r="T34" s="794">
        <f t="shared" si="22"/>
        <v>0</v>
      </c>
      <c r="U34" s="794">
        <f t="shared" si="22"/>
        <v>0</v>
      </c>
      <c r="V34" s="794">
        <f t="shared" si="22"/>
        <v>0</v>
      </c>
      <c r="W34" s="794">
        <f t="shared" si="22"/>
        <v>0</v>
      </c>
      <c r="X34" s="794">
        <f t="shared" si="22"/>
        <v>0</v>
      </c>
      <c r="Y34" s="794">
        <f t="shared" si="22"/>
        <v>0</v>
      </c>
      <c r="Z34" s="794">
        <f t="shared" si="22"/>
        <v>0</v>
      </c>
      <c r="AA34" s="794">
        <f t="shared" si="22"/>
        <v>0</v>
      </c>
      <c r="AB34" s="794">
        <f t="shared" si="22"/>
        <v>0</v>
      </c>
      <c r="AC34" s="794">
        <f t="shared" si="22"/>
        <v>0</v>
      </c>
      <c r="AD34" s="794">
        <f t="shared" si="22"/>
        <v>0</v>
      </c>
      <c r="AE34" s="794">
        <f t="shared" si="22"/>
        <v>0</v>
      </c>
      <c r="AF34" s="794">
        <f t="shared" si="22"/>
        <v>0</v>
      </c>
      <c r="AG34" s="794">
        <f t="shared" si="22"/>
        <v>0</v>
      </c>
      <c r="AH34" s="794">
        <f t="shared" si="22"/>
        <v>0</v>
      </c>
      <c r="AI34" s="794">
        <f t="shared" si="22"/>
        <v>0</v>
      </c>
      <c r="AJ34" s="794">
        <f t="shared" si="22"/>
        <v>0</v>
      </c>
      <c r="AK34" s="794">
        <f t="shared" si="22"/>
        <v>0</v>
      </c>
      <c r="AL34" s="794">
        <f t="shared" si="22"/>
        <v>0</v>
      </c>
      <c r="AM34" s="794">
        <f t="shared" si="22"/>
        <v>0</v>
      </c>
      <c r="AN34" s="794">
        <f t="shared" si="22"/>
        <v>0</v>
      </c>
      <c r="AO34" s="794">
        <f t="shared" si="22"/>
        <v>0</v>
      </c>
      <c r="AP34" s="794">
        <f t="shared" si="22"/>
        <v>0</v>
      </c>
      <c r="AQ34" s="794">
        <f t="shared" si="22"/>
        <v>0</v>
      </c>
      <c r="AR34" s="794">
        <f t="shared" si="22"/>
        <v>0</v>
      </c>
      <c r="AS34" s="794">
        <f t="shared" si="22"/>
        <v>0</v>
      </c>
      <c r="AT34" s="794">
        <f t="shared" si="22"/>
        <v>0</v>
      </c>
      <c r="AU34" s="794">
        <f t="shared" si="22"/>
        <v>0</v>
      </c>
      <c r="AV34" s="794">
        <f t="shared" si="22"/>
        <v>0</v>
      </c>
      <c r="AW34" s="794">
        <f t="shared" si="22"/>
        <v>0</v>
      </c>
      <c r="AX34" s="794">
        <f t="shared" si="22"/>
        <v>0</v>
      </c>
      <c r="AY34" s="794">
        <f t="shared" si="22"/>
        <v>0</v>
      </c>
      <c r="AZ34" s="794">
        <f t="shared" si="22"/>
        <v>0</v>
      </c>
      <c r="BA34" s="794">
        <f t="shared" si="22"/>
        <v>0</v>
      </c>
      <c r="BB34" s="794">
        <f t="shared" si="22"/>
        <v>0</v>
      </c>
      <c r="BC34" s="794">
        <f t="shared" si="22"/>
        <v>0</v>
      </c>
      <c r="BD34" s="794">
        <f t="shared" si="22"/>
        <v>0</v>
      </c>
      <c r="BE34" s="794">
        <f t="shared" si="22"/>
        <v>0</v>
      </c>
      <c r="BF34" s="794">
        <f t="shared" si="22"/>
        <v>0</v>
      </c>
      <c r="BG34" s="794">
        <f t="shared" si="22"/>
        <v>0</v>
      </c>
      <c r="BH34" s="794">
        <f t="shared" si="22"/>
        <v>0</v>
      </c>
      <c r="BI34" s="794">
        <f t="shared" si="22"/>
        <v>0</v>
      </c>
      <c r="BJ34" s="794">
        <f t="shared" si="22"/>
        <v>0</v>
      </c>
      <c r="BK34" s="794">
        <f t="shared" si="22"/>
        <v>0</v>
      </c>
      <c r="BL34" s="794">
        <f t="shared" si="22"/>
        <v>0</v>
      </c>
      <c r="BM34" s="794">
        <f t="shared" si="22"/>
        <v>0</v>
      </c>
      <c r="BN34" s="794">
        <f t="shared" si="22"/>
        <v>0</v>
      </c>
      <c r="BO34" s="794">
        <f t="shared" si="22"/>
        <v>0</v>
      </c>
      <c r="BP34" s="794">
        <f t="shared" si="22"/>
        <v>0</v>
      </c>
      <c r="BQ34" s="794">
        <f t="shared" si="22"/>
        <v>0</v>
      </c>
      <c r="BR34" s="794">
        <f t="shared" si="22"/>
        <v>0</v>
      </c>
      <c r="BS34" s="794">
        <f t="shared" si="22"/>
        <v>0</v>
      </c>
      <c r="BT34" s="794">
        <f t="shared" ref="BT34:DO34" si="23">BT57</f>
        <v>0</v>
      </c>
      <c r="BU34" s="794">
        <f t="shared" si="23"/>
        <v>0</v>
      </c>
      <c r="BV34" s="794">
        <f t="shared" si="23"/>
        <v>0</v>
      </c>
      <c r="BW34" s="794">
        <f t="shared" si="23"/>
        <v>0</v>
      </c>
      <c r="BX34" s="794">
        <f t="shared" si="23"/>
        <v>0</v>
      </c>
      <c r="BY34" s="794">
        <f t="shared" si="23"/>
        <v>0</v>
      </c>
      <c r="BZ34" s="794">
        <f t="shared" si="23"/>
        <v>0</v>
      </c>
      <c r="CA34" s="794">
        <f t="shared" si="23"/>
        <v>0</v>
      </c>
      <c r="CB34" s="794">
        <f t="shared" si="23"/>
        <v>0</v>
      </c>
      <c r="CC34" s="794">
        <f t="shared" si="23"/>
        <v>0</v>
      </c>
      <c r="CD34" s="794">
        <f t="shared" si="23"/>
        <v>0</v>
      </c>
      <c r="CE34" s="794">
        <f t="shared" si="23"/>
        <v>0</v>
      </c>
      <c r="CF34" s="794">
        <f t="shared" si="23"/>
        <v>0</v>
      </c>
      <c r="CG34" s="794">
        <f t="shared" si="23"/>
        <v>0</v>
      </c>
      <c r="CH34" s="794">
        <f t="shared" si="23"/>
        <v>0</v>
      </c>
      <c r="CI34" s="794">
        <f t="shared" si="23"/>
        <v>0</v>
      </c>
      <c r="CJ34" s="794">
        <f t="shared" si="23"/>
        <v>0</v>
      </c>
      <c r="CK34" s="794">
        <f t="shared" si="23"/>
        <v>0</v>
      </c>
      <c r="CL34" s="794">
        <f t="shared" si="23"/>
        <v>0</v>
      </c>
      <c r="CM34" s="794">
        <f t="shared" si="23"/>
        <v>0</v>
      </c>
      <c r="CN34" s="794">
        <f t="shared" si="23"/>
        <v>0</v>
      </c>
      <c r="CO34" s="794">
        <f t="shared" si="23"/>
        <v>0</v>
      </c>
      <c r="CP34" s="794">
        <f t="shared" si="23"/>
        <v>0</v>
      </c>
      <c r="CQ34" s="794">
        <f t="shared" si="23"/>
        <v>0</v>
      </c>
      <c r="CR34" s="794">
        <f t="shared" si="23"/>
        <v>0</v>
      </c>
      <c r="CS34" s="794">
        <f t="shared" si="23"/>
        <v>0</v>
      </c>
      <c r="CT34" s="794">
        <f t="shared" si="23"/>
        <v>0</v>
      </c>
      <c r="CU34" s="794">
        <f t="shared" si="23"/>
        <v>0</v>
      </c>
      <c r="CV34" s="794">
        <f t="shared" si="23"/>
        <v>0</v>
      </c>
      <c r="CW34" s="794">
        <f t="shared" si="23"/>
        <v>0</v>
      </c>
      <c r="CX34" s="794">
        <f t="shared" si="23"/>
        <v>0</v>
      </c>
      <c r="CY34" s="794">
        <f t="shared" si="23"/>
        <v>0</v>
      </c>
      <c r="CZ34" s="794">
        <f t="shared" si="23"/>
        <v>0</v>
      </c>
      <c r="DA34" s="794">
        <f t="shared" si="23"/>
        <v>0</v>
      </c>
      <c r="DB34" s="794">
        <f t="shared" si="23"/>
        <v>0</v>
      </c>
      <c r="DC34" s="794">
        <f t="shared" si="23"/>
        <v>0</v>
      </c>
      <c r="DD34" s="794">
        <f t="shared" si="23"/>
        <v>0</v>
      </c>
      <c r="DE34" s="794">
        <f t="shared" si="23"/>
        <v>0</v>
      </c>
      <c r="DF34" s="794">
        <f t="shared" si="23"/>
        <v>0</v>
      </c>
      <c r="DG34" s="794">
        <f t="shared" si="23"/>
        <v>0</v>
      </c>
      <c r="DH34" s="794">
        <f t="shared" si="23"/>
        <v>0</v>
      </c>
      <c r="DI34" s="794">
        <f t="shared" si="23"/>
        <v>0</v>
      </c>
      <c r="DJ34" s="794">
        <f t="shared" si="23"/>
        <v>0</v>
      </c>
      <c r="DK34" s="794">
        <f t="shared" si="23"/>
        <v>0</v>
      </c>
      <c r="DL34" s="794">
        <f t="shared" si="23"/>
        <v>0</v>
      </c>
      <c r="DM34" s="794">
        <f t="shared" si="23"/>
        <v>0</v>
      </c>
      <c r="DN34" s="794">
        <f t="shared" si="23"/>
        <v>0</v>
      </c>
      <c r="DO34" s="795">
        <f t="shared" si="23"/>
        <v>0</v>
      </c>
    </row>
    <row r="35" spans="2:119" ht="16.5" customHeight="1" thickBot="1" x14ac:dyDescent="0.3">
      <c r="B35" s="504"/>
      <c r="C35" s="505" t="s">
        <v>608</v>
      </c>
      <c r="D35" s="522"/>
      <c r="E35" s="522"/>
      <c r="F35" s="570"/>
      <c r="G35" s="524">
        <f>G28-G29+G30-G31+G32-G33</f>
        <v>0</v>
      </c>
      <c r="H35" s="522">
        <f>(G35+H28-H29+H30-H31+H32-H33)</f>
        <v>0</v>
      </c>
      <c r="I35" s="522">
        <f>(H35+I28-I29+I30-I31+I32-I33)</f>
        <v>0</v>
      </c>
      <c r="J35" s="522">
        <f t="shared" ref="J35:BU35" si="24">(I35+J28-J29+J30-J31+J32-J33)</f>
        <v>0</v>
      </c>
      <c r="K35" s="522">
        <f t="shared" si="24"/>
        <v>0</v>
      </c>
      <c r="L35" s="522">
        <f t="shared" si="24"/>
        <v>0</v>
      </c>
      <c r="M35" s="522">
        <f t="shared" si="24"/>
        <v>0</v>
      </c>
      <c r="N35" s="522">
        <f t="shared" si="24"/>
        <v>0</v>
      </c>
      <c r="O35" s="522">
        <f t="shared" si="24"/>
        <v>0</v>
      </c>
      <c r="P35" s="522">
        <f t="shared" si="24"/>
        <v>0</v>
      </c>
      <c r="Q35" s="522">
        <f t="shared" si="24"/>
        <v>0</v>
      </c>
      <c r="R35" s="522">
        <f t="shared" si="24"/>
        <v>0</v>
      </c>
      <c r="S35" s="522">
        <f t="shared" si="24"/>
        <v>0</v>
      </c>
      <c r="T35" s="522">
        <f t="shared" si="24"/>
        <v>0</v>
      </c>
      <c r="U35" s="522">
        <f t="shared" si="24"/>
        <v>0</v>
      </c>
      <c r="V35" s="522">
        <f t="shared" si="24"/>
        <v>0</v>
      </c>
      <c r="W35" s="522">
        <f t="shared" si="24"/>
        <v>0</v>
      </c>
      <c r="X35" s="522">
        <f t="shared" si="24"/>
        <v>0</v>
      </c>
      <c r="Y35" s="522">
        <f t="shared" si="24"/>
        <v>0</v>
      </c>
      <c r="Z35" s="522">
        <f t="shared" si="24"/>
        <v>0</v>
      </c>
      <c r="AA35" s="522">
        <f t="shared" si="24"/>
        <v>0</v>
      </c>
      <c r="AB35" s="522">
        <f t="shared" si="24"/>
        <v>0</v>
      </c>
      <c r="AC35" s="522">
        <f t="shared" si="24"/>
        <v>0</v>
      </c>
      <c r="AD35" s="522">
        <f t="shared" si="24"/>
        <v>0</v>
      </c>
      <c r="AE35" s="522">
        <f t="shared" si="24"/>
        <v>0</v>
      </c>
      <c r="AF35" s="522">
        <f t="shared" si="24"/>
        <v>0</v>
      </c>
      <c r="AG35" s="522">
        <f t="shared" si="24"/>
        <v>0</v>
      </c>
      <c r="AH35" s="522">
        <f t="shared" si="24"/>
        <v>0</v>
      </c>
      <c r="AI35" s="522">
        <f t="shared" si="24"/>
        <v>0</v>
      </c>
      <c r="AJ35" s="522">
        <f t="shared" si="24"/>
        <v>0</v>
      </c>
      <c r="AK35" s="522">
        <f t="shared" si="24"/>
        <v>0</v>
      </c>
      <c r="AL35" s="522">
        <f t="shared" si="24"/>
        <v>0</v>
      </c>
      <c r="AM35" s="522">
        <f t="shared" si="24"/>
        <v>0</v>
      </c>
      <c r="AN35" s="522">
        <f t="shared" si="24"/>
        <v>0</v>
      </c>
      <c r="AO35" s="522">
        <f t="shared" si="24"/>
        <v>0</v>
      </c>
      <c r="AP35" s="522">
        <f t="shared" si="24"/>
        <v>0</v>
      </c>
      <c r="AQ35" s="522">
        <f t="shared" si="24"/>
        <v>0</v>
      </c>
      <c r="AR35" s="522">
        <f t="shared" si="24"/>
        <v>0</v>
      </c>
      <c r="AS35" s="522">
        <f t="shared" si="24"/>
        <v>0</v>
      </c>
      <c r="AT35" s="522">
        <f t="shared" si="24"/>
        <v>0</v>
      </c>
      <c r="AU35" s="522">
        <f t="shared" si="24"/>
        <v>0</v>
      </c>
      <c r="AV35" s="522">
        <f t="shared" si="24"/>
        <v>0</v>
      </c>
      <c r="AW35" s="522">
        <f t="shared" si="24"/>
        <v>0</v>
      </c>
      <c r="AX35" s="522">
        <f t="shared" si="24"/>
        <v>0</v>
      </c>
      <c r="AY35" s="522">
        <f t="shared" si="24"/>
        <v>0</v>
      </c>
      <c r="AZ35" s="522">
        <f>(AY35+AZ28-AZ29+AZ30-AZ31+AZ32-AZ33)</f>
        <v>0</v>
      </c>
      <c r="BA35" s="522">
        <f>(AZ35+BA28-BA29+BA30-BA31+BA32-BA33)</f>
        <v>0</v>
      </c>
      <c r="BB35" s="522">
        <f t="shared" si="24"/>
        <v>0</v>
      </c>
      <c r="BC35" s="522">
        <f t="shared" si="24"/>
        <v>0</v>
      </c>
      <c r="BD35" s="522">
        <f t="shared" si="24"/>
        <v>0</v>
      </c>
      <c r="BE35" s="522">
        <f t="shared" si="24"/>
        <v>0</v>
      </c>
      <c r="BF35" s="522">
        <f t="shared" si="24"/>
        <v>0</v>
      </c>
      <c r="BG35" s="522">
        <f t="shared" si="24"/>
        <v>0</v>
      </c>
      <c r="BH35" s="522">
        <f t="shared" si="24"/>
        <v>0</v>
      </c>
      <c r="BI35" s="522">
        <f t="shared" si="24"/>
        <v>0</v>
      </c>
      <c r="BJ35" s="522">
        <f t="shared" si="24"/>
        <v>0</v>
      </c>
      <c r="BK35" s="522">
        <f t="shared" si="24"/>
        <v>0</v>
      </c>
      <c r="BL35" s="522">
        <f t="shared" si="24"/>
        <v>0</v>
      </c>
      <c r="BM35" s="522">
        <f t="shared" si="24"/>
        <v>0</v>
      </c>
      <c r="BN35" s="522">
        <f>(BM35+BN28-BN29+BN30-BN31+BN32-BN33)</f>
        <v>0</v>
      </c>
      <c r="BO35" s="522">
        <f>(BN35+BO28-BO29+BO30-BO31+BO32-BO33)</f>
        <v>0</v>
      </c>
      <c r="BP35" s="522">
        <f>(BO35+BP28-BP29+BP30-BP31+BP32-BP33)</f>
        <v>0</v>
      </c>
      <c r="BQ35" s="522">
        <f t="shared" si="24"/>
        <v>0</v>
      </c>
      <c r="BR35" s="522">
        <f t="shared" si="24"/>
        <v>0</v>
      </c>
      <c r="BS35" s="522">
        <f t="shared" si="24"/>
        <v>0</v>
      </c>
      <c r="BT35" s="522">
        <f t="shared" si="24"/>
        <v>0</v>
      </c>
      <c r="BU35" s="522">
        <f t="shared" si="24"/>
        <v>0</v>
      </c>
      <c r="BV35" s="522">
        <f t="shared" ref="BV35:DO35" si="25">(BU35+BV28-BV29+BV30-BV31+BV32-BV33)</f>
        <v>0</v>
      </c>
      <c r="BW35" s="522">
        <f t="shared" si="25"/>
        <v>0</v>
      </c>
      <c r="BX35" s="522">
        <f t="shared" si="25"/>
        <v>0</v>
      </c>
      <c r="BY35" s="522">
        <f t="shared" si="25"/>
        <v>0</v>
      </c>
      <c r="BZ35" s="522">
        <f t="shared" si="25"/>
        <v>0</v>
      </c>
      <c r="CA35" s="522">
        <f t="shared" si="25"/>
        <v>0</v>
      </c>
      <c r="CB35" s="522">
        <f t="shared" si="25"/>
        <v>0</v>
      </c>
      <c r="CC35" s="522">
        <f t="shared" si="25"/>
        <v>0</v>
      </c>
      <c r="CD35" s="522">
        <f t="shared" si="25"/>
        <v>0</v>
      </c>
      <c r="CE35" s="522">
        <f t="shared" si="25"/>
        <v>0</v>
      </c>
      <c r="CF35" s="522">
        <f t="shared" si="25"/>
        <v>0</v>
      </c>
      <c r="CG35" s="522">
        <f t="shared" si="25"/>
        <v>0</v>
      </c>
      <c r="CH35" s="522">
        <f t="shared" si="25"/>
        <v>0</v>
      </c>
      <c r="CI35" s="522">
        <f t="shared" si="25"/>
        <v>0</v>
      </c>
      <c r="CJ35" s="522">
        <f t="shared" si="25"/>
        <v>0</v>
      </c>
      <c r="CK35" s="522">
        <f t="shared" si="25"/>
        <v>0</v>
      </c>
      <c r="CL35" s="522">
        <f t="shared" si="25"/>
        <v>0</v>
      </c>
      <c r="CM35" s="522">
        <f t="shared" si="25"/>
        <v>0</v>
      </c>
      <c r="CN35" s="522">
        <f t="shared" si="25"/>
        <v>0</v>
      </c>
      <c r="CO35" s="522">
        <f t="shared" si="25"/>
        <v>0</v>
      </c>
      <c r="CP35" s="522">
        <f t="shared" si="25"/>
        <v>0</v>
      </c>
      <c r="CQ35" s="522">
        <f t="shared" si="25"/>
        <v>0</v>
      </c>
      <c r="CR35" s="522">
        <f t="shared" si="25"/>
        <v>0</v>
      </c>
      <c r="CS35" s="522">
        <f t="shared" si="25"/>
        <v>0</v>
      </c>
      <c r="CT35" s="522">
        <f t="shared" si="25"/>
        <v>0</v>
      </c>
      <c r="CU35" s="522">
        <f t="shared" si="25"/>
        <v>0</v>
      </c>
      <c r="CV35" s="522">
        <f t="shared" si="25"/>
        <v>0</v>
      </c>
      <c r="CW35" s="522">
        <f t="shared" si="25"/>
        <v>0</v>
      </c>
      <c r="CX35" s="522">
        <f t="shared" si="25"/>
        <v>0</v>
      </c>
      <c r="CY35" s="522">
        <f t="shared" si="25"/>
        <v>0</v>
      </c>
      <c r="CZ35" s="522">
        <f t="shared" si="25"/>
        <v>0</v>
      </c>
      <c r="DA35" s="522">
        <f t="shared" si="25"/>
        <v>0</v>
      </c>
      <c r="DB35" s="522">
        <f t="shared" si="25"/>
        <v>0</v>
      </c>
      <c r="DC35" s="522">
        <f t="shared" si="25"/>
        <v>0</v>
      </c>
      <c r="DD35" s="522">
        <f t="shared" si="25"/>
        <v>0</v>
      </c>
      <c r="DE35" s="522">
        <f t="shared" si="25"/>
        <v>0</v>
      </c>
      <c r="DF35" s="522">
        <f t="shared" si="25"/>
        <v>0</v>
      </c>
      <c r="DG35" s="522">
        <f t="shared" si="25"/>
        <v>0</v>
      </c>
      <c r="DH35" s="522">
        <f t="shared" si="25"/>
        <v>0</v>
      </c>
      <c r="DI35" s="522">
        <f t="shared" si="25"/>
        <v>0</v>
      </c>
      <c r="DJ35" s="522">
        <f t="shared" si="25"/>
        <v>0</v>
      </c>
      <c r="DK35" s="522">
        <f t="shared" si="25"/>
        <v>0</v>
      </c>
      <c r="DL35" s="522">
        <f t="shared" si="25"/>
        <v>0</v>
      </c>
      <c r="DM35" s="522">
        <f t="shared" si="25"/>
        <v>0</v>
      </c>
      <c r="DN35" s="522">
        <f t="shared" si="25"/>
        <v>0</v>
      </c>
      <c r="DO35" s="523">
        <f t="shared" si="25"/>
        <v>0</v>
      </c>
    </row>
    <row r="36" spans="2:119" ht="16.5" customHeight="1" x14ac:dyDescent="0.25">
      <c r="B36" s="499" t="s">
        <v>583</v>
      </c>
      <c r="C36" s="500" t="s">
        <v>607</v>
      </c>
      <c r="D36" s="519">
        <f t="shared" ref="D36:AI36" si="26">D18+D20+D27</f>
        <v>0</v>
      </c>
      <c r="E36" s="519">
        <f t="shared" si="26"/>
        <v>0</v>
      </c>
      <c r="F36" s="569">
        <f t="shared" ca="1" si="26"/>
        <v>0</v>
      </c>
      <c r="G36" s="521">
        <f>G18+G20+G27</f>
        <v>0</v>
      </c>
      <c r="H36" s="519">
        <f t="shared" si="26"/>
        <v>0</v>
      </c>
      <c r="I36" s="519">
        <f t="shared" si="26"/>
        <v>0</v>
      </c>
      <c r="J36" s="519">
        <f t="shared" si="26"/>
        <v>0</v>
      </c>
      <c r="K36" s="519">
        <f t="shared" si="26"/>
        <v>0</v>
      </c>
      <c r="L36" s="519">
        <f t="shared" si="26"/>
        <v>0</v>
      </c>
      <c r="M36" s="519">
        <f t="shared" si="26"/>
        <v>0</v>
      </c>
      <c r="N36" s="519">
        <f t="shared" si="26"/>
        <v>0</v>
      </c>
      <c r="O36" s="519">
        <f t="shared" si="26"/>
        <v>0</v>
      </c>
      <c r="P36" s="519">
        <f t="shared" si="26"/>
        <v>0</v>
      </c>
      <c r="Q36" s="519">
        <f t="shared" si="26"/>
        <v>0</v>
      </c>
      <c r="R36" s="519">
        <f t="shared" si="26"/>
        <v>0</v>
      </c>
      <c r="S36" s="519">
        <f t="shared" si="26"/>
        <v>0</v>
      </c>
      <c r="T36" s="519">
        <f t="shared" si="26"/>
        <v>0</v>
      </c>
      <c r="U36" s="519">
        <f t="shared" si="26"/>
        <v>0</v>
      </c>
      <c r="V36" s="519">
        <f t="shared" si="26"/>
        <v>0</v>
      </c>
      <c r="W36" s="519">
        <f t="shared" si="26"/>
        <v>0</v>
      </c>
      <c r="X36" s="519">
        <f t="shared" si="26"/>
        <v>0</v>
      </c>
      <c r="Y36" s="519">
        <f t="shared" si="26"/>
        <v>0</v>
      </c>
      <c r="Z36" s="519">
        <f t="shared" si="26"/>
        <v>0</v>
      </c>
      <c r="AA36" s="519">
        <f t="shared" si="26"/>
        <v>0</v>
      </c>
      <c r="AB36" s="519">
        <f t="shared" si="26"/>
        <v>0</v>
      </c>
      <c r="AC36" s="519">
        <f t="shared" si="26"/>
        <v>0</v>
      </c>
      <c r="AD36" s="519">
        <f t="shared" si="26"/>
        <v>0</v>
      </c>
      <c r="AE36" s="519">
        <f t="shared" si="26"/>
        <v>0</v>
      </c>
      <c r="AF36" s="519">
        <f t="shared" si="26"/>
        <v>0</v>
      </c>
      <c r="AG36" s="519">
        <f t="shared" si="26"/>
        <v>0</v>
      </c>
      <c r="AH36" s="519">
        <f t="shared" si="26"/>
        <v>0</v>
      </c>
      <c r="AI36" s="519">
        <f t="shared" si="26"/>
        <v>0</v>
      </c>
      <c r="AJ36" s="519">
        <f t="shared" ref="AJ36:BP36" si="27">AJ18+AJ20+AJ27</f>
        <v>0</v>
      </c>
      <c r="AK36" s="519">
        <f t="shared" si="27"/>
        <v>0</v>
      </c>
      <c r="AL36" s="519">
        <f t="shared" si="27"/>
        <v>0</v>
      </c>
      <c r="AM36" s="519">
        <f t="shared" si="27"/>
        <v>0</v>
      </c>
      <c r="AN36" s="519">
        <f t="shared" si="27"/>
        <v>0</v>
      </c>
      <c r="AO36" s="519">
        <f t="shared" si="27"/>
        <v>0</v>
      </c>
      <c r="AP36" s="519">
        <f t="shared" si="27"/>
        <v>0</v>
      </c>
      <c r="AQ36" s="519">
        <f t="shared" si="27"/>
        <v>0</v>
      </c>
      <c r="AR36" s="519">
        <f t="shared" si="27"/>
        <v>0</v>
      </c>
      <c r="AS36" s="519">
        <f t="shared" si="27"/>
        <v>0</v>
      </c>
      <c r="AT36" s="519">
        <f t="shared" si="27"/>
        <v>0</v>
      </c>
      <c r="AU36" s="519">
        <f t="shared" si="27"/>
        <v>0</v>
      </c>
      <c r="AV36" s="519">
        <f t="shared" si="27"/>
        <v>0</v>
      </c>
      <c r="AW36" s="519">
        <f t="shared" si="27"/>
        <v>0</v>
      </c>
      <c r="AX36" s="519">
        <f t="shared" si="27"/>
        <v>0</v>
      </c>
      <c r="AY36" s="519">
        <f t="shared" si="27"/>
        <v>0</v>
      </c>
      <c r="AZ36" s="519">
        <f t="shared" si="27"/>
        <v>0</v>
      </c>
      <c r="BA36" s="519">
        <f t="shared" si="27"/>
        <v>0</v>
      </c>
      <c r="BB36" s="519">
        <f t="shared" si="27"/>
        <v>0</v>
      </c>
      <c r="BC36" s="519">
        <f t="shared" si="27"/>
        <v>0</v>
      </c>
      <c r="BD36" s="519">
        <f t="shared" si="27"/>
        <v>0</v>
      </c>
      <c r="BE36" s="519">
        <f t="shared" si="27"/>
        <v>0</v>
      </c>
      <c r="BF36" s="519">
        <f t="shared" si="27"/>
        <v>0</v>
      </c>
      <c r="BG36" s="519">
        <f t="shared" si="27"/>
        <v>0</v>
      </c>
      <c r="BH36" s="519">
        <f t="shared" si="27"/>
        <v>0</v>
      </c>
      <c r="BI36" s="519">
        <f t="shared" si="27"/>
        <v>0</v>
      </c>
      <c r="BJ36" s="519">
        <f t="shared" si="27"/>
        <v>0</v>
      </c>
      <c r="BK36" s="519">
        <f t="shared" si="27"/>
        <v>0</v>
      </c>
      <c r="BL36" s="519">
        <f t="shared" si="27"/>
        <v>0</v>
      </c>
      <c r="BM36" s="519">
        <f t="shared" si="27"/>
        <v>0</v>
      </c>
      <c r="BN36" s="519">
        <f t="shared" si="27"/>
        <v>0</v>
      </c>
      <c r="BO36" s="519">
        <f t="shared" si="27"/>
        <v>0</v>
      </c>
      <c r="BP36" s="519">
        <f t="shared" si="27"/>
        <v>0</v>
      </c>
      <c r="BQ36" s="519">
        <f t="shared" ref="BQ36:DO36" si="28">BQ18+BQ20+BQ27</f>
        <v>0</v>
      </c>
      <c r="BR36" s="519">
        <f t="shared" si="28"/>
        <v>0</v>
      </c>
      <c r="BS36" s="519">
        <f t="shared" si="28"/>
        <v>0</v>
      </c>
      <c r="BT36" s="519">
        <f t="shared" si="28"/>
        <v>0</v>
      </c>
      <c r="BU36" s="519">
        <f t="shared" si="28"/>
        <v>0</v>
      </c>
      <c r="BV36" s="519">
        <f t="shared" si="28"/>
        <v>0</v>
      </c>
      <c r="BW36" s="519">
        <f t="shared" si="28"/>
        <v>0</v>
      </c>
      <c r="BX36" s="519">
        <f t="shared" si="28"/>
        <v>0</v>
      </c>
      <c r="BY36" s="519">
        <f t="shared" si="28"/>
        <v>0</v>
      </c>
      <c r="BZ36" s="519">
        <f t="shared" si="28"/>
        <v>0</v>
      </c>
      <c r="CA36" s="519">
        <f t="shared" si="28"/>
        <v>0</v>
      </c>
      <c r="CB36" s="519">
        <f t="shared" si="28"/>
        <v>0</v>
      </c>
      <c r="CC36" s="519">
        <f t="shared" si="28"/>
        <v>0</v>
      </c>
      <c r="CD36" s="519">
        <f t="shared" si="28"/>
        <v>0</v>
      </c>
      <c r="CE36" s="519">
        <f t="shared" si="28"/>
        <v>0</v>
      </c>
      <c r="CF36" s="519">
        <f t="shared" si="28"/>
        <v>0</v>
      </c>
      <c r="CG36" s="519">
        <f t="shared" si="28"/>
        <v>0</v>
      </c>
      <c r="CH36" s="519">
        <f t="shared" si="28"/>
        <v>0</v>
      </c>
      <c r="CI36" s="519">
        <f t="shared" si="28"/>
        <v>0</v>
      </c>
      <c r="CJ36" s="519">
        <f t="shared" si="28"/>
        <v>0</v>
      </c>
      <c r="CK36" s="519">
        <f t="shared" si="28"/>
        <v>0</v>
      </c>
      <c r="CL36" s="519">
        <f t="shared" si="28"/>
        <v>0</v>
      </c>
      <c r="CM36" s="519">
        <f t="shared" si="28"/>
        <v>0</v>
      </c>
      <c r="CN36" s="519">
        <f t="shared" si="28"/>
        <v>0</v>
      </c>
      <c r="CO36" s="519">
        <f t="shared" si="28"/>
        <v>0</v>
      </c>
      <c r="CP36" s="519">
        <f t="shared" si="28"/>
        <v>0</v>
      </c>
      <c r="CQ36" s="519">
        <f t="shared" si="28"/>
        <v>0</v>
      </c>
      <c r="CR36" s="519">
        <f t="shared" si="28"/>
        <v>0</v>
      </c>
      <c r="CS36" s="519">
        <f t="shared" si="28"/>
        <v>0</v>
      </c>
      <c r="CT36" s="519">
        <f t="shared" si="28"/>
        <v>0</v>
      </c>
      <c r="CU36" s="519">
        <f t="shared" si="28"/>
        <v>0</v>
      </c>
      <c r="CV36" s="519">
        <f t="shared" si="28"/>
        <v>0</v>
      </c>
      <c r="CW36" s="519">
        <f t="shared" si="28"/>
        <v>0</v>
      </c>
      <c r="CX36" s="519">
        <f t="shared" si="28"/>
        <v>0</v>
      </c>
      <c r="CY36" s="519">
        <f t="shared" si="28"/>
        <v>0</v>
      </c>
      <c r="CZ36" s="519">
        <f t="shared" si="28"/>
        <v>0</v>
      </c>
      <c r="DA36" s="519">
        <f t="shared" si="28"/>
        <v>0</v>
      </c>
      <c r="DB36" s="519">
        <f t="shared" si="28"/>
        <v>0</v>
      </c>
      <c r="DC36" s="519">
        <f t="shared" si="28"/>
        <v>0</v>
      </c>
      <c r="DD36" s="519">
        <f t="shared" si="28"/>
        <v>0</v>
      </c>
      <c r="DE36" s="519">
        <f t="shared" si="28"/>
        <v>0</v>
      </c>
      <c r="DF36" s="519">
        <f t="shared" si="28"/>
        <v>0</v>
      </c>
      <c r="DG36" s="519">
        <f t="shared" si="28"/>
        <v>0</v>
      </c>
      <c r="DH36" s="519">
        <f t="shared" si="28"/>
        <v>0</v>
      </c>
      <c r="DI36" s="519">
        <f t="shared" si="28"/>
        <v>0</v>
      </c>
      <c r="DJ36" s="519">
        <f t="shared" si="28"/>
        <v>0</v>
      </c>
      <c r="DK36" s="519">
        <f t="shared" si="28"/>
        <v>0</v>
      </c>
      <c r="DL36" s="519">
        <f t="shared" si="28"/>
        <v>0</v>
      </c>
      <c r="DM36" s="519">
        <f t="shared" si="28"/>
        <v>0</v>
      </c>
      <c r="DN36" s="519">
        <f t="shared" si="28"/>
        <v>0</v>
      </c>
      <c r="DO36" s="520">
        <f t="shared" si="28"/>
        <v>0</v>
      </c>
    </row>
    <row r="37" spans="2:119" ht="16.5" customHeight="1" x14ac:dyDescent="0.25">
      <c r="B37" s="508" t="s">
        <v>837</v>
      </c>
      <c r="C37" s="509" t="s">
        <v>609</v>
      </c>
      <c r="D37" s="525"/>
      <c r="E37" s="525">
        <f>DO37</f>
        <v>0</v>
      </c>
      <c r="F37" s="526">
        <f ca="1">F36</f>
        <v>0</v>
      </c>
      <c r="G37" s="527">
        <f>G36</f>
        <v>0</v>
      </c>
      <c r="H37" s="525">
        <f>G37+H36</f>
        <v>0</v>
      </c>
      <c r="I37" s="525">
        <f>H37+I36</f>
        <v>0</v>
      </c>
      <c r="J37" s="525">
        <f>I37+J36</f>
        <v>0</v>
      </c>
      <c r="K37" s="525">
        <f>J37+K36</f>
        <v>0</v>
      </c>
      <c r="L37" s="525">
        <f t="shared" ref="L37:BT37" si="29">K37+L36</f>
        <v>0</v>
      </c>
      <c r="M37" s="525">
        <f t="shared" si="29"/>
        <v>0</v>
      </c>
      <c r="N37" s="525">
        <f t="shared" si="29"/>
        <v>0</v>
      </c>
      <c r="O37" s="525">
        <f t="shared" si="29"/>
        <v>0</v>
      </c>
      <c r="P37" s="525">
        <f t="shared" si="29"/>
        <v>0</v>
      </c>
      <c r="Q37" s="525">
        <f t="shared" si="29"/>
        <v>0</v>
      </c>
      <c r="R37" s="525">
        <f t="shared" si="29"/>
        <v>0</v>
      </c>
      <c r="S37" s="525">
        <f t="shared" si="29"/>
        <v>0</v>
      </c>
      <c r="T37" s="525">
        <f t="shared" si="29"/>
        <v>0</v>
      </c>
      <c r="U37" s="525">
        <f t="shared" si="29"/>
        <v>0</v>
      </c>
      <c r="V37" s="525">
        <f t="shared" si="29"/>
        <v>0</v>
      </c>
      <c r="W37" s="525">
        <f t="shared" si="29"/>
        <v>0</v>
      </c>
      <c r="X37" s="525">
        <f t="shared" si="29"/>
        <v>0</v>
      </c>
      <c r="Y37" s="525">
        <f t="shared" si="29"/>
        <v>0</v>
      </c>
      <c r="Z37" s="525">
        <f t="shared" si="29"/>
        <v>0</v>
      </c>
      <c r="AA37" s="525">
        <f t="shared" si="29"/>
        <v>0</v>
      </c>
      <c r="AB37" s="525">
        <f t="shared" si="29"/>
        <v>0</v>
      </c>
      <c r="AC37" s="525">
        <f t="shared" si="29"/>
        <v>0</v>
      </c>
      <c r="AD37" s="525">
        <f t="shared" si="29"/>
        <v>0</v>
      </c>
      <c r="AE37" s="525">
        <f t="shared" si="29"/>
        <v>0</v>
      </c>
      <c r="AF37" s="525">
        <f t="shared" si="29"/>
        <v>0</v>
      </c>
      <c r="AG37" s="525">
        <f t="shared" si="29"/>
        <v>0</v>
      </c>
      <c r="AH37" s="525">
        <f t="shared" si="29"/>
        <v>0</v>
      </c>
      <c r="AI37" s="525">
        <f t="shared" si="29"/>
        <v>0</v>
      </c>
      <c r="AJ37" s="525">
        <f t="shared" si="29"/>
        <v>0</v>
      </c>
      <c r="AK37" s="525">
        <f t="shared" si="29"/>
        <v>0</v>
      </c>
      <c r="AL37" s="525">
        <f t="shared" si="29"/>
        <v>0</v>
      </c>
      <c r="AM37" s="525">
        <f t="shared" si="29"/>
        <v>0</v>
      </c>
      <c r="AN37" s="525">
        <f t="shared" si="29"/>
        <v>0</v>
      </c>
      <c r="AO37" s="525">
        <f t="shared" si="29"/>
        <v>0</v>
      </c>
      <c r="AP37" s="525">
        <f t="shared" si="29"/>
        <v>0</v>
      </c>
      <c r="AQ37" s="525">
        <f t="shared" si="29"/>
        <v>0</v>
      </c>
      <c r="AR37" s="525">
        <f t="shared" si="29"/>
        <v>0</v>
      </c>
      <c r="AS37" s="525">
        <f t="shared" si="29"/>
        <v>0</v>
      </c>
      <c r="AT37" s="525">
        <f t="shared" si="29"/>
        <v>0</v>
      </c>
      <c r="AU37" s="525">
        <f t="shared" si="29"/>
        <v>0</v>
      </c>
      <c r="AV37" s="525">
        <f t="shared" si="29"/>
        <v>0</v>
      </c>
      <c r="AW37" s="525">
        <f t="shared" si="29"/>
        <v>0</v>
      </c>
      <c r="AX37" s="525">
        <f t="shared" si="29"/>
        <v>0</v>
      </c>
      <c r="AY37" s="525">
        <f t="shared" si="29"/>
        <v>0</v>
      </c>
      <c r="AZ37" s="525">
        <f t="shared" si="29"/>
        <v>0</v>
      </c>
      <c r="BA37" s="525">
        <f t="shared" si="29"/>
        <v>0</v>
      </c>
      <c r="BB37" s="525">
        <f t="shared" si="29"/>
        <v>0</v>
      </c>
      <c r="BC37" s="525">
        <f t="shared" si="29"/>
        <v>0</v>
      </c>
      <c r="BD37" s="525">
        <f t="shared" si="29"/>
        <v>0</v>
      </c>
      <c r="BE37" s="525">
        <f t="shared" si="29"/>
        <v>0</v>
      </c>
      <c r="BF37" s="525">
        <f t="shared" si="29"/>
        <v>0</v>
      </c>
      <c r="BG37" s="525">
        <f t="shared" si="29"/>
        <v>0</v>
      </c>
      <c r="BH37" s="525">
        <f t="shared" si="29"/>
        <v>0</v>
      </c>
      <c r="BI37" s="525">
        <f t="shared" si="29"/>
        <v>0</v>
      </c>
      <c r="BJ37" s="525">
        <f t="shared" si="29"/>
        <v>0</v>
      </c>
      <c r="BK37" s="525">
        <f t="shared" si="29"/>
        <v>0</v>
      </c>
      <c r="BL37" s="525">
        <f t="shared" si="29"/>
        <v>0</v>
      </c>
      <c r="BM37" s="525">
        <f t="shared" si="29"/>
        <v>0</v>
      </c>
      <c r="BN37" s="525">
        <f t="shared" si="29"/>
        <v>0</v>
      </c>
      <c r="BO37" s="525">
        <f t="shared" si="29"/>
        <v>0</v>
      </c>
      <c r="BP37" s="525">
        <f t="shared" si="29"/>
        <v>0</v>
      </c>
      <c r="BQ37" s="525">
        <f t="shared" si="29"/>
        <v>0</v>
      </c>
      <c r="BR37" s="525">
        <f t="shared" si="29"/>
        <v>0</v>
      </c>
      <c r="BS37" s="525">
        <f t="shared" si="29"/>
        <v>0</v>
      </c>
      <c r="BT37" s="525">
        <f t="shared" si="29"/>
        <v>0</v>
      </c>
      <c r="BU37" s="525">
        <f t="shared" ref="BU37:DO37" si="30">BT37+BU36</f>
        <v>0</v>
      </c>
      <c r="BV37" s="525">
        <f t="shared" si="30"/>
        <v>0</v>
      </c>
      <c r="BW37" s="525">
        <f t="shared" si="30"/>
        <v>0</v>
      </c>
      <c r="BX37" s="525">
        <f t="shared" si="30"/>
        <v>0</v>
      </c>
      <c r="BY37" s="525">
        <f t="shared" si="30"/>
        <v>0</v>
      </c>
      <c r="BZ37" s="525">
        <f t="shared" si="30"/>
        <v>0</v>
      </c>
      <c r="CA37" s="525">
        <f t="shared" si="30"/>
        <v>0</v>
      </c>
      <c r="CB37" s="525">
        <f t="shared" si="30"/>
        <v>0</v>
      </c>
      <c r="CC37" s="525">
        <f t="shared" si="30"/>
        <v>0</v>
      </c>
      <c r="CD37" s="525">
        <f t="shared" si="30"/>
        <v>0</v>
      </c>
      <c r="CE37" s="525">
        <f t="shared" si="30"/>
        <v>0</v>
      </c>
      <c r="CF37" s="525">
        <f t="shared" si="30"/>
        <v>0</v>
      </c>
      <c r="CG37" s="525">
        <f t="shared" si="30"/>
        <v>0</v>
      </c>
      <c r="CH37" s="525">
        <f t="shared" si="30"/>
        <v>0</v>
      </c>
      <c r="CI37" s="525">
        <f t="shared" si="30"/>
        <v>0</v>
      </c>
      <c r="CJ37" s="525">
        <f t="shared" si="30"/>
        <v>0</v>
      </c>
      <c r="CK37" s="525">
        <f t="shared" si="30"/>
        <v>0</v>
      </c>
      <c r="CL37" s="525">
        <f t="shared" si="30"/>
        <v>0</v>
      </c>
      <c r="CM37" s="525">
        <f t="shared" si="30"/>
        <v>0</v>
      </c>
      <c r="CN37" s="525">
        <f t="shared" si="30"/>
        <v>0</v>
      </c>
      <c r="CO37" s="525">
        <f t="shared" si="30"/>
        <v>0</v>
      </c>
      <c r="CP37" s="525">
        <f t="shared" si="30"/>
        <v>0</v>
      </c>
      <c r="CQ37" s="525">
        <f t="shared" si="30"/>
        <v>0</v>
      </c>
      <c r="CR37" s="525">
        <f t="shared" si="30"/>
        <v>0</v>
      </c>
      <c r="CS37" s="525">
        <f t="shared" si="30"/>
        <v>0</v>
      </c>
      <c r="CT37" s="525">
        <f t="shared" si="30"/>
        <v>0</v>
      </c>
      <c r="CU37" s="525">
        <f t="shared" si="30"/>
        <v>0</v>
      </c>
      <c r="CV37" s="525">
        <f t="shared" si="30"/>
        <v>0</v>
      </c>
      <c r="CW37" s="525">
        <f t="shared" si="30"/>
        <v>0</v>
      </c>
      <c r="CX37" s="525">
        <f t="shared" si="30"/>
        <v>0</v>
      </c>
      <c r="CY37" s="525">
        <f t="shared" si="30"/>
        <v>0</v>
      </c>
      <c r="CZ37" s="525">
        <f t="shared" si="30"/>
        <v>0</v>
      </c>
      <c r="DA37" s="525">
        <f t="shared" si="30"/>
        <v>0</v>
      </c>
      <c r="DB37" s="525">
        <f t="shared" si="30"/>
        <v>0</v>
      </c>
      <c r="DC37" s="525">
        <f t="shared" si="30"/>
        <v>0</v>
      </c>
      <c r="DD37" s="525">
        <f t="shared" si="30"/>
        <v>0</v>
      </c>
      <c r="DE37" s="525">
        <f t="shared" si="30"/>
        <v>0</v>
      </c>
      <c r="DF37" s="525">
        <f t="shared" si="30"/>
        <v>0</v>
      </c>
      <c r="DG37" s="525">
        <f t="shared" si="30"/>
        <v>0</v>
      </c>
      <c r="DH37" s="525">
        <f t="shared" si="30"/>
        <v>0</v>
      </c>
      <c r="DI37" s="525">
        <f t="shared" si="30"/>
        <v>0</v>
      </c>
      <c r="DJ37" s="525">
        <f t="shared" si="30"/>
        <v>0</v>
      </c>
      <c r="DK37" s="525">
        <f t="shared" si="30"/>
        <v>0</v>
      </c>
      <c r="DL37" s="525">
        <f t="shared" si="30"/>
        <v>0</v>
      </c>
      <c r="DM37" s="525">
        <f t="shared" si="30"/>
        <v>0</v>
      </c>
      <c r="DN37" s="525">
        <f t="shared" si="30"/>
        <v>0</v>
      </c>
      <c r="DO37" s="526">
        <f t="shared" si="30"/>
        <v>0</v>
      </c>
    </row>
    <row r="38" spans="2:119" ht="16.5" customHeight="1" thickBot="1" x14ac:dyDescent="0.3">
      <c r="B38" s="495"/>
      <c r="C38" s="370"/>
      <c r="D38" s="528"/>
      <c r="E38" s="528"/>
      <c r="F38" s="571"/>
      <c r="G38" s="530"/>
      <c r="H38" s="528"/>
      <c r="I38" s="528"/>
      <c r="J38" s="528"/>
      <c r="K38" s="528"/>
      <c r="L38" s="528"/>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c r="CB38" s="528"/>
      <c r="CC38" s="528"/>
      <c r="CD38" s="528"/>
      <c r="CE38" s="528"/>
      <c r="CF38" s="528"/>
      <c r="CG38" s="528"/>
      <c r="CH38" s="528"/>
      <c r="CI38" s="528"/>
      <c r="CJ38" s="528"/>
      <c r="CK38" s="528"/>
      <c r="CL38" s="528"/>
      <c r="CM38" s="528"/>
      <c r="CN38" s="528"/>
      <c r="CO38" s="528"/>
      <c r="CP38" s="528"/>
      <c r="CQ38" s="528"/>
      <c r="CR38" s="528"/>
      <c r="CS38" s="528"/>
      <c r="CT38" s="528"/>
      <c r="CU38" s="528"/>
      <c r="CV38" s="528"/>
      <c r="CW38" s="528"/>
      <c r="CX38" s="528"/>
      <c r="CY38" s="528"/>
      <c r="CZ38" s="528"/>
      <c r="DA38" s="528"/>
      <c r="DB38" s="528"/>
      <c r="DC38" s="528"/>
      <c r="DD38" s="528"/>
      <c r="DE38" s="528"/>
      <c r="DF38" s="528"/>
      <c r="DG38" s="528"/>
      <c r="DH38" s="528"/>
      <c r="DI38" s="528"/>
      <c r="DJ38" s="528"/>
      <c r="DK38" s="528"/>
      <c r="DL38" s="528"/>
      <c r="DM38" s="528"/>
      <c r="DN38" s="528"/>
      <c r="DO38" s="529"/>
    </row>
    <row r="39" spans="2:119" ht="16.95" customHeight="1" thickBot="1" x14ac:dyDescent="0.3">
      <c r="E39" s="957" t="str">
        <f>IF(AND(E21=0,E22=E23,E28=E29,E30=E31,E32=E33),"Y","N")</f>
        <v>Y</v>
      </c>
      <c r="F39" s="957" t="str">
        <f>IF(AND(ROUND(E37+'D2-2土增税'!L58+'D2-2土增税'!S58-'A3-利润表'!E32,2)=0),"Y","N")</f>
        <v>Y</v>
      </c>
      <c r="BU39" s="384"/>
    </row>
    <row r="40" spans="2:119" ht="16.95" customHeight="1" x14ac:dyDescent="0.25">
      <c r="B40" s="983">
        <v>1</v>
      </c>
      <c r="C40" s="802" t="s">
        <v>846</v>
      </c>
      <c r="D40" s="802"/>
      <c r="E40" s="803">
        <f>IFERROR((1+IRR(G18:DO18,0))^12-1,0)</f>
        <v>0</v>
      </c>
      <c r="F40" s="808"/>
    </row>
    <row r="41" spans="2:119" ht="16.95" customHeight="1" x14ac:dyDescent="0.25">
      <c r="B41" s="601">
        <v>2</v>
      </c>
      <c r="C41" s="376" t="s">
        <v>838</v>
      </c>
      <c r="D41" s="376"/>
      <c r="E41" s="749">
        <f>IFERROR((1+IRR(G59:DO59,0))^12-1,0)</f>
        <v>0</v>
      </c>
      <c r="F41" s="31"/>
    </row>
    <row r="42" spans="2:119" ht="16.95" customHeight="1" x14ac:dyDescent="0.25">
      <c r="B42" s="601">
        <v>3</v>
      </c>
      <c r="C42" s="376" t="s">
        <v>844</v>
      </c>
      <c r="D42" s="376"/>
      <c r="E42" s="749">
        <f>IFERROR((1+IRR(G60:DO60,0))^12-1,0)</f>
        <v>0</v>
      </c>
      <c r="F42" s="31"/>
    </row>
    <row r="43" spans="2:119" ht="16.95" customHeight="1" x14ac:dyDescent="0.25">
      <c r="B43" s="601">
        <v>4</v>
      </c>
      <c r="C43" s="376" t="s">
        <v>929</v>
      </c>
      <c r="D43" s="376"/>
      <c r="E43" s="749">
        <f>IFERROR((1+IRR(G36:DO36,0))^12-1,0)</f>
        <v>0</v>
      </c>
      <c r="F43" s="31"/>
    </row>
    <row r="44" spans="2:119" ht="16.95" customHeight="1" x14ac:dyDescent="0.25">
      <c r="B44" s="601">
        <v>5</v>
      </c>
      <c r="C44" s="376" t="s">
        <v>839</v>
      </c>
      <c r="D44" s="376"/>
      <c r="E44" s="807">
        <f>-MIN(G19:DO19)</f>
        <v>0</v>
      </c>
      <c r="F44" s="31" t="s">
        <v>845</v>
      </c>
    </row>
    <row r="45" spans="2:119" ht="16.95" customHeight="1" x14ac:dyDescent="0.25">
      <c r="B45" s="601">
        <v>6</v>
      </c>
      <c r="C45" s="376" t="s">
        <v>840</v>
      </c>
      <c r="D45" s="376"/>
      <c r="E45" s="809">
        <f>IFERROR(IF(E19&lt;=0,0,EDATE(LOOKUP(2,1/(G19:DO19&lt;0),G2:DO2),1)),0)</f>
        <v>0</v>
      </c>
      <c r="F45" s="31"/>
    </row>
    <row r="46" spans="2:119" ht="16.95" customHeight="1" x14ac:dyDescent="0.25">
      <c r="B46" s="601">
        <v>7</v>
      </c>
      <c r="C46" s="376" t="s">
        <v>841</v>
      </c>
      <c r="D46" s="376"/>
      <c r="E46" s="804" t="str">
        <f>(12*(YEAR(E45)-YEAR('B3-开发进度'!G$4))+MONTH(E45)-MONTH('B3-开发进度'!$G$4)+1)&amp;"个月"</f>
        <v>1个月</v>
      </c>
      <c r="F46" s="31"/>
      <c r="H46" s="484"/>
    </row>
    <row r="47" spans="2:119" ht="16.95" customHeight="1" x14ac:dyDescent="0.25">
      <c r="B47" s="601">
        <v>8</v>
      </c>
      <c r="C47" s="376" t="s">
        <v>842</v>
      </c>
      <c r="D47" s="376"/>
      <c r="E47" s="809">
        <f>IFERROR(IF(E26&lt;=0,0,EDATE(LOOKUP(2,1/(G26:DO26&lt;0),G2:DO2),1)),0)</f>
        <v>0</v>
      </c>
      <c r="F47" s="31"/>
    </row>
    <row r="48" spans="2:119" ht="16.95" customHeight="1" x14ac:dyDescent="0.25">
      <c r="B48" s="601">
        <v>9</v>
      </c>
      <c r="C48" s="376" t="s">
        <v>843</v>
      </c>
      <c r="D48" s="376"/>
      <c r="E48" s="804" t="str">
        <f>(12*(YEAR(E47)-YEAR('B3-开发进度'!G$4))+MONTH(E47)-MONTH('B3-开发进度'!$G$4)+1)&amp;"个月"</f>
        <v>1个月</v>
      </c>
      <c r="F48" s="31"/>
    </row>
    <row r="49" spans="2:119" ht="16.95" customHeight="1" x14ac:dyDescent="0.25">
      <c r="B49" s="601"/>
      <c r="C49" s="376"/>
      <c r="D49" s="376"/>
      <c r="E49" s="804"/>
      <c r="F49" s="31"/>
    </row>
    <row r="50" spans="2:119" ht="16.95" customHeight="1" thickBot="1" x14ac:dyDescent="0.3">
      <c r="B50" s="602"/>
      <c r="C50" s="377"/>
      <c r="D50" s="377"/>
      <c r="E50" s="805"/>
      <c r="F50" s="32"/>
    </row>
    <row r="51" spans="2:119" ht="16.95" customHeight="1" x14ac:dyDescent="0.25"/>
    <row r="52" spans="2:119" ht="16.95" customHeight="1" x14ac:dyDescent="0.25"/>
    <row r="53" spans="2:119" ht="16.05" customHeight="1" x14ac:dyDescent="0.25">
      <c r="B53" s="57" t="s">
        <v>824</v>
      </c>
    </row>
    <row r="54" spans="2:119" ht="16.05" customHeight="1" x14ac:dyDescent="0.25">
      <c r="B54" s="776"/>
      <c r="C54" s="776" t="s">
        <v>817</v>
      </c>
      <c r="D54" s="785" t="s">
        <v>818</v>
      </c>
      <c r="E54" s="781">
        <f t="shared" ref="E54:E56" si="31">SUM(G54:DO54)</f>
        <v>0</v>
      </c>
      <c r="F54" s="788">
        <f>'B1-基本信息'!I28</f>
        <v>4.4999999999999998E-2</v>
      </c>
      <c r="G54" s="781">
        <f>G25/2*$F$54/12</f>
        <v>0</v>
      </c>
      <c r="H54" s="781">
        <f t="shared" ref="H54:AM54" si="32">(G25+H25)/2*$F$54/12</f>
        <v>0</v>
      </c>
      <c r="I54" s="781">
        <f t="shared" si="32"/>
        <v>0</v>
      </c>
      <c r="J54" s="781">
        <f t="shared" si="32"/>
        <v>0</v>
      </c>
      <c r="K54" s="781">
        <f t="shared" si="32"/>
        <v>0</v>
      </c>
      <c r="L54" s="781">
        <f t="shared" si="32"/>
        <v>0</v>
      </c>
      <c r="M54" s="781">
        <f t="shared" si="32"/>
        <v>0</v>
      </c>
      <c r="N54" s="781">
        <f t="shared" si="32"/>
        <v>0</v>
      </c>
      <c r="O54" s="781">
        <f t="shared" si="32"/>
        <v>0</v>
      </c>
      <c r="P54" s="781">
        <f t="shared" si="32"/>
        <v>0</v>
      </c>
      <c r="Q54" s="781">
        <f t="shared" si="32"/>
        <v>0</v>
      </c>
      <c r="R54" s="781">
        <f t="shared" si="32"/>
        <v>0</v>
      </c>
      <c r="S54" s="781">
        <f t="shared" si="32"/>
        <v>0</v>
      </c>
      <c r="T54" s="781">
        <f t="shared" si="32"/>
        <v>0</v>
      </c>
      <c r="U54" s="781">
        <f t="shared" si="32"/>
        <v>0</v>
      </c>
      <c r="V54" s="781">
        <f t="shared" si="32"/>
        <v>0</v>
      </c>
      <c r="W54" s="781">
        <f t="shared" si="32"/>
        <v>0</v>
      </c>
      <c r="X54" s="781">
        <f t="shared" si="32"/>
        <v>0</v>
      </c>
      <c r="Y54" s="781">
        <f t="shared" si="32"/>
        <v>0</v>
      </c>
      <c r="Z54" s="781">
        <f t="shared" si="32"/>
        <v>0</v>
      </c>
      <c r="AA54" s="781">
        <f t="shared" si="32"/>
        <v>0</v>
      </c>
      <c r="AB54" s="781">
        <f t="shared" si="32"/>
        <v>0</v>
      </c>
      <c r="AC54" s="781">
        <f t="shared" si="32"/>
        <v>0</v>
      </c>
      <c r="AD54" s="781">
        <f t="shared" si="32"/>
        <v>0</v>
      </c>
      <c r="AE54" s="781">
        <f t="shared" si="32"/>
        <v>0</v>
      </c>
      <c r="AF54" s="781">
        <f t="shared" si="32"/>
        <v>0</v>
      </c>
      <c r="AG54" s="781">
        <f t="shared" si="32"/>
        <v>0</v>
      </c>
      <c r="AH54" s="781">
        <f t="shared" si="32"/>
        <v>0</v>
      </c>
      <c r="AI54" s="781">
        <f t="shared" si="32"/>
        <v>0</v>
      </c>
      <c r="AJ54" s="781">
        <f t="shared" si="32"/>
        <v>0</v>
      </c>
      <c r="AK54" s="781">
        <f t="shared" si="32"/>
        <v>0</v>
      </c>
      <c r="AL54" s="781">
        <f t="shared" si="32"/>
        <v>0</v>
      </c>
      <c r="AM54" s="781">
        <f t="shared" si="32"/>
        <v>0</v>
      </c>
      <c r="AN54" s="781">
        <f t="shared" ref="AN54:BS54" si="33">(AM25+AN25)/2*$F$54/12</f>
        <v>0</v>
      </c>
      <c r="AO54" s="781">
        <f t="shared" si="33"/>
        <v>0</v>
      </c>
      <c r="AP54" s="781">
        <f t="shared" si="33"/>
        <v>0</v>
      </c>
      <c r="AQ54" s="781">
        <f t="shared" si="33"/>
        <v>0</v>
      </c>
      <c r="AR54" s="781">
        <f t="shared" si="33"/>
        <v>0</v>
      </c>
      <c r="AS54" s="781">
        <f t="shared" si="33"/>
        <v>0</v>
      </c>
      <c r="AT54" s="781">
        <f t="shared" si="33"/>
        <v>0</v>
      </c>
      <c r="AU54" s="781">
        <f t="shared" si="33"/>
        <v>0</v>
      </c>
      <c r="AV54" s="781">
        <f t="shared" si="33"/>
        <v>0</v>
      </c>
      <c r="AW54" s="781">
        <f t="shared" si="33"/>
        <v>0</v>
      </c>
      <c r="AX54" s="781">
        <f t="shared" si="33"/>
        <v>0</v>
      </c>
      <c r="AY54" s="781">
        <f t="shared" si="33"/>
        <v>0</v>
      </c>
      <c r="AZ54" s="781">
        <f t="shared" si="33"/>
        <v>0</v>
      </c>
      <c r="BA54" s="781">
        <f t="shared" si="33"/>
        <v>0</v>
      </c>
      <c r="BB54" s="781">
        <f t="shared" si="33"/>
        <v>0</v>
      </c>
      <c r="BC54" s="781">
        <f t="shared" si="33"/>
        <v>0</v>
      </c>
      <c r="BD54" s="781">
        <f t="shared" si="33"/>
        <v>0</v>
      </c>
      <c r="BE54" s="781">
        <f t="shared" si="33"/>
        <v>0</v>
      </c>
      <c r="BF54" s="781">
        <f t="shared" si="33"/>
        <v>0</v>
      </c>
      <c r="BG54" s="781">
        <f t="shared" si="33"/>
        <v>0</v>
      </c>
      <c r="BH54" s="781">
        <f t="shared" si="33"/>
        <v>0</v>
      </c>
      <c r="BI54" s="781">
        <f t="shared" si="33"/>
        <v>0</v>
      </c>
      <c r="BJ54" s="781">
        <f t="shared" si="33"/>
        <v>0</v>
      </c>
      <c r="BK54" s="781">
        <f t="shared" si="33"/>
        <v>0</v>
      </c>
      <c r="BL54" s="781">
        <f t="shared" si="33"/>
        <v>0</v>
      </c>
      <c r="BM54" s="781">
        <f t="shared" si="33"/>
        <v>0</v>
      </c>
      <c r="BN54" s="781">
        <f t="shared" si="33"/>
        <v>0</v>
      </c>
      <c r="BO54" s="781">
        <f t="shared" si="33"/>
        <v>0</v>
      </c>
      <c r="BP54" s="781">
        <f t="shared" si="33"/>
        <v>0</v>
      </c>
      <c r="BQ54" s="781">
        <f t="shared" si="33"/>
        <v>0</v>
      </c>
      <c r="BR54" s="781">
        <f t="shared" si="33"/>
        <v>0</v>
      </c>
      <c r="BS54" s="781">
        <f t="shared" si="33"/>
        <v>0</v>
      </c>
      <c r="BT54" s="781">
        <f t="shared" ref="BT54:CY54" si="34">(BS25+BT25)/2*$F$54/12</f>
        <v>0</v>
      </c>
      <c r="BU54" s="781">
        <f t="shared" si="34"/>
        <v>0</v>
      </c>
      <c r="BV54" s="781">
        <f t="shared" si="34"/>
        <v>0</v>
      </c>
      <c r="BW54" s="781">
        <f t="shared" si="34"/>
        <v>0</v>
      </c>
      <c r="BX54" s="781">
        <f t="shared" si="34"/>
        <v>0</v>
      </c>
      <c r="BY54" s="781">
        <f t="shared" si="34"/>
        <v>0</v>
      </c>
      <c r="BZ54" s="781">
        <f t="shared" si="34"/>
        <v>0</v>
      </c>
      <c r="CA54" s="781">
        <f t="shared" si="34"/>
        <v>0</v>
      </c>
      <c r="CB54" s="781">
        <f t="shared" si="34"/>
        <v>0</v>
      </c>
      <c r="CC54" s="781">
        <f t="shared" si="34"/>
        <v>0</v>
      </c>
      <c r="CD54" s="781">
        <f t="shared" si="34"/>
        <v>0</v>
      </c>
      <c r="CE54" s="781">
        <f t="shared" si="34"/>
        <v>0</v>
      </c>
      <c r="CF54" s="781">
        <f t="shared" si="34"/>
        <v>0</v>
      </c>
      <c r="CG54" s="781">
        <f t="shared" si="34"/>
        <v>0</v>
      </c>
      <c r="CH54" s="781">
        <f t="shared" si="34"/>
        <v>0</v>
      </c>
      <c r="CI54" s="781">
        <f t="shared" si="34"/>
        <v>0</v>
      </c>
      <c r="CJ54" s="781">
        <f t="shared" si="34"/>
        <v>0</v>
      </c>
      <c r="CK54" s="781">
        <f t="shared" si="34"/>
        <v>0</v>
      </c>
      <c r="CL54" s="781">
        <f t="shared" si="34"/>
        <v>0</v>
      </c>
      <c r="CM54" s="781">
        <f t="shared" si="34"/>
        <v>0</v>
      </c>
      <c r="CN54" s="781">
        <f t="shared" si="34"/>
        <v>0</v>
      </c>
      <c r="CO54" s="781">
        <f t="shared" si="34"/>
        <v>0</v>
      </c>
      <c r="CP54" s="781">
        <f t="shared" si="34"/>
        <v>0</v>
      </c>
      <c r="CQ54" s="781">
        <f t="shared" si="34"/>
        <v>0</v>
      </c>
      <c r="CR54" s="781">
        <f t="shared" si="34"/>
        <v>0</v>
      </c>
      <c r="CS54" s="781">
        <f t="shared" si="34"/>
        <v>0</v>
      </c>
      <c r="CT54" s="781">
        <f t="shared" si="34"/>
        <v>0</v>
      </c>
      <c r="CU54" s="781">
        <f t="shared" si="34"/>
        <v>0</v>
      </c>
      <c r="CV54" s="781">
        <f t="shared" si="34"/>
        <v>0</v>
      </c>
      <c r="CW54" s="781">
        <f t="shared" si="34"/>
        <v>0</v>
      </c>
      <c r="CX54" s="781">
        <f t="shared" si="34"/>
        <v>0</v>
      </c>
      <c r="CY54" s="781">
        <f t="shared" si="34"/>
        <v>0</v>
      </c>
      <c r="CZ54" s="781">
        <f t="shared" ref="CZ54:DO54" si="35">(CY25+CZ25)/2*$F$54/12</f>
        <v>0</v>
      </c>
      <c r="DA54" s="781">
        <f t="shared" si="35"/>
        <v>0</v>
      </c>
      <c r="DB54" s="781">
        <f t="shared" si="35"/>
        <v>0</v>
      </c>
      <c r="DC54" s="781">
        <f t="shared" si="35"/>
        <v>0</v>
      </c>
      <c r="DD54" s="781">
        <f t="shared" si="35"/>
        <v>0</v>
      </c>
      <c r="DE54" s="781">
        <f t="shared" si="35"/>
        <v>0</v>
      </c>
      <c r="DF54" s="781">
        <f t="shared" si="35"/>
        <v>0</v>
      </c>
      <c r="DG54" s="781">
        <f t="shared" si="35"/>
        <v>0</v>
      </c>
      <c r="DH54" s="781">
        <f t="shared" si="35"/>
        <v>0</v>
      </c>
      <c r="DI54" s="781">
        <f t="shared" si="35"/>
        <v>0</v>
      </c>
      <c r="DJ54" s="781">
        <f t="shared" si="35"/>
        <v>0</v>
      </c>
      <c r="DK54" s="781">
        <f t="shared" si="35"/>
        <v>0</v>
      </c>
      <c r="DL54" s="781">
        <f t="shared" si="35"/>
        <v>0</v>
      </c>
      <c r="DM54" s="781">
        <f t="shared" si="35"/>
        <v>0</v>
      </c>
      <c r="DN54" s="781">
        <f t="shared" si="35"/>
        <v>0</v>
      </c>
      <c r="DO54" s="781">
        <f t="shared" si="35"/>
        <v>0</v>
      </c>
    </row>
    <row r="55" spans="2:119" ht="16.05" customHeight="1" x14ac:dyDescent="0.25">
      <c r="B55" s="776"/>
      <c r="C55" s="776" t="s">
        <v>819</v>
      </c>
      <c r="D55" s="810" t="s">
        <v>823</v>
      </c>
      <c r="E55" s="781">
        <f t="shared" si="31"/>
        <v>0</v>
      </c>
      <c r="F55" s="788"/>
      <c r="G55" s="792"/>
      <c r="H55" s="792">
        <f>IF($D55="按月",G54,IF($D55="按季",IF(OR(H$58=3,H$58=6,H$58=9,H$58=12),SUM($G54:G54),0),IF(H$58=12,SUM($G54:G54),0)))</f>
        <v>0</v>
      </c>
      <c r="I55" s="792">
        <f>IF($D55="按月",H54,IF($D55="按季",IF(OR(I$58=3,I$58=6,I$58=9,I$58=12),SUM($G54:H54),0),IF(I$58=12,SUM($G54:H54),0)))</f>
        <v>0</v>
      </c>
      <c r="J55" s="792">
        <f>IF($D55="按月",I54,IF($D55="按季",IF(OR(J$58=3,J$58=6,J$58=9,J$58=12),SUM(G54:I54),0),IF(J$58=12,SUM($G54:I54),0)))</f>
        <v>0</v>
      </c>
      <c r="K55" s="792">
        <f>IF($D55="按月",J54,IF($D55="按季",IF(OR(K$58=3,K$58=6,K$58=9,K$58=12),SUM(H54:J54),0),IF(K$58=12,SUM($G54:J54),0)))</f>
        <v>0</v>
      </c>
      <c r="L55" s="792">
        <f>IF($D55="按月",K54,IF($D55="按季",IF(OR(L$58=3,L$58=6,L$58=9,L$58=12),SUM(I54:K54),0),IF(L$58=12,SUM($G54:K54),0)))</f>
        <v>0</v>
      </c>
      <c r="M55" s="792">
        <f>IF($D55="按月",L54,IF($D55="按季",IF(OR(M$58=3,M$58=6,M$58=9,M$58=12),SUM(J54:L54),0),IF(M$58=12,SUM($G54:L54),0)))</f>
        <v>0</v>
      </c>
      <c r="N55" s="792">
        <f>IF($D55="按月",M54,IF($D55="按季",IF(OR(N$58=3,N$58=6,N$58=9,N$58=12),SUM(K54:M54),0),IF(N$58=12,SUM($G54:M54),0)))</f>
        <v>0</v>
      </c>
      <c r="O55" s="792">
        <f>IF($D55="按月",N54,IF($D55="按季",IF(OR(O$58=3,O$58=6,O$58=9,O$58=12),SUM(L54:N54),0),IF(O$58=12,SUM($G54:N54),0)))</f>
        <v>0</v>
      </c>
      <c r="P55" s="792">
        <f>IF($D55="按月",O54,IF($D55="按季",IF(OR(P$58=3,P$58=6,P$58=9,P$58=12),SUM(M54:O54),0),IF(P$58=12,SUM($G54:O54),0)))</f>
        <v>0</v>
      </c>
      <c r="Q55" s="792">
        <f>IF($D55="按月",P54,IF($D55="按季",IF(OR(Q$58=3,Q$58=6,Q$58=9,Q$58=12),SUM(N54:P54),0),IF(Q$58=12,SUM($G54:P54),0)))</f>
        <v>0</v>
      </c>
      <c r="R55" s="792">
        <f>IF($D55="按月",Q54,IF($D55="按季",IF(OR(R$58=3,R$58=6,R$58=9,R$58=12),SUM(O54:Q54),0),IF(R$58=12,SUM($G54:Q54),0)))</f>
        <v>0</v>
      </c>
      <c r="S55" s="781">
        <f>IF($D55="按月",R54,IF($D55="按季",IF(OR(S$58=3,S$58=6,S$58=9,S$58=12),SUM(P54:R54),0),IF(S$58=12,SUM(G54:R54),0)))</f>
        <v>0</v>
      </c>
      <c r="T55" s="781">
        <f t="shared" ref="T55:CE55" si="36">IF($D55="按月",S54,IF($D55="按季",IF(OR(T$58=3,T$58=6,T$58=9,T$58=12),SUM(Q54:S54),0),IF(T$58=12,SUM(H54:S54),0)))</f>
        <v>0</v>
      </c>
      <c r="U55" s="781">
        <f t="shared" si="36"/>
        <v>0</v>
      </c>
      <c r="V55" s="781">
        <f t="shared" si="36"/>
        <v>0</v>
      </c>
      <c r="W55" s="781">
        <f t="shared" si="36"/>
        <v>0</v>
      </c>
      <c r="X55" s="781">
        <f t="shared" si="36"/>
        <v>0</v>
      </c>
      <c r="Y55" s="781">
        <f t="shared" si="36"/>
        <v>0</v>
      </c>
      <c r="Z55" s="781">
        <f t="shared" si="36"/>
        <v>0</v>
      </c>
      <c r="AA55" s="781">
        <f t="shared" si="36"/>
        <v>0</v>
      </c>
      <c r="AB55" s="781">
        <f t="shared" si="36"/>
        <v>0</v>
      </c>
      <c r="AC55" s="781">
        <f t="shared" si="36"/>
        <v>0</v>
      </c>
      <c r="AD55" s="781">
        <f t="shared" si="36"/>
        <v>0</v>
      </c>
      <c r="AE55" s="781">
        <f t="shared" si="36"/>
        <v>0</v>
      </c>
      <c r="AF55" s="781">
        <f t="shared" si="36"/>
        <v>0</v>
      </c>
      <c r="AG55" s="781">
        <f t="shared" si="36"/>
        <v>0</v>
      </c>
      <c r="AH55" s="781">
        <f t="shared" si="36"/>
        <v>0</v>
      </c>
      <c r="AI55" s="781">
        <f t="shared" si="36"/>
        <v>0</v>
      </c>
      <c r="AJ55" s="781">
        <f t="shared" si="36"/>
        <v>0</v>
      </c>
      <c r="AK55" s="781">
        <f t="shared" si="36"/>
        <v>0</v>
      </c>
      <c r="AL55" s="781">
        <f t="shared" si="36"/>
        <v>0</v>
      </c>
      <c r="AM55" s="781">
        <f t="shared" si="36"/>
        <v>0</v>
      </c>
      <c r="AN55" s="781">
        <f t="shared" si="36"/>
        <v>0</v>
      </c>
      <c r="AO55" s="781">
        <f t="shared" si="36"/>
        <v>0</v>
      </c>
      <c r="AP55" s="781">
        <f t="shared" si="36"/>
        <v>0</v>
      </c>
      <c r="AQ55" s="781">
        <f t="shared" si="36"/>
        <v>0</v>
      </c>
      <c r="AR55" s="781">
        <f t="shared" si="36"/>
        <v>0</v>
      </c>
      <c r="AS55" s="781">
        <f t="shared" si="36"/>
        <v>0</v>
      </c>
      <c r="AT55" s="781">
        <f t="shared" si="36"/>
        <v>0</v>
      </c>
      <c r="AU55" s="781">
        <f t="shared" si="36"/>
        <v>0</v>
      </c>
      <c r="AV55" s="781">
        <f t="shared" si="36"/>
        <v>0</v>
      </c>
      <c r="AW55" s="781">
        <f t="shared" si="36"/>
        <v>0</v>
      </c>
      <c r="AX55" s="781">
        <f t="shared" si="36"/>
        <v>0</v>
      </c>
      <c r="AY55" s="781">
        <f t="shared" si="36"/>
        <v>0</v>
      </c>
      <c r="AZ55" s="781">
        <f t="shared" si="36"/>
        <v>0</v>
      </c>
      <c r="BA55" s="781">
        <f t="shared" si="36"/>
        <v>0</v>
      </c>
      <c r="BB55" s="781">
        <f t="shared" si="36"/>
        <v>0</v>
      </c>
      <c r="BC55" s="781">
        <f t="shared" si="36"/>
        <v>0</v>
      </c>
      <c r="BD55" s="781">
        <f t="shared" si="36"/>
        <v>0</v>
      </c>
      <c r="BE55" s="781">
        <f t="shared" si="36"/>
        <v>0</v>
      </c>
      <c r="BF55" s="781">
        <f t="shared" si="36"/>
        <v>0</v>
      </c>
      <c r="BG55" s="781">
        <f t="shared" si="36"/>
        <v>0</v>
      </c>
      <c r="BH55" s="781">
        <f t="shared" si="36"/>
        <v>0</v>
      </c>
      <c r="BI55" s="781">
        <f t="shared" si="36"/>
        <v>0</v>
      </c>
      <c r="BJ55" s="781">
        <f t="shared" si="36"/>
        <v>0</v>
      </c>
      <c r="BK55" s="781">
        <f t="shared" si="36"/>
        <v>0</v>
      </c>
      <c r="BL55" s="781">
        <f t="shared" si="36"/>
        <v>0</v>
      </c>
      <c r="BM55" s="781">
        <f t="shared" si="36"/>
        <v>0</v>
      </c>
      <c r="BN55" s="781">
        <f t="shared" si="36"/>
        <v>0</v>
      </c>
      <c r="BO55" s="781">
        <f t="shared" si="36"/>
        <v>0</v>
      </c>
      <c r="BP55" s="781">
        <f t="shared" si="36"/>
        <v>0</v>
      </c>
      <c r="BQ55" s="781">
        <f t="shared" si="36"/>
        <v>0</v>
      </c>
      <c r="BR55" s="781">
        <f t="shared" si="36"/>
        <v>0</v>
      </c>
      <c r="BS55" s="781">
        <f t="shared" si="36"/>
        <v>0</v>
      </c>
      <c r="BT55" s="781">
        <f t="shared" si="36"/>
        <v>0</v>
      </c>
      <c r="BU55" s="781">
        <f t="shared" si="36"/>
        <v>0</v>
      </c>
      <c r="BV55" s="781">
        <f t="shared" si="36"/>
        <v>0</v>
      </c>
      <c r="BW55" s="781">
        <f t="shared" si="36"/>
        <v>0</v>
      </c>
      <c r="BX55" s="781">
        <f t="shared" si="36"/>
        <v>0</v>
      </c>
      <c r="BY55" s="781">
        <f t="shared" si="36"/>
        <v>0</v>
      </c>
      <c r="BZ55" s="781">
        <f t="shared" si="36"/>
        <v>0</v>
      </c>
      <c r="CA55" s="781">
        <f t="shared" si="36"/>
        <v>0</v>
      </c>
      <c r="CB55" s="781">
        <f t="shared" si="36"/>
        <v>0</v>
      </c>
      <c r="CC55" s="781">
        <f t="shared" si="36"/>
        <v>0</v>
      </c>
      <c r="CD55" s="781">
        <f t="shared" si="36"/>
        <v>0</v>
      </c>
      <c r="CE55" s="781">
        <f t="shared" si="36"/>
        <v>0</v>
      </c>
      <c r="CF55" s="781">
        <f t="shared" ref="CF55:DO55" si="37">IF($D55="按月",CE54,IF($D55="按季",IF(OR(CF$58=3,CF$58=6,CF$58=9,CF$58=12),SUM(CC54:CE54),0),IF(CF$58=12,SUM(BT54:CE54),0)))</f>
        <v>0</v>
      </c>
      <c r="CG55" s="781">
        <f t="shared" si="37"/>
        <v>0</v>
      </c>
      <c r="CH55" s="781">
        <f t="shared" si="37"/>
        <v>0</v>
      </c>
      <c r="CI55" s="781">
        <f t="shared" si="37"/>
        <v>0</v>
      </c>
      <c r="CJ55" s="781">
        <f t="shared" si="37"/>
        <v>0</v>
      </c>
      <c r="CK55" s="781">
        <f t="shared" si="37"/>
        <v>0</v>
      </c>
      <c r="CL55" s="781">
        <f t="shared" si="37"/>
        <v>0</v>
      </c>
      <c r="CM55" s="781">
        <f t="shared" si="37"/>
        <v>0</v>
      </c>
      <c r="CN55" s="781">
        <f t="shared" si="37"/>
        <v>0</v>
      </c>
      <c r="CO55" s="781">
        <f t="shared" si="37"/>
        <v>0</v>
      </c>
      <c r="CP55" s="781">
        <f t="shared" si="37"/>
        <v>0</v>
      </c>
      <c r="CQ55" s="781">
        <f t="shared" si="37"/>
        <v>0</v>
      </c>
      <c r="CR55" s="781">
        <f t="shared" si="37"/>
        <v>0</v>
      </c>
      <c r="CS55" s="781">
        <f t="shared" si="37"/>
        <v>0</v>
      </c>
      <c r="CT55" s="781">
        <f t="shared" si="37"/>
        <v>0</v>
      </c>
      <c r="CU55" s="781">
        <f t="shared" si="37"/>
        <v>0</v>
      </c>
      <c r="CV55" s="781">
        <f t="shared" si="37"/>
        <v>0</v>
      </c>
      <c r="CW55" s="781">
        <f t="shared" si="37"/>
        <v>0</v>
      </c>
      <c r="CX55" s="781">
        <f t="shared" si="37"/>
        <v>0</v>
      </c>
      <c r="CY55" s="781">
        <f t="shared" si="37"/>
        <v>0</v>
      </c>
      <c r="CZ55" s="781">
        <f t="shared" si="37"/>
        <v>0</v>
      </c>
      <c r="DA55" s="781">
        <f t="shared" si="37"/>
        <v>0</v>
      </c>
      <c r="DB55" s="781">
        <f t="shared" si="37"/>
        <v>0</v>
      </c>
      <c r="DC55" s="781">
        <f t="shared" si="37"/>
        <v>0</v>
      </c>
      <c r="DD55" s="781">
        <f t="shared" si="37"/>
        <v>0</v>
      </c>
      <c r="DE55" s="781">
        <f t="shared" si="37"/>
        <v>0</v>
      </c>
      <c r="DF55" s="781">
        <f t="shared" si="37"/>
        <v>0</v>
      </c>
      <c r="DG55" s="781">
        <f t="shared" si="37"/>
        <v>0</v>
      </c>
      <c r="DH55" s="781">
        <f t="shared" si="37"/>
        <v>0</v>
      </c>
      <c r="DI55" s="781">
        <f t="shared" si="37"/>
        <v>0</v>
      </c>
      <c r="DJ55" s="781">
        <f t="shared" si="37"/>
        <v>0</v>
      </c>
      <c r="DK55" s="781">
        <f t="shared" si="37"/>
        <v>0</v>
      </c>
      <c r="DL55" s="781">
        <f t="shared" si="37"/>
        <v>0</v>
      </c>
      <c r="DM55" s="781">
        <f t="shared" si="37"/>
        <v>0</v>
      </c>
      <c r="DN55" s="781">
        <f t="shared" si="37"/>
        <v>0</v>
      </c>
      <c r="DO55" s="781">
        <f t="shared" si="37"/>
        <v>0</v>
      </c>
    </row>
    <row r="56" spans="2:119" ht="16.05" customHeight="1" x14ac:dyDescent="0.25">
      <c r="B56" s="776"/>
      <c r="C56" s="776" t="s">
        <v>820</v>
      </c>
      <c r="D56" s="785" t="s">
        <v>821</v>
      </c>
      <c r="E56" s="781">
        <f t="shared" si="31"/>
        <v>0</v>
      </c>
      <c r="F56" s="788">
        <f>'B1-基本信息'!I32</f>
        <v>4.1000000000000002E-2</v>
      </c>
      <c r="G56" s="781">
        <f>G25/2*$F$56/12</f>
        <v>0</v>
      </c>
      <c r="H56" s="781">
        <f t="shared" ref="H56:AM56" si="38">(G35+H35)/2*$F$56/12</f>
        <v>0</v>
      </c>
      <c r="I56" s="781">
        <f t="shared" si="38"/>
        <v>0</v>
      </c>
      <c r="J56" s="781">
        <f t="shared" si="38"/>
        <v>0</v>
      </c>
      <c r="K56" s="781">
        <f t="shared" si="38"/>
        <v>0</v>
      </c>
      <c r="L56" s="781">
        <f t="shared" si="38"/>
        <v>0</v>
      </c>
      <c r="M56" s="781">
        <f t="shared" si="38"/>
        <v>0</v>
      </c>
      <c r="N56" s="781">
        <f t="shared" si="38"/>
        <v>0</v>
      </c>
      <c r="O56" s="781">
        <f t="shared" si="38"/>
        <v>0</v>
      </c>
      <c r="P56" s="781">
        <f t="shared" si="38"/>
        <v>0</v>
      </c>
      <c r="Q56" s="781">
        <f t="shared" si="38"/>
        <v>0</v>
      </c>
      <c r="R56" s="781">
        <f t="shared" si="38"/>
        <v>0</v>
      </c>
      <c r="S56" s="781">
        <f t="shared" si="38"/>
        <v>0</v>
      </c>
      <c r="T56" s="781">
        <f t="shared" si="38"/>
        <v>0</v>
      </c>
      <c r="U56" s="781">
        <f t="shared" si="38"/>
        <v>0</v>
      </c>
      <c r="V56" s="781">
        <f t="shared" si="38"/>
        <v>0</v>
      </c>
      <c r="W56" s="781">
        <f t="shared" si="38"/>
        <v>0</v>
      </c>
      <c r="X56" s="781">
        <f t="shared" si="38"/>
        <v>0</v>
      </c>
      <c r="Y56" s="781">
        <f t="shared" si="38"/>
        <v>0</v>
      </c>
      <c r="Z56" s="781">
        <f t="shared" si="38"/>
        <v>0</v>
      </c>
      <c r="AA56" s="781">
        <f t="shared" si="38"/>
        <v>0</v>
      </c>
      <c r="AB56" s="781">
        <f t="shared" si="38"/>
        <v>0</v>
      </c>
      <c r="AC56" s="781">
        <f t="shared" si="38"/>
        <v>0</v>
      </c>
      <c r="AD56" s="781">
        <f t="shared" si="38"/>
        <v>0</v>
      </c>
      <c r="AE56" s="781">
        <f t="shared" si="38"/>
        <v>0</v>
      </c>
      <c r="AF56" s="781">
        <f t="shared" si="38"/>
        <v>0</v>
      </c>
      <c r="AG56" s="781">
        <f t="shared" si="38"/>
        <v>0</v>
      </c>
      <c r="AH56" s="781">
        <f t="shared" si="38"/>
        <v>0</v>
      </c>
      <c r="AI56" s="781">
        <f t="shared" si="38"/>
        <v>0</v>
      </c>
      <c r="AJ56" s="781">
        <f t="shared" si="38"/>
        <v>0</v>
      </c>
      <c r="AK56" s="781">
        <f t="shared" si="38"/>
        <v>0</v>
      </c>
      <c r="AL56" s="781">
        <f t="shared" si="38"/>
        <v>0</v>
      </c>
      <c r="AM56" s="781">
        <f t="shared" si="38"/>
        <v>0</v>
      </c>
      <c r="AN56" s="781">
        <f t="shared" ref="AN56:BS56" si="39">(AM35+AN35)/2*$F$56/12</f>
        <v>0</v>
      </c>
      <c r="AO56" s="781">
        <f t="shared" si="39"/>
        <v>0</v>
      </c>
      <c r="AP56" s="781">
        <f t="shared" si="39"/>
        <v>0</v>
      </c>
      <c r="AQ56" s="781">
        <f t="shared" si="39"/>
        <v>0</v>
      </c>
      <c r="AR56" s="781">
        <f t="shared" si="39"/>
        <v>0</v>
      </c>
      <c r="AS56" s="781">
        <f t="shared" si="39"/>
        <v>0</v>
      </c>
      <c r="AT56" s="781">
        <f t="shared" si="39"/>
        <v>0</v>
      </c>
      <c r="AU56" s="781">
        <f t="shared" si="39"/>
        <v>0</v>
      </c>
      <c r="AV56" s="781">
        <f t="shared" si="39"/>
        <v>0</v>
      </c>
      <c r="AW56" s="781">
        <f t="shared" si="39"/>
        <v>0</v>
      </c>
      <c r="AX56" s="781">
        <f t="shared" si="39"/>
        <v>0</v>
      </c>
      <c r="AY56" s="781">
        <f t="shared" si="39"/>
        <v>0</v>
      </c>
      <c r="AZ56" s="781">
        <f t="shared" si="39"/>
        <v>0</v>
      </c>
      <c r="BA56" s="781">
        <f t="shared" si="39"/>
        <v>0</v>
      </c>
      <c r="BB56" s="781">
        <f t="shared" si="39"/>
        <v>0</v>
      </c>
      <c r="BC56" s="781">
        <f t="shared" si="39"/>
        <v>0</v>
      </c>
      <c r="BD56" s="781">
        <f t="shared" si="39"/>
        <v>0</v>
      </c>
      <c r="BE56" s="781">
        <f t="shared" si="39"/>
        <v>0</v>
      </c>
      <c r="BF56" s="781">
        <f t="shared" si="39"/>
        <v>0</v>
      </c>
      <c r="BG56" s="781">
        <f t="shared" si="39"/>
        <v>0</v>
      </c>
      <c r="BH56" s="781">
        <f t="shared" si="39"/>
        <v>0</v>
      </c>
      <c r="BI56" s="781">
        <f t="shared" si="39"/>
        <v>0</v>
      </c>
      <c r="BJ56" s="781">
        <f t="shared" si="39"/>
        <v>0</v>
      </c>
      <c r="BK56" s="781">
        <f t="shared" si="39"/>
        <v>0</v>
      </c>
      <c r="BL56" s="781">
        <f t="shared" si="39"/>
        <v>0</v>
      </c>
      <c r="BM56" s="781">
        <f t="shared" si="39"/>
        <v>0</v>
      </c>
      <c r="BN56" s="781">
        <f t="shared" si="39"/>
        <v>0</v>
      </c>
      <c r="BO56" s="781">
        <f t="shared" si="39"/>
        <v>0</v>
      </c>
      <c r="BP56" s="781">
        <f t="shared" si="39"/>
        <v>0</v>
      </c>
      <c r="BQ56" s="781">
        <f t="shared" si="39"/>
        <v>0</v>
      </c>
      <c r="BR56" s="781">
        <f t="shared" si="39"/>
        <v>0</v>
      </c>
      <c r="BS56" s="781">
        <f t="shared" si="39"/>
        <v>0</v>
      </c>
      <c r="BT56" s="781">
        <f t="shared" ref="BT56:CY56" si="40">(BS35+BT35)/2*$F$56/12</f>
        <v>0</v>
      </c>
      <c r="BU56" s="781">
        <f t="shared" si="40"/>
        <v>0</v>
      </c>
      <c r="BV56" s="781">
        <f t="shared" si="40"/>
        <v>0</v>
      </c>
      <c r="BW56" s="781">
        <f t="shared" si="40"/>
        <v>0</v>
      </c>
      <c r="BX56" s="781">
        <f t="shared" si="40"/>
        <v>0</v>
      </c>
      <c r="BY56" s="781">
        <f t="shared" si="40"/>
        <v>0</v>
      </c>
      <c r="BZ56" s="781">
        <f t="shared" si="40"/>
        <v>0</v>
      </c>
      <c r="CA56" s="781">
        <f t="shared" si="40"/>
        <v>0</v>
      </c>
      <c r="CB56" s="781">
        <f t="shared" si="40"/>
        <v>0</v>
      </c>
      <c r="CC56" s="781">
        <f t="shared" si="40"/>
        <v>0</v>
      </c>
      <c r="CD56" s="781">
        <f t="shared" si="40"/>
        <v>0</v>
      </c>
      <c r="CE56" s="781">
        <f t="shared" si="40"/>
        <v>0</v>
      </c>
      <c r="CF56" s="781">
        <f t="shared" si="40"/>
        <v>0</v>
      </c>
      <c r="CG56" s="781">
        <f t="shared" si="40"/>
        <v>0</v>
      </c>
      <c r="CH56" s="781">
        <f t="shared" si="40"/>
        <v>0</v>
      </c>
      <c r="CI56" s="781">
        <f t="shared" si="40"/>
        <v>0</v>
      </c>
      <c r="CJ56" s="781">
        <f t="shared" si="40"/>
        <v>0</v>
      </c>
      <c r="CK56" s="781">
        <f t="shared" si="40"/>
        <v>0</v>
      </c>
      <c r="CL56" s="781">
        <f t="shared" si="40"/>
        <v>0</v>
      </c>
      <c r="CM56" s="781">
        <f t="shared" si="40"/>
        <v>0</v>
      </c>
      <c r="CN56" s="781">
        <f t="shared" si="40"/>
        <v>0</v>
      </c>
      <c r="CO56" s="781">
        <f t="shared" si="40"/>
        <v>0</v>
      </c>
      <c r="CP56" s="781">
        <f t="shared" si="40"/>
        <v>0</v>
      </c>
      <c r="CQ56" s="781">
        <f t="shared" si="40"/>
        <v>0</v>
      </c>
      <c r="CR56" s="781">
        <f t="shared" si="40"/>
        <v>0</v>
      </c>
      <c r="CS56" s="781">
        <f t="shared" si="40"/>
        <v>0</v>
      </c>
      <c r="CT56" s="781">
        <f t="shared" si="40"/>
        <v>0</v>
      </c>
      <c r="CU56" s="781">
        <f t="shared" si="40"/>
        <v>0</v>
      </c>
      <c r="CV56" s="781">
        <f t="shared" si="40"/>
        <v>0</v>
      </c>
      <c r="CW56" s="781">
        <f t="shared" si="40"/>
        <v>0</v>
      </c>
      <c r="CX56" s="781">
        <f t="shared" si="40"/>
        <v>0</v>
      </c>
      <c r="CY56" s="781">
        <f t="shared" si="40"/>
        <v>0</v>
      </c>
      <c r="CZ56" s="781">
        <f t="shared" ref="CZ56:DO56" si="41">(CY35+CZ35)/2*$F$56/12</f>
        <v>0</v>
      </c>
      <c r="DA56" s="781">
        <f t="shared" si="41"/>
        <v>0</v>
      </c>
      <c r="DB56" s="781">
        <f t="shared" si="41"/>
        <v>0</v>
      </c>
      <c r="DC56" s="781">
        <f t="shared" si="41"/>
        <v>0</v>
      </c>
      <c r="DD56" s="781">
        <f t="shared" si="41"/>
        <v>0</v>
      </c>
      <c r="DE56" s="781">
        <f t="shared" si="41"/>
        <v>0</v>
      </c>
      <c r="DF56" s="781">
        <f t="shared" si="41"/>
        <v>0</v>
      </c>
      <c r="DG56" s="781">
        <f t="shared" si="41"/>
        <v>0</v>
      </c>
      <c r="DH56" s="781">
        <f t="shared" si="41"/>
        <v>0</v>
      </c>
      <c r="DI56" s="781">
        <f t="shared" si="41"/>
        <v>0</v>
      </c>
      <c r="DJ56" s="781">
        <f t="shared" si="41"/>
        <v>0</v>
      </c>
      <c r="DK56" s="781">
        <f t="shared" si="41"/>
        <v>0</v>
      </c>
      <c r="DL56" s="781">
        <f t="shared" si="41"/>
        <v>0</v>
      </c>
      <c r="DM56" s="781">
        <f t="shared" si="41"/>
        <v>0</v>
      </c>
      <c r="DN56" s="781">
        <f t="shared" si="41"/>
        <v>0</v>
      </c>
      <c r="DO56" s="781">
        <f t="shared" si="41"/>
        <v>0</v>
      </c>
    </row>
    <row r="57" spans="2:119" ht="16.05" customHeight="1" x14ac:dyDescent="0.25">
      <c r="B57" s="776"/>
      <c r="C57" s="776" t="s">
        <v>822</v>
      </c>
      <c r="D57" s="810" t="s">
        <v>826</v>
      </c>
      <c r="E57" s="781">
        <f>SUM(G57:DO57)</f>
        <v>0</v>
      </c>
      <c r="F57" s="788"/>
      <c r="G57" s="792"/>
      <c r="H57" s="792">
        <f>IF($D57="按月",G56,IF($D57="按季",IF(OR(H$58=3,H$58=6,H$58=9,H$58=12),SUM($G56:G56),0),IF(H$58=12,SUM($G56:G56),0)))</f>
        <v>0</v>
      </c>
      <c r="I57" s="792">
        <f>IF($D57="按月",H56,IF($D57="按季",IF(OR(I$58=3,I$58=6,I$58=9,I$58=12),SUM($G56:H56),0),IF(I$58=12,SUM($G56:H56),0)))</f>
        <v>0</v>
      </c>
      <c r="J57" s="792">
        <f>IF($D57="按月",I56,IF($D57="按季",IF(OR(J$58=3,J$58=6,J$58=9,J$58=12),SUM(G56:I56),0),IF(J$58=12,SUM($G56:I56),0)))</f>
        <v>0</v>
      </c>
      <c r="K57" s="792">
        <f>IF($D57="按月",J56,IF($D57="按季",IF(OR(K$58=3,K$58=6,K$58=9,K$58=12),SUM(H56:J56),0),IF(K$58=12,SUM($G56:J56),0)))</f>
        <v>0</v>
      </c>
      <c r="L57" s="792">
        <f>IF($D57="按月",K56,IF($D57="按季",IF(OR(L$58=3,L$58=6,L$58=9,L$58=12),SUM(I56:K56),0),IF(L$58=12,SUM($G56:K56),0)))</f>
        <v>0</v>
      </c>
      <c r="M57" s="792">
        <f>IF($D57="按月",L56,IF($D57="按季",IF(OR(M$58=3,M$58=6,M$58=9,M$58=12),SUM(J56:L56),0),IF(M$58=12,SUM($G56:L56),0)))</f>
        <v>0</v>
      </c>
      <c r="N57" s="792">
        <f>IF($D57="按月",M56,IF($D57="按季",IF(OR(N$58=3,N$58=6,N$58=9,N$58=12),SUM(K56:M56),0),IF(N$58=12,SUM($G56:M56),0)))</f>
        <v>0</v>
      </c>
      <c r="O57" s="792">
        <f>IF($D57="按月",N56,IF($D57="按季",IF(OR(O$58=3,O$58=6,O$58=9,O$58=12),SUM(L56:N56),0),IF(O$58=12,SUM($G56:N56),0)))</f>
        <v>0</v>
      </c>
      <c r="P57" s="792">
        <f>IF($D57="按月",O56,IF($D57="按季",IF(OR(P$58=3,P$58=6,P$58=9,P$58=12),SUM(M56:O56),0),IF(P$58=12,SUM($G56:O56),0)))</f>
        <v>0</v>
      </c>
      <c r="Q57" s="792">
        <f>IF($D57="按月",P56,IF($D57="按季",IF(OR(Q$58=3,Q$58=6,Q$58=9,Q$58=12),SUM(N56:P56),0),IF(Q$58=12,SUM($G56:P56),0)))</f>
        <v>0</v>
      </c>
      <c r="R57" s="792">
        <f>IF($D57="按月",Q56,IF($D57="按季",IF(OR(R$58=3,R$58=6,R$58=9,R$58=12),SUM(O56:Q56),0),IF(R$58=12,SUM($G56:Q56),0)))</f>
        <v>0</v>
      </c>
      <c r="S57" s="781">
        <f>IF($D57="按月",R56,IF($D57="按季",IF(OR(S$58=3,S$58=6,S$58=9,S$58=12),SUM(P56:R56),0),IF(S$58=12,SUM(G56:R56),0)))</f>
        <v>0</v>
      </c>
      <c r="T57" s="781">
        <f t="shared" ref="T57" si="42">IF($D57="按月",S56,IF($D57="按季",IF(OR(T$58=3,T$58=6,T$58=9,T$58=12),SUM(Q56:S56),0),IF(T$58=12,SUM(H56:S56),0)))</f>
        <v>0</v>
      </c>
      <c r="U57" s="781">
        <f t="shared" ref="U57" si="43">IF($D57="按月",T56,IF($D57="按季",IF(OR(U$58=3,U$58=6,U$58=9,U$58=12),SUM(R56:T56),0),IF(U$58=12,SUM(I56:T56),0)))</f>
        <v>0</v>
      </c>
      <c r="V57" s="781">
        <f t="shared" ref="V57" si="44">IF($D57="按月",U56,IF($D57="按季",IF(OR(V$58=3,V$58=6,V$58=9,V$58=12),SUM(S56:U56),0),IF(V$58=12,SUM(J56:U56),0)))</f>
        <v>0</v>
      </c>
      <c r="W57" s="781">
        <f t="shared" ref="W57" si="45">IF($D57="按月",V56,IF($D57="按季",IF(OR(W$58=3,W$58=6,W$58=9,W$58=12),SUM(T56:V56),0),IF(W$58=12,SUM(K56:V56),0)))</f>
        <v>0</v>
      </c>
      <c r="X57" s="781">
        <f t="shared" ref="X57" si="46">IF($D57="按月",W56,IF($D57="按季",IF(OR(X$58=3,X$58=6,X$58=9,X$58=12),SUM(U56:W56),0),IF(X$58=12,SUM(L56:W56),0)))</f>
        <v>0</v>
      </c>
      <c r="Y57" s="781">
        <f t="shared" ref="Y57" si="47">IF($D57="按月",X56,IF($D57="按季",IF(OR(Y$58=3,Y$58=6,Y$58=9,Y$58=12),SUM(V56:X56),0),IF(Y$58=12,SUM(M56:X56),0)))</f>
        <v>0</v>
      </c>
      <c r="Z57" s="781">
        <f t="shared" ref="Z57" si="48">IF($D57="按月",Y56,IF($D57="按季",IF(OR(Z$58=3,Z$58=6,Z$58=9,Z$58=12),SUM(W56:Y56),0),IF(Z$58=12,SUM(N56:Y56),0)))</f>
        <v>0</v>
      </c>
      <c r="AA57" s="781">
        <f t="shared" ref="AA57" si="49">IF($D57="按月",Z56,IF($D57="按季",IF(OR(AA$58=3,AA$58=6,AA$58=9,AA$58=12),SUM(X56:Z56),0),IF(AA$58=12,SUM(O56:Z56),0)))</f>
        <v>0</v>
      </c>
      <c r="AB57" s="781">
        <f t="shared" ref="AB57" si="50">IF($D57="按月",AA56,IF($D57="按季",IF(OR(AB$58=3,AB$58=6,AB$58=9,AB$58=12),SUM(Y56:AA56),0),IF(AB$58=12,SUM(P56:AA56),0)))</f>
        <v>0</v>
      </c>
      <c r="AC57" s="781">
        <f t="shared" ref="AC57" si="51">IF($D57="按月",AB56,IF($D57="按季",IF(OR(AC$58=3,AC$58=6,AC$58=9,AC$58=12),SUM(Z56:AB56),0),IF(AC$58=12,SUM(Q56:AB56),0)))</f>
        <v>0</v>
      </c>
      <c r="AD57" s="781">
        <f t="shared" ref="AD57" si="52">IF($D57="按月",AC56,IF($D57="按季",IF(OR(AD$58=3,AD$58=6,AD$58=9,AD$58=12),SUM(AA56:AC56),0),IF(AD$58=12,SUM(R56:AC56),0)))</f>
        <v>0</v>
      </c>
      <c r="AE57" s="781">
        <f t="shared" ref="AE57" si="53">IF($D57="按月",AD56,IF($D57="按季",IF(OR(AE$58=3,AE$58=6,AE$58=9,AE$58=12),SUM(AB56:AD56),0),IF(AE$58=12,SUM(S56:AD56),0)))</f>
        <v>0</v>
      </c>
      <c r="AF57" s="781">
        <f t="shared" ref="AF57" si="54">IF($D57="按月",AE56,IF($D57="按季",IF(OR(AF$58=3,AF$58=6,AF$58=9,AF$58=12),SUM(AC56:AE56),0),IF(AF$58=12,SUM(T56:AE56),0)))</f>
        <v>0</v>
      </c>
      <c r="AG57" s="781">
        <f t="shared" ref="AG57" si="55">IF($D57="按月",AF56,IF($D57="按季",IF(OR(AG$58=3,AG$58=6,AG$58=9,AG$58=12),SUM(AD56:AF56),0),IF(AG$58=12,SUM(U56:AF56),0)))</f>
        <v>0</v>
      </c>
      <c r="AH57" s="781">
        <f t="shared" ref="AH57" si="56">IF($D57="按月",AG56,IF($D57="按季",IF(OR(AH$58=3,AH$58=6,AH$58=9,AH$58=12),SUM(AE56:AG56),0),IF(AH$58=12,SUM(V56:AG56),0)))</f>
        <v>0</v>
      </c>
      <c r="AI57" s="781">
        <f t="shared" ref="AI57" si="57">IF($D57="按月",AH56,IF($D57="按季",IF(OR(AI$58=3,AI$58=6,AI$58=9,AI$58=12),SUM(AF56:AH56),0),IF(AI$58=12,SUM(W56:AH56),0)))</f>
        <v>0</v>
      </c>
      <c r="AJ57" s="781">
        <f t="shared" ref="AJ57" si="58">IF($D57="按月",AI56,IF($D57="按季",IF(OR(AJ$58=3,AJ$58=6,AJ$58=9,AJ$58=12),SUM(AG56:AI56),0),IF(AJ$58=12,SUM(X56:AI56),0)))</f>
        <v>0</v>
      </c>
      <c r="AK57" s="781">
        <f t="shared" ref="AK57" si="59">IF($D57="按月",AJ56,IF($D57="按季",IF(OR(AK$58=3,AK$58=6,AK$58=9,AK$58=12),SUM(AH56:AJ56),0),IF(AK$58=12,SUM(Y56:AJ56),0)))</f>
        <v>0</v>
      </c>
      <c r="AL57" s="781">
        <f t="shared" ref="AL57" si="60">IF($D57="按月",AK56,IF($D57="按季",IF(OR(AL$58=3,AL$58=6,AL$58=9,AL$58=12),SUM(AI56:AK56),0),IF(AL$58=12,SUM(Z56:AK56),0)))</f>
        <v>0</v>
      </c>
      <c r="AM57" s="781">
        <f t="shared" ref="AM57" si="61">IF($D57="按月",AL56,IF($D57="按季",IF(OR(AM$58=3,AM$58=6,AM$58=9,AM$58=12),SUM(AJ56:AL56),0),IF(AM$58=12,SUM(AA56:AL56),0)))</f>
        <v>0</v>
      </c>
      <c r="AN57" s="781">
        <f t="shared" ref="AN57" si="62">IF($D57="按月",AM56,IF($D57="按季",IF(OR(AN$58=3,AN$58=6,AN$58=9,AN$58=12),SUM(AK56:AM56),0),IF(AN$58=12,SUM(AB56:AM56),0)))</f>
        <v>0</v>
      </c>
      <c r="AO57" s="781">
        <f t="shared" ref="AO57" si="63">IF($D57="按月",AN56,IF($D57="按季",IF(OR(AO$58=3,AO$58=6,AO$58=9,AO$58=12),SUM(AL56:AN56),0),IF(AO$58=12,SUM(AC56:AN56),0)))</f>
        <v>0</v>
      </c>
      <c r="AP57" s="781">
        <f t="shared" ref="AP57" si="64">IF($D57="按月",AO56,IF($D57="按季",IF(OR(AP$58=3,AP$58=6,AP$58=9,AP$58=12),SUM(AM56:AO56),0),IF(AP$58=12,SUM(AD56:AO56),0)))</f>
        <v>0</v>
      </c>
      <c r="AQ57" s="781">
        <f t="shared" ref="AQ57" si="65">IF($D57="按月",AP56,IF($D57="按季",IF(OR(AQ$58=3,AQ$58=6,AQ$58=9,AQ$58=12),SUM(AN56:AP56),0),IF(AQ$58=12,SUM(AE56:AP56),0)))</f>
        <v>0</v>
      </c>
      <c r="AR57" s="781">
        <f t="shared" ref="AR57" si="66">IF($D57="按月",AQ56,IF($D57="按季",IF(OR(AR$58=3,AR$58=6,AR$58=9,AR$58=12),SUM(AO56:AQ56),0),IF(AR$58=12,SUM(AF56:AQ56),0)))</f>
        <v>0</v>
      </c>
      <c r="AS57" s="781">
        <f t="shared" ref="AS57" si="67">IF($D57="按月",AR56,IF($D57="按季",IF(OR(AS$58=3,AS$58=6,AS$58=9,AS$58=12),SUM(AP56:AR56),0),IF(AS$58=12,SUM(AG56:AR56),0)))</f>
        <v>0</v>
      </c>
      <c r="AT57" s="781">
        <f t="shared" ref="AT57" si="68">IF($D57="按月",AS56,IF($D57="按季",IF(OR(AT$58=3,AT$58=6,AT$58=9,AT$58=12),SUM(AQ56:AS56),0),IF(AT$58=12,SUM(AH56:AS56),0)))</f>
        <v>0</v>
      </c>
      <c r="AU57" s="781">
        <f t="shared" ref="AU57" si="69">IF($D57="按月",AT56,IF($D57="按季",IF(OR(AU$58=3,AU$58=6,AU$58=9,AU$58=12),SUM(AR56:AT56),0),IF(AU$58=12,SUM(AI56:AT56),0)))</f>
        <v>0</v>
      </c>
      <c r="AV57" s="781">
        <f t="shared" ref="AV57" si="70">IF($D57="按月",AU56,IF($D57="按季",IF(OR(AV$58=3,AV$58=6,AV$58=9,AV$58=12),SUM(AS56:AU56),0),IF(AV$58=12,SUM(AJ56:AU56),0)))</f>
        <v>0</v>
      </c>
      <c r="AW57" s="781">
        <f t="shared" ref="AW57" si="71">IF($D57="按月",AV56,IF($D57="按季",IF(OR(AW$58=3,AW$58=6,AW$58=9,AW$58=12),SUM(AT56:AV56),0),IF(AW$58=12,SUM(AK56:AV56),0)))</f>
        <v>0</v>
      </c>
      <c r="AX57" s="781">
        <f t="shared" ref="AX57" si="72">IF($D57="按月",AW56,IF($D57="按季",IF(OR(AX$58=3,AX$58=6,AX$58=9,AX$58=12),SUM(AU56:AW56),0),IF(AX$58=12,SUM(AL56:AW56),0)))</f>
        <v>0</v>
      </c>
      <c r="AY57" s="781">
        <f t="shared" ref="AY57" si="73">IF($D57="按月",AX56,IF($D57="按季",IF(OR(AY$58=3,AY$58=6,AY$58=9,AY$58=12),SUM(AV56:AX56),0),IF(AY$58=12,SUM(AM56:AX56),0)))</f>
        <v>0</v>
      </c>
      <c r="AZ57" s="781">
        <f t="shared" ref="AZ57" si="74">IF($D57="按月",AY56,IF($D57="按季",IF(OR(AZ$58=3,AZ$58=6,AZ$58=9,AZ$58=12),SUM(AW56:AY56),0),IF(AZ$58=12,SUM(AN56:AY56),0)))</f>
        <v>0</v>
      </c>
      <c r="BA57" s="781">
        <f t="shared" ref="BA57" si="75">IF($D57="按月",AZ56,IF($D57="按季",IF(OR(BA$58=3,BA$58=6,BA$58=9,BA$58=12),SUM(AX56:AZ56),0),IF(BA$58=12,SUM(AO56:AZ56),0)))</f>
        <v>0</v>
      </c>
      <c r="BB57" s="781">
        <f t="shared" ref="BB57" si="76">IF($D57="按月",BA56,IF($D57="按季",IF(OR(BB$58=3,BB$58=6,BB$58=9,BB$58=12),SUM(AY56:BA56),0),IF(BB$58=12,SUM(AP56:BA56),0)))</f>
        <v>0</v>
      </c>
      <c r="BC57" s="781">
        <f t="shared" ref="BC57" si="77">IF($D57="按月",BB56,IF($D57="按季",IF(OR(BC$58=3,BC$58=6,BC$58=9,BC$58=12),SUM(AZ56:BB56),0),IF(BC$58=12,SUM(AQ56:BB56),0)))</f>
        <v>0</v>
      </c>
      <c r="BD57" s="781">
        <f t="shared" ref="BD57" si="78">IF($D57="按月",BC56,IF($D57="按季",IF(OR(BD$58=3,BD$58=6,BD$58=9,BD$58=12),SUM(BA56:BC56),0),IF(BD$58=12,SUM(AR56:BC56),0)))</f>
        <v>0</v>
      </c>
      <c r="BE57" s="781">
        <f t="shared" ref="BE57" si="79">IF($D57="按月",BD56,IF($D57="按季",IF(OR(BE$58=3,BE$58=6,BE$58=9,BE$58=12),SUM(BB56:BD56),0),IF(BE$58=12,SUM(AS56:BD56),0)))</f>
        <v>0</v>
      </c>
      <c r="BF57" s="781">
        <f t="shared" ref="BF57" si="80">IF($D57="按月",BE56,IF($D57="按季",IF(OR(BF$58=3,BF$58=6,BF$58=9,BF$58=12),SUM(BC56:BE56),0),IF(BF$58=12,SUM(AT56:BE56),0)))</f>
        <v>0</v>
      </c>
      <c r="BG57" s="781">
        <f t="shared" ref="BG57" si="81">IF($D57="按月",BF56,IF($D57="按季",IF(OR(BG$58=3,BG$58=6,BG$58=9,BG$58=12),SUM(BD56:BF56),0),IF(BG$58=12,SUM(AU56:BF56),0)))</f>
        <v>0</v>
      </c>
      <c r="BH57" s="781">
        <f t="shared" ref="BH57" si="82">IF($D57="按月",BG56,IF($D57="按季",IF(OR(BH$58=3,BH$58=6,BH$58=9,BH$58=12),SUM(BE56:BG56),0),IF(BH$58=12,SUM(AV56:BG56),0)))</f>
        <v>0</v>
      </c>
      <c r="BI57" s="781">
        <f t="shared" ref="BI57" si="83">IF($D57="按月",BH56,IF($D57="按季",IF(OR(BI$58=3,BI$58=6,BI$58=9,BI$58=12),SUM(BF56:BH56),0),IF(BI$58=12,SUM(AW56:BH56),0)))</f>
        <v>0</v>
      </c>
      <c r="BJ57" s="781">
        <f t="shared" ref="BJ57" si="84">IF($D57="按月",BI56,IF($D57="按季",IF(OR(BJ$58=3,BJ$58=6,BJ$58=9,BJ$58=12),SUM(BG56:BI56),0),IF(BJ$58=12,SUM(AX56:BI56),0)))</f>
        <v>0</v>
      </c>
      <c r="BK57" s="781">
        <f t="shared" ref="BK57" si="85">IF($D57="按月",BJ56,IF($D57="按季",IF(OR(BK$58=3,BK$58=6,BK$58=9,BK$58=12),SUM(BH56:BJ56),0),IF(BK$58=12,SUM(AY56:BJ56),0)))</f>
        <v>0</v>
      </c>
      <c r="BL57" s="781">
        <f t="shared" ref="BL57" si="86">IF($D57="按月",BK56,IF($D57="按季",IF(OR(BL$58=3,BL$58=6,BL$58=9,BL$58=12),SUM(BI56:BK56),0),IF(BL$58=12,SUM(AZ56:BK56),0)))</f>
        <v>0</v>
      </c>
      <c r="BM57" s="781">
        <f t="shared" ref="BM57" si="87">IF($D57="按月",BL56,IF($D57="按季",IF(OR(BM$58=3,BM$58=6,BM$58=9,BM$58=12),SUM(BJ56:BL56),0),IF(BM$58=12,SUM(BA56:BL56),0)))</f>
        <v>0</v>
      </c>
      <c r="BN57" s="781">
        <f t="shared" ref="BN57" si="88">IF($D57="按月",BM56,IF($D57="按季",IF(OR(BN$58=3,BN$58=6,BN$58=9,BN$58=12),SUM(BK56:BM56),0),IF(BN$58=12,SUM(BB56:BM56),0)))</f>
        <v>0</v>
      </c>
      <c r="BO57" s="781">
        <f t="shared" ref="BO57" si="89">IF($D57="按月",BN56,IF($D57="按季",IF(OR(BO$58=3,BO$58=6,BO$58=9,BO$58=12),SUM(BL56:BN56),0),IF(BO$58=12,SUM(BC56:BN56),0)))</f>
        <v>0</v>
      </c>
      <c r="BP57" s="781">
        <f t="shared" ref="BP57" si="90">IF($D57="按月",BO56,IF($D57="按季",IF(OR(BP$58=3,BP$58=6,BP$58=9,BP$58=12),SUM(BM56:BO56),0),IF(BP$58=12,SUM(BD56:BO56),0)))</f>
        <v>0</v>
      </c>
      <c r="BQ57" s="781">
        <f t="shared" ref="BQ57" si="91">IF($D57="按月",BP56,IF($D57="按季",IF(OR(BQ$58=3,BQ$58=6,BQ$58=9,BQ$58=12),SUM(BN56:BP56),0),IF(BQ$58=12,SUM(BE56:BP56),0)))</f>
        <v>0</v>
      </c>
      <c r="BR57" s="781">
        <f t="shared" ref="BR57" si="92">IF($D57="按月",BQ56,IF($D57="按季",IF(OR(BR$58=3,BR$58=6,BR$58=9,BR$58=12),SUM(BO56:BQ56),0),IF(BR$58=12,SUM(BF56:BQ56),0)))</f>
        <v>0</v>
      </c>
      <c r="BS57" s="781">
        <f t="shared" ref="BS57" si="93">IF($D57="按月",BR56,IF($D57="按季",IF(OR(BS$58=3,BS$58=6,BS$58=9,BS$58=12),SUM(BP56:BR56),0),IF(BS$58=12,SUM(BG56:BR56),0)))</f>
        <v>0</v>
      </c>
      <c r="BT57" s="781">
        <f t="shared" ref="BT57" si="94">IF($D57="按月",BS56,IF($D57="按季",IF(OR(BT$58=3,BT$58=6,BT$58=9,BT$58=12),SUM(BQ56:BS56),0),IF(BT$58=12,SUM(BH56:BS56),0)))</f>
        <v>0</v>
      </c>
      <c r="BU57" s="781">
        <f t="shared" ref="BU57" si="95">IF($D57="按月",BT56,IF($D57="按季",IF(OR(BU$58=3,BU$58=6,BU$58=9,BU$58=12),SUM(BR56:BT56),0),IF(BU$58=12,SUM(BI56:BT56),0)))</f>
        <v>0</v>
      </c>
      <c r="BV57" s="781">
        <f t="shared" ref="BV57" si="96">IF($D57="按月",BU56,IF($D57="按季",IF(OR(BV$58=3,BV$58=6,BV$58=9,BV$58=12),SUM(BS56:BU56),0),IF(BV$58=12,SUM(BJ56:BU56),0)))</f>
        <v>0</v>
      </c>
      <c r="BW57" s="781">
        <f t="shared" ref="BW57" si="97">IF($D57="按月",BV56,IF($D57="按季",IF(OR(BW$58=3,BW$58=6,BW$58=9,BW$58=12),SUM(BT56:BV56),0),IF(BW$58=12,SUM(BK56:BV56),0)))</f>
        <v>0</v>
      </c>
      <c r="BX57" s="781">
        <f t="shared" ref="BX57" si="98">IF($D57="按月",BW56,IF($D57="按季",IF(OR(BX$58=3,BX$58=6,BX$58=9,BX$58=12),SUM(BU56:BW56),0),IF(BX$58=12,SUM(BL56:BW56),0)))</f>
        <v>0</v>
      </c>
      <c r="BY57" s="781">
        <f t="shared" ref="BY57" si="99">IF($D57="按月",BX56,IF($D57="按季",IF(OR(BY$58=3,BY$58=6,BY$58=9,BY$58=12),SUM(BV56:BX56),0),IF(BY$58=12,SUM(BM56:BX56),0)))</f>
        <v>0</v>
      </c>
      <c r="BZ57" s="781">
        <f t="shared" ref="BZ57" si="100">IF($D57="按月",BY56,IF($D57="按季",IF(OR(BZ$58=3,BZ$58=6,BZ$58=9,BZ$58=12),SUM(BW56:BY56),0),IF(BZ$58=12,SUM(BN56:BY56),0)))</f>
        <v>0</v>
      </c>
      <c r="CA57" s="781">
        <f t="shared" ref="CA57" si="101">IF($D57="按月",BZ56,IF($D57="按季",IF(OR(CA$58=3,CA$58=6,CA$58=9,CA$58=12),SUM(BX56:BZ56),0),IF(CA$58=12,SUM(BO56:BZ56),0)))</f>
        <v>0</v>
      </c>
      <c r="CB57" s="781">
        <f t="shared" ref="CB57" si="102">IF($D57="按月",CA56,IF($D57="按季",IF(OR(CB$58=3,CB$58=6,CB$58=9,CB$58=12),SUM(BY56:CA56),0),IF(CB$58=12,SUM(BP56:CA56),0)))</f>
        <v>0</v>
      </c>
      <c r="CC57" s="781">
        <f t="shared" ref="CC57" si="103">IF($D57="按月",CB56,IF($D57="按季",IF(OR(CC$58=3,CC$58=6,CC$58=9,CC$58=12),SUM(BZ56:CB56),0),IF(CC$58=12,SUM(BQ56:CB56),0)))</f>
        <v>0</v>
      </c>
      <c r="CD57" s="781">
        <f t="shared" ref="CD57" si="104">IF($D57="按月",CC56,IF($D57="按季",IF(OR(CD$58=3,CD$58=6,CD$58=9,CD$58=12),SUM(CA56:CC56),0),IF(CD$58=12,SUM(BR56:CC56),0)))</f>
        <v>0</v>
      </c>
      <c r="CE57" s="781">
        <f t="shared" ref="CE57" si="105">IF($D57="按月",CD56,IF($D57="按季",IF(OR(CE$58=3,CE$58=6,CE$58=9,CE$58=12),SUM(CB56:CD56),0),IF(CE$58=12,SUM(BS56:CD56),0)))</f>
        <v>0</v>
      </c>
      <c r="CF57" s="781">
        <f t="shared" ref="CF57" si="106">IF($D57="按月",CE56,IF($D57="按季",IF(OR(CF$58=3,CF$58=6,CF$58=9,CF$58=12),SUM(CC56:CE56),0),IF(CF$58=12,SUM(BT56:CE56),0)))</f>
        <v>0</v>
      </c>
      <c r="CG57" s="781">
        <f t="shared" ref="CG57" si="107">IF($D57="按月",CF56,IF($D57="按季",IF(OR(CG$58=3,CG$58=6,CG$58=9,CG$58=12),SUM(CD56:CF56),0),IF(CG$58=12,SUM(BU56:CF56),0)))</f>
        <v>0</v>
      </c>
      <c r="CH57" s="781">
        <f t="shared" ref="CH57" si="108">IF($D57="按月",CG56,IF($D57="按季",IF(OR(CH$58=3,CH$58=6,CH$58=9,CH$58=12),SUM(CE56:CG56),0),IF(CH$58=12,SUM(BV56:CG56),0)))</f>
        <v>0</v>
      </c>
      <c r="CI57" s="781">
        <f t="shared" ref="CI57" si="109">IF($D57="按月",CH56,IF($D57="按季",IF(OR(CI$58=3,CI$58=6,CI$58=9,CI$58=12),SUM(CF56:CH56),0),IF(CI$58=12,SUM(BW56:CH56),0)))</f>
        <v>0</v>
      </c>
      <c r="CJ57" s="781">
        <f t="shared" ref="CJ57" si="110">IF($D57="按月",CI56,IF($D57="按季",IF(OR(CJ$58=3,CJ$58=6,CJ$58=9,CJ$58=12),SUM(CG56:CI56),0),IF(CJ$58=12,SUM(BX56:CI56),0)))</f>
        <v>0</v>
      </c>
      <c r="CK57" s="781">
        <f t="shared" ref="CK57" si="111">IF($D57="按月",CJ56,IF($D57="按季",IF(OR(CK$58=3,CK$58=6,CK$58=9,CK$58=12),SUM(CH56:CJ56),0),IF(CK$58=12,SUM(BY56:CJ56),0)))</f>
        <v>0</v>
      </c>
      <c r="CL57" s="781">
        <f t="shared" ref="CL57" si="112">IF($D57="按月",CK56,IF($D57="按季",IF(OR(CL$58=3,CL$58=6,CL$58=9,CL$58=12),SUM(CI56:CK56),0),IF(CL$58=12,SUM(BZ56:CK56),0)))</f>
        <v>0</v>
      </c>
      <c r="CM57" s="781">
        <f t="shared" ref="CM57" si="113">IF($D57="按月",CL56,IF($D57="按季",IF(OR(CM$58=3,CM$58=6,CM$58=9,CM$58=12),SUM(CJ56:CL56),0),IF(CM$58=12,SUM(CA56:CL56),0)))</f>
        <v>0</v>
      </c>
      <c r="CN57" s="781">
        <f t="shared" ref="CN57" si="114">IF($D57="按月",CM56,IF($D57="按季",IF(OR(CN$58=3,CN$58=6,CN$58=9,CN$58=12),SUM(CK56:CM56),0),IF(CN$58=12,SUM(CB56:CM56),0)))</f>
        <v>0</v>
      </c>
      <c r="CO57" s="781">
        <f t="shared" ref="CO57" si="115">IF($D57="按月",CN56,IF($D57="按季",IF(OR(CO$58=3,CO$58=6,CO$58=9,CO$58=12),SUM(CL56:CN56),0),IF(CO$58=12,SUM(CC56:CN56),0)))</f>
        <v>0</v>
      </c>
      <c r="CP57" s="781">
        <f t="shared" ref="CP57" si="116">IF($D57="按月",CO56,IF($D57="按季",IF(OR(CP$58=3,CP$58=6,CP$58=9,CP$58=12),SUM(CM56:CO56),0),IF(CP$58=12,SUM(CD56:CO56),0)))</f>
        <v>0</v>
      </c>
      <c r="CQ57" s="781">
        <f t="shared" ref="CQ57" si="117">IF($D57="按月",CP56,IF($D57="按季",IF(OR(CQ$58=3,CQ$58=6,CQ$58=9,CQ$58=12),SUM(CN56:CP56),0),IF(CQ$58=12,SUM(CE56:CP56),0)))</f>
        <v>0</v>
      </c>
      <c r="CR57" s="781">
        <f t="shared" ref="CR57" si="118">IF($D57="按月",CQ56,IF($D57="按季",IF(OR(CR$58=3,CR$58=6,CR$58=9,CR$58=12),SUM(CO56:CQ56),0),IF(CR$58=12,SUM(CF56:CQ56),0)))</f>
        <v>0</v>
      </c>
      <c r="CS57" s="781">
        <f t="shared" ref="CS57" si="119">IF($D57="按月",CR56,IF($D57="按季",IF(OR(CS$58=3,CS$58=6,CS$58=9,CS$58=12),SUM(CP56:CR56),0),IF(CS$58=12,SUM(CG56:CR56),0)))</f>
        <v>0</v>
      </c>
      <c r="CT57" s="781">
        <f t="shared" ref="CT57" si="120">IF($D57="按月",CS56,IF($D57="按季",IF(OR(CT$58=3,CT$58=6,CT$58=9,CT$58=12),SUM(CQ56:CS56),0),IF(CT$58=12,SUM(CH56:CS56),0)))</f>
        <v>0</v>
      </c>
      <c r="CU57" s="781">
        <f t="shared" ref="CU57" si="121">IF($D57="按月",CT56,IF($D57="按季",IF(OR(CU$58=3,CU$58=6,CU$58=9,CU$58=12),SUM(CR56:CT56),0),IF(CU$58=12,SUM(CI56:CT56),0)))</f>
        <v>0</v>
      </c>
      <c r="CV57" s="781">
        <f t="shared" ref="CV57" si="122">IF($D57="按月",CU56,IF($D57="按季",IF(OR(CV$58=3,CV$58=6,CV$58=9,CV$58=12),SUM(CS56:CU56),0),IF(CV$58=12,SUM(CJ56:CU56),0)))</f>
        <v>0</v>
      </c>
      <c r="CW57" s="781">
        <f t="shared" ref="CW57" si="123">IF($D57="按月",CV56,IF($D57="按季",IF(OR(CW$58=3,CW$58=6,CW$58=9,CW$58=12),SUM(CT56:CV56),0),IF(CW$58=12,SUM(CK56:CV56),0)))</f>
        <v>0</v>
      </c>
      <c r="CX57" s="781">
        <f t="shared" ref="CX57" si="124">IF($D57="按月",CW56,IF($D57="按季",IF(OR(CX$58=3,CX$58=6,CX$58=9,CX$58=12),SUM(CU56:CW56),0),IF(CX$58=12,SUM(CL56:CW56),0)))</f>
        <v>0</v>
      </c>
      <c r="CY57" s="781">
        <f t="shared" ref="CY57" si="125">IF($D57="按月",CX56,IF($D57="按季",IF(OR(CY$58=3,CY$58=6,CY$58=9,CY$58=12),SUM(CV56:CX56),0),IF(CY$58=12,SUM(CM56:CX56),0)))</f>
        <v>0</v>
      </c>
      <c r="CZ57" s="781">
        <f t="shared" ref="CZ57" si="126">IF($D57="按月",CY56,IF($D57="按季",IF(OR(CZ$58=3,CZ$58=6,CZ$58=9,CZ$58=12),SUM(CW56:CY56),0),IF(CZ$58=12,SUM(CN56:CY56),0)))</f>
        <v>0</v>
      </c>
      <c r="DA57" s="781">
        <f t="shared" ref="DA57" si="127">IF($D57="按月",CZ56,IF($D57="按季",IF(OR(DA$58=3,DA$58=6,DA$58=9,DA$58=12),SUM(CX56:CZ56),0),IF(DA$58=12,SUM(CO56:CZ56),0)))</f>
        <v>0</v>
      </c>
      <c r="DB57" s="781">
        <f t="shared" ref="DB57" si="128">IF($D57="按月",DA56,IF($D57="按季",IF(OR(DB$58=3,DB$58=6,DB$58=9,DB$58=12),SUM(CY56:DA56),0),IF(DB$58=12,SUM(CP56:DA56),0)))</f>
        <v>0</v>
      </c>
      <c r="DC57" s="781">
        <f t="shared" ref="DC57" si="129">IF($D57="按月",DB56,IF($D57="按季",IF(OR(DC$58=3,DC$58=6,DC$58=9,DC$58=12),SUM(CZ56:DB56),0),IF(DC$58=12,SUM(CQ56:DB56),0)))</f>
        <v>0</v>
      </c>
      <c r="DD57" s="781">
        <f t="shared" ref="DD57" si="130">IF($D57="按月",DC56,IF($D57="按季",IF(OR(DD$58=3,DD$58=6,DD$58=9,DD$58=12),SUM(DA56:DC56),0),IF(DD$58=12,SUM(CR56:DC56),0)))</f>
        <v>0</v>
      </c>
      <c r="DE57" s="781">
        <f t="shared" ref="DE57" si="131">IF($D57="按月",DD56,IF($D57="按季",IF(OR(DE$58=3,DE$58=6,DE$58=9,DE$58=12),SUM(DB56:DD56),0),IF(DE$58=12,SUM(CS56:DD56),0)))</f>
        <v>0</v>
      </c>
      <c r="DF57" s="781">
        <f t="shared" ref="DF57" si="132">IF($D57="按月",DE56,IF($D57="按季",IF(OR(DF$58=3,DF$58=6,DF$58=9,DF$58=12),SUM(DC56:DE56),0),IF(DF$58=12,SUM(CT56:DE56),0)))</f>
        <v>0</v>
      </c>
      <c r="DG57" s="781">
        <f t="shared" ref="DG57" si="133">IF($D57="按月",DF56,IF($D57="按季",IF(OR(DG$58=3,DG$58=6,DG$58=9,DG$58=12),SUM(DD56:DF56),0),IF(DG$58=12,SUM(CU56:DF56),0)))</f>
        <v>0</v>
      </c>
      <c r="DH57" s="781">
        <f t="shared" ref="DH57" si="134">IF($D57="按月",DG56,IF($D57="按季",IF(OR(DH$58=3,DH$58=6,DH$58=9,DH$58=12),SUM(DE56:DG56),0),IF(DH$58=12,SUM(CV56:DG56),0)))</f>
        <v>0</v>
      </c>
      <c r="DI57" s="781">
        <f t="shared" ref="DI57" si="135">IF($D57="按月",DH56,IF($D57="按季",IF(OR(DI$58=3,DI$58=6,DI$58=9,DI$58=12),SUM(DF56:DH56),0),IF(DI$58=12,SUM(CW56:DH56),0)))</f>
        <v>0</v>
      </c>
      <c r="DJ57" s="781">
        <f t="shared" ref="DJ57" si="136">IF($D57="按月",DI56,IF($D57="按季",IF(OR(DJ$58=3,DJ$58=6,DJ$58=9,DJ$58=12),SUM(DG56:DI56),0),IF(DJ$58=12,SUM(CX56:DI56),0)))</f>
        <v>0</v>
      </c>
      <c r="DK57" s="781">
        <f t="shared" ref="DK57" si="137">IF($D57="按月",DJ56,IF($D57="按季",IF(OR(DK$58=3,DK$58=6,DK$58=9,DK$58=12),SUM(DH56:DJ56),0),IF(DK$58=12,SUM(CY56:DJ56),0)))</f>
        <v>0</v>
      </c>
      <c r="DL57" s="781">
        <f t="shared" ref="DL57" si="138">IF($D57="按月",DK56,IF($D57="按季",IF(OR(DL$58=3,DL$58=6,DL$58=9,DL$58=12),SUM(DI56:DK56),0),IF(DL$58=12,SUM(CZ56:DK56),0)))</f>
        <v>0</v>
      </c>
      <c r="DM57" s="781">
        <f t="shared" ref="DM57" si="139">IF($D57="按月",DL56,IF($D57="按季",IF(OR(DM$58=3,DM$58=6,DM$58=9,DM$58=12),SUM(DJ56:DL56),0),IF(DM$58=12,SUM(DA56:DL56),0)))</f>
        <v>0</v>
      </c>
      <c r="DN57" s="781">
        <f t="shared" ref="DN57" si="140">IF($D57="按月",DM56,IF($D57="按季",IF(OR(DN$58=3,DN$58=6,DN$58=9,DN$58=12),SUM(DK56:DM56),0),IF(DN$58=12,SUM(DB56:DM56),0)))</f>
        <v>0</v>
      </c>
      <c r="DO57" s="781">
        <f t="shared" ref="DO57" si="141">IF($D57="按月",DN56,IF($D57="按季",IF(OR(DO$58=3,DO$58=6,DO$58=9,DO$58=12),SUM(DL56:DN56),0),IF(DO$58=12,SUM(DC56:DN56),0)))</f>
        <v>0</v>
      </c>
    </row>
    <row r="58" spans="2:119" ht="16.05" customHeight="1" x14ac:dyDescent="0.25">
      <c r="B58" s="789"/>
      <c r="C58" s="789"/>
      <c r="D58" s="789" t="s">
        <v>825</v>
      </c>
      <c r="E58" s="790"/>
      <c r="F58" s="791"/>
      <c r="G58" s="790">
        <f>MONTH(G2)</f>
        <v>1</v>
      </c>
      <c r="H58" s="790">
        <f t="shared" ref="H58:BS58" si="142">MONTH(H2)</f>
        <v>2</v>
      </c>
      <c r="I58" s="790">
        <f t="shared" si="142"/>
        <v>3</v>
      </c>
      <c r="J58" s="790">
        <f t="shared" si="142"/>
        <v>4</v>
      </c>
      <c r="K58" s="790">
        <f t="shared" si="142"/>
        <v>5</v>
      </c>
      <c r="L58" s="790">
        <f t="shared" si="142"/>
        <v>6</v>
      </c>
      <c r="M58" s="790">
        <f t="shared" si="142"/>
        <v>7</v>
      </c>
      <c r="N58" s="790">
        <f t="shared" si="142"/>
        <v>8</v>
      </c>
      <c r="O58" s="790">
        <f t="shared" si="142"/>
        <v>9</v>
      </c>
      <c r="P58" s="790">
        <f t="shared" si="142"/>
        <v>10</v>
      </c>
      <c r="Q58" s="790">
        <f t="shared" si="142"/>
        <v>11</v>
      </c>
      <c r="R58" s="790">
        <f t="shared" si="142"/>
        <v>12</v>
      </c>
      <c r="S58" s="790">
        <f t="shared" si="142"/>
        <v>1</v>
      </c>
      <c r="T58" s="790">
        <f t="shared" si="142"/>
        <v>2</v>
      </c>
      <c r="U58" s="790">
        <f t="shared" si="142"/>
        <v>3</v>
      </c>
      <c r="V58" s="790">
        <f t="shared" si="142"/>
        <v>4</v>
      </c>
      <c r="W58" s="790">
        <f t="shared" si="142"/>
        <v>5</v>
      </c>
      <c r="X58" s="790">
        <f t="shared" si="142"/>
        <v>6</v>
      </c>
      <c r="Y58" s="790">
        <f t="shared" si="142"/>
        <v>7</v>
      </c>
      <c r="Z58" s="790">
        <f t="shared" si="142"/>
        <v>8</v>
      </c>
      <c r="AA58" s="790">
        <f t="shared" si="142"/>
        <v>9</v>
      </c>
      <c r="AB58" s="790">
        <f t="shared" si="142"/>
        <v>10</v>
      </c>
      <c r="AC58" s="790">
        <f t="shared" si="142"/>
        <v>11</v>
      </c>
      <c r="AD58" s="790">
        <f t="shared" si="142"/>
        <v>12</v>
      </c>
      <c r="AE58" s="790">
        <f t="shared" si="142"/>
        <v>1</v>
      </c>
      <c r="AF58" s="790">
        <f t="shared" si="142"/>
        <v>2</v>
      </c>
      <c r="AG58" s="790">
        <f t="shared" si="142"/>
        <v>3</v>
      </c>
      <c r="AH58" s="790">
        <f t="shared" si="142"/>
        <v>4</v>
      </c>
      <c r="AI58" s="790">
        <f t="shared" si="142"/>
        <v>5</v>
      </c>
      <c r="AJ58" s="790">
        <f t="shared" si="142"/>
        <v>6</v>
      </c>
      <c r="AK58" s="790">
        <f t="shared" si="142"/>
        <v>7</v>
      </c>
      <c r="AL58" s="790">
        <f t="shared" si="142"/>
        <v>8</v>
      </c>
      <c r="AM58" s="790">
        <f t="shared" si="142"/>
        <v>9</v>
      </c>
      <c r="AN58" s="790">
        <f t="shared" si="142"/>
        <v>10</v>
      </c>
      <c r="AO58" s="790">
        <f t="shared" si="142"/>
        <v>11</v>
      </c>
      <c r="AP58" s="790">
        <f t="shared" si="142"/>
        <v>12</v>
      </c>
      <c r="AQ58" s="790">
        <f t="shared" si="142"/>
        <v>1</v>
      </c>
      <c r="AR58" s="790">
        <f t="shared" si="142"/>
        <v>2</v>
      </c>
      <c r="AS58" s="790">
        <f t="shared" si="142"/>
        <v>3</v>
      </c>
      <c r="AT58" s="790">
        <f t="shared" si="142"/>
        <v>4</v>
      </c>
      <c r="AU58" s="790">
        <f t="shared" si="142"/>
        <v>5</v>
      </c>
      <c r="AV58" s="790">
        <f t="shared" si="142"/>
        <v>6</v>
      </c>
      <c r="AW58" s="790">
        <f t="shared" si="142"/>
        <v>7</v>
      </c>
      <c r="AX58" s="790">
        <f t="shared" si="142"/>
        <v>8</v>
      </c>
      <c r="AY58" s="790">
        <f t="shared" si="142"/>
        <v>9</v>
      </c>
      <c r="AZ58" s="790">
        <f t="shared" si="142"/>
        <v>10</v>
      </c>
      <c r="BA58" s="790">
        <f t="shared" si="142"/>
        <v>11</v>
      </c>
      <c r="BB58" s="790">
        <f t="shared" si="142"/>
        <v>12</v>
      </c>
      <c r="BC58" s="790">
        <f t="shared" si="142"/>
        <v>1</v>
      </c>
      <c r="BD58" s="790">
        <f t="shared" si="142"/>
        <v>2</v>
      </c>
      <c r="BE58" s="790">
        <f t="shared" si="142"/>
        <v>3</v>
      </c>
      <c r="BF58" s="790">
        <f t="shared" si="142"/>
        <v>4</v>
      </c>
      <c r="BG58" s="790">
        <f t="shared" si="142"/>
        <v>5</v>
      </c>
      <c r="BH58" s="790">
        <f t="shared" si="142"/>
        <v>6</v>
      </c>
      <c r="BI58" s="790">
        <f t="shared" si="142"/>
        <v>7</v>
      </c>
      <c r="BJ58" s="790">
        <f t="shared" si="142"/>
        <v>8</v>
      </c>
      <c r="BK58" s="790">
        <f t="shared" si="142"/>
        <v>9</v>
      </c>
      <c r="BL58" s="790">
        <f t="shared" si="142"/>
        <v>10</v>
      </c>
      <c r="BM58" s="790">
        <f t="shared" si="142"/>
        <v>11</v>
      </c>
      <c r="BN58" s="790">
        <f t="shared" si="142"/>
        <v>12</v>
      </c>
      <c r="BO58" s="790">
        <f t="shared" si="142"/>
        <v>1</v>
      </c>
      <c r="BP58" s="790">
        <f t="shared" si="142"/>
        <v>2</v>
      </c>
      <c r="BQ58" s="790">
        <f t="shared" si="142"/>
        <v>3</v>
      </c>
      <c r="BR58" s="790">
        <f t="shared" si="142"/>
        <v>4</v>
      </c>
      <c r="BS58" s="790">
        <f t="shared" si="142"/>
        <v>5</v>
      </c>
      <c r="BT58" s="790">
        <f t="shared" ref="BT58:DO58" si="143">MONTH(BT2)</f>
        <v>6</v>
      </c>
      <c r="BU58" s="790">
        <f t="shared" si="143"/>
        <v>7</v>
      </c>
      <c r="BV58" s="790">
        <f t="shared" si="143"/>
        <v>8</v>
      </c>
      <c r="BW58" s="790">
        <f t="shared" si="143"/>
        <v>9</v>
      </c>
      <c r="BX58" s="790">
        <f t="shared" si="143"/>
        <v>10</v>
      </c>
      <c r="BY58" s="790">
        <f t="shared" si="143"/>
        <v>11</v>
      </c>
      <c r="BZ58" s="790">
        <f t="shared" si="143"/>
        <v>12</v>
      </c>
      <c r="CA58" s="790">
        <f t="shared" si="143"/>
        <v>1</v>
      </c>
      <c r="CB58" s="790">
        <f t="shared" si="143"/>
        <v>2</v>
      </c>
      <c r="CC58" s="790">
        <f t="shared" si="143"/>
        <v>3</v>
      </c>
      <c r="CD58" s="790">
        <f t="shared" si="143"/>
        <v>4</v>
      </c>
      <c r="CE58" s="790">
        <f t="shared" si="143"/>
        <v>5</v>
      </c>
      <c r="CF58" s="790">
        <f t="shared" si="143"/>
        <v>6</v>
      </c>
      <c r="CG58" s="790">
        <f t="shared" si="143"/>
        <v>7</v>
      </c>
      <c r="CH58" s="790">
        <f t="shared" si="143"/>
        <v>8</v>
      </c>
      <c r="CI58" s="790">
        <f t="shared" si="143"/>
        <v>9</v>
      </c>
      <c r="CJ58" s="790">
        <f t="shared" si="143"/>
        <v>10</v>
      </c>
      <c r="CK58" s="790">
        <f t="shared" si="143"/>
        <v>11</v>
      </c>
      <c r="CL58" s="790">
        <f t="shared" si="143"/>
        <v>12</v>
      </c>
      <c r="CM58" s="790">
        <f t="shared" si="143"/>
        <v>1</v>
      </c>
      <c r="CN58" s="790">
        <f t="shared" si="143"/>
        <v>2</v>
      </c>
      <c r="CO58" s="790">
        <f t="shared" si="143"/>
        <v>3</v>
      </c>
      <c r="CP58" s="790">
        <f t="shared" si="143"/>
        <v>4</v>
      </c>
      <c r="CQ58" s="790">
        <f t="shared" si="143"/>
        <v>5</v>
      </c>
      <c r="CR58" s="790">
        <f t="shared" si="143"/>
        <v>6</v>
      </c>
      <c r="CS58" s="790">
        <f t="shared" si="143"/>
        <v>7</v>
      </c>
      <c r="CT58" s="790">
        <f t="shared" si="143"/>
        <v>8</v>
      </c>
      <c r="CU58" s="790">
        <f t="shared" si="143"/>
        <v>9</v>
      </c>
      <c r="CV58" s="790">
        <f t="shared" si="143"/>
        <v>10</v>
      </c>
      <c r="CW58" s="790">
        <f t="shared" si="143"/>
        <v>11</v>
      </c>
      <c r="CX58" s="790">
        <f t="shared" si="143"/>
        <v>12</v>
      </c>
      <c r="CY58" s="790">
        <f t="shared" si="143"/>
        <v>1</v>
      </c>
      <c r="CZ58" s="790">
        <f t="shared" si="143"/>
        <v>2</v>
      </c>
      <c r="DA58" s="790">
        <f t="shared" si="143"/>
        <v>3</v>
      </c>
      <c r="DB58" s="790">
        <f t="shared" si="143"/>
        <v>4</v>
      </c>
      <c r="DC58" s="790">
        <f t="shared" si="143"/>
        <v>5</v>
      </c>
      <c r="DD58" s="790">
        <f t="shared" si="143"/>
        <v>6</v>
      </c>
      <c r="DE58" s="790">
        <f t="shared" si="143"/>
        <v>7</v>
      </c>
      <c r="DF58" s="790">
        <f t="shared" si="143"/>
        <v>8</v>
      </c>
      <c r="DG58" s="790">
        <f t="shared" si="143"/>
        <v>9</v>
      </c>
      <c r="DH58" s="790">
        <f t="shared" si="143"/>
        <v>10</v>
      </c>
      <c r="DI58" s="790">
        <f t="shared" si="143"/>
        <v>11</v>
      </c>
      <c r="DJ58" s="790">
        <f t="shared" si="143"/>
        <v>12</v>
      </c>
      <c r="DK58" s="790">
        <f t="shared" si="143"/>
        <v>1</v>
      </c>
      <c r="DL58" s="790">
        <f t="shared" si="143"/>
        <v>2</v>
      </c>
      <c r="DM58" s="790">
        <f t="shared" si="143"/>
        <v>3</v>
      </c>
      <c r="DN58" s="790">
        <f t="shared" si="143"/>
        <v>4</v>
      </c>
      <c r="DO58" s="790">
        <f t="shared" si="143"/>
        <v>5</v>
      </c>
    </row>
    <row r="59" spans="2:119" ht="16.05" customHeight="1" x14ac:dyDescent="0.25">
      <c r="C59" s="1" t="s">
        <v>926</v>
      </c>
      <c r="E59" s="384">
        <f>SUM(G59:DO59)</f>
        <v>0</v>
      </c>
      <c r="F59" s="384"/>
      <c r="G59" s="806">
        <f>G18+G20</f>
        <v>0</v>
      </c>
      <c r="H59" s="806">
        <f t="shared" ref="H59:BS59" si="144">H18+H20</f>
        <v>0</v>
      </c>
      <c r="I59" s="806">
        <f>I18+I20</f>
        <v>0</v>
      </c>
      <c r="J59" s="806">
        <f>J18+J20</f>
        <v>0</v>
      </c>
      <c r="K59" s="806">
        <f t="shared" si="144"/>
        <v>0</v>
      </c>
      <c r="L59" s="806">
        <f t="shared" si="144"/>
        <v>0</v>
      </c>
      <c r="M59" s="806">
        <f t="shared" si="144"/>
        <v>0</v>
      </c>
      <c r="N59" s="806">
        <f t="shared" si="144"/>
        <v>0</v>
      </c>
      <c r="O59" s="806">
        <f t="shared" si="144"/>
        <v>0</v>
      </c>
      <c r="P59" s="806">
        <f t="shared" si="144"/>
        <v>0</v>
      </c>
      <c r="Q59" s="806">
        <f t="shared" si="144"/>
        <v>0</v>
      </c>
      <c r="R59" s="806">
        <f t="shared" si="144"/>
        <v>0</v>
      </c>
      <c r="S59" s="806">
        <f t="shared" si="144"/>
        <v>0</v>
      </c>
      <c r="T59" s="806">
        <f t="shared" si="144"/>
        <v>0</v>
      </c>
      <c r="U59" s="806">
        <f t="shared" si="144"/>
        <v>0</v>
      </c>
      <c r="V59" s="806">
        <f t="shared" si="144"/>
        <v>0</v>
      </c>
      <c r="W59" s="806">
        <f t="shared" si="144"/>
        <v>0</v>
      </c>
      <c r="X59" s="806">
        <f t="shared" si="144"/>
        <v>0</v>
      </c>
      <c r="Y59" s="806">
        <f t="shared" si="144"/>
        <v>0</v>
      </c>
      <c r="Z59" s="806">
        <f t="shared" si="144"/>
        <v>0</v>
      </c>
      <c r="AA59" s="806">
        <f t="shared" si="144"/>
        <v>0</v>
      </c>
      <c r="AB59" s="806">
        <f t="shared" si="144"/>
        <v>0</v>
      </c>
      <c r="AC59" s="806">
        <f t="shared" si="144"/>
        <v>0</v>
      </c>
      <c r="AD59" s="806">
        <f t="shared" si="144"/>
        <v>0</v>
      </c>
      <c r="AE59" s="806">
        <f t="shared" si="144"/>
        <v>0</v>
      </c>
      <c r="AF59" s="806">
        <f t="shared" si="144"/>
        <v>0</v>
      </c>
      <c r="AG59" s="806">
        <f t="shared" si="144"/>
        <v>0</v>
      </c>
      <c r="AH59" s="806">
        <f t="shared" si="144"/>
        <v>0</v>
      </c>
      <c r="AI59" s="806">
        <f t="shared" si="144"/>
        <v>0</v>
      </c>
      <c r="AJ59" s="806">
        <f t="shared" si="144"/>
        <v>0</v>
      </c>
      <c r="AK59" s="806">
        <f t="shared" si="144"/>
        <v>0</v>
      </c>
      <c r="AL59" s="806">
        <f t="shared" si="144"/>
        <v>0</v>
      </c>
      <c r="AM59" s="806">
        <f t="shared" si="144"/>
        <v>0</v>
      </c>
      <c r="AN59" s="806">
        <f t="shared" si="144"/>
        <v>0</v>
      </c>
      <c r="AO59" s="806">
        <f t="shared" si="144"/>
        <v>0</v>
      </c>
      <c r="AP59" s="806">
        <f t="shared" si="144"/>
        <v>0</v>
      </c>
      <c r="AQ59" s="806">
        <f t="shared" si="144"/>
        <v>0</v>
      </c>
      <c r="AR59" s="806">
        <f t="shared" si="144"/>
        <v>0</v>
      </c>
      <c r="AS59" s="806">
        <f t="shared" si="144"/>
        <v>0</v>
      </c>
      <c r="AT59" s="806">
        <f t="shared" si="144"/>
        <v>0</v>
      </c>
      <c r="AU59" s="806">
        <f t="shared" si="144"/>
        <v>0</v>
      </c>
      <c r="AV59" s="806">
        <f t="shared" si="144"/>
        <v>0</v>
      </c>
      <c r="AW59" s="806">
        <f t="shared" si="144"/>
        <v>0</v>
      </c>
      <c r="AX59" s="806">
        <f t="shared" si="144"/>
        <v>0</v>
      </c>
      <c r="AY59" s="806">
        <f t="shared" si="144"/>
        <v>0</v>
      </c>
      <c r="AZ59" s="806">
        <f t="shared" si="144"/>
        <v>0</v>
      </c>
      <c r="BA59" s="806">
        <f t="shared" si="144"/>
        <v>0</v>
      </c>
      <c r="BB59" s="806">
        <f t="shared" si="144"/>
        <v>0</v>
      </c>
      <c r="BC59" s="806">
        <f t="shared" si="144"/>
        <v>0</v>
      </c>
      <c r="BD59" s="806">
        <f t="shared" si="144"/>
        <v>0</v>
      </c>
      <c r="BE59" s="806">
        <f t="shared" si="144"/>
        <v>0</v>
      </c>
      <c r="BF59" s="806">
        <f t="shared" si="144"/>
        <v>0</v>
      </c>
      <c r="BG59" s="806">
        <f t="shared" si="144"/>
        <v>0</v>
      </c>
      <c r="BH59" s="806">
        <f t="shared" si="144"/>
        <v>0</v>
      </c>
      <c r="BI59" s="806">
        <f t="shared" si="144"/>
        <v>0</v>
      </c>
      <c r="BJ59" s="806">
        <f t="shared" si="144"/>
        <v>0</v>
      </c>
      <c r="BK59" s="806">
        <f t="shared" si="144"/>
        <v>0</v>
      </c>
      <c r="BL59" s="806">
        <f t="shared" si="144"/>
        <v>0</v>
      </c>
      <c r="BM59" s="806">
        <f t="shared" si="144"/>
        <v>0</v>
      </c>
      <c r="BN59" s="806">
        <f t="shared" si="144"/>
        <v>0</v>
      </c>
      <c r="BO59" s="806">
        <f t="shared" si="144"/>
        <v>0</v>
      </c>
      <c r="BP59" s="806">
        <f t="shared" si="144"/>
        <v>0</v>
      </c>
      <c r="BQ59" s="806">
        <f t="shared" si="144"/>
        <v>0</v>
      </c>
      <c r="BR59" s="806">
        <f t="shared" si="144"/>
        <v>0</v>
      </c>
      <c r="BS59" s="806">
        <f t="shared" si="144"/>
        <v>0</v>
      </c>
      <c r="BT59" s="806">
        <f t="shared" ref="BT59:DO59" si="145">BT18+BT20</f>
        <v>0</v>
      </c>
      <c r="BU59" s="806">
        <f t="shared" si="145"/>
        <v>0</v>
      </c>
      <c r="BV59" s="806">
        <f t="shared" si="145"/>
        <v>0</v>
      </c>
      <c r="BW59" s="806">
        <f t="shared" si="145"/>
        <v>0</v>
      </c>
      <c r="BX59" s="806">
        <f t="shared" si="145"/>
        <v>0</v>
      </c>
      <c r="BY59" s="806">
        <f t="shared" si="145"/>
        <v>0</v>
      </c>
      <c r="BZ59" s="806">
        <f t="shared" si="145"/>
        <v>0</v>
      </c>
      <c r="CA59" s="806">
        <f t="shared" si="145"/>
        <v>0</v>
      </c>
      <c r="CB59" s="806">
        <f t="shared" si="145"/>
        <v>0</v>
      </c>
      <c r="CC59" s="806">
        <f t="shared" si="145"/>
        <v>0</v>
      </c>
      <c r="CD59" s="806">
        <f t="shared" si="145"/>
        <v>0</v>
      </c>
      <c r="CE59" s="806">
        <f t="shared" si="145"/>
        <v>0</v>
      </c>
      <c r="CF59" s="806">
        <f t="shared" si="145"/>
        <v>0</v>
      </c>
      <c r="CG59" s="806">
        <f t="shared" si="145"/>
        <v>0</v>
      </c>
      <c r="CH59" s="806">
        <f t="shared" si="145"/>
        <v>0</v>
      </c>
      <c r="CI59" s="806">
        <f t="shared" si="145"/>
        <v>0</v>
      </c>
      <c r="CJ59" s="806">
        <f t="shared" si="145"/>
        <v>0</v>
      </c>
      <c r="CK59" s="806">
        <f t="shared" si="145"/>
        <v>0</v>
      </c>
      <c r="CL59" s="806">
        <f t="shared" si="145"/>
        <v>0</v>
      </c>
      <c r="CM59" s="806">
        <f t="shared" si="145"/>
        <v>0</v>
      </c>
      <c r="CN59" s="806">
        <f t="shared" si="145"/>
        <v>0</v>
      </c>
      <c r="CO59" s="806">
        <f t="shared" si="145"/>
        <v>0</v>
      </c>
      <c r="CP59" s="806">
        <f t="shared" si="145"/>
        <v>0</v>
      </c>
      <c r="CQ59" s="806">
        <f t="shared" si="145"/>
        <v>0</v>
      </c>
      <c r="CR59" s="806">
        <f t="shared" si="145"/>
        <v>0</v>
      </c>
      <c r="CS59" s="806">
        <f t="shared" si="145"/>
        <v>0</v>
      </c>
      <c r="CT59" s="806">
        <f t="shared" si="145"/>
        <v>0</v>
      </c>
      <c r="CU59" s="806">
        <f t="shared" si="145"/>
        <v>0</v>
      </c>
      <c r="CV59" s="806">
        <f t="shared" si="145"/>
        <v>0</v>
      </c>
      <c r="CW59" s="806">
        <f t="shared" si="145"/>
        <v>0</v>
      </c>
      <c r="CX59" s="806">
        <f t="shared" si="145"/>
        <v>0</v>
      </c>
      <c r="CY59" s="806">
        <f t="shared" si="145"/>
        <v>0</v>
      </c>
      <c r="CZ59" s="806">
        <f t="shared" si="145"/>
        <v>0</v>
      </c>
      <c r="DA59" s="806">
        <f t="shared" si="145"/>
        <v>0</v>
      </c>
      <c r="DB59" s="806">
        <f t="shared" si="145"/>
        <v>0</v>
      </c>
      <c r="DC59" s="806">
        <f t="shared" si="145"/>
        <v>0</v>
      </c>
      <c r="DD59" s="806">
        <f t="shared" si="145"/>
        <v>0</v>
      </c>
      <c r="DE59" s="806">
        <f t="shared" si="145"/>
        <v>0</v>
      </c>
      <c r="DF59" s="806">
        <f t="shared" si="145"/>
        <v>0</v>
      </c>
      <c r="DG59" s="806">
        <f t="shared" si="145"/>
        <v>0</v>
      </c>
      <c r="DH59" s="806">
        <f t="shared" si="145"/>
        <v>0</v>
      </c>
      <c r="DI59" s="806">
        <f t="shared" si="145"/>
        <v>0</v>
      </c>
      <c r="DJ59" s="806">
        <f t="shared" si="145"/>
        <v>0</v>
      </c>
      <c r="DK59" s="806">
        <f t="shared" si="145"/>
        <v>0</v>
      </c>
      <c r="DL59" s="806">
        <f t="shared" si="145"/>
        <v>0</v>
      </c>
      <c r="DM59" s="806">
        <f t="shared" si="145"/>
        <v>0</v>
      </c>
      <c r="DN59" s="806">
        <f t="shared" si="145"/>
        <v>0</v>
      </c>
      <c r="DO59" s="806">
        <f t="shared" si="145"/>
        <v>0</v>
      </c>
    </row>
    <row r="60" spans="2:119" ht="16.05" customHeight="1" x14ac:dyDescent="0.25">
      <c r="C60" s="1" t="s">
        <v>927</v>
      </c>
      <c r="E60" s="384">
        <f>SUM(G60:DO60)</f>
        <v>0</v>
      </c>
      <c r="F60" s="384"/>
      <c r="G60" s="806">
        <f>G18+G27</f>
        <v>0</v>
      </c>
      <c r="H60" s="806">
        <f t="shared" ref="H60:BS60" si="146">H18+H27</f>
        <v>0</v>
      </c>
      <c r="I60" s="806">
        <f t="shared" si="146"/>
        <v>0</v>
      </c>
      <c r="J60" s="806">
        <f t="shared" si="146"/>
        <v>0</v>
      </c>
      <c r="K60" s="806">
        <f t="shared" si="146"/>
        <v>0</v>
      </c>
      <c r="L60" s="806">
        <f t="shared" si="146"/>
        <v>0</v>
      </c>
      <c r="M60" s="806">
        <f t="shared" si="146"/>
        <v>0</v>
      </c>
      <c r="N60" s="806">
        <f t="shared" si="146"/>
        <v>0</v>
      </c>
      <c r="O60" s="806">
        <f t="shared" si="146"/>
        <v>0</v>
      </c>
      <c r="P60" s="806">
        <f t="shared" si="146"/>
        <v>0</v>
      </c>
      <c r="Q60" s="806">
        <f t="shared" si="146"/>
        <v>0</v>
      </c>
      <c r="R60" s="806">
        <f t="shared" si="146"/>
        <v>0</v>
      </c>
      <c r="S60" s="806">
        <f t="shared" si="146"/>
        <v>0</v>
      </c>
      <c r="T60" s="806">
        <f t="shared" si="146"/>
        <v>0</v>
      </c>
      <c r="U60" s="806">
        <f t="shared" si="146"/>
        <v>0</v>
      </c>
      <c r="V60" s="806">
        <f t="shared" si="146"/>
        <v>0</v>
      </c>
      <c r="W60" s="806">
        <f t="shared" si="146"/>
        <v>0</v>
      </c>
      <c r="X60" s="806">
        <f t="shared" si="146"/>
        <v>0</v>
      </c>
      <c r="Y60" s="806">
        <f t="shared" si="146"/>
        <v>0</v>
      </c>
      <c r="Z60" s="806">
        <f t="shared" si="146"/>
        <v>0</v>
      </c>
      <c r="AA60" s="806">
        <f t="shared" si="146"/>
        <v>0</v>
      </c>
      <c r="AB60" s="806">
        <f t="shared" si="146"/>
        <v>0</v>
      </c>
      <c r="AC60" s="806">
        <f t="shared" si="146"/>
        <v>0</v>
      </c>
      <c r="AD60" s="806">
        <f t="shared" si="146"/>
        <v>0</v>
      </c>
      <c r="AE60" s="806">
        <f t="shared" si="146"/>
        <v>0</v>
      </c>
      <c r="AF60" s="806">
        <f t="shared" si="146"/>
        <v>0</v>
      </c>
      <c r="AG60" s="806">
        <f t="shared" si="146"/>
        <v>0</v>
      </c>
      <c r="AH60" s="806">
        <f t="shared" si="146"/>
        <v>0</v>
      </c>
      <c r="AI60" s="806">
        <f t="shared" si="146"/>
        <v>0</v>
      </c>
      <c r="AJ60" s="806">
        <f t="shared" si="146"/>
        <v>0</v>
      </c>
      <c r="AK60" s="806">
        <f t="shared" si="146"/>
        <v>0</v>
      </c>
      <c r="AL60" s="806">
        <f t="shared" si="146"/>
        <v>0</v>
      </c>
      <c r="AM60" s="806">
        <f t="shared" si="146"/>
        <v>0</v>
      </c>
      <c r="AN60" s="806">
        <f t="shared" si="146"/>
        <v>0</v>
      </c>
      <c r="AO60" s="806">
        <f t="shared" si="146"/>
        <v>0</v>
      </c>
      <c r="AP60" s="806">
        <f t="shared" si="146"/>
        <v>0</v>
      </c>
      <c r="AQ60" s="806">
        <f t="shared" si="146"/>
        <v>0</v>
      </c>
      <c r="AR60" s="806">
        <f t="shared" si="146"/>
        <v>0</v>
      </c>
      <c r="AS60" s="806">
        <f t="shared" si="146"/>
        <v>0</v>
      </c>
      <c r="AT60" s="806">
        <f t="shared" si="146"/>
        <v>0</v>
      </c>
      <c r="AU60" s="806">
        <f t="shared" si="146"/>
        <v>0</v>
      </c>
      <c r="AV60" s="806">
        <f t="shared" si="146"/>
        <v>0</v>
      </c>
      <c r="AW60" s="806">
        <f t="shared" si="146"/>
        <v>0</v>
      </c>
      <c r="AX60" s="806">
        <f t="shared" si="146"/>
        <v>0</v>
      </c>
      <c r="AY60" s="806">
        <f t="shared" si="146"/>
        <v>0</v>
      </c>
      <c r="AZ60" s="806">
        <f t="shared" si="146"/>
        <v>0</v>
      </c>
      <c r="BA60" s="806">
        <f t="shared" si="146"/>
        <v>0</v>
      </c>
      <c r="BB60" s="806">
        <f t="shared" si="146"/>
        <v>0</v>
      </c>
      <c r="BC60" s="806">
        <f t="shared" si="146"/>
        <v>0</v>
      </c>
      <c r="BD60" s="806">
        <f t="shared" si="146"/>
        <v>0</v>
      </c>
      <c r="BE60" s="806">
        <f t="shared" si="146"/>
        <v>0</v>
      </c>
      <c r="BF60" s="806">
        <f t="shared" si="146"/>
        <v>0</v>
      </c>
      <c r="BG60" s="806">
        <f t="shared" si="146"/>
        <v>0</v>
      </c>
      <c r="BH60" s="806">
        <f t="shared" si="146"/>
        <v>0</v>
      </c>
      <c r="BI60" s="806">
        <f t="shared" si="146"/>
        <v>0</v>
      </c>
      <c r="BJ60" s="806">
        <f t="shared" si="146"/>
        <v>0</v>
      </c>
      <c r="BK60" s="806">
        <f t="shared" si="146"/>
        <v>0</v>
      </c>
      <c r="BL60" s="806">
        <f t="shared" si="146"/>
        <v>0</v>
      </c>
      <c r="BM60" s="806">
        <f t="shared" si="146"/>
        <v>0</v>
      </c>
      <c r="BN60" s="806">
        <f t="shared" si="146"/>
        <v>0</v>
      </c>
      <c r="BO60" s="806">
        <f t="shared" si="146"/>
        <v>0</v>
      </c>
      <c r="BP60" s="806">
        <f t="shared" si="146"/>
        <v>0</v>
      </c>
      <c r="BQ60" s="806">
        <f t="shared" si="146"/>
        <v>0</v>
      </c>
      <c r="BR60" s="806">
        <f t="shared" si="146"/>
        <v>0</v>
      </c>
      <c r="BS60" s="806">
        <f t="shared" si="146"/>
        <v>0</v>
      </c>
      <c r="BT60" s="806">
        <f t="shared" ref="BT60:DO60" si="147">BT18+BT27</f>
        <v>0</v>
      </c>
      <c r="BU60" s="806">
        <f t="shared" si="147"/>
        <v>0</v>
      </c>
      <c r="BV60" s="806">
        <f t="shared" si="147"/>
        <v>0</v>
      </c>
      <c r="BW60" s="806">
        <f t="shared" si="147"/>
        <v>0</v>
      </c>
      <c r="BX60" s="806">
        <f t="shared" si="147"/>
        <v>0</v>
      </c>
      <c r="BY60" s="806">
        <f t="shared" si="147"/>
        <v>0</v>
      </c>
      <c r="BZ60" s="806">
        <f t="shared" si="147"/>
        <v>0</v>
      </c>
      <c r="CA60" s="806">
        <f t="shared" si="147"/>
        <v>0</v>
      </c>
      <c r="CB60" s="806">
        <f t="shared" si="147"/>
        <v>0</v>
      </c>
      <c r="CC60" s="806">
        <f t="shared" si="147"/>
        <v>0</v>
      </c>
      <c r="CD60" s="806">
        <f t="shared" si="147"/>
        <v>0</v>
      </c>
      <c r="CE60" s="806">
        <f t="shared" si="147"/>
        <v>0</v>
      </c>
      <c r="CF60" s="806">
        <f t="shared" si="147"/>
        <v>0</v>
      </c>
      <c r="CG60" s="806">
        <f t="shared" si="147"/>
        <v>0</v>
      </c>
      <c r="CH60" s="806">
        <f t="shared" si="147"/>
        <v>0</v>
      </c>
      <c r="CI60" s="806">
        <f t="shared" si="147"/>
        <v>0</v>
      </c>
      <c r="CJ60" s="806">
        <f t="shared" si="147"/>
        <v>0</v>
      </c>
      <c r="CK60" s="806">
        <f t="shared" si="147"/>
        <v>0</v>
      </c>
      <c r="CL60" s="806">
        <f t="shared" si="147"/>
        <v>0</v>
      </c>
      <c r="CM60" s="806">
        <f t="shared" si="147"/>
        <v>0</v>
      </c>
      <c r="CN60" s="806">
        <f t="shared" si="147"/>
        <v>0</v>
      </c>
      <c r="CO60" s="806">
        <f t="shared" si="147"/>
        <v>0</v>
      </c>
      <c r="CP60" s="806">
        <f t="shared" si="147"/>
        <v>0</v>
      </c>
      <c r="CQ60" s="806">
        <f t="shared" si="147"/>
        <v>0</v>
      </c>
      <c r="CR60" s="806">
        <f t="shared" si="147"/>
        <v>0</v>
      </c>
      <c r="CS60" s="806">
        <f t="shared" si="147"/>
        <v>0</v>
      </c>
      <c r="CT60" s="806">
        <f t="shared" si="147"/>
        <v>0</v>
      </c>
      <c r="CU60" s="806">
        <f t="shared" si="147"/>
        <v>0</v>
      </c>
      <c r="CV60" s="806">
        <f t="shared" si="147"/>
        <v>0</v>
      </c>
      <c r="CW60" s="806">
        <f t="shared" si="147"/>
        <v>0</v>
      </c>
      <c r="CX60" s="806">
        <f t="shared" si="147"/>
        <v>0</v>
      </c>
      <c r="CY60" s="806">
        <f t="shared" si="147"/>
        <v>0</v>
      </c>
      <c r="CZ60" s="806">
        <f t="shared" si="147"/>
        <v>0</v>
      </c>
      <c r="DA60" s="806">
        <f t="shared" si="147"/>
        <v>0</v>
      </c>
      <c r="DB60" s="806">
        <f t="shared" si="147"/>
        <v>0</v>
      </c>
      <c r="DC60" s="806">
        <f t="shared" si="147"/>
        <v>0</v>
      </c>
      <c r="DD60" s="806">
        <f t="shared" si="147"/>
        <v>0</v>
      </c>
      <c r="DE60" s="806">
        <f t="shared" si="147"/>
        <v>0</v>
      </c>
      <c r="DF60" s="806">
        <f t="shared" si="147"/>
        <v>0</v>
      </c>
      <c r="DG60" s="806">
        <f t="shared" si="147"/>
        <v>0</v>
      </c>
      <c r="DH60" s="806">
        <f t="shared" si="147"/>
        <v>0</v>
      </c>
      <c r="DI60" s="806">
        <f t="shared" si="147"/>
        <v>0</v>
      </c>
      <c r="DJ60" s="806">
        <f t="shared" si="147"/>
        <v>0</v>
      </c>
      <c r="DK60" s="806">
        <f t="shared" si="147"/>
        <v>0</v>
      </c>
      <c r="DL60" s="806">
        <f t="shared" si="147"/>
        <v>0</v>
      </c>
      <c r="DM60" s="806">
        <f t="shared" si="147"/>
        <v>0</v>
      </c>
      <c r="DN60" s="806">
        <f t="shared" si="147"/>
        <v>0</v>
      </c>
      <c r="DO60" s="806">
        <f t="shared" si="147"/>
        <v>0</v>
      </c>
    </row>
    <row r="61" spans="2:119" ht="16.05" customHeight="1" x14ac:dyDescent="0.25">
      <c r="C61" s="1" t="s">
        <v>928</v>
      </c>
      <c r="E61" s="384">
        <f>SUM(G61:DO61)</f>
        <v>0</v>
      </c>
      <c r="F61" s="384"/>
      <c r="G61" s="806">
        <f>G59+G60-G18</f>
        <v>0</v>
      </c>
      <c r="H61" s="806">
        <f t="shared" ref="H61:BS61" si="148">H59+H60-H18</f>
        <v>0</v>
      </c>
      <c r="I61" s="806">
        <f t="shared" si="148"/>
        <v>0</v>
      </c>
      <c r="J61" s="806">
        <f t="shared" si="148"/>
        <v>0</v>
      </c>
      <c r="K61" s="806">
        <f t="shared" si="148"/>
        <v>0</v>
      </c>
      <c r="L61" s="806">
        <f t="shared" si="148"/>
        <v>0</v>
      </c>
      <c r="M61" s="806">
        <f t="shared" si="148"/>
        <v>0</v>
      </c>
      <c r="N61" s="806">
        <f t="shared" si="148"/>
        <v>0</v>
      </c>
      <c r="O61" s="806">
        <f t="shared" si="148"/>
        <v>0</v>
      </c>
      <c r="P61" s="806">
        <f t="shared" si="148"/>
        <v>0</v>
      </c>
      <c r="Q61" s="806">
        <f t="shared" si="148"/>
        <v>0</v>
      </c>
      <c r="R61" s="806">
        <f t="shared" si="148"/>
        <v>0</v>
      </c>
      <c r="S61" s="806">
        <f t="shared" si="148"/>
        <v>0</v>
      </c>
      <c r="T61" s="806">
        <f t="shared" si="148"/>
        <v>0</v>
      </c>
      <c r="U61" s="806">
        <f t="shared" si="148"/>
        <v>0</v>
      </c>
      <c r="V61" s="806">
        <f t="shared" si="148"/>
        <v>0</v>
      </c>
      <c r="W61" s="806">
        <f t="shared" si="148"/>
        <v>0</v>
      </c>
      <c r="X61" s="806">
        <f t="shared" si="148"/>
        <v>0</v>
      </c>
      <c r="Y61" s="806">
        <f t="shared" si="148"/>
        <v>0</v>
      </c>
      <c r="Z61" s="806">
        <f t="shared" si="148"/>
        <v>0</v>
      </c>
      <c r="AA61" s="806">
        <f t="shared" si="148"/>
        <v>0</v>
      </c>
      <c r="AB61" s="806">
        <f t="shared" si="148"/>
        <v>0</v>
      </c>
      <c r="AC61" s="806">
        <f t="shared" si="148"/>
        <v>0</v>
      </c>
      <c r="AD61" s="806">
        <f t="shared" si="148"/>
        <v>0</v>
      </c>
      <c r="AE61" s="806">
        <f t="shared" si="148"/>
        <v>0</v>
      </c>
      <c r="AF61" s="806">
        <f t="shared" si="148"/>
        <v>0</v>
      </c>
      <c r="AG61" s="806">
        <f t="shared" si="148"/>
        <v>0</v>
      </c>
      <c r="AH61" s="806">
        <f t="shared" si="148"/>
        <v>0</v>
      </c>
      <c r="AI61" s="806">
        <f t="shared" si="148"/>
        <v>0</v>
      </c>
      <c r="AJ61" s="806">
        <f t="shared" si="148"/>
        <v>0</v>
      </c>
      <c r="AK61" s="806">
        <f t="shared" si="148"/>
        <v>0</v>
      </c>
      <c r="AL61" s="806">
        <f t="shared" si="148"/>
        <v>0</v>
      </c>
      <c r="AM61" s="806">
        <f t="shared" si="148"/>
        <v>0</v>
      </c>
      <c r="AN61" s="806">
        <f t="shared" si="148"/>
        <v>0</v>
      </c>
      <c r="AO61" s="806">
        <f t="shared" si="148"/>
        <v>0</v>
      </c>
      <c r="AP61" s="806">
        <f t="shared" si="148"/>
        <v>0</v>
      </c>
      <c r="AQ61" s="806">
        <f t="shared" si="148"/>
        <v>0</v>
      </c>
      <c r="AR61" s="806">
        <f t="shared" si="148"/>
        <v>0</v>
      </c>
      <c r="AS61" s="806">
        <f t="shared" si="148"/>
        <v>0</v>
      </c>
      <c r="AT61" s="806">
        <f t="shared" si="148"/>
        <v>0</v>
      </c>
      <c r="AU61" s="806">
        <f t="shared" si="148"/>
        <v>0</v>
      </c>
      <c r="AV61" s="806">
        <f t="shared" si="148"/>
        <v>0</v>
      </c>
      <c r="AW61" s="806">
        <f t="shared" si="148"/>
        <v>0</v>
      </c>
      <c r="AX61" s="806">
        <f t="shared" si="148"/>
        <v>0</v>
      </c>
      <c r="AY61" s="806">
        <f t="shared" si="148"/>
        <v>0</v>
      </c>
      <c r="AZ61" s="806">
        <f t="shared" si="148"/>
        <v>0</v>
      </c>
      <c r="BA61" s="806">
        <f t="shared" si="148"/>
        <v>0</v>
      </c>
      <c r="BB61" s="806">
        <f t="shared" si="148"/>
        <v>0</v>
      </c>
      <c r="BC61" s="806">
        <f t="shared" si="148"/>
        <v>0</v>
      </c>
      <c r="BD61" s="806">
        <f t="shared" si="148"/>
        <v>0</v>
      </c>
      <c r="BE61" s="806">
        <f t="shared" si="148"/>
        <v>0</v>
      </c>
      <c r="BF61" s="806">
        <f t="shared" si="148"/>
        <v>0</v>
      </c>
      <c r="BG61" s="806">
        <f t="shared" si="148"/>
        <v>0</v>
      </c>
      <c r="BH61" s="806">
        <f t="shared" si="148"/>
        <v>0</v>
      </c>
      <c r="BI61" s="806">
        <f t="shared" si="148"/>
        <v>0</v>
      </c>
      <c r="BJ61" s="806">
        <f t="shared" si="148"/>
        <v>0</v>
      </c>
      <c r="BK61" s="806">
        <f t="shared" si="148"/>
        <v>0</v>
      </c>
      <c r="BL61" s="806">
        <f t="shared" si="148"/>
        <v>0</v>
      </c>
      <c r="BM61" s="806">
        <f t="shared" si="148"/>
        <v>0</v>
      </c>
      <c r="BN61" s="806">
        <f t="shared" si="148"/>
        <v>0</v>
      </c>
      <c r="BO61" s="806">
        <f t="shared" si="148"/>
        <v>0</v>
      </c>
      <c r="BP61" s="806">
        <f t="shared" si="148"/>
        <v>0</v>
      </c>
      <c r="BQ61" s="806">
        <f t="shared" si="148"/>
        <v>0</v>
      </c>
      <c r="BR61" s="806">
        <f t="shared" si="148"/>
        <v>0</v>
      </c>
      <c r="BS61" s="806">
        <f t="shared" si="148"/>
        <v>0</v>
      </c>
      <c r="BT61" s="806">
        <f t="shared" ref="BT61:DO61" si="149">BT59+BT60-BT18</f>
        <v>0</v>
      </c>
      <c r="BU61" s="806">
        <f t="shared" si="149"/>
        <v>0</v>
      </c>
      <c r="BV61" s="806">
        <f t="shared" si="149"/>
        <v>0</v>
      </c>
      <c r="BW61" s="806">
        <f t="shared" si="149"/>
        <v>0</v>
      </c>
      <c r="BX61" s="806">
        <f t="shared" si="149"/>
        <v>0</v>
      </c>
      <c r="BY61" s="806">
        <f t="shared" si="149"/>
        <v>0</v>
      </c>
      <c r="BZ61" s="806">
        <f t="shared" si="149"/>
        <v>0</v>
      </c>
      <c r="CA61" s="806">
        <f t="shared" si="149"/>
        <v>0</v>
      </c>
      <c r="CB61" s="806">
        <f t="shared" si="149"/>
        <v>0</v>
      </c>
      <c r="CC61" s="806">
        <f t="shared" si="149"/>
        <v>0</v>
      </c>
      <c r="CD61" s="806">
        <f t="shared" si="149"/>
        <v>0</v>
      </c>
      <c r="CE61" s="806">
        <f t="shared" si="149"/>
        <v>0</v>
      </c>
      <c r="CF61" s="806">
        <f t="shared" si="149"/>
        <v>0</v>
      </c>
      <c r="CG61" s="806">
        <f t="shared" si="149"/>
        <v>0</v>
      </c>
      <c r="CH61" s="806">
        <f t="shared" si="149"/>
        <v>0</v>
      </c>
      <c r="CI61" s="806">
        <f t="shared" si="149"/>
        <v>0</v>
      </c>
      <c r="CJ61" s="806">
        <f t="shared" si="149"/>
        <v>0</v>
      </c>
      <c r="CK61" s="806">
        <f t="shared" si="149"/>
        <v>0</v>
      </c>
      <c r="CL61" s="806">
        <f t="shared" si="149"/>
        <v>0</v>
      </c>
      <c r="CM61" s="806">
        <f t="shared" si="149"/>
        <v>0</v>
      </c>
      <c r="CN61" s="806">
        <f t="shared" si="149"/>
        <v>0</v>
      </c>
      <c r="CO61" s="806">
        <f t="shared" si="149"/>
        <v>0</v>
      </c>
      <c r="CP61" s="806">
        <f t="shared" si="149"/>
        <v>0</v>
      </c>
      <c r="CQ61" s="806">
        <f t="shared" si="149"/>
        <v>0</v>
      </c>
      <c r="CR61" s="806">
        <f t="shared" si="149"/>
        <v>0</v>
      </c>
      <c r="CS61" s="806">
        <f t="shared" si="149"/>
        <v>0</v>
      </c>
      <c r="CT61" s="806">
        <f t="shared" si="149"/>
        <v>0</v>
      </c>
      <c r="CU61" s="806">
        <f t="shared" si="149"/>
        <v>0</v>
      </c>
      <c r="CV61" s="806">
        <f t="shared" si="149"/>
        <v>0</v>
      </c>
      <c r="CW61" s="806">
        <f t="shared" si="149"/>
        <v>0</v>
      </c>
      <c r="CX61" s="806">
        <f t="shared" si="149"/>
        <v>0</v>
      </c>
      <c r="CY61" s="806">
        <f t="shared" si="149"/>
        <v>0</v>
      </c>
      <c r="CZ61" s="806">
        <f t="shared" si="149"/>
        <v>0</v>
      </c>
      <c r="DA61" s="806">
        <f t="shared" si="149"/>
        <v>0</v>
      </c>
      <c r="DB61" s="806">
        <f t="shared" si="149"/>
        <v>0</v>
      </c>
      <c r="DC61" s="806">
        <f t="shared" si="149"/>
        <v>0</v>
      </c>
      <c r="DD61" s="806">
        <f t="shared" si="149"/>
        <v>0</v>
      </c>
      <c r="DE61" s="806">
        <f t="shared" si="149"/>
        <v>0</v>
      </c>
      <c r="DF61" s="806">
        <f t="shared" si="149"/>
        <v>0</v>
      </c>
      <c r="DG61" s="806">
        <f t="shared" si="149"/>
        <v>0</v>
      </c>
      <c r="DH61" s="806">
        <f t="shared" si="149"/>
        <v>0</v>
      </c>
      <c r="DI61" s="806">
        <f t="shared" si="149"/>
        <v>0</v>
      </c>
      <c r="DJ61" s="806">
        <f t="shared" si="149"/>
        <v>0</v>
      </c>
      <c r="DK61" s="806">
        <f t="shared" si="149"/>
        <v>0</v>
      </c>
      <c r="DL61" s="806">
        <f t="shared" si="149"/>
        <v>0</v>
      </c>
      <c r="DM61" s="806">
        <f t="shared" si="149"/>
        <v>0</v>
      </c>
      <c r="DN61" s="806">
        <f t="shared" si="149"/>
        <v>0</v>
      </c>
      <c r="DO61" s="806">
        <f t="shared" si="149"/>
        <v>0</v>
      </c>
    </row>
    <row r="62" spans="2:119" ht="16.05" customHeight="1" x14ac:dyDescent="0.25">
      <c r="E62" s="929">
        <f>IFERROR((1+IRR(G61:DO61,0))^12-1,0)</f>
        <v>0</v>
      </c>
    </row>
    <row r="63" spans="2:119" ht="16.05" customHeight="1" x14ac:dyDescent="0.25">
      <c r="E63" s="929">
        <f>IFERROR(POWER(1+IRR(G61:DO61,-0.4),12)-1,0)</f>
        <v>0</v>
      </c>
      <c r="G63" s="15" t="s">
        <v>931</v>
      </c>
    </row>
    <row r="64" spans="2:119" ht="16.05" customHeight="1" x14ac:dyDescent="0.25">
      <c r="E64" s="929"/>
      <c r="G64" s="15" t="s">
        <v>930</v>
      </c>
    </row>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sheetData>
  <sheetProtection sheet="1" objects="1" scenarios="1"/>
  <phoneticPr fontId="2" type="noConversion"/>
  <conditionalFormatting sqref="G37:DO37">
    <cfRule type="cellIs" dxfId="80" priority="3" operator="lessThan">
      <formula>0</formula>
    </cfRule>
  </conditionalFormatting>
  <conditionalFormatting sqref="G19:DO19">
    <cfRule type="cellIs" dxfId="79" priority="2" operator="lessThan">
      <formula>0</formula>
    </cfRule>
  </conditionalFormatting>
  <conditionalFormatting sqref="G26:DO26">
    <cfRule type="cellIs" dxfId="78" priority="1" operator="lessThan">
      <formula>0</formula>
    </cfRule>
  </conditionalFormatting>
  <dataValidations count="1">
    <dataValidation type="list" allowBlank="1" showInputMessage="1" showErrorMessage="1" sqref="D55 D57">
      <formula1>"按年,按季,按月"</formula1>
    </dataValidation>
  </dataValidations>
  <pageMargins left="0.7" right="0.7" top="0.75" bottom="0.75" header="0.3" footer="0.3"/>
  <pageSetup paperSize="9" orientation="portrait" r:id="rId1"/>
  <ignoredErrors>
    <ignoredError sqref="B17" numberStoredAsText="1"/>
    <ignoredError sqref="E7:F7 H57:DO57 H56:AW56 AZ56:DO56 AX56:AY56 E47" formula="1"/>
    <ignoredError sqref="DO2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L1109"/>
  <sheetViews>
    <sheetView showGridLines="0" showZeros="0" zoomScale="90" zoomScaleNormal="90" workbookViewId="0">
      <selection activeCell="K16" sqref="K16"/>
    </sheetView>
  </sheetViews>
  <sheetFormatPr defaultRowHeight="15" x14ac:dyDescent="0.25"/>
  <cols>
    <col min="1" max="1" width="1.6640625" style="1" customWidth="1"/>
    <col min="2" max="2" width="8.88671875" style="1"/>
    <col min="3" max="3" width="36.21875" style="1" customWidth="1"/>
    <col min="4" max="6" width="13.77734375" style="1" customWidth="1"/>
    <col min="7" max="7" width="29.6640625" style="1" customWidth="1"/>
    <col min="8" max="8" width="13.77734375" style="1" customWidth="1"/>
    <col min="9" max="16384" width="8.88671875" style="1"/>
  </cols>
  <sheetData>
    <row r="1" spans="2:9" ht="37.799999999999997" customHeight="1" thickBot="1" x14ac:dyDescent="0.3"/>
    <row r="2" spans="2:9" ht="19.95" customHeight="1" x14ac:dyDescent="0.25">
      <c r="B2" s="917" t="s">
        <v>794</v>
      </c>
      <c r="C2" s="918" t="s">
        <v>795</v>
      </c>
      <c r="D2" s="918" t="s">
        <v>798</v>
      </c>
      <c r="E2" s="918" t="s">
        <v>569</v>
      </c>
      <c r="F2" s="918" t="s">
        <v>363</v>
      </c>
      <c r="G2" s="918" t="s">
        <v>799</v>
      </c>
      <c r="H2" s="919" t="s">
        <v>288</v>
      </c>
      <c r="I2" s="55"/>
    </row>
    <row r="3" spans="2:9" ht="16.05" customHeight="1" x14ac:dyDescent="0.25">
      <c r="B3" s="710">
        <v>1</v>
      </c>
      <c r="C3" s="708" t="s">
        <v>772</v>
      </c>
      <c r="D3" s="880">
        <f>SUM(D4:D5)</f>
        <v>0</v>
      </c>
      <c r="E3" s="709">
        <f>SUM(E4:E5)</f>
        <v>0</v>
      </c>
      <c r="F3" s="878">
        <f>E3-D3</f>
        <v>0</v>
      </c>
      <c r="G3" s="877"/>
      <c r="H3" s="883"/>
    </row>
    <row r="4" spans="2:9" ht="16.05" customHeight="1" x14ac:dyDescent="0.25">
      <c r="B4" s="601">
        <v>2</v>
      </c>
      <c r="C4" s="376" t="s">
        <v>773</v>
      </c>
      <c r="D4" s="881"/>
      <c r="E4" s="665">
        <f>'D2-2土增税'!K37</f>
        <v>0</v>
      </c>
      <c r="F4" s="879">
        <f t="shared" ref="F4:F34" si="0">E4-D4</f>
        <v>0</v>
      </c>
      <c r="G4" s="876"/>
      <c r="H4" s="884"/>
    </row>
    <row r="5" spans="2:9" ht="16.05" customHeight="1" x14ac:dyDescent="0.25">
      <c r="B5" s="601">
        <v>3</v>
      </c>
      <c r="C5" s="376" t="s">
        <v>774</v>
      </c>
      <c r="D5" s="881"/>
      <c r="E5" s="876"/>
      <c r="F5" s="879">
        <f t="shared" si="0"/>
        <v>0</v>
      </c>
      <c r="G5" s="876"/>
      <c r="H5" s="884"/>
    </row>
    <row r="6" spans="2:9" ht="16.05" customHeight="1" x14ac:dyDescent="0.25">
      <c r="B6" s="710">
        <v>4</v>
      </c>
      <c r="C6" s="708" t="s">
        <v>775</v>
      </c>
      <c r="D6" s="880"/>
      <c r="E6" s="709">
        <f>E7+E11</f>
        <v>0</v>
      </c>
      <c r="F6" s="878">
        <f t="shared" si="0"/>
        <v>0</v>
      </c>
      <c r="G6" s="877"/>
      <c r="H6" s="883"/>
    </row>
    <row r="7" spans="2:9" ht="16.05" customHeight="1" x14ac:dyDescent="0.25">
      <c r="B7" s="601">
        <v>5</v>
      </c>
      <c r="C7" s="376" t="s">
        <v>776</v>
      </c>
      <c r="D7" s="881"/>
      <c r="E7" s="665">
        <f>SUM(E8:E10)</f>
        <v>0</v>
      </c>
      <c r="F7" s="879">
        <f t="shared" si="0"/>
        <v>0</v>
      </c>
      <c r="G7" s="876"/>
      <c r="H7" s="884"/>
    </row>
    <row r="8" spans="2:9" ht="16.05" customHeight="1" x14ac:dyDescent="0.25">
      <c r="B8" s="601">
        <v>6</v>
      </c>
      <c r="C8" s="376" t="s">
        <v>777</v>
      </c>
      <c r="D8" s="881"/>
      <c r="E8" s="665">
        <f>'D2-2土增税'!M37</f>
        <v>0</v>
      </c>
      <c r="F8" s="879">
        <f t="shared" si="0"/>
        <v>0</v>
      </c>
      <c r="G8" s="876"/>
      <c r="H8" s="884"/>
    </row>
    <row r="9" spans="2:9" ht="16.05" customHeight="1" x14ac:dyDescent="0.25">
      <c r="B9" s="601">
        <v>7</v>
      </c>
      <c r="C9" s="376" t="s">
        <v>778</v>
      </c>
      <c r="D9" s="881"/>
      <c r="E9" s="665">
        <f>SUM('D2-2土增税'!N37:R37)</f>
        <v>0</v>
      </c>
      <c r="F9" s="879">
        <f t="shared" si="0"/>
        <v>0</v>
      </c>
      <c r="G9" s="876"/>
      <c r="H9" s="884"/>
    </row>
    <row r="10" spans="2:9" ht="16.05" customHeight="1" x14ac:dyDescent="0.25">
      <c r="B10" s="601">
        <v>8</v>
      </c>
      <c r="C10" s="376" t="s">
        <v>779</v>
      </c>
      <c r="D10" s="881"/>
      <c r="E10" s="665">
        <f>'A2-现金流量'!E34</f>
        <v>0</v>
      </c>
      <c r="F10" s="879">
        <f t="shared" si="0"/>
        <v>0</v>
      </c>
      <c r="G10" s="876"/>
      <c r="H10" s="884"/>
    </row>
    <row r="11" spans="2:9" ht="16.05" customHeight="1" x14ac:dyDescent="0.25">
      <c r="B11" s="601">
        <v>9</v>
      </c>
      <c r="C11" s="376" t="s">
        <v>780</v>
      </c>
      <c r="D11" s="881"/>
      <c r="E11" s="876"/>
      <c r="F11" s="879">
        <f t="shared" si="0"/>
        <v>0</v>
      </c>
      <c r="G11" s="876"/>
      <c r="H11" s="884"/>
    </row>
    <row r="12" spans="2:9" ht="16.05" customHeight="1" x14ac:dyDescent="0.25">
      <c r="B12" s="710">
        <v>10</v>
      </c>
      <c r="C12" s="708" t="s">
        <v>800</v>
      </c>
      <c r="D12" s="880"/>
      <c r="E12" s="709">
        <f>SUM(E14:E17)</f>
        <v>0</v>
      </c>
      <c r="F12" s="878">
        <f t="shared" si="0"/>
        <v>0</v>
      </c>
      <c r="G12" s="877"/>
      <c r="H12" s="883"/>
    </row>
    <row r="13" spans="2:9" ht="16.05" customHeight="1" x14ac:dyDescent="0.25">
      <c r="B13" s="601">
        <v>11</v>
      </c>
      <c r="C13" s="376" t="s">
        <v>781</v>
      </c>
      <c r="D13" s="881"/>
      <c r="E13" s="665">
        <f>'D2-1增值税'!I18</f>
        <v>0</v>
      </c>
      <c r="F13" s="879">
        <f t="shared" si="0"/>
        <v>0</v>
      </c>
      <c r="G13" s="876"/>
      <c r="H13" s="884"/>
    </row>
    <row r="14" spans="2:9" ht="16.05" customHeight="1" x14ac:dyDescent="0.25">
      <c r="B14" s="601">
        <v>12</v>
      </c>
      <c r="C14" s="376" t="s">
        <v>782</v>
      </c>
      <c r="D14" s="881"/>
      <c r="E14" s="665">
        <f>'D2-2土增税'!H24-'D2-2土增税'!H25</f>
        <v>0</v>
      </c>
      <c r="F14" s="879">
        <f t="shared" si="0"/>
        <v>0</v>
      </c>
      <c r="G14" s="876"/>
      <c r="H14" s="884"/>
    </row>
    <row r="15" spans="2:9" ht="16.05" customHeight="1" x14ac:dyDescent="0.25">
      <c r="B15" s="601">
        <v>13</v>
      </c>
      <c r="C15" s="376" t="s">
        <v>783</v>
      </c>
      <c r="D15" s="881"/>
      <c r="E15" s="665">
        <f>E13*'B1-基本信息'!I38</f>
        <v>0</v>
      </c>
      <c r="F15" s="879">
        <f t="shared" si="0"/>
        <v>0</v>
      </c>
      <c r="G15" s="876"/>
      <c r="H15" s="884"/>
    </row>
    <row r="16" spans="2:9" ht="16.05" customHeight="1" x14ac:dyDescent="0.25">
      <c r="B16" s="601">
        <v>14</v>
      </c>
      <c r="C16" s="376" t="s">
        <v>784</v>
      </c>
      <c r="D16" s="881"/>
      <c r="E16" s="665">
        <f>E13*SUM('B1-基本信息'!I39:I40)</f>
        <v>0</v>
      </c>
      <c r="F16" s="879">
        <f t="shared" si="0"/>
        <v>0</v>
      </c>
      <c r="G16" s="876"/>
      <c r="H16" s="884"/>
    </row>
    <row r="17" spans="2:12" ht="16.05" customHeight="1" x14ac:dyDescent="0.25">
      <c r="B17" s="601">
        <v>15</v>
      </c>
      <c r="C17" s="376" t="s">
        <v>801</v>
      </c>
      <c r="D17" s="881"/>
      <c r="E17" s="665">
        <f>'D2-税金支付'!F12</f>
        <v>0</v>
      </c>
      <c r="F17" s="879">
        <f t="shared" si="0"/>
        <v>0</v>
      </c>
      <c r="G17" s="876"/>
      <c r="H17" s="884"/>
    </row>
    <row r="18" spans="2:12" ht="16.05" customHeight="1" x14ac:dyDescent="0.25">
      <c r="B18" s="710">
        <v>16</v>
      </c>
      <c r="C18" s="708" t="s">
        <v>802</v>
      </c>
      <c r="D18" s="880"/>
      <c r="E18" s="709">
        <f>SUM(E19:E21)</f>
        <v>0</v>
      </c>
      <c r="F18" s="878">
        <f t="shared" si="0"/>
        <v>0</v>
      </c>
      <c r="G18" s="877"/>
      <c r="H18" s="883"/>
    </row>
    <row r="19" spans="2:12" ht="16.05" customHeight="1" x14ac:dyDescent="0.25">
      <c r="B19" s="601">
        <v>17</v>
      </c>
      <c r="C19" s="376" t="s">
        <v>785</v>
      </c>
      <c r="D19" s="881"/>
      <c r="E19" s="665">
        <f>'D1-期间费用'!I4</f>
        <v>0</v>
      </c>
      <c r="F19" s="879">
        <f t="shared" si="0"/>
        <v>0</v>
      </c>
      <c r="G19" s="876"/>
      <c r="H19" s="884"/>
    </row>
    <row r="20" spans="2:12" ht="16.05" customHeight="1" x14ac:dyDescent="0.25">
      <c r="B20" s="601">
        <v>18</v>
      </c>
      <c r="C20" s="376" t="s">
        <v>786</v>
      </c>
      <c r="D20" s="881"/>
      <c r="E20" s="665">
        <f>'D1-期间费用'!I21</f>
        <v>0</v>
      </c>
      <c r="F20" s="879">
        <f t="shared" si="0"/>
        <v>0</v>
      </c>
      <c r="G20" s="876"/>
      <c r="H20" s="884"/>
    </row>
    <row r="21" spans="2:12" ht="16.05" customHeight="1" x14ac:dyDescent="0.25">
      <c r="B21" s="601">
        <v>19</v>
      </c>
      <c r="C21" s="376" t="s">
        <v>787</v>
      </c>
      <c r="D21" s="881"/>
      <c r="E21" s="665">
        <f>'A2-现金流量'!E24</f>
        <v>0</v>
      </c>
      <c r="F21" s="879">
        <f t="shared" si="0"/>
        <v>0</v>
      </c>
      <c r="G21" s="876"/>
      <c r="H21" s="884"/>
    </row>
    <row r="22" spans="2:12" ht="16.05" customHeight="1" x14ac:dyDescent="0.25">
      <c r="B22" s="710">
        <v>20</v>
      </c>
      <c r="C22" s="708" t="s">
        <v>803</v>
      </c>
      <c r="D22" s="880"/>
      <c r="E22" s="709">
        <f>E23-E24</f>
        <v>0</v>
      </c>
      <c r="F22" s="878">
        <f t="shared" si="0"/>
        <v>0</v>
      </c>
      <c r="G22" s="877"/>
      <c r="H22" s="883"/>
    </row>
    <row r="23" spans="2:12" ht="16.05" customHeight="1" x14ac:dyDescent="0.25">
      <c r="B23" s="601">
        <v>21</v>
      </c>
      <c r="C23" s="376" t="s">
        <v>788</v>
      </c>
      <c r="D23" s="881"/>
      <c r="E23" s="876"/>
      <c r="F23" s="879">
        <f t="shared" si="0"/>
        <v>0</v>
      </c>
      <c r="G23" s="876"/>
      <c r="H23" s="884"/>
    </row>
    <row r="24" spans="2:12" ht="16.05" customHeight="1" x14ac:dyDescent="0.25">
      <c r="B24" s="601">
        <v>22</v>
      </c>
      <c r="C24" s="376" t="s">
        <v>789</v>
      </c>
      <c r="D24" s="881"/>
      <c r="E24" s="876"/>
      <c r="F24" s="879">
        <f t="shared" si="0"/>
        <v>0</v>
      </c>
      <c r="G24" s="876"/>
      <c r="H24" s="884"/>
    </row>
    <row r="25" spans="2:12" ht="16.05" customHeight="1" x14ac:dyDescent="0.25">
      <c r="B25" s="710">
        <v>23</v>
      </c>
      <c r="C25" s="708" t="s">
        <v>804</v>
      </c>
      <c r="D25" s="880"/>
      <c r="E25" s="709">
        <f>E3-E6-E12-E18+E22</f>
        <v>0</v>
      </c>
      <c r="F25" s="878">
        <f t="shared" si="0"/>
        <v>0</v>
      </c>
      <c r="G25" s="877"/>
      <c r="H25" s="883"/>
    </row>
    <row r="26" spans="2:12" ht="16.05" customHeight="1" x14ac:dyDescent="0.25">
      <c r="B26" s="601">
        <v>24</v>
      </c>
      <c r="C26" s="376" t="s">
        <v>790</v>
      </c>
      <c r="D26" s="881"/>
      <c r="E26" s="773">
        <f>'B1-基本信息'!M39</f>
        <v>0.15</v>
      </c>
      <c r="F26" s="773">
        <f t="shared" si="0"/>
        <v>0.15</v>
      </c>
      <c r="G26" s="876"/>
      <c r="H26" s="884"/>
    </row>
    <row r="27" spans="2:12" ht="16.05" customHeight="1" x14ac:dyDescent="0.25">
      <c r="B27" s="710">
        <v>25</v>
      </c>
      <c r="C27" s="708" t="s">
        <v>791</v>
      </c>
      <c r="D27" s="880"/>
      <c r="E27" s="877"/>
      <c r="F27" s="878">
        <f t="shared" si="0"/>
        <v>0</v>
      </c>
      <c r="G27" s="877"/>
      <c r="H27" s="883"/>
    </row>
    <row r="28" spans="2:12" ht="16.05" customHeight="1" x14ac:dyDescent="0.25">
      <c r="B28" s="710">
        <v>26</v>
      </c>
      <c r="C28" s="708" t="s">
        <v>805</v>
      </c>
      <c r="D28" s="880"/>
      <c r="E28" s="709">
        <f>E25+E27</f>
        <v>0</v>
      </c>
      <c r="F28" s="878">
        <f t="shared" si="0"/>
        <v>0</v>
      </c>
      <c r="G28" s="877"/>
      <c r="H28" s="883"/>
    </row>
    <row r="29" spans="2:12" ht="16.05" customHeight="1" x14ac:dyDescent="0.25">
      <c r="B29" s="601">
        <v>27</v>
      </c>
      <c r="C29" s="376" t="s">
        <v>792</v>
      </c>
      <c r="D29" s="881"/>
      <c r="E29" s="876"/>
      <c r="F29" s="879">
        <f t="shared" si="0"/>
        <v>0</v>
      </c>
      <c r="G29" s="876"/>
      <c r="H29" s="884"/>
    </row>
    <row r="30" spans="2:12" ht="16.05" customHeight="1" x14ac:dyDescent="0.25">
      <c r="B30" s="601">
        <v>28</v>
      </c>
      <c r="C30" s="376" t="s">
        <v>793</v>
      </c>
      <c r="D30" s="881"/>
      <c r="E30" s="773">
        <v>0.25</v>
      </c>
      <c r="F30" s="773">
        <f t="shared" si="0"/>
        <v>0.25</v>
      </c>
      <c r="G30" s="876"/>
      <c r="H30" s="884"/>
      <c r="L30" s="384"/>
    </row>
    <row r="31" spans="2:12" ht="16.05" customHeight="1" x14ac:dyDescent="0.25">
      <c r="B31" s="710">
        <v>29</v>
      </c>
      <c r="C31" s="708" t="s">
        <v>806</v>
      </c>
      <c r="D31" s="880"/>
      <c r="E31" s="709">
        <f>IF(MAX(E28*E30,0)&gt;'D2-税金支付'!F10,MAX(E28*E30,0),'D2-税金支付'!F10)</f>
        <v>0</v>
      </c>
      <c r="F31" s="878">
        <f t="shared" si="0"/>
        <v>0</v>
      </c>
      <c r="G31" s="877"/>
      <c r="H31" s="883"/>
    </row>
    <row r="32" spans="2:12" ht="16.05" customHeight="1" x14ac:dyDescent="0.25">
      <c r="B32" s="710">
        <v>30</v>
      </c>
      <c r="C32" s="708" t="s">
        <v>807</v>
      </c>
      <c r="D32" s="880"/>
      <c r="E32" s="774">
        <f>E28-E31</f>
        <v>0</v>
      </c>
      <c r="F32" s="878">
        <f t="shared" si="0"/>
        <v>0</v>
      </c>
      <c r="G32" s="877"/>
      <c r="H32" s="883"/>
    </row>
    <row r="33" spans="2:8" ht="16.05" customHeight="1" x14ac:dyDescent="0.25">
      <c r="B33" s="601">
        <v>31</v>
      </c>
      <c r="C33" s="376" t="s">
        <v>809</v>
      </c>
      <c r="D33" s="881"/>
      <c r="E33" s="773">
        <f>IFERROR(E32/E3,0)</f>
        <v>0</v>
      </c>
      <c r="F33" s="773">
        <f t="shared" si="0"/>
        <v>0</v>
      </c>
      <c r="G33" s="876"/>
      <c r="H33" s="884"/>
    </row>
    <row r="34" spans="2:8" ht="16.05" customHeight="1" thickBot="1" x14ac:dyDescent="0.3">
      <c r="B34" s="602">
        <v>32</v>
      </c>
      <c r="C34" s="377" t="s">
        <v>808</v>
      </c>
      <c r="D34" s="882"/>
      <c r="E34" s="775">
        <f>IFERROR(E31/E3,0)</f>
        <v>0</v>
      </c>
      <c r="F34" s="775">
        <f t="shared" si="0"/>
        <v>0</v>
      </c>
      <c r="G34" s="916"/>
      <c r="H34" s="885"/>
    </row>
    <row r="35" spans="2:8" ht="16.05" customHeight="1" x14ac:dyDescent="0.25"/>
    <row r="36" spans="2:8" ht="16.05" customHeight="1" x14ac:dyDescent="0.25"/>
    <row r="37" spans="2:8" ht="16.05" customHeight="1" x14ac:dyDescent="0.25">
      <c r="C37" s="55"/>
      <c r="D37" s="796"/>
      <c r="E37" s="796"/>
      <c r="F37" s="796"/>
    </row>
    <row r="38" spans="2:8" ht="16.05" customHeight="1" x14ac:dyDescent="0.25">
      <c r="D38" s="796"/>
      <c r="E38" s="796"/>
      <c r="F38" s="796"/>
      <c r="G38" s="384"/>
    </row>
    <row r="39" spans="2:8" ht="16.05" customHeight="1" x14ac:dyDescent="0.25">
      <c r="D39" s="796"/>
      <c r="E39" s="796"/>
      <c r="F39" s="796"/>
    </row>
    <row r="40" spans="2:8" ht="16.05" customHeight="1" x14ac:dyDescent="0.25">
      <c r="D40" s="796"/>
      <c r="E40" s="796"/>
      <c r="F40" s="796"/>
    </row>
    <row r="41" spans="2:8" ht="16.05" customHeight="1" x14ac:dyDescent="0.25"/>
    <row r="42" spans="2:8" ht="16.05" customHeight="1" x14ac:dyDescent="0.25"/>
    <row r="43" spans="2:8" ht="16.05" customHeight="1" x14ac:dyDescent="0.25"/>
    <row r="44" spans="2:8" ht="16.05" customHeight="1" x14ac:dyDescent="0.25"/>
    <row r="45" spans="2:8" ht="16.05" customHeight="1" x14ac:dyDescent="0.25"/>
    <row r="46" spans="2:8" ht="16.05" customHeight="1" x14ac:dyDescent="0.25"/>
    <row r="47" spans="2:8" ht="16.05" customHeight="1" x14ac:dyDescent="0.25"/>
    <row r="48" spans="2:8" ht="16.05" customHeight="1" x14ac:dyDescent="0.25"/>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sheetData>
  <sheetProtection sheet="1" objects="1" scenarios="1"/>
  <phoneticPr fontId="2" type="noConversion"/>
  <pageMargins left="0.7" right="0.7" top="0.75" bottom="0.75" header="0.3" footer="0.3"/>
  <pageSetup paperSize="9" orientation="portrait" r:id="rId1"/>
  <ignoredErrors>
    <ignoredError sqref="E16" formulaRange="1"/>
    <ignoredError sqref="D3 F3:F34"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V1104"/>
  <sheetViews>
    <sheetView showGridLines="0" showZeros="0" zoomScale="90" zoomScaleNormal="90" workbookViewId="0">
      <pane xSplit="5" ySplit="4" topLeftCell="F5" activePane="bottomRight" state="frozen"/>
      <selection pane="topRight" activeCell="F1" sqref="F1"/>
      <selection pane="bottomLeft" activeCell="A5" sqref="A5"/>
      <selection pane="bottomRight" activeCell="J1" sqref="J1"/>
    </sheetView>
  </sheetViews>
  <sheetFormatPr defaultRowHeight="15" x14ac:dyDescent="0.25"/>
  <cols>
    <col min="1" max="1" width="1.6640625" style="1" customWidth="1"/>
    <col min="2" max="2" width="21" style="1" customWidth="1"/>
    <col min="3" max="4" width="9.77734375" style="1" customWidth="1"/>
    <col min="5" max="5" width="13.109375" style="1" bestFit="1" customWidth="1"/>
    <col min="6" max="6" width="10.21875" style="1" customWidth="1"/>
    <col min="7" max="7" width="13.5546875" style="1" customWidth="1"/>
    <col min="8" max="22" width="10.77734375" style="1" customWidth="1"/>
    <col min="23" max="16384" width="8.88671875" style="1"/>
  </cols>
  <sheetData>
    <row r="1" spans="2:22" ht="36" customHeight="1" thickBot="1" x14ac:dyDescent="0.3"/>
    <row r="2" spans="2:22" ht="15" customHeight="1" x14ac:dyDescent="0.25">
      <c r="B2" s="1209" t="s">
        <v>983</v>
      </c>
      <c r="C2" s="1211" t="s">
        <v>981</v>
      </c>
      <c r="D2" s="1211" t="s">
        <v>113</v>
      </c>
      <c r="E2" s="1211" t="s">
        <v>982</v>
      </c>
      <c r="F2" s="1211" t="s">
        <v>314</v>
      </c>
      <c r="G2" s="1207" t="s">
        <v>984</v>
      </c>
      <c r="H2" s="1195" t="s">
        <v>985</v>
      </c>
      <c r="I2" s="1196"/>
      <c r="J2" s="1197" t="s">
        <v>1000</v>
      </c>
      <c r="K2" s="1198"/>
      <c r="L2" s="1199" t="s">
        <v>991</v>
      </c>
      <c r="M2" s="1200"/>
      <c r="N2" s="1201"/>
      <c r="O2" s="1202" t="s">
        <v>992</v>
      </c>
      <c r="P2" s="1202"/>
      <c r="Q2" s="1203"/>
      <c r="R2" s="1195" t="s">
        <v>1006</v>
      </c>
      <c r="S2" s="1198"/>
      <c r="T2" s="1198"/>
      <c r="U2" s="1206"/>
      <c r="V2" s="1204" t="s">
        <v>999</v>
      </c>
    </row>
    <row r="3" spans="2:22" ht="15" customHeight="1" x14ac:dyDescent="0.25">
      <c r="B3" s="1210"/>
      <c r="C3" s="1212"/>
      <c r="D3" s="1212"/>
      <c r="E3" s="1212"/>
      <c r="F3" s="1212"/>
      <c r="G3" s="1208"/>
      <c r="H3" s="1012" t="s">
        <v>986</v>
      </c>
      <c r="I3" s="1010" t="s">
        <v>987</v>
      </c>
      <c r="J3" s="1010" t="s">
        <v>988</v>
      </c>
      <c r="K3" s="1011" t="s">
        <v>987</v>
      </c>
      <c r="L3" s="1067" t="s">
        <v>995</v>
      </c>
      <c r="M3" s="1068" t="s">
        <v>989</v>
      </c>
      <c r="N3" s="1069" t="s">
        <v>990</v>
      </c>
      <c r="O3" s="1083" t="s">
        <v>994</v>
      </c>
      <c r="P3" s="1070" t="s">
        <v>993</v>
      </c>
      <c r="Q3" s="1071" t="s">
        <v>1011</v>
      </c>
      <c r="R3" s="1095" t="s">
        <v>996</v>
      </c>
      <c r="S3" s="1096" t="s">
        <v>997</v>
      </c>
      <c r="T3" s="1097" t="s">
        <v>998</v>
      </c>
      <c r="U3" s="1098" t="s">
        <v>1007</v>
      </c>
      <c r="V3" s="1205"/>
    </row>
    <row r="4" spans="2:22" ht="16.05" customHeight="1" x14ac:dyDescent="0.25">
      <c r="B4" s="1076" t="s">
        <v>1009</v>
      </c>
      <c r="C4" s="1017"/>
      <c r="D4" s="1017"/>
      <c r="E4" s="497"/>
      <c r="F4" s="1018"/>
      <c r="G4" s="1025">
        <f>SUMIF(D5:D12,"&lt;&gt;"&amp;"车位",G5:G12)</f>
        <v>0</v>
      </c>
      <c r="H4" s="1026"/>
      <c r="I4" s="1027"/>
      <c r="J4" s="1027"/>
      <c r="K4" s="1081">
        <f>SUM(K5:K12)</f>
        <v>0</v>
      </c>
      <c r="L4" s="1028">
        <f>SUMIF($D$5:$D$12,"&lt;&gt;"&amp;"车位",L$5:L$12)</f>
        <v>0</v>
      </c>
      <c r="M4" s="1027">
        <f>IFERROR(SUMIF($D$5:$D$12,"&lt;&gt;"&amp;"车位",N$5:N$12)/L4*10000,0)</f>
        <v>0</v>
      </c>
      <c r="N4" s="1025">
        <f>SUM(N5:N12)</f>
        <v>0</v>
      </c>
      <c r="O4" s="1026">
        <f>SUMIF($D$5:$D$12,"&lt;&gt;"&amp;"车位",O$5:O$12)</f>
        <v>0</v>
      </c>
      <c r="P4" s="1027">
        <f>IFERROR(SUMIF($D$5:$D$12,"&lt;&gt;"&amp;"车位",Q$5:Q$12)/O4*10000,0)</f>
        <v>0</v>
      </c>
      <c r="Q4" s="1025">
        <f>SUM(Q5:Q12)</f>
        <v>0</v>
      </c>
      <c r="R4" s="1026">
        <f>SUMIF($D$5:$D$12,"&lt;&gt;"&amp;"车位",R$5:R$12)</f>
        <v>0</v>
      </c>
      <c r="S4" s="1026">
        <f>IFERROR(SUMIF($D$5:$D$12,"&lt;&gt;"&amp;"车位",T$5:T$12)/R4*10000,0)</f>
        <v>0</v>
      </c>
      <c r="T4" s="1027">
        <f>SUM(T5:T12)</f>
        <v>0</v>
      </c>
      <c r="U4" s="1025">
        <f>SUM(U5:U12)</f>
        <v>0</v>
      </c>
      <c r="V4" s="1019"/>
    </row>
    <row r="5" spans="2:22" ht="16.05" customHeight="1" x14ac:dyDescent="0.25">
      <c r="B5" s="1088"/>
      <c r="C5" s="1089"/>
      <c r="D5" s="1090" t="s">
        <v>115</v>
      </c>
      <c r="E5" s="1048"/>
      <c r="F5" s="1049"/>
      <c r="G5" s="634">
        <f>SUMIF($D$14:$D$33,$D5,G$14:G$33)</f>
        <v>0</v>
      </c>
      <c r="H5" s="655"/>
      <c r="I5" s="1057"/>
      <c r="J5" s="633">
        <f>IFERROR(K5/G5*10000,0)</f>
        <v>0</v>
      </c>
      <c r="K5" s="1061">
        <f>SUMIF($D$14:$D$33,$D5,K$14:K$33)</f>
        <v>0</v>
      </c>
      <c r="L5" s="660">
        <f>SUMIF($D$14:$D$33,$D5,L$14:L$33)</f>
        <v>0</v>
      </c>
      <c r="M5" s="633">
        <f>IFERROR(N5/L5*10000,0)</f>
        <v>0</v>
      </c>
      <c r="N5" s="634">
        <f>SUMIF($D$14:$D$33,$D5,N$14:N$33)</f>
        <v>0</v>
      </c>
      <c r="O5" s="655">
        <f>SUMIF($D$14:$D$33,$D5,O$14:O$33)</f>
        <v>0</v>
      </c>
      <c r="P5" s="633">
        <f>IFERROR(Q5/O5*10000,0)</f>
        <v>0</v>
      </c>
      <c r="Q5" s="634">
        <f>SUMIF($D$14:$D$33,$D5,Q$14:Q$33)</f>
        <v>0</v>
      </c>
      <c r="R5" s="655">
        <f>G5-L5-O5</f>
        <v>0</v>
      </c>
      <c r="S5" s="655">
        <f t="shared" ref="S5:S12" si="0">IFERROR(T5/R5*10000,0)</f>
        <v>0</v>
      </c>
      <c r="T5" s="1055">
        <f t="shared" ref="T5:T12" si="1">K5-N5-Q5</f>
        <v>0</v>
      </c>
      <c r="U5" s="634"/>
      <c r="V5" s="1007"/>
    </row>
    <row r="6" spans="2:22" ht="16.05" customHeight="1" x14ac:dyDescent="0.25">
      <c r="B6" s="1091"/>
      <c r="C6" s="1092"/>
      <c r="D6" s="1090" t="s">
        <v>116</v>
      </c>
      <c r="E6" s="1048"/>
      <c r="F6" s="1049"/>
      <c r="G6" s="634">
        <f t="shared" ref="G6:G12" si="2">SUMIF($D$14:$D$33,$D6,G$14:G$33)</f>
        <v>0</v>
      </c>
      <c r="H6" s="655"/>
      <c r="I6" s="1057"/>
      <c r="J6" s="633">
        <f t="shared" ref="J6:J12" si="3">IFERROR(K6/G6*10000,0)</f>
        <v>0</v>
      </c>
      <c r="K6" s="1061">
        <f t="shared" ref="K6:K12" si="4">SUMIF($D$14:$D$33,$D6,K$14:K$33)</f>
        <v>0</v>
      </c>
      <c r="L6" s="660"/>
      <c r="M6" s="633">
        <f t="shared" ref="M6:M12" si="5">IFERROR(N6/L6*10000,0)</f>
        <v>0</v>
      </c>
      <c r="N6" s="634"/>
      <c r="O6" s="655">
        <f t="shared" ref="O6:O11" si="6">SUMIF($D$14:$D$33,$D6,O$14:O$33)</f>
        <v>0</v>
      </c>
      <c r="P6" s="633">
        <f t="shared" ref="P6:P12" si="7">IFERROR(Q6/O6*10000,0)</f>
        <v>0</v>
      </c>
      <c r="Q6" s="634">
        <f t="shared" ref="Q6:Q12" si="8">SUMIF($D$14:$D$33,$D6,Q$14:Q$33)</f>
        <v>0</v>
      </c>
      <c r="R6" s="655">
        <f t="shared" ref="R6:R12" si="9">G6-L6-O6</f>
        <v>0</v>
      </c>
      <c r="S6" s="655">
        <f t="shared" si="0"/>
        <v>0</v>
      </c>
      <c r="T6" s="1055">
        <f t="shared" si="1"/>
        <v>0</v>
      </c>
      <c r="U6" s="634"/>
      <c r="V6" s="1007"/>
    </row>
    <row r="7" spans="2:22" ht="16.05" customHeight="1" x14ac:dyDescent="0.25">
      <c r="B7" s="1091"/>
      <c r="C7" s="1092"/>
      <c r="D7" s="1090" t="s">
        <v>117</v>
      </c>
      <c r="E7" s="1048"/>
      <c r="F7" s="1049"/>
      <c r="G7" s="634">
        <f t="shared" si="2"/>
        <v>0</v>
      </c>
      <c r="H7" s="655"/>
      <c r="I7" s="1057"/>
      <c r="J7" s="633">
        <f t="shared" si="3"/>
        <v>0</v>
      </c>
      <c r="K7" s="1061">
        <f t="shared" si="4"/>
        <v>0</v>
      </c>
      <c r="L7" s="660"/>
      <c r="M7" s="633">
        <f t="shared" si="5"/>
        <v>0</v>
      </c>
      <c r="N7" s="634"/>
      <c r="O7" s="655">
        <f t="shared" si="6"/>
        <v>0</v>
      </c>
      <c r="P7" s="633">
        <f t="shared" si="7"/>
        <v>0</v>
      </c>
      <c r="Q7" s="634">
        <f t="shared" si="8"/>
        <v>0</v>
      </c>
      <c r="R7" s="655">
        <f t="shared" si="9"/>
        <v>0</v>
      </c>
      <c r="S7" s="655">
        <f t="shared" si="0"/>
        <v>0</v>
      </c>
      <c r="T7" s="1055">
        <f t="shared" si="1"/>
        <v>0</v>
      </c>
      <c r="U7" s="634"/>
      <c r="V7" s="1007"/>
    </row>
    <row r="8" spans="2:22" ht="16.05" customHeight="1" x14ac:dyDescent="0.25">
      <c r="B8" s="1091" t="s">
        <v>1005</v>
      </c>
      <c r="C8" s="1092" t="s">
        <v>1004</v>
      </c>
      <c r="D8" s="1090" t="s">
        <v>1001</v>
      </c>
      <c r="E8" s="1048"/>
      <c r="F8" s="1049"/>
      <c r="G8" s="634">
        <f t="shared" si="2"/>
        <v>0</v>
      </c>
      <c r="H8" s="655"/>
      <c r="I8" s="1057"/>
      <c r="J8" s="633">
        <f t="shared" si="3"/>
        <v>0</v>
      </c>
      <c r="K8" s="1061">
        <f t="shared" si="4"/>
        <v>0</v>
      </c>
      <c r="L8" s="660"/>
      <c r="M8" s="633">
        <f t="shared" si="5"/>
        <v>0</v>
      </c>
      <c r="N8" s="634"/>
      <c r="O8" s="655">
        <f t="shared" si="6"/>
        <v>0</v>
      </c>
      <c r="P8" s="633">
        <f t="shared" si="7"/>
        <v>0</v>
      </c>
      <c r="Q8" s="634">
        <f t="shared" si="8"/>
        <v>0</v>
      </c>
      <c r="R8" s="655">
        <f t="shared" si="9"/>
        <v>0</v>
      </c>
      <c r="S8" s="655">
        <f t="shared" si="0"/>
        <v>0</v>
      </c>
      <c r="T8" s="1055">
        <f t="shared" si="1"/>
        <v>0</v>
      </c>
      <c r="U8" s="634"/>
      <c r="V8" s="1007"/>
    </row>
    <row r="9" spans="2:22" ht="16.05" customHeight="1" x14ac:dyDescent="0.25">
      <c r="B9" s="1091"/>
      <c r="C9" s="1092"/>
      <c r="D9" s="1090" t="s">
        <v>1002</v>
      </c>
      <c r="E9" s="1048"/>
      <c r="F9" s="1049"/>
      <c r="G9" s="634">
        <f t="shared" si="2"/>
        <v>0</v>
      </c>
      <c r="H9" s="655"/>
      <c r="I9" s="1057"/>
      <c r="J9" s="633">
        <f t="shared" si="3"/>
        <v>0</v>
      </c>
      <c r="K9" s="1061">
        <f t="shared" si="4"/>
        <v>0</v>
      </c>
      <c r="L9" s="660"/>
      <c r="M9" s="633">
        <f t="shared" si="5"/>
        <v>0</v>
      </c>
      <c r="N9" s="634"/>
      <c r="O9" s="655">
        <f t="shared" si="6"/>
        <v>0</v>
      </c>
      <c r="P9" s="633">
        <f t="shared" si="7"/>
        <v>0</v>
      </c>
      <c r="Q9" s="634">
        <f t="shared" si="8"/>
        <v>0</v>
      </c>
      <c r="R9" s="655">
        <f t="shared" si="9"/>
        <v>0</v>
      </c>
      <c r="S9" s="655">
        <f t="shared" si="0"/>
        <v>0</v>
      </c>
      <c r="T9" s="1055">
        <f t="shared" si="1"/>
        <v>0</v>
      </c>
      <c r="U9" s="634"/>
      <c r="V9" s="1007"/>
    </row>
    <row r="10" spans="2:22" ht="16.05" customHeight="1" x14ac:dyDescent="0.25">
      <c r="B10" s="1091"/>
      <c r="C10" s="1092"/>
      <c r="D10" s="1090" t="s">
        <v>1003</v>
      </c>
      <c r="E10" s="1048"/>
      <c r="F10" s="1049"/>
      <c r="G10" s="634">
        <f t="shared" si="2"/>
        <v>0</v>
      </c>
      <c r="H10" s="655"/>
      <c r="I10" s="1057"/>
      <c r="J10" s="633">
        <f t="shared" si="3"/>
        <v>0</v>
      </c>
      <c r="K10" s="1061">
        <f t="shared" si="4"/>
        <v>0</v>
      </c>
      <c r="L10" s="660"/>
      <c r="M10" s="633">
        <f t="shared" si="5"/>
        <v>0</v>
      </c>
      <c r="N10" s="634"/>
      <c r="O10" s="655">
        <f t="shared" si="6"/>
        <v>0</v>
      </c>
      <c r="P10" s="633">
        <f t="shared" si="7"/>
        <v>0</v>
      </c>
      <c r="Q10" s="634">
        <f t="shared" si="8"/>
        <v>0</v>
      </c>
      <c r="R10" s="655">
        <f t="shared" si="9"/>
        <v>0</v>
      </c>
      <c r="S10" s="655">
        <f t="shared" si="0"/>
        <v>0</v>
      </c>
      <c r="T10" s="1055">
        <f t="shared" si="1"/>
        <v>0</v>
      </c>
      <c r="U10" s="634"/>
      <c r="V10" s="1007"/>
    </row>
    <row r="11" spans="2:22" ht="16.05" customHeight="1" x14ac:dyDescent="0.25">
      <c r="B11" s="1091"/>
      <c r="C11" s="1092"/>
      <c r="D11" s="1090" t="s">
        <v>224</v>
      </c>
      <c r="E11" s="1048"/>
      <c r="F11" s="1049"/>
      <c r="G11" s="634">
        <f t="shared" si="2"/>
        <v>0</v>
      </c>
      <c r="H11" s="655"/>
      <c r="I11" s="1057"/>
      <c r="J11" s="633">
        <f t="shared" si="3"/>
        <v>0</v>
      </c>
      <c r="K11" s="1061">
        <f t="shared" si="4"/>
        <v>0</v>
      </c>
      <c r="L11" s="660"/>
      <c r="M11" s="633">
        <f t="shared" si="5"/>
        <v>0</v>
      </c>
      <c r="N11" s="634"/>
      <c r="O11" s="655">
        <f t="shared" si="6"/>
        <v>0</v>
      </c>
      <c r="P11" s="633">
        <f t="shared" si="7"/>
        <v>0</v>
      </c>
      <c r="Q11" s="634">
        <f t="shared" si="8"/>
        <v>0</v>
      </c>
      <c r="R11" s="655">
        <f t="shared" si="9"/>
        <v>0</v>
      </c>
      <c r="S11" s="655">
        <f t="shared" si="0"/>
        <v>0</v>
      </c>
      <c r="T11" s="1055">
        <f t="shared" si="1"/>
        <v>0</v>
      </c>
      <c r="U11" s="634"/>
      <c r="V11" s="1007"/>
    </row>
    <row r="12" spans="2:22" ht="16.05" customHeight="1" thickBot="1" x14ac:dyDescent="0.3">
      <c r="B12" s="1093"/>
      <c r="C12" s="1094"/>
      <c r="D12" s="1089" t="s">
        <v>222</v>
      </c>
      <c r="E12" s="1050"/>
      <c r="F12" s="1051"/>
      <c r="G12" s="641">
        <f t="shared" si="2"/>
        <v>0</v>
      </c>
      <c r="H12" s="656"/>
      <c r="I12" s="1058"/>
      <c r="J12" s="640">
        <f t="shared" si="3"/>
        <v>0</v>
      </c>
      <c r="K12" s="1062">
        <f t="shared" si="4"/>
        <v>0</v>
      </c>
      <c r="L12" s="661"/>
      <c r="M12" s="640">
        <f t="shared" si="5"/>
        <v>0</v>
      </c>
      <c r="N12" s="641"/>
      <c r="O12" s="656">
        <f>SUMIF($D$14:$D$33,$D12,O$14:O$33)</f>
        <v>0</v>
      </c>
      <c r="P12" s="640">
        <f t="shared" si="7"/>
        <v>0</v>
      </c>
      <c r="Q12" s="641">
        <f t="shared" si="8"/>
        <v>0</v>
      </c>
      <c r="R12" s="656">
        <f t="shared" si="9"/>
        <v>0</v>
      </c>
      <c r="S12" s="656">
        <f t="shared" si="0"/>
        <v>0</v>
      </c>
      <c r="T12" s="1056">
        <f t="shared" si="1"/>
        <v>0</v>
      </c>
      <c r="U12" s="641"/>
      <c r="V12" s="1020"/>
    </row>
    <row r="13" spans="2:22" ht="16.05" customHeight="1" x14ac:dyDescent="0.25">
      <c r="B13" s="1075" t="s">
        <v>961</v>
      </c>
      <c r="C13" s="1021"/>
      <c r="D13" s="1021"/>
      <c r="E13" s="1022"/>
      <c r="F13" s="1023"/>
      <c r="G13" s="1029">
        <f>SUMIF($D$14:$D$33,"&lt;&gt;"&amp;"车位",G$14:G$33)</f>
        <v>0</v>
      </c>
      <c r="H13" s="1030"/>
      <c r="I13" s="1031"/>
      <c r="J13" s="1031">
        <f>IFERROR(SUMIF($D$14:$D$33,"&lt;&gt;"&amp;"车位",K$14:K$33)/G13*10000,0)</f>
        <v>0</v>
      </c>
      <c r="K13" s="1082">
        <f>SUM(K14:K33)</f>
        <v>0</v>
      </c>
      <c r="L13" s="1032">
        <f ca="1">SUMIF($D$14:$D$33,"&lt;&gt;"&amp;"车位",L$14:L$33)</f>
        <v>0</v>
      </c>
      <c r="M13" s="1031">
        <f ca="1">IFERROR(SUMIF($D$14:$D$33,"&lt;&gt;"&amp;"车位",N$14:N$33)/L13*10000,0)</f>
        <v>0</v>
      </c>
      <c r="N13" s="1029">
        <f ca="1">SUM(N14:N33)</f>
        <v>0</v>
      </c>
      <c r="O13" s="1030">
        <f>SUMIF($D$14:$D$33,"&lt;&gt;"&amp;"车位",O$14:O$33)</f>
        <v>0</v>
      </c>
      <c r="P13" s="1031">
        <f>IFERROR(SUMIF($D$14:$D$33,"&lt;&gt;"&amp;"车位",Q$14:Q$33)/O13*10000,0)</f>
        <v>0</v>
      </c>
      <c r="Q13" s="1029">
        <f>SUM(Q14:Q33)</f>
        <v>0</v>
      </c>
      <c r="R13" s="1030">
        <f ca="1">SUMIF($D$14:$D$33,"&lt;&gt;"&amp;"车位",R$14:R$33)</f>
        <v>0</v>
      </c>
      <c r="S13" s="1030">
        <f ca="1">IFERROR(SUMIF($D$14:$D$33,"&lt;&gt;"&amp;"车位",T$14:T$33)/R13*10000,0)</f>
        <v>0</v>
      </c>
      <c r="T13" s="1087">
        <f ca="1">SUM(T14:T33)</f>
        <v>0</v>
      </c>
      <c r="U13" s="1029">
        <f>SUM(U14:U33)</f>
        <v>1333</v>
      </c>
      <c r="V13" s="1024"/>
    </row>
    <row r="14" spans="2:22" ht="16.05" customHeight="1" x14ac:dyDescent="0.25">
      <c r="B14" s="1052" t="str">
        <f>IF(C14=0,"",C14&amp;D14&amp;E14)</f>
        <v/>
      </c>
      <c r="C14" s="1016">
        <f>'B2-规划信息'!C28</f>
        <v>0</v>
      </c>
      <c r="D14" s="1016">
        <f>'B2-规划信息'!D28</f>
        <v>0</v>
      </c>
      <c r="E14" s="1013">
        <f>'B2-规划信息'!E28</f>
        <v>0</v>
      </c>
      <c r="F14" s="1045">
        <f>'B2-规划信息'!F28</f>
        <v>0</v>
      </c>
      <c r="G14" s="1033">
        <f>'B2-规划信息'!L28</f>
        <v>0</v>
      </c>
      <c r="H14" s="1034"/>
      <c r="I14" s="1059"/>
      <c r="J14" s="1035">
        <f>IFERROR(K14/G14*10000,0)</f>
        <v>0</v>
      </c>
      <c r="K14" s="1063">
        <f>SUMIFS('B4-2销售回款【输出】'!$J$9:$J$273,'B4-2销售回款【输出】'!$B$9:$B$273,B14,'B4-2销售回款【输出】'!$F$9:$F$273,"签约金额")</f>
        <v>0</v>
      </c>
      <c r="L14" s="1036">
        <f ca="1">SUMIFS('B4-2销售回款【输出】'!$K$9:$K$273,'B4-2销售回款【输出】'!$B$9:$B$273,B14,'B4-2销售回款【输出】'!$F$9:$F$273,"签约面积")</f>
        <v>0</v>
      </c>
      <c r="M14" s="1035">
        <f ca="1">IFERROR(N14/L14*10000,0)</f>
        <v>0</v>
      </c>
      <c r="N14" s="1033">
        <f ca="1">SUMIFS('B4-2销售回款【输出】'!$K$9:$K$273,'B4-2销售回款【输出】'!$B$9:$B$273,B14,'B4-2销售回款【输出】'!$F$9:$F$273,"签约金额")</f>
        <v>0</v>
      </c>
      <c r="O14" s="1084"/>
      <c r="P14" s="1077"/>
      <c r="Q14" s="1033">
        <f>O14*P14/10000</f>
        <v>0</v>
      </c>
      <c r="R14" s="1034">
        <f ca="1">G14-L14-O14</f>
        <v>0</v>
      </c>
      <c r="S14" s="1034">
        <f ca="1">IFERROR(T14/R14*10000,0)</f>
        <v>0</v>
      </c>
      <c r="T14" s="1065">
        <f ca="1">K14-N14-Q14</f>
        <v>0</v>
      </c>
      <c r="U14" s="1033">
        <v>1333</v>
      </c>
      <c r="V14" s="1014"/>
    </row>
    <row r="15" spans="2:22" ht="16.05" customHeight="1" x14ac:dyDescent="0.25">
      <c r="B15" s="1053" t="str">
        <f t="shared" ref="B15:B33" si="10">IF(C15=0,"",C15&amp;D15&amp;E15)</f>
        <v/>
      </c>
      <c r="C15" s="367">
        <f>'B2-规划信息'!C29</f>
        <v>0</v>
      </c>
      <c r="D15" s="367">
        <f>'B2-规划信息'!D29</f>
        <v>0</v>
      </c>
      <c r="E15" s="366">
        <f>'B2-规划信息'!E29</f>
        <v>0</v>
      </c>
      <c r="F15" s="1046">
        <f>'B2-规划信息'!F29</f>
        <v>0</v>
      </c>
      <c r="G15" s="634">
        <f>'B2-规划信息'!L29</f>
        <v>0</v>
      </c>
      <c r="H15" s="655"/>
      <c r="I15" s="1057"/>
      <c r="J15" s="633">
        <f t="shared" ref="J15:J33" si="11">IFERROR(K15/G15*10000,0)</f>
        <v>0</v>
      </c>
      <c r="K15" s="1061">
        <f>SUMIFS('B4-2销售回款【输出】'!$J$9:$J$273,'B4-2销售回款【输出】'!$B$9:$B$273,B15,'B4-2销售回款【输出】'!$F$9:$F$273,"签约金额")</f>
        <v>0</v>
      </c>
      <c r="L15" s="660">
        <f ca="1">SUMIFS('B4-2销售回款【输出】'!$K$9:$K$273,'B4-2销售回款【输出】'!$B$9:$B$273,B15,'B4-2销售回款【输出】'!$F$9:$F$273,"签约面积")</f>
        <v>0</v>
      </c>
      <c r="M15" s="633">
        <f ca="1">IFERROR(N15/L15*10000,0)</f>
        <v>0</v>
      </c>
      <c r="N15" s="634">
        <f ca="1">SUMIFS('B4-2销售回款【输出】'!$K$9:$K$273,'B4-2销售回款【输出】'!$B$9:$B$273,B15,'B4-2销售回款【输出】'!$F$9:$F$273,"签约金额")</f>
        <v>0</v>
      </c>
      <c r="O15" s="1085"/>
      <c r="P15" s="1078"/>
      <c r="Q15" s="634">
        <f t="shared" ref="Q15:Q33" si="12">O15*P15/10000</f>
        <v>0</v>
      </c>
      <c r="R15" s="655">
        <f ca="1">G15-L15-O15</f>
        <v>0</v>
      </c>
      <c r="S15" s="655">
        <f t="shared" ref="S15:S33" ca="1" si="13">IFERROR(T15/R15*10000,0)</f>
        <v>0</v>
      </c>
      <c r="T15" s="1055">
        <f t="shared" ref="T15:T33" ca="1" si="14">K15-N15-Q15</f>
        <v>0</v>
      </c>
      <c r="U15" s="634"/>
      <c r="V15" s="1007"/>
    </row>
    <row r="16" spans="2:22" ht="16.05" customHeight="1" x14ac:dyDescent="0.25">
      <c r="B16" s="1053" t="str">
        <f t="shared" si="10"/>
        <v/>
      </c>
      <c r="C16" s="367">
        <f>'B2-规划信息'!C30</f>
        <v>0</v>
      </c>
      <c r="D16" s="367">
        <f>'B2-规划信息'!D30</f>
        <v>0</v>
      </c>
      <c r="E16" s="366">
        <f>'B2-规划信息'!E30</f>
        <v>0</v>
      </c>
      <c r="F16" s="1046">
        <f>'B2-规划信息'!F30</f>
        <v>0</v>
      </c>
      <c r="G16" s="634">
        <f>'B2-规划信息'!L30</f>
        <v>0</v>
      </c>
      <c r="H16" s="655"/>
      <c r="I16" s="1057"/>
      <c r="J16" s="633">
        <f t="shared" si="11"/>
        <v>0</v>
      </c>
      <c r="K16" s="1061">
        <f>SUMIFS('B4-2销售回款【输出】'!$J$9:$J$273,'B4-2销售回款【输出】'!$B$9:$B$273,B16,'B4-2销售回款【输出】'!$F$9:$F$273,"签约金额")</f>
        <v>0</v>
      </c>
      <c r="L16" s="660">
        <f ca="1">SUMIFS('B4-2销售回款【输出】'!$K$9:$K$273,'B4-2销售回款【输出】'!$B$9:$B$273,B16,'B4-2销售回款【输出】'!$F$9:$F$273,"签约面积")</f>
        <v>0</v>
      </c>
      <c r="M16" s="633">
        <f t="shared" ref="M16:M33" ca="1" si="15">IFERROR(N16/L16*10000,0)</f>
        <v>0</v>
      </c>
      <c r="N16" s="634">
        <f ca="1">SUMIFS('B4-2销售回款【输出】'!$K$9:$K$273,'B4-2销售回款【输出】'!$B$9:$B$273,B16,'B4-2销售回款【输出】'!$F$9:$F$273,"签约金额")</f>
        <v>0</v>
      </c>
      <c r="O16" s="1085"/>
      <c r="P16" s="1078"/>
      <c r="Q16" s="634">
        <f t="shared" si="12"/>
        <v>0</v>
      </c>
      <c r="R16" s="655">
        <f ca="1">G16-L16-O16</f>
        <v>0</v>
      </c>
      <c r="S16" s="655">
        <f t="shared" ca="1" si="13"/>
        <v>0</v>
      </c>
      <c r="T16" s="1055">
        <f t="shared" ca="1" si="14"/>
        <v>0</v>
      </c>
      <c r="U16" s="634"/>
      <c r="V16" s="1007"/>
    </row>
    <row r="17" spans="2:22" ht="16.05" customHeight="1" x14ac:dyDescent="0.25">
      <c r="B17" s="1053" t="str">
        <f t="shared" si="10"/>
        <v/>
      </c>
      <c r="C17" s="367">
        <f>'B2-规划信息'!C31</f>
        <v>0</v>
      </c>
      <c r="D17" s="367">
        <f>'B2-规划信息'!D31</f>
        <v>0</v>
      </c>
      <c r="E17" s="366">
        <f>'B2-规划信息'!E31</f>
        <v>0</v>
      </c>
      <c r="F17" s="1046">
        <f>'B2-规划信息'!F31</f>
        <v>0</v>
      </c>
      <c r="G17" s="634">
        <f>'B2-规划信息'!L31</f>
        <v>0</v>
      </c>
      <c r="H17" s="655"/>
      <c r="I17" s="1057"/>
      <c r="J17" s="633">
        <f t="shared" si="11"/>
        <v>0</v>
      </c>
      <c r="K17" s="1061">
        <f>SUMIFS('B4-2销售回款【输出】'!$J$9:$J$273,'B4-2销售回款【输出】'!$B$9:$B$273,B17,'B4-2销售回款【输出】'!$F$9:$F$273,"签约金额")</f>
        <v>0</v>
      </c>
      <c r="L17" s="660">
        <f ca="1">SUMIFS('B4-2销售回款【输出】'!$K$9:$K$273,'B4-2销售回款【输出】'!$B$9:$B$273,B17,'B4-2销售回款【输出】'!$F$9:$F$273,"签约面积")</f>
        <v>0</v>
      </c>
      <c r="M17" s="633">
        <f ca="1">IFERROR(N17/L17*10000,0)</f>
        <v>0</v>
      </c>
      <c r="N17" s="634">
        <f ca="1">SUMIFS('B4-2销售回款【输出】'!$K$9:$K$273,'B4-2销售回款【输出】'!$B$9:$B$273,B17,'B4-2销售回款【输出】'!$F$9:$F$273,"签约金额")</f>
        <v>0</v>
      </c>
      <c r="O17" s="1085"/>
      <c r="P17" s="1078"/>
      <c r="Q17" s="634">
        <f t="shared" si="12"/>
        <v>0</v>
      </c>
      <c r="R17" s="655">
        <f ca="1">G17-L17-O17</f>
        <v>0</v>
      </c>
      <c r="S17" s="655">
        <f t="shared" ca="1" si="13"/>
        <v>0</v>
      </c>
      <c r="T17" s="1055">
        <f t="shared" ca="1" si="14"/>
        <v>0</v>
      </c>
      <c r="U17" s="634"/>
      <c r="V17" s="1007"/>
    </row>
    <row r="18" spans="2:22" ht="16.05" customHeight="1" x14ac:dyDescent="0.25">
      <c r="B18" s="1053" t="str">
        <f t="shared" si="10"/>
        <v/>
      </c>
      <c r="C18" s="367">
        <f>'B2-规划信息'!C32</f>
        <v>0</v>
      </c>
      <c r="D18" s="367">
        <f>'B2-规划信息'!D32</f>
        <v>0</v>
      </c>
      <c r="E18" s="366">
        <f>'B2-规划信息'!E32</f>
        <v>0</v>
      </c>
      <c r="F18" s="1046">
        <f>'B2-规划信息'!F32</f>
        <v>0</v>
      </c>
      <c r="G18" s="634">
        <f>'B2-规划信息'!L32</f>
        <v>0</v>
      </c>
      <c r="H18" s="655"/>
      <c r="I18" s="1057"/>
      <c r="J18" s="633">
        <f t="shared" si="11"/>
        <v>0</v>
      </c>
      <c r="K18" s="1061">
        <f>SUMIFS('B4-2销售回款【输出】'!$J$9:$J$273,'B4-2销售回款【输出】'!$B$9:$B$273,B18,'B4-2销售回款【输出】'!$F$9:$F$273,"签约金额")</f>
        <v>0</v>
      </c>
      <c r="L18" s="660">
        <f ca="1">SUMIFS('B4-2销售回款【输出】'!$K$9:$K$273,'B4-2销售回款【输出】'!$B$9:$B$273,B18,'B4-2销售回款【输出】'!$F$9:$F$273,"签约面积")</f>
        <v>0</v>
      </c>
      <c r="M18" s="633">
        <f t="shared" ca="1" si="15"/>
        <v>0</v>
      </c>
      <c r="N18" s="634">
        <f ca="1">SUMIFS('B4-2销售回款【输出】'!$K$9:$K$273,'B4-2销售回款【输出】'!$B$9:$B$273,B18,'B4-2销售回款【输出】'!$F$9:$F$273,"签约金额")</f>
        <v>0</v>
      </c>
      <c r="O18" s="1085"/>
      <c r="P18" s="1078"/>
      <c r="Q18" s="634">
        <f t="shared" si="12"/>
        <v>0</v>
      </c>
      <c r="R18" s="655">
        <f ca="1">G18-L18-O18</f>
        <v>0</v>
      </c>
      <c r="S18" s="655">
        <f t="shared" ca="1" si="13"/>
        <v>0</v>
      </c>
      <c r="T18" s="1055">
        <f t="shared" ca="1" si="14"/>
        <v>0</v>
      </c>
      <c r="U18" s="634"/>
      <c r="V18" s="1007"/>
    </row>
    <row r="19" spans="2:22" ht="16.05" customHeight="1" x14ac:dyDescent="0.25">
      <c r="B19" s="1053" t="str">
        <f t="shared" si="10"/>
        <v/>
      </c>
      <c r="C19" s="367">
        <f>'B2-规划信息'!C33</f>
        <v>0</v>
      </c>
      <c r="D19" s="367">
        <f>'B2-规划信息'!D33</f>
        <v>0</v>
      </c>
      <c r="E19" s="366">
        <f>'B2-规划信息'!E33</f>
        <v>0</v>
      </c>
      <c r="F19" s="1046">
        <f>'B2-规划信息'!F33</f>
        <v>0</v>
      </c>
      <c r="G19" s="634">
        <f>'B2-规划信息'!L33</f>
        <v>0</v>
      </c>
      <c r="H19" s="655"/>
      <c r="I19" s="1057"/>
      <c r="J19" s="633">
        <f t="shared" si="11"/>
        <v>0</v>
      </c>
      <c r="K19" s="1061">
        <f>SUMIFS('B4-2销售回款【输出】'!$J$9:$J$273,'B4-2销售回款【输出】'!$B$9:$B$273,B19,'B4-2销售回款【输出】'!$F$9:$F$273,"签约金额")</f>
        <v>0</v>
      </c>
      <c r="L19" s="660">
        <f ca="1">SUMIFS('B4-2销售回款【输出】'!$K$9:$K$273,'B4-2销售回款【输出】'!$B$9:$B$273,B19,'B4-2销售回款【输出】'!$F$9:$F$273,"签约面积")</f>
        <v>0</v>
      </c>
      <c r="M19" s="633">
        <f t="shared" ca="1" si="15"/>
        <v>0</v>
      </c>
      <c r="N19" s="634">
        <f ca="1">SUMIFS('B4-2销售回款【输出】'!$K$9:$K$273,'B4-2销售回款【输出】'!$B$9:$B$273,B19,'B4-2销售回款【输出】'!$F$9:$F$273,"签约金额")</f>
        <v>0</v>
      </c>
      <c r="O19" s="1085"/>
      <c r="P19" s="1078"/>
      <c r="Q19" s="634">
        <f t="shared" si="12"/>
        <v>0</v>
      </c>
      <c r="R19" s="655">
        <f t="shared" ref="R19:R33" ca="1" si="16">G19-L19-O19</f>
        <v>0</v>
      </c>
      <c r="S19" s="655">
        <f t="shared" ca="1" si="13"/>
        <v>0</v>
      </c>
      <c r="T19" s="1055">
        <f t="shared" ca="1" si="14"/>
        <v>0</v>
      </c>
      <c r="U19" s="634"/>
      <c r="V19" s="1007"/>
    </row>
    <row r="20" spans="2:22" ht="16.05" customHeight="1" x14ac:dyDescent="0.25">
      <c r="B20" s="1053" t="str">
        <f t="shared" si="10"/>
        <v/>
      </c>
      <c r="C20" s="367">
        <f>'B2-规划信息'!C34</f>
        <v>0</v>
      </c>
      <c r="D20" s="367">
        <f>'B2-规划信息'!D34</f>
        <v>0</v>
      </c>
      <c r="E20" s="366">
        <f>'B2-规划信息'!E34</f>
        <v>0</v>
      </c>
      <c r="F20" s="1046">
        <f>'B2-规划信息'!F34</f>
        <v>0</v>
      </c>
      <c r="G20" s="634">
        <f>'B2-规划信息'!L34</f>
        <v>0</v>
      </c>
      <c r="H20" s="655"/>
      <c r="I20" s="1057"/>
      <c r="J20" s="633">
        <f t="shared" si="11"/>
        <v>0</v>
      </c>
      <c r="K20" s="1061">
        <f>SUMIFS('B4-2销售回款【输出】'!$J$9:$J$273,'B4-2销售回款【输出】'!$B$9:$B$273,B20,'B4-2销售回款【输出】'!$F$9:$F$273,"签约金额")</f>
        <v>0</v>
      </c>
      <c r="L20" s="660">
        <f ca="1">SUMIFS('B4-2销售回款【输出】'!$K$9:$K$273,'B4-2销售回款【输出】'!$B$9:$B$273,B20,'B4-2销售回款【输出】'!$F$9:$F$273,"签约面积")</f>
        <v>0</v>
      </c>
      <c r="M20" s="633">
        <f t="shared" ca="1" si="15"/>
        <v>0</v>
      </c>
      <c r="N20" s="634">
        <f ca="1">SUMIFS('B4-2销售回款【输出】'!$K$9:$K$273,'B4-2销售回款【输出】'!$B$9:$B$273,B20,'B4-2销售回款【输出】'!$F$9:$F$273,"签约金额")</f>
        <v>0</v>
      </c>
      <c r="O20" s="1085"/>
      <c r="P20" s="1078"/>
      <c r="Q20" s="634">
        <f t="shared" si="12"/>
        <v>0</v>
      </c>
      <c r="R20" s="655">
        <f t="shared" ca="1" si="16"/>
        <v>0</v>
      </c>
      <c r="S20" s="655">
        <f t="shared" ca="1" si="13"/>
        <v>0</v>
      </c>
      <c r="T20" s="1055">
        <f t="shared" ca="1" si="14"/>
        <v>0</v>
      </c>
      <c r="U20" s="634"/>
      <c r="V20" s="1007"/>
    </row>
    <row r="21" spans="2:22" ht="16.05" customHeight="1" x14ac:dyDescent="0.25">
      <c r="B21" s="1053" t="str">
        <f t="shared" si="10"/>
        <v/>
      </c>
      <c r="C21" s="367">
        <f>'B2-规划信息'!C35</f>
        <v>0</v>
      </c>
      <c r="D21" s="367">
        <f>'B2-规划信息'!D35</f>
        <v>0</v>
      </c>
      <c r="E21" s="366">
        <f>'B2-规划信息'!E35</f>
        <v>0</v>
      </c>
      <c r="F21" s="1046">
        <f>'B2-规划信息'!F35</f>
        <v>0</v>
      </c>
      <c r="G21" s="634">
        <f>'B2-规划信息'!L35</f>
        <v>0</v>
      </c>
      <c r="H21" s="655"/>
      <c r="I21" s="1057"/>
      <c r="J21" s="633">
        <f t="shared" si="11"/>
        <v>0</v>
      </c>
      <c r="K21" s="1061">
        <f>SUMIFS('B4-2销售回款【输出】'!$J$9:$J$273,'B4-2销售回款【输出】'!$B$9:$B$273,B21,'B4-2销售回款【输出】'!$F$9:$F$273,"签约金额")</f>
        <v>0</v>
      </c>
      <c r="L21" s="660">
        <f ca="1">SUMIFS('B4-2销售回款【输出】'!$K$9:$K$273,'B4-2销售回款【输出】'!$B$9:$B$273,B21,'B4-2销售回款【输出】'!$F$9:$F$273,"签约面积")</f>
        <v>0</v>
      </c>
      <c r="M21" s="633">
        <f t="shared" ca="1" si="15"/>
        <v>0</v>
      </c>
      <c r="N21" s="634">
        <f ca="1">SUMIFS('B4-2销售回款【输出】'!$K$9:$K$273,'B4-2销售回款【输出】'!$B$9:$B$273,B21,'B4-2销售回款【输出】'!$F$9:$F$273,"签约金额")</f>
        <v>0</v>
      </c>
      <c r="O21" s="1085"/>
      <c r="P21" s="1078"/>
      <c r="Q21" s="634">
        <f t="shared" si="12"/>
        <v>0</v>
      </c>
      <c r="R21" s="655">
        <f t="shared" ca="1" si="16"/>
        <v>0</v>
      </c>
      <c r="S21" s="655">
        <f t="shared" ca="1" si="13"/>
        <v>0</v>
      </c>
      <c r="T21" s="1055">
        <f t="shared" ca="1" si="14"/>
        <v>0</v>
      </c>
      <c r="U21" s="634"/>
      <c r="V21" s="1007"/>
    </row>
    <row r="22" spans="2:22" ht="16.05" customHeight="1" x14ac:dyDescent="0.25">
      <c r="B22" s="1053" t="str">
        <f t="shared" si="10"/>
        <v/>
      </c>
      <c r="C22" s="367">
        <f>'B2-规划信息'!C36</f>
        <v>0</v>
      </c>
      <c r="D22" s="367">
        <f>'B2-规划信息'!D36</f>
        <v>0</v>
      </c>
      <c r="E22" s="366">
        <f>'B2-规划信息'!E36</f>
        <v>0</v>
      </c>
      <c r="F22" s="1046">
        <f>'B2-规划信息'!F36</f>
        <v>0</v>
      </c>
      <c r="G22" s="634">
        <f>'B2-规划信息'!L36</f>
        <v>0</v>
      </c>
      <c r="H22" s="655"/>
      <c r="I22" s="1057"/>
      <c r="J22" s="633">
        <f t="shared" si="11"/>
        <v>0</v>
      </c>
      <c r="K22" s="1061">
        <f>SUMIFS('B4-2销售回款【输出】'!$J$9:$J$273,'B4-2销售回款【输出】'!$B$9:$B$273,B22,'B4-2销售回款【输出】'!$F$9:$F$273,"签约金额")</f>
        <v>0</v>
      </c>
      <c r="L22" s="660">
        <f ca="1">SUMIFS('B4-2销售回款【输出】'!$K$9:$K$273,'B4-2销售回款【输出】'!$B$9:$B$273,B22,'B4-2销售回款【输出】'!$F$9:$F$273,"签约面积")</f>
        <v>0</v>
      </c>
      <c r="M22" s="633">
        <f t="shared" ca="1" si="15"/>
        <v>0</v>
      </c>
      <c r="N22" s="634">
        <f ca="1">SUMIFS('B4-2销售回款【输出】'!$K$9:$K$273,'B4-2销售回款【输出】'!$B$9:$B$273,B22,'B4-2销售回款【输出】'!$F$9:$F$273,"签约金额")</f>
        <v>0</v>
      </c>
      <c r="O22" s="1085"/>
      <c r="P22" s="1078"/>
      <c r="Q22" s="634">
        <f t="shared" si="12"/>
        <v>0</v>
      </c>
      <c r="R22" s="655">
        <f t="shared" ca="1" si="16"/>
        <v>0</v>
      </c>
      <c r="S22" s="655">
        <f t="shared" ca="1" si="13"/>
        <v>0</v>
      </c>
      <c r="T22" s="1055">
        <f t="shared" ca="1" si="14"/>
        <v>0</v>
      </c>
      <c r="U22" s="634"/>
      <c r="V22" s="1007"/>
    </row>
    <row r="23" spans="2:22" ht="16.05" customHeight="1" x14ac:dyDescent="0.25">
      <c r="B23" s="1053" t="str">
        <f t="shared" si="10"/>
        <v/>
      </c>
      <c r="C23" s="367">
        <f>'B2-规划信息'!C37</f>
        <v>0</v>
      </c>
      <c r="D23" s="367">
        <f>'B2-规划信息'!D37</f>
        <v>0</v>
      </c>
      <c r="E23" s="366">
        <f>'B2-规划信息'!E37</f>
        <v>0</v>
      </c>
      <c r="F23" s="1046">
        <f>'B2-规划信息'!F37</f>
        <v>0</v>
      </c>
      <c r="G23" s="634">
        <f>'B2-规划信息'!L37</f>
        <v>0</v>
      </c>
      <c r="H23" s="655"/>
      <c r="I23" s="1057"/>
      <c r="J23" s="633">
        <f t="shared" si="11"/>
        <v>0</v>
      </c>
      <c r="K23" s="1061">
        <f>SUMIFS('B4-2销售回款【输出】'!$J$9:$J$273,'B4-2销售回款【输出】'!$B$9:$B$273,B23,'B4-2销售回款【输出】'!$F$9:$F$273,"签约金额")</f>
        <v>0</v>
      </c>
      <c r="L23" s="660">
        <f ca="1">SUMIFS('B4-2销售回款【输出】'!$K$9:$K$273,'B4-2销售回款【输出】'!$B$9:$B$273,B23,'B4-2销售回款【输出】'!$F$9:$F$273,"签约面积")</f>
        <v>0</v>
      </c>
      <c r="M23" s="633">
        <f t="shared" ca="1" si="15"/>
        <v>0</v>
      </c>
      <c r="N23" s="634">
        <f ca="1">SUMIFS('B4-2销售回款【输出】'!$K$9:$K$273,'B4-2销售回款【输出】'!$B$9:$B$273,B23,'B4-2销售回款【输出】'!$F$9:$F$273,"签约金额")</f>
        <v>0</v>
      </c>
      <c r="O23" s="1085"/>
      <c r="P23" s="1078"/>
      <c r="Q23" s="634">
        <f t="shared" si="12"/>
        <v>0</v>
      </c>
      <c r="R23" s="655">
        <f t="shared" ca="1" si="16"/>
        <v>0</v>
      </c>
      <c r="S23" s="655">
        <f t="shared" ca="1" si="13"/>
        <v>0</v>
      </c>
      <c r="T23" s="1055">
        <f t="shared" ca="1" si="14"/>
        <v>0</v>
      </c>
      <c r="U23" s="634"/>
      <c r="V23" s="1007"/>
    </row>
    <row r="24" spans="2:22" ht="16.05" customHeight="1" x14ac:dyDescent="0.25">
      <c r="B24" s="1053" t="str">
        <f t="shared" si="10"/>
        <v/>
      </c>
      <c r="C24" s="367">
        <f>'B2-规划信息'!C38</f>
        <v>0</v>
      </c>
      <c r="D24" s="367">
        <f>'B2-规划信息'!D38</f>
        <v>0</v>
      </c>
      <c r="E24" s="366">
        <f>'B2-规划信息'!E38</f>
        <v>0</v>
      </c>
      <c r="F24" s="1046">
        <f>'B2-规划信息'!F38</f>
        <v>0</v>
      </c>
      <c r="G24" s="634">
        <f>'B2-规划信息'!L38</f>
        <v>0</v>
      </c>
      <c r="H24" s="655"/>
      <c r="I24" s="1057"/>
      <c r="J24" s="633">
        <f t="shared" si="11"/>
        <v>0</v>
      </c>
      <c r="K24" s="1061">
        <f>SUMIFS('B4-2销售回款【输出】'!$J$9:$J$273,'B4-2销售回款【输出】'!$B$9:$B$273,B24,'B4-2销售回款【输出】'!$F$9:$F$273,"签约金额")</f>
        <v>0</v>
      </c>
      <c r="L24" s="660">
        <f ca="1">SUMIFS('B4-2销售回款【输出】'!$K$9:$K$273,'B4-2销售回款【输出】'!$B$9:$B$273,B24,'B4-2销售回款【输出】'!$F$9:$F$273,"签约面积")</f>
        <v>0</v>
      </c>
      <c r="M24" s="633">
        <f t="shared" ca="1" si="15"/>
        <v>0</v>
      </c>
      <c r="N24" s="634">
        <f ca="1">SUMIFS('B4-2销售回款【输出】'!$K$9:$K$273,'B4-2销售回款【输出】'!$B$9:$B$273,B24,'B4-2销售回款【输出】'!$F$9:$F$273,"签约金额")</f>
        <v>0</v>
      </c>
      <c r="O24" s="1085"/>
      <c r="P24" s="1078"/>
      <c r="Q24" s="634">
        <f t="shared" si="12"/>
        <v>0</v>
      </c>
      <c r="R24" s="655">
        <f t="shared" ca="1" si="16"/>
        <v>0</v>
      </c>
      <c r="S24" s="655">
        <f t="shared" ca="1" si="13"/>
        <v>0</v>
      </c>
      <c r="T24" s="1055">
        <f t="shared" ca="1" si="14"/>
        <v>0</v>
      </c>
      <c r="U24" s="634"/>
      <c r="V24" s="1007"/>
    </row>
    <row r="25" spans="2:22" ht="16.05" customHeight="1" x14ac:dyDescent="0.25">
      <c r="B25" s="1053" t="str">
        <f t="shared" si="10"/>
        <v/>
      </c>
      <c r="C25" s="367">
        <f>'B2-规划信息'!C39</f>
        <v>0</v>
      </c>
      <c r="D25" s="367">
        <f>'B2-规划信息'!D39</f>
        <v>0</v>
      </c>
      <c r="E25" s="366">
        <f>'B2-规划信息'!E39</f>
        <v>0</v>
      </c>
      <c r="F25" s="1046">
        <f>'B2-规划信息'!F39</f>
        <v>0</v>
      </c>
      <c r="G25" s="634">
        <f>'B2-规划信息'!L39</f>
        <v>0</v>
      </c>
      <c r="H25" s="655"/>
      <c r="I25" s="1057"/>
      <c r="J25" s="633">
        <f t="shared" si="11"/>
        <v>0</v>
      </c>
      <c r="K25" s="1061">
        <f>SUMIFS('B4-2销售回款【输出】'!$J$9:$J$273,'B4-2销售回款【输出】'!$B$9:$B$273,B25,'B4-2销售回款【输出】'!$F$9:$F$273,"签约金额")</f>
        <v>0</v>
      </c>
      <c r="L25" s="660">
        <f ca="1">SUMIFS('B4-2销售回款【输出】'!$K$9:$K$273,'B4-2销售回款【输出】'!$B$9:$B$273,B25,'B4-2销售回款【输出】'!$F$9:$F$273,"签约面积")</f>
        <v>0</v>
      </c>
      <c r="M25" s="633">
        <f t="shared" ca="1" si="15"/>
        <v>0</v>
      </c>
      <c r="N25" s="634">
        <f ca="1">SUMIFS('B4-2销售回款【输出】'!$K$9:$K$273,'B4-2销售回款【输出】'!$B$9:$B$273,B25,'B4-2销售回款【输出】'!$F$9:$F$273,"签约金额")</f>
        <v>0</v>
      </c>
      <c r="O25" s="1085"/>
      <c r="P25" s="1078"/>
      <c r="Q25" s="634">
        <f t="shared" si="12"/>
        <v>0</v>
      </c>
      <c r="R25" s="655">
        <f t="shared" ca="1" si="16"/>
        <v>0</v>
      </c>
      <c r="S25" s="655">
        <f t="shared" ca="1" si="13"/>
        <v>0</v>
      </c>
      <c r="T25" s="1055">
        <f t="shared" ca="1" si="14"/>
        <v>0</v>
      </c>
      <c r="U25" s="634"/>
      <c r="V25" s="1007"/>
    </row>
    <row r="26" spans="2:22" ht="16.05" customHeight="1" x14ac:dyDescent="0.25">
      <c r="B26" s="1053" t="str">
        <f t="shared" si="10"/>
        <v/>
      </c>
      <c r="C26" s="367">
        <f>'B2-规划信息'!C40</f>
        <v>0</v>
      </c>
      <c r="D26" s="367">
        <f>'B2-规划信息'!D40</f>
        <v>0</v>
      </c>
      <c r="E26" s="366">
        <f>'B2-规划信息'!E40</f>
        <v>0</v>
      </c>
      <c r="F26" s="1046">
        <f>'B2-规划信息'!F40</f>
        <v>0</v>
      </c>
      <c r="G26" s="634">
        <f>'B2-规划信息'!L40</f>
        <v>0</v>
      </c>
      <c r="H26" s="655"/>
      <c r="I26" s="1057"/>
      <c r="J26" s="633">
        <f t="shared" si="11"/>
        <v>0</v>
      </c>
      <c r="K26" s="1061">
        <f>SUMIFS('B4-2销售回款【输出】'!$J$9:$J$273,'B4-2销售回款【输出】'!$B$9:$B$273,B26,'B4-2销售回款【输出】'!$F$9:$F$273,"签约金额")</f>
        <v>0</v>
      </c>
      <c r="L26" s="660">
        <f ca="1">SUMIFS('B4-2销售回款【输出】'!$K$9:$K$273,'B4-2销售回款【输出】'!$B$9:$B$273,B26,'B4-2销售回款【输出】'!$F$9:$F$273,"签约面积")</f>
        <v>0</v>
      </c>
      <c r="M26" s="633">
        <f t="shared" ca="1" si="15"/>
        <v>0</v>
      </c>
      <c r="N26" s="634">
        <f ca="1">SUMIFS('B4-2销售回款【输出】'!$K$9:$K$273,'B4-2销售回款【输出】'!$B$9:$B$273,B26,'B4-2销售回款【输出】'!$F$9:$F$273,"签约金额")</f>
        <v>0</v>
      </c>
      <c r="O26" s="1085"/>
      <c r="P26" s="1078"/>
      <c r="Q26" s="634">
        <f t="shared" si="12"/>
        <v>0</v>
      </c>
      <c r="R26" s="655">
        <f t="shared" ca="1" si="16"/>
        <v>0</v>
      </c>
      <c r="S26" s="655">
        <f t="shared" ca="1" si="13"/>
        <v>0</v>
      </c>
      <c r="T26" s="1055">
        <f t="shared" ca="1" si="14"/>
        <v>0</v>
      </c>
      <c r="U26" s="634"/>
      <c r="V26" s="1007"/>
    </row>
    <row r="27" spans="2:22" ht="16.05" customHeight="1" x14ac:dyDescent="0.25">
      <c r="B27" s="1053" t="str">
        <f t="shared" si="10"/>
        <v/>
      </c>
      <c r="C27" s="367">
        <f>'B2-规划信息'!C41</f>
        <v>0</v>
      </c>
      <c r="D27" s="367">
        <f>'B2-规划信息'!D41</f>
        <v>0</v>
      </c>
      <c r="E27" s="366">
        <f>'B2-规划信息'!E41</f>
        <v>0</v>
      </c>
      <c r="F27" s="1046">
        <f>'B2-规划信息'!F41</f>
        <v>0</v>
      </c>
      <c r="G27" s="634">
        <f>'B2-规划信息'!L41</f>
        <v>0</v>
      </c>
      <c r="H27" s="655"/>
      <c r="I27" s="1057"/>
      <c r="J27" s="633">
        <f t="shared" si="11"/>
        <v>0</v>
      </c>
      <c r="K27" s="1061">
        <f>SUMIFS('B4-2销售回款【输出】'!$J$9:$J$273,'B4-2销售回款【输出】'!$B$9:$B$273,B27,'B4-2销售回款【输出】'!$F$9:$F$273,"签约金额")</f>
        <v>0</v>
      </c>
      <c r="L27" s="660">
        <f ca="1">SUMIFS('B4-2销售回款【输出】'!$K$9:$K$273,'B4-2销售回款【输出】'!$B$9:$B$273,B27,'B4-2销售回款【输出】'!$F$9:$F$273,"签约面积")</f>
        <v>0</v>
      </c>
      <c r="M27" s="633">
        <f t="shared" ca="1" si="15"/>
        <v>0</v>
      </c>
      <c r="N27" s="634">
        <f ca="1">SUMIFS('B4-2销售回款【输出】'!$K$9:$K$273,'B4-2销售回款【输出】'!$B$9:$B$273,B27,'B4-2销售回款【输出】'!$F$9:$F$273,"签约金额")</f>
        <v>0</v>
      </c>
      <c r="O27" s="1085"/>
      <c r="P27" s="1078"/>
      <c r="Q27" s="634">
        <f t="shared" si="12"/>
        <v>0</v>
      </c>
      <c r="R27" s="655">
        <f t="shared" ca="1" si="16"/>
        <v>0</v>
      </c>
      <c r="S27" s="655">
        <f t="shared" ca="1" si="13"/>
        <v>0</v>
      </c>
      <c r="T27" s="1055">
        <f t="shared" ca="1" si="14"/>
        <v>0</v>
      </c>
      <c r="U27" s="634"/>
      <c r="V27" s="1007"/>
    </row>
    <row r="28" spans="2:22" ht="16.05" customHeight="1" x14ac:dyDescent="0.25">
      <c r="B28" s="1053" t="str">
        <f t="shared" si="10"/>
        <v/>
      </c>
      <c r="C28" s="367">
        <f>'B2-规划信息'!C42</f>
        <v>0</v>
      </c>
      <c r="D28" s="367">
        <f>'B2-规划信息'!D42</f>
        <v>0</v>
      </c>
      <c r="E28" s="366">
        <f>'B2-规划信息'!E42</f>
        <v>0</v>
      </c>
      <c r="F28" s="1046">
        <f>'B2-规划信息'!F42</f>
        <v>0</v>
      </c>
      <c r="G28" s="634">
        <f>'B2-规划信息'!L42</f>
        <v>0</v>
      </c>
      <c r="H28" s="655"/>
      <c r="I28" s="1057"/>
      <c r="J28" s="633">
        <f t="shared" si="11"/>
        <v>0</v>
      </c>
      <c r="K28" s="1061">
        <f>SUMIFS('B4-2销售回款【输出】'!$J$9:$J$273,'B4-2销售回款【输出】'!$B$9:$B$273,B28,'B4-2销售回款【输出】'!$F$9:$F$273,"签约金额")</f>
        <v>0</v>
      </c>
      <c r="L28" s="660">
        <f ca="1">SUMIFS('B4-2销售回款【输出】'!$K$9:$K$273,'B4-2销售回款【输出】'!$B$9:$B$273,B28,'B4-2销售回款【输出】'!$F$9:$F$273,"签约面积")</f>
        <v>0</v>
      </c>
      <c r="M28" s="633">
        <f t="shared" ca="1" si="15"/>
        <v>0</v>
      </c>
      <c r="N28" s="634">
        <f ca="1">SUMIFS('B4-2销售回款【输出】'!$K$9:$K$273,'B4-2销售回款【输出】'!$B$9:$B$273,B28,'B4-2销售回款【输出】'!$F$9:$F$273,"签约金额")</f>
        <v>0</v>
      </c>
      <c r="O28" s="1085"/>
      <c r="P28" s="1078"/>
      <c r="Q28" s="634">
        <f t="shared" si="12"/>
        <v>0</v>
      </c>
      <c r="R28" s="655">
        <f t="shared" ca="1" si="16"/>
        <v>0</v>
      </c>
      <c r="S28" s="655">
        <f t="shared" ca="1" si="13"/>
        <v>0</v>
      </c>
      <c r="T28" s="1055">
        <f t="shared" ca="1" si="14"/>
        <v>0</v>
      </c>
      <c r="U28" s="634"/>
      <c r="V28" s="1007"/>
    </row>
    <row r="29" spans="2:22" ht="16.05" customHeight="1" x14ac:dyDescent="0.25">
      <c r="B29" s="1053" t="str">
        <f t="shared" si="10"/>
        <v/>
      </c>
      <c r="C29" s="367">
        <f>'B2-规划信息'!C43</f>
        <v>0</v>
      </c>
      <c r="D29" s="367">
        <f>'B2-规划信息'!D43</f>
        <v>0</v>
      </c>
      <c r="E29" s="366">
        <f>'B2-规划信息'!E43</f>
        <v>0</v>
      </c>
      <c r="F29" s="1046">
        <f>'B2-规划信息'!F43</f>
        <v>0</v>
      </c>
      <c r="G29" s="634">
        <f>'B2-规划信息'!L43</f>
        <v>0</v>
      </c>
      <c r="H29" s="655"/>
      <c r="I29" s="1057"/>
      <c r="J29" s="633">
        <f t="shared" si="11"/>
        <v>0</v>
      </c>
      <c r="K29" s="1061">
        <f>SUMIFS('B4-2销售回款【输出】'!$J$9:$J$273,'B4-2销售回款【输出】'!$B$9:$B$273,B29,'B4-2销售回款【输出】'!$F$9:$F$273,"签约金额")</f>
        <v>0</v>
      </c>
      <c r="L29" s="660">
        <f ca="1">SUMIFS('B4-2销售回款【输出】'!$K$9:$K$273,'B4-2销售回款【输出】'!$B$9:$B$273,B29,'B4-2销售回款【输出】'!$F$9:$F$273,"签约面积")</f>
        <v>0</v>
      </c>
      <c r="M29" s="633">
        <f t="shared" ca="1" si="15"/>
        <v>0</v>
      </c>
      <c r="N29" s="634">
        <f ca="1">SUMIFS('B4-2销售回款【输出】'!$K$9:$K$273,'B4-2销售回款【输出】'!$B$9:$B$273,B29,'B4-2销售回款【输出】'!$F$9:$F$273,"签约金额")</f>
        <v>0</v>
      </c>
      <c r="O29" s="1085"/>
      <c r="P29" s="1078"/>
      <c r="Q29" s="634">
        <f t="shared" si="12"/>
        <v>0</v>
      </c>
      <c r="R29" s="655">
        <f t="shared" ca="1" si="16"/>
        <v>0</v>
      </c>
      <c r="S29" s="655">
        <f t="shared" ca="1" si="13"/>
        <v>0</v>
      </c>
      <c r="T29" s="1055">
        <f t="shared" ca="1" si="14"/>
        <v>0</v>
      </c>
      <c r="U29" s="634"/>
      <c r="V29" s="1007"/>
    </row>
    <row r="30" spans="2:22" ht="16.05" customHeight="1" x14ac:dyDescent="0.25">
      <c r="B30" s="1053" t="str">
        <f t="shared" si="10"/>
        <v/>
      </c>
      <c r="C30" s="367">
        <f>'B2-规划信息'!C44</f>
        <v>0</v>
      </c>
      <c r="D30" s="367">
        <f>'B2-规划信息'!D44</f>
        <v>0</v>
      </c>
      <c r="E30" s="366">
        <f>'B2-规划信息'!E44</f>
        <v>0</v>
      </c>
      <c r="F30" s="1046">
        <f>'B2-规划信息'!F44</f>
        <v>0</v>
      </c>
      <c r="G30" s="634">
        <f>'B2-规划信息'!L44</f>
        <v>0</v>
      </c>
      <c r="H30" s="655"/>
      <c r="I30" s="1057"/>
      <c r="J30" s="633">
        <f t="shared" si="11"/>
        <v>0</v>
      </c>
      <c r="K30" s="1061">
        <f>SUMIFS('B4-2销售回款【输出】'!$J$9:$J$273,'B4-2销售回款【输出】'!$B$9:$B$273,B30,'B4-2销售回款【输出】'!$F$9:$F$273,"签约金额")</f>
        <v>0</v>
      </c>
      <c r="L30" s="660">
        <f ca="1">SUMIFS('B4-2销售回款【输出】'!$K$9:$K$273,'B4-2销售回款【输出】'!$B$9:$B$273,B30,'B4-2销售回款【输出】'!$F$9:$F$273,"签约面积")</f>
        <v>0</v>
      </c>
      <c r="M30" s="633">
        <f t="shared" ca="1" si="15"/>
        <v>0</v>
      </c>
      <c r="N30" s="634">
        <f ca="1">SUMIFS('B4-2销售回款【输出】'!$K$9:$K$273,'B4-2销售回款【输出】'!$B$9:$B$273,B30,'B4-2销售回款【输出】'!$F$9:$F$273,"签约金额")</f>
        <v>0</v>
      </c>
      <c r="O30" s="1085"/>
      <c r="P30" s="1078"/>
      <c r="Q30" s="634">
        <f t="shared" si="12"/>
        <v>0</v>
      </c>
      <c r="R30" s="655">
        <f t="shared" ca="1" si="16"/>
        <v>0</v>
      </c>
      <c r="S30" s="655">
        <f t="shared" ca="1" si="13"/>
        <v>0</v>
      </c>
      <c r="T30" s="1055">
        <f t="shared" ca="1" si="14"/>
        <v>0</v>
      </c>
      <c r="U30" s="634"/>
      <c r="V30" s="1007"/>
    </row>
    <row r="31" spans="2:22" ht="16.05" customHeight="1" x14ac:dyDescent="0.25">
      <c r="B31" s="1053" t="str">
        <f t="shared" si="10"/>
        <v/>
      </c>
      <c r="C31" s="367">
        <f>'B2-规划信息'!C45</f>
        <v>0</v>
      </c>
      <c r="D31" s="367">
        <f>'B2-规划信息'!D45</f>
        <v>0</v>
      </c>
      <c r="E31" s="366">
        <f>'B2-规划信息'!E45</f>
        <v>0</v>
      </c>
      <c r="F31" s="1046">
        <f>'B2-规划信息'!F45</f>
        <v>0</v>
      </c>
      <c r="G31" s="634">
        <f>'B2-规划信息'!L45</f>
        <v>0</v>
      </c>
      <c r="H31" s="655"/>
      <c r="I31" s="1057"/>
      <c r="J31" s="633">
        <f t="shared" si="11"/>
        <v>0</v>
      </c>
      <c r="K31" s="1061">
        <f>SUMIFS('B4-2销售回款【输出】'!$J$9:$J$273,'B4-2销售回款【输出】'!$B$9:$B$273,B31,'B4-2销售回款【输出】'!$F$9:$F$273,"签约金额")</f>
        <v>0</v>
      </c>
      <c r="L31" s="660">
        <f ca="1">SUMIFS('B4-2销售回款【输出】'!$K$9:$K$273,'B4-2销售回款【输出】'!$B$9:$B$273,B31,'B4-2销售回款【输出】'!$F$9:$F$273,"签约面积")</f>
        <v>0</v>
      </c>
      <c r="M31" s="633">
        <f t="shared" ca="1" si="15"/>
        <v>0</v>
      </c>
      <c r="N31" s="634">
        <f ca="1">SUMIFS('B4-2销售回款【输出】'!$K$9:$K$273,'B4-2销售回款【输出】'!$B$9:$B$273,B31,'B4-2销售回款【输出】'!$F$9:$F$273,"签约金额")</f>
        <v>0</v>
      </c>
      <c r="O31" s="1085"/>
      <c r="P31" s="1078"/>
      <c r="Q31" s="634">
        <f t="shared" si="12"/>
        <v>0</v>
      </c>
      <c r="R31" s="655">
        <f t="shared" ca="1" si="16"/>
        <v>0</v>
      </c>
      <c r="S31" s="655">
        <f t="shared" ca="1" si="13"/>
        <v>0</v>
      </c>
      <c r="T31" s="1055">
        <f t="shared" ca="1" si="14"/>
        <v>0</v>
      </c>
      <c r="U31" s="634"/>
      <c r="V31" s="1007"/>
    </row>
    <row r="32" spans="2:22" ht="16.05" customHeight="1" x14ac:dyDescent="0.25">
      <c r="B32" s="1053" t="str">
        <f t="shared" si="10"/>
        <v/>
      </c>
      <c r="C32" s="367">
        <f>'B2-规划信息'!C46</f>
        <v>0</v>
      </c>
      <c r="D32" s="367">
        <f>'B2-规划信息'!D46</f>
        <v>0</v>
      </c>
      <c r="E32" s="366">
        <f>'B2-规划信息'!E46</f>
        <v>0</v>
      </c>
      <c r="F32" s="1046">
        <f>'B2-规划信息'!F46</f>
        <v>0</v>
      </c>
      <c r="G32" s="634">
        <f>'B2-规划信息'!L46</f>
        <v>0</v>
      </c>
      <c r="H32" s="655"/>
      <c r="I32" s="1057"/>
      <c r="J32" s="633">
        <f t="shared" si="11"/>
        <v>0</v>
      </c>
      <c r="K32" s="1061">
        <f>SUMIFS('B4-2销售回款【输出】'!$J$9:$J$273,'B4-2销售回款【输出】'!$B$9:$B$273,B32,'B4-2销售回款【输出】'!$F$9:$F$273,"签约金额")</f>
        <v>0</v>
      </c>
      <c r="L32" s="660">
        <f ca="1">SUMIFS('B4-2销售回款【输出】'!$K$9:$K$273,'B4-2销售回款【输出】'!$B$9:$B$273,B32,'B4-2销售回款【输出】'!$F$9:$F$273,"签约面积")</f>
        <v>0</v>
      </c>
      <c r="M32" s="633">
        <f t="shared" ca="1" si="15"/>
        <v>0</v>
      </c>
      <c r="N32" s="634">
        <f ca="1">SUMIFS('B4-2销售回款【输出】'!$K$9:$K$273,'B4-2销售回款【输出】'!$B$9:$B$273,B32,'B4-2销售回款【输出】'!$F$9:$F$273,"签约金额")</f>
        <v>0</v>
      </c>
      <c r="O32" s="1085"/>
      <c r="P32" s="1078"/>
      <c r="Q32" s="634">
        <f t="shared" si="12"/>
        <v>0</v>
      </c>
      <c r="R32" s="655">
        <f t="shared" ca="1" si="16"/>
        <v>0</v>
      </c>
      <c r="S32" s="655">
        <f t="shared" ca="1" si="13"/>
        <v>0</v>
      </c>
      <c r="T32" s="1055">
        <f t="shared" ca="1" si="14"/>
        <v>0</v>
      </c>
      <c r="U32" s="634"/>
      <c r="V32" s="1007"/>
    </row>
    <row r="33" spans="2:22" ht="16.05" customHeight="1" thickBot="1" x14ac:dyDescent="0.3">
      <c r="B33" s="1054" t="str">
        <f t="shared" si="10"/>
        <v/>
      </c>
      <c r="C33" s="1015">
        <f>'B2-规划信息'!C47</f>
        <v>0</v>
      </c>
      <c r="D33" s="1015">
        <f>'B2-规划信息'!D47</f>
        <v>0</v>
      </c>
      <c r="E33" s="1008">
        <f>'B2-规划信息'!E47</f>
        <v>0</v>
      </c>
      <c r="F33" s="1047">
        <f>'B2-规划信息'!F47</f>
        <v>0</v>
      </c>
      <c r="G33" s="1037">
        <f>'B2-规划信息'!L47</f>
        <v>0</v>
      </c>
      <c r="H33" s="1038"/>
      <c r="I33" s="1060"/>
      <c r="J33" s="1039">
        <f t="shared" si="11"/>
        <v>0</v>
      </c>
      <c r="K33" s="1064">
        <f>SUMIFS('B4-2销售回款【输出】'!$J$9:$J$273,'B4-2销售回款【输出】'!$B$9:$B$273,B33,'B4-2销售回款【输出】'!$F$9:$F$273,"签约金额")</f>
        <v>0</v>
      </c>
      <c r="L33" s="1040">
        <f ca="1">SUMIFS('B4-2销售回款【输出】'!$K$9:$K$273,'B4-2销售回款【输出】'!$B$9:$B$273,B33,'B4-2销售回款【输出】'!$F$9:$F$273,"签约面积")</f>
        <v>0</v>
      </c>
      <c r="M33" s="1039">
        <f t="shared" ca="1" si="15"/>
        <v>0</v>
      </c>
      <c r="N33" s="1037">
        <f ca="1">SUMIFS('B4-2销售回款【输出】'!$K$9:$K$273,'B4-2销售回款【输出】'!$B$9:$B$273,B33,'B4-2销售回款【输出】'!$F$9:$F$273,"签约金额")</f>
        <v>0</v>
      </c>
      <c r="O33" s="1086"/>
      <c r="P33" s="1079"/>
      <c r="Q33" s="1037">
        <f t="shared" si="12"/>
        <v>0</v>
      </c>
      <c r="R33" s="1038">
        <f t="shared" ca="1" si="16"/>
        <v>0</v>
      </c>
      <c r="S33" s="1038">
        <f t="shared" ca="1" si="13"/>
        <v>0</v>
      </c>
      <c r="T33" s="1066">
        <f t="shared" ca="1" si="14"/>
        <v>0</v>
      </c>
      <c r="U33" s="1037"/>
      <c r="V33" s="1009"/>
    </row>
    <row r="34" spans="2:22" ht="16.05" customHeight="1" x14ac:dyDescent="0.25"/>
    <row r="35" spans="2:22" ht="16.05" customHeight="1" x14ac:dyDescent="0.25">
      <c r="B35" s="956"/>
      <c r="C35" s="956"/>
      <c r="D35" s="956"/>
      <c r="E35" s="956"/>
      <c r="F35" s="956"/>
      <c r="G35" s="1080" t="str">
        <f>IF(ROUND(G13-'B4-2销售回款【输出】'!J4,0)=0,"Y","N")</f>
        <v>Y</v>
      </c>
      <c r="H35" s="956"/>
      <c r="I35" s="956"/>
      <c r="J35" s="956"/>
      <c r="K35" s="1080">
        <f>K13-'B4-2销售回款【输出】'!J5</f>
        <v>0</v>
      </c>
      <c r="L35" s="956"/>
      <c r="M35" s="956"/>
      <c r="N35" s="956"/>
      <c r="O35" s="956"/>
      <c r="P35" s="956"/>
      <c r="Q35" s="956"/>
      <c r="R35" s="1080" t="str">
        <f ca="1">IF(R4-R13=0,"Y","N")</f>
        <v>Y</v>
      </c>
      <c r="S35" s="956"/>
      <c r="T35" s="1080" t="str">
        <f ca="1">IF(T4-T13=0,"Y","N")</f>
        <v>Y</v>
      </c>
      <c r="U35" s="956"/>
      <c r="V35" s="956"/>
    </row>
    <row r="36" spans="2:22" ht="16.05" customHeight="1" x14ac:dyDescent="0.25">
      <c r="K36" s="384"/>
    </row>
    <row r="37" spans="2:22" ht="16.05" customHeight="1" x14ac:dyDescent="0.25"/>
    <row r="38" spans="2:22" ht="16.05" customHeight="1" x14ac:dyDescent="0.25"/>
    <row r="39" spans="2:22" ht="16.05" customHeight="1" x14ac:dyDescent="0.25"/>
    <row r="40" spans="2:22" ht="16.05" customHeight="1" x14ac:dyDescent="0.25"/>
    <row r="41" spans="2:22" ht="16.05" customHeight="1" x14ac:dyDescent="0.25"/>
    <row r="42" spans="2:22" ht="16.05" customHeight="1" x14ac:dyDescent="0.25"/>
    <row r="43" spans="2:22" ht="16.05" customHeight="1" x14ac:dyDescent="0.25"/>
    <row r="44" spans="2:22" ht="16.05" customHeight="1" x14ac:dyDescent="0.25"/>
    <row r="45" spans="2:22" ht="16.05" customHeight="1" x14ac:dyDescent="0.25"/>
    <row r="46" spans="2:22" ht="16.05" customHeight="1" x14ac:dyDescent="0.25"/>
    <row r="47" spans="2:22" ht="16.05" customHeight="1" x14ac:dyDescent="0.25"/>
    <row r="48" spans="2:22" ht="16.05" customHeight="1" x14ac:dyDescent="0.25"/>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sheetData>
  <sheetProtection sheet="1" objects="1" scenarios="1"/>
  <mergeCells count="12">
    <mergeCell ref="G2:G3"/>
    <mergeCell ref="B2:B3"/>
    <mergeCell ref="C2:C3"/>
    <mergeCell ref="D2:D3"/>
    <mergeCell ref="E2:E3"/>
    <mergeCell ref="F2:F3"/>
    <mergeCell ref="H2:I2"/>
    <mergeCell ref="J2:K2"/>
    <mergeCell ref="L2:N2"/>
    <mergeCell ref="O2:Q2"/>
    <mergeCell ref="V2:V3"/>
    <mergeCell ref="R2:U2"/>
  </mergeCells>
  <phoneticPr fontId="2" type="noConversion"/>
  <pageMargins left="0.7" right="0.7" top="0.75" bottom="0.75" header="0.3" footer="0.3"/>
  <pageSetup paperSize="9" orientation="portrait" r:id="rId1"/>
  <ignoredErrors>
    <ignoredError sqref="J13 M5:M13 P5:P12 R13 S13:T1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107"/>
  <sheetViews>
    <sheetView showGridLines="0" showZeros="0" zoomScale="95" zoomScaleNormal="95" workbookViewId="0">
      <selection activeCell="J5" sqref="J5"/>
    </sheetView>
  </sheetViews>
  <sheetFormatPr defaultRowHeight="15" x14ac:dyDescent="0.25"/>
  <cols>
    <col min="1" max="1" width="2.44140625" style="1" customWidth="1"/>
    <col min="2" max="2" width="21.109375" style="1" customWidth="1"/>
    <col min="3" max="5" width="13.77734375" style="1" customWidth="1"/>
    <col min="6" max="7" width="10.77734375" style="1" customWidth="1"/>
    <col min="8" max="8" width="15.33203125" style="1" customWidth="1"/>
    <col min="9" max="11" width="12.77734375" style="1" customWidth="1"/>
    <col min="12" max="15" width="13.33203125" style="1" customWidth="1"/>
    <col min="16" max="16" width="12.77734375" style="1" customWidth="1"/>
    <col min="17" max="16384" width="8.88671875" style="1"/>
  </cols>
  <sheetData>
    <row r="1" spans="2:16" ht="36" customHeight="1" thickTop="1" thickBot="1" x14ac:dyDescent="0.3">
      <c r="L1" s="1213" t="s">
        <v>1014</v>
      </c>
      <c r="M1" s="1214"/>
      <c r="N1" s="1214"/>
      <c r="O1" s="1215"/>
    </row>
    <row r="2" spans="2:16" ht="16.2" customHeight="1" thickTop="1" thickBot="1" x14ac:dyDescent="0.3">
      <c r="B2" s="14" t="s">
        <v>16</v>
      </c>
      <c r="G2" s="4"/>
      <c r="L2" s="814" t="s">
        <v>220</v>
      </c>
      <c r="M2" s="15"/>
      <c r="N2" s="15"/>
      <c r="O2" s="15"/>
      <c r="P2" s="15"/>
    </row>
    <row r="3" spans="2:16" ht="16.2" customHeight="1" x14ac:dyDescent="0.25">
      <c r="B3" s="1333" t="s">
        <v>99</v>
      </c>
      <c r="C3" s="1334"/>
      <c r="D3" s="1334"/>
      <c r="E3" s="1335"/>
      <c r="L3" s="815" t="s">
        <v>213</v>
      </c>
      <c r="M3" s="816" t="s">
        <v>214</v>
      </c>
      <c r="N3" s="1218" t="s">
        <v>215</v>
      </c>
      <c r="O3" s="1219"/>
      <c r="P3" s="15"/>
    </row>
    <row r="4" spans="2:16" ht="16.2" customHeight="1" x14ac:dyDescent="0.15">
      <c r="B4" s="1336" t="s">
        <v>295</v>
      </c>
      <c r="C4" s="1337"/>
      <c r="D4" s="1337"/>
      <c r="E4" s="1338"/>
      <c r="L4" s="817">
        <v>1</v>
      </c>
      <c r="M4" s="818" t="s">
        <v>216</v>
      </c>
      <c r="N4" s="1220"/>
      <c r="O4" s="1221"/>
      <c r="P4" s="15"/>
    </row>
    <row r="5" spans="2:16" ht="16.2" customHeight="1" x14ac:dyDescent="0.25">
      <c r="B5" s="1336" t="s">
        <v>296</v>
      </c>
      <c r="C5" s="1337"/>
      <c r="D5" s="1337"/>
      <c r="E5" s="1338"/>
      <c r="L5" s="817">
        <v>2</v>
      </c>
      <c r="M5" s="818" t="s">
        <v>217</v>
      </c>
      <c r="N5" s="1222"/>
      <c r="O5" s="1223"/>
      <c r="P5" s="15"/>
    </row>
    <row r="6" spans="2:16" ht="16.2" customHeight="1" x14ac:dyDescent="0.25">
      <c r="B6" s="1336" t="s">
        <v>297</v>
      </c>
      <c r="C6" s="1337"/>
      <c r="D6" s="1337"/>
      <c r="E6" s="1338"/>
      <c r="L6" s="817">
        <v>3</v>
      </c>
      <c r="M6" s="818" t="s">
        <v>218</v>
      </c>
      <c r="N6" s="1224"/>
      <c r="O6" s="1225"/>
      <c r="P6" s="15"/>
    </row>
    <row r="7" spans="2:16" ht="16.2" customHeight="1" x14ac:dyDescent="0.25">
      <c r="B7" s="1336" t="s">
        <v>298</v>
      </c>
      <c r="C7" s="1337"/>
      <c r="D7" s="1337"/>
      <c r="E7" s="1338"/>
      <c r="L7" s="817">
        <v>4</v>
      </c>
      <c r="M7" s="818" t="s">
        <v>219</v>
      </c>
      <c r="N7" s="1226"/>
      <c r="O7" s="1227"/>
      <c r="P7" s="15"/>
    </row>
    <row r="8" spans="2:16" ht="16.2" customHeight="1" thickBot="1" x14ac:dyDescent="0.3">
      <c r="B8" s="1336" t="s">
        <v>299</v>
      </c>
      <c r="C8" s="1337"/>
      <c r="D8" s="1337"/>
      <c r="E8" s="1338"/>
      <c r="L8" s="819">
        <v>5</v>
      </c>
      <c r="M8" s="820" t="s">
        <v>221</v>
      </c>
      <c r="N8" s="1216"/>
      <c r="O8" s="1217"/>
      <c r="P8" s="15"/>
    </row>
    <row r="9" spans="2:16" ht="16.2" customHeight="1" x14ac:dyDescent="0.25">
      <c r="B9" s="1336" t="s">
        <v>300</v>
      </c>
      <c r="C9" s="1337"/>
      <c r="D9" s="1337"/>
      <c r="E9" s="1338"/>
      <c r="L9" s="821"/>
      <c r="M9" s="15"/>
      <c r="N9" s="15"/>
      <c r="O9" s="15"/>
      <c r="P9" s="15"/>
    </row>
    <row r="10" spans="2:16" ht="16.2" customHeight="1" x14ac:dyDescent="0.25">
      <c r="B10" s="1336" t="s">
        <v>301</v>
      </c>
      <c r="C10" s="1337"/>
      <c r="D10" s="1337"/>
      <c r="E10" s="1338"/>
    </row>
    <row r="11" spans="2:16" ht="16.2" customHeight="1" x14ac:dyDescent="0.25">
      <c r="B11" s="1339" t="s">
        <v>303</v>
      </c>
      <c r="C11" s="1340"/>
      <c r="D11" s="1340"/>
      <c r="E11" s="1341"/>
      <c r="F11" s="6" t="s">
        <v>20</v>
      </c>
    </row>
    <row r="12" spans="2:16" ht="16.2" customHeight="1" x14ac:dyDescent="0.25">
      <c r="B12" s="1336" t="s">
        <v>302</v>
      </c>
      <c r="C12" s="1342"/>
      <c r="D12" s="1342"/>
      <c r="E12" s="1343"/>
      <c r="J12" s="489"/>
    </row>
    <row r="13" spans="2:16" ht="16.2" customHeight="1" thickBot="1" x14ac:dyDescent="0.3">
      <c r="B13" s="1344" t="s">
        <v>17</v>
      </c>
      <c r="C13" s="1345"/>
      <c r="D13" s="1345"/>
      <c r="E13" s="1346"/>
    </row>
    <row r="14" spans="2:16" ht="16.2" customHeight="1" x14ac:dyDescent="0.25"/>
    <row r="15" spans="2:16" ht="16.2" customHeight="1" x14ac:dyDescent="0.25">
      <c r="B15" s="14" t="s">
        <v>18</v>
      </c>
    </row>
    <row r="16" spans="2:16" ht="16.2" customHeight="1" thickBot="1" x14ac:dyDescent="0.4">
      <c r="B16" s="5" t="s">
        <v>19</v>
      </c>
      <c r="H16" s="15" t="s">
        <v>31</v>
      </c>
      <c r="I16" s="15"/>
      <c r="J16" s="15"/>
      <c r="K16" s="15"/>
      <c r="L16" s="15"/>
      <c r="M16" s="15"/>
    </row>
    <row r="17" spans="2:14" ht="16.2" customHeight="1" x14ac:dyDescent="0.25">
      <c r="B17" s="226" t="s">
        <v>24</v>
      </c>
      <c r="C17" s="227" t="s">
        <v>22</v>
      </c>
      <c r="D17" s="228" t="s">
        <v>288</v>
      </c>
      <c r="H17" s="34" t="s">
        <v>32</v>
      </c>
      <c r="I17" s="35" t="s">
        <v>33</v>
      </c>
      <c r="J17" s="36" t="s">
        <v>34</v>
      </c>
      <c r="K17" s="15"/>
      <c r="L17" s="15"/>
      <c r="M17" s="15"/>
    </row>
    <row r="18" spans="2:14" ht="16.2" customHeight="1" x14ac:dyDescent="0.25">
      <c r="B18" s="13" t="s">
        <v>23</v>
      </c>
      <c r="C18" s="7">
        <f>SUM(C19:C23)</f>
        <v>0.04</v>
      </c>
      <c r="D18" s="8"/>
      <c r="H18" s="16" t="s">
        <v>35</v>
      </c>
      <c r="I18" s="17">
        <v>2.3E-2</v>
      </c>
      <c r="J18" s="18">
        <v>1.2999999999999999E-2</v>
      </c>
      <c r="K18" s="15"/>
      <c r="L18" s="15"/>
      <c r="M18" s="15"/>
    </row>
    <row r="19" spans="2:14" ht="16.2" customHeight="1" x14ac:dyDescent="0.25">
      <c r="B19" s="2" t="s">
        <v>21</v>
      </c>
      <c r="C19" s="58">
        <v>0.01</v>
      </c>
      <c r="D19" s="8"/>
      <c r="E19" s="6" t="s">
        <v>29</v>
      </c>
      <c r="H19" s="16" t="s">
        <v>36</v>
      </c>
      <c r="I19" s="17">
        <v>0.02</v>
      </c>
      <c r="J19" s="18">
        <v>0.01</v>
      </c>
      <c r="K19" s="15"/>
      <c r="L19" s="15"/>
      <c r="M19" s="15"/>
    </row>
    <row r="20" spans="2:14" ht="16.2" customHeight="1" thickBot="1" x14ac:dyDescent="0.3">
      <c r="B20" s="2" t="s">
        <v>30</v>
      </c>
      <c r="C20" s="58">
        <v>2.5000000000000001E-2</v>
      </c>
      <c r="D20" s="8"/>
      <c r="H20" s="19" t="s">
        <v>37</v>
      </c>
      <c r="I20" s="20">
        <v>1.7000000000000001E-2</v>
      </c>
      <c r="J20" s="21">
        <v>7.0000000000000001E-3</v>
      </c>
      <c r="K20" s="15"/>
      <c r="L20" s="15"/>
      <c r="M20" s="15"/>
    </row>
    <row r="21" spans="2:14" ht="16.2" customHeight="1" x14ac:dyDescent="0.25">
      <c r="B21" s="2" t="s">
        <v>26</v>
      </c>
      <c r="C21" s="58">
        <v>5.0000000000000001E-3</v>
      </c>
      <c r="D21" s="8" t="s">
        <v>27</v>
      </c>
      <c r="E21" s="6" t="s">
        <v>28</v>
      </c>
      <c r="H21" s="37" t="s">
        <v>38</v>
      </c>
      <c r="I21" s="38" t="s">
        <v>40</v>
      </c>
      <c r="J21" s="38" t="s">
        <v>41</v>
      </c>
      <c r="K21" s="38" t="s">
        <v>42</v>
      </c>
      <c r="L21" s="38" t="s">
        <v>43</v>
      </c>
      <c r="M21" s="39" t="s">
        <v>44</v>
      </c>
      <c r="N21" s="6" t="s">
        <v>45</v>
      </c>
    </row>
    <row r="22" spans="2:14" ht="16.2" customHeight="1" x14ac:dyDescent="0.25">
      <c r="B22" s="2"/>
      <c r="C22" s="58"/>
      <c r="D22" s="8"/>
      <c r="H22" s="22" t="s">
        <v>62</v>
      </c>
      <c r="I22" s="23">
        <v>-1E-3</v>
      </c>
      <c r="J22" s="23">
        <v>0</v>
      </c>
      <c r="K22" s="23">
        <v>3.0000000000000001E-3</v>
      </c>
      <c r="L22" s="23">
        <v>4.0000000000000001E-3</v>
      </c>
      <c r="M22" s="24">
        <v>5.0000000000000001E-3</v>
      </c>
    </row>
    <row r="23" spans="2:14" ht="16.2" customHeight="1" thickBot="1" x14ac:dyDescent="0.3">
      <c r="B23" s="3"/>
      <c r="C23" s="44"/>
      <c r="D23" s="9"/>
      <c r="H23" s="40" t="s">
        <v>39</v>
      </c>
      <c r="I23" s="41" t="s">
        <v>46</v>
      </c>
      <c r="J23" s="41" t="s">
        <v>47</v>
      </c>
      <c r="K23" s="41" t="s">
        <v>48</v>
      </c>
      <c r="L23" s="41" t="s">
        <v>49</v>
      </c>
      <c r="M23" s="42" t="s">
        <v>50</v>
      </c>
    </row>
    <row r="24" spans="2:14" ht="16.2" customHeight="1" thickBot="1" x14ac:dyDescent="0.3">
      <c r="H24" s="25" t="s">
        <v>63</v>
      </c>
      <c r="I24" s="26">
        <v>-5.0000000000000001E-3</v>
      </c>
      <c r="J24" s="26">
        <v>-3.0000000000000001E-3</v>
      </c>
      <c r="K24" s="26">
        <v>0</v>
      </c>
      <c r="L24" s="26">
        <v>6.0000000000000001E-3</v>
      </c>
      <c r="M24" s="27">
        <v>0.01</v>
      </c>
    </row>
    <row r="25" spans="2:14" ht="16.2" customHeight="1" x14ac:dyDescent="0.25"/>
    <row r="26" spans="2:14" ht="16.2" customHeight="1" thickBot="1" x14ac:dyDescent="0.4">
      <c r="B26" s="5" t="s">
        <v>51</v>
      </c>
      <c r="H26" s="5" t="s">
        <v>57</v>
      </c>
    </row>
    <row r="27" spans="2:14" ht="16.2" customHeight="1" x14ac:dyDescent="0.25">
      <c r="B27" s="226" t="s">
        <v>289</v>
      </c>
      <c r="C27" s="227" t="s">
        <v>290</v>
      </c>
      <c r="D27" s="228" t="s">
        <v>291</v>
      </c>
      <c r="H27" s="226" t="s">
        <v>292</v>
      </c>
      <c r="I27" s="227" t="s">
        <v>293</v>
      </c>
      <c r="J27" s="228" t="s">
        <v>294</v>
      </c>
    </row>
    <row r="28" spans="2:14" ht="16.2" customHeight="1" x14ac:dyDescent="0.25">
      <c r="B28" s="13" t="s">
        <v>53</v>
      </c>
      <c r="C28" s="7">
        <f>SUM(C29:C33)</f>
        <v>0.01</v>
      </c>
      <c r="D28" s="8"/>
      <c r="H28" s="501" t="s">
        <v>59</v>
      </c>
      <c r="I28" s="43">
        <v>4.4999999999999998E-2</v>
      </c>
      <c r="J28" s="8"/>
    </row>
    <row r="29" spans="2:14" ht="16.2" customHeight="1" x14ac:dyDescent="0.25">
      <c r="B29" s="2" t="s">
        <v>54</v>
      </c>
      <c r="C29" s="58">
        <v>5.0000000000000001E-3</v>
      </c>
      <c r="D29" s="8"/>
      <c r="H29" s="501" t="s">
        <v>60</v>
      </c>
      <c r="I29" s="43"/>
      <c r="J29" s="8"/>
    </row>
    <row r="30" spans="2:14" ht="16.2" customHeight="1" x14ac:dyDescent="0.25">
      <c r="B30" s="2" t="s">
        <v>55</v>
      </c>
      <c r="C30" s="58">
        <v>5.0000000000000001E-3</v>
      </c>
      <c r="D30" s="8"/>
      <c r="E30" s="6" t="s">
        <v>56</v>
      </c>
      <c r="H30" s="501" t="s">
        <v>647</v>
      </c>
      <c r="I30" s="43"/>
      <c r="J30" s="8"/>
    </row>
    <row r="31" spans="2:14" ht="16.2" customHeight="1" x14ac:dyDescent="0.25">
      <c r="B31" s="2"/>
      <c r="C31" s="58"/>
      <c r="D31" s="8"/>
      <c r="H31" s="501" t="s">
        <v>597</v>
      </c>
      <c r="I31" s="43"/>
      <c r="J31" s="8"/>
    </row>
    <row r="32" spans="2:14" ht="16.2" customHeight="1" x14ac:dyDescent="0.25">
      <c r="B32" s="2"/>
      <c r="C32" s="58"/>
      <c r="D32" s="8"/>
      <c r="H32" s="501" t="s">
        <v>598</v>
      </c>
      <c r="I32" s="43">
        <v>4.1000000000000002E-2</v>
      </c>
      <c r="J32" s="8"/>
    </row>
    <row r="33" spans="2:15" ht="16.2" customHeight="1" thickBot="1" x14ac:dyDescent="0.3">
      <c r="B33" s="3"/>
      <c r="C33" s="44"/>
      <c r="D33" s="9"/>
      <c r="H33" s="501" t="s">
        <v>599</v>
      </c>
      <c r="I33" s="43"/>
      <c r="J33" s="8"/>
    </row>
    <row r="34" spans="2:15" ht="16.2" customHeight="1" thickBot="1" x14ac:dyDescent="0.3">
      <c r="H34" s="502" t="s">
        <v>596</v>
      </c>
      <c r="I34" s="148"/>
      <c r="J34" s="9"/>
    </row>
    <row r="35" spans="2:15" ht="16.2" customHeight="1" x14ac:dyDescent="0.25">
      <c r="B35" s="14" t="s">
        <v>58</v>
      </c>
    </row>
    <row r="36" spans="2:15" ht="16.2" customHeight="1" thickBot="1" x14ac:dyDescent="0.4">
      <c r="B36" s="5" t="s">
        <v>61</v>
      </c>
      <c r="D36" s="589" t="s">
        <v>646</v>
      </c>
      <c r="H36" s="5" t="s">
        <v>93</v>
      </c>
      <c r="L36" s="5" t="s">
        <v>100</v>
      </c>
    </row>
    <row r="37" spans="2:15" ht="16.2" customHeight="1" x14ac:dyDescent="0.25">
      <c r="B37" s="226" t="s">
        <v>309</v>
      </c>
      <c r="C37" s="227" t="s">
        <v>310</v>
      </c>
      <c r="D37" s="227" t="s">
        <v>311</v>
      </c>
      <c r="E37" s="228" t="s">
        <v>312</v>
      </c>
      <c r="H37" s="226" t="s">
        <v>304</v>
      </c>
      <c r="I37" s="227" t="s">
        <v>305</v>
      </c>
      <c r="J37" s="228" t="s">
        <v>294</v>
      </c>
      <c r="L37" s="226" t="s">
        <v>306</v>
      </c>
      <c r="M37" s="227" t="s">
        <v>307</v>
      </c>
      <c r="N37" s="228" t="s">
        <v>308</v>
      </c>
    </row>
    <row r="38" spans="2:15" ht="16.2" customHeight="1" x14ac:dyDescent="0.25">
      <c r="B38" s="690">
        <f>C6</f>
        <v>0</v>
      </c>
      <c r="C38" s="689">
        <f>IF(B38="一般计税",C39,C40)</f>
        <v>0.05</v>
      </c>
      <c r="D38" s="30"/>
      <c r="E38" s="31" t="s">
        <v>73</v>
      </c>
      <c r="H38" s="10" t="s">
        <v>86</v>
      </c>
      <c r="I38" s="45">
        <v>7.0000000000000007E-2</v>
      </c>
      <c r="J38" s="28"/>
      <c r="L38" s="10" t="s">
        <v>103</v>
      </c>
      <c r="M38" s="45">
        <v>0.25</v>
      </c>
      <c r="N38" s="28"/>
      <c r="O38" s="33"/>
    </row>
    <row r="39" spans="2:15" ht="16.2" customHeight="1" x14ac:dyDescent="0.25">
      <c r="B39" s="10" t="s">
        <v>76</v>
      </c>
      <c r="C39" s="45">
        <v>0.09</v>
      </c>
      <c r="D39" s="30"/>
      <c r="E39" s="31" t="s">
        <v>73</v>
      </c>
      <c r="H39" s="10" t="s">
        <v>87</v>
      </c>
      <c r="I39" s="45">
        <v>0.03</v>
      </c>
      <c r="J39" s="28"/>
      <c r="L39" s="10" t="s">
        <v>104</v>
      </c>
      <c r="M39" s="45">
        <v>0.15</v>
      </c>
      <c r="N39" s="28"/>
    </row>
    <row r="40" spans="2:15" ht="16.2" customHeight="1" x14ac:dyDescent="0.25">
      <c r="B40" s="10" t="s">
        <v>77</v>
      </c>
      <c r="C40" s="45">
        <v>0.05</v>
      </c>
      <c r="D40" s="30"/>
      <c r="E40" s="31" t="s">
        <v>73</v>
      </c>
      <c r="H40" s="10" t="s">
        <v>88</v>
      </c>
      <c r="I40" s="45">
        <v>0.02</v>
      </c>
      <c r="J40" s="28"/>
      <c r="L40" s="10"/>
      <c r="M40" s="45"/>
      <c r="N40" s="28"/>
    </row>
    <row r="41" spans="2:15" ht="16.2" customHeight="1" thickBot="1" x14ac:dyDescent="0.3">
      <c r="B41" s="10" t="s">
        <v>78</v>
      </c>
      <c r="C41" s="45">
        <v>0.09</v>
      </c>
      <c r="D41" s="30"/>
      <c r="E41" s="31" t="s">
        <v>72</v>
      </c>
      <c r="H41" s="10" t="s">
        <v>89</v>
      </c>
      <c r="I41" s="45">
        <v>5.0000000000000001E-4</v>
      </c>
      <c r="J41" s="28"/>
      <c r="L41" s="11"/>
      <c r="M41" s="47"/>
      <c r="N41" s="29"/>
    </row>
    <row r="42" spans="2:15" ht="16.2" customHeight="1" x14ac:dyDescent="0.25">
      <c r="B42" s="10" t="s">
        <v>79</v>
      </c>
      <c r="C42" s="45">
        <v>0.09</v>
      </c>
      <c r="D42" s="30"/>
      <c r="E42" s="31" t="s">
        <v>72</v>
      </c>
      <c r="F42" s="33" t="s">
        <v>85</v>
      </c>
      <c r="H42" s="10" t="s">
        <v>90</v>
      </c>
      <c r="I42" s="45">
        <v>2.9999999999999997E-4</v>
      </c>
      <c r="J42" s="28"/>
    </row>
    <row r="43" spans="2:15" ht="16.2" customHeight="1" x14ac:dyDescent="0.25">
      <c r="B43" s="10" t="s">
        <v>64</v>
      </c>
      <c r="C43" s="30">
        <v>0.09</v>
      </c>
      <c r="D43" s="45">
        <v>0.09</v>
      </c>
      <c r="E43" s="31" t="s">
        <v>75</v>
      </c>
      <c r="F43" s="33" t="s">
        <v>80</v>
      </c>
      <c r="H43" s="10" t="s">
        <v>91</v>
      </c>
      <c r="I43" s="45"/>
      <c r="J43" s="28"/>
    </row>
    <row r="44" spans="2:15" ht="16.2" customHeight="1" x14ac:dyDescent="0.25">
      <c r="B44" s="10" t="s">
        <v>65</v>
      </c>
      <c r="C44" s="30">
        <v>0.06</v>
      </c>
      <c r="D44" s="45">
        <v>4.4999999999999998E-2</v>
      </c>
      <c r="E44" s="31" t="s">
        <v>74</v>
      </c>
      <c r="F44" s="33" t="s">
        <v>81</v>
      </c>
      <c r="H44" s="10" t="s">
        <v>92</v>
      </c>
      <c r="I44" s="45"/>
      <c r="J44" s="28"/>
    </row>
    <row r="45" spans="2:15" ht="16.2" customHeight="1" x14ac:dyDescent="0.25">
      <c r="B45" s="10" t="s">
        <v>66</v>
      </c>
      <c r="C45" s="30">
        <v>0.09</v>
      </c>
      <c r="D45" s="45">
        <v>7.4999999999999997E-2</v>
      </c>
      <c r="E45" s="31" t="s">
        <v>74</v>
      </c>
      <c r="F45" s="33" t="s">
        <v>82</v>
      </c>
      <c r="H45" s="10" t="s">
        <v>94</v>
      </c>
      <c r="I45" s="45">
        <v>0.03</v>
      </c>
      <c r="J45" s="28"/>
    </row>
    <row r="46" spans="2:15" ht="16.2" customHeight="1" x14ac:dyDescent="0.25">
      <c r="B46" s="10" t="s">
        <v>67</v>
      </c>
      <c r="C46" s="30">
        <v>0.09</v>
      </c>
      <c r="D46" s="45">
        <v>8.5000000000000006E-2</v>
      </c>
      <c r="E46" s="31" t="s">
        <v>74</v>
      </c>
      <c r="F46" s="33" t="s">
        <v>81</v>
      </c>
      <c r="H46" s="48" t="s">
        <v>105</v>
      </c>
      <c r="I46" s="49">
        <v>0.12</v>
      </c>
      <c r="J46" s="50"/>
    </row>
    <row r="47" spans="2:15" ht="16.2" customHeight="1" x14ac:dyDescent="0.25">
      <c r="B47" s="10" t="s">
        <v>68</v>
      </c>
      <c r="C47" s="30">
        <v>0.09</v>
      </c>
      <c r="D47" s="45">
        <v>7.4999999999999997E-2</v>
      </c>
      <c r="E47" s="31" t="s">
        <v>74</v>
      </c>
      <c r="F47" s="33" t="s">
        <v>81</v>
      </c>
      <c r="H47" s="48" t="s">
        <v>106</v>
      </c>
      <c r="I47" s="49">
        <v>1.2E-2</v>
      </c>
      <c r="J47" s="50"/>
    </row>
    <row r="48" spans="2:15" ht="16.2" customHeight="1" thickBot="1" x14ac:dyDescent="0.3">
      <c r="B48" s="10" t="s">
        <v>69</v>
      </c>
      <c r="C48" s="30">
        <v>0.09</v>
      </c>
      <c r="D48" s="45">
        <v>7.4999999999999997E-2</v>
      </c>
      <c r="E48" s="31" t="s">
        <v>74</v>
      </c>
      <c r="F48" s="33" t="s">
        <v>81</v>
      </c>
      <c r="H48" s="11"/>
      <c r="I48" s="47"/>
      <c r="J48" s="29"/>
    </row>
    <row r="49" spans="2:6" ht="16.2" customHeight="1" x14ac:dyDescent="0.25">
      <c r="B49" s="10" t="s">
        <v>70</v>
      </c>
      <c r="C49" s="30">
        <v>0.09</v>
      </c>
      <c r="D49" s="45">
        <v>7.4999999999999997E-2</v>
      </c>
      <c r="E49" s="31" t="s">
        <v>74</v>
      </c>
      <c r="F49" s="33" t="s">
        <v>83</v>
      </c>
    </row>
    <row r="50" spans="2:6" ht="16.2" customHeight="1" x14ac:dyDescent="0.25">
      <c r="B50" s="10" t="s">
        <v>52</v>
      </c>
      <c r="C50" s="30">
        <v>1.4999999999999999E-2</v>
      </c>
      <c r="D50" s="45">
        <v>8.0000000000000002E-3</v>
      </c>
      <c r="E50" s="31" t="s">
        <v>74</v>
      </c>
      <c r="F50" s="33" t="s">
        <v>84</v>
      </c>
    </row>
    <row r="51" spans="2:6" ht="16.2" customHeight="1" x14ac:dyDescent="0.25">
      <c r="B51" s="10" t="s">
        <v>25</v>
      </c>
      <c r="C51" s="30">
        <v>0.02</v>
      </c>
      <c r="D51" s="45">
        <v>1.2E-2</v>
      </c>
      <c r="E51" s="31" t="s">
        <v>74</v>
      </c>
      <c r="F51" s="33"/>
    </row>
    <row r="52" spans="2:6" ht="16.2" customHeight="1" thickBot="1" x14ac:dyDescent="0.3">
      <c r="B52" s="11"/>
      <c r="C52" s="12"/>
      <c r="D52" s="46"/>
      <c r="E52" s="32"/>
      <c r="F52" s="33"/>
    </row>
    <row r="53" spans="2:6" ht="16.2" customHeight="1" x14ac:dyDescent="0.25"/>
    <row r="54" spans="2:6" ht="16.2" customHeight="1" thickBot="1" x14ac:dyDescent="0.4">
      <c r="B54" s="5" t="s">
        <v>98</v>
      </c>
    </row>
    <row r="55" spans="2:6" ht="16.2" customHeight="1" x14ac:dyDescent="0.25">
      <c r="B55" s="226" t="s">
        <v>309</v>
      </c>
      <c r="C55" s="227" t="s">
        <v>310</v>
      </c>
      <c r="D55" s="228" t="s">
        <v>294</v>
      </c>
    </row>
    <row r="56" spans="2:6" ht="16.2" customHeight="1" x14ac:dyDescent="0.25">
      <c r="B56" s="10" t="s">
        <v>96</v>
      </c>
      <c r="C56" s="45">
        <v>0.03</v>
      </c>
      <c r="D56" s="28" t="s">
        <v>95</v>
      </c>
      <c r="E56" s="33" t="s">
        <v>97</v>
      </c>
    </row>
    <row r="57" spans="2:6" ht="16.2" customHeight="1" x14ac:dyDescent="0.25">
      <c r="B57" s="10" t="s">
        <v>96</v>
      </c>
      <c r="C57" s="45">
        <v>0.03</v>
      </c>
      <c r="D57" s="28" t="s">
        <v>71</v>
      </c>
    </row>
    <row r="58" spans="2:6" ht="16.2" customHeight="1" x14ac:dyDescent="0.25">
      <c r="B58" s="10" t="s">
        <v>107</v>
      </c>
      <c r="C58" s="45">
        <v>0.02</v>
      </c>
      <c r="D58" s="28"/>
      <c r="E58" s="33" t="s">
        <v>696</v>
      </c>
    </row>
    <row r="59" spans="2:6" ht="16.2" customHeight="1" x14ac:dyDescent="0.25">
      <c r="B59" s="10" t="s">
        <v>108</v>
      </c>
      <c r="C59" s="45">
        <v>0.04</v>
      </c>
      <c r="D59" s="28" t="s">
        <v>102</v>
      </c>
      <c r="E59" s="33" t="s">
        <v>697</v>
      </c>
    </row>
    <row r="60" spans="2:6" ht="16.2" customHeight="1" x14ac:dyDescent="0.25">
      <c r="B60" s="10" t="s">
        <v>109</v>
      </c>
      <c r="C60" s="45">
        <v>0.06</v>
      </c>
      <c r="D60" s="28" t="s">
        <v>101</v>
      </c>
      <c r="E60" s="33" t="s">
        <v>698</v>
      </c>
    </row>
    <row r="61" spans="2:6" ht="16.2" customHeight="1" x14ac:dyDescent="0.25">
      <c r="B61" s="10" t="s">
        <v>110</v>
      </c>
      <c r="C61" s="45">
        <v>0</v>
      </c>
      <c r="D61" s="28"/>
      <c r="E61" s="33" t="s">
        <v>699</v>
      </c>
    </row>
    <row r="62" spans="2:6" ht="16.2" customHeight="1" x14ac:dyDescent="0.25">
      <c r="B62" s="10" t="s">
        <v>111</v>
      </c>
      <c r="C62" s="45"/>
      <c r="D62" s="28"/>
    </row>
    <row r="63" spans="2:6" ht="16.2" customHeight="1" x14ac:dyDescent="0.25">
      <c r="B63" s="10"/>
      <c r="C63" s="45"/>
      <c r="D63" s="28"/>
    </row>
    <row r="64" spans="2:6" ht="16.2" customHeight="1" x14ac:dyDescent="0.25">
      <c r="B64" s="10"/>
      <c r="C64" s="45"/>
      <c r="D64" s="28"/>
    </row>
    <row r="65" spans="2:22" ht="16.2" customHeight="1" thickBot="1" x14ac:dyDescent="0.3">
      <c r="B65" s="11"/>
      <c r="C65" s="47"/>
      <c r="D65" s="29"/>
    </row>
    <row r="66" spans="2:22" ht="16.2" customHeight="1" x14ac:dyDescent="0.25"/>
    <row r="67" spans="2:22" ht="16.2" customHeight="1" x14ac:dyDescent="0.25">
      <c r="B67" s="1128" t="s">
        <v>941</v>
      </c>
      <c r="C67" s="936"/>
      <c r="D67" s="936"/>
      <c r="E67" s="936"/>
      <c r="F67" s="936"/>
      <c r="G67" s="936"/>
      <c r="H67" s="936"/>
      <c r="I67" s="936"/>
      <c r="J67" s="936"/>
      <c r="K67" s="936"/>
      <c r="L67" s="936"/>
      <c r="M67" s="936"/>
      <c r="N67" s="936"/>
      <c r="O67" s="936"/>
      <c r="P67" s="936"/>
      <c r="Q67" s="936"/>
      <c r="R67" s="936"/>
      <c r="S67" s="936"/>
      <c r="T67" s="936"/>
      <c r="U67" s="936"/>
      <c r="V67" s="936"/>
    </row>
    <row r="68" spans="2:22" ht="16.2" customHeight="1" x14ac:dyDescent="0.25">
      <c r="B68" s="937" t="s">
        <v>944</v>
      </c>
      <c r="C68" s="939" t="s">
        <v>942</v>
      </c>
      <c r="D68" s="939" t="s">
        <v>945</v>
      </c>
      <c r="E68" s="939" t="s">
        <v>946</v>
      </c>
      <c r="F68" s="939" t="s">
        <v>947</v>
      </c>
      <c r="G68" s="939" t="s">
        <v>948</v>
      </c>
      <c r="H68" s="939" t="s">
        <v>949</v>
      </c>
      <c r="I68" s="939" t="s">
        <v>950</v>
      </c>
      <c r="J68" s="940"/>
      <c r="K68" s="940"/>
      <c r="L68" s="938"/>
      <c r="M68" s="938"/>
      <c r="N68" s="938"/>
    </row>
    <row r="69" spans="2:22" ht="16.2" customHeight="1" x14ac:dyDescent="0.25">
      <c r="B69" s="937"/>
      <c r="C69" s="939" t="str">
        <f>'B2-规划信息'!D23</f>
        <v>Y</v>
      </c>
      <c r="D69" s="939" t="str">
        <f>'B2-规划信息'!E23</f>
        <v>Y</v>
      </c>
      <c r="E69" s="939" t="str">
        <f>'B2-规划信息'!F23</f>
        <v>Y</v>
      </c>
      <c r="F69" s="939" t="str">
        <f>'B2-规划信息'!G23</f>
        <v>Y</v>
      </c>
      <c r="G69" s="939" t="str">
        <f>'B2-规划信息'!H23</f>
        <v>Y</v>
      </c>
      <c r="H69" s="939" t="str">
        <f>'B2-规划信息'!I23</f>
        <v>Y</v>
      </c>
      <c r="I69" s="939" t="str">
        <f>'B2-规划信息'!J23</f>
        <v>Y</v>
      </c>
      <c r="J69" s="940"/>
      <c r="K69" s="940"/>
      <c r="L69" s="938"/>
      <c r="M69" s="938"/>
      <c r="N69" s="938"/>
    </row>
    <row r="70" spans="2:22" ht="16.2" customHeight="1" x14ac:dyDescent="0.25">
      <c r="B70" s="937" t="s">
        <v>951</v>
      </c>
      <c r="C70" s="939" t="s">
        <v>952</v>
      </c>
      <c r="D70" s="939" t="s">
        <v>1010</v>
      </c>
      <c r="E70" s="939" t="s">
        <v>1012</v>
      </c>
      <c r="F70" s="939" t="s">
        <v>1013</v>
      </c>
      <c r="G70" s="939"/>
      <c r="H70" s="939"/>
      <c r="I70" s="939"/>
      <c r="J70" s="940"/>
      <c r="K70" s="940"/>
      <c r="L70" s="938"/>
      <c r="M70" s="938"/>
      <c r="N70" s="938"/>
    </row>
    <row r="71" spans="2:22" ht="16.2" customHeight="1" x14ac:dyDescent="0.25">
      <c r="B71" s="937"/>
      <c r="C71" s="939" t="str">
        <f>'B4-2销售回款【输出】'!J274</f>
        <v>Y</v>
      </c>
      <c r="D71" s="939" t="str">
        <f>'A4-动态存货'!G35</f>
        <v>Y</v>
      </c>
      <c r="E71" s="939" t="str">
        <f ca="1">'A4-动态存货'!R35</f>
        <v>Y</v>
      </c>
      <c r="F71" s="939" t="str">
        <f ca="1">'A4-动态存货'!T35</f>
        <v>Y</v>
      </c>
      <c r="G71" s="939"/>
      <c r="H71" s="939"/>
      <c r="I71" s="939"/>
      <c r="J71" s="940"/>
      <c r="K71" s="940"/>
      <c r="L71" s="938"/>
      <c r="M71" s="938"/>
      <c r="N71" s="938"/>
    </row>
    <row r="72" spans="2:22" ht="16.2" customHeight="1" x14ac:dyDescent="0.25">
      <c r="B72" s="937" t="s">
        <v>953</v>
      </c>
      <c r="C72" s="939" t="s">
        <v>958</v>
      </c>
      <c r="D72" s="939"/>
      <c r="E72" s="939"/>
      <c r="F72" s="939"/>
      <c r="G72" s="939"/>
      <c r="H72" s="939"/>
      <c r="I72" s="939"/>
      <c r="J72" s="940"/>
      <c r="K72" s="940"/>
      <c r="L72" s="938"/>
      <c r="M72" s="938"/>
      <c r="N72" s="938"/>
    </row>
    <row r="73" spans="2:22" ht="16.2" customHeight="1" x14ac:dyDescent="0.25">
      <c r="B73" s="937"/>
      <c r="C73" s="939" t="str">
        <f>'C2-成本支付'!K33</f>
        <v>Y</v>
      </c>
      <c r="D73" s="939"/>
      <c r="E73" s="939"/>
      <c r="F73" s="939"/>
      <c r="G73" s="939"/>
      <c r="H73" s="939"/>
      <c r="I73" s="939"/>
      <c r="J73" s="940"/>
      <c r="K73" s="940"/>
      <c r="L73" s="938"/>
      <c r="M73" s="938"/>
      <c r="N73" s="938"/>
    </row>
    <row r="74" spans="2:22" ht="16.2" customHeight="1" x14ac:dyDescent="0.25">
      <c r="B74" s="937" t="s">
        <v>954</v>
      </c>
      <c r="C74" s="939" t="s">
        <v>955</v>
      </c>
      <c r="D74" s="939"/>
      <c r="E74" s="939"/>
      <c r="F74" s="939"/>
      <c r="G74" s="939"/>
      <c r="H74" s="939"/>
      <c r="I74" s="939"/>
      <c r="J74" s="940"/>
      <c r="K74" s="940"/>
      <c r="L74" s="938"/>
      <c r="M74" s="938"/>
      <c r="N74" s="938"/>
    </row>
    <row r="75" spans="2:22" ht="16.2" customHeight="1" x14ac:dyDescent="0.25">
      <c r="B75" s="937"/>
      <c r="C75" s="939" t="str">
        <f>'D2-税金支付'!F22</f>
        <v>Y</v>
      </c>
      <c r="D75" s="939"/>
      <c r="E75" s="939"/>
      <c r="F75" s="939"/>
      <c r="G75" s="939"/>
      <c r="H75" s="939"/>
      <c r="I75" s="939"/>
      <c r="J75" s="940"/>
      <c r="K75" s="940"/>
      <c r="L75" s="938"/>
      <c r="M75" s="938"/>
      <c r="N75" s="938"/>
    </row>
    <row r="76" spans="2:22" ht="16.2" customHeight="1" x14ac:dyDescent="0.25">
      <c r="B76" s="937" t="s">
        <v>964</v>
      </c>
      <c r="C76" s="939" t="s">
        <v>966</v>
      </c>
      <c r="D76" s="939"/>
      <c r="E76" s="939"/>
      <c r="F76" s="939"/>
      <c r="G76" s="939"/>
      <c r="H76" s="939"/>
      <c r="I76" s="939"/>
      <c r="J76" s="940"/>
      <c r="K76" s="940"/>
      <c r="L76" s="938"/>
      <c r="M76" s="938"/>
      <c r="N76" s="938"/>
    </row>
    <row r="77" spans="2:22" ht="16.2" customHeight="1" x14ac:dyDescent="0.25">
      <c r="B77" s="937"/>
      <c r="C77" s="939" t="str">
        <f>'A2-现金流量'!E39</f>
        <v>Y</v>
      </c>
      <c r="D77" s="939"/>
      <c r="E77" s="939"/>
      <c r="F77" s="939"/>
      <c r="G77" s="939"/>
      <c r="H77" s="939"/>
      <c r="I77" s="939"/>
      <c r="J77" s="940"/>
      <c r="K77" s="940"/>
      <c r="L77" s="938"/>
      <c r="M77" s="938"/>
      <c r="N77" s="938"/>
    </row>
    <row r="78" spans="2:22" ht="16.2" customHeight="1" x14ac:dyDescent="0.25">
      <c r="B78" s="937" t="s">
        <v>965</v>
      </c>
      <c r="C78" s="939" t="s">
        <v>956</v>
      </c>
      <c r="D78" s="939" t="s">
        <v>957</v>
      </c>
      <c r="E78" s="939"/>
      <c r="F78" s="939"/>
      <c r="G78" s="939"/>
      <c r="H78" s="939"/>
      <c r="I78" s="939"/>
      <c r="J78" s="940"/>
      <c r="K78" s="940"/>
      <c r="L78" s="938"/>
      <c r="M78" s="938"/>
      <c r="N78" s="938"/>
    </row>
    <row r="79" spans="2:22" ht="16.2" customHeight="1" x14ac:dyDescent="0.25">
      <c r="B79" s="937"/>
      <c r="C79" s="939" t="str">
        <f>IF(AND(ROUND('A3-利润表'!E32-'A1-评价指标'!H31,0)=0),"Y","N")</f>
        <v>Y</v>
      </c>
      <c r="D79" s="939" t="str">
        <f>'A2-现金流量'!F39</f>
        <v>Y</v>
      </c>
      <c r="E79" s="939"/>
      <c r="F79" s="939"/>
      <c r="G79" s="939"/>
      <c r="H79" s="939"/>
      <c r="I79" s="939"/>
      <c r="J79" s="940"/>
      <c r="K79" s="940"/>
      <c r="L79" s="938"/>
      <c r="M79" s="938"/>
      <c r="N79" s="938"/>
    </row>
    <row r="80" spans="2:22" ht="16.2" customHeight="1" x14ac:dyDescent="0.25">
      <c r="B80" s="937"/>
      <c r="C80" s="939"/>
      <c r="D80" s="939"/>
      <c r="E80" s="939"/>
      <c r="F80" s="939"/>
      <c r="G80" s="939"/>
      <c r="H80" s="939"/>
      <c r="I80" s="939"/>
      <c r="J80" s="940"/>
      <c r="K80" s="940"/>
      <c r="L80" s="938"/>
      <c r="M80" s="938"/>
      <c r="N80" s="938"/>
    </row>
    <row r="81" spans="2:14" ht="16.2" customHeight="1" x14ac:dyDescent="0.25">
      <c r="B81" s="937"/>
      <c r="C81" s="939"/>
      <c r="D81" s="939"/>
      <c r="E81" s="939"/>
      <c r="F81" s="939"/>
      <c r="G81" s="939"/>
      <c r="H81" s="939"/>
      <c r="I81" s="939"/>
      <c r="J81" s="940"/>
      <c r="K81" s="940"/>
      <c r="L81" s="938"/>
      <c r="M81" s="938"/>
      <c r="N81" s="938"/>
    </row>
    <row r="82" spans="2:14" ht="16.2" customHeight="1" x14ac:dyDescent="0.25">
      <c r="B82" s="937"/>
      <c r="C82" s="939"/>
      <c r="D82" s="939"/>
      <c r="E82" s="939"/>
      <c r="F82" s="939"/>
      <c r="G82" s="939"/>
      <c r="H82" s="939"/>
      <c r="I82" s="939"/>
      <c r="J82" s="940"/>
      <c r="K82" s="940"/>
      <c r="L82" s="938"/>
      <c r="M82" s="938"/>
      <c r="N82" s="938"/>
    </row>
    <row r="83" spans="2:14" ht="16.2" customHeight="1" x14ac:dyDescent="0.25">
      <c r="B83" s="937"/>
      <c r="C83" s="939"/>
      <c r="D83" s="939"/>
      <c r="E83" s="939"/>
      <c r="F83" s="939"/>
      <c r="G83" s="939"/>
      <c r="H83" s="939"/>
      <c r="I83" s="939"/>
      <c r="J83" s="940"/>
      <c r="K83" s="940"/>
      <c r="L83" s="938"/>
      <c r="M83" s="938"/>
      <c r="N83" s="938"/>
    </row>
    <row r="84" spans="2:14" ht="16.2" customHeight="1" x14ac:dyDescent="0.25">
      <c r="B84" s="937"/>
      <c r="C84" s="939"/>
      <c r="D84" s="939"/>
      <c r="E84" s="939"/>
      <c r="F84" s="939"/>
      <c r="G84" s="939"/>
      <c r="H84" s="939"/>
      <c r="I84" s="939"/>
      <c r="J84" s="940"/>
      <c r="K84" s="940"/>
      <c r="L84" s="938"/>
      <c r="M84" s="938"/>
      <c r="N84" s="938"/>
    </row>
    <row r="85" spans="2:14" ht="16.2" customHeight="1" x14ac:dyDescent="0.25">
      <c r="B85" s="937"/>
      <c r="C85" s="939"/>
      <c r="D85" s="939"/>
      <c r="E85" s="939"/>
      <c r="F85" s="939"/>
      <c r="G85" s="939"/>
      <c r="H85" s="939"/>
      <c r="I85" s="939"/>
      <c r="J85" s="940"/>
      <c r="K85" s="940"/>
      <c r="L85" s="938"/>
      <c r="M85" s="938"/>
      <c r="N85" s="938"/>
    </row>
    <row r="86" spans="2:14" ht="16.2" customHeight="1" x14ac:dyDescent="0.25">
      <c r="C86" s="940"/>
      <c r="D86" s="940"/>
      <c r="E86" s="940"/>
      <c r="F86" s="940"/>
      <c r="G86" s="940"/>
      <c r="H86" s="940"/>
      <c r="I86" s="940"/>
      <c r="J86" s="940"/>
      <c r="K86" s="940"/>
      <c r="L86" s="938"/>
      <c r="M86" s="938"/>
      <c r="N86" s="938"/>
    </row>
    <row r="87" spans="2:14" ht="16.2" customHeight="1" x14ac:dyDescent="0.25">
      <c r="C87" s="940"/>
      <c r="D87" s="940"/>
      <c r="E87" s="940"/>
      <c r="F87" s="940"/>
      <c r="G87" s="940"/>
      <c r="H87" s="940"/>
      <c r="I87" s="940"/>
      <c r="J87" s="940"/>
      <c r="K87" s="940"/>
      <c r="L87" s="938"/>
      <c r="M87" s="938"/>
      <c r="N87" s="938"/>
    </row>
    <row r="88" spans="2:14" ht="16.2" customHeight="1" x14ac:dyDescent="0.25">
      <c r="C88" s="940"/>
      <c r="D88" s="940"/>
      <c r="E88" s="940"/>
      <c r="F88" s="940"/>
      <c r="G88" s="940"/>
      <c r="H88" s="940"/>
      <c r="I88" s="940"/>
      <c r="J88" s="940"/>
      <c r="K88" s="940"/>
      <c r="L88" s="938"/>
      <c r="M88" s="938"/>
      <c r="N88" s="938"/>
    </row>
    <row r="89" spans="2:14" ht="16.2" customHeight="1" x14ac:dyDescent="0.25">
      <c r="C89" s="940"/>
      <c r="D89" s="940"/>
      <c r="E89" s="940"/>
      <c r="F89" s="940"/>
      <c r="G89" s="940"/>
      <c r="H89" s="940"/>
      <c r="I89" s="940"/>
      <c r="J89" s="940"/>
      <c r="K89" s="940"/>
      <c r="L89" s="938"/>
      <c r="M89" s="938"/>
      <c r="N89" s="938"/>
    </row>
    <row r="90" spans="2:14" ht="16.2" customHeight="1" x14ac:dyDescent="0.25">
      <c r="C90" s="938"/>
      <c r="D90" s="938"/>
      <c r="E90" s="938"/>
      <c r="F90" s="938"/>
      <c r="G90" s="938"/>
      <c r="H90" s="938"/>
      <c r="I90" s="938"/>
      <c r="J90" s="938"/>
      <c r="K90" s="938"/>
      <c r="L90" s="938"/>
      <c r="M90" s="938"/>
      <c r="N90" s="938"/>
    </row>
    <row r="91" spans="2:14" ht="16.2" customHeight="1" x14ac:dyDescent="0.25">
      <c r="C91" s="938"/>
      <c r="D91" s="938"/>
      <c r="E91" s="938"/>
      <c r="F91" s="938"/>
      <c r="G91" s="938"/>
      <c r="H91" s="938"/>
      <c r="I91" s="938"/>
      <c r="J91" s="938"/>
      <c r="K91" s="938"/>
      <c r="L91" s="938"/>
      <c r="M91" s="938"/>
      <c r="N91" s="938"/>
    </row>
    <row r="92" spans="2:14" ht="16.2" customHeight="1" x14ac:dyDescent="0.25">
      <c r="C92" s="938"/>
      <c r="D92" s="938"/>
      <c r="E92" s="938"/>
      <c r="F92" s="938"/>
      <c r="G92" s="938"/>
      <c r="H92" s="938"/>
      <c r="I92" s="938"/>
      <c r="J92" s="938"/>
      <c r="K92" s="938"/>
      <c r="L92" s="938"/>
      <c r="M92" s="938"/>
      <c r="N92" s="938"/>
    </row>
    <row r="93" spans="2:14" ht="16.2" customHeight="1" x14ac:dyDescent="0.25">
      <c r="C93" s="938"/>
      <c r="D93" s="938"/>
      <c r="E93" s="938"/>
      <c r="F93" s="938"/>
      <c r="G93" s="938"/>
      <c r="H93" s="938"/>
      <c r="I93" s="938"/>
      <c r="J93" s="938"/>
      <c r="K93" s="938"/>
      <c r="L93" s="938"/>
      <c r="M93" s="938"/>
      <c r="N93" s="938"/>
    </row>
    <row r="94" spans="2:14" ht="16.2" customHeight="1" x14ac:dyDescent="0.25">
      <c r="C94" s="938"/>
      <c r="D94" s="938"/>
      <c r="E94" s="938"/>
      <c r="F94" s="938"/>
      <c r="G94" s="938"/>
      <c r="H94" s="938"/>
      <c r="I94" s="938"/>
      <c r="J94" s="938"/>
      <c r="K94" s="938"/>
      <c r="L94" s="938"/>
      <c r="M94" s="938"/>
      <c r="N94" s="938"/>
    </row>
    <row r="95" spans="2:14" ht="16.2" customHeight="1" x14ac:dyDescent="0.25">
      <c r="C95" s="938"/>
      <c r="D95" s="938"/>
      <c r="E95" s="938"/>
      <c r="F95" s="938"/>
      <c r="G95" s="938"/>
      <c r="H95" s="938"/>
      <c r="I95" s="938"/>
      <c r="J95" s="938"/>
      <c r="K95" s="938"/>
      <c r="L95" s="938"/>
      <c r="M95" s="938"/>
      <c r="N95" s="938"/>
    </row>
    <row r="96" spans="2:14" ht="16.2" customHeight="1" x14ac:dyDescent="0.25">
      <c r="C96" s="938"/>
      <c r="D96" s="938"/>
      <c r="E96" s="938"/>
      <c r="F96" s="938"/>
      <c r="G96" s="938"/>
      <c r="H96" s="938"/>
      <c r="I96" s="938"/>
      <c r="J96" s="938"/>
      <c r="K96" s="938"/>
      <c r="L96" s="938"/>
      <c r="M96" s="938"/>
      <c r="N96" s="938"/>
    </row>
    <row r="97" spans="3:14" ht="16.2" customHeight="1" x14ac:dyDescent="0.25">
      <c r="C97" s="938"/>
      <c r="D97" s="938"/>
      <c r="E97" s="938"/>
      <c r="F97" s="938"/>
      <c r="G97" s="938"/>
      <c r="H97" s="938"/>
      <c r="I97" s="938"/>
      <c r="J97" s="938"/>
      <c r="K97" s="938"/>
      <c r="L97" s="938"/>
      <c r="M97" s="938"/>
      <c r="N97" s="938"/>
    </row>
    <row r="98" spans="3:14" ht="16.2" customHeight="1" x14ac:dyDescent="0.25"/>
    <row r="99" spans="3:14" ht="16.2" customHeight="1" x14ac:dyDescent="0.25"/>
    <row r="100" spans="3:14" ht="16.2" customHeight="1" x14ac:dyDescent="0.25"/>
    <row r="101" spans="3:14" ht="16.2" customHeight="1" x14ac:dyDescent="0.25"/>
    <row r="102" spans="3:14" ht="16.2" customHeight="1" x14ac:dyDescent="0.25"/>
    <row r="103" spans="3:14" ht="16.2" customHeight="1" x14ac:dyDescent="0.25"/>
    <row r="104" spans="3:14" ht="16.2" customHeight="1" x14ac:dyDescent="0.25"/>
    <row r="105" spans="3:14" ht="16.2" customHeight="1" x14ac:dyDescent="0.25"/>
    <row r="106" spans="3:14" ht="16.2" customHeight="1" x14ac:dyDescent="0.25"/>
    <row r="107" spans="3:14" ht="16.2" customHeight="1" x14ac:dyDescent="0.25"/>
    <row r="108" spans="3:14" ht="16.2" customHeight="1" x14ac:dyDescent="0.25"/>
    <row r="109" spans="3:14" ht="16.2" customHeight="1" x14ac:dyDescent="0.25"/>
    <row r="110" spans="3:14" ht="16.2" customHeight="1" x14ac:dyDescent="0.25"/>
    <row r="111" spans="3:14" ht="16.2" customHeight="1" x14ac:dyDescent="0.25"/>
    <row r="112" spans="3:14" ht="16.2" customHeight="1" x14ac:dyDescent="0.25"/>
    <row r="113" ht="16.2" customHeight="1" x14ac:dyDescent="0.25"/>
    <row r="114" ht="16.2" customHeight="1" x14ac:dyDescent="0.25"/>
    <row r="115" ht="16.2" customHeight="1" x14ac:dyDescent="0.25"/>
    <row r="116" ht="16.2" customHeight="1" x14ac:dyDescent="0.25"/>
    <row r="117" ht="16.2" customHeight="1" x14ac:dyDescent="0.25"/>
    <row r="118" ht="16.2" customHeight="1" x14ac:dyDescent="0.25"/>
    <row r="119" ht="16.2" customHeight="1" x14ac:dyDescent="0.25"/>
    <row r="120" ht="16.2" customHeight="1" x14ac:dyDescent="0.25"/>
    <row r="121" ht="16.2" customHeight="1" x14ac:dyDescent="0.25"/>
    <row r="122" ht="16.2" customHeight="1" x14ac:dyDescent="0.25"/>
    <row r="123" ht="16.2" customHeight="1" x14ac:dyDescent="0.25"/>
    <row r="124" ht="16.2" customHeight="1" x14ac:dyDescent="0.25"/>
    <row r="125" ht="16.2" customHeight="1" x14ac:dyDescent="0.25"/>
    <row r="126" ht="16.2" customHeight="1" x14ac:dyDescent="0.25"/>
    <row r="127" ht="16.2" customHeight="1" x14ac:dyDescent="0.25"/>
    <row r="128" ht="16.2" customHeight="1" x14ac:dyDescent="0.25"/>
    <row r="129" ht="16.2" customHeight="1" x14ac:dyDescent="0.25"/>
    <row r="130" ht="16.2" customHeight="1" x14ac:dyDescent="0.25"/>
    <row r="131" ht="16.2" customHeight="1" x14ac:dyDescent="0.25"/>
    <row r="132" ht="16.2" customHeight="1" x14ac:dyDescent="0.25"/>
    <row r="133" ht="16.2" customHeight="1" x14ac:dyDescent="0.25"/>
    <row r="134" ht="16.2" customHeight="1" x14ac:dyDescent="0.25"/>
    <row r="135" ht="16.2" customHeight="1" x14ac:dyDescent="0.25"/>
    <row r="136" ht="16.2" customHeight="1" x14ac:dyDescent="0.25"/>
    <row r="137" ht="16.2" customHeight="1" x14ac:dyDescent="0.25"/>
    <row r="138" ht="16.2" customHeight="1" x14ac:dyDescent="0.25"/>
    <row r="139" ht="16.2" customHeight="1" x14ac:dyDescent="0.25"/>
    <row r="140" ht="16.2" customHeight="1" x14ac:dyDescent="0.25"/>
    <row r="141" ht="16.2" customHeight="1" x14ac:dyDescent="0.25"/>
    <row r="142" ht="16.2" customHeight="1" x14ac:dyDescent="0.25"/>
    <row r="143" ht="16.2" customHeight="1" x14ac:dyDescent="0.25"/>
    <row r="144" ht="16.2" customHeight="1" x14ac:dyDescent="0.25"/>
    <row r="145" ht="16.2" customHeight="1" x14ac:dyDescent="0.25"/>
    <row r="146" ht="16.2" customHeight="1" x14ac:dyDescent="0.25"/>
    <row r="147" ht="16.2" customHeight="1" x14ac:dyDescent="0.25"/>
    <row r="148" ht="16.2" customHeight="1" x14ac:dyDescent="0.25"/>
    <row r="149" ht="16.2" customHeight="1" x14ac:dyDescent="0.25"/>
    <row r="150" ht="16.2" customHeight="1" x14ac:dyDescent="0.25"/>
    <row r="151" ht="16.2" customHeight="1" x14ac:dyDescent="0.25"/>
    <row r="152" ht="16.2" customHeight="1" x14ac:dyDescent="0.25"/>
    <row r="153" ht="16.2" customHeight="1" x14ac:dyDescent="0.25"/>
    <row r="154" ht="16.2" customHeight="1" x14ac:dyDescent="0.25"/>
    <row r="155" ht="16.2" customHeight="1" x14ac:dyDescent="0.25"/>
    <row r="156" ht="16.2" customHeight="1" x14ac:dyDescent="0.25"/>
    <row r="157" ht="16.2" customHeight="1" x14ac:dyDescent="0.25"/>
    <row r="158" ht="16.2" customHeight="1" x14ac:dyDescent="0.25"/>
    <row r="159" ht="16.2" customHeight="1" x14ac:dyDescent="0.25"/>
    <row r="160" ht="16.2" customHeight="1" x14ac:dyDescent="0.25"/>
    <row r="161" ht="16.2" customHeight="1" x14ac:dyDescent="0.25"/>
    <row r="162" ht="16.2" customHeight="1" x14ac:dyDescent="0.25"/>
    <row r="163" ht="16.2" customHeight="1" x14ac:dyDescent="0.25"/>
    <row r="164" ht="16.2" customHeight="1" x14ac:dyDescent="0.25"/>
    <row r="165" ht="16.2" customHeight="1" x14ac:dyDescent="0.25"/>
    <row r="166" ht="16.2" customHeight="1" x14ac:dyDescent="0.25"/>
    <row r="167" ht="16.2" customHeight="1" x14ac:dyDescent="0.25"/>
    <row r="168" ht="16.2" customHeight="1" x14ac:dyDescent="0.25"/>
    <row r="169" ht="16.2" customHeight="1" x14ac:dyDescent="0.25"/>
    <row r="170" ht="16.2" customHeight="1" x14ac:dyDescent="0.25"/>
    <row r="171" ht="16.2" customHeight="1" x14ac:dyDescent="0.25"/>
    <row r="172" ht="16.2" customHeight="1" x14ac:dyDescent="0.25"/>
    <row r="173" ht="16.2" customHeight="1" x14ac:dyDescent="0.25"/>
    <row r="174" ht="16.2" customHeight="1" x14ac:dyDescent="0.25"/>
    <row r="175" ht="16.2" customHeight="1" x14ac:dyDescent="0.25"/>
    <row r="176" ht="16.2" customHeight="1" x14ac:dyDescent="0.25"/>
    <row r="177" ht="16.2" customHeight="1" x14ac:dyDescent="0.25"/>
    <row r="178" ht="16.2" customHeight="1" x14ac:dyDescent="0.25"/>
    <row r="179" ht="16.2" customHeight="1" x14ac:dyDescent="0.25"/>
    <row r="180" ht="16.2" customHeight="1" x14ac:dyDescent="0.25"/>
    <row r="181" ht="16.2" customHeight="1" x14ac:dyDescent="0.25"/>
    <row r="182" ht="16.2" customHeight="1" x14ac:dyDescent="0.25"/>
    <row r="183" ht="16.2" customHeight="1" x14ac:dyDescent="0.25"/>
    <row r="184" ht="16.2" customHeight="1" x14ac:dyDescent="0.25"/>
    <row r="185" ht="16.2" customHeight="1" x14ac:dyDescent="0.25"/>
    <row r="186" ht="16.2" customHeight="1" x14ac:dyDescent="0.25"/>
    <row r="187" ht="16.2" customHeight="1" x14ac:dyDescent="0.25"/>
    <row r="188" ht="16.2" customHeight="1" x14ac:dyDescent="0.25"/>
    <row r="189" ht="16.2" customHeight="1" x14ac:dyDescent="0.25"/>
    <row r="190" ht="16.2" customHeight="1" x14ac:dyDescent="0.25"/>
    <row r="191" ht="16.2" customHeight="1" x14ac:dyDescent="0.25"/>
    <row r="192" ht="16.2" customHeight="1" x14ac:dyDescent="0.25"/>
    <row r="193" ht="16.2" customHeight="1" x14ac:dyDescent="0.25"/>
    <row r="194" ht="16.2" customHeight="1" x14ac:dyDescent="0.25"/>
    <row r="195" ht="16.2" customHeight="1" x14ac:dyDescent="0.25"/>
    <row r="196" ht="16.2" customHeight="1" x14ac:dyDescent="0.25"/>
    <row r="197" ht="16.2" customHeight="1" x14ac:dyDescent="0.25"/>
    <row r="198" ht="16.2" customHeight="1" x14ac:dyDescent="0.25"/>
    <row r="199" ht="16.2" customHeight="1" x14ac:dyDescent="0.25"/>
    <row r="200" ht="16.2" customHeight="1" x14ac:dyDescent="0.25"/>
    <row r="201" ht="16.2" customHeight="1" x14ac:dyDescent="0.25"/>
    <row r="202" ht="16.2" customHeight="1" x14ac:dyDescent="0.25"/>
    <row r="203" ht="16.2" customHeight="1" x14ac:dyDescent="0.25"/>
    <row r="204" ht="16.2" customHeight="1" x14ac:dyDescent="0.25"/>
    <row r="205" ht="16.2" customHeight="1" x14ac:dyDescent="0.25"/>
    <row r="206" ht="16.2" customHeight="1" x14ac:dyDescent="0.25"/>
    <row r="207" ht="16.2" customHeight="1" x14ac:dyDescent="0.25"/>
    <row r="208" ht="16.2" customHeight="1" x14ac:dyDescent="0.25"/>
    <row r="209" ht="16.2" customHeight="1" x14ac:dyDescent="0.25"/>
    <row r="210" ht="16.2" customHeight="1" x14ac:dyDescent="0.25"/>
    <row r="211" ht="16.2" customHeight="1" x14ac:dyDescent="0.25"/>
    <row r="212" ht="16.2" customHeight="1" x14ac:dyDescent="0.25"/>
    <row r="213" ht="16.2" customHeight="1" x14ac:dyDescent="0.25"/>
    <row r="214" ht="16.2" customHeight="1" x14ac:dyDescent="0.25"/>
    <row r="215" ht="16.2" customHeight="1" x14ac:dyDescent="0.25"/>
    <row r="216" ht="16.2" customHeight="1" x14ac:dyDescent="0.25"/>
    <row r="217" ht="16.2" customHeight="1" x14ac:dyDescent="0.25"/>
    <row r="218" ht="16.2" customHeight="1" x14ac:dyDescent="0.25"/>
    <row r="219" ht="16.2" customHeight="1" x14ac:dyDescent="0.25"/>
    <row r="220" ht="16.2" customHeight="1" x14ac:dyDescent="0.25"/>
    <row r="221" ht="16.2" customHeight="1" x14ac:dyDescent="0.25"/>
    <row r="222" ht="16.2" customHeight="1" x14ac:dyDescent="0.25"/>
    <row r="223" ht="16.2" customHeight="1" x14ac:dyDescent="0.25"/>
    <row r="224" ht="16.2" customHeight="1" x14ac:dyDescent="0.25"/>
    <row r="225" ht="16.2" customHeight="1" x14ac:dyDescent="0.25"/>
    <row r="226" ht="16.2" customHeight="1" x14ac:dyDescent="0.25"/>
    <row r="227" ht="16.2" customHeight="1" x14ac:dyDescent="0.25"/>
    <row r="228" ht="16.2" customHeight="1" x14ac:dyDescent="0.25"/>
    <row r="229" ht="16.2" customHeight="1" x14ac:dyDescent="0.25"/>
    <row r="230" ht="16.2" customHeight="1" x14ac:dyDescent="0.25"/>
    <row r="231" ht="16.2" customHeight="1" x14ac:dyDescent="0.25"/>
    <row r="232" ht="16.2" customHeight="1" x14ac:dyDescent="0.25"/>
    <row r="233" ht="16.2" customHeight="1" x14ac:dyDescent="0.25"/>
    <row r="234" ht="16.2" customHeight="1" x14ac:dyDescent="0.25"/>
    <row r="235" ht="16.2" customHeight="1" x14ac:dyDescent="0.25"/>
    <row r="236" ht="16.2" customHeight="1" x14ac:dyDescent="0.25"/>
    <row r="237" ht="16.2" customHeight="1" x14ac:dyDescent="0.25"/>
    <row r="238" ht="16.2" customHeight="1" x14ac:dyDescent="0.25"/>
    <row r="239" ht="16.2" customHeight="1" x14ac:dyDescent="0.25"/>
    <row r="240" ht="16.2" customHeight="1" x14ac:dyDescent="0.25"/>
    <row r="241" ht="16.2" customHeight="1" x14ac:dyDescent="0.25"/>
    <row r="242" ht="16.2" customHeight="1" x14ac:dyDescent="0.25"/>
    <row r="243" ht="16.2" customHeight="1" x14ac:dyDescent="0.25"/>
    <row r="244" ht="16.2" customHeight="1" x14ac:dyDescent="0.25"/>
    <row r="245" ht="16.2" customHeight="1" x14ac:dyDescent="0.25"/>
    <row r="246" ht="16.2" customHeight="1" x14ac:dyDescent="0.25"/>
    <row r="247" ht="16.2" customHeight="1" x14ac:dyDescent="0.25"/>
    <row r="248" ht="16.2" customHeight="1" x14ac:dyDescent="0.25"/>
    <row r="249" ht="16.2" customHeight="1" x14ac:dyDescent="0.25"/>
    <row r="250" ht="16.2" customHeight="1" x14ac:dyDescent="0.25"/>
    <row r="251" ht="16.2" customHeight="1" x14ac:dyDescent="0.25"/>
    <row r="252" ht="16.2" customHeight="1" x14ac:dyDescent="0.25"/>
    <row r="253" ht="16.2" customHeight="1" x14ac:dyDescent="0.25"/>
    <row r="254" ht="16.2" customHeight="1" x14ac:dyDescent="0.25"/>
    <row r="255" ht="16.2" customHeight="1" x14ac:dyDescent="0.25"/>
    <row r="256" ht="16.2" customHeight="1" x14ac:dyDescent="0.25"/>
    <row r="257" ht="16.2" customHeight="1" x14ac:dyDescent="0.25"/>
    <row r="258" ht="16.2" customHeight="1" x14ac:dyDescent="0.25"/>
    <row r="259" ht="16.2" customHeight="1" x14ac:dyDescent="0.25"/>
    <row r="260" ht="16.2" customHeight="1" x14ac:dyDescent="0.25"/>
    <row r="261" ht="16.2" customHeight="1" x14ac:dyDescent="0.25"/>
    <row r="262" ht="16.2" customHeight="1" x14ac:dyDescent="0.25"/>
    <row r="263" ht="16.2" customHeight="1" x14ac:dyDescent="0.25"/>
    <row r="264" ht="16.2" customHeight="1" x14ac:dyDescent="0.25"/>
    <row r="265" ht="16.2" customHeight="1" x14ac:dyDescent="0.25"/>
    <row r="266" ht="16.2" customHeight="1" x14ac:dyDescent="0.25"/>
    <row r="267" ht="16.2" customHeight="1" x14ac:dyDescent="0.25"/>
    <row r="268" ht="16.2" customHeight="1" x14ac:dyDescent="0.25"/>
    <row r="269" ht="16.2" customHeight="1" x14ac:dyDescent="0.25"/>
    <row r="270" ht="16.2" customHeight="1" x14ac:dyDescent="0.25"/>
    <row r="271" ht="16.2" customHeight="1" x14ac:dyDescent="0.25"/>
    <row r="272" ht="16.2" customHeight="1" x14ac:dyDescent="0.25"/>
    <row r="273" ht="16.2" customHeight="1" x14ac:dyDescent="0.25"/>
    <row r="274" ht="16.2" customHeight="1" x14ac:dyDescent="0.25"/>
    <row r="275" ht="16.2" customHeight="1" x14ac:dyDescent="0.25"/>
    <row r="276" ht="16.2" customHeight="1" x14ac:dyDescent="0.25"/>
    <row r="277" ht="16.2" customHeight="1" x14ac:dyDescent="0.25"/>
    <row r="278" ht="16.2" customHeight="1" x14ac:dyDescent="0.25"/>
    <row r="279" ht="16.2" customHeight="1" x14ac:dyDescent="0.25"/>
    <row r="280" ht="16.2" customHeight="1" x14ac:dyDescent="0.25"/>
    <row r="281" ht="16.2" customHeight="1" x14ac:dyDescent="0.25"/>
    <row r="282" ht="16.2" customHeight="1" x14ac:dyDescent="0.25"/>
    <row r="283" ht="16.2" customHeight="1" x14ac:dyDescent="0.25"/>
    <row r="284" ht="16.2" customHeight="1" x14ac:dyDescent="0.25"/>
    <row r="285" ht="16.2" customHeight="1" x14ac:dyDescent="0.25"/>
    <row r="286" ht="16.2" customHeight="1" x14ac:dyDescent="0.25"/>
    <row r="287" ht="16.2" customHeight="1" x14ac:dyDescent="0.25"/>
    <row r="288" ht="16.2" customHeight="1" x14ac:dyDescent="0.25"/>
    <row r="289" ht="16.2" customHeight="1" x14ac:dyDescent="0.25"/>
    <row r="290" ht="16.2" customHeight="1" x14ac:dyDescent="0.25"/>
    <row r="291" ht="16.2" customHeight="1" x14ac:dyDescent="0.25"/>
    <row r="292" ht="16.2" customHeight="1" x14ac:dyDescent="0.25"/>
    <row r="293" ht="16.2" customHeight="1" x14ac:dyDescent="0.25"/>
    <row r="294" ht="16.2" customHeight="1" x14ac:dyDescent="0.25"/>
    <row r="295" ht="16.2" customHeight="1" x14ac:dyDescent="0.25"/>
    <row r="296" ht="16.2" customHeight="1" x14ac:dyDescent="0.25"/>
    <row r="297" ht="16.2" customHeight="1" x14ac:dyDescent="0.25"/>
    <row r="298" ht="16.2" customHeight="1" x14ac:dyDescent="0.25"/>
    <row r="299" ht="16.2" customHeight="1" x14ac:dyDescent="0.25"/>
    <row r="300" ht="16.2" customHeight="1" x14ac:dyDescent="0.25"/>
    <row r="301" ht="16.2" customHeight="1" x14ac:dyDescent="0.25"/>
    <row r="302" ht="16.2" customHeight="1" x14ac:dyDescent="0.25"/>
    <row r="303" ht="16.2" customHeight="1" x14ac:dyDescent="0.25"/>
    <row r="304" ht="16.2" customHeight="1" x14ac:dyDescent="0.25"/>
    <row r="305" ht="16.2" customHeight="1" x14ac:dyDescent="0.25"/>
    <row r="306" ht="16.2" customHeight="1" x14ac:dyDescent="0.25"/>
    <row r="307" ht="16.2" customHeight="1" x14ac:dyDescent="0.25"/>
    <row r="308" ht="16.2" customHeight="1" x14ac:dyDescent="0.25"/>
    <row r="309" ht="16.2" customHeight="1" x14ac:dyDescent="0.25"/>
    <row r="310" ht="16.2" customHeight="1" x14ac:dyDescent="0.25"/>
    <row r="311" ht="16.2" customHeight="1" x14ac:dyDescent="0.25"/>
    <row r="312" ht="16.2" customHeight="1" x14ac:dyDescent="0.25"/>
    <row r="313" ht="16.2" customHeight="1" x14ac:dyDescent="0.25"/>
    <row r="314" ht="16.2" customHeight="1" x14ac:dyDescent="0.25"/>
    <row r="315" ht="16.2" customHeight="1" x14ac:dyDescent="0.25"/>
    <row r="316" ht="16.2" customHeight="1" x14ac:dyDescent="0.25"/>
    <row r="317" ht="16.2" customHeight="1" x14ac:dyDescent="0.25"/>
    <row r="318" ht="16.2" customHeight="1" x14ac:dyDescent="0.25"/>
    <row r="319" ht="16.2" customHeight="1" x14ac:dyDescent="0.25"/>
    <row r="320" ht="16.2" customHeight="1" x14ac:dyDescent="0.25"/>
    <row r="321" ht="16.2" customHeight="1" x14ac:dyDescent="0.25"/>
    <row r="322" ht="16.2" customHeight="1" x14ac:dyDescent="0.25"/>
    <row r="323" ht="16.2" customHeight="1" x14ac:dyDescent="0.25"/>
    <row r="324" ht="16.2" customHeight="1" x14ac:dyDescent="0.25"/>
    <row r="325" ht="16.2" customHeight="1" x14ac:dyDescent="0.25"/>
    <row r="326" ht="16.2" customHeight="1" x14ac:dyDescent="0.25"/>
    <row r="327" ht="16.2" customHeight="1" x14ac:dyDescent="0.25"/>
    <row r="328" ht="16.2" customHeight="1" x14ac:dyDescent="0.25"/>
    <row r="329" ht="16.2" customHeight="1" x14ac:dyDescent="0.25"/>
    <row r="330" ht="16.2" customHeight="1" x14ac:dyDescent="0.25"/>
    <row r="331" ht="16.2" customHeight="1" x14ac:dyDescent="0.25"/>
    <row r="332" ht="16.2" customHeight="1" x14ac:dyDescent="0.25"/>
    <row r="333" ht="16.2" customHeight="1" x14ac:dyDescent="0.25"/>
    <row r="334" ht="16.2" customHeight="1" x14ac:dyDescent="0.25"/>
    <row r="335" ht="16.2" customHeight="1" x14ac:dyDescent="0.25"/>
    <row r="336" ht="16.2" customHeight="1" x14ac:dyDescent="0.25"/>
    <row r="337" ht="16.2" customHeight="1" x14ac:dyDescent="0.25"/>
    <row r="338" ht="16.2" customHeight="1" x14ac:dyDescent="0.25"/>
    <row r="339" ht="16.2" customHeight="1" x14ac:dyDescent="0.25"/>
    <row r="340" ht="16.2" customHeight="1" x14ac:dyDescent="0.25"/>
    <row r="341" ht="16.2" customHeight="1" x14ac:dyDescent="0.25"/>
    <row r="342" ht="16.2" customHeight="1" x14ac:dyDescent="0.25"/>
    <row r="343" ht="16.2" customHeight="1" x14ac:dyDescent="0.25"/>
    <row r="344" ht="16.2" customHeight="1" x14ac:dyDescent="0.25"/>
    <row r="345" ht="16.2" customHeight="1" x14ac:dyDescent="0.25"/>
    <row r="346" ht="16.2" customHeight="1" x14ac:dyDescent="0.25"/>
    <row r="347" ht="16.2" customHeight="1" x14ac:dyDescent="0.25"/>
    <row r="348" ht="16.2" customHeight="1" x14ac:dyDescent="0.25"/>
    <row r="349" ht="16.2" customHeight="1" x14ac:dyDescent="0.25"/>
    <row r="350" ht="16.2" customHeight="1" x14ac:dyDescent="0.25"/>
    <row r="351" ht="16.2" customHeight="1" x14ac:dyDescent="0.25"/>
    <row r="352" ht="16.2" customHeight="1" x14ac:dyDescent="0.25"/>
    <row r="353" ht="16.2" customHeight="1" x14ac:dyDescent="0.25"/>
    <row r="354" ht="16.2" customHeight="1" x14ac:dyDescent="0.25"/>
    <row r="355" ht="16.2" customHeight="1" x14ac:dyDescent="0.25"/>
    <row r="356" ht="16.2" customHeight="1" x14ac:dyDescent="0.25"/>
    <row r="357" ht="16.2" customHeight="1" x14ac:dyDescent="0.25"/>
    <row r="358" ht="16.2" customHeight="1" x14ac:dyDescent="0.25"/>
    <row r="359" ht="16.2" customHeight="1" x14ac:dyDescent="0.25"/>
    <row r="360" ht="16.2" customHeight="1" x14ac:dyDescent="0.25"/>
    <row r="361" ht="16.2" customHeight="1" x14ac:dyDescent="0.25"/>
    <row r="362" ht="16.2" customHeight="1" x14ac:dyDescent="0.25"/>
    <row r="363" ht="16.2" customHeight="1" x14ac:dyDescent="0.25"/>
    <row r="364" ht="16.2" customHeight="1" x14ac:dyDescent="0.25"/>
    <row r="365" ht="16.2" customHeight="1" x14ac:dyDescent="0.25"/>
    <row r="366" ht="16.2" customHeight="1" x14ac:dyDescent="0.25"/>
    <row r="367" ht="16.2" customHeight="1" x14ac:dyDescent="0.25"/>
    <row r="368" ht="16.2" customHeight="1" x14ac:dyDescent="0.25"/>
    <row r="369" ht="16.2" customHeight="1" x14ac:dyDescent="0.25"/>
    <row r="370" ht="16.2" customHeight="1" x14ac:dyDescent="0.25"/>
    <row r="371" ht="16.2" customHeight="1" x14ac:dyDescent="0.25"/>
    <row r="372" ht="16.2" customHeight="1" x14ac:dyDescent="0.25"/>
    <row r="373" ht="16.2" customHeight="1" x14ac:dyDescent="0.25"/>
    <row r="374" ht="16.2" customHeight="1" x14ac:dyDescent="0.25"/>
    <row r="375" ht="16.2" customHeight="1" x14ac:dyDescent="0.25"/>
    <row r="376" ht="16.2" customHeight="1" x14ac:dyDescent="0.25"/>
    <row r="377" ht="16.2" customHeight="1" x14ac:dyDescent="0.25"/>
    <row r="378" ht="16.2" customHeight="1" x14ac:dyDescent="0.25"/>
    <row r="379" ht="16.2" customHeight="1" x14ac:dyDescent="0.25"/>
    <row r="380" ht="16.2" customHeight="1" x14ac:dyDescent="0.25"/>
    <row r="381" ht="16.2" customHeight="1" x14ac:dyDescent="0.25"/>
    <row r="382" ht="16.2" customHeight="1" x14ac:dyDescent="0.25"/>
    <row r="383" ht="16.2" customHeight="1" x14ac:dyDescent="0.25"/>
    <row r="384" ht="16.2" customHeight="1" x14ac:dyDescent="0.25"/>
    <row r="385" ht="16.2" customHeight="1" x14ac:dyDescent="0.25"/>
    <row r="386" ht="16.2" customHeight="1" x14ac:dyDescent="0.25"/>
    <row r="387" ht="16.2" customHeight="1" x14ac:dyDescent="0.25"/>
    <row r="388" ht="16.2" customHeight="1" x14ac:dyDescent="0.25"/>
    <row r="389" ht="16.2" customHeight="1" x14ac:dyDescent="0.25"/>
    <row r="390" ht="16.2" customHeight="1" x14ac:dyDescent="0.25"/>
    <row r="391" ht="16.2" customHeight="1" x14ac:dyDescent="0.25"/>
    <row r="392" ht="16.2" customHeight="1" x14ac:dyDescent="0.25"/>
    <row r="393" ht="16.2" customHeight="1" x14ac:dyDescent="0.25"/>
    <row r="394" ht="16.2" customHeight="1" x14ac:dyDescent="0.25"/>
    <row r="395" ht="16.2" customHeight="1" x14ac:dyDescent="0.25"/>
    <row r="396" ht="16.2" customHeight="1" x14ac:dyDescent="0.25"/>
    <row r="397" ht="16.2" customHeight="1" x14ac:dyDescent="0.25"/>
    <row r="398" ht="16.2" customHeight="1" x14ac:dyDescent="0.25"/>
    <row r="399" ht="16.2" customHeight="1" x14ac:dyDescent="0.25"/>
    <row r="400" ht="16.2" customHeight="1" x14ac:dyDescent="0.25"/>
    <row r="401" ht="16.2" customHeight="1" x14ac:dyDescent="0.25"/>
    <row r="402" ht="16.2" customHeight="1" x14ac:dyDescent="0.25"/>
    <row r="403" ht="16.2" customHeight="1" x14ac:dyDescent="0.25"/>
    <row r="404" ht="16.2" customHeight="1" x14ac:dyDescent="0.25"/>
    <row r="405" ht="16.2" customHeight="1" x14ac:dyDescent="0.25"/>
    <row r="406" ht="16.2" customHeight="1" x14ac:dyDescent="0.25"/>
    <row r="407" ht="16.2" customHeight="1" x14ac:dyDescent="0.25"/>
    <row r="408" ht="16.2" customHeight="1" x14ac:dyDescent="0.25"/>
    <row r="409" ht="16.2" customHeight="1" x14ac:dyDescent="0.25"/>
    <row r="410" ht="16.2" customHeight="1" x14ac:dyDescent="0.25"/>
    <row r="411" ht="16.2" customHeight="1" x14ac:dyDescent="0.25"/>
    <row r="412" ht="16.2" customHeight="1" x14ac:dyDescent="0.25"/>
    <row r="413" ht="16.2" customHeight="1" x14ac:dyDescent="0.25"/>
    <row r="414" ht="16.2" customHeight="1" x14ac:dyDescent="0.25"/>
    <row r="415" ht="16.2" customHeight="1" x14ac:dyDescent="0.25"/>
    <row r="416" ht="16.2" customHeight="1" x14ac:dyDescent="0.25"/>
    <row r="417" ht="16.2" customHeight="1" x14ac:dyDescent="0.25"/>
    <row r="418" ht="16.2" customHeight="1" x14ac:dyDescent="0.25"/>
    <row r="419" ht="16.2" customHeight="1" x14ac:dyDescent="0.25"/>
    <row r="420" ht="16.2" customHeight="1" x14ac:dyDescent="0.25"/>
    <row r="421" ht="16.2" customHeight="1" x14ac:dyDescent="0.25"/>
    <row r="422" ht="16.2" customHeight="1" x14ac:dyDescent="0.25"/>
    <row r="423" ht="16.2" customHeight="1" x14ac:dyDescent="0.25"/>
    <row r="424" ht="16.2" customHeight="1" x14ac:dyDescent="0.25"/>
    <row r="425" ht="16.2" customHeight="1" x14ac:dyDescent="0.25"/>
    <row r="426" ht="16.2" customHeight="1" x14ac:dyDescent="0.25"/>
    <row r="427" ht="16.2" customHeight="1" x14ac:dyDescent="0.25"/>
    <row r="428" ht="16.2" customHeight="1" x14ac:dyDescent="0.25"/>
    <row r="429" ht="16.2" customHeight="1" x14ac:dyDescent="0.25"/>
    <row r="430" ht="16.2" customHeight="1" x14ac:dyDescent="0.25"/>
    <row r="431" ht="16.2" customHeight="1" x14ac:dyDescent="0.25"/>
    <row r="432" ht="16.2" customHeight="1" x14ac:dyDescent="0.25"/>
    <row r="433" ht="16.2" customHeight="1" x14ac:dyDescent="0.25"/>
    <row r="434" ht="16.2" customHeight="1" x14ac:dyDescent="0.25"/>
    <row r="435" ht="16.2" customHeight="1" x14ac:dyDescent="0.25"/>
    <row r="436" ht="16.2" customHeight="1" x14ac:dyDescent="0.25"/>
    <row r="437" ht="16.2" customHeight="1" x14ac:dyDescent="0.25"/>
    <row r="438" ht="16.2" customHeight="1" x14ac:dyDescent="0.25"/>
    <row r="439" ht="16.2" customHeight="1" x14ac:dyDescent="0.25"/>
    <row r="440" ht="16.2" customHeight="1" x14ac:dyDescent="0.25"/>
    <row r="441" ht="16.2" customHeight="1" x14ac:dyDescent="0.25"/>
    <row r="442" ht="16.2" customHeight="1" x14ac:dyDescent="0.25"/>
    <row r="443" ht="16.2" customHeight="1" x14ac:dyDescent="0.25"/>
    <row r="444" ht="16.2" customHeight="1" x14ac:dyDescent="0.25"/>
    <row r="445" ht="16.2" customHeight="1" x14ac:dyDescent="0.25"/>
    <row r="446" ht="16.2" customHeight="1" x14ac:dyDescent="0.25"/>
    <row r="447" ht="16.2" customHeight="1" x14ac:dyDescent="0.25"/>
    <row r="448" ht="16.2" customHeight="1" x14ac:dyDescent="0.25"/>
    <row r="449" ht="16.2" customHeight="1" x14ac:dyDescent="0.25"/>
    <row r="450" ht="16.2" customHeight="1" x14ac:dyDescent="0.25"/>
    <row r="451" ht="16.2" customHeight="1" x14ac:dyDescent="0.25"/>
    <row r="452" ht="16.2" customHeight="1" x14ac:dyDescent="0.25"/>
    <row r="453" ht="16.2" customHeight="1" x14ac:dyDescent="0.25"/>
    <row r="454" ht="16.2" customHeight="1" x14ac:dyDescent="0.25"/>
    <row r="455" ht="16.2" customHeight="1" x14ac:dyDescent="0.25"/>
    <row r="456" ht="16.2" customHeight="1" x14ac:dyDescent="0.25"/>
    <row r="457" ht="16.2" customHeight="1" x14ac:dyDescent="0.25"/>
    <row r="458" ht="16.2" customHeight="1" x14ac:dyDescent="0.25"/>
    <row r="459" ht="16.2" customHeight="1" x14ac:dyDescent="0.25"/>
    <row r="460" ht="16.2" customHeight="1" x14ac:dyDescent="0.25"/>
    <row r="461" ht="16.2" customHeight="1" x14ac:dyDescent="0.25"/>
    <row r="462" ht="16.2" customHeight="1" x14ac:dyDescent="0.25"/>
    <row r="463" ht="16.2" customHeight="1" x14ac:dyDescent="0.25"/>
    <row r="464" ht="16.2" customHeight="1" x14ac:dyDescent="0.25"/>
    <row r="465" ht="16.2" customHeight="1" x14ac:dyDescent="0.25"/>
    <row r="466" ht="16.2" customHeight="1" x14ac:dyDescent="0.25"/>
    <row r="467" ht="16.2" customHeight="1" x14ac:dyDescent="0.25"/>
    <row r="468" ht="16.2" customHeight="1" x14ac:dyDescent="0.25"/>
    <row r="469" ht="16.2" customHeight="1" x14ac:dyDescent="0.25"/>
    <row r="470" ht="16.2" customHeight="1" x14ac:dyDescent="0.25"/>
    <row r="471" ht="16.2" customHeight="1" x14ac:dyDescent="0.25"/>
    <row r="472" ht="16.2" customHeight="1" x14ac:dyDescent="0.25"/>
    <row r="473" ht="16.2" customHeight="1" x14ac:dyDescent="0.25"/>
    <row r="474" ht="16.2" customHeight="1" x14ac:dyDescent="0.25"/>
    <row r="475" ht="16.2" customHeight="1" x14ac:dyDescent="0.25"/>
    <row r="476" ht="16.2" customHeight="1" x14ac:dyDescent="0.25"/>
    <row r="477" ht="16.2" customHeight="1" x14ac:dyDescent="0.25"/>
    <row r="478" ht="16.2" customHeight="1" x14ac:dyDescent="0.25"/>
    <row r="479" ht="16.2" customHeight="1" x14ac:dyDescent="0.25"/>
    <row r="480" ht="16.2" customHeight="1" x14ac:dyDescent="0.25"/>
    <row r="481" ht="16.2" customHeight="1" x14ac:dyDescent="0.25"/>
    <row r="482" ht="16.2" customHeight="1" x14ac:dyDescent="0.25"/>
    <row r="483" ht="16.2" customHeight="1" x14ac:dyDescent="0.25"/>
    <row r="484" ht="16.2" customHeight="1" x14ac:dyDescent="0.25"/>
    <row r="485" ht="16.2" customHeight="1" x14ac:dyDescent="0.25"/>
    <row r="486" ht="16.2" customHeight="1" x14ac:dyDescent="0.25"/>
    <row r="487" ht="16.2" customHeight="1" x14ac:dyDescent="0.25"/>
    <row r="488" ht="16.2" customHeight="1" x14ac:dyDescent="0.25"/>
    <row r="489" ht="16.2" customHeight="1" x14ac:dyDescent="0.25"/>
    <row r="490" ht="16.2" customHeight="1" x14ac:dyDescent="0.25"/>
    <row r="491" ht="16.2" customHeight="1" x14ac:dyDescent="0.25"/>
    <row r="492" ht="16.2" customHeight="1" x14ac:dyDescent="0.25"/>
    <row r="493" ht="16.2" customHeight="1" x14ac:dyDescent="0.25"/>
    <row r="494" ht="16.2" customHeight="1" x14ac:dyDescent="0.25"/>
    <row r="495" ht="16.2" customHeight="1" x14ac:dyDescent="0.25"/>
    <row r="496" ht="16.2" customHeight="1" x14ac:dyDescent="0.25"/>
    <row r="497" ht="16.2" customHeight="1" x14ac:dyDescent="0.25"/>
    <row r="498" ht="16.2" customHeight="1" x14ac:dyDescent="0.25"/>
    <row r="499" ht="16.2" customHeight="1" x14ac:dyDescent="0.25"/>
    <row r="500" ht="16.2" customHeight="1" x14ac:dyDescent="0.25"/>
    <row r="501" ht="16.2" customHeight="1" x14ac:dyDescent="0.25"/>
    <row r="502" ht="16.2" customHeight="1" x14ac:dyDescent="0.25"/>
    <row r="503" ht="16.2" customHeight="1" x14ac:dyDescent="0.25"/>
    <row r="504" ht="16.2" customHeight="1" x14ac:dyDescent="0.25"/>
    <row r="505" ht="16.2" customHeight="1" x14ac:dyDescent="0.25"/>
    <row r="506" ht="16.2" customHeight="1" x14ac:dyDescent="0.25"/>
    <row r="507" ht="16.2" customHeight="1" x14ac:dyDescent="0.25"/>
    <row r="508" ht="16.2" customHeight="1" x14ac:dyDescent="0.25"/>
    <row r="509" ht="16.2" customHeight="1" x14ac:dyDescent="0.25"/>
    <row r="510" ht="16.2" customHeight="1" x14ac:dyDescent="0.25"/>
    <row r="511" ht="16.2" customHeight="1" x14ac:dyDescent="0.25"/>
    <row r="512" ht="16.2" customHeight="1" x14ac:dyDescent="0.25"/>
    <row r="513" ht="16.2" customHeight="1" x14ac:dyDescent="0.25"/>
    <row r="514" ht="16.2" customHeight="1" x14ac:dyDescent="0.25"/>
    <row r="515" ht="16.2" customHeight="1" x14ac:dyDescent="0.25"/>
    <row r="516" ht="16.2" customHeight="1" x14ac:dyDescent="0.25"/>
    <row r="517" ht="16.2" customHeight="1" x14ac:dyDescent="0.25"/>
    <row r="518" ht="16.2" customHeight="1" x14ac:dyDescent="0.25"/>
    <row r="519" ht="16.2" customHeight="1" x14ac:dyDescent="0.25"/>
    <row r="520" ht="16.2" customHeight="1" x14ac:dyDescent="0.25"/>
    <row r="521" ht="16.2"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6.5" customHeight="1" x14ac:dyDescent="0.25"/>
    <row r="557" ht="16.5" customHeight="1" x14ac:dyDescent="0.25"/>
    <row r="558" ht="16.5" customHeight="1" x14ac:dyDescent="0.25"/>
    <row r="559" ht="16.5" customHeight="1" x14ac:dyDescent="0.25"/>
    <row r="560" ht="16.5" customHeight="1" x14ac:dyDescent="0.25"/>
    <row r="561" ht="16.5" customHeight="1" x14ac:dyDescent="0.25"/>
    <row r="562" ht="16.5" customHeight="1" x14ac:dyDescent="0.25"/>
    <row r="563" ht="16.5" customHeight="1" x14ac:dyDescent="0.25"/>
    <row r="564" ht="16.5" customHeight="1" x14ac:dyDescent="0.25"/>
    <row r="565" ht="16.5" customHeight="1" x14ac:dyDescent="0.25"/>
    <row r="566" ht="16.5" customHeight="1" x14ac:dyDescent="0.25"/>
    <row r="567" ht="16.5" customHeight="1" x14ac:dyDescent="0.25"/>
    <row r="568" ht="16.5" customHeight="1" x14ac:dyDescent="0.25"/>
    <row r="569" ht="16.5" customHeight="1" x14ac:dyDescent="0.25"/>
    <row r="570" ht="16.5" customHeight="1" x14ac:dyDescent="0.25"/>
    <row r="571" ht="16.5" customHeight="1" x14ac:dyDescent="0.25"/>
    <row r="572" ht="16.5" customHeight="1" x14ac:dyDescent="0.25"/>
    <row r="573" ht="16.5" customHeight="1" x14ac:dyDescent="0.25"/>
    <row r="574" ht="16.5" customHeight="1" x14ac:dyDescent="0.25"/>
    <row r="575" ht="16.5" customHeight="1" x14ac:dyDescent="0.25"/>
    <row r="576" ht="16.5" customHeight="1" x14ac:dyDescent="0.25"/>
    <row r="577" ht="16.5" customHeight="1" x14ac:dyDescent="0.25"/>
    <row r="578" ht="16.5" customHeight="1" x14ac:dyDescent="0.25"/>
    <row r="579" ht="16.5" customHeight="1" x14ac:dyDescent="0.25"/>
    <row r="580" ht="16.5" customHeight="1" x14ac:dyDescent="0.25"/>
    <row r="581" ht="16.5" customHeight="1" x14ac:dyDescent="0.25"/>
    <row r="582" ht="16.5" customHeight="1" x14ac:dyDescent="0.25"/>
    <row r="583" ht="16.5" customHeight="1" x14ac:dyDescent="0.25"/>
    <row r="584" ht="16.5" customHeight="1" x14ac:dyDescent="0.25"/>
    <row r="585" ht="16.5" customHeight="1" x14ac:dyDescent="0.25"/>
    <row r="586" ht="16.5" customHeight="1" x14ac:dyDescent="0.25"/>
    <row r="587" ht="16.5" customHeight="1" x14ac:dyDescent="0.25"/>
    <row r="588" ht="16.5" customHeight="1" x14ac:dyDescent="0.25"/>
    <row r="589" ht="16.5" customHeight="1" x14ac:dyDescent="0.25"/>
    <row r="590" ht="16.5" customHeight="1" x14ac:dyDescent="0.25"/>
    <row r="591" ht="16.5" customHeight="1" x14ac:dyDescent="0.25"/>
    <row r="592" ht="16.5" customHeight="1" x14ac:dyDescent="0.25"/>
    <row r="593" ht="16.5" customHeight="1" x14ac:dyDescent="0.25"/>
    <row r="594" ht="16.5" customHeight="1" x14ac:dyDescent="0.25"/>
    <row r="595" ht="16.5" customHeight="1" x14ac:dyDescent="0.25"/>
    <row r="596" ht="16.5" customHeight="1" x14ac:dyDescent="0.25"/>
    <row r="597" ht="16.5" customHeight="1" x14ac:dyDescent="0.25"/>
    <row r="598" ht="16.5" customHeight="1" x14ac:dyDescent="0.25"/>
    <row r="599" ht="16.5" customHeight="1" x14ac:dyDescent="0.25"/>
    <row r="600" ht="16.5" customHeight="1" x14ac:dyDescent="0.25"/>
    <row r="601" ht="16.5" customHeight="1" x14ac:dyDescent="0.25"/>
    <row r="602" ht="16.5" customHeight="1" x14ac:dyDescent="0.25"/>
    <row r="603" ht="16.5" customHeight="1" x14ac:dyDescent="0.25"/>
    <row r="604" ht="16.5" customHeight="1" x14ac:dyDescent="0.25"/>
    <row r="605" ht="16.5" customHeight="1" x14ac:dyDescent="0.25"/>
    <row r="606" ht="16.5" customHeight="1" x14ac:dyDescent="0.25"/>
    <row r="607" ht="16.5" customHeight="1" x14ac:dyDescent="0.25"/>
    <row r="608" ht="16.5" customHeight="1" x14ac:dyDescent="0.25"/>
    <row r="609" ht="16.5" customHeight="1" x14ac:dyDescent="0.25"/>
    <row r="610" ht="16.5" customHeight="1" x14ac:dyDescent="0.25"/>
    <row r="611" ht="16.5" customHeight="1" x14ac:dyDescent="0.25"/>
    <row r="612" ht="16.5" customHeight="1" x14ac:dyDescent="0.25"/>
    <row r="613" ht="16.5" customHeight="1" x14ac:dyDescent="0.25"/>
    <row r="614" ht="16.5" customHeight="1" x14ac:dyDescent="0.25"/>
    <row r="615" ht="16.5" customHeight="1" x14ac:dyDescent="0.25"/>
    <row r="616" ht="16.5" customHeight="1" x14ac:dyDescent="0.25"/>
    <row r="617" ht="16.5" customHeight="1" x14ac:dyDescent="0.25"/>
    <row r="618" ht="16.5" customHeight="1" x14ac:dyDescent="0.25"/>
    <row r="619" ht="16.5" customHeight="1" x14ac:dyDescent="0.25"/>
    <row r="620" ht="16.5" customHeight="1" x14ac:dyDescent="0.25"/>
    <row r="621" ht="16.5" customHeight="1" x14ac:dyDescent="0.25"/>
    <row r="622" ht="16.5" customHeight="1" x14ac:dyDescent="0.25"/>
    <row r="623" ht="16.5" customHeight="1" x14ac:dyDescent="0.25"/>
    <row r="624" ht="16.5" customHeight="1" x14ac:dyDescent="0.25"/>
    <row r="625" ht="16.5" customHeight="1" x14ac:dyDescent="0.25"/>
    <row r="626" ht="16.5" customHeight="1" x14ac:dyDescent="0.25"/>
    <row r="627" ht="16.5" customHeight="1" x14ac:dyDescent="0.25"/>
    <row r="628" ht="16.5" customHeight="1" x14ac:dyDescent="0.25"/>
    <row r="629" ht="16.5" customHeight="1" x14ac:dyDescent="0.25"/>
    <row r="630" ht="16.5" customHeight="1" x14ac:dyDescent="0.25"/>
    <row r="631" ht="16.5" customHeight="1" x14ac:dyDescent="0.25"/>
    <row r="632" ht="16.5" customHeight="1" x14ac:dyDescent="0.25"/>
    <row r="633" ht="16.5" customHeight="1" x14ac:dyDescent="0.25"/>
    <row r="634" ht="16.5" customHeight="1" x14ac:dyDescent="0.25"/>
    <row r="635" ht="16.5" customHeight="1" x14ac:dyDescent="0.25"/>
    <row r="636" ht="16.5" customHeight="1" x14ac:dyDescent="0.25"/>
    <row r="637" ht="16.5" customHeight="1" x14ac:dyDescent="0.25"/>
    <row r="638" ht="16.5" customHeight="1" x14ac:dyDescent="0.25"/>
    <row r="639" ht="16.5" customHeight="1" x14ac:dyDescent="0.25"/>
    <row r="640" ht="16.5" customHeight="1" x14ac:dyDescent="0.25"/>
    <row r="641" ht="16.5" customHeight="1" x14ac:dyDescent="0.25"/>
    <row r="642" ht="16.5" customHeight="1" x14ac:dyDescent="0.25"/>
    <row r="643" ht="16.5" customHeight="1" x14ac:dyDescent="0.25"/>
    <row r="644" ht="16.5" customHeight="1" x14ac:dyDescent="0.25"/>
    <row r="645" ht="16.5" customHeight="1" x14ac:dyDescent="0.25"/>
    <row r="646" ht="16.5" customHeight="1" x14ac:dyDescent="0.25"/>
    <row r="647" ht="16.5" customHeight="1" x14ac:dyDescent="0.25"/>
    <row r="648" ht="16.5" customHeight="1" x14ac:dyDescent="0.25"/>
    <row r="649" ht="16.5" customHeight="1" x14ac:dyDescent="0.25"/>
    <row r="650" ht="16.5" customHeight="1" x14ac:dyDescent="0.25"/>
    <row r="651" ht="16.5" customHeight="1" x14ac:dyDescent="0.25"/>
    <row r="652" ht="16.5" customHeight="1" x14ac:dyDescent="0.25"/>
    <row r="653" ht="16.5" customHeight="1" x14ac:dyDescent="0.25"/>
    <row r="654" ht="16.5" customHeight="1" x14ac:dyDescent="0.25"/>
    <row r="655" ht="16.5" customHeight="1" x14ac:dyDescent="0.25"/>
    <row r="656" ht="16.5" customHeight="1" x14ac:dyDescent="0.25"/>
    <row r="657" ht="16.5" customHeight="1" x14ac:dyDescent="0.25"/>
    <row r="658" ht="16.5" customHeight="1" x14ac:dyDescent="0.25"/>
    <row r="659" ht="16.5" customHeight="1" x14ac:dyDescent="0.25"/>
    <row r="660" ht="16.5" customHeight="1" x14ac:dyDescent="0.25"/>
    <row r="661" ht="16.5" customHeight="1" x14ac:dyDescent="0.25"/>
    <row r="662" ht="16.5" customHeight="1" x14ac:dyDescent="0.25"/>
    <row r="663" ht="16.5" customHeight="1" x14ac:dyDescent="0.25"/>
    <row r="664" ht="16.5" customHeight="1" x14ac:dyDescent="0.25"/>
    <row r="665" ht="16.5" customHeight="1" x14ac:dyDescent="0.25"/>
    <row r="666" ht="16.5" customHeight="1" x14ac:dyDescent="0.25"/>
    <row r="667" ht="16.5" customHeight="1" x14ac:dyDescent="0.25"/>
    <row r="668" ht="16.5" customHeight="1" x14ac:dyDescent="0.25"/>
    <row r="669" ht="16.5" customHeight="1" x14ac:dyDescent="0.25"/>
    <row r="670" ht="16.5" customHeight="1" x14ac:dyDescent="0.25"/>
    <row r="671" ht="16.5" customHeight="1" x14ac:dyDescent="0.25"/>
    <row r="672" ht="16.5" customHeight="1" x14ac:dyDescent="0.25"/>
    <row r="673" ht="16.5" customHeight="1" x14ac:dyDescent="0.25"/>
    <row r="674" ht="16.5" customHeight="1" x14ac:dyDescent="0.25"/>
    <row r="675" ht="16.5" customHeight="1" x14ac:dyDescent="0.25"/>
    <row r="676" ht="16.5" customHeight="1" x14ac:dyDescent="0.25"/>
    <row r="677" ht="16.5" customHeight="1" x14ac:dyDescent="0.25"/>
    <row r="678" ht="16.5" customHeight="1" x14ac:dyDescent="0.25"/>
    <row r="679" ht="16.5" customHeight="1" x14ac:dyDescent="0.25"/>
    <row r="680" ht="16.5" customHeight="1" x14ac:dyDescent="0.25"/>
    <row r="681" ht="16.5" customHeight="1" x14ac:dyDescent="0.25"/>
    <row r="682" ht="16.5" customHeight="1" x14ac:dyDescent="0.25"/>
    <row r="683" ht="16.5" customHeight="1" x14ac:dyDescent="0.25"/>
    <row r="684" ht="16.5" customHeight="1" x14ac:dyDescent="0.25"/>
    <row r="685" ht="16.5" customHeight="1" x14ac:dyDescent="0.25"/>
    <row r="686" ht="16.5" customHeight="1" x14ac:dyDescent="0.25"/>
    <row r="687" ht="16.5" customHeight="1" x14ac:dyDescent="0.25"/>
    <row r="688" ht="16.5" customHeight="1" x14ac:dyDescent="0.25"/>
    <row r="689" ht="16.5" customHeight="1" x14ac:dyDescent="0.25"/>
    <row r="690" ht="16.5" customHeight="1" x14ac:dyDescent="0.25"/>
    <row r="691" ht="16.5" customHeight="1" x14ac:dyDescent="0.25"/>
    <row r="692" ht="16.5" customHeight="1" x14ac:dyDescent="0.25"/>
    <row r="693" ht="16.5" customHeight="1" x14ac:dyDescent="0.25"/>
    <row r="694" ht="16.5" customHeight="1" x14ac:dyDescent="0.25"/>
    <row r="695" ht="16.5" customHeight="1" x14ac:dyDescent="0.25"/>
    <row r="696" ht="16.5" customHeight="1" x14ac:dyDescent="0.25"/>
    <row r="697" ht="16.5" customHeight="1" x14ac:dyDescent="0.25"/>
    <row r="698" ht="16.5" customHeight="1" x14ac:dyDescent="0.25"/>
    <row r="699" ht="16.5" customHeight="1" x14ac:dyDescent="0.25"/>
    <row r="700" ht="16.5" customHeight="1" x14ac:dyDescent="0.25"/>
    <row r="701" ht="16.5" customHeight="1" x14ac:dyDescent="0.25"/>
    <row r="702" ht="16.5" customHeight="1" x14ac:dyDescent="0.25"/>
    <row r="703" ht="16.5" customHeight="1" x14ac:dyDescent="0.25"/>
    <row r="704" ht="16.5" customHeight="1" x14ac:dyDescent="0.25"/>
    <row r="705" ht="16.5" customHeight="1" x14ac:dyDescent="0.25"/>
    <row r="706" ht="16.5" customHeight="1" x14ac:dyDescent="0.25"/>
    <row r="707" ht="16.5" customHeight="1" x14ac:dyDescent="0.25"/>
    <row r="708" ht="16.5" customHeight="1" x14ac:dyDescent="0.25"/>
    <row r="709" ht="16.5" customHeight="1" x14ac:dyDescent="0.25"/>
    <row r="710" ht="16.5" customHeight="1" x14ac:dyDescent="0.25"/>
    <row r="711" ht="16.5" customHeight="1" x14ac:dyDescent="0.25"/>
    <row r="712" ht="16.5" customHeight="1" x14ac:dyDescent="0.25"/>
    <row r="713" ht="16.5" customHeight="1" x14ac:dyDescent="0.25"/>
    <row r="714" ht="16.5" customHeight="1" x14ac:dyDescent="0.25"/>
    <row r="715" ht="16.5" customHeight="1" x14ac:dyDescent="0.25"/>
    <row r="716" ht="16.5" customHeight="1" x14ac:dyDescent="0.25"/>
    <row r="717" ht="16.5" customHeight="1" x14ac:dyDescent="0.25"/>
    <row r="718" ht="16.5" customHeight="1" x14ac:dyDescent="0.25"/>
    <row r="719" ht="16.5" customHeight="1" x14ac:dyDescent="0.25"/>
    <row r="720" ht="16.5" customHeight="1" x14ac:dyDescent="0.25"/>
    <row r="721" ht="16.5" customHeight="1" x14ac:dyDescent="0.25"/>
    <row r="722" ht="16.5" customHeight="1" x14ac:dyDescent="0.25"/>
    <row r="723" ht="16.5" customHeight="1" x14ac:dyDescent="0.25"/>
    <row r="724" ht="16.5" customHeight="1" x14ac:dyDescent="0.25"/>
    <row r="725" ht="16.5" customHeight="1" x14ac:dyDescent="0.25"/>
    <row r="726" ht="16.5" customHeight="1" x14ac:dyDescent="0.25"/>
    <row r="727" ht="16.5" customHeight="1" x14ac:dyDescent="0.25"/>
    <row r="728" ht="16.5" customHeight="1" x14ac:dyDescent="0.25"/>
    <row r="729" ht="16.5" customHeight="1" x14ac:dyDescent="0.25"/>
    <row r="730" ht="16.5" customHeight="1" x14ac:dyDescent="0.25"/>
    <row r="731" ht="16.5" customHeight="1" x14ac:dyDescent="0.25"/>
    <row r="732" ht="16.5" customHeight="1" x14ac:dyDescent="0.25"/>
    <row r="733" ht="16.5" customHeight="1" x14ac:dyDescent="0.25"/>
    <row r="734" ht="16.5" customHeight="1" x14ac:dyDescent="0.25"/>
    <row r="735" ht="16.5" customHeight="1" x14ac:dyDescent="0.25"/>
    <row r="736" ht="16.5" customHeight="1" x14ac:dyDescent="0.25"/>
    <row r="737" ht="16.5" customHeight="1" x14ac:dyDescent="0.25"/>
    <row r="738" ht="16.5" customHeight="1" x14ac:dyDescent="0.25"/>
    <row r="739" ht="16.5" customHeight="1" x14ac:dyDescent="0.25"/>
    <row r="740" ht="16.5" customHeight="1" x14ac:dyDescent="0.25"/>
    <row r="741" ht="16.5" customHeight="1" x14ac:dyDescent="0.25"/>
    <row r="742" ht="16.5" customHeight="1" x14ac:dyDescent="0.25"/>
    <row r="743" ht="16.5" customHeight="1" x14ac:dyDescent="0.25"/>
    <row r="744" ht="16.5" customHeight="1" x14ac:dyDescent="0.25"/>
    <row r="745" ht="16.5" customHeight="1" x14ac:dyDescent="0.25"/>
    <row r="746" ht="16.5" customHeight="1" x14ac:dyDescent="0.25"/>
    <row r="747" ht="16.5" customHeight="1" x14ac:dyDescent="0.25"/>
    <row r="748" ht="16.5" customHeight="1" x14ac:dyDescent="0.25"/>
    <row r="749" ht="16.5" customHeight="1" x14ac:dyDescent="0.25"/>
    <row r="750" ht="16.5" customHeight="1" x14ac:dyDescent="0.25"/>
    <row r="751" ht="16.5" customHeight="1" x14ac:dyDescent="0.25"/>
    <row r="752" ht="16.5" customHeight="1" x14ac:dyDescent="0.25"/>
    <row r="753" ht="16.5" customHeight="1" x14ac:dyDescent="0.25"/>
    <row r="754" ht="16.5" customHeight="1" x14ac:dyDescent="0.25"/>
    <row r="755" ht="16.5" customHeight="1" x14ac:dyDescent="0.25"/>
    <row r="756" ht="16.5" customHeight="1" x14ac:dyDescent="0.25"/>
    <row r="757" ht="16.5" customHeight="1" x14ac:dyDescent="0.25"/>
    <row r="758" ht="16.5" customHeight="1" x14ac:dyDescent="0.25"/>
    <row r="759" ht="16.5" customHeight="1" x14ac:dyDescent="0.25"/>
    <row r="760" ht="16.5" customHeight="1" x14ac:dyDescent="0.25"/>
    <row r="761" ht="16.5" customHeight="1" x14ac:dyDescent="0.25"/>
    <row r="762" ht="16.5" customHeight="1" x14ac:dyDescent="0.25"/>
    <row r="763" ht="16.5" customHeight="1" x14ac:dyDescent="0.25"/>
    <row r="764" ht="16.5" customHeight="1" x14ac:dyDescent="0.25"/>
    <row r="765" ht="16.5" customHeight="1" x14ac:dyDescent="0.25"/>
    <row r="766" ht="16.5" customHeight="1" x14ac:dyDescent="0.25"/>
    <row r="767" ht="16.5" customHeight="1" x14ac:dyDescent="0.25"/>
    <row r="768" ht="16.5" customHeight="1" x14ac:dyDescent="0.25"/>
    <row r="769" ht="16.5" customHeight="1" x14ac:dyDescent="0.25"/>
    <row r="770" ht="16.5" customHeight="1" x14ac:dyDescent="0.25"/>
    <row r="771" ht="16.5" customHeight="1" x14ac:dyDescent="0.25"/>
    <row r="772" ht="16.5" customHeight="1" x14ac:dyDescent="0.25"/>
    <row r="773" ht="16.5" customHeight="1" x14ac:dyDescent="0.25"/>
    <row r="774" ht="16.5" customHeight="1" x14ac:dyDescent="0.25"/>
    <row r="775" ht="16.5" customHeight="1" x14ac:dyDescent="0.25"/>
    <row r="776" ht="16.5" customHeight="1" x14ac:dyDescent="0.25"/>
    <row r="777" ht="16.5" customHeight="1" x14ac:dyDescent="0.25"/>
    <row r="778" ht="16.5" customHeight="1" x14ac:dyDescent="0.25"/>
    <row r="779" ht="16.5" customHeight="1" x14ac:dyDescent="0.25"/>
    <row r="780" ht="16.5" customHeight="1" x14ac:dyDescent="0.25"/>
    <row r="781" ht="16.5" customHeight="1" x14ac:dyDescent="0.25"/>
    <row r="782" ht="16.5" customHeight="1" x14ac:dyDescent="0.25"/>
    <row r="783" ht="16.5" customHeight="1" x14ac:dyDescent="0.25"/>
    <row r="784" ht="16.5" customHeight="1" x14ac:dyDescent="0.25"/>
    <row r="785" ht="16.5" customHeight="1" x14ac:dyDescent="0.25"/>
    <row r="786" ht="16.5" customHeight="1" x14ac:dyDescent="0.25"/>
    <row r="787" ht="16.5" customHeight="1" x14ac:dyDescent="0.25"/>
    <row r="788" ht="16.5" customHeight="1" x14ac:dyDescent="0.25"/>
    <row r="789" ht="16.5" customHeight="1" x14ac:dyDescent="0.25"/>
    <row r="790" ht="16.5" customHeight="1" x14ac:dyDescent="0.25"/>
    <row r="791" ht="16.5" customHeight="1" x14ac:dyDescent="0.25"/>
    <row r="792" ht="16.5" customHeight="1" x14ac:dyDescent="0.25"/>
    <row r="793" ht="16.5" customHeight="1" x14ac:dyDescent="0.25"/>
    <row r="794" ht="16.5" customHeight="1" x14ac:dyDescent="0.25"/>
    <row r="795" ht="16.5" customHeight="1" x14ac:dyDescent="0.25"/>
    <row r="796" ht="16.5" customHeight="1" x14ac:dyDescent="0.25"/>
    <row r="797" ht="16.5" customHeight="1" x14ac:dyDescent="0.25"/>
    <row r="798" ht="16.5" customHeight="1" x14ac:dyDescent="0.25"/>
    <row r="799" ht="16.5" customHeight="1" x14ac:dyDescent="0.25"/>
    <row r="800" ht="16.5" customHeight="1" x14ac:dyDescent="0.25"/>
    <row r="801" ht="16.5" customHeight="1" x14ac:dyDescent="0.25"/>
    <row r="802" ht="16.5" customHeight="1" x14ac:dyDescent="0.25"/>
    <row r="803" ht="16.5" customHeight="1" x14ac:dyDescent="0.25"/>
    <row r="804" ht="16.5" customHeight="1" x14ac:dyDescent="0.25"/>
    <row r="805" ht="16.5" customHeight="1" x14ac:dyDescent="0.25"/>
    <row r="806" ht="16.5" customHeight="1" x14ac:dyDescent="0.25"/>
    <row r="807" ht="16.5" customHeight="1" x14ac:dyDescent="0.25"/>
    <row r="808" ht="16.5" customHeight="1" x14ac:dyDescent="0.25"/>
    <row r="809" ht="16.5" customHeight="1" x14ac:dyDescent="0.25"/>
    <row r="810" ht="16.5" customHeight="1" x14ac:dyDescent="0.25"/>
    <row r="811" ht="16.5" customHeight="1" x14ac:dyDescent="0.25"/>
    <row r="812" ht="16.5" customHeight="1" x14ac:dyDescent="0.25"/>
    <row r="813" ht="16.5" customHeight="1" x14ac:dyDescent="0.25"/>
    <row r="814" ht="16.5" customHeight="1" x14ac:dyDescent="0.25"/>
    <row r="815" ht="16.5" customHeight="1" x14ac:dyDescent="0.25"/>
    <row r="816" ht="16.5" customHeight="1" x14ac:dyDescent="0.25"/>
    <row r="817" ht="16.5" customHeight="1" x14ac:dyDescent="0.25"/>
    <row r="818" ht="16.5" customHeight="1" x14ac:dyDescent="0.25"/>
    <row r="819" ht="16.5" customHeight="1" x14ac:dyDescent="0.25"/>
    <row r="820" ht="16.5" customHeight="1" x14ac:dyDescent="0.25"/>
    <row r="821" ht="16.5" customHeight="1" x14ac:dyDescent="0.25"/>
    <row r="822" ht="16.5" customHeight="1" x14ac:dyDescent="0.25"/>
    <row r="823" ht="16.5" customHeight="1" x14ac:dyDescent="0.25"/>
    <row r="824" ht="16.5" customHeight="1" x14ac:dyDescent="0.25"/>
    <row r="825" ht="16.5" customHeight="1" x14ac:dyDescent="0.25"/>
    <row r="826" ht="16.5" customHeight="1" x14ac:dyDescent="0.25"/>
    <row r="827" ht="16.5" customHeight="1" x14ac:dyDescent="0.25"/>
    <row r="828" ht="16.5" customHeight="1" x14ac:dyDescent="0.25"/>
    <row r="829" ht="16.5" customHeight="1" x14ac:dyDescent="0.25"/>
    <row r="830" ht="16.5" customHeight="1" x14ac:dyDescent="0.25"/>
    <row r="831" ht="16.5" customHeight="1" x14ac:dyDescent="0.25"/>
    <row r="832" ht="16.5" customHeight="1" x14ac:dyDescent="0.25"/>
    <row r="833" ht="16.5" customHeight="1" x14ac:dyDescent="0.25"/>
    <row r="834" ht="16.5" customHeight="1" x14ac:dyDescent="0.25"/>
    <row r="835" ht="16.5" customHeight="1" x14ac:dyDescent="0.25"/>
    <row r="836" ht="16.5" customHeight="1" x14ac:dyDescent="0.25"/>
    <row r="837" ht="16.5" customHeight="1" x14ac:dyDescent="0.25"/>
    <row r="838" ht="16.5" customHeight="1" x14ac:dyDescent="0.25"/>
    <row r="839" ht="16.5" customHeight="1" x14ac:dyDescent="0.25"/>
    <row r="840" ht="16.5" customHeight="1" x14ac:dyDescent="0.25"/>
    <row r="841" ht="16.5" customHeight="1" x14ac:dyDescent="0.25"/>
    <row r="842" ht="16.5" customHeight="1" x14ac:dyDescent="0.25"/>
    <row r="843" ht="16.5" customHeight="1" x14ac:dyDescent="0.25"/>
    <row r="844" ht="16.5" customHeight="1" x14ac:dyDescent="0.25"/>
    <row r="845" ht="16.5" customHeight="1" x14ac:dyDescent="0.25"/>
    <row r="846" ht="16.5" customHeight="1" x14ac:dyDescent="0.25"/>
    <row r="847" ht="16.5" customHeight="1" x14ac:dyDescent="0.25"/>
    <row r="848" ht="16.5" customHeight="1" x14ac:dyDescent="0.25"/>
    <row r="849" ht="16.5" customHeight="1" x14ac:dyDescent="0.25"/>
    <row r="850" ht="16.5" customHeight="1" x14ac:dyDescent="0.25"/>
    <row r="851" ht="16.5" customHeight="1" x14ac:dyDescent="0.25"/>
    <row r="852" ht="16.5" customHeight="1" x14ac:dyDescent="0.25"/>
    <row r="853" ht="16.5" customHeight="1" x14ac:dyDescent="0.25"/>
    <row r="854" ht="16.5" customHeight="1" x14ac:dyDescent="0.25"/>
    <row r="855" ht="16.5" customHeight="1" x14ac:dyDescent="0.25"/>
    <row r="856" ht="16.5" customHeight="1" x14ac:dyDescent="0.25"/>
    <row r="857" ht="16.5" customHeight="1" x14ac:dyDescent="0.25"/>
    <row r="858" ht="16.5" customHeight="1" x14ac:dyDescent="0.25"/>
    <row r="859" ht="16.5" customHeight="1" x14ac:dyDescent="0.25"/>
    <row r="860" ht="16.5" customHeight="1" x14ac:dyDescent="0.25"/>
    <row r="861" ht="16.5" customHeight="1" x14ac:dyDescent="0.25"/>
    <row r="862" ht="16.5" customHeight="1" x14ac:dyDescent="0.25"/>
    <row r="863" ht="16.5" customHeight="1" x14ac:dyDescent="0.25"/>
    <row r="864" ht="16.5" customHeight="1" x14ac:dyDescent="0.25"/>
    <row r="865" ht="16.5" customHeight="1" x14ac:dyDescent="0.25"/>
    <row r="866" ht="16.5" customHeight="1" x14ac:dyDescent="0.25"/>
    <row r="867" ht="16.5" customHeight="1" x14ac:dyDescent="0.25"/>
    <row r="868" ht="16.5" customHeight="1" x14ac:dyDescent="0.25"/>
    <row r="869" ht="16.5" customHeight="1" x14ac:dyDescent="0.25"/>
    <row r="870" ht="16.5" customHeight="1" x14ac:dyDescent="0.25"/>
    <row r="871" ht="16.5" customHeight="1" x14ac:dyDescent="0.25"/>
    <row r="872" ht="16.5" customHeight="1" x14ac:dyDescent="0.25"/>
    <row r="873" ht="16.5" customHeight="1" x14ac:dyDescent="0.25"/>
    <row r="874" ht="16.5" customHeight="1" x14ac:dyDescent="0.25"/>
    <row r="875" ht="16.5" customHeight="1" x14ac:dyDescent="0.25"/>
    <row r="876" ht="16.5" customHeight="1" x14ac:dyDescent="0.25"/>
    <row r="877" ht="16.5" customHeight="1" x14ac:dyDescent="0.25"/>
    <row r="878" ht="16.5" customHeight="1" x14ac:dyDescent="0.25"/>
    <row r="879" ht="16.5" customHeight="1" x14ac:dyDescent="0.25"/>
    <row r="880" ht="16.5" customHeight="1" x14ac:dyDescent="0.25"/>
    <row r="881" ht="16.5" customHeight="1" x14ac:dyDescent="0.25"/>
    <row r="882" ht="16.5" customHeight="1" x14ac:dyDescent="0.25"/>
    <row r="883" ht="16.5" customHeight="1" x14ac:dyDescent="0.25"/>
    <row r="884" ht="16.5" customHeight="1" x14ac:dyDescent="0.25"/>
    <row r="885" ht="16.5" customHeight="1" x14ac:dyDescent="0.25"/>
    <row r="886" ht="16.5" customHeight="1" x14ac:dyDescent="0.25"/>
    <row r="887" ht="16.5" customHeight="1" x14ac:dyDescent="0.25"/>
    <row r="888" ht="16.5" customHeight="1" x14ac:dyDescent="0.25"/>
    <row r="889" ht="16.5" customHeight="1" x14ac:dyDescent="0.25"/>
    <row r="890" ht="16.5" customHeight="1" x14ac:dyDescent="0.25"/>
    <row r="891" ht="16.5" customHeight="1" x14ac:dyDescent="0.25"/>
    <row r="892" ht="16.5" customHeight="1" x14ac:dyDescent="0.25"/>
    <row r="893" ht="16.5" customHeight="1" x14ac:dyDescent="0.25"/>
    <row r="894" ht="16.5" customHeight="1" x14ac:dyDescent="0.25"/>
    <row r="895" ht="16.5" customHeight="1" x14ac:dyDescent="0.25"/>
    <row r="896" ht="16.5" customHeight="1" x14ac:dyDescent="0.25"/>
    <row r="897" ht="16.5" customHeight="1" x14ac:dyDescent="0.25"/>
    <row r="898" ht="16.5" customHeight="1" x14ac:dyDescent="0.25"/>
    <row r="899" ht="16.5" customHeight="1" x14ac:dyDescent="0.25"/>
    <row r="900" ht="16.5" customHeight="1" x14ac:dyDescent="0.25"/>
    <row r="901" ht="16.5" customHeight="1" x14ac:dyDescent="0.25"/>
    <row r="902" ht="16.5" customHeight="1" x14ac:dyDescent="0.25"/>
    <row r="903" ht="16.5" customHeight="1" x14ac:dyDescent="0.25"/>
    <row r="904" ht="16.5" customHeight="1" x14ac:dyDescent="0.25"/>
    <row r="905" ht="16.5" customHeight="1" x14ac:dyDescent="0.25"/>
    <row r="906" ht="16.5" customHeight="1" x14ac:dyDescent="0.25"/>
    <row r="907" ht="16.5" customHeight="1" x14ac:dyDescent="0.25"/>
    <row r="908" ht="16.5" customHeight="1" x14ac:dyDescent="0.25"/>
    <row r="909" ht="16.5" customHeight="1" x14ac:dyDescent="0.25"/>
    <row r="910" ht="16.5" customHeight="1" x14ac:dyDescent="0.25"/>
    <row r="911" ht="16.5" customHeight="1" x14ac:dyDescent="0.25"/>
    <row r="912" ht="16.5" customHeight="1" x14ac:dyDescent="0.25"/>
    <row r="913" ht="16.5" customHeight="1" x14ac:dyDescent="0.25"/>
    <row r="914" ht="16.5" customHeight="1" x14ac:dyDescent="0.25"/>
    <row r="915" ht="16.5" customHeight="1" x14ac:dyDescent="0.25"/>
    <row r="916" ht="16.5" customHeight="1" x14ac:dyDescent="0.25"/>
    <row r="917" ht="16.5" customHeight="1" x14ac:dyDescent="0.25"/>
    <row r="918" ht="16.5" customHeight="1" x14ac:dyDescent="0.25"/>
    <row r="919" ht="16.5" customHeight="1" x14ac:dyDescent="0.25"/>
    <row r="920" ht="16.5" customHeight="1" x14ac:dyDescent="0.25"/>
    <row r="921" ht="16.5" customHeight="1" x14ac:dyDescent="0.25"/>
    <row r="922" ht="16.5" customHeight="1" x14ac:dyDescent="0.25"/>
    <row r="923" ht="16.5" customHeight="1" x14ac:dyDescent="0.25"/>
    <row r="924" ht="16.5" customHeight="1" x14ac:dyDescent="0.25"/>
    <row r="925" ht="16.5" customHeight="1" x14ac:dyDescent="0.25"/>
    <row r="926" ht="16.5" customHeight="1" x14ac:dyDescent="0.25"/>
    <row r="927" ht="16.5" customHeight="1" x14ac:dyDescent="0.25"/>
    <row r="928" ht="16.5" customHeight="1" x14ac:dyDescent="0.25"/>
    <row r="929" ht="16.5" customHeight="1" x14ac:dyDescent="0.25"/>
    <row r="930" ht="16.5" customHeight="1" x14ac:dyDescent="0.25"/>
    <row r="931" ht="16.5" customHeight="1" x14ac:dyDescent="0.25"/>
    <row r="932" ht="16.5" customHeight="1" x14ac:dyDescent="0.25"/>
    <row r="933" ht="16.5" customHeight="1" x14ac:dyDescent="0.25"/>
    <row r="934" ht="16.5" customHeight="1" x14ac:dyDescent="0.25"/>
    <row r="935" ht="16.5" customHeight="1" x14ac:dyDescent="0.25"/>
    <row r="936" ht="16.5" customHeight="1" x14ac:dyDescent="0.25"/>
    <row r="937" ht="16.5" customHeight="1" x14ac:dyDescent="0.25"/>
    <row r="938" ht="16.5" customHeight="1" x14ac:dyDescent="0.25"/>
    <row r="939" ht="16.5" customHeight="1" x14ac:dyDescent="0.25"/>
    <row r="940" ht="16.5" customHeight="1" x14ac:dyDescent="0.25"/>
    <row r="941" ht="16.5" customHeight="1" x14ac:dyDescent="0.25"/>
    <row r="942" ht="16.5" customHeight="1" x14ac:dyDescent="0.25"/>
    <row r="943" ht="16.5" customHeight="1" x14ac:dyDescent="0.25"/>
    <row r="944" ht="16.5" customHeight="1" x14ac:dyDescent="0.25"/>
    <row r="945" ht="16.5" customHeight="1" x14ac:dyDescent="0.25"/>
    <row r="946" ht="16.5" customHeight="1" x14ac:dyDescent="0.25"/>
    <row r="947" ht="16.5" customHeight="1" x14ac:dyDescent="0.25"/>
    <row r="948" ht="16.5" customHeight="1" x14ac:dyDescent="0.25"/>
    <row r="949" ht="16.5" customHeight="1" x14ac:dyDescent="0.25"/>
    <row r="950" ht="16.5" customHeight="1" x14ac:dyDescent="0.25"/>
    <row r="951" ht="16.5" customHeight="1" x14ac:dyDescent="0.25"/>
    <row r="952" ht="16.5" customHeight="1" x14ac:dyDescent="0.25"/>
    <row r="953" ht="16.5" customHeight="1" x14ac:dyDescent="0.25"/>
    <row r="954" ht="16.5" customHeight="1" x14ac:dyDescent="0.25"/>
    <row r="955" ht="16.5" customHeight="1" x14ac:dyDescent="0.25"/>
    <row r="956" ht="16.5" customHeight="1" x14ac:dyDescent="0.25"/>
    <row r="957" ht="16.5" customHeight="1" x14ac:dyDescent="0.25"/>
    <row r="958" ht="16.5" customHeight="1" x14ac:dyDescent="0.25"/>
    <row r="959" ht="16.5" customHeight="1" x14ac:dyDescent="0.25"/>
    <row r="960" ht="16.5" customHeight="1" x14ac:dyDescent="0.25"/>
    <row r="961" ht="16.5" customHeight="1" x14ac:dyDescent="0.25"/>
    <row r="962" ht="16.5" customHeight="1" x14ac:dyDescent="0.25"/>
    <row r="963" ht="16.5" customHeight="1" x14ac:dyDescent="0.25"/>
    <row r="964" ht="16.5" customHeight="1" x14ac:dyDescent="0.25"/>
    <row r="965" ht="16.5" customHeight="1" x14ac:dyDescent="0.25"/>
    <row r="966" ht="16.5" customHeight="1" x14ac:dyDescent="0.25"/>
    <row r="967" ht="16.5" customHeight="1" x14ac:dyDescent="0.25"/>
    <row r="968" ht="16.5" customHeight="1" x14ac:dyDescent="0.25"/>
    <row r="969" ht="16.5" customHeight="1" x14ac:dyDescent="0.25"/>
    <row r="970" ht="16.5" customHeight="1" x14ac:dyDescent="0.25"/>
    <row r="971" ht="16.5" customHeight="1" x14ac:dyDescent="0.25"/>
    <row r="972" ht="16.5" customHeight="1" x14ac:dyDescent="0.25"/>
    <row r="973" ht="16.5" customHeight="1" x14ac:dyDescent="0.25"/>
    <row r="974" ht="16.5" customHeight="1" x14ac:dyDescent="0.25"/>
    <row r="975" ht="16.5" customHeight="1" x14ac:dyDescent="0.25"/>
    <row r="976" ht="16.5" customHeight="1" x14ac:dyDescent="0.25"/>
    <row r="977" ht="16.5" customHeight="1" x14ac:dyDescent="0.25"/>
    <row r="978" ht="16.5" customHeight="1" x14ac:dyDescent="0.25"/>
    <row r="979" ht="16.5" customHeight="1" x14ac:dyDescent="0.25"/>
    <row r="980" ht="16.5" customHeight="1" x14ac:dyDescent="0.25"/>
    <row r="981" ht="16.5" customHeight="1" x14ac:dyDescent="0.25"/>
    <row r="982" ht="16.5" customHeight="1" x14ac:dyDescent="0.25"/>
    <row r="983" ht="16.5" customHeight="1" x14ac:dyDescent="0.25"/>
    <row r="984" ht="16.5" customHeight="1" x14ac:dyDescent="0.25"/>
    <row r="985" ht="16.5" customHeight="1" x14ac:dyDescent="0.25"/>
    <row r="986" ht="16.5" customHeight="1" x14ac:dyDescent="0.25"/>
    <row r="987" ht="16.5" customHeight="1" x14ac:dyDescent="0.25"/>
    <row r="988" ht="16.5" customHeight="1" x14ac:dyDescent="0.25"/>
    <row r="989" ht="16.5" customHeight="1" x14ac:dyDescent="0.25"/>
    <row r="990" ht="16.5" customHeight="1" x14ac:dyDescent="0.25"/>
    <row r="991" ht="16.5" customHeight="1" x14ac:dyDescent="0.25"/>
    <row r="992" ht="16.5" customHeight="1" x14ac:dyDescent="0.25"/>
    <row r="993" ht="16.5" customHeight="1" x14ac:dyDescent="0.25"/>
    <row r="994" ht="16.5" customHeight="1" x14ac:dyDescent="0.25"/>
    <row r="995" ht="16.5" customHeight="1" x14ac:dyDescent="0.25"/>
    <row r="996" ht="16.5" customHeight="1" x14ac:dyDescent="0.25"/>
    <row r="997" ht="16.5" customHeight="1" x14ac:dyDescent="0.25"/>
    <row r="998" ht="16.5" customHeight="1" x14ac:dyDescent="0.25"/>
    <row r="999" ht="16.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sheetData>
  <mergeCells count="18">
    <mergeCell ref="C9:E9"/>
    <mergeCell ref="C10:E10"/>
    <mergeCell ref="C11:E11"/>
    <mergeCell ref="C12:E12"/>
    <mergeCell ref="C13:E13"/>
    <mergeCell ref="C8:E8"/>
    <mergeCell ref="C3:E3"/>
    <mergeCell ref="C4:E4"/>
    <mergeCell ref="C5:E5"/>
    <mergeCell ref="C6:E6"/>
    <mergeCell ref="C7:E7"/>
    <mergeCell ref="L1:O1"/>
    <mergeCell ref="N8:O8"/>
    <mergeCell ref="N3:O3"/>
    <mergeCell ref="N4:O4"/>
    <mergeCell ref="N5:O5"/>
    <mergeCell ref="N6:O6"/>
    <mergeCell ref="N7:O7"/>
  </mergeCells>
  <phoneticPr fontId="2" type="noConversion"/>
  <conditionalFormatting sqref="C68:N97">
    <cfRule type="containsText" dxfId="77" priority="1" operator="containsText" text="N">
      <formula>NOT(ISERROR(SEARCH("N",C68)))</formula>
    </cfRule>
  </conditionalFormatting>
  <dataValidations count="2">
    <dataValidation type="list" allowBlank="1" showInputMessage="1" showErrorMessage="1" sqref="C5:E5">
      <formula1>"新项目,老项目"</formula1>
    </dataValidation>
    <dataValidation type="list" allowBlank="1" showInputMessage="1" showErrorMessage="1" sqref="C6:E6">
      <formula1>"一般计税,简易计税"</formula1>
    </dataValidation>
  </dataValidations>
  <pageMargins left="0.7" right="0.7" top="0.75" bottom="0.75" header="0.3" footer="0.3"/>
  <pageSetup paperSize="9" orientation="portrait" r:id="rId1"/>
  <ignoredErrors>
    <ignoredError sqref="C38"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1152"/>
  <sheetViews>
    <sheetView showGridLines="0" showZeros="0" zoomScale="95" zoomScaleNormal="95" workbookViewId="0">
      <selection activeCell="H1" sqref="H1"/>
    </sheetView>
  </sheetViews>
  <sheetFormatPr defaultRowHeight="15" x14ac:dyDescent="0.25"/>
  <cols>
    <col min="1" max="1" width="2" style="67" customWidth="1"/>
    <col min="2" max="2" width="9.77734375" style="67" customWidth="1"/>
    <col min="3" max="3" width="14" style="67" customWidth="1"/>
    <col min="4" max="4" width="13.33203125" style="67" customWidth="1"/>
    <col min="5" max="5" width="15.88671875" style="67" customWidth="1"/>
    <col min="6" max="9" width="13.33203125" style="67" customWidth="1"/>
    <col min="10" max="11" width="12.33203125" style="67" customWidth="1"/>
    <col min="12" max="12" width="13.21875" style="67" customWidth="1"/>
    <col min="13" max="17" width="12.33203125" style="67" customWidth="1"/>
    <col min="18" max="18" width="12.77734375" style="67" customWidth="1"/>
    <col min="19" max="20" width="10.77734375" style="67" customWidth="1"/>
    <col min="21" max="21" width="9.5546875" style="67" customWidth="1"/>
    <col min="22" max="22" width="5.33203125" style="67" bestFit="1" customWidth="1"/>
    <col min="23" max="51" width="14.77734375" style="67" customWidth="1"/>
    <col min="52" max="16384" width="8.88671875" style="67"/>
  </cols>
  <sheetData>
    <row r="1" spans="2:17" ht="36" customHeight="1" x14ac:dyDescent="0.25"/>
    <row r="2" spans="2:17" ht="16.05" customHeight="1" thickBot="1" x14ac:dyDescent="0.3">
      <c r="B2" s="68" t="s">
        <v>112</v>
      </c>
      <c r="K2" s="68" t="s">
        <v>193</v>
      </c>
    </row>
    <row r="3" spans="2:17" ht="16.05" customHeight="1" x14ac:dyDescent="0.25">
      <c r="B3" s="1228" t="s">
        <v>191</v>
      </c>
      <c r="C3" s="1229"/>
      <c r="D3" s="223" t="s">
        <v>171</v>
      </c>
      <c r="E3" s="223" t="s">
        <v>192</v>
      </c>
      <c r="F3" s="223" t="s">
        <v>173</v>
      </c>
      <c r="G3" s="223" t="s">
        <v>174</v>
      </c>
      <c r="H3" s="223" t="s">
        <v>175</v>
      </c>
      <c r="I3" s="224" t="s">
        <v>176</v>
      </c>
      <c r="K3" s="96"/>
      <c r="L3" s="97"/>
      <c r="M3" s="97"/>
      <c r="N3" s="97"/>
      <c r="O3" s="97"/>
      <c r="P3" s="97"/>
      <c r="Q3" s="98"/>
    </row>
    <row r="4" spans="2:17" ht="16.05" customHeight="1" x14ac:dyDescent="0.25">
      <c r="B4" s="69" t="s">
        <v>434</v>
      </c>
      <c r="C4" s="70"/>
      <c r="D4" s="71">
        <f>SUM(E4:I4)</f>
        <v>0</v>
      </c>
      <c r="E4" s="59"/>
      <c r="F4" s="59"/>
      <c r="G4" s="59"/>
      <c r="H4" s="59"/>
      <c r="I4" s="60"/>
      <c r="K4" s="99"/>
      <c r="L4" s="100"/>
      <c r="M4" s="100"/>
      <c r="N4" s="100"/>
      <c r="O4" s="100"/>
      <c r="P4" s="100"/>
      <c r="Q4" s="101"/>
    </row>
    <row r="5" spans="2:17" ht="16.05" customHeight="1" x14ac:dyDescent="0.25">
      <c r="B5" s="69" t="s">
        <v>177</v>
      </c>
      <c r="C5" s="70"/>
      <c r="D5" s="71">
        <f t="shared" ref="D5" si="0">SUM(E5:I5)</f>
        <v>0</v>
      </c>
      <c r="E5" s="72">
        <f>SUMIF($C$28:$C$47,E$3,$J$28:$J$47)+SUMIF($C$28:$C$47,E$3,$K$28:$K$47)+SUMIF($C$53:$C$72,E$3,$J$53:$J$72)+SUMIF($C$53:$C$72,E$3,$K$53:$K$72)+SUMIF($C$77:$C$96,E$3,$J$77:$J$96)+SUMIF($C$77:$C$96,E$3,$K$77:$K$96)</f>
        <v>0</v>
      </c>
      <c r="F5" s="72">
        <f>SUMIF($C$28:$C$47,F$3,$J$28:$J$47)+SUMIF($C$28:$C$47,F$3,$K$28:$K$47)+SUMIF($C$53:$C$72,F$3,$J$53:$J$72)+SUMIF($C$53:$C$72,F$3,$K$53:$K$72)+SUMIF($C$77:$C$96,F$3,$J$77:$J$96)+SUMIF($C$77:$C$96,F$3,$K$77:$K$96)</f>
        <v>0</v>
      </c>
      <c r="G5" s="72">
        <f>SUMIF($C$28:$C$47,G$3,$J$28:$J$47)+SUMIF($C$28:$C$47,G$3,$K$28:$K$47)+SUMIF($C$53:$C$72,G$3,$J$53:$J$72)+SUMIF($C$53:$C$72,G$3,$K$53:$K$72)+SUMIF($C$77:$C$96,G$3,$J$77:$J$96)+SUMIF($C$77:$C$96,G$3,$K$77:$K$96)</f>
        <v>0</v>
      </c>
      <c r="H5" s="72">
        <f>SUMIF($C$28:$C$47,H$3,$J$28:$J$47)+SUMIF($C$28:$C$47,H$3,$K$28:$K$47)+SUMIF($C$53:$C$72,H$3,$J$53:$J$72)+SUMIF($C$53:$C$72,H$3,$K$53:$K$72)+SUMIF($C$77:$C$96,H$3,$J$77:$J$96)+SUMIF($C$77:$C$96,H$3,$K$77:$K$96)</f>
        <v>0</v>
      </c>
      <c r="I5" s="73">
        <f>SUMIF($C$28:$C$47,I$3,$J$28:$J$47)+SUMIF($C$28:$C$47,I$3,$K$28:$K$47)+SUMIF($C$53:$C$72,I$3,$J$53:$J$72)+SUMIF($C$53:$C$72,I$3,$K$53:$K$72)+SUMIF($C$77:$C$96,I$3,$J$77:$J$96)+SUMIF($C$77:$C$96,I$3,$K$77:$K$96)</f>
        <v>0</v>
      </c>
      <c r="K5" s="99"/>
      <c r="L5" s="100"/>
      <c r="M5" s="100"/>
      <c r="N5" s="100"/>
      <c r="O5" s="100"/>
      <c r="P5" s="100"/>
      <c r="Q5" s="101"/>
    </row>
    <row r="6" spans="2:17" ht="16.05" customHeight="1" x14ac:dyDescent="0.25">
      <c r="B6" s="69" t="s">
        <v>178</v>
      </c>
      <c r="C6" s="70"/>
      <c r="D6" s="71">
        <f>SUM(E6:I6)</f>
        <v>0</v>
      </c>
      <c r="E6" s="72">
        <f>SUMIF($C$28:$C$47,E$3,$J$28:$J$47)+SUMIF($C$53:$C$72,E$3,$J$53:$J$72)+SUMIF($C$77:$C$96,E$3,$J$77:$J$96)</f>
        <v>0</v>
      </c>
      <c r="F6" s="72">
        <f>SUMIF($C$28:$C$47,F$3,$J$28:$J$47)+SUMIF($C$53:$C$72,F$3,$J$53:$J$72)+SUMIF($C$77:$C$96,F$3,$J$77:$J$96)</f>
        <v>0</v>
      </c>
      <c r="G6" s="72">
        <f>SUMIF($C$28:$C$47,G$3,$J$28:$J$47)+SUMIF($C$53:$C$72,G$3,$J$53:$J$72)+SUMIF($C$77:$C$96,G$3,$J$77:$J$96)</f>
        <v>0</v>
      </c>
      <c r="H6" s="72">
        <f>SUMIF($C$28:$C$47,H$3,$J$28:$J$47)+SUMIF($C$53:$C$72,H$3,$J$53:$J$72)+SUMIF($C$77:$C$96,H$3,$J$77:$J$96)</f>
        <v>0</v>
      </c>
      <c r="I6" s="73">
        <f>SUMIF($C$28:$C$47,I$3,$J$28:$J$47)+SUMIF($C$53:$C$72,I$3,$J$53:$J$72)+SUMIF($C$77:$C$96,I$3,$J$77:$J$96)</f>
        <v>0</v>
      </c>
      <c r="K6" s="99"/>
      <c r="L6" s="100"/>
      <c r="M6" s="100"/>
      <c r="N6" s="100"/>
      <c r="O6" s="100"/>
      <c r="P6" s="100"/>
      <c r="Q6" s="101"/>
    </row>
    <row r="7" spans="2:17" ht="16.05" customHeight="1" x14ac:dyDescent="0.25">
      <c r="B7" s="69" t="s">
        <v>179</v>
      </c>
      <c r="C7" s="70"/>
      <c r="D7" s="71">
        <f>SUM(E7:I7)</f>
        <v>0</v>
      </c>
      <c r="E7" s="72">
        <f>+SUMIF($C$28:$C$47,E$3,$K$28:$K$47)+SUMIF($C$53:$C$72,E$3,$K$53:$K$72)+SUMIF($C$77:$C$96,E$3,$K$77:$K$96)</f>
        <v>0</v>
      </c>
      <c r="F7" s="72">
        <f>+SUMIF($C$28:$C$47,F$3,$K$28:$K$47)+SUMIF($C$53:$C$72,F$3,$K$53:$K$72)+SUMIF($C$77:$C$96,F$3,$K$77:$K$96)</f>
        <v>0</v>
      </c>
      <c r="G7" s="72">
        <f>+SUMIF($C$28:$C$47,G$3,$K$28:$K$47)+SUMIF($C$53:$C$72,G$3,$K$53:$K$72)+SUMIF($C$77:$C$96,G$3,$K$77:$K$96)</f>
        <v>0</v>
      </c>
      <c r="H7" s="72">
        <f>+SUMIF($C$28:$C$47,H$3,$K$28:$K$47)+SUMIF($C$53:$C$72,H$3,$K$53:$K$72)+SUMIF($C$77:$C$96,H$3,$K$77:$K$96)</f>
        <v>0</v>
      </c>
      <c r="I7" s="73">
        <f>+SUMIF($C$28:$C$47,I$3,$K$28:$K$47)+SUMIF($C$53:$C$72,I$3,$K$53:$K$72)+SUMIF($C$77:$C$96,I$3,$K$77:$K$96)</f>
        <v>0</v>
      </c>
      <c r="K7" s="99"/>
      <c r="L7" s="100"/>
      <c r="M7" s="100"/>
      <c r="N7" s="100"/>
      <c r="O7" s="100"/>
      <c r="P7" s="100"/>
      <c r="Q7" s="101"/>
    </row>
    <row r="8" spans="2:17" ht="16.05" customHeight="1" x14ac:dyDescent="0.25">
      <c r="B8" s="69" t="s">
        <v>180</v>
      </c>
      <c r="C8" s="70"/>
      <c r="D8" s="64"/>
      <c r="E8" s="65"/>
      <c r="F8" s="65"/>
      <c r="G8" s="65"/>
      <c r="H8" s="65"/>
      <c r="I8" s="66"/>
      <c r="K8" s="99"/>
      <c r="L8" s="100"/>
      <c r="M8" s="100"/>
      <c r="N8" s="100"/>
      <c r="O8" s="100"/>
      <c r="P8" s="100"/>
      <c r="Q8" s="101"/>
    </row>
    <row r="9" spans="2:17" ht="16.05" customHeight="1" x14ac:dyDescent="0.25">
      <c r="B9" s="69" t="s">
        <v>181</v>
      </c>
      <c r="C9" s="70"/>
      <c r="D9" s="61"/>
      <c r="E9" s="59"/>
      <c r="F9" s="59"/>
      <c r="G9" s="59"/>
      <c r="H9" s="59"/>
      <c r="I9" s="60"/>
      <c r="K9" s="99"/>
      <c r="L9" s="100"/>
      <c r="M9" s="100"/>
      <c r="N9" s="100"/>
      <c r="O9" s="100"/>
      <c r="P9" s="100"/>
      <c r="Q9" s="101"/>
    </row>
    <row r="10" spans="2:17" ht="16.05" customHeight="1" x14ac:dyDescent="0.25">
      <c r="B10" s="69" t="s">
        <v>182</v>
      </c>
      <c r="C10" s="70"/>
      <c r="D10" s="74">
        <f>D11+D12</f>
        <v>0</v>
      </c>
      <c r="E10" s="75">
        <f>E11+E12</f>
        <v>0</v>
      </c>
      <c r="F10" s="75">
        <f>F11+F12</f>
        <v>0</v>
      </c>
      <c r="G10" s="75">
        <f t="shared" ref="G10:I10" si="1">G11+G12</f>
        <v>0</v>
      </c>
      <c r="H10" s="75">
        <f t="shared" si="1"/>
        <v>0</v>
      </c>
      <c r="I10" s="76">
        <f t="shared" si="1"/>
        <v>0</v>
      </c>
      <c r="K10" s="99"/>
      <c r="L10" s="100"/>
      <c r="M10" s="100"/>
      <c r="N10" s="100"/>
      <c r="O10" s="100"/>
      <c r="P10" s="100"/>
      <c r="Q10" s="101"/>
    </row>
    <row r="11" spans="2:17" ht="16.05" customHeight="1" x14ac:dyDescent="0.25">
      <c r="B11" s="69" t="s">
        <v>183</v>
      </c>
      <c r="C11" s="70"/>
      <c r="D11" s="74">
        <f t="shared" ref="D11:D12" si="2">SUM(E11:I11)</f>
        <v>0</v>
      </c>
      <c r="E11" s="62"/>
      <c r="F11" s="62"/>
      <c r="G11" s="62"/>
      <c r="H11" s="62"/>
      <c r="I11" s="63"/>
      <c r="K11" s="99"/>
      <c r="L11" s="100"/>
      <c r="M11" s="100"/>
      <c r="N11" s="100"/>
      <c r="O11" s="100"/>
      <c r="P11" s="100"/>
      <c r="Q11" s="101"/>
    </row>
    <row r="12" spans="2:17" ht="16.05" customHeight="1" x14ac:dyDescent="0.25">
      <c r="B12" s="69" t="s">
        <v>184</v>
      </c>
      <c r="C12" s="70"/>
      <c r="D12" s="74">
        <f t="shared" si="2"/>
        <v>0</v>
      </c>
      <c r="E12" s="75">
        <f>SUMIFS($L$28:$L$47,$C$28:$C$47,E$3,$K$28:$K$47,"&gt;0")+SUMIF($C$53:$C$72,E$3,$N$53:$N$72)+SUMIF($C$77:$C$96,E$3,$M$77:$M$96)</f>
        <v>0</v>
      </c>
      <c r="F12" s="75">
        <f>SUMIFS($L$28:$L$47,$C$28:$C$47,F$3,$K$28:$K$47,"&gt;0")+SUMIF($C$53:$C$72,F$3,$N$53:$N$72)+SUMIF($C$77:$C$96,F$3,$M$77:$M$96)</f>
        <v>0</v>
      </c>
      <c r="G12" s="75">
        <f>SUMIFS($L$28:$L$47,$C$28:$C$47,G$3,$K$28:$K$47,"&gt;0")+SUMIF($C$53:$C$72,G$3,$N$53:$N$72)+SUMIF($C$77:$C$96,G$3,$M$77:$M$96)</f>
        <v>0</v>
      </c>
      <c r="H12" s="75">
        <f>SUMIFS($L$28:$L$47,$C$28:$C$47,H$3,$K$28:$K$47,"&gt;0")+SUMIF($C$53:$C$72,H$3,$N$53:$N$72)+SUMIF($C$77:$C$96,H$3,$M$77:$M$96)</f>
        <v>0</v>
      </c>
      <c r="I12" s="76">
        <f>SUMIFS($L$28:$L$47,$C$28:$C$47,I$3,$K$28:$K$47,"&gt;0")+SUMIF($C$53:$C$72,I$3,$N$53:$N$72)+SUMIF($C$77:$C$96,I$3,$M$77:$M$96)</f>
        <v>0</v>
      </c>
      <c r="K12" s="99"/>
      <c r="L12" s="100"/>
      <c r="M12" s="100"/>
      <c r="N12" s="100"/>
      <c r="O12" s="100"/>
      <c r="P12" s="100"/>
      <c r="Q12" s="101"/>
    </row>
    <row r="13" spans="2:17" ht="16.05" customHeight="1" x14ac:dyDescent="0.25">
      <c r="B13" s="69" t="s">
        <v>185</v>
      </c>
      <c r="C13" s="70"/>
      <c r="D13" s="71">
        <f t="shared" ref="D13:D18" si="3">SUM(E13:I13)</f>
        <v>0</v>
      </c>
      <c r="E13" s="59"/>
      <c r="F13" s="59"/>
      <c r="G13" s="59"/>
      <c r="H13" s="59"/>
      <c r="I13" s="60"/>
      <c r="K13" s="99"/>
      <c r="L13" s="100"/>
      <c r="M13" s="100"/>
      <c r="N13" s="100"/>
      <c r="O13" s="100"/>
      <c r="P13" s="100"/>
      <c r="Q13" s="101"/>
    </row>
    <row r="14" spans="2:17" ht="16.05" customHeight="1" x14ac:dyDescent="0.25">
      <c r="B14" s="69" t="s">
        <v>186</v>
      </c>
      <c r="C14" s="70"/>
      <c r="D14" s="71">
        <f t="shared" si="3"/>
        <v>0</v>
      </c>
      <c r="E14" s="59"/>
      <c r="F14" s="59"/>
      <c r="G14" s="59"/>
      <c r="H14" s="59"/>
      <c r="I14" s="60"/>
      <c r="K14" s="99"/>
      <c r="L14" s="100"/>
      <c r="M14" s="100"/>
      <c r="N14" s="100"/>
      <c r="O14" s="100"/>
      <c r="P14" s="100"/>
      <c r="Q14" s="101"/>
    </row>
    <row r="15" spans="2:17" ht="16.05" customHeight="1" x14ac:dyDescent="0.25">
      <c r="B15" s="69" t="s">
        <v>187</v>
      </c>
      <c r="C15" s="70"/>
      <c r="D15" s="71">
        <f t="shared" si="3"/>
        <v>0</v>
      </c>
      <c r="E15" s="59"/>
      <c r="F15" s="59"/>
      <c r="G15" s="59"/>
      <c r="H15" s="59"/>
      <c r="I15" s="60"/>
      <c r="K15" s="99"/>
      <c r="L15" s="100"/>
      <c r="M15" s="100"/>
      <c r="N15" s="100"/>
      <c r="O15" s="100"/>
      <c r="P15" s="100"/>
      <c r="Q15" s="101"/>
    </row>
    <row r="16" spans="2:17" ht="16.05" customHeight="1" x14ac:dyDescent="0.25">
      <c r="B16" s="69" t="s">
        <v>486</v>
      </c>
      <c r="C16" s="70"/>
      <c r="D16" s="71">
        <f t="shared" si="3"/>
        <v>0</v>
      </c>
      <c r="E16" s="59"/>
      <c r="F16" s="59"/>
      <c r="G16" s="59"/>
      <c r="H16" s="59"/>
      <c r="I16" s="60"/>
      <c r="K16" s="99"/>
      <c r="L16" s="100"/>
      <c r="M16" s="100"/>
      <c r="N16" s="100"/>
      <c r="O16" s="100"/>
      <c r="P16" s="100"/>
      <c r="Q16" s="101"/>
    </row>
    <row r="17" spans="2:52" ht="16.05" customHeight="1" x14ac:dyDescent="0.25">
      <c r="B17" s="69" t="s">
        <v>188</v>
      </c>
      <c r="C17" s="70"/>
      <c r="D17" s="71">
        <f t="shared" si="3"/>
        <v>0</v>
      </c>
      <c r="E17" s="59"/>
      <c r="F17" s="59"/>
      <c r="G17" s="59"/>
      <c r="H17" s="59"/>
      <c r="I17" s="60"/>
      <c r="K17" s="99"/>
      <c r="L17" s="100"/>
      <c r="M17" s="100"/>
      <c r="N17" s="100"/>
      <c r="O17" s="100"/>
      <c r="P17" s="100"/>
      <c r="Q17" s="101"/>
    </row>
    <row r="18" spans="2:52" ht="16.05" customHeight="1" x14ac:dyDescent="0.25">
      <c r="B18" s="69" t="s">
        <v>189</v>
      </c>
      <c r="C18" s="70"/>
      <c r="D18" s="71">
        <f t="shared" si="3"/>
        <v>0</v>
      </c>
      <c r="E18" s="59"/>
      <c r="F18" s="59"/>
      <c r="G18" s="59"/>
      <c r="H18" s="59"/>
      <c r="I18" s="60"/>
      <c r="K18" s="99"/>
      <c r="L18" s="100"/>
      <c r="M18" s="100"/>
      <c r="N18" s="100"/>
      <c r="O18" s="100"/>
      <c r="P18" s="100"/>
      <c r="Q18" s="101"/>
    </row>
    <row r="19" spans="2:52" ht="16.05" customHeight="1" x14ac:dyDescent="0.25">
      <c r="B19" s="69" t="s">
        <v>943</v>
      </c>
      <c r="C19" s="70"/>
      <c r="D19" s="71">
        <f>L27</f>
        <v>0</v>
      </c>
      <c r="E19" s="72">
        <f>SUMIFS($L$28:$L$47,$D$28:$D$47,"&lt;&gt;"&amp;"车位",$C$28:$C$47,E3)</f>
        <v>0</v>
      </c>
      <c r="F19" s="72">
        <f t="shared" ref="F19:H19" si="4">SUMIFS($L$28:$L$47,$D$28:$D$47,"&lt;&gt;"&amp;"车位",$C$28:$C$47,F3)</f>
        <v>0</v>
      </c>
      <c r="G19" s="72">
        <f t="shared" si="4"/>
        <v>0</v>
      </c>
      <c r="H19" s="72">
        <f t="shared" si="4"/>
        <v>0</v>
      </c>
      <c r="I19" s="73">
        <f>SUMIFS($L$28:$L$47,$D$28:$D$47,"&lt;&gt;"&amp;"车位",$C$28:$C$47,I3)</f>
        <v>0</v>
      </c>
      <c r="K19" s="99"/>
      <c r="L19" s="100"/>
      <c r="M19" s="100"/>
      <c r="N19" s="100"/>
      <c r="O19" s="100"/>
      <c r="P19" s="100"/>
      <c r="Q19" s="101"/>
    </row>
    <row r="20" spans="2:52" ht="16.05" customHeight="1" x14ac:dyDescent="0.25">
      <c r="B20" s="69" t="s">
        <v>484</v>
      </c>
      <c r="C20" s="70"/>
      <c r="D20" s="71">
        <f>K27</f>
        <v>0</v>
      </c>
      <c r="E20" s="72">
        <f>SUMIFS($K$28:$K$47,$D$28:$D$47,"车位",$C$28:$C$47,E3)</f>
        <v>0</v>
      </c>
      <c r="F20" s="72">
        <f>SUMIFS($K$28:$K$47,$D$28:$D$47,"车位",$C$28:$C$47,F3)</f>
        <v>0</v>
      </c>
      <c r="G20" s="72">
        <f t="shared" ref="G20:I20" si="5">SUMIFS($K$28:$K$47,$D$28:$D$47,"车位",$C$28:$C$47,G3)</f>
        <v>0</v>
      </c>
      <c r="H20" s="72">
        <f t="shared" si="5"/>
        <v>0</v>
      </c>
      <c r="I20" s="73">
        <f t="shared" si="5"/>
        <v>0</v>
      </c>
      <c r="K20" s="99"/>
      <c r="L20" s="100"/>
      <c r="M20" s="100"/>
      <c r="N20" s="100"/>
      <c r="O20" s="100"/>
      <c r="P20" s="100"/>
      <c r="Q20" s="101"/>
    </row>
    <row r="21" spans="2:52" ht="16.05" customHeight="1" x14ac:dyDescent="0.25">
      <c r="B21" s="69" t="s">
        <v>485</v>
      </c>
      <c r="C21" s="70"/>
      <c r="D21" s="71">
        <f>L52</f>
        <v>0</v>
      </c>
      <c r="E21" s="72">
        <f>SUMIF($C$53:$C$72,E3,$L$53:$L$72)</f>
        <v>0</v>
      </c>
      <c r="F21" s="72">
        <f>SUMIF($C$53:$C$72,F3,$L$53:$L$72)</f>
        <v>0</v>
      </c>
      <c r="G21" s="72">
        <f>SUMIF($C$53:$C$72,G3,$L$53:$L$72)</f>
        <v>0</v>
      </c>
      <c r="H21" s="72">
        <f>SUMIF($C$53:$C$72,H3,$L$53:$L$72)</f>
        <v>0</v>
      </c>
      <c r="I21" s="73">
        <f>SUMIF($C$53:$C$72,I3,$L$53:$L$72)</f>
        <v>0</v>
      </c>
      <c r="K21" s="99"/>
      <c r="L21" s="100"/>
      <c r="M21" s="100"/>
      <c r="N21" s="100"/>
      <c r="O21" s="100"/>
      <c r="P21" s="100"/>
      <c r="Q21" s="101"/>
    </row>
    <row r="22" spans="2:52" ht="16.05" customHeight="1" thickBot="1" x14ac:dyDescent="0.3">
      <c r="B22" s="77" t="s">
        <v>190</v>
      </c>
      <c r="C22" s="78"/>
      <c r="D22" s="79">
        <f>J76+K76</f>
        <v>0</v>
      </c>
      <c r="E22" s="80">
        <f>SUMIF($C$77:$C$96,E3,$J$77:$J$96)+SUMIF($C$77:$C$96,E3,$K$77:$K$96)</f>
        <v>0</v>
      </c>
      <c r="F22" s="80">
        <f t="shared" ref="F22:H22" si="6">SUMIF($C$77:$C$96,F3,$J$77:$J$96)+SUMIF($C$77:$C$96,F3,$K$77:$K$96)</f>
        <v>0</v>
      </c>
      <c r="G22" s="80">
        <f t="shared" si="6"/>
        <v>0</v>
      </c>
      <c r="H22" s="80">
        <f t="shared" si="6"/>
        <v>0</v>
      </c>
      <c r="I22" s="81">
        <f>SUMIF($C$77:$C$96,I3,$J$77:$J$96)+SUMIF($C$77:$C$96,I3,$K$77:$K$96)</f>
        <v>0</v>
      </c>
      <c r="K22" s="102"/>
      <c r="L22" s="103"/>
      <c r="M22" s="103"/>
      <c r="N22" s="103"/>
      <c r="O22" s="103"/>
      <c r="P22" s="103"/>
      <c r="Q22" s="104"/>
    </row>
    <row r="23" spans="2:52" ht="16.05" customHeight="1" x14ac:dyDescent="0.25">
      <c r="D23" s="941" t="str">
        <f>IF(AND(D5=SUM(D19:D22),D5=SUM(D6:D7)),"Y","N")</f>
        <v>Y</v>
      </c>
      <c r="E23" s="941" t="str">
        <f>IF(D19-SUM(E19:I19)=0,"Y","N")</f>
        <v>Y</v>
      </c>
      <c r="F23" s="942" t="str">
        <f>IF(D20-SUM(E20:I20)=0,"Y","N")</f>
        <v>Y</v>
      </c>
      <c r="G23" s="942" t="str">
        <f>IF(D21-SUM(E21:I21)=0,"Y","N")</f>
        <v>Y</v>
      </c>
      <c r="H23" s="942" t="str">
        <f>IF(D22-SUM(E22:I22)=0,"Y","N")</f>
        <v>Y</v>
      </c>
      <c r="I23" s="941" t="str">
        <f>IF(D19+D20-SUM(AQ27:AY27)=0,"Y","N")</f>
        <v>Y</v>
      </c>
      <c r="J23" s="941" t="str">
        <f>IF(D21-SUM(AG52:AO52)=0,"Y","N")</f>
        <v>Y</v>
      </c>
    </row>
    <row r="24" spans="2:52" ht="16.05" customHeight="1" x14ac:dyDescent="0.25">
      <c r="B24" s="68" t="s">
        <v>194</v>
      </c>
    </row>
    <row r="25" spans="2:52" ht="16.05" customHeight="1" thickBot="1" x14ac:dyDescent="0.3">
      <c r="B25" s="82" t="s">
        <v>195</v>
      </c>
      <c r="V25" s="1099"/>
      <c r="W25" s="1099"/>
      <c r="X25" s="1099"/>
      <c r="Y25" s="1099"/>
      <c r="Z25" s="1099"/>
      <c r="AA25" s="1099"/>
      <c r="AB25" s="1099"/>
      <c r="AC25" s="1099"/>
      <c r="AD25" s="1099"/>
      <c r="AE25" s="1099"/>
      <c r="AF25" s="1099"/>
      <c r="AG25" s="1099"/>
      <c r="AH25" s="1099"/>
      <c r="AI25" s="1099"/>
      <c r="AJ25" s="1099" t="s">
        <v>374</v>
      </c>
      <c r="AK25" s="1099"/>
      <c r="AL25" s="1099"/>
      <c r="AM25" s="1099"/>
      <c r="AN25" s="1099"/>
      <c r="AO25" s="1099"/>
      <c r="AP25" s="1099" t="s">
        <v>209</v>
      </c>
      <c r="AQ25" s="1099"/>
      <c r="AR25" s="1099"/>
      <c r="AS25" s="1099"/>
      <c r="AT25" s="1099"/>
      <c r="AU25" s="1099"/>
      <c r="AV25" s="1099"/>
      <c r="AW25" s="1099"/>
      <c r="AX25" s="1099"/>
      <c r="AY25" s="1099"/>
    </row>
    <row r="26" spans="2:52" ht="42.6" customHeight="1" x14ac:dyDescent="0.25">
      <c r="B26" s="221" t="s">
        <v>196</v>
      </c>
      <c r="C26" s="214" t="s">
        <v>933</v>
      </c>
      <c r="D26" s="214" t="s">
        <v>932</v>
      </c>
      <c r="E26" s="214" t="s">
        <v>725</v>
      </c>
      <c r="F26" s="214" t="s">
        <v>212</v>
      </c>
      <c r="G26" s="214" t="s">
        <v>198</v>
      </c>
      <c r="H26" s="214" t="s">
        <v>199</v>
      </c>
      <c r="I26" s="214" t="s">
        <v>207</v>
      </c>
      <c r="J26" s="214" t="s">
        <v>206</v>
      </c>
      <c r="K26" s="214" t="s">
        <v>200</v>
      </c>
      <c r="L26" s="214" t="s">
        <v>208</v>
      </c>
      <c r="M26" s="214" t="s">
        <v>201</v>
      </c>
      <c r="N26" s="214" t="s">
        <v>202</v>
      </c>
      <c r="O26" s="214" t="s">
        <v>847</v>
      </c>
      <c r="P26" s="214" t="s">
        <v>848</v>
      </c>
      <c r="Q26" s="214" t="s">
        <v>203</v>
      </c>
      <c r="R26" s="214" t="s">
        <v>483</v>
      </c>
      <c r="S26" s="225"/>
      <c r="T26" s="225"/>
      <c r="V26" s="1100" t="s">
        <v>383</v>
      </c>
      <c r="W26" s="1101" t="s">
        <v>374</v>
      </c>
      <c r="X26" s="1101" t="s">
        <v>389</v>
      </c>
      <c r="Y26" s="1102" t="s">
        <v>390</v>
      </c>
      <c r="Z26" s="1101" t="s">
        <v>376</v>
      </c>
      <c r="AA26" s="1101" t="s">
        <v>377</v>
      </c>
      <c r="AB26" s="1101" t="s">
        <v>375</v>
      </c>
      <c r="AC26" s="1101" t="s">
        <v>378</v>
      </c>
      <c r="AD26" s="1101" t="s">
        <v>382</v>
      </c>
      <c r="AE26" s="1101" t="s">
        <v>381</v>
      </c>
      <c r="AF26" s="1101" t="s">
        <v>379</v>
      </c>
      <c r="AG26" s="1101" t="s">
        <v>380</v>
      </c>
      <c r="AH26" s="1101" t="s">
        <v>388</v>
      </c>
      <c r="AI26" s="1101" t="s">
        <v>384</v>
      </c>
      <c r="AJ26" s="1101" t="s">
        <v>374</v>
      </c>
      <c r="AK26" s="1101" t="s">
        <v>385</v>
      </c>
      <c r="AL26" s="1101" t="s">
        <v>386</v>
      </c>
      <c r="AM26" s="1101" t="s">
        <v>174</v>
      </c>
      <c r="AN26" s="1101" t="s">
        <v>175</v>
      </c>
      <c r="AO26" s="1102" t="s">
        <v>176</v>
      </c>
      <c r="AP26" s="1101" t="s">
        <v>172</v>
      </c>
      <c r="AQ26" s="1101" t="s">
        <v>720</v>
      </c>
      <c r="AR26" s="1101" t="s">
        <v>173</v>
      </c>
      <c r="AS26" s="1101" t="s">
        <v>721</v>
      </c>
      <c r="AT26" s="1101" t="s">
        <v>174</v>
      </c>
      <c r="AU26" s="1101" t="s">
        <v>722</v>
      </c>
      <c r="AV26" s="1101" t="s">
        <v>175</v>
      </c>
      <c r="AW26" s="1101" t="s">
        <v>723</v>
      </c>
      <c r="AX26" s="1101" t="s">
        <v>176</v>
      </c>
      <c r="AY26" s="1102" t="s">
        <v>724</v>
      </c>
      <c r="AZ26" s="381"/>
    </row>
    <row r="27" spans="2:52" ht="16.05" customHeight="1" x14ac:dyDescent="0.25">
      <c r="B27" s="83" t="s">
        <v>204</v>
      </c>
      <c r="C27" s="84"/>
      <c r="D27" s="84"/>
      <c r="E27" s="84"/>
      <c r="F27" s="84"/>
      <c r="G27" s="84"/>
      <c r="H27" s="84"/>
      <c r="I27" s="85"/>
      <c r="J27" s="85">
        <f>SUM(J28:J47)</f>
        <v>0</v>
      </c>
      <c r="K27" s="85">
        <f t="shared" ref="K27" si="7">SUM(K28:K47)</f>
        <v>0</v>
      </c>
      <c r="L27" s="85">
        <f>SUMIF(D28:D47,"&lt;&gt;"&amp;"车位",L28:L47)</f>
        <v>0</v>
      </c>
      <c r="M27" s="84"/>
      <c r="N27" s="84"/>
      <c r="O27" s="86">
        <f t="shared" ref="O27:P27" si="8">SUMIF(G28:G47,"&lt;&gt;"&amp;"车位",O28:O47)</f>
        <v>0</v>
      </c>
      <c r="P27" s="86">
        <f t="shared" si="8"/>
        <v>0</v>
      </c>
      <c r="Q27" s="84"/>
      <c r="R27" s="84"/>
      <c r="S27" s="84"/>
      <c r="T27" s="87"/>
      <c r="V27" s="1103"/>
      <c r="W27" s="1104"/>
      <c r="X27" s="1104"/>
      <c r="Y27" s="1105"/>
      <c r="Z27" s="1104"/>
      <c r="AA27" s="1104"/>
      <c r="AB27" s="1104"/>
      <c r="AC27" s="1104"/>
      <c r="AD27" s="1104"/>
      <c r="AE27" s="1104"/>
      <c r="AF27" s="1104"/>
      <c r="AG27" s="1104"/>
      <c r="AH27" s="1104"/>
      <c r="AI27" s="1104"/>
      <c r="AJ27" s="1106" t="s">
        <v>387</v>
      </c>
      <c r="AK27" s="1107">
        <f>IFERROR(MATCH(AK$26,$AI$28:$AI$47,0),100)</f>
        <v>100</v>
      </c>
      <c r="AL27" s="1107">
        <f t="shared" ref="AL27:AO27" si="9">IFERROR(MATCH(AL$26,$AI$28:$AI$47,0),100)</f>
        <v>100</v>
      </c>
      <c r="AM27" s="1107">
        <f t="shared" si="9"/>
        <v>100</v>
      </c>
      <c r="AN27" s="1107">
        <f t="shared" si="9"/>
        <v>100</v>
      </c>
      <c r="AO27" s="1108">
        <f t="shared" si="9"/>
        <v>100</v>
      </c>
      <c r="AP27" s="1107"/>
      <c r="AQ27" s="1109">
        <f>SUM(AQ28:AQ47)</f>
        <v>0</v>
      </c>
      <c r="AR27" s="1107"/>
      <c r="AS27" s="1109">
        <f>SUM(AS28:AS47)</f>
        <v>0</v>
      </c>
      <c r="AT27" s="1107"/>
      <c r="AU27" s="1109">
        <f>SUM(AU28:AU47)</f>
        <v>0</v>
      </c>
      <c r="AV27" s="1107"/>
      <c r="AW27" s="1109">
        <f>SUM(AW28:AW47)</f>
        <v>0</v>
      </c>
      <c r="AX27" s="1107"/>
      <c r="AY27" s="1110">
        <f>SUM(AY28:AY47)</f>
        <v>0</v>
      </c>
    </row>
    <row r="28" spans="2:52" ht="16.05" customHeight="1" x14ac:dyDescent="0.25">
      <c r="B28" s="88" t="s">
        <v>228</v>
      </c>
      <c r="C28" s="105"/>
      <c r="D28" s="106"/>
      <c r="E28" s="106"/>
      <c r="F28" s="107"/>
      <c r="G28" s="108"/>
      <c r="H28" s="105"/>
      <c r="I28" s="109"/>
      <c r="J28" s="109"/>
      <c r="K28" s="109"/>
      <c r="L28" s="109"/>
      <c r="M28" s="105"/>
      <c r="N28" s="107"/>
      <c r="O28" s="110"/>
      <c r="P28" s="110"/>
      <c r="Q28" s="105"/>
      <c r="R28" s="379"/>
      <c r="S28" s="666"/>
      <c r="T28" s="667"/>
      <c r="V28" s="1103">
        <v>1</v>
      </c>
      <c r="W28" s="1104" t="str">
        <f t="shared" ref="W28:W46" si="10">C28&amp;D28&amp;E28</f>
        <v/>
      </c>
      <c r="X28" s="1104">
        <f t="shared" ref="X28:X46" si="11">D28</f>
        <v>0</v>
      </c>
      <c r="Y28" s="1105">
        <f t="shared" ref="Y28:Y46" si="12">E28</f>
        <v>0</v>
      </c>
      <c r="Z28" s="1107">
        <f>IF(W28="",100,MATCH(W28,$W$28:$W$47,0))</f>
        <v>100</v>
      </c>
      <c r="AA28" s="1107" t="str">
        <f>IF(Z28=100,"",RANK(Z28,$Z$28:$Z$47,1))</f>
        <v/>
      </c>
      <c r="AB28" s="1107">
        <f t="shared" ref="AB28:AB38" si="13">COUNTIF($W$28:$W$47,W28)</f>
        <v>20</v>
      </c>
      <c r="AC28" s="1107">
        <v>1</v>
      </c>
      <c r="AD28" s="1107" t="str">
        <f>AA28</f>
        <v/>
      </c>
      <c r="AE28" s="1107">
        <f t="shared" ref="AE28:AE47" si="14">Z28</f>
        <v>100</v>
      </c>
      <c r="AF28" s="1107">
        <f>VLOOKUP(AC28,$AD$28:$AE$47,2,0)</f>
        <v>100</v>
      </c>
      <c r="AG28" s="1106" t="str">
        <f t="shared" ref="AG28:AG47" si="15">IFERROR(IF(AF28=100,"",AF28),"")</f>
        <v/>
      </c>
      <c r="AH28" s="1107">
        <v>1</v>
      </c>
      <c r="AI28" s="1106" t="str">
        <f>IF(AJ28="","",LEFT(AJ28,2))</f>
        <v/>
      </c>
      <c r="AJ28" s="1111" t="str">
        <f t="shared" ref="AJ28:AJ47" si="16">IFERROR(VLOOKUP(AG28,$V$28:$W$47,2,0),"")</f>
        <v/>
      </c>
      <c r="AK28" s="1112" t="str">
        <f>IFERROR(IF(AK$27&lt;AL$27,VLOOKUP(AK$27,$AH$28:$AJ$47,3,0),""),"")</f>
        <v/>
      </c>
      <c r="AL28" s="1112" t="str">
        <f>IFERROR(IF(AL$27&lt;AM$27,VLOOKUP(AL$27,$AH$28:$AJ$47,3,0),""),"")</f>
        <v/>
      </c>
      <c r="AM28" s="1112" t="str">
        <f>IFERROR(IF(AM$27&lt;AN$27,VLOOKUP(AM$27,$AH$28:$AJ$47,3,0),""),"")</f>
        <v/>
      </c>
      <c r="AN28" s="1112" t="str">
        <f>IFERROR(IF(AN$27&lt;AO$27,VLOOKUP(AN$27,$AH$28:$AJ$47,3,0),""),"")</f>
        <v/>
      </c>
      <c r="AO28" s="1113" t="str">
        <f>IFERROR(IF(AO$27&lt;21,VLOOKUP(AO$27,$AH$28:$AJ$47,3,0),""),"")</f>
        <v/>
      </c>
      <c r="AP28" s="1112" t="str">
        <f>IF(AK28="","",Y28)</f>
        <v/>
      </c>
      <c r="AQ28" s="1114">
        <f>IF(AP28="",0,IF(D28="车位",K28,L28))</f>
        <v>0</v>
      </c>
      <c r="AR28" s="1112" t="str">
        <f>IF(AL28="","",VLOOKUP(AL28,$W$28:$Y$47,3,0))</f>
        <v/>
      </c>
      <c r="AS28" s="1114">
        <f>IF(AR28="",0,IF(ISNUMBER(FIND("车位",AR28)),INDEX($K$28:$K$47,MATCH(AL28,$W$28:$W$47,0),1),INDEX($L$28:$L$47,MATCH(AL28,$W$28:$W$47,0),1)))</f>
        <v>0</v>
      </c>
      <c r="AT28" s="1112" t="str">
        <f>IF(AM28="","",VLOOKUP(AM28,$W$28:$Y$47,3,0))</f>
        <v/>
      </c>
      <c r="AU28" s="1114">
        <f>IF(AT28="",0,IF(ISNUMBER(FIND("车位",AT28)),INDEX($K$28:$K$47,MATCH(AM28,$W$28:$W$47,0),1),INDEX($L$28:$L$47,MATCH(AM28,$W$28:$W$47,0),1)))</f>
        <v>0</v>
      </c>
      <c r="AV28" s="1112" t="str">
        <f>IF(AN28="","",VLOOKUP(AN28,$W$28:$Y$47,3,0))</f>
        <v/>
      </c>
      <c r="AW28" s="1114">
        <f>IF(AV28="",0,IF(ISNUMBER(FIND("车位",AV28)),INDEX($K$28:$K$47,MATCH(AN28,$W$28:$W$47,0),1),INDEX($L$28:$L$47,MATCH(AN28,$W$28:$W$47,0),1)))</f>
        <v>0</v>
      </c>
      <c r="AX28" s="1106" t="str">
        <f>IF(AO28="","",VLOOKUP(AO28,$W$28:$Y$47,3,0))</f>
        <v/>
      </c>
      <c r="AY28" s="1115">
        <f>IF(AX28="",0,IF(ISNUMBER(FIND("车位",AX28)),INDEX($K$28:$K$47,MATCH(AO28,$W$28:$W$47,0),1),INDEX($L$28:$L$47,MATCH(AO28,$W$28:$W$47,0),1)))</f>
        <v>0</v>
      </c>
    </row>
    <row r="29" spans="2:52" ht="16.05" customHeight="1" x14ac:dyDescent="0.25">
      <c r="B29" s="88" t="s">
        <v>229</v>
      </c>
      <c r="C29" s="105"/>
      <c r="D29" s="106"/>
      <c r="E29" s="106"/>
      <c r="F29" s="107"/>
      <c r="G29" s="108"/>
      <c r="H29" s="105"/>
      <c r="I29" s="109"/>
      <c r="J29" s="109"/>
      <c r="K29" s="109"/>
      <c r="L29" s="109"/>
      <c r="M29" s="105"/>
      <c r="N29" s="107"/>
      <c r="O29" s="110"/>
      <c r="P29" s="110"/>
      <c r="Q29" s="105"/>
      <c r="R29" s="379"/>
      <c r="S29" s="666"/>
      <c r="T29" s="667"/>
      <c r="V29" s="1103">
        <v>2</v>
      </c>
      <c r="W29" s="1104" t="str">
        <f t="shared" si="10"/>
        <v/>
      </c>
      <c r="X29" s="1104">
        <f t="shared" si="11"/>
        <v>0</v>
      </c>
      <c r="Y29" s="1105">
        <f t="shared" si="12"/>
        <v>0</v>
      </c>
      <c r="Z29" s="1107">
        <f>IF(W29="",100,MATCH(W29,$W$28:$W$47,0))</f>
        <v>100</v>
      </c>
      <c r="AA29" s="1107">
        <f>RANK(Z29,$Z$28:$Z$47,1)</f>
        <v>1</v>
      </c>
      <c r="AB29" s="1107">
        <f t="shared" si="13"/>
        <v>20</v>
      </c>
      <c r="AC29" s="1107">
        <f>AC28+VLOOKUP(AC28,$AA$28:$AB$47,2,0)</f>
        <v>21</v>
      </c>
      <c r="AD29" s="1107">
        <f t="shared" ref="AD29:AD47" si="17">AA29</f>
        <v>1</v>
      </c>
      <c r="AE29" s="1107">
        <f t="shared" si="14"/>
        <v>100</v>
      </c>
      <c r="AF29" s="1107" t="e">
        <f t="shared" ref="AF29:AF47" si="18">VLOOKUP(AC29,$AD$28:$AE$47,2,0)</f>
        <v>#N/A</v>
      </c>
      <c r="AG29" s="1106" t="str">
        <f t="shared" si="15"/>
        <v/>
      </c>
      <c r="AH29" s="1107">
        <v>2</v>
      </c>
      <c r="AI29" s="1106" t="str">
        <f t="shared" ref="AI29:AI47" si="19">IF(AJ29="","",LEFT(AJ29,2))</f>
        <v/>
      </c>
      <c r="AJ29" s="1111" t="str">
        <f t="shared" si="16"/>
        <v/>
      </c>
      <c r="AK29" s="1112" t="str">
        <f>IFERROR(IF((AK$27+1)&lt;AL$27,VLOOKUP(AK$27+1,$AH$28:$AJ$47,3,0),""),"")</f>
        <v/>
      </c>
      <c r="AL29" s="1112" t="str">
        <f>IFERROR(IF((AL$27+1)&lt;AM$27,VLOOKUP(AL$27+1,$AH$28:$AJ$47,3,0),""),"")</f>
        <v/>
      </c>
      <c r="AM29" s="1112" t="str">
        <f>IFERROR(IF((AM$27+1)&lt;AN$27,VLOOKUP(AM$27+1,$AH$28:$AJ$47,3,0),""),"")</f>
        <v/>
      </c>
      <c r="AN29" s="1112" t="str">
        <f>IFERROR(IF((AN$27+1)&lt;AO$27,VLOOKUP(AN$27+1,$AH$28:$AJ$47,3,0),""),"")</f>
        <v/>
      </c>
      <c r="AO29" s="1113" t="str">
        <f>IFERROR(IF((AO$27+1)&lt;21,VLOOKUP(AO$27+1,$AH$28:$AJ$47,3,0),""),"")</f>
        <v/>
      </c>
      <c r="AP29" s="1112" t="str">
        <f t="shared" ref="AP29:AP46" si="20">IF(AK29="","",Y29)</f>
        <v/>
      </c>
      <c r="AQ29" s="1114">
        <f t="shared" ref="AQ29:AQ47" si="21">IF(AP29="",0,IF(D29="车位",K29,L29))</f>
        <v>0</v>
      </c>
      <c r="AR29" s="1112" t="str">
        <f t="shared" ref="AR29:AR47" si="22">IF(AL29="","",VLOOKUP(AL29,$W$28:$Y$47,3,0))</f>
        <v/>
      </c>
      <c r="AS29" s="1114">
        <f t="shared" ref="AS29:AS47" si="23">IF(AR29="",0,IF(ISNUMBER(FIND("车位",AR29)),INDEX($K$28:$K$47,MATCH(AL29,$W$28:$W$47,0),1),INDEX($L$28:$L$47,MATCH(AL29,$W$28:$W$47,0),1)))</f>
        <v>0</v>
      </c>
      <c r="AT29" s="1112" t="str">
        <f t="shared" ref="AT29:AT47" si="24">IF(AM29="","",VLOOKUP(AM29,$W$28:$Y$47,3,0))</f>
        <v/>
      </c>
      <c r="AU29" s="1114">
        <f t="shared" ref="AU29:AU47" si="25">IF(AT29="",0,IF(ISNUMBER(FIND("车位",AT29)),INDEX($K$28:$K$47,MATCH(AM29,$W$28:$W$47,0),1),INDEX($L$28:$L$47,MATCH(AM29,$W$28:$W$47,0),1)))</f>
        <v>0</v>
      </c>
      <c r="AV29" s="1112" t="str">
        <f>IF(AN29="","",VLOOKUP(AN29,$W$28:$Y$47,3,0))</f>
        <v/>
      </c>
      <c r="AW29" s="1114">
        <f t="shared" ref="AW29:AW47" si="26">IF(AV29="",0,IF(ISNUMBER(FIND("车位",AV29)),INDEX($K$28:$K$47,MATCH(AN29,$W$28:$W$47,0),1),INDEX($L$28:$L$47,MATCH(AN29,$W$28:$W$47,0),1)))</f>
        <v>0</v>
      </c>
      <c r="AX29" s="1106" t="str">
        <f>IF(AO29="","",VLOOKUP(AO29,$W$28:$Y$47,3,0))</f>
        <v/>
      </c>
      <c r="AY29" s="1115">
        <f t="shared" ref="AY29:AY47" si="27">IF(AX29="",0,IF(ISNUMBER(FIND("车位",AX29)),INDEX($K$28:$K$47,MATCH(AO29,$W$28:$W$47,0),1),INDEX($L$28:$L$47,MATCH(AO29,$W$28:$W$47,0),1)))</f>
        <v>0</v>
      </c>
    </row>
    <row r="30" spans="2:52" ht="16.05" customHeight="1" x14ac:dyDescent="0.25">
      <c r="B30" s="88" t="s">
        <v>230</v>
      </c>
      <c r="C30" s="105"/>
      <c r="D30" s="106"/>
      <c r="E30" s="106"/>
      <c r="F30" s="107"/>
      <c r="G30" s="108"/>
      <c r="H30" s="105"/>
      <c r="I30" s="109"/>
      <c r="J30" s="109"/>
      <c r="K30" s="109"/>
      <c r="L30" s="109"/>
      <c r="M30" s="105"/>
      <c r="N30" s="107"/>
      <c r="O30" s="110"/>
      <c r="P30" s="110"/>
      <c r="Q30" s="105"/>
      <c r="R30" s="379"/>
      <c r="S30" s="666"/>
      <c r="T30" s="667"/>
      <c r="V30" s="1103">
        <v>3</v>
      </c>
      <c r="W30" s="1104" t="str">
        <f t="shared" si="10"/>
        <v/>
      </c>
      <c r="X30" s="1104">
        <f t="shared" si="11"/>
        <v>0</v>
      </c>
      <c r="Y30" s="1105">
        <f t="shared" si="12"/>
        <v>0</v>
      </c>
      <c r="Z30" s="1107">
        <f t="shared" ref="Z30:Z47" si="28">IF(W30="",100,MATCH(W30,$W$28:$W$47,0))</f>
        <v>100</v>
      </c>
      <c r="AA30" s="1107">
        <f>RANK(Z30,$Z$28:$Z$47,1)</f>
        <v>1</v>
      </c>
      <c r="AB30" s="1107">
        <f t="shared" si="13"/>
        <v>20</v>
      </c>
      <c r="AC30" s="1107" t="e">
        <f t="shared" ref="AC30:AC47" si="29">AC29+VLOOKUP(AC29,$AA$28:$AB$47,2,0)</f>
        <v>#N/A</v>
      </c>
      <c r="AD30" s="1107">
        <f>AA30</f>
        <v>1</v>
      </c>
      <c r="AE30" s="1107">
        <f t="shared" si="14"/>
        <v>100</v>
      </c>
      <c r="AF30" s="1107" t="e">
        <f t="shared" si="18"/>
        <v>#N/A</v>
      </c>
      <c r="AG30" s="1106" t="str">
        <f t="shared" si="15"/>
        <v/>
      </c>
      <c r="AH30" s="1107">
        <v>3</v>
      </c>
      <c r="AI30" s="1106" t="str">
        <f t="shared" si="19"/>
        <v/>
      </c>
      <c r="AJ30" s="1111" t="str">
        <f>IFERROR(VLOOKUP(AG30,$V$28:$W$47,2,0),"")</f>
        <v/>
      </c>
      <c r="AK30" s="1112" t="str">
        <f>IFERROR(IF((AK$27+2)&lt;AL$27,VLOOKUP(AK$27+2,$AH$28:$AJ$47,3,0),""),"")</f>
        <v/>
      </c>
      <c r="AL30" s="1112" t="str">
        <f>IFERROR(IF((AL$27+2)&lt;AM$27,VLOOKUP(AL$27+2,$AH$28:$AJ$47,3,0),""),"")</f>
        <v/>
      </c>
      <c r="AM30" s="1112" t="str">
        <f>IFERROR(IF((AM$27+2)&lt;AN$27,VLOOKUP(AM$27+2,$AH$28:$AJ$47,3,0),""),"")</f>
        <v/>
      </c>
      <c r="AN30" s="1112" t="str">
        <f>IFERROR(IF((AN$27+2)&lt;AO$27,VLOOKUP(AN$27+2,$AH$28:$AJ$47,3,0),""),"")</f>
        <v/>
      </c>
      <c r="AO30" s="1113" t="str">
        <f>IFERROR(IF((AO$27+2)&lt;21,VLOOKUP(AO$27+2,$AH$28:$AJ$47,3,0),""),"")</f>
        <v/>
      </c>
      <c r="AP30" s="1112" t="str">
        <f t="shared" si="20"/>
        <v/>
      </c>
      <c r="AQ30" s="1114">
        <f t="shared" si="21"/>
        <v>0</v>
      </c>
      <c r="AR30" s="1112" t="str">
        <f t="shared" si="22"/>
        <v/>
      </c>
      <c r="AS30" s="1114">
        <f t="shared" si="23"/>
        <v>0</v>
      </c>
      <c r="AT30" s="1112" t="str">
        <f t="shared" si="24"/>
        <v/>
      </c>
      <c r="AU30" s="1114">
        <f t="shared" si="25"/>
        <v>0</v>
      </c>
      <c r="AV30" s="1112" t="str">
        <f t="shared" ref="AV30:AV47" si="30">IF(AN30="","",VLOOKUP(AN30,$W$28:$Y$47,3,0))</f>
        <v/>
      </c>
      <c r="AW30" s="1114">
        <f t="shared" si="26"/>
        <v>0</v>
      </c>
      <c r="AX30" s="1106" t="str">
        <f t="shared" ref="AX30:AX47" si="31">IF(AO30="","",VLOOKUP(AO30,$W$28:$Y$47,3,0))</f>
        <v/>
      </c>
      <c r="AY30" s="1115">
        <f t="shared" si="27"/>
        <v>0</v>
      </c>
    </row>
    <row r="31" spans="2:52" ht="16.05" customHeight="1" x14ac:dyDescent="0.25">
      <c r="B31" s="88" t="s">
        <v>231</v>
      </c>
      <c r="C31" s="105"/>
      <c r="D31" s="106"/>
      <c r="E31" s="106"/>
      <c r="F31" s="107"/>
      <c r="G31" s="108"/>
      <c r="H31" s="105"/>
      <c r="I31" s="109"/>
      <c r="J31" s="109"/>
      <c r="K31" s="109"/>
      <c r="L31" s="109"/>
      <c r="M31" s="105"/>
      <c r="N31" s="107"/>
      <c r="O31" s="110"/>
      <c r="P31" s="110"/>
      <c r="Q31" s="105"/>
      <c r="R31" s="379"/>
      <c r="S31" s="666"/>
      <c r="T31" s="667"/>
      <c r="V31" s="1103">
        <v>4</v>
      </c>
      <c r="W31" s="1104" t="str">
        <f t="shared" si="10"/>
        <v/>
      </c>
      <c r="X31" s="1104">
        <f t="shared" si="11"/>
        <v>0</v>
      </c>
      <c r="Y31" s="1105">
        <f t="shared" si="12"/>
        <v>0</v>
      </c>
      <c r="Z31" s="1107">
        <f t="shared" si="28"/>
        <v>100</v>
      </c>
      <c r="AA31" s="1107">
        <f t="shared" ref="AA31:AA47" si="32">RANK(Z31,$Z$28:$Z$47,1)</f>
        <v>1</v>
      </c>
      <c r="AB31" s="1107">
        <f t="shared" si="13"/>
        <v>20</v>
      </c>
      <c r="AC31" s="1107" t="e">
        <f t="shared" si="29"/>
        <v>#N/A</v>
      </c>
      <c r="AD31" s="1107">
        <f t="shared" si="17"/>
        <v>1</v>
      </c>
      <c r="AE31" s="1107">
        <f t="shared" si="14"/>
        <v>100</v>
      </c>
      <c r="AF31" s="1107" t="e">
        <f t="shared" si="18"/>
        <v>#N/A</v>
      </c>
      <c r="AG31" s="1106" t="str">
        <f t="shared" si="15"/>
        <v/>
      </c>
      <c r="AH31" s="1107">
        <v>4</v>
      </c>
      <c r="AI31" s="1106" t="str">
        <f t="shared" si="19"/>
        <v/>
      </c>
      <c r="AJ31" s="1111" t="str">
        <f t="shared" si="16"/>
        <v/>
      </c>
      <c r="AK31" s="1112" t="str">
        <f>IFERROR(IF((AK$27+3)&lt;AL$27,VLOOKUP(AK$27+3,$AH$28:$AJ$47,3,0),""),"")</f>
        <v/>
      </c>
      <c r="AL31" s="1112" t="str">
        <f>IFERROR(IF((AL$27+3)&lt;AM$27,VLOOKUP(AL$27+3,$AH$28:$AJ$47,3,0),""),"")</f>
        <v/>
      </c>
      <c r="AM31" s="1112" t="str">
        <f>IFERROR(IF((AM$27+3)&lt;AN$27,VLOOKUP(AM$27+3,$AH$28:$AJ$47,3,0),""),"")</f>
        <v/>
      </c>
      <c r="AN31" s="1112" t="str">
        <f>IFERROR(IF((AN$27+3)&lt;AO$27,VLOOKUP(AN$27+3,$AH$28:$AJ$47,3,0),""),"")</f>
        <v/>
      </c>
      <c r="AO31" s="1113" t="str">
        <f>IFERROR(IF((AO$27+3)&lt;21,VLOOKUP(AO$27+3,$AH$28:$AJ$47,3,0),""),"")</f>
        <v/>
      </c>
      <c r="AP31" s="1112" t="str">
        <f t="shared" si="20"/>
        <v/>
      </c>
      <c r="AQ31" s="1114">
        <f t="shared" si="21"/>
        <v>0</v>
      </c>
      <c r="AR31" s="1112" t="str">
        <f t="shared" si="22"/>
        <v/>
      </c>
      <c r="AS31" s="1114">
        <f t="shared" si="23"/>
        <v>0</v>
      </c>
      <c r="AT31" s="1112" t="str">
        <f t="shared" si="24"/>
        <v/>
      </c>
      <c r="AU31" s="1114">
        <f t="shared" si="25"/>
        <v>0</v>
      </c>
      <c r="AV31" s="1112" t="str">
        <f t="shared" si="30"/>
        <v/>
      </c>
      <c r="AW31" s="1114">
        <f t="shared" si="26"/>
        <v>0</v>
      </c>
      <c r="AX31" s="1106" t="str">
        <f t="shared" si="31"/>
        <v/>
      </c>
      <c r="AY31" s="1115">
        <f t="shared" si="27"/>
        <v>0</v>
      </c>
    </row>
    <row r="32" spans="2:52" ht="16.05" customHeight="1" x14ac:dyDescent="0.25">
      <c r="B32" s="88" t="s">
        <v>232</v>
      </c>
      <c r="C32" s="105"/>
      <c r="D32" s="106"/>
      <c r="E32" s="106"/>
      <c r="F32" s="107"/>
      <c r="G32" s="108"/>
      <c r="H32" s="105"/>
      <c r="I32" s="109"/>
      <c r="J32" s="109"/>
      <c r="K32" s="109"/>
      <c r="L32" s="109"/>
      <c r="M32" s="105"/>
      <c r="N32" s="107"/>
      <c r="O32" s="110"/>
      <c r="P32" s="110"/>
      <c r="Q32" s="105"/>
      <c r="R32" s="379"/>
      <c r="S32" s="666"/>
      <c r="T32" s="667"/>
      <c r="V32" s="1103">
        <v>5</v>
      </c>
      <c r="W32" s="1104" t="str">
        <f t="shared" si="10"/>
        <v/>
      </c>
      <c r="X32" s="1104">
        <f t="shared" si="11"/>
        <v>0</v>
      </c>
      <c r="Y32" s="1105">
        <f t="shared" si="12"/>
        <v>0</v>
      </c>
      <c r="Z32" s="1107">
        <f t="shared" si="28"/>
        <v>100</v>
      </c>
      <c r="AA32" s="1107">
        <f t="shared" si="32"/>
        <v>1</v>
      </c>
      <c r="AB32" s="1107">
        <f t="shared" si="13"/>
        <v>20</v>
      </c>
      <c r="AC32" s="1107" t="e">
        <f t="shared" si="29"/>
        <v>#N/A</v>
      </c>
      <c r="AD32" s="1107">
        <f>AA32</f>
        <v>1</v>
      </c>
      <c r="AE32" s="1107">
        <f t="shared" si="14"/>
        <v>100</v>
      </c>
      <c r="AF32" s="1107" t="e">
        <f t="shared" si="18"/>
        <v>#N/A</v>
      </c>
      <c r="AG32" s="1106" t="str">
        <f t="shared" si="15"/>
        <v/>
      </c>
      <c r="AH32" s="1107">
        <v>5</v>
      </c>
      <c r="AI32" s="1106" t="str">
        <f t="shared" si="19"/>
        <v/>
      </c>
      <c r="AJ32" s="1111" t="str">
        <f t="shared" si="16"/>
        <v/>
      </c>
      <c r="AK32" s="1112" t="str">
        <f>IFERROR(IF((AK$27+4)&lt;AL$27,VLOOKUP(AK$27+4,$AH$28:$AJ$47,3,0),""),"")</f>
        <v/>
      </c>
      <c r="AL32" s="1112" t="str">
        <f>IFERROR(IF((AL$27+4)&lt;AM$27,VLOOKUP(AL$27+4,$AH$28:$AJ$47,3,0),""),"")</f>
        <v/>
      </c>
      <c r="AM32" s="1112" t="str">
        <f>IFERROR(IF((AM$27+4)&lt;AN$27,VLOOKUP(AM$27+4,$AH$28:$AJ$47,3,0),""),"")</f>
        <v/>
      </c>
      <c r="AN32" s="1112" t="str">
        <f>IFERROR(IF((AN$27+4)&lt;AO$27,VLOOKUP(AN$27+4,$AH$28:$AJ$47,3,0),""),"")</f>
        <v/>
      </c>
      <c r="AO32" s="1113" t="str">
        <f>IFERROR(IF((AO$27+4)&lt;21,VLOOKUP(AO$27+4,$AH$28:$AJ$47,3,0),""),"")</f>
        <v/>
      </c>
      <c r="AP32" s="1112" t="str">
        <f t="shared" si="20"/>
        <v/>
      </c>
      <c r="AQ32" s="1114">
        <f t="shared" si="21"/>
        <v>0</v>
      </c>
      <c r="AR32" s="1112" t="str">
        <f t="shared" si="22"/>
        <v/>
      </c>
      <c r="AS32" s="1114">
        <f t="shared" si="23"/>
        <v>0</v>
      </c>
      <c r="AT32" s="1112" t="str">
        <f t="shared" si="24"/>
        <v/>
      </c>
      <c r="AU32" s="1114">
        <f t="shared" si="25"/>
        <v>0</v>
      </c>
      <c r="AV32" s="1112" t="str">
        <f t="shared" si="30"/>
        <v/>
      </c>
      <c r="AW32" s="1114">
        <f t="shared" si="26"/>
        <v>0</v>
      </c>
      <c r="AX32" s="1106" t="str">
        <f t="shared" si="31"/>
        <v/>
      </c>
      <c r="AY32" s="1115">
        <f t="shared" si="27"/>
        <v>0</v>
      </c>
    </row>
    <row r="33" spans="2:51" ht="16.05" customHeight="1" x14ac:dyDescent="0.25">
      <c r="B33" s="88" t="s">
        <v>233</v>
      </c>
      <c r="C33" s="105"/>
      <c r="D33" s="106"/>
      <c r="E33" s="106"/>
      <c r="F33" s="107"/>
      <c r="G33" s="108"/>
      <c r="H33" s="105"/>
      <c r="I33" s="109"/>
      <c r="J33" s="109"/>
      <c r="K33" s="109"/>
      <c r="L33" s="109"/>
      <c r="M33" s="105"/>
      <c r="N33" s="107"/>
      <c r="O33" s="110"/>
      <c r="P33" s="110"/>
      <c r="Q33" s="105"/>
      <c r="R33" s="379"/>
      <c r="S33" s="666"/>
      <c r="T33" s="667"/>
      <c r="V33" s="1103">
        <v>6</v>
      </c>
      <c r="W33" s="1104" t="str">
        <f t="shared" si="10"/>
        <v/>
      </c>
      <c r="X33" s="1104">
        <f t="shared" si="11"/>
        <v>0</v>
      </c>
      <c r="Y33" s="1105">
        <f t="shared" si="12"/>
        <v>0</v>
      </c>
      <c r="Z33" s="1107">
        <f t="shared" si="28"/>
        <v>100</v>
      </c>
      <c r="AA33" s="1107">
        <f>RANK(Z33,$Z$28:$Z$47,1)</f>
        <v>1</v>
      </c>
      <c r="AB33" s="1107">
        <f t="shared" si="13"/>
        <v>20</v>
      </c>
      <c r="AC33" s="1107" t="e">
        <f>AC32+VLOOKUP(AC32,$AA$28:$AB$47,2,0)</f>
        <v>#N/A</v>
      </c>
      <c r="AD33" s="1107">
        <f t="shared" si="17"/>
        <v>1</v>
      </c>
      <c r="AE33" s="1107">
        <f t="shared" si="14"/>
        <v>100</v>
      </c>
      <c r="AF33" s="1107" t="e">
        <f t="shared" si="18"/>
        <v>#N/A</v>
      </c>
      <c r="AG33" s="1106" t="str">
        <f t="shared" si="15"/>
        <v/>
      </c>
      <c r="AH33" s="1107">
        <v>6</v>
      </c>
      <c r="AI33" s="1106" t="str">
        <f t="shared" si="19"/>
        <v/>
      </c>
      <c r="AJ33" s="1111" t="str">
        <f t="shared" si="16"/>
        <v/>
      </c>
      <c r="AK33" s="1112" t="str">
        <f>IFERROR(IF((AK$27+5)&lt;AL$27,VLOOKUP(AK$27+5,$AH$28:$AJ$47,3,0),""),"")</f>
        <v/>
      </c>
      <c r="AL33" s="1112" t="str">
        <f>IFERROR(IF((AL$27+5)&lt;AM$27,VLOOKUP(AL$27+5,$AH$28:$AJ$47,3,0),""),"")</f>
        <v/>
      </c>
      <c r="AM33" s="1112" t="str">
        <f>IFERROR(IF((AM$27+5)&lt;AN$27,VLOOKUP(AM$27+5,$AH$28:$AJ$47,3,0),""),"")</f>
        <v/>
      </c>
      <c r="AN33" s="1112" t="str">
        <f>IFERROR(IF((AN$27+5)&lt;AO$27,VLOOKUP(AN$27+5,$AH$28:$AJ$47,3,0),""),"")</f>
        <v/>
      </c>
      <c r="AO33" s="1113" t="str">
        <f>IFERROR(IF((AO$27+5)&lt;21,VLOOKUP(AO$27+5,$AH$28:$AJ$47,3,0),""),"")</f>
        <v/>
      </c>
      <c r="AP33" s="1112" t="str">
        <f t="shared" si="20"/>
        <v/>
      </c>
      <c r="AQ33" s="1114">
        <f t="shared" si="21"/>
        <v>0</v>
      </c>
      <c r="AR33" s="1112" t="str">
        <f t="shared" si="22"/>
        <v/>
      </c>
      <c r="AS33" s="1114">
        <f t="shared" si="23"/>
        <v>0</v>
      </c>
      <c r="AT33" s="1112" t="str">
        <f t="shared" si="24"/>
        <v/>
      </c>
      <c r="AU33" s="1114">
        <f t="shared" si="25"/>
        <v>0</v>
      </c>
      <c r="AV33" s="1112" t="str">
        <f t="shared" si="30"/>
        <v/>
      </c>
      <c r="AW33" s="1114">
        <f t="shared" si="26"/>
        <v>0</v>
      </c>
      <c r="AX33" s="1106" t="str">
        <f t="shared" si="31"/>
        <v/>
      </c>
      <c r="AY33" s="1115">
        <f t="shared" si="27"/>
        <v>0</v>
      </c>
    </row>
    <row r="34" spans="2:51" ht="16.05" customHeight="1" x14ac:dyDescent="0.25">
      <c r="B34" s="88" t="s">
        <v>234</v>
      </c>
      <c r="C34" s="105"/>
      <c r="D34" s="106"/>
      <c r="E34" s="106"/>
      <c r="F34" s="107"/>
      <c r="G34" s="108"/>
      <c r="H34" s="105"/>
      <c r="I34" s="109"/>
      <c r="J34" s="109"/>
      <c r="K34" s="109"/>
      <c r="L34" s="109"/>
      <c r="M34" s="105"/>
      <c r="N34" s="107"/>
      <c r="O34" s="110"/>
      <c r="P34" s="110"/>
      <c r="Q34" s="105"/>
      <c r="R34" s="379"/>
      <c r="S34" s="666"/>
      <c r="T34" s="667"/>
      <c r="V34" s="1103">
        <v>7</v>
      </c>
      <c r="W34" s="1104" t="str">
        <f t="shared" si="10"/>
        <v/>
      </c>
      <c r="X34" s="1104">
        <f t="shared" si="11"/>
        <v>0</v>
      </c>
      <c r="Y34" s="1105">
        <f t="shared" si="12"/>
        <v>0</v>
      </c>
      <c r="Z34" s="1107">
        <f t="shared" si="28"/>
        <v>100</v>
      </c>
      <c r="AA34" s="1107">
        <f t="shared" si="32"/>
        <v>1</v>
      </c>
      <c r="AB34" s="1107">
        <f t="shared" si="13"/>
        <v>20</v>
      </c>
      <c r="AC34" s="1107" t="e">
        <f>AC33+VLOOKUP(AC33,$AA$28:$AB$47,2,0)</f>
        <v>#N/A</v>
      </c>
      <c r="AD34" s="1107">
        <f t="shared" si="17"/>
        <v>1</v>
      </c>
      <c r="AE34" s="1107">
        <f t="shared" si="14"/>
        <v>100</v>
      </c>
      <c r="AF34" s="1107" t="e">
        <f t="shared" si="18"/>
        <v>#N/A</v>
      </c>
      <c r="AG34" s="1106" t="str">
        <f t="shared" si="15"/>
        <v/>
      </c>
      <c r="AH34" s="1107">
        <v>7</v>
      </c>
      <c r="AI34" s="1106" t="str">
        <f t="shared" si="19"/>
        <v/>
      </c>
      <c r="AJ34" s="1111" t="str">
        <f t="shared" si="16"/>
        <v/>
      </c>
      <c r="AK34" s="1112" t="str">
        <f>IFERROR(IF((AK$27+6)&lt;AL$27,VLOOKUP(AK$27+6,$AH$28:$AJ$47,3,0),""),"")</f>
        <v/>
      </c>
      <c r="AL34" s="1112" t="str">
        <f>IFERROR(IF((AL$27+6)&lt;AM$27,VLOOKUP(AL$27+6,$AH$28:$AJ$47,3,0),""),"")</f>
        <v/>
      </c>
      <c r="AM34" s="1112" t="str">
        <f>IFERROR(IF((AM$27+6)&lt;AN$27,VLOOKUP(AM$27+6,$AH$28:$AJ$47,3,0),""),"")</f>
        <v/>
      </c>
      <c r="AN34" s="1112" t="str">
        <f>IFERROR(IF((AN$27+6)&lt;AO$27,VLOOKUP(AN$27+6,$AH$28:$AJ$47,3,0),""),"")</f>
        <v/>
      </c>
      <c r="AO34" s="1113" t="str">
        <f>IFERROR(IF((AO$27+6)&lt;21,VLOOKUP(AO$27+6,$AH$28:$AJ$47,3,0),""),"")</f>
        <v/>
      </c>
      <c r="AP34" s="1112" t="str">
        <f t="shared" si="20"/>
        <v/>
      </c>
      <c r="AQ34" s="1114">
        <f t="shared" si="21"/>
        <v>0</v>
      </c>
      <c r="AR34" s="1112" t="str">
        <f t="shared" si="22"/>
        <v/>
      </c>
      <c r="AS34" s="1114">
        <f t="shared" si="23"/>
        <v>0</v>
      </c>
      <c r="AT34" s="1112" t="str">
        <f t="shared" si="24"/>
        <v/>
      </c>
      <c r="AU34" s="1114">
        <f t="shared" si="25"/>
        <v>0</v>
      </c>
      <c r="AV34" s="1112" t="str">
        <f t="shared" si="30"/>
        <v/>
      </c>
      <c r="AW34" s="1114">
        <f t="shared" si="26"/>
        <v>0</v>
      </c>
      <c r="AX34" s="1106" t="str">
        <f t="shared" si="31"/>
        <v/>
      </c>
      <c r="AY34" s="1115">
        <f t="shared" si="27"/>
        <v>0</v>
      </c>
    </row>
    <row r="35" spans="2:51" ht="16.05" customHeight="1" x14ac:dyDescent="0.25">
      <c r="B35" s="88" t="s">
        <v>235</v>
      </c>
      <c r="C35" s="105"/>
      <c r="D35" s="106"/>
      <c r="E35" s="106"/>
      <c r="F35" s="107"/>
      <c r="G35" s="108"/>
      <c r="H35" s="105"/>
      <c r="I35" s="109"/>
      <c r="J35" s="109"/>
      <c r="K35" s="109"/>
      <c r="L35" s="109"/>
      <c r="M35" s="105"/>
      <c r="N35" s="107"/>
      <c r="O35" s="110"/>
      <c r="P35" s="110"/>
      <c r="Q35" s="105"/>
      <c r="R35" s="379"/>
      <c r="S35" s="666"/>
      <c r="T35" s="667"/>
      <c r="V35" s="1103">
        <v>8</v>
      </c>
      <c r="W35" s="1104" t="str">
        <f t="shared" si="10"/>
        <v/>
      </c>
      <c r="X35" s="1104">
        <f t="shared" si="11"/>
        <v>0</v>
      </c>
      <c r="Y35" s="1105">
        <f t="shared" si="12"/>
        <v>0</v>
      </c>
      <c r="Z35" s="1107">
        <f t="shared" si="28"/>
        <v>100</v>
      </c>
      <c r="AA35" s="1107">
        <f t="shared" si="32"/>
        <v>1</v>
      </c>
      <c r="AB35" s="1107">
        <f t="shared" si="13"/>
        <v>20</v>
      </c>
      <c r="AC35" s="1107" t="e">
        <f>AC34+VLOOKUP(AC34,$AA$28:$AB$47,2,0)</f>
        <v>#N/A</v>
      </c>
      <c r="AD35" s="1107">
        <f t="shared" si="17"/>
        <v>1</v>
      </c>
      <c r="AE35" s="1107">
        <f t="shared" si="14"/>
        <v>100</v>
      </c>
      <c r="AF35" s="1107" t="e">
        <f t="shared" si="18"/>
        <v>#N/A</v>
      </c>
      <c r="AG35" s="1106" t="str">
        <f t="shared" si="15"/>
        <v/>
      </c>
      <c r="AH35" s="1107">
        <v>8</v>
      </c>
      <c r="AI35" s="1106" t="str">
        <f t="shared" si="19"/>
        <v/>
      </c>
      <c r="AJ35" s="1111" t="str">
        <f t="shared" si="16"/>
        <v/>
      </c>
      <c r="AK35" s="1112" t="str">
        <f>IFERROR(IF((AK$27+7)&lt;AL$27,VLOOKUP(AK$27+7,$AH$28:$AJ$47,3,0),""),"")</f>
        <v/>
      </c>
      <c r="AL35" s="1112" t="str">
        <f>IFERROR(IF((AL$27+7)&lt;AM$27,VLOOKUP(AL$27+7,$AH$28:$AJ$47,3,0),""),"")</f>
        <v/>
      </c>
      <c r="AM35" s="1112" t="str">
        <f>IFERROR(IF((AM$27+7)&lt;AN$27,VLOOKUP(AM$27+7,$AH$28:$AJ$47,3,0),""),"")</f>
        <v/>
      </c>
      <c r="AN35" s="1112" t="str">
        <f>IFERROR(IF((AN$27+7)&lt;AO$27,VLOOKUP(AN$27+7,$AH$28:$AJ$47,3,0),""),"")</f>
        <v/>
      </c>
      <c r="AO35" s="1113" t="str">
        <f>IFERROR(IF((AO$27+7)&lt;21,VLOOKUP(AO$27+7,$AH$28:$AJ$47,3,0),""),"")</f>
        <v/>
      </c>
      <c r="AP35" s="1112" t="str">
        <f t="shared" si="20"/>
        <v/>
      </c>
      <c r="AQ35" s="1114">
        <f t="shared" si="21"/>
        <v>0</v>
      </c>
      <c r="AR35" s="1112" t="str">
        <f t="shared" si="22"/>
        <v/>
      </c>
      <c r="AS35" s="1114">
        <f t="shared" si="23"/>
        <v>0</v>
      </c>
      <c r="AT35" s="1112" t="str">
        <f t="shared" si="24"/>
        <v/>
      </c>
      <c r="AU35" s="1114">
        <f t="shared" si="25"/>
        <v>0</v>
      </c>
      <c r="AV35" s="1112" t="str">
        <f t="shared" si="30"/>
        <v/>
      </c>
      <c r="AW35" s="1114">
        <f t="shared" si="26"/>
        <v>0</v>
      </c>
      <c r="AX35" s="1106" t="str">
        <f t="shared" si="31"/>
        <v/>
      </c>
      <c r="AY35" s="1115">
        <f t="shared" si="27"/>
        <v>0</v>
      </c>
    </row>
    <row r="36" spans="2:51" ht="16.05" customHeight="1" x14ac:dyDescent="0.25">
      <c r="B36" s="88" t="s">
        <v>236</v>
      </c>
      <c r="C36" s="105"/>
      <c r="D36" s="106"/>
      <c r="E36" s="106"/>
      <c r="F36" s="107"/>
      <c r="G36" s="108"/>
      <c r="H36" s="105"/>
      <c r="I36" s="109"/>
      <c r="J36" s="109"/>
      <c r="K36" s="109"/>
      <c r="L36" s="109"/>
      <c r="M36" s="105"/>
      <c r="N36" s="107"/>
      <c r="O36" s="110"/>
      <c r="P36" s="110"/>
      <c r="Q36" s="105"/>
      <c r="R36" s="379"/>
      <c r="S36" s="666"/>
      <c r="T36" s="667"/>
      <c r="V36" s="1103">
        <v>9</v>
      </c>
      <c r="W36" s="1104" t="str">
        <f t="shared" si="10"/>
        <v/>
      </c>
      <c r="X36" s="1104">
        <f t="shared" si="11"/>
        <v>0</v>
      </c>
      <c r="Y36" s="1105">
        <f t="shared" si="12"/>
        <v>0</v>
      </c>
      <c r="Z36" s="1107">
        <f t="shared" si="28"/>
        <v>100</v>
      </c>
      <c r="AA36" s="1107">
        <f t="shared" si="32"/>
        <v>1</v>
      </c>
      <c r="AB36" s="1107">
        <f t="shared" si="13"/>
        <v>20</v>
      </c>
      <c r="AC36" s="1107" t="e">
        <f t="shared" si="29"/>
        <v>#N/A</v>
      </c>
      <c r="AD36" s="1107">
        <f t="shared" si="17"/>
        <v>1</v>
      </c>
      <c r="AE36" s="1107">
        <f t="shared" si="14"/>
        <v>100</v>
      </c>
      <c r="AF36" s="1107" t="e">
        <f t="shared" si="18"/>
        <v>#N/A</v>
      </c>
      <c r="AG36" s="1106" t="str">
        <f t="shared" si="15"/>
        <v/>
      </c>
      <c r="AH36" s="1107">
        <v>9</v>
      </c>
      <c r="AI36" s="1106" t="str">
        <f t="shared" si="19"/>
        <v/>
      </c>
      <c r="AJ36" s="1111" t="str">
        <f t="shared" si="16"/>
        <v/>
      </c>
      <c r="AK36" s="1112" t="str">
        <f>IFERROR(IF((AK$27+8)&lt;AL$27,VLOOKUP(AK$27+8,$AH$28:$AJ$47,3,0),""),"")</f>
        <v/>
      </c>
      <c r="AL36" s="1112" t="str">
        <f>IFERROR(IF((AL$27+8)&lt;AM$27,VLOOKUP(AL$27+8,$AH$28:$AJ$47,3,0),""),"")</f>
        <v/>
      </c>
      <c r="AM36" s="1112" t="str">
        <f>IFERROR(IF((AM$27+8)&lt;AN$27,VLOOKUP(AM$27+8,$AH$28:$AJ$47,3,0),""),"")</f>
        <v/>
      </c>
      <c r="AN36" s="1112" t="str">
        <f>IFERROR(IF((AN$27+8)&lt;AO$27,VLOOKUP(AN$27+8,$AH$28:$AJ$47,3,0),""),"")</f>
        <v/>
      </c>
      <c r="AO36" s="1113" t="str">
        <f>IFERROR(IF((AO$27+8)&lt;21,VLOOKUP(AO$27+8,$AH$28:$AJ$47,3,0),""),"")</f>
        <v/>
      </c>
      <c r="AP36" s="1112" t="str">
        <f t="shared" si="20"/>
        <v/>
      </c>
      <c r="AQ36" s="1114">
        <f t="shared" si="21"/>
        <v>0</v>
      </c>
      <c r="AR36" s="1112" t="str">
        <f t="shared" si="22"/>
        <v/>
      </c>
      <c r="AS36" s="1114">
        <f t="shared" si="23"/>
        <v>0</v>
      </c>
      <c r="AT36" s="1112" t="str">
        <f t="shared" si="24"/>
        <v/>
      </c>
      <c r="AU36" s="1114">
        <f t="shared" si="25"/>
        <v>0</v>
      </c>
      <c r="AV36" s="1112" t="str">
        <f t="shared" si="30"/>
        <v/>
      </c>
      <c r="AW36" s="1114">
        <f t="shared" si="26"/>
        <v>0</v>
      </c>
      <c r="AX36" s="1106" t="str">
        <f t="shared" si="31"/>
        <v/>
      </c>
      <c r="AY36" s="1115">
        <f t="shared" si="27"/>
        <v>0</v>
      </c>
    </row>
    <row r="37" spans="2:51" ht="16.05" customHeight="1" x14ac:dyDescent="0.25">
      <c r="B37" s="88" t="s">
        <v>237</v>
      </c>
      <c r="C37" s="105"/>
      <c r="D37" s="106"/>
      <c r="E37" s="106"/>
      <c r="F37" s="107"/>
      <c r="G37" s="108"/>
      <c r="H37" s="105"/>
      <c r="I37" s="109"/>
      <c r="J37" s="109"/>
      <c r="K37" s="109"/>
      <c r="L37" s="109"/>
      <c r="M37" s="105"/>
      <c r="N37" s="107"/>
      <c r="O37" s="110"/>
      <c r="P37" s="110"/>
      <c r="Q37" s="105"/>
      <c r="R37" s="379"/>
      <c r="S37" s="666"/>
      <c r="T37" s="667"/>
      <c r="V37" s="1103">
        <v>10</v>
      </c>
      <c r="W37" s="1104" t="str">
        <f t="shared" si="10"/>
        <v/>
      </c>
      <c r="X37" s="1104">
        <f t="shared" si="11"/>
        <v>0</v>
      </c>
      <c r="Y37" s="1105">
        <f t="shared" si="12"/>
        <v>0</v>
      </c>
      <c r="Z37" s="1107">
        <f t="shared" si="28"/>
        <v>100</v>
      </c>
      <c r="AA37" s="1107">
        <f t="shared" si="32"/>
        <v>1</v>
      </c>
      <c r="AB37" s="1107">
        <f t="shared" si="13"/>
        <v>20</v>
      </c>
      <c r="AC37" s="1107" t="e">
        <f t="shared" si="29"/>
        <v>#N/A</v>
      </c>
      <c r="AD37" s="1107">
        <f t="shared" si="17"/>
        <v>1</v>
      </c>
      <c r="AE37" s="1107">
        <f t="shared" si="14"/>
        <v>100</v>
      </c>
      <c r="AF37" s="1107" t="e">
        <f t="shared" si="18"/>
        <v>#N/A</v>
      </c>
      <c r="AG37" s="1106" t="str">
        <f t="shared" si="15"/>
        <v/>
      </c>
      <c r="AH37" s="1107">
        <v>10</v>
      </c>
      <c r="AI37" s="1106" t="str">
        <f t="shared" si="19"/>
        <v/>
      </c>
      <c r="AJ37" s="1111" t="str">
        <f t="shared" si="16"/>
        <v/>
      </c>
      <c r="AK37" s="1112" t="str">
        <f>IFERROR(IF((AK$27+9)&lt;AL$27,VLOOKUP(AK$27+9,$AH$28:$AJ$47,3,0),""),"")</f>
        <v/>
      </c>
      <c r="AL37" s="1112" t="str">
        <f>IFERROR(IF((AL$27+9)&lt;AM$27,VLOOKUP(AL$27+9,$AH$28:$AJ$47,3,0),""),"")</f>
        <v/>
      </c>
      <c r="AM37" s="1112" t="str">
        <f>IFERROR(IF((AM$27+9)&lt;AN$27,VLOOKUP(AM$27+9,$AH$28:$AJ$47,3,0),""),"")</f>
        <v/>
      </c>
      <c r="AN37" s="1112" t="str">
        <f>IFERROR(IF((AN$27+9)&lt;AO$27,VLOOKUP(AN$27+9,$AH$28:$AJ$47,3,0),""),"")</f>
        <v/>
      </c>
      <c r="AO37" s="1113" t="str">
        <f>IFERROR(IF((AO$27+9)&lt;21,VLOOKUP(AO$27+9,$AH$28:$AJ$47,3,0),""),"")</f>
        <v/>
      </c>
      <c r="AP37" s="1112" t="str">
        <f t="shared" si="20"/>
        <v/>
      </c>
      <c r="AQ37" s="1114">
        <f t="shared" si="21"/>
        <v>0</v>
      </c>
      <c r="AR37" s="1112" t="str">
        <f t="shared" si="22"/>
        <v/>
      </c>
      <c r="AS37" s="1114">
        <f t="shared" si="23"/>
        <v>0</v>
      </c>
      <c r="AT37" s="1112" t="str">
        <f t="shared" si="24"/>
        <v/>
      </c>
      <c r="AU37" s="1114">
        <f t="shared" si="25"/>
        <v>0</v>
      </c>
      <c r="AV37" s="1112" t="str">
        <f t="shared" si="30"/>
        <v/>
      </c>
      <c r="AW37" s="1114">
        <f t="shared" si="26"/>
        <v>0</v>
      </c>
      <c r="AX37" s="1106" t="str">
        <f t="shared" si="31"/>
        <v/>
      </c>
      <c r="AY37" s="1115">
        <f t="shared" si="27"/>
        <v>0</v>
      </c>
    </row>
    <row r="38" spans="2:51" ht="16.05" customHeight="1" x14ac:dyDescent="0.25">
      <c r="B38" s="88" t="s">
        <v>238</v>
      </c>
      <c r="C38" s="105"/>
      <c r="D38" s="106"/>
      <c r="E38" s="106"/>
      <c r="F38" s="107"/>
      <c r="G38" s="108"/>
      <c r="H38" s="105"/>
      <c r="I38" s="109"/>
      <c r="J38" s="109"/>
      <c r="K38" s="109"/>
      <c r="L38" s="109"/>
      <c r="M38" s="105"/>
      <c r="N38" s="107"/>
      <c r="O38" s="110"/>
      <c r="P38" s="110"/>
      <c r="Q38" s="105"/>
      <c r="R38" s="379"/>
      <c r="S38" s="666"/>
      <c r="T38" s="667"/>
      <c r="V38" s="1103">
        <v>11</v>
      </c>
      <c r="W38" s="1104" t="str">
        <f t="shared" si="10"/>
        <v/>
      </c>
      <c r="X38" s="1104">
        <f t="shared" si="11"/>
        <v>0</v>
      </c>
      <c r="Y38" s="1105">
        <f t="shared" si="12"/>
        <v>0</v>
      </c>
      <c r="Z38" s="1107">
        <f t="shared" si="28"/>
        <v>100</v>
      </c>
      <c r="AA38" s="1107">
        <f t="shared" si="32"/>
        <v>1</v>
      </c>
      <c r="AB38" s="1107">
        <f t="shared" si="13"/>
        <v>20</v>
      </c>
      <c r="AC38" s="1107" t="e">
        <f t="shared" si="29"/>
        <v>#N/A</v>
      </c>
      <c r="AD38" s="1107">
        <f t="shared" si="17"/>
        <v>1</v>
      </c>
      <c r="AE38" s="1107">
        <f t="shared" si="14"/>
        <v>100</v>
      </c>
      <c r="AF38" s="1107" t="e">
        <f t="shared" si="18"/>
        <v>#N/A</v>
      </c>
      <c r="AG38" s="1106" t="str">
        <f t="shared" si="15"/>
        <v/>
      </c>
      <c r="AH38" s="1107">
        <v>11</v>
      </c>
      <c r="AI38" s="1106" t="str">
        <f t="shared" si="19"/>
        <v/>
      </c>
      <c r="AJ38" s="1111" t="str">
        <f t="shared" si="16"/>
        <v/>
      </c>
      <c r="AK38" s="1112" t="str">
        <f>IFERROR(IF((AK$27+10)&lt;AL$27,VLOOKUP(AK$27+10,$AH$28:$AJ$47,3,0),""),"")</f>
        <v/>
      </c>
      <c r="AL38" s="1112" t="str">
        <f>IFERROR(IF((AL$27+10)&lt;AM$27,VLOOKUP(AL$27+10,$AH$28:$AJ$47,3,0),""),"")</f>
        <v/>
      </c>
      <c r="AM38" s="1112" t="str">
        <f>IFERROR(IF((AM$27+10)&lt;AN$27,VLOOKUP(AM$27+10,$AH$28:$AJ$47,3,0),""),"")</f>
        <v/>
      </c>
      <c r="AN38" s="1112" t="str">
        <f>IFERROR(IF((AN$27+10)&lt;AO$27,VLOOKUP(AN$27+10,$AH$28:$AJ$47,3,0),""),"")</f>
        <v/>
      </c>
      <c r="AO38" s="1113" t="str">
        <f>IFERROR(IF((AO$27+10)&lt;21,VLOOKUP(AO$27+10,$AH$28:$AJ$47,3,0),""),"")</f>
        <v/>
      </c>
      <c r="AP38" s="1112" t="str">
        <f t="shared" si="20"/>
        <v/>
      </c>
      <c r="AQ38" s="1114">
        <f t="shared" si="21"/>
        <v>0</v>
      </c>
      <c r="AR38" s="1112" t="str">
        <f t="shared" si="22"/>
        <v/>
      </c>
      <c r="AS38" s="1114">
        <f t="shared" si="23"/>
        <v>0</v>
      </c>
      <c r="AT38" s="1112" t="str">
        <f t="shared" si="24"/>
        <v/>
      </c>
      <c r="AU38" s="1114">
        <f t="shared" si="25"/>
        <v>0</v>
      </c>
      <c r="AV38" s="1112" t="str">
        <f t="shared" si="30"/>
        <v/>
      </c>
      <c r="AW38" s="1114">
        <f t="shared" si="26"/>
        <v>0</v>
      </c>
      <c r="AX38" s="1106" t="str">
        <f t="shared" si="31"/>
        <v/>
      </c>
      <c r="AY38" s="1115">
        <f t="shared" si="27"/>
        <v>0</v>
      </c>
    </row>
    <row r="39" spans="2:51" ht="16.05" customHeight="1" x14ac:dyDescent="0.25">
      <c r="B39" s="88" t="s">
        <v>239</v>
      </c>
      <c r="C39" s="105"/>
      <c r="D39" s="106"/>
      <c r="E39" s="106"/>
      <c r="F39" s="107"/>
      <c r="G39" s="108"/>
      <c r="H39" s="105"/>
      <c r="I39" s="109"/>
      <c r="J39" s="109"/>
      <c r="K39" s="109"/>
      <c r="L39" s="109"/>
      <c r="M39" s="105"/>
      <c r="N39" s="107"/>
      <c r="O39" s="110"/>
      <c r="P39" s="110"/>
      <c r="Q39" s="105"/>
      <c r="R39" s="379"/>
      <c r="S39" s="666"/>
      <c r="T39" s="667"/>
      <c r="V39" s="1103">
        <v>12</v>
      </c>
      <c r="W39" s="1104" t="str">
        <f t="shared" si="10"/>
        <v/>
      </c>
      <c r="X39" s="1104">
        <f t="shared" si="11"/>
        <v>0</v>
      </c>
      <c r="Y39" s="1105">
        <f t="shared" si="12"/>
        <v>0</v>
      </c>
      <c r="Z39" s="1107">
        <f t="shared" si="28"/>
        <v>100</v>
      </c>
      <c r="AA39" s="1107">
        <f t="shared" si="32"/>
        <v>1</v>
      </c>
      <c r="AB39" s="1107">
        <f t="shared" ref="AB39:AB47" si="33">COUNTIF($W$28:$W$47,W39)</f>
        <v>20</v>
      </c>
      <c r="AC39" s="1107" t="e">
        <f>AC38+VLOOKUP(AC38,$AA$28:$AB$47,2,0)</f>
        <v>#N/A</v>
      </c>
      <c r="AD39" s="1107">
        <f t="shared" si="17"/>
        <v>1</v>
      </c>
      <c r="AE39" s="1107">
        <f t="shared" si="14"/>
        <v>100</v>
      </c>
      <c r="AF39" s="1107" t="e">
        <f t="shared" si="18"/>
        <v>#N/A</v>
      </c>
      <c r="AG39" s="1106" t="str">
        <f t="shared" si="15"/>
        <v/>
      </c>
      <c r="AH39" s="1107">
        <v>12</v>
      </c>
      <c r="AI39" s="1106" t="str">
        <f t="shared" si="19"/>
        <v/>
      </c>
      <c r="AJ39" s="1111" t="str">
        <f t="shared" si="16"/>
        <v/>
      </c>
      <c r="AK39" s="1112" t="str">
        <f>IFERROR(IF((AK$27+11)&lt;AL$27,VLOOKUP(AK$27+11,$AH$28:$AJ$47,3,0),""),"")</f>
        <v/>
      </c>
      <c r="AL39" s="1112" t="str">
        <f>IFERROR(IF((AL$27+11)&lt;AM$27,VLOOKUP(AL$27+11,$AH$28:$AJ$47,3,0),""),"")</f>
        <v/>
      </c>
      <c r="AM39" s="1112" t="str">
        <f>IFERROR(IF((AM$27+11)&lt;AN$27,VLOOKUP(AM$27+11,$AH$28:$AJ$47,3,0),""),"")</f>
        <v/>
      </c>
      <c r="AN39" s="1112" t="str">
        <f>IFERROR(IF((AN$27+11)&lt;AO$27,VLOOKUP(AN$27+11,$AH$28:$AJ$47,3,0),""),"")</f>
        <v/>
      </c>
      <c r="AO39" s="1113" t="str">
        <f>IFERROR(IF((AO$27+11)&lt;21,VLOOKUP(AO$27+11,$AH$28:$AJ$47,3,0),""),"")</f>
        <v/>
      </c>
      <c r="AP39" s="1112" t="str">
        <f t="shared" si="20"/>
        <v/>
      </c>
      <c r="AQ39" s="1114">
        <f t="shared" si="21"/>
        <v>0</v>
      </c>
      <c r="AR39" s="1112" t="str">
        <f t="shared" si="22"/>
        <v/>
      </c>
      <c r="AS39" s="1114">
        <f t="shared" si="23"/>
        <v>0</v>
      </c>
      <c r="AT39" s="1112" t="str">
        <f t="shared" si="24"/>
        <v/>
      </c>
      <c r="AU39" s="1114">
        <f t="shared" si="25"/>
        <v>0</v>
      </c>
      <c r="AV39" s="1112" t="str">
        <f t="shared" si="30"/>
        <v/>
      </c>
      <c r="AW39" s="1114">
        <f t="shared" si="26"/>
        <v>0</v>
      </c>
      <c r="AX39" s="1106" t="str">
        <f t="shared" si="31"/>
        <v/>
      </c>
      <c r="AY39" s="1115">
        <f t="shared" si="27"/>
        <v>0</v>
      </c>
    </row>
    <row r="40" spans="2:51" ht="16.05" customHeight="1" x14ac:dyDescent="0.25">
      <c r="B40" s="88" t="s">
        <v>240</v>
      </c>
      <c r="C40" s="105"/>
      <c r="D40" s="106"/>
      <c r="E40" s="106"/>
      <c r="F40" s="107"/>
      <c r="G40" s="108"/>
      <c r="H40" s="105"/>
      <c r="I40" s="109"/>
      <c r="J40" s="109"/>
      <c r="K40" s="109"/>
      <c r="L40" s="109"/>
      <c r="M40" s="105"/>
      <c r="N40" s="107"/>
      <c r="O40" s="110"/>
      <c r="P40" s="110"/>
      <c r="Q40" s="105"/>
      <c r="R40" s="379"/>
      <c r="S40" s="666"/>
      <c r="T40" s="667"/>
      <c r="V40" s="1103">
        <v>13</v>
      </c>
      <c r="W40" s="1104" t="str">
        <f t="shared" si="10"/>
        <v/>
      </c>
      <c r="X40" s="1104">
        <f t="shared" si="11"/>
        <v>0</v>
      </c>
      <c r="Y40" s="1105">
        <f t="shared" si="12"/>
        <v>0</v>
      </c>
      <c r="Z40" s="1107">
        <f t="shared" si="28"/>
        <v>100</v>
      </c>
      <c r="AA40" s="1107">
        <f t="shared" si="32"/>
        <v>1</v>
      </c>
      <c r="AB40" s="1107">
        <f t="shared" si="33"/>
        <v>20</v>
      </c>
      <c r="AC40" s="1107" t="e">
        <f t="shared" ref="AC40:AC42" si="34">AC39+VLOOKUP(AC39,$AA$28:$AB$47,2,0)</f>
        <v>#N/A</v>
      </c>
      <c r="AD40" s="1107">
        <f t="shared" si="17"/>
        <v>1</v>
      </c>
      <c r="AE40" s="1107">
        <f t="shared" si="14"/>
        <v>100</v>
      </c>
      <c r="AF40" s="1107" t="e">
        <f t="shared" si="18"/>
        <v>#N/A</v>
      </c>
      <c r="AG40" s="1106" t="str">
        <f t="shared" si="15"/>
        <v/>
      </c>
      <c r="AH40" s="1107">
        <v>13</v>
      </c>
      <c r="AI40" s="1106" t="str">
        <f t="shared" si="19"/>
        <v/>
      </c>
      <c r="AJ40" s="1111" t="str">
        <f t="shared" si="16"/>
        <v/>
      </c>
      <c r="AK40" s="1112" t="str">
        <f>IFERROR(IF((AK$27+12)&lt;AL$27,VLOOKUP(AK$27+12,$AH$28:$AJ$47,3,0),""),"")</f>
        <v/>
      </c>
      <c r="AL40" s="1112" t="str">
        <f>IFERROR(IF((AL$27+12)&lt;AM$27,VLOOKUP(AL$27+12,$AH$28:$AJ$47,3,0),""),"")</f>
        <v/>
      </c>
      <c r="AM40" s="1112" t="str">
        <f>IFERROR(IF((AM$27+12)&lt;AN$27,VLOOKUP(AM$27+12,$AH$28:$AJ$47,3,0),""),"")</f>
        <v/>
      </c>
      <c r="AN40" s="1112" t="str">
        <f>IFERROR(IF((AN$27+12)&lt;AO$27,VLOOKUP(AN$27+12,$AH$28:$AJ$47,3,0),""),"")</f>
        <v/>
      </c>
      <c r="AO40" s="1113" t="str">
        <f>IFERROR(IF((AO$27+12)&lt;21,VLOOKUP(AO$27+12,$AH$28:$AJ$47,3,0),""),"")</f>
        <v/>
      </c>
      <c r="AP40" s="1112" t="str">
        <f t="shared" si="20"/>
        <v/>
      </c>
      <c r="AQ40" s="1114">
        <f t="shared" si="21"/>
        <v>0</v>
      </c>
      <c r="AR40" s="1112" t="str">
        <f t="shared" si="22"/>
        <v/>
      </c>
      <c r="AS40" s="1114">
        <f t="shared" si="23"/>
        <v>0</v>
      </c>
      <c r="AT40" s="1112" t="str">
        <f t="shared" si="24"/>
        <v/>
      </c>
      <c r="AU40" s="1114">
        <f t="shared" si="25"/>
        <v>0</v>
      </c>
      <c r="AV40" s="1112" t="str">
        <f t="shared" si="30"/>
        <v/>
      </c>
      <c r="AW40" s="1114">
        <f t="shared" si="26"/>
        <v>0</v>
      </c>
      <c r="AX40" s="1106" t="str">
        <f t="shared" si="31"/>
        <v/>
      </c>
      <c r="AY40" s="1115">
        <f t="shared" si="27"/>
        <v>0</v>
      </c>
    </row>
    <row r="41" spans="2:51" ht="16.05" customHeight="1" x14ac:dyDescent="0.25">
      <c r="B41" s="88" t="s">
        <v>241</v>
      </c>
      <c r="C41" s="105"/>
      <c r="D41" s="106"/>
      <c r="E41" s="106"/>
      <c r="F41" s="107"/>
      <c r="G41" s="108"/>
      <c r="H41" s="105"/>
      <c r="I41" s="109"/>
      <c r="J41" s="109"/>
      <c r="K41" s="109"/>
      <c r="L41" s="109"/>
      <c r="M41" s="105"/>
      <c r="N41" s="107"/>
      <c r="O41" s="110"/>
      <c r="P41" s="110"/>
      <c r="Q41" s="105"/>
      <c r="R41" s="379"/>
      <c r="S41" s="666"/>
      <c r="T41" s="667"/>
      <c r="V41" s="1103">
        <v>14</v>
      </c>
      <c r="W41" s="1104" t="str">
        <f t="shared" si="10"/>
        <v/>
      </c>
      <c r="X41" s="1104">
        <f t="shared" si="11"/>
        <v>0</v>
      </c>
      <c r="Y41" s="1105">
        <f t="shared" si="12"/>
        <v>0</v>
      </c>
      <c r="Z41" s="1107">
        <f t="shared" si="28"/>
        <v>100</v>
      </c>
      <c r="AA41" s="1107">
        <f t="shared" si="32"/>
        <v>1</v>
      </c>
      <c r="AB41" s="1107">
        <f t="shared" si="33"/>
        <v>20</v>
      </c>
      <c r="AC41" s="1107" t="e">
        <f t="shared" si="34"/>
        <v>#N/A</v>
      </c>
      <c r="AD41" s="1107">
        <f t="shared" si="17"/>
        <v>1</v>
      </c>
      <c r="AE41" s="1107">
        <f t="shared" si="14"/>
        <v>100</v>
      </c>
      <c r="AF41" s="1107" t="e">
        <f t="shared" si="18"/>
        <v>#N/A</v>
      </c>
      <c r="AG41" s="1106" t="str">
        <f t="shared" si="15"/>
        <v/>
      </c>
      <c r="AH41" s="1107">
        <v>14</v>
      </c>
      <c r="AI41" s="1106" t="str">
        <f t="shared" si="19"/>
        <v/>
      </c>
      <c r="AJ41" s="1111" t="str">
        <f t="shared" si="16"/>
        <v/>
      </c>
      <c r="AK41" s="1112" t="str">
        <f>IFERROR(IF((AK$27+13)&lt;AL$27,VLOOKUP(AK$27+13,$AH$28:$AJ$47,3,0),""),"")</f>
        <v/>
      </c>
      <c r="AL41" s="1112" t="str">
        <f>IFERROR(IF((AL$27+13)&lt;AM$27,VLOOKUP(AL$27+13,$AH$28:$AJ$47,3,0),""),"")</f>
        <v/>
      </c>
      <c r="AM41" s="1112" t="str">
        <f>IFERROR(IF((AM$27+13)&lt;AN$27,VLOOKUP(AM$27+13,$AH$28:$AJ$47,3,0),""),"")</f>
        <v/>
      </c>
      <c r="AN41" s="1112" t="str">
        <f>IFERROR(IF((AN$27+13)&lt;AO$27,VLOOKUP(AN$27+13,$AH$28:$AJ$47,3,0),""),"")</f>
        <v/>
      </c>
      <c r="AO41" s="1113" t="str">
        <f>IFERROR(IF((AO$27+13)&lt;21,VLOOKUP(AO$27+13,$AH$28:$AJ$47,3,0),""),"")</f>
        <v/>
      </c>
      <c r="AP41" s="1112" t="str">
        <f t="shared" si="20"/>
        <v/>
      </c>
      <c r="AQ41" s="1114">
        <f t="shared" si="21"/>
        <v>0</v>
      </c>
      <c r="AR41" s="1112" t="str">
        <f t="shared" si="22"/>
        <v/>
      </c>
      <c r="AS41" s="1114">
        <f t="shared" si="23"/>
        <v>0</v>
      </c>
      <c r="AT41" s="1112" t="str">
        <f t="shared" si="24"/>
        <v/>
      </c>
      <c r="AU41" s="1114">
        <f t="shared" si="25"/>
        <v>0</v>
      </c>
      <c r="AV41" s="1112" t="str">
        <f t="shared" si="30"/>
        <v/>
      </c>
      <c r="AW41" s="1114">
        <f t="shared" si="26"/>
        <v>0</v>
      </c>
      <c r="AX41" s="1106" t="str">
        <f t="shared" si="31"/>
        <v/>
      </c>
      <c r="AY41" s="1115">
        <f t="shared" si="27"/>
        <v>0</v>
      </c>
    </row>
    <row r="42" spans="2:51" ht="16.05" customHeight="1" x14ac:dyDescent="0.25">
      <c r="B42" s="88" t="s">
        <v>242</v>
      </c>
      <c r="C42" s="105"/>
      <c r="D42" s="106"/>
      <c r="E42" s="106"/>
      <c r="F42" s="107"/>
      <c r="G42" s="108"/>
      <c r="H42" s="105"/>
      <c r="I42" s="109"/>
      <c r="J42" s="109"/>
      <c r="K42" s="109"/>
      <c r="L42" s="109"/>
      <c r="M42" s="105"/>
      <c r="N42" s="107"/>
      <c r="O42" s="110"/>
      <c r="P42" s="110"/>
      <c r="Q42" s="105"/>
      <c r="R42" s="379"/>
      <c r="S42" s="666"/>
      <c r="T42" s="667"/>
      <c r="V42" s="1103">
        <v>15</v>
      </c>
      <c r="W42" s="1104" t="str">
        <f t="shared" si="10"/>
        <v/>
      </c>
      <c r="X42" s="1104">
        <f t="shared" si="11"/>
        <v>0</v>
      </c>
      <c r="Y42" s="1105">
        <f t="shared" si="12"/>
        <v>0</v>
      </c>
      <c r="Z42" s="1107">
        <f t="shared" si="28"/>
        <v>100</v>
      </c>
      <c r="AA42" s="1107">
        <f t="shared" si="32"/>
        <v>1</v>
      </c>
      <c r="AB42" s="1107">
        <f t="shared" si="33"/>
        <v>20</v>
      </c>
      <c r="AC42" s="1107" t="e">
        <f t="shared" si="34"/>
        <v>#N/A</v>
      </c>
      <c r="AD42" s="1107">
        <f t="shared" si="17"/>
        <v>1</v>
      </c>
      <c r="AE42" s="1107">
        <f t="shared" si="14"/>
        <v>100</v>
      </c>
      <c r="AF42" s="1107" t="e">
        <f t="shared" si="18"/>
        <v>#N/A</v>
      </c>
      <c r="AG42" s="1106" t="str">
        <f t="shared" si="15"/>
        <v/>
      </c>
      <c r="AH42" s="1107">
        <v>15</v>
      </c>
      <c r="AI42" s="1106" t="str">
        <f t="shared" si="19"/>
        <v/>
      </c>
      <c r="AJ42" s="1111" t="str">
        <f t="shared" si="16"/>
        <v/>
      </c>
      <c r="AK42" s="1112" t="str">
        <f>IFERROR(IF((AK$27+14)&lt;AL$27,VLOOKUP(AK$27+14,$AH$28:$AJ$47,3,0),""),"")</f>
        <v/>
      </c>
      <c r="AL42" s="1112" t="str">
        <f>IFERROR(IF((AL$27+14)&lt;AM$27,VLOOKUP(AL$27+14,$AH$28:$AJ$47,3,0),""),"")</f>
        <v/>
      </c>
      <c r="AM42" s="1112" t="str">
        <f>IFERROR(IF((AM$27+14)&lt;AN$27,VLOOKUP(AM$27+14,$AH$28:$AJ$47,3,0),""),"")</f>
        <v/>
      </c>
      <c r="AN42" s="1112" t="str">
        <f>IFERROR(IF((AN$27+14)&lt;AO$27,VLOOKUP(AN$27+14,$AH$28:$AJ$47,3,0),""),"")</f>
        <v/>
      </c>
      <c r="AO42" s="1113" t="str">
        <f>IFERROR(IF((AO$27+14)&lt;21,VLOOKUP(AO$27+14,$AH$28:$AJ$47,3,0),""),"")</f>
        <v/>
      </c>
      <c r="AP42" s="1112" t="str">
        <f t="shared" si="20"/>
        <v/>
      </c>
      <c r="AQ42" s="1114">
        <f t="shared" si="21"/>
        <v>0</v>
      </c>
      <c r="AR42" s="1112" t="str">
        <f t="shared" si="22"/>
        <v/>
      </c>
      <c r="AS42" s="1114">
        <f t="shared" si="23"/>
        <v>0</v>
      </c>
      <c r="AT42" s="1112" t="str">
        <f t="shared" si="24"/>
        <v/>
      </c>
      <c r="AU42" s="1114">
        <f t="shared" si="25"/>
        <v>0</v>
      </c>
      <c r="AV42" s="1112" t="str">
        <f t="shared" si="30"/>
        <v/>
      </c>
      <c r="AW42" s="1114">
        <f t="shared" si="26"/>
        <v>0</v>
      </c>
      <c r="AX42" s="1106" t="str">
        <f t="shared" si="31"/>
        <v/>
      </c>
      <c r="AY42" s="1115">
        <f t="shared" si="27"/>
        <v>0</v>
      </c>
    </row>
    <row r="43" spans="2:51" ht="16.05" customHeight="1" x14ac:dyDescent="0.25">
      <c r="B43" s="88" t="s">
        <v>243</v>
      </c>
      <c r="C43" s="105"/>
      <c r="D43" s="106"/>
      <c r="E43" s="106"/>
      <c r="F43" s="107"/>
      <c r="G43" s="108"/>
      <c r="H43" s="105"/>
      <c r="I43" s="109"/>
      <c r="J43" s="109"/>
      <c r="K43" s="109"/>
      <c r="L43" s="109"/>
      <c r="M43" s="105"/>
      <c r="N43" s="107"/>
      <c r="O43" s="110"/>
      <c r="P43" s="110"/>
      <c r="Q43" s="105"/>
      <c r="R43" s="379"/>
      <c r="S43" s="666"/>
      <c r="T43" s="667"/>
      <c r="V43" s="1103">
        <v>16</v>
      </c>
      <c r="W43" s="1104" t="str">
        <f t="shared" si="10"/>
        <v/>
      </c>
      <c r="X43" s="1104">
        <f t="shared" si="11"/>
        <v>0</v>
      </c>
      <c r="Y43" s="1105">
        <f t="shared" si="12"/>
        <v>0</v>
      </c>
      <c r="Z43" s="1107">
        <f t="shared" si="28"/>
        <v>100</v>
      </c>
      <c r="AA43" s="1107">
        <f t="shared" si="32"/>
        <v>1</v>
      </c>
      <c r="AB43" s="1107">
        <f t="shared" si="33"/>
        <v>20</v>
      </c>
      <c r="AC43" s="1107" t="e">
        <f t="shared" si="29"/>
        <v>#N/A</v>
      </c>
      <c r="AD43" s="1107">
        <f t="shared" si="17"/>
        <v>1</v>
      </c>
      <c r="AE43" s="1107">
        <f t="shared" si="14"/>
        <v>100</v>
      </c>
      <c r="AF43" s="1107" t="e">
        <f t="shared" si="18"/>
        <v>#N/A</v>
      </c>
      <c r="AG43" s="1106" t="str">
        <f t="shared" si="15"/>
        <v/>
      </c>
      <c r="AH43" s="1107">
        <v>16</v>
      </c>
      <c r="AI43" s="1106" t="str">
        <f t="shared" si="19"/>
        <v/>
      </c>
      <c r="AJ43" s="1111" t="str">
        <f t="shared" si="16"/>
        <v/>
      </c>
      <c r="AK43" s="1112" t="str">
        <f>IFERROR(IF((AK$27+15)&lt;AL$27,VLOOKUP(AK$27+15,$AH$28:$AJ$47,3,0),""),"")</f>
        <v/>
      </c>
      <c r="AL43" s="1112" t="str">
        <f>IFERROR(IF((AL$27+15)&lt;AM$27,VLOOKUP(AL$27+15,$AH$28:$AJ$47,3,0),""),"")</f>
        <v/>
      </c>
      <c r="AM43" s="1112" t="str">
        <f>IFERROR(IF((AM$27+15)&lt;AN$27,VLOOKUP(AM$27+15,$AH$28:$AJ$47,3,0),""),"")</f>
        <v/>
      </c>
      <c r="AN43" s="1112" t="str">
        <f>IFERROR(IF((AN$27+15)&lt;AO$27,VLOOKUP(AN$27+15,$AH$28:$AJ$47,3,0),""),"")</f>
        <v/>
      </c>
      <c r="AO43" s="1113" t="str">
        <f>IFERROR(IF((AO$27+15)&lt;21,VLOOKUP(AO$27+15,$AH$28:$AJ$47,3,0),""),"")</f>
        <v/>
      </c>
      <c r="AP43" s="1112" t="str">
        <f t="shared" si="20"/>
        <v/>
      </c>
      <c r="AQ43" s="1114">
        <f t="shared" si="21"/>
        <v>0</v>
      </c>
      <c r="AR43" s="1112" t="str">
        <f t="shared" si="22"/>
        <v/>
      </c>
      <c r="AS43" s="1114">
        <f t="shared" si="23"/>
        <v>0</v>
      </c>
      <c r="AT43" s="1112" t="str">
        <f t="shared" si="24"/>
        <v/>
      </c>
      <c r="AU43" s="1114">
        <f t="shared" si="25"/>
        <v>0</v>
      </c>
      <c r="AV43" s="1112" t="str">
        <f t="shared" si="30"/>
        <v/>
      </c>
      <c r="AW43" s="1114">
        <f t="shared" si="26"/>
        <v>0</v>
      </c>
      <c r="AX43" s="1106" t="str">
        <f t="shared" si="31"/>
        <v/>
      </c>
      <c r="AY43" s="1115">
        <f t="shared" si="27"/>
        <v>0</v>
      </c>
    </row>
    <row r="44" spans="2:51" ht="16.05" customHeight="1" x14ac:dyDescent="0.25">
      <c r="B44" s="88" t="s">
        <v>244</v>
      </c>
      <c r="C44" s="105"/>
      <c r="D44" s="106"/>
      <c r="E44" s="106"/>
      <c r="F44" s="107"/>
      <c r="G44" s="108"/>
      <c r="H44" s="105"/>
      <c r="I44" s="109"/>
      <c r="J44" s="109"/>
      <c r="K44" s="109"/>
      <c r="L44" s="109"/>
      <c r="M44" s="105"/>
      <c r="N44" s="107"/>
      <c r="O44" s="110"/>
      <c r="P44" s="110"/>
      <c r="Q44" s="105"/>
      <c r="R44" s="379"/>
      <c r="S44" s="666"/>
      <c r="T44" s="667"/>
      <c r="V44" s="1103">
        <v>17</v>
      </c>
      <c r="W44" s="1104" t="str">
        <f t="shared" si="10"/>
        <v/>
      </c>
      <c r="X44" s="1104">
        <f t="shared" si="11"/>
        <v>0</v>
      </c>
      <c r="Y44" s="1105">
        <f t="shared" si="12"/>
        <v>0</v>
      </c>
      <c r="Z44" s="1107">
        <f t="shared" si="28"/>
        <v>100</v>
      </c>
      <c r="AA44" s="1107">
        <f t="shared" si="32"/>
        <v>1</v>
      </c>
      <c r="AB44" s="1107">
        <f t="shared" si="33"/>
        <v>20</v>
      </c>
      <c r="AC44" s="1107" t="e">
        <f t="shared" si="29"/>
        <v>#N/A</v>
      </c>
      <c r="AD44" s="1107">
        <f t="shared" si="17"/>
        <v>1</v>
      </c>
      <c r="AE44" s="1107">
        <f t="shared" si="14"/>
        <v>100</v>
      </c>
      <c r="AF44" s="1107" t="e">
        <f t="shared" si="18"/>
        <v>#N/A</v>
      </c>
      <c r="AG44" s="1106" t="str">
        <f t="shared" si="15"/>
        <v/>
      </c>
      <c r="AH44" s="1107">
        <v>17</v>
      </c>
      <c r="AI44" s="1106" t="str">
        <f t="shared" si="19"/>
        <v/>
      </c>
      <c r="AJ44" s="1111" t="str">
        <f t="shared" si="16"/>
        <v/>
      </c>
      <c r="AK44" s="1112" t="str">
        <f>IFERROR(IF((AK$27+16)&lt;AL$27,VLOOKUP(AK$27+16,$AH$28:$AJ$47,3,0),""),"")</f>
        <v/>
      </c>
      <c r="AL44" s="1112" t="str">
        <f>IFERROR(IF((AL$27+16)&lt;AM$27,VLOOKUP(AL$27+16,$AH$28:$AJ$47,3,0),""),"")</f>
        <v/>
      </c>
      <c r="AM44" s="1112" t="str">
        <f>IFERROR(IF((AM$27+16)&lt;AN$27,VLOOKUP(AM$27+16,$AH$28:$AJ$47,3,0),""),"")</f>
        <v/>
      </c>
      <c r="AN44" s="1112" t="str">
        <f>IFERROR(IF((AN$27+16)&lt;AO$27,VLOOKUP(AN$27+16,$AH$28:$AJ$47,3,0),""),"")</f>
        <v/>
      </c>
      <c r="AO44" s="1113" t="str">
        <f>IFERROR(IF((AO$27+16)&lt;21,VLOOKUP(AO$27+16,$AH$28:$AJ$47,3,0),""),"")</f>
        <v/>
      </c>
      <c r="AP44" s="1112" t="str">
        <f t="shared" si="20"/>
        <v/>
      </c>
      <c r="AQ44" s="1114">
        <f t="shared" si="21"/>
        <v>0</v>
      </c>
      <c r="AR44" s="1112" t="str">
        <f t="shared" si="22"/>
        <v/>
      </c>
      <c r="AS44" s="1114">
        <f t="shared" si="23"/>
        <v>0</v>
      </c>
      <c r="AT44" s="1112" t="str">
        <f t="shared" si="24"/>
        <v/>
      </c>
      <c r="AU44" s="1114">
        <f t="shared" si="25"/>
        <v>0</v>
      </c>
      <c r="AV44" s="1112" t="str">
        <f t="shared" si="30"/>
        <v/>
      </c>
      <c r="AW44" s="1114">
        <f t="shared" si="26"/>
        <v>0</v>
      </c>
      <c r="AX44" s="1106" t="str">
        <f t="shared" si="31"/>
        <v/>
      </c>
      <c r="AY44" s="1115">
        <f t="shared" si="27"/>
        <v>0</v>
      </c>
    </row>
    <row r="45" spans="2:51" ht="16.05" customHeight="1" x14ac:dyDescent="0.25">
      <c r="B45" s="88" t="s">
        <v>245</v>
      </c>
      <c r="C45" s="105"/>
      <c r="D45" s="106"/>
      <c r="E45" s="106"/>
      <c r="F45" s="107"/>
      <c r="G45" s="108"/>
      <c r="H45" s="105"/>
      <c r="I45" s="109"/>
      <c r="J45" s="109"/>
      <c r="K45" s="109"/>
      <c r="L45" s="109"/>
      <c r="M45" s="105"/>
      <c r="N45" s="107"/>
      <c r="O45" s="110"/>
      <c r="P45" s="110"/>
      <c r="Q45" s="105"/>
      <c r="R45" s="379"/>
      <c r="S45" s="666"/>
      <c r="T45" s="667"/>
      <c r="V45" s="1103">
        <v>18</v>
      </c>
      <c r="W45" s="1104" t="str">
        <f t="shared" si="10"/>
        <v/>
      </c>
      <c r="X45" s="1104">
        <f t="shared" si="11"/>
        <v>0</v>
      </c>
      <c r="Y45" s="1105">
        <f t="shared" si="12"/>
        <v>0</v>
      </c>
      <c r="Z45" s="1107">
        <f t="shared" si="28"/>
        <v>100</v>
      </c>
      <c r="AA45" s="1107">
        <f t="shared" si="32"/>
        <v>1</v>
      </c>
      <c r="AB45" s="1107">
        <f t="shared" si="33"/>
        <v>20</v>
      </c>
      <c r="AC45" s="1107" t="e">
        <f t="shared" si="29"/>
        <v>#N/A</v>
      </c>
      <c r="AD45" s="1107">
        <f t="shared" si="17"/>
        <v>1</v>
      </c>
      <c r="AE45" s="1107">
        <f t="shared" si="14"/>
        <v>100</v>
      </c>
      <c r="AF45" s="1107" t="e">
        <f t="shared" si="18"/>
        <v>#N/A</v>
      </c>
      <c r="AG45" s="1106" t="str">
        <f t="shared" si="15"/>
        <v/>
      </c>
      <c r="AH45" s="1107">
        <v>18</v>
      </c>
      <c r="AI45" s="1106" t="str">
        <f t="shared" si="19"/>
        <v/>
      </c>
      <c r="AJ45" s="1111" t="str">
        <f t="shared" si="16"/>
        <v/>
      </c>
      <c r="AK45" s="1112" t="str">
        <f>IFERROR(IF((AK$27+17)&lt;AL$27,VLOOKUP(AK$27+17,$AH$28:$AJ$47,3,0),""),"")</f>
        <v/>
      </c>
      <c r="AL45" s="1112" t="str">
        <f>IFERROR(IF((AL$27+17)&lt;AM$27,VLOOKUP(AL$27+17,$AH$28:$AJ$47,3,0),""),"")</f>
        <v/>
      </c>
      <c r="AM45" s="1112" t="str">
        <f>IFERROR(IF((AM$27+17)&lt;AN$27,VLOOKUP(AM$27+17,$AH$28:$AJ$47,3,0),""),"")</f>
        <v/>
      </c>
      <c r="AN45" s="1112" t="str">
        <f>IFERROR(IF((AN$27+17)&lt;AO$27,VLOOKUP(AN$27+17,$AH$28:$AJ$47,3,0),""),"")</f>
        <v/>
      </c>
      <c r="AO45" s="1113" t="str">
        <f>IFERROR(IF((AO$27+17)&lt;21,VLOOKUP(AO$27+17,$AH$28:$AJ$47,3,0),""),"")</f>
        <v/>
      </c>
      <c r="AP45" s="1112" t="str">
        <f t="shared" si="20"/>
        <v/>
      </c>
      <c r="AQ45" s="1114">
        <f t="shared" si="21"/>
        <v>0</v>
      </c>
      <c r="AR45" s="1112" t="str">
        <f t="shared" si="22"/>
        <v/>
      </c>
      <c r="AS45" s="1114">
        <f t="shared" si="23"/>
        <v>0</v>
      </c>
      <c r="AT45" s="1112" t="str">
        <f t="shared" si="24"/>
        <v/>
      </c>
      <c r="AU45" s="1114">
        <f t="shared" si="25"/>
        <v>0</v>
      </c>
      <c r="AV45" s="1112" t="str">
        <f t="shared" si="30"/>
        <v/>
      </c>
      <c r="AW45" s="1114">
        <f t="shared" si="26"/>
        <v>0</v>
      </c>
      <c r="AX45" s="1106" t="str">
        <f t="shared" si="31"/>
        <v/>
      </c>
      <c r="AY45" s="1115">
        <f t="shared" si="27"/>
        <v>0</v>
      </c>
    </row>
    <row r="46" spans="2:51" ht="16.05" customHeight="1" x14ac:dyDescent="0.25">
      <c r="B46" s="88" t="s">
        <v>246</v>
      </c>
      <c r="C46" s="105"/>
      <c r="D46" s="106"/>
      <c r="E46" s="106"/>
      <c r="F46" s="107"/>
      <c r="G46" s="108"/>
      <c r="H46" s="105"/>
      <c r="I46" s="109"/>
      <c r="J46" s="109"/>
      <c r="K46" s="109"/>
      <c r="L46" s="109"/>
      <c r="M46" s="105"/>
      <c r="N46" s="107"/>
      <c r="O46" s="110"/>
      <c r="P46" s="110"/>
      <c r="Q46" s="105"/>
      <c r="R46" s="379"/>
      <c r="S46" s="666"/>
      <c r="T46" s="667"/>
      <c r="V46" s="1103">
        <v>19</v>
      </c>
      <c r="W46" s="1104" t="str">
        <f t="shared" si="10"/>
        <v/>
      </c>
      <c r="X46" s="1104">
        <f t="shared" si="11"/>
        <v>0</v>
      </c>
      <c r="Y46" s="1105">
        <f t="shared" si="12"/>
        <v>0</v>
      </c>
      <c r="Z46" s="1107">
        <f t="shared" si="28"/>
        <v>100</v>
      </c>
      <c r="AA46" s="1107">
        <f t="shared" si="32"/>
        <v>1</v>
      </c>
      <c r="AB46" s="1107">
        <f t="shared" si="33"/>
        <v>20</v>
      </c>
      <c r="AC46" s="1107" t="e">
        <f t="shared" si="29"/>
        <v>#N/A</v>
      </c>
      <c r="AD46" s="1107">
        <f t="shared" si="17"/>
        <v>1</v>
      </c>
      <c r="AE46" s="1107">
        <f t="shared" si="14"/>
        <v>100</v>
      </c>
      <c r="AF46" s="1107" t="e">
        <f t="shared" si="18"/>
        <v>#N/A</v>
      </c>
      <c r="AG46" s="1106" t="str">
        <f t="shared" si="15"/>
        <v/>
      </c>
      <c r="AH46" s="1107">
        <v>19</v>
      </c>
      <c r="AI46" s="1106" t="str">
        <f t="shared" si="19"/>
        <v/>
      </c>
      <c r="AJ46" s="1111" t="str">
        <f t="shared" si="16"/>
        <v/>
      </c>
      <c r="AK46" s="1112" t="str">
        <f>IFERROR(IF((AK$27+18)&lt;AL$27,VLOOKUP(AK$27+18,$AH$28:$AJ$47,3,0),""),"")</f>
        <v/>
      </c>
      <c r="AL46" s="1112" t="str">
        <f>IFERROR(IF((AL$27+18)&lt;AM$27,VLOOKUP(AL$27+18,$AH$28:$AJ$47,3,0),""),"")</f>
        <v/>
      </c>
      <c r="AM46" s="1112" t="str">
        <f>IFERROR(IF((AM$27+18)&lt;AN$27,VLOOKUP(AM$27+18,$AH$28:$AJ$47,3,0),""),"")</f>
        <v/>
      </c>
      <c r="AN46" s="1112" t="str">
        <f>IFERROR(IF((AN$27+18)&lt;AO$27,VLOOKUP(AN$27+18,$AH$28:$AJ$47,3,0),""),"")</f>
        <v/>
      </c>
      <c r="AO46" s="1113" t="str">
        <f>IFERROR(IF((AO$27+18)&lt;21,VLOOKUP(AO$27+18,$AH$28:$AJ$47,3,0),""),"")</f>
        <v/>
      </c>
      <c r="AP46" s="1112" t="str">
        <f t="shared" si="20"/>
        <v/>
      </c>
      <c r="AQ46" s="1114">
        <f t="shared" si="21"/>
        <v>0</v>
      </c>
      <c r="AR46" s="1112" t="str">
        <f t="shared" si="22"/>
        <v/>
      </c>
      <c r="AS46" s="1114">
        <f t="shared" si="23"/>
        <v>0</v>
      </c>
      <c r="AT46" s="1112" t="str">
        <f t="shared" si="24"/>
        <v/>
      </c>
      <c r="AU46" s="1114">
        <f t="shared" si="25"/>
        <v>0</v>
      </c>
      <c r="AV46" s="1112" t="str">
        <f t="shared" si="30"/>
        <v/>
      </c>
      <c r="AW46" s="1114">
        <f t="shared" si="26"/>
        <v>0</v>
      </c>
      <c r="AX46" s="1106" t="str">
        <f t="shared" si="31"/>
        <v/>
      </c>
      <c r="AY46" s="1115">
        <f t="shared" si="27"/>
        <v>0</v>
      </c>
    </row>
    <row r="47" spans="2:51" ht="16.05" customHeight="1" thickBot="1" x14ac:dyDescent="0.3">
      <c r="B47" s="89" t="s">
        <v>247</v>
      </c>
      <c r="C47" s="111"/>
      <c r="D47" s="112"/>
      <c r="E47" s="112"/>
      <c r="F47" s="113"/>
      <c r="G47" s="114"/>
      <c r="H47" s="111"/>
      <c r="I47" s="115"/>
      <c r="J47" s="115"/>
      <c r="K47" s="115"/>
      <c r="L47" s="115"/>
      <c r="M47" s="111"/>
      <c r="N47" s="113"/>
      <c r="O47" s="116"/>
      <c r="P47" s="116"/>
      <c r="Q47" s="111"/>
      <c r="R47" s="380"/>
      <c r="S47" s="668"/>
      <c r="T47" s="669"/>
      <c r="V47" s="1116">
        <v>20</v>
      </c>
      <c r="W47" s="1117" t="str">
        <f t="shared" ref="W47" si="35">C47&amp;D47&amp;E47</f>
        <v/>
      </c>
      <c r="X47" s="1117">
        <f t="shared" ref="X47" si="36">D47</f>
        <v>0</v>
      </c>
      <c r="Y47" s="1118">
        <f t="shared" ref="Y47" si="37">E47</f>
        <v>0</v>
      </c>
      <c r="Z47" s="1119">
        <f t="shared" si="28"/>
        <v>100</v>
      </c>
      <c r="AA47" s="1119">
        <f t="shared" si="32"/>
        <v>1</v>
      </c>
      <c r="AB47" s="1119">
        <f t="shared" si="33"/>
        <v>20</v>
      </c>
      <c r="AC47" s="1119" t="e">
        <f t="shared" si="29"/>
        <v>#N/A</v>
      </c>
      <c r="AD47" s="1119">
        <f t="shared" si="17"/>
        <v>1</v>
      </c>
      <c r="AE47" s="1119">
        <f t="shared" si="14"/>
        <v>100</v>
      </c>
      <c r="AF47" s="1119" t="e">
        <f t="shared" si="18"/>
        <v>#N/A</v>
      </c>
      <c r="AG47" s="1120" t="str">
        <f t="shared" si="15"/>
        <v/>
      </c>
      <c r="AH47" s="1119">
        <v>20</v>
      </c>
      <c r="AI47" s="1120" t="str">
        <f t="shared" si="19"/>
        <v/>
      </c>
      <c r="AJ47" s="1121" t="str">
        <f t="shared" si="16"/>
        <v/>
      </c>
      <c r="AK47" s="1122" t="str">
        <f>IFERROR(IF((AK$27+19)&lt;AL$27,VLOOKUP(AK$27+19,$AH$28:$AJ$47,3,0),""),"")</f>
        <v/>
      </c>
      <c r="AL47" s="1122" t="str">
        <f>IFERROR(IF((AL$27+19)&lt;AM$27,VLOOKUP(AL$27+19,$AH$28:$AJ$47,3,0),""),"")</f>
        <v/>
      </c>
      <c r="AM47" s="1122" t="str">
        <f>IFERROR(IF((AM$27+19)&lt;AN$27,VLOOKUP(AM$27+19,$AH$28:$AJ$47,3,0),""),"")</f>
        <v/>
      </c>
      <c r="AN47" s="1122" t="str">
        <f>IFERROR(IF((AN$27+19)&lt;AO$27,VLOOKUP(AN$27+19,$AH$28:$AJ$47,3,0),""),"")</f>
        <v/>
      </c>
      <c r="AO47" s="1123" t="str">
        <f>IFERROR(IF((AO$27+19)&lt;21,VLOOKUP(AO$27+19,$AH$28:$AJ$47,3,0),""),"")</f>
        <v/>
      </c>
      <c r="AP47" s="1122"/>
      <c r="AQ47" s="1124">
        <f t="shared" si="21"/>
        <v>0</v>
      </c>
      <c r="AR47" s="1122" t="str">
        <f t="shared" si="22"/>
        <v/>
      </c>
      <c r="AS47" s="1124">
        <f t="shared" si="23"/>
        <v>0</v>
      </c>
      <c r="AT47" s="1122" t="str">
        <f t="shared" si="24"/>
        <v/>
      </c>
      <c r="AU47" s="1124">
        <f t="shared" si="25"/>
        <v>0</v>
      </c>
      <c r="AV47" s="1122" t="str">
        <f t="shared" si="30"/>
        <v/>
      </c>
      <c r="AW47" s="1124">
        <f t="shared" si="26"/>
        <v>0</v>
      </c>
      <c r="AX47" s="1120" t="str">
        <f t="shared" si="31"/>
        <v/>
      </c>
      <c r="AY47" s="1125">
        <f t="shared" si="27"/>
        <v>0</v>
      </c>
    </row>
    <row r="48" spans="2:51" ht="88.8" customHeight="1" x14ac:dyDescent="0.25">
      <c r="B48" s="1230" t="s">
        <v>433</v>
      </c>
      <c r="C48" s="1231"/>
      <c r="D48" s="1231"/>
      <c r="E48" s="1231"/>
      <c r="F48" s="1231"/>
      <c r="G48" s="1231"/>
      <c r="H48" s="1231"/>
      <c r="I48" s="1231"/>
      <c r="J48" s="1232"/>
      <c r="V48" s="1126"/>
      <c r="W48" s="1126"/>
      <c r="X48" s="1126"/>
      <c r="Y48" s="1126"/>
      <c r="Z48" s="1126"/>
      <c r="AA48" s="1126"/>
      <c r="AB48" s="1126"/>
      <c r="AC48" s="1126"/>
      <c r="AD48" s="1126"/>
      <c r="AE48" s="1126"/>
      <c r="AF48" s="1126"/>
      <c r="AG48" s="1126"/>
      <c r="AH48" s="1126"/>
      <c r="AI48" s="1126"/>
      <c r="AJ48" s="1126"/>
      <c r="AK48" s="1126"/>
      <c r="AL48" s="1126"/>
      <c r="AM48" s="1126"/>
      <c r="AN48" s="1126"/>
      <c r="AO48" s="1126"/>
      <c r="AP48" s="1126"/>
      <c r="AQ48" s="1126"/>
      <c r="AR48" s="1126"/>
      <c r="AS48" s="1126"/>
      <c r="AT48" s="1126"/>
      <c r="AU48" s="1126"/>
      <c r="AV48" s="1126"/>
      <c r="AW48" s="1126"/>
      <c r="AX48" s="1126"/>
      <c r="AY48" s="1126"/>
    </row>
    <row r="49" spans="2:51" ht="16.05" customHeight="1" x14ac:dyDescent="0.25">
      <c r="U49" s="930"/>
      <c r="V49" s="1126"/>
      <c r="W49" s="1126"/>
      <c r="X49" s="1126"/>
      <c r="Y49" s="1126"/>
      <c r="Z49" s="1126"/>
      <c r="AA49" s="1126"/>
      <c r="AB49" s="1126"/>
      <c r="AC49" s="1126"/>
      <c r="AD49" s="1126"/>
      <c r="AE49" s="1126"/>
      <c r="AF49" s="1126"/>
      <c r="AG49" s="1126"/>
      <c r="AH49" s="1126"/>
      <c r="AI49" s="1126"/>
      <c r="AJ49" s="1126"/>
      <c r="AK49" s="1126"/>
      <c r="AL49" s="1126"/>
      <c r="AM49" s="1126"/>
      <c r="AN49" s="1126"/>
      <c r="AO49" s="1126"/>
      <c r="AP49" s="1126"/>
      <c r="AQ49" s="1126"/>
      <c r="AR49" s="1126"/>
      <c r="AS49" s="1126"/>
      <c r="AT49" s="1126"/>
      <c r="AU49" s="1126"/>
      <c r="AV49" s="1126"/>
      <c r="AW49" s="1126"/>
      <c r="AX49" s="1126"/>
      <c r="AY49" s="1127"/>
    </row>
    <row r="50" spans="2:51" ht="16.05" customHeight="1" thickBot="1" x14ac:dyDescent="0.3">
      <c r="B50" s="82" t="s">
        <v>225</v>
      </c>
      <c r="U50" s="930"/>
      <c r="V50" s="1126"/>
      <c r="W50" s="1126"/>
      <c r="X50" s="1126"/>
      <c r="Y50" s="1126"/>
      <c r="Z50" s="1126" t="s">
        <v>374</v>
      </c>
      <c r="AA50" s="1126"/>
      <c r="AB50" s="1126"/>
      <c r="AC50" s="1126"/>
      <c r="AD50" s="1126"/>
      <c r="AE50" s="1126" t="s">
        <v>114</v>
      </c>
      <c r="AF50" s="1126"/>
      <c r="AG50" s="1126"/>
      <c r="AH50" s="1126"/>
      <c r="AI50" s="1126"/>
      <c r="AJ50" s="1126"/>
      <c r="AK50" s="1126"/>
      <c r="AL50" s="1126"/>
      <c r="AM50" s="1126"/>
      <c r="AN50" s="1126"/>
      <c r="AO50" s="1126"/>
      <c r="AP50" s="1126"/>
      <c r="AQ50" s="1126"/>
      <c r="AR50" s="1126"/>
      <c r="AS50" s="1126"/>
      <c r="AT50" s="1126"/>
      <c r="AU50" s="1126"/>
      <c r="AV50" s="1126"/>
      <c r="AW50" s="1126"/>
      <c r="AX50" s="1126"/>
      <c r="AY50" s="1127"/>
    </row>
    <row r="51" spans="2:51" ht="42.6" customHeight="1" x14ac:dyDescent="0.25">
      <c r="B51" s="221" t="s">
        <v>196</v>
      </c>
      <c r="C51" s="214" t="s">
        <v>197</v>
      </c>
      <c r="D51" s="214" t="s">
        <v>205</v>
      </c>
      <c r="E51" s="214" t="s">
        <v>209</v>
      </c>
      <c r="F51" s="214" t="s">
        <v>212</v>
      </c>
      <c r="G51" s="214" t="s">
        <v>198</v>
      </c>
      <c r="H51" s="214" t="s">
        <v>199</v>
      </c>
      <c r="I51" s="214" t="s">
        <v>207</v>
      </c>
      <c r="J51" s="214" t="s">
        <v>206</v>
      </c>
      <c r="K51" s="214" t="s">
        <v>200</v>
      </c>
      <c r="L51" s="214" t="s">
        <v>940</v>
      </c>
      <c r="M51" s="214" t="s">
        <v>183</v>
      </c>
      <c r="N51" s="214" t="s">
        <v>184</v>
      </c>
      <c r="O51" s="214" t="s">
        <v>226</v>
      </c>
      <c r="P51" s="214" t="s">
        <v>201</v>
      </c>
      <c r="Q51" s="214" t="s">
        <v>202</v>
      </c>
      <c r="R51" s="225" t="s">
        <v>203</v>
      </c>
      <c r="V51" s="1100" t="s">
        <v>383</v>
      </c>
      <c r="W51" s="1101" t="s">
        <v>934</v>
      </c>
      <c r="X51" s="1101" t="s">
        <v>935</v>
      </c>
      <c r="Y51" s="1101" t="s">
        <v>343</v>
      </c>
      <c r="Z51" s="1102" t="s">
        <v>114</v>
      </c>
      <c r="AA51" s="1101" t="s">
        <v>192</v>
      </c>
      <c r="AB51" s="1101" t="s">
        <v>372</v>
      </c>
      <c r="AC51" s="1101" t="s">
        <v>174</v>
      </c>
      <c r="AD51" s="1101" t="s">
        <v>175</v>
      </c>
      <c r="AE51" s="1102" t="s">
        <v>176</v>
      </c>
      <c r="AF51" s="1101" t="s">
        <v>172</v>
      </c>
      <c r="AG51" s="1101" t="s">
        <v>936</v>
      </c>
      <c r="AH51" s="1101" t="s">
        <v>173</v>
      </c>
      <c r="AI51" s="1101" t="s">
        <v>937</v>
      </c>
      <c r="AJ51" s="1101" t="s">
        <v>174</v>
      </c>
      <c r="AK51" s="1101" t="s">
        <v>938</v>
      </c>
      <c r="AL51" s="1101" t="s">
        <v>175</v>
      </c>
      <c r="AM51" s="1101" t="s">
        <v>939</v>
      </c>
      <c r="AN51" s="1101" t="s">
        <v>176</v>
      </c>
      <c r="AO51" s="1102" t="s">
        <v>724</v>
      </c>
      <c r="AP51" s="1126"/>
      <c r="AQ51" s="1126"/>
      <c r="AR51" s="1126"/>
      <c r="AS51" s="1126"/>
      <c r="AT51" s="1126"/>
      <c r="AU51" s="1126"/>
      <c r="AV51" s="1126"/>
      <c r="AW51" s="1126"/>
      <c r="AX51" s="1126"/>
      <c r="AY51" s="1126"/>
    </row>
    <row r="52" spans="2:51" ht="16.05" customHeight="1" x14ac:dyDescent="0.25">
      <c r="B52" s="83" t="s">
        <v>204</v>
      </c>
      <c r="C52" s="84"/>
      <c r="D52" s="84"/>
      <c r="E52" s="84"/>
      <c r="F52" s="84"/>
      <c r="G52" s="84"/>
      <c r="H52" s="84"/>
      <c r="I52" s="90"/>
      <c r="J52" s="90">
        <f>SUM(J53:J72)</f>
        <v>0</v>
      </c>
      <c r="K52" s="90">
        <f>SUM(K53:K72)</f>
        <v>0</v>
      </c>
      <c r="L52" s="90">
        <f>SUM(L53:L72)</f>
        <v>0</v>
      </c>
      <c r="M52" s="91"/>
      <c r="N52" s="91"/>
      <c r="O52" s="92">
        <f>SUM(O53:O72)</f>
        <v>0</v>
      </c>
      <c r="P52" s="84"/>
      <c r="Q52" s="84"/>
      <c r="R52" s="93"/>
      <c r="V52" s="1103"/>
      <c r="W52" s="1104"/>
      <c r="X52" s="1104"/>
      <c r="Y52" s="1104"/>
      <c r="Z52" s="1105"/>
      <c r="AA52" s="1107">
        <f>IFERROR(MATCH(AA$51,$X$53:$X$72,0),100)</f>
        <v>100</v>
      </c>
      <c r="AB52" s="1107">
        <f>IFERROR(MATCH(AB$51,$X$53:$X$72,0),100)</f>
        <v>100</v>
      </c>
      <c r="AC52" s="1107">
        <f>IFERROR(MATCH(AC$51,$X$53:$X$72,0),100)</f>
        <v>100</v>
      </c>
      <c r="AD52" s="1107">
        <f>IFERROR(MATCH(AD$51,$X$53:$X$72,0),100)</f>
        <v>100</v>
      </c>
      <c r="AE52" s="1108">
        <f>IFERROR(MATCH(AE$51,$X$53:$X$72,0),100)</f>
        <v>100</v>
      </c>
      <c r="AF52" s="1107"/>
      <c r="AG52" s="1109">
        <f>SUM(AG53:AG72)</f>
        <v>0</v>
      </c>
      <c r="AH52" s="1107"/>
      <c r="AI52" s="1109">
        <f>SUM(AI53:AI72)</f>
        <v>0</v>
      </c>
      <c r="AJ52" s="1107"/>
      <c r="AK52" s="1109">
        <f>SUM(AK53:AK72)</f>
        <v>0</v>
      </c>
      <c r="AL52" s="1107"/>
      <c r="AM52" s="1109">
        <f>SUM(AM53:AM72)</f>
        <v>0</v>
      </c>
      <c r="AN52" s="1107"/>
      <c r="AO52" s="1110">
        <f>SUM(AO53:AO72)</f>
        <v>0</v>
      </c>
      <c r="AP52" s="1126"/>
      <c r="AQ52" s="1126"/>
      <c r="AR52" s="1126"/>
      <c r="AS52" s="1126"/>
      <c r="AT52" s="1126"/>
      <c r="AU52" s="1126"/>
      <c r="AV52" s="1126"/>
      <c r="AW52" s="1126"/>
      <c r="AX52" s="1126"/>
      <c r="AY52" s="1126"/>
    </row>
    <row r="53" spans="2:51" ht="16.05" customHeight="1" x14ac:dyDescent="0.25">
      <c r="B53" s="88" t="s">
        <v>268</v>
      </c>
      <c r="C53" s="105"/>
      <c r="D53" s="106"/>
      <c r="E53" s="106"/>
      <c r="F53" s="107"/>
      <c r="G53" s="108"/>
      <c r="H53" s="105"/>
      <c r="I53" s="117"/>
      <c r="J53" s="117"/>
      <c r="K53" s="117"/>
      <c r="L53" s="117"/>
      <c r="M53" s="118"/>
      <c r="N53" s="118"/>
      <c r="O53" s="94">
        <f>M53+N53</f>
        <v>0</v>
      </c>
      <c r="P53" s="105"/>
      <c r="Q53" s="107"/>
      <c r="R53" s="121"/>
      <c r="V53" s="1103">
        <v>1</v>
      </c>
      <c r="W53" s="1104" t="str">
        <f t="shared" ref="W53:W72" si="38">C53&amp;D53&amp;E53</f>
        <v/>
      </c>
      <c r="X53" s="1104">
        <f t="shared" ref="X53:X72" si="39">C53</f>
        <v>0</v>
      </c>
      <c r="Y53" s="1104">
        <f t="shared" ref="Y53:Y72" si="40">D53</f>
        <v>0</v>
      </c>
      <c r="Z53" s="1105">
        <f t="shared" ref="Z53:Z72" si="41">E53</f>
        <v>0</v>
      </c>
      <c r="AA53" s="1112" t="str">
        <f t="shared" ref="AA53:AA72" si="42">IFERROR(IF($V53&lt;AB$52,VLOOKUP($V53,$V$53:$Z$72,2,0),""),"")</f>
        <v/>
      </c>
      <c r="AB53" s="1112" t="str">
        <f>IFERROR(IF(AB$52&lt;AC$52,VLOOKUP(AB$52,$V$53:$Z$72,2,0),""),"")</f>
        <v/>
      </c>
      <c r="AC53" s="1112" t="str">
        <f>IFERROR(IF(AC$52&lt;AD$52,VLOOKUP(AC$52,$V$53:$Z$72,2,0),""),"")</f>
        <v/>
      </c>
      <c r="AD53" s="1112" t="str">
        <f>IFERROR(IF(AD$52&lt;AE$52,VLOOKUP(AD$52,$V$53:$Z$72,2,0),""),"")</f>
        <v/>
      </c>
      <c r="AE53" s="1113" t="str">
        <f>IFERROR(IF(AE$52&lt;21,VLOOKUP(AE$52,$V$53:$Z$72,2,0),""),"")</f>
        <v/>
      </c>
      <c r="AF53" s="1112" t="str">
        <f>IF(AA53="","",Z53)</f>
        <v/>
      </c>
      <c r="AG53" s="1114">
        <f t="shared" ref="AG53:AG72" si="43">IF(AF53="",0,IF(D53="车位",K53,L53))</f>
        <v>0</v>
      </c>
      <c r="AH53" s="1112" t="str">
        <f t="shared" ref="AH53:AH72" si="44">IF(AB53="","",VLOOKUP(AB53,$W$53:$Z$72,4,0))</f>
        <v/>
      </c>
      <c r="AI53" s="1114">
        <f t="shared" ref="AI53:AI72" si="45">IF(AH53="",0,INDEX($L$53:$L$72,MATCH(AB53,$W$53:$W$72,0)))</f>
        <v>0</v>
      </c>
      <c r="AJ53" s="1112" t="str">
        <f t="shared" ref="AJ53:AJ72" si="46">IF(AC53="","",VLOOKUP(AC53,$W$53:$Z$72,4,0))</f>
        <v/>
      </c>
      <c r="AK53" s="1114">
        <f t="shared" ref="AK53:AK72" si="47">IF(AJ53="",0,INDEX($L$53:$L$72,MATCH(AC53,$W$53:$W$72,0)))</f>
        <v>0</v>
      </c>
      <c r="AL53" s="1112" t="str">
        <f t="shared" ref="AL53:AL72" si="48">IF(AD53="","",VLOOKUP(AD53,$W$53:$Z$72,4,0))</f>
        <v/>
      </c>
      <c r="AM53" s="1114">
        <f t="shared" ref="AM53:AM72" si="49">IF(AL53="",0,INDEX($L$53:$L$72,MATCH(AD53,$W$53:$W$72,0)))</f>
        <v>0</v>
      </c>
      <c r="AN53" s="1106" t="str">
        <f t="shared" ref="AN53:AN72" si="50">IF(AE53="","",VLOOKUP(AE53,$W$53:$Z$72,4,0))</f>
        <v/>
      </c>
      <c r="AO53" s="1115">
        <f t="shared" ref="AO53:AO72" si="51">IF(AN53="",0,INDEX($L$53:$L$72,MATCH(AE53,$W$53:$W$72,0)))</f>
        <v>0</v>
      </c>
      <c r="AP53" s="1126"/>
      <c r="AQ53" s="1126"/>
      <c r="AR53" s="1126"/>
      <c r="AS53" s="1126"/>
      <c r="AT53" s="1126"/>
      <c r="AU53" s="1126"/>
      <c r="AV53" s="1126"/>
      <c r="AW53" s="1126"/>
      <c r="AX53" s="1126"/>
      <c r="AY53" s="1126"/>
    </row>
    <row r="54" spans="2:51" ht="16.05" customHeight="1" x14ac:dyDescent="0.25">
      <c r="B54" s="88" t="s">
        <v>270</v>
      </c>
      <c r="C54" s="105"/>
      <c r="D54" s="106"/>
      <c r="E54" s="106"/>
      <c r="F54" s="107"/>
      <c r="G54" s="108"/>
      <c r="H54" s="105"/>
      <c r="I54" s="117"/>
      <c r="J54" s="117"/>
      <c r="K54" s="117"/>
      <c r="L54" s="117"/>
      <c r="M54" s="118"/>
      <c r="N54" s="118"/>
      <c r="O54" s="94">
        <f t="shared" ref="O54:O72" si="52">M54+N54</f>
        <v>0</v>
      </c>
      <c r="P54" s="105"/>
      <c r="Q54" s="107"/>
      <c r="R54" s="121"/>
      <c r="V54" s="1103">
        <v>2</v>
      </c>
      <c r="W54" s="1104" t="str">
        <f t="shared" si="38"/>
        <v/>
      </c>
      <c r="X54" s="1104">
        <f t="shared" si="39"/>
        <v>0</v>
      </c>
      <c r="Y54" s="1104">
        <f t="shared" si="40"/>
        <v>0</v>
      </c>
      <c r="Z54" s="1105">
        <f t="shared" si="41"/>
        <v>0</v>
      </c>
      <c r="AA54" s="1112" t="str">
        <f t="shared" si="42"/>
        <v/>
      </c>
      <c r="AB54" s="1112" t="str">
        <f>IFERROR(IF(AB$52+1&lt;AC$52,VLOOKUP(AB$52+1,$V$53:$Z$72,2,0),""),"")</f>
        <v/>
      </c>
      <c r="AC54" s="1112" t="str">
        <f>IFERROR(IF(AC$52+1&lt;AD$52,VLOOKUP(AC$52+1,$V$53:$Z$72,2,0),""),"")</f>
        <v/>
      </c>
      <c r="AD54" s="1112" t="str">
        <f>IFERROR(IF(AD$52+1&lt;AE$52,VLOOKUP(AD$52+1,$V$53:$Z$72,2,0),""),"")</f>
        <v/>
      </c>
      <c r="AE54" s="1113" t="str">
        <f>IFERROR(IF(AE$52+1&lt;21,VLOOKUP(AE$52+1,$V$53:$Z$72,2,0),""),"")</f>
        <v/>
      </c>
      <c r="AF54" s="1112" t="str">
        <f t="shared" ref="AF54:AF72" si="53">IF(AA54="","",Z54)</f>
        <v/>
      </c>
      <c r="AG54" s="1114">
        <f t="shared" si="43"/>
        <v>0</v>
      </c>
      <c r="AH54" s="1112" t="str">
        <f t="shared" si="44"/>
        <v/>
      </c>
      <c r="AI54" s="1114">
        <f t="shared" si="45"/>
        <v>0</v>
      </c>
      <c r="AJ54" s="1112" t="str">
        <f t="shared" si="46"/>
        <v/>
      </c>
      <c r="AK54" s="1114">
        <f t="shared" si="47"/>
        <v>0</v>
      </c>
      <c r="AL54" s="1112" t="str">
        <f t="shared" si="48"/>
        <v/>
      </c>
      <c r="AM54" s="1114">
        <f t="shared" si="49"/>
        <v>0</v>
      </c>
      <c r="AN54" s="1106" t="str">
        <f t="shared" si="50"/>
        <v/>
      </c>
      <c r="AO54" s="1115">
        <f t="shared" si="51"/>
        <v>0</v>
      </c>
      <c r="AP54" s="1126"/>
      <c r="AQ54" s="1126"/>
      <c r="AR54" s="1126"/>
      <c r="AS54" s="1126"/>
      <c r="AT54" s="1126"/>
      <c r="AU54" s="1126"/>
      <c r="AV54" s="1126"/>
      <c r="AW54" s="1126"/>
      <c r="AX54" s="1126"/>
      <c r="AY54" s="1126"/>
    </row>
    <row r="55" spans="2:51" ht="16.05" customHeight="1" x14ac:dyDescent="0.25">
      <c r="B55" s="88" t="s">
        <v>269</v>
      </c>
      <c r="C55" s="105"/>
      <c r="D55" s="106"/>
      <c r="E55" s="106"/>
      <c r="F55" s="107"/>
      <c r="G55" s="108"/>
      <c r="H55" s="105"/>
      <c r="I55" s="117"/>
      <c r="J55" s="117"/>
      <c r="K55" s="117"/>
      <c r="L55" s="117"/>
      <c r="M55" s="118"/>
      <c r="N55" s="118"/>
      <c r="O55" s="94">
        <f t="shared" si="52"/>
        <v>0</v>
      </c>
      <c r="P55" s="105"/>
      <c r="Q55" s="107"/>
      <c r="R55" s="121"/>
      <c r="V55" s="1103">
        <v>3</v>
      </c>
      <c r="W55" s="1104" t="str">
        <f t="shared" si="38"/>
        <v/>
      </c>
      <c r="X55" s="1104">
        <f t="shared" si="39"/>
        <v>0</v>
      </c>
      <c r="Y55" s="1104">
        <f t="shared" si="40"/>
        <v>0</v>
      </c>
      <c r="Z55" s="1105">
        <f t="shared" si="41"/>
        <v>0</v>
      </c>
      <c r="AA55" s="1112" t="str">
        <f t="shared" si="42"/>
        <v/>
      </c>
      <c r="AB55" s="1112" t="str">
        <f>IFERROR(IF(AB$52+2&lt;AC$52,VLOOKUP(AB$52+2,$V$53:$Z$72,2,0),""),"")</f>
        <v/>
      </c>
      <c r="AC55" s="1112" t="str">
        <f>IFERROR(IF(AC$52+2&lt;AD$52,VLOOKUP(AC$52+2,$V$53:$Z$72,2,0),""),"")</f>
        <v/>
      </c>
      <c r="AD55" s="1112" t="str">
        <f>IFERROR(IF(AD$52+2&lt;AE$52,VLOOKUP(AD$52+2,$V$53:$Z$72,2,0),""),"")</f>
        <v/>
      </c>
      <c r="AE55" s="1113" t="str">
        <f>IFERROR(IF(AE$52+2&lt;21,VLOOKUP(AE$52+2,$V$53:$Z$72,2,0),""),"")</f>
        <v/>
      </c>
      <c r="AF55" s="1112" t="str">
        <f t="shared" si="53"/>
        <v/>
      </c>
      <c r="AG55" s="1114">
        <f t="shared" si="43"/>
        <v>0</v>
      </c>
      <c r="AH55" s="1112" t="str">
        <f t="shared" si="44"/>
        <v/>
      </c>
      <c r="AI55" s="1114">
        <f t="shared" si="45"/>
        <v>0</v>
      </c>
      <c r="AJ55" s="1112" t="str">
        <f t="shared" si="46"/>
        <v/>
      </c>
      <c r="AK55" s="1114">
        <f t="shared" si="47"/>
        <v>0</v>
      </c>
      <c r="AL55" s="1112" t="str">
        <f t="shared" si="48"/>
        <v/>
      </c>
      <c r="AM55" s="1114">
        <f t="shared" si="49"/>
        <v>0</v>
      </c>
      <c r="AN55" s="1106" t="str">
        <f t="shared" si="50"/>
        <v/>
      </c>
      <c r="AO55" s="1115">
        <f t="shared" si="51"/>
        <v>0</v>
      </c>
      <c r="AP55" s="1126"/>
      <c r="AQ55" s="1126"/>
      <c r="AR55" s="1126"/>
      <c r="AS55" s="1126"/>
      <c r="AT55" s="1126"/>
      <c r="AU55" s="1126"/>
      <c r="AV55" s="1126"/>
      <c r="AW55" s="1126"/>
      <c r="AX55" s="1126"/>
      <c r="AY55" s="1126"/>
    </row>
    <row r="56" spans="2:51" ht="16.05" customHeight="1" x14ac:dyDescent="0.25">
      <c r="B56" s="88" t="s">
        <v>271</v>
      </c>
      <c r="C56" s="105"/>
      <c r="D56" s="106"/>
      <c r="E56" s="106"/>
      <c r="F56" s="107"/>
      <c r="G56" s="108"/>
      <c r="H56" s="105"/>
      <c r="I56" s="117"/>
      <c r="J56" s="117"/>
      <c r="K56" s="117"/>
      <c r="L56" s="117"/>
      <c r="M56" s="118"/>
      <c r="N56" s="118"/>
      <c r="O56" s="94">
        <f t="shared" si="52"/>
        <v>0</v>
      </c>
      <c r="P56" s="105"/>
      <c r="Q56" s="107"/>
      <c r="R56" s="121"/>
      <c r="V56" s="1103">
        <v>4</v>
      </c>
      <c r="W56" s="1104" t="str">
        <f t="shared" si="38"/>
        <v/>
      </c>
      <c r="X56" s="1104">
        <f t="shared" si="39"/>
        <v>0</v>
      </c>
      <c r="Y56" s="1104">
        <f t="shared" si="40"/>
        <v>0</v>
      </c>
      <c r="Z56" s="1105">
        <f t="shared" si="41"/>
        <v>0</v>
      </c>
      <c r="AA56" s="1112" t="str">
        <f t="shared" si="42"/>
        <v/>
      </c>
      <c r="AB56" s="1112" t="str">
        <f>IFERROR(IF(AB$52+3&lt;AC$52,VLOOKUP(AB$52+3,$V$53:$Z$72,2,0),""),"")</f>
        <v/>
      </c>
      <c r="AC56" s="1112" t="str">
        <f>IFERROR(IF(AC$52+3&lt;AD$52,VLOOKUP(AC$52+3,$V$53:$Z$72,2,0),""),"")</f>
        <v/>
      </c>
      <c r="AD56" s="1112" t="str">
        <f>IFERROR(IF(AD$52+3&lt;AE$52,VLOOKUP(AD$52+3,$V$53:$Z$72,2,0),""),"")</f>
        <v/>
      </c>
      <c r="AE56" s="1113" t="str">
        <f>IFERROR(IF(AE$52+3&lt;21,VLOOKUP(AE$52+3,$V$53:$Z$72,2,0),""),"")</f>
        <v/>
      </c>
      <c r="AF56" s="1112" t="str">
        <f t="shared" si="53"/>
        <v/>
      </c>
      <c r="AG56" s="1114">
        <f t="shared" si="43"/>
        <v>0</v>
      </c>
      <c r="AH56" s="1112" t="str">
        <f t="shared" si="44"/>
        <v/>
      </c>
      <c r="AI56" s="1114">
        <f t="shared" si="45"/>
        <v>0</v>
      </c>
      <c r="AJ56" s="1112" t="str">
        <f t="shared" si="46"/>
        <v/>
      </c>
      <c r="AK56" s="1114">
        <f t="shared" si="47"/>
        <v>0</v>
      </c>
      <c r="AL56" s="1112" t="str">
        <f t="shared" si="48"/>
        <v/>
      </c>
      <c r="AM56" s="1114">
        <f t="shared" si="49"/>
        <v>0</v>
      </c>
      <c r="AN56" s="1106" t="str">
        <f t="shared" si="50"/>
        <v/>
      </c>
      <c r="AO56" s="1115">
        <f t="shared" si="51"/>
        <v>0</v>
      </c>
      <c r="AP56" s="1126"/>
      <c r="AQ56" s="1126"/>
      <c r="AR56" s="1126"/>
      <c r="AS56" s="1126"/>
      <c r="AT56" s="1126"/>
      <c r="AU56" s="1126"/>
      <c r="AV56" s="1126"/>
      <c r="AW56" s="1126"/>
      <c r="AX56" s="1126"/>
      <c r="AY56" s="1126"/>
    </row>
    <row r="57" spans="2:51" ht="16.05" customHeight="1" x14ac:dyDescent="0.25">
      <c r="B57" s="88" t="s">
        <v>272</v>
      </c>
      <c r="C57" s="105"/>
      <c r="D57" s="106"/>
      <c r="E57" s="106"/>
      <c r="F57" s="107"/>
      <c r="G57" s="108"/>
      <c r="H57" s="105"/>
      <c r="I57" s="117"/>
      <c r="J57" s="117"/>
      <c r="K57" s="117"/>
      <c r="L57" s="117"/>
      <c r="M57" s="118"/>
      <c r="N57" s="118"/>
      <c r="O57" s="94">
        <f t="shared" si="52"/>
        <v>0</v>
      </c>
      <c r="P57" s="105"/>
      <c r="Q57" s="107"/>
      <c r="R57" s="121"/>
      <c r="V57" s="1103">
        <v>5</v>
      </c>
      <c r="W57" s="1104" t="str">
        <f t="shared" si="38"/>
        <v/>
      </c>
      <c r="X57" s="1104">
        <f t="shared" si="39"/>
        <v>0</v>
      </c>
      <c r="Y57" s="1104">
        <f t="shared" si="40"/>
        <v>0</v>
      </c>
      <c r="Z57" s="1105">
        <f t="shared" si="41"/>
        <v>0</v>
      </c>
      <c r="AA57" s="1112" t="str">
        <f t="shared" si="42"/>
        <v/>
      </c>
      <c r="AB57" s="1112" t="str">
        <f>IFERROR(IF(AB$52+4&lt;AC$52,VLOOKUP(AB$52+4,$V$53:$Z$72,2,0),""),"")</f>
        <v/>
      </c>
      <c r="AC57" s="1112" t="str">
        <f>IFERROR(IF(AC$52+4&lt;AD$52,VLOOKUP(AC$52+4,$V$53:$Z$72,2,0),""),"")</f>
        <v/>
      </c>
      <c r="AD57" s="1112" t="str">
        <f>IFERROR(IF(AD$52+4&lt;AE$52,VLOOKUP(AD$52+4,$V$53:$Z$72,2,0),""),"")</f>
        <v/>
      </c>
      <c r="AE57" s="1113" t="str">
        <f>IFERROR(IF(AE$52+4&lt;21,VLOOKUP(AE$52+4,$V$53:$Z$72,2,0),""),"")</f>
        <v/>
      </c>
      <c r="AF57" s="1112" t="str">
        <f t="shared" si="53"/>
        <v/>
      </c>
      <c r="AG57" s="1114">
        <f t="shared" si="43"/>
        <v>0</v>
      </c>
      <c r="AH57" s="1112" t="str">
        <f t="shared" si="44"/>
        <v/>
      </c>
      <c r="AI57" s="1114">
        <f t="shared" si="45"/>
        <v>0</v>
      </c>
      <c r="AJ57" s="1112" t="str">
        <f t="shared" si="46"/>
        <v/>
      </c>
      <c r="AK57" s="1114">
        <f t="shared" si="47"/>
        <v>0</v>
      </c>
      <c r="AL57" s="1112" t="str">
        <f t="shared" si="48"/>
        <v/>
      </c>
      <c r="AM57" s="1114">
        <f t="shared" si="49"/>
        <v>0</v>
      </c>
      <c r="AN57" s="1106" t="str">
        <f t="shared" si="50"/>
        <v/>
      </c>
      <c r="AO57" s="1115">
        <f t="shared" si="51"/>
        <v>0</v>
      </c>
      <c r="AP57" s="1126"/>
      <c r="AQ57" s="1126"/>
      <c r="AR57" s="1126"/>
      <c r="AS57" s="1126"/>
      <c r="AT57" s="1126"/>
      <c r="AU57" s="1126"/>
      <c r="AV57" s="1126"/>
      <c r="AW57" s="1126"/>
      <c r="AX57" s="1126"/>
      <c r="AY57" s="1126"/>
    </row>
    <row r="58" spans="2:51" ht="16.05" customHeight="1" x14ac:dyDescent="0.25">
      <c r="B58" s="88" t="s">
        <v>273</v>
      </c>
      <c r="C58" s="105"/>
      <c r="D58" s="106"/>
      <c r="E58" s="106"/>
      <c r="F58" s="107"/>
      <c r="G58" s="108"/>
      <c r="H58" s="105"/>
      <c r="I58" s="117"/>
      <c r="J58" s="117"/>
      <c r="K58" s="117"/>
      <c r="L58" s="117"/>
      <c r="M58" s="118"/>
      <c r="N58" s="118"/>
      <c r="O58" s="94">
        <f t="shared" si="52"/>
        <v>0</v>
      </c>
      <c r="P58" s="105"/>
      <c r="Q58" s="107"/>
      <c r="R58" s="121"/>
      <c r="V58" s="1103">
        <v>6</v>
      </c>
      <c r="W58" s="1104" t="str">
        <f t="shared" si="38"/>
        <v/>
      </c>
      <c r="X58" s="1104">
        <f t="shared" si="39"/>
        <v>0</v>
      </c>
      <c r="Y58" s="1104">
        <f t="shared" si="40"/>
        <v>0</v>
      </c>
      <c r="Z58" s="1105">
        <f t="shared" si="41"/>
        <v>0</v>
      </c>
      <c r="AA58" s="1112" t="str">
        <f t="shared" si="42"/>
        <v/>
      </c>
      <c r="AB58" s="1112" t="str">
        <f>IFERROR(IF(AB$52+5&lt;AC$52,VLOOKUP(AB$52+5,$V$53:$Z$72,2,0),""),"")</f>
        <v/>
      </c>
      <c r="AC58" s="1112" t="str">
        <f>IFERROR(IF(AC$52+5&lt;AD$52,VLOOKUP(AC$52+5,$V$53:$Z$72,2,0),""),"")</f>
        <v/>
      </c>
      <c r="AD58" s="1112" t="str">
        <f>IFERROR(IF(AD$52+5&lt;AE$52,VLOOKUP(AD$52+5,$V$53:$Z$72,2,0),""),"")</f>
        <v/>
      </c>
      <c r="AE58" s="1113" t="str">
        <f>IFERROR(IF(AE$52+5&lt;21,VLOOKUP(AE$52+5,$V$53:$Z$72,2,0),""),"")</f>
        <v/>
      </c>
      <c r="AF58" s="1112" t="str">
        <f t="shared" si="53"/>
        <v/>
      </c>
      <c r="AG58" s="1114">
        <f t="shared" si="43"/>
        <v>0</v>
      </c>
      <c r="AH58" s="1112" t="str">
        <f t="shared" si="44"/>
        <v/>
      </c>
      <c r="AI58" s="1114">
        <f t="shared" si="45"/>
        <v>0</v>
      </c>
      <c r="AJ58" s="1112" t="str">
        <f t="shared" si="46"/>
        <v/>
      </c>
      <c r="AK58" s="1114">
        <f t="shared" si="47"/>
        <v>0</v>
      </c>
      <c r="AL58" s="1112" t="str">
        <f t="shared" si="48"/>
        <v/>
      </c>
      <c r="AM58" s="1114">
        <f t="shared" si="49"/>
        <v>0</v>
      </c>
      <c r="AN58" s="1106" t="str">
        <f t="shared" si="50"/>
        <v/>
      </c>
      <c r="AO58" s="1115">
        <f t="shared" si="51"/>
        <v>0</v>
      </c>
      <c r="AP58" s="1126"/>
      <c r="AQ58" s="1126"/>
      <c r="AR58" s="1126"/>
      <c r="AS58" s="1126"/>
      <c r="AT58" s="1126"/>
      <c r="AU58" s="1126"/>
      <c r="AV58" s="1126"/>
      <c r="AW58" s="1126"/>
      <c r="AX58" s="1126"/>
      <c r="AY58" s="1126"/>
    </row>
    <row r="59" spans="2:51" ht="16.05" customHeight="1" x14ac:dyDescent="0.25">
      <c r="B59" s="88" t="s">
        <v>274</v>
      </c>
      <c r="C59" s="105"/>
      <c r="D59" s="106"/>
      <c r="E59" s="106"/>
      <c r="F59" s="107"/>
      <c r="G59" s="108"/>
      <c r="H59" s="105"/>
      <c r="I59" s="117"/>
      <c r="J59" s="117"/>
      <c r="K59" s="117"/>
      <c r="L59" s="117"/>
      <c r="M59" s="118"/>
      <c r="N59" s="118"/>
      <c r="O59" s="94">
        <f>M59+N59</f>
        <v>0</v>
      </c>
      <c r="P59" s="105"/>
      <c r="Q59" s="107"/>
      <c r="R59" s="121"/>
      <c r="V59" s="1103">
        <v>7</v>
      </c>
      <c r="W59" s="1104" t="str">
        <f t="shared" si="38"/>
        <v/>
      </c>
      <c r="X59" s="1104">
        <f t="shared" si="39"/>
        <v>0</v>
      </c>
      <c r="Y59" s="1104">
        <f t="shared" si="40"/>
        <v>0</v>
      </c>
      <c r="Z59" s="1105">
        <f t="shared" si="41"/>
        <v>0</v>
      </c>
      <c r="AA59" s="1112" t="str">
        <f t="shared" si="42"/>
        <v/>
      </c>
      <c r="AB59" s="1112" t="str">
        <f>IFERROR(IF(AB$52+6&lt;AC$52,VLOOKUP(AB$52+6,$V$53:$Z$72,2,0),""),"")</f>
        <v/>
      </c>
      <c r="AC59" s="1112" t="str">
        <f>IFERROR(IF(AC$52+6&lt;AD$52,VLOOKUP(AC$52+6,$V$53:$Z$72,2,0),""),"")</f>
        <v/>
      </c>
      <c r="AD59" s="1112" t="str">
        <f>IFERROR(IF(AD$52+6&lt;AE$52,VLOOKUP(AD$52+6,$V$53:$Z$72,2,0),""),"")</f>
        <v/>
      </c>
      <c r="AE59" s="1113" t="str">
        <f>IFERROR(IF(AE$52+6&lt;21,VLOOKUP(AE$52+6,$V$53:$Z$72,2,0),""),"")</f>
        <v/>
      </c>
      <c r="AF59" s="1112" t="str">
        <f t="shared" si="53"/>
        <v/>
      </c>
      <c r="AG59" s="1114">
        <f t="shared" si="43"/>
        <v>0</v>
      </c>
      <c r="AH59" s="1112" t="str">
        <f t="shared" si="44"/>
        <v/>
      </c>
      <c r="AI59" s="1114">
        <f t="shared" si="45"/>
        <v>0</v>
      </c>
      <c r="AJ59" s="1112" t="str">
        <f t="shared" si="46"/>
        <v/>
      </c>
      <c r="AK59" s="1114">
        <f t="shared" si="47"/>
        <v>0</v>
      </c>
      <c r="AL59" s="1112" t="str">
        <f t="shared" si="48"/>
        <v/>
      </c>
      <c r="AM59" s="1114">
        <f t="shared" si="49"/>
        <v>0</v>
      </c>
      <c r="AN59" s="1106" t="str">
        <f t="shared" si="50"/>
        <v/>
      </c>
      <c r="AO59" s="1115">
        <f t="shared" si="51"/>
        <v>0</v>
      </c>
      <c r="AP59" s="1126"/>
      <c r="AQ59" s="1126"/>
      <c r="AR59" s="1126"/>
      <c r="AS59" s="1126"/>
      <c r="AT59" s="1126"/>
      <c r="AU59" s="1126"/>
      <c r="AV59" s="1126"/>
      <c r="AW59" s="1126"/>
      <c r="AX59" s="1126"/>
      <c r="AY59" s="1126"/>
    </row>
    <row r="60" spans="2:51" ht="16.05" customHeight="1" x14ac:dyDescent="0.25">
      <c r="B60" s="88" t="s">
        <v>275</v>
      </c>
      <c r="C60" s="105"/>
      <c r="D60" s="106"/>
      <c r="E60" s="106"/>
      <c r="F60" s="107"/>
      <c r="G60" s="108"/>
      <c r="H60" s="105"/>
      <c r="I60" s="117"/>
      <c r="J60" s="117"/>
      <c r="K60" s="117"/>
      <c r="L60" s="117"/>
      <c r="M60" s="118"/>
      <c r="N60" s="118"/>
      <c r="O60" s="94">
        <f t="shared" si="52"/>
        <v>0</v>
      </c>
      <c r="P60" s="105"/>
      <c r="Q60" s="107"/>
      <c r="R60" s="121"/>
      <c r="V60" s="1103">
        <v>8</v>
      </c>
      <c r="W60" s="1104" t="str">
        <f t="shared" si="38"/>
        <v/>
      </c>
      <c r="X60" s="1104">
        <f t="shared" si="39"/>
        <v>0</v>
      </c>
      <c r="Y60" s="1104">
        <f t="shared" si="40"/>
        <v>0</v>
      </c>
      <c r="Z60" s="1105">
        <f t="shared" si="41"/>
        <v>0</v>
      </c>
      <c r="AA60" s="1112" t="str">
        <f t="shared" si="42"/>
        <v/>
      </c>
      <c r="AB60" s="1112" t="str">
        <f>IFERROR(IF(AB$52+7&lt;AC$52,VLOOKUP(AB$52+7,$V$53:$Z$72,2,0),""),"")</f>
        <v/>
      </c>
      <c r="AC60" s="1112" t="str">
        <f>IFERROR(IF(AC$52+7&lt;AD$52,VLOOKUP(AC$52+7,$V$53:$Z$72,2,0),""),"")</f>
        <v/>
      </c>
      <c r="AD60" s="1112" t="str">
        <f>IFERROR(IF(AD$52+7&lt;AE$52,VLOOKUP(AD$52+7,$V$53:$Z$72,2,0),""),"")</f>
        <v/>
      </c>
      <c r="AE60" s="1113" t="str">
        <f>IFERROR(IF(AE$52+7&lt;21,VLOOKUP(AE$52+7,$V$53:$Z$72,2,0),""),"")</f>
        <v/>
      </c>
      <c r="AF60" s="1112" t="str">
        <f t="shared" si="53"/>
        <v/>
      </c>
      <c r="AG60" s="1114">
        <f t="shared" si="43"/>
        <v>0</v>
      </c>
      <c r="AH60" s="1112" t="str">
        <f t="shared" si="44"/>
        <v/>
      </c>
      <c r="AI60" s="1114">
        <f t="shared" si="45"/>
        <v>0</v>
      </c>
      <c r="AJ60" s="1112" t="str">
        <f t="shared" si="46"/>
        <v/>
      </c>
      <c r="AK60" s="1114">
        <f t="shared" si="47"/>
        <v>0</v>
      </c>
      <c r="AL60" s="1112" t="str">
        <f t="shared" si="48"/>
        <v/>
      </c>
      <c r="AM60" s="1114">
        <f t="shared" si="49"/>
        <v>0</v>
      </c>
      <c r="AN60" s="1106" t="str">
        <f t="shared" si="50"/>
        <v/>
      </c>
      <c r="AO60" s="1115">
        <f t="shared" si="51"/>
        <v>0</v>
      </c>
      <c r="AP60" s="1126"/>
      <c r="AQ60" s="1126"/>
      <c r="AR60" s="1126"/>
      <c r="AS60" s="1126"/>
      <c r="AT60" s="1126"/>
      <c r="AU60" s="1126"/>
      <c r="AV60" s="1126"/>
      <c r="AW60" s="1126"/>
      <c r="AX60" s="1126"/>
      <c r="AY60" s="1126"/>
    </row>
    <row r="61" spans="2:51" ht="16.05" customHeight="1" x14ac:dyDescent="0.25">
      <c r="B61" s="88" t="s">
        <v>276</v>
      </c>
      <c r="C61" s="105"/>
      <c r="D61" s="106"/>
      <c r="E61" s="106"/>
      <c r="F61" s="107"/>
      <c r="G61" s="108"/>
      <c r="H61" s="105"/>
      <c r="I61" s="117"/>
      <c r="J61" s="117"/>
      <c r="K61" s="117"/>
      <c r="L61" s="117"/>
      <c r="M61" s="118"/>
      <c r="N61" s="118"/>
      <c r="O61" s="94">
        <f t="shared" si="52"/>
        <v>0</v>
      </c>
      <c r="P61" s="105"/>
      <c r="Q61" s="107"/>
      <c r="R61" s="121"/>
      <c r="V61" s="1103">
        <v>9</v>
      </c>
      <c r="W61" s="1104" t="str">
        <f t="shared" si="38"/>
        <v/>
      </c>
      <c r="X61" s="1104">
        <f t="shared" si="39"/>
        <v>0</v>
      </c>
      <c r="Y61" s="1104">
        <f t="shared" si="40"/>
        <v>0</v>
      </c>
      <c r="Z61" s="1105">
        <f t="shared" si="41"/>
        <v>0</v>
      </c>
      <c r="AA61" s="1112" t="str">
        <f t="shared" si="42"/>
        <v/>
      </c>
      <c r="AB61" s="1112" t="str">
        <f>IFERROR(IF(AB$52+8&lt;AC$52,VLOOKUP(AB$52+8,$V$53:$Z$72,2,0),""),"")</f>
        <v/>
      </c>
      <c r="AC61" s="1112" t="str">
        <f>IFERROR(IF(AC$52+8&lt;AD$52,VLOOKUP(AC$52+8,$V$53:$Z$72,2,0),""),"")</f>
        <v/>
      </c>
      <c r="AD61" s="1112" t="str">
        <f>IFERROR(IF(AD$52+8&lt;AE$52,VLOOKUP(AD$52+8,$V$53:$Z$72,2,0),""),"")</f>
        <v/>
      </c>
      <c r="AE61" s="1113" t="str">
        <f>IFERROR(IF(AE$52+8&lt;21,VLOOKUP(AE$52+8,$V$53:$Z$72,2,0),""),"")</f>
        <v/>
      </c>
      <c r="AF61" s="1112" t="str">
        <f t="shared" si="53"/>
        <v/>
      </c>
      <c r="AG61" s="1114">
        <f t="shared" si="43"/>
        <v>0</v>
      </c>
      <c r="AH61" s="1112" t="str">
        <f t="shared" si="44"/>
        <v/>
      </c>
      <c r="AI61" s="1114">
        <f t="shared" si="45"/>
        <v>0</v>
      </c>
      <c r="AJ61" s="1112" t="str">
        <f t="shared" si="46"/>
        <v/>
      </c>
      <c r="AK61" s="1114">
        <f t="shared" si="47"/>
        <v>0</v>
      </c>
      <c r="AL61" s="1112" t="str">
        <f t="shared" si="48"/>
        <v/>
      </c>
      <c r="AM61" s="1114">
        <f t="shared" si="49"/>
        <v>0</v>
      </c>
      <c r="AN61" s="1106" t="str">
        <f t="shared" si="50"/>
        <v/>
      </c>
      <c r="AO61" s="1115">
        <f t="shared" si="51"/>
        <v>0</v>
      </c>
      <c r="AP61" s="1126"/>
      <c r="AQ61" s="1126"/>
      <c r="AR61" s="1126"/>
      <c r="AS61" s="1126"/>
      <c r="AT61" s="1126"/>
      <c r="AU61" s="1126"/>
      <c r="AV61" s="1126"/>
      <c r="AW61" s="1126"/>
      <c r="AX61" s="1126"/>
      <c r="AY61" s="1126"/>
    </row>
    <row r="62" spans="2:51" ht="16.05" customHeight="1" x14ac:dyDescent="0.25">
      <c r="B62" s="88" t="s">
        <v>277</v>
      </c>
      <c r="C62" s="105"/>
      <c r="D62" s="106"/>
      <c r="E62" s="106"/>
      <c r="F62" s="107"/>
      <c r="G62" s="108"/>
      <c r="H62" s="105"/>
      <c r="I62" s="117"/>
      <c r="J62" s="117"/>
      <c r="K62" s="117"/>
      <c r="L62" s="117"/>
      <c r="M62" s="118"/>
      <c r="N62" s="118"/>
      <c r="O62" s="94">
        <f t="shared" si="52"/>
        <v>0</v>
      </c>
      <c r="P62" s="105"/>
      <c r="Q62" s="107"/>
      <c r="R62" s="121"/>
      <c r="V62" s="1103">
        <v>10</v>
      </c>
      <c r="W62" s="1104" t="str">
        <f t="shared" si="38"/>
        <v/>
      </c>
      <c r="X62" s="1104">
        <f t="shared" si="39"/>
        <v>0</v>
      </c>
      <c r="Y62" s="1104">
        <f t="shared" si="40"/>
        <v>0</v>
      </c>
      <c r="Z62" s="1105">
        <f t="shared" si="41"/>
        <v>0</v>
      </c>
      <c r="AA62" s="1112" t="str">
        <f t="shared" si="42"/>
        <v/>
      </c>
      <c r="AB62" s="1112" t="str">
        <f>IFERROR(IF(AB$52+9&lt;AC$52,VLOOKUP(AB$52+9,$V$53:$Z$72,2,0),""),"")</f>
        <v/>
      </c>
      <c r="AC62" s="1112" t="str">
        <f>IFERROR(IF(AC$52+9&lt;AD$52,VLOOKUP(AC$52+9,$V$53:$Z$72,2,0),""),"")</f>
        <v/>
      </c>
      <c r="AD62" s="1112" t="str">
        <f>IFERROR(IF(AD$52+9&lt;AE$52,VLOOKUP(AD$52+9,$V$53:$Z$72,2,0),""),"")</f>
        <v/>
      </c>
      <c r="AE62" s="1113" t="str">
        <f>IFERROR(IF(AE$52+9&lt;21,VLOOKUP(AE$52+9,$V$53:$Z$72,2,0),""),"")</f>
        <v/>
      </c>
      <c r="AF62" s="1112" t="str">
        <f t="shared" si="53"/>
        <v/>
      </c>
      <c r="AG62" s="1114">
        <f t="shared" si="43"/>
        <v>0</v>
      </c>
      <c r="AH62" s="1112" t="str">
        <f t="shared" si="44"/>
        <v/>
      </c>
      <c r="AI62" s="1114">
        <f t="shared" si="45"/>
        <v>0</v>
      </c>
      <c r="AJ62" s="1112" t="str">
        <f t="shared" si="46"/>
        <v/>
      </c>
      <c r="AK62" s="1114">
        <f t="shared" si="47"/>
        <v>0</v>
      </c>
      <c r="AL62" s="1112" t="str">
        <f t="shared" si="48"/>
        <v/>
      </c>
      <c r="AM62" s="1114">
        <f t="shared" si="49"/>
        <v>0</v>
      </c>
      <c r="AN62" s="1106" t="str">
        <f t="shared" si="50"/>
        <v/>
      </c>
      <c r="AO62" s="1115">
        <f t="shared" si="51"/>
        <v>0</v>
      </c>
      <c r="AP62" s="1126"/>
      <c r="AQ62" s="1126"/>
      <c r="AR62" s="1126"/>
      <c r="AS62" s="1126"/>
      <c r="AT62" s="1126"/>
      <c r="AU62" s="1126"/>
      <c r="AV62" s="1126"/>
      <c r="AW62" s="1126"/>
      <c r="AX62" s="1126"/>
      <c r="AY62" s="1126"/>
    </row>
    <row r="63" spans="2:51" ht="16.05" customHeight="1" x14ac:dyDescent="0.25">
      <c r="B63" s="88" t="s">
        <v>278</v>
      </c>
      <c r="C63" s="105"/>
      <c r="D63" s="106"/>
      <c r="E63" s="106"/>
      <c r="F63" s="107"/>
      <c r="G63" s="108"/>
      <c r="H63" s="105"/>
      <c r="I63" s="117"/>
      <c r="J63" s="117"/>
      <c r="K63" s="117"/>
      <c r="L63" s="117"/>
      <c r="M63" s="118"/>
      <c r="N63" s="118"/>
      <c r="O63" s="94">
        <f t="shared" si="52"/>
        <v>0</v>
      </c>
      <c r="P63" s="105"/>
      <c r="Q63" s="107"/>
      <c r="R63" s="121"/>
      <c r="V63" s="1103">
        <v>11</v>
      </c>
      <c r="W63" s="1104" t="str">
        <f t="shared" si="38"/>
        <v/>
      </c>
      <c r="X63" s="1104">
        <f t="shared" si="39"/>
        <v>0</v>
      </c>
      <c r="Y63" s="1104">
        <f t="shared" si="40"/>
        <v>0</v>
      </c>
      <c r="Z63" s="1105">
        <f t="shared" si="41"/>
        <v>0</v>
      </c>
      <c r="AA63" s="1112" t="str">
        <f t="shared" si="42"/>
        <v/>
      </c>
      <c r="AB63" s="1112" t="str">
        <f>IFERROR(IF(AB$52+10&lt;AC$52,VLOOKUP(AB$52+10,$V$53:$Z$72,2,0),""),"")</f>
        <v/>
      </c>
      <c r="AC63" s="1112" t="str">
        <f>IFERROR(IF(AC$52+10&lt;AD$52,VLOOKUP(AC$52+10,$V$53:$Z$72,2,0),""),"")</f>
        <v/>
      </c>
      <c r="AD63" s="1112" t="str">
        <f>IFERROR(IF(AD$52+10&lt;AE$52,VLOOKUP(AD$52+10,$V$53:$Z$72,2,0),""),"")</f>
        <v/>
      </c>
      <c r="AE63" s="1113" t="str">
        <f>IFERROR(IF(AE$52+10&lt;21,VLOOKUP(AE$52+10,$V$53:$Z$72,2,0),""),"")</f>
        <v/>
      </c>
      <c r="AF63" s="1112" t="str">
        <f t="shared" si="53"/>
        <v/>
      </c>
      <c r="AG63" s="1114">
        <f t="shared" si="43"/>
        <v>0</v>
      </c>
      <c r="AH63" s="1112" t="str">
        <f t="shared" si="44"/>
        <v/>
      </c>
      <c r="AI63" s="1114">
        <f t="shared" si="45"/>
        <v>0</v>
      </c>
      <c r="AJ63" s="1112" t="str">
        <f t="shared" si="46"/>
        <v/>
      </c>
      <c r="AK63" s="1114">
        <f t="shared" si="47"/>
        <v>0</v>
      </c>
      <c r="AL63" s="1112" t="str">
        <f t="shared" si="48"/>
        <v/>
      </c>
      <c r="AM63" s="1114">
        <f t="shared" si="49"/>
        <v>0</v>
      </c>
      <c r="AN63" s="1106" t="str">
        <f t="shared" si="50"/>
        <v/>
      </c>
      <c r="AO63" s="1115">
        <f t="shared" si="51"/>
        <v>0</v>
      </c>
      <c r="AP63" s="1126"/>
      <c r="AQ63" s="1126"/>
      <c r="AR63" s="1126"/>
      <c r="AS63" s="1126"/>
      <c r="AT63" s="1126"/>
      <c r="AU63" s="1126"/>
      <c r="AV63" s="1126"/>
      <c r="AW63" s="1126"/>
      <c r="AX63" s="1126"/>
      <c r="AY63" s="1126"/>
    </row>
    <row r="64" spans="2:51" ht="16.05" customHeight="1" x14ac:dyDescent="0.25">
      <c r="B64" s="88" t="s">
        <v>279</v>
      </c>
      <c r="C64" s="105"/>
      <c r="D64" s="106"/>
      <c r="E64" s="106"/>
      <c r="F64" s="107"/>
      <c r="G64" s="108"/>
      <c r="H64" s="105"/>
      <c r="I64" s="117"/>
      <c r="J64" s="117"/>
      <c r="K64" s="117"/>
      <c r="L64" s="117"/>
      <c r="M64" s="118"/>
      <c r="N64" s="118"/>
      <c r="O64" s="94">
        <f t="shared" si="52"/>
        <v>0</v>
      </c>
      <c r="P64" s="105"/>
      <c r="Q64" s="107"/>
      <c r="R64" s="121"/>
      <c r="V64" s="1103">
        <v>12</v>
      </c>
      <c r="W64" s="1104" t="str">
        <f t="shared" si="38"/>
        <v/>
      </c>
      <c r="X64" s="1104">
        <f t="shared" si="39"/>
        <v>0</v>
      </c>
      <c r="Y64" s="1104">
        <f t="shared" si="40"/>
        <v>0</v>
      </c>
      <c r="Z64" s="1105">
        <f t="shared" si="41"/>
        <v>0</v>
      </c>
      <c r="AA64" s="1112" t="str">
        <f t="shared" si="42"/>
        <v/>
      </c>
      <c r="AB64" s="1112" t="str">
        <f>IFERROR(IF(AB$52+11&lt;AC$52,VLOOKUP(AB$52+11,$V$53:$Z$72,2,0),""),"")</f>
        <v/>
      </c>
      <c r="AC64" s="1112" t="str">
        <f>IFERROR(IF(AC$52+11&lt;AD$52,VLOOKUP(AC$52+11,$V$53:$Z$72,2,0),""),"")</f>
        <v/>
      </c>
      <c r="AD64" s="1112" t="str">
        <f>IFERROR(IF(AD$52+11&lt;AE$52,VLOOKUP(AD$52+11,$V$53:$Z$72,2,0),""),"")</f>
        <v/>
      </c>
      <c r="AE64" s="1113" t="str">
        <f>IFERROR(IF(AE$52+11&lt;21,VLOOKUP(AE$52+11,$V$53:$Z$72,2,0),""),"")</f>
        <v/>
      </c>
      <c r="AF64" s="1112" t="str">
        <f t="shared" si="53"/>
        <v/>
      </c>
      <c r="AG64" s="1114">
        <f t="shared" si="43"/>
        <v>0</v>
      </c>
      <c r="AH64" s="1112" t="str">
        <f t="shared" si="44"/>
        <v/>
      </c>
      <c r="AI64" s="1114">
        <f t="shared" si="45"/>
        <v>0</v>
      </c>
      <c r="AJ64" s="1112" t="str">
        <f t="shared" si="46"/>
        <v/>
      </c>
      <c r="AK64" s="1114">
        <f t="shared" si="47"/>
        <v>0</v>
      </c>
      <c r="AL64" s="1112" t="str">
        <f t="shared" si="48"/>
        <v/>
      </c>
      <c r="AM64" s="1114">
        <f t="shared" si="49"/>
        <v>0</v>
      </c>
      <c r="AN64" s="1106" t="str">
        <f t="shared" si="50"/>
        <v/>
      </c>
      <c r="AO64" s="1115">
        <f t="shared" si="51"/>
        <v>0</v>
      </c>
      <c r="AP64" s="1126"/>
      <c r="AQ64" s="1126"/>
      <c r="AR64" s="1126"/>
      <c r="AS64" s="1126"/>
      <c r="AT64" s="1126"/>
      <c r="AU64" s="1126"/>
      <c r="AV64" s="1126"/>
      <c r="AW64" s="1126"/>
      <c r="AX64" s="1126"/>
      <c r="AY64" s="1126"/>
    </row>
    <row r="65" spans="2:51" ht="16.05" customHeight="1" x14ac:dyDescent="0.25">
      <c r="B65" s="88" t="s">
        <v>280</v>
      </c>
      <c r="C65" s="105"/>
      <c r="D65" s="106"/>
      <c r="E65" s="106"/>
      <c r="F65" s="107"/>
      <c r="G65" s="108"/>
      <c r="H65" s="105"/>
      <c r="I65" s="117"/>
      <c r="J65" s="117"/>
      <c r="K65" s="117"/>
      <c r="L65" s="117"/>
      <c r="M65" s="118"/>
      <c r="N65" s="118"/>
      <c r="O65" s="94">
        <f t="shared" si="52"/>
        <v>0</v>
      </c>
      <c r="P65" s="105"/>
      <c r="Q65" s="107"/>
      <c r="R65" s="121"/>
      <c r="V65" s="1103">
        <v>13</v>
      </c>
      <c r="W65" s="1104" t="str">
        <f t="shared" si="38"/>
        <v/>
      </c>
      <c r="X65" s="1104">
        <f t="shared" si="39"/>
        <v>0</v>
      </c>
      <c r="Y65" s="1104">
        <f t="shared" si="40"/>
        <v>0</v>
      </c>
      <c r="Z65" s="1105">
        <f t="shared" si="41"/>
        <v>0</v>
      </c>
      <c r="AA65" s="1112" t="str">
        <f t="shared" si="42"/>
        <v/>
      </c>
      <c r="AB65" s="1112" t="str">
        <f>IFERROR(IF(AB$52+12&lt;AC$52,VLOOKUP(AB$52+12,$V$53:$Z$72,2,0),""),"")</f>
        <v/>
      </c>
      <c r="AC65" s="1112" t="str">
        <f>IFERROR(IF(AC$52+12&lt;AD$52,VLOOKUP(AC$52+12,$V$53:$Z$72,2,0),""),"")</f>
        <v/>
      </c>
      <c r="AD65" s="1112" t="str">
        <f>IFERROR(IF(AD$52+12&lt;AE$52,VLOOKUP(AD$52+12,$V$53:$Z$72,2,0),""),"")</f>
        <v/>
      </c>
      <c r="AE65" s="1113" t="str">
        <f>IFERROR(IF(AE$52+12&lt;21,VLOOKUP(AE$52+12,$V$53:$Z$72,2,0),""),"")</f>
        <v/>
      </c>
      <c r="AF65" s="1112" t="str">
        <f t="shared" si="53"/>
        <v/>
      </c>
      <c r="AG65" s="1114">
        <f t="shared" si="43"/>
        <v>0</v>
      </c>
      <c r="AH65" s="1112" t="str">
        <f t="shared" si="44"/>
        <v/>
      </c>
      <c r="AI65" s="1114">
        <f t="shared" si="45"/>
        <v>0</v>
      </c>
      <c r="AJ65" s="1112" t="str">
        <f t="shared" si="46"/>
        <v/>
      </c>
      <c r="AK65" s="1114">
        <f t="shared" si="47"/>
        <v>0</v>
      </c>
      <c r="AL65" s="1112" t="str">
        <f t="shared" si="48"/>
        <v/>
      </c>
      <c r="AM65" s="1114">
        <f t="shared" si="49"/>
        <v>0</v>
      </c>
      <c r="AN65" s="1106" t="str">
        <f t="shared" si="50"/>
        <v/>
      </c>
      <c r="AO65" s="1115">
        <f t="shared" si="51"/>
        <v>0</v>
      </c>
      <c r="AP65" s="1126"/>
      <c r="AQ65" s="1126"/>
      <c r="AR65" s="1126"/>
      <c r="AS65" s="1126"/>
      <c r="AT65" s="1126"/>
      <c r="AU65" s="1126"/>
      <c r="AV65" s="1126"/>
      <c r="AW65" s="1126"/>
      <c r="AX65" s="1126"/>
      <c r="AY65" s="1126"/>
    </row>
    <row r="66" spans="2:51" ht="16.05" customHeight="1" x14ac:dyDescent="0.25">
      <c r="B66" s="88" t="s">
        <v>281</v>
      </c>
      <c r="C66" s="105"/>
      <c r="D66" s="106"/>
      <c r="E66" s="106"/>
      <c r="F66" s="107"/>
      <c r="G66" s="108"/>
      <c r="H66" s="105"/>
      <c r="I66" s="117"/>
      <c r="J66" s="117"/>
      <c r="K66" s="117"/>
      <c r="L66" s="117"/>
      <c r="M66" s="118"/>
      <c r="N66" s="118"/>
      <c r="O66" s="94">
        <f t="shared" si="52"/>
        <v>0</v>
      </c>
      <c r="P66" s="105"/>
      <c r="Q66" s="107"/>
      <c r="R66" s="121"/>
      <c r="V66" s="1103">
        <v>14</v>
      </c>
      <c r="W66" s="1104" t="str">
        <f t="shared" si="38"/>
        <v/>
      </c>
      <c r="X66" s="1104">
        <f t="shared" si="39"/>
        <v>0</v>
      </c>
      <c r="Y66" s="1104">
        <f t="shared" si="40"/>
        <v>0</v>
      </c>
      <c r="Z66" s="1105">
        <f t="shared" si="41"/>
        <v>0</v>
      </c>
      <c r="AA66" s="1112" t="str">
        <f t="shared" si="42"/>
        <v/>
      </c>
      <c r="AB66" s="1112" t="str">
        <f>IFERROR(IF(AB$52+13&lt;AC$52,VLOOKUP(AB$52+13,$V$53:$Z$72,2,0),""),"")</f>
        <v/>
      </c>
      <c r="AC66" s="1112" t="str">
        <f>IFERROR(IF(AC$52+13&lt;AD$52,VLOOKUP(AC$52+13,$V$53:$Z$72,2,0),""),"")</f>
        <v/>
      </c>
      <c r="AD66" s="1112" t="str">
        <f>IFERROR(IF(AD$52+13&lt;AE$52,VLOOKUP(AD$52+13,$V$53:$Z$72,2,0),""),"")</f>
        <v/>
      </c>
      <c r="AE66" s="1113" t="str">
        <f>IFERROR(IF(AE$52+13&lt;21,VLOOKUP(AE$52+13,$V$53:$Z$72,2,0),""),"")</f>
        <v/>
      </c>
      <c r="AF66" s="1112" t="str">
        <f t="shared" si="53"/>
        <v/>
      </c>
      <c r="AG66" s="1114">
        <f t="shared" si="43"/>
        <v>0</v>
      </c>
      <c r="AH66" s="1112" t="str">
        <f t="shared" si="44"/>
        <v/>
      </c>
      <c r="AI66" s="1114">
        <f t="shared" si="45"/>
        <v>0</v>
      </c>
      <c r="AJ66" s="1112" t="str">
        <f t="shared" si="46"/>
        <v/>
      </c>
      <c r="AK66" s="1114">
        <f t="shared" si="47"/>
        <v>0</v>
      </c>
      <c r="AL66" s="1112" t="str">
        <f t="shared" si="48"/>
        <v/>
      </c>
      <c r="AM66" s="1114">
        <f t="shared" si="49"/>
        <v>0</v>
      </c>
      <c r="AN66" s="1106" t="str">
        <f t="shared" si="50"/>
        <v/>
      </c>
      <c r="AO66" s="1115">
        <f t="shared" si="51"/>
        <v>0</v>
      </c>
      <c r="AP66" s="1126"/>
      <c r="AQ66" s="1126"/>
      <c r="AR66" s="1126"/>
      <c r="AS66" s="1126"/>
      <c r="AT66" s="1126"/>
      <c r="AU66" s="1126"/>
      <c r="AV66" s="1126"/>
      <c r="AW66" s="1126"/>
      <c r="AX66" s="1126"/>
      <c r="AY66" s="1126"/>
    </row>
    <row r="67" spans="2:51" ht="16.05" customHeight="1" x14ac:dyDescent="0.25">
      <c r="B67" s="88" t="s">
        <v>282</v>
      </c>
      <c r="C67" s="105"/>
      <c r="D67" s="106"/>
      <c r="E67" s="106"/>
      <c r="F67" s="107"/>
      <c r="G67" s="108"/>
      <c r="H67" s="105"/>
      <c r="I67" s="117"/>
      <c r="J67" s="117"/>
      <c r="K67" s="117"/>
      <c r="L67" s="117"/>
      <c r="M67" s="118"/>
      <c r="N67" s="118"/>
      <c r="O67" s="94">
        <f t="shared" si="52"/>
        <v>0</v>
      </c>
      <c r="P67" s="105"/>
      <c r="Q67" s="107"/>
      <c r="R67" s="121"/>
      <c r="V67" s="1103">
        <v>15</v>
      </c>
      <c r="W67" s="1104" t="str">
        <f t="shared" si="38"/>
        <v/>
      </c>
      <c r="X67" s="1104">
        <f t="shared" si="39"/>
        <v>0</v>
      </c>
      <c r="Y67" s="1104">
        <f t="shared" si="40"/>
        <v>0</v>
      </c>
      <c r="Z67" s="1105">
        <f t="shared" si="41"/>
        <v>0</v>
      </c>
      <c r="AA67" s="1112" t="str">
        <f t="shared" si="42"/>
        <v/>
      </c>
      <c r="AB67" s="1112" t="str">
        <f>IFERROR(IF(AB$52+14&lt;AC$52,VLOOKUP(AB$52+14,$V$53:$Z$72,2,0),""),"")</f>
        <v/>
      </c>
      <c r="AC67" s="1112" t="str">
        <f>IFERROR(IF(AC$52+14&lt;AD$52,VLOOKUP(AC$52+14,$V$53:$Z$72,2,0),""),"")</f>
        <v/>
      </c>
      <c r="AD67" s="1112" t="str">
        <f>IFERROR(IF(AD$52+14&lt;AE$52,VLOOKUP(AD$52+14,$V$53:$Z$72,2,0),""),"")</f>
        <v/>
      </c>
      <c r="AE67" s="1113" t="str">
        <f>IFERROR(IF(AE$52+14&lt;21,VLOOKUP(AE$52+14,$V$53:$Z$72,2,0),""),"")</f>
        <v/>
      </c>
      <c r="AF67" s="1112" t="str">
        <f t="shared" si="53"/>
        <v/>
      </c>
      <c r="AG67" s="1114">
        <f t="shared" si="43"/>
        <v>0</v>
      </c>
      <c r="AH67" s="1112" t="str">
        <f t="shared" si="44"/>
        <v/>
      </c>
      <c r="AI67" s="1114">
        <f t="shared" si="45"/>
        <v>0</v>
      </c>
      <c r="AJ67" s="1112" t="str">
        <f t="shared" si="46"/>
        <v/>
      </c>
      <c r="AK67" s="1114">
        <f t="shared" si="47"/>
        <v>0</v>
      </c>
      <c r="AL67" s="1112" t="str">
        <f t="shared" si="48"/>
        <v/>
      </c>
      <c r="AM67" s="1114">
        <f t="shared" si="49"/>
        <v>0</v>
      </c>
      <c r="AN67" s="1106" t="str">
        <f t="shared" si="50"/>
        <v/>
      </c>
      <c r="AO67" s="1115">
        <f t="shared" si="51"/>
        <v>0</v>
      </c>
      <c r="AP67" s="1126"/>
      <c r="AQ67" s="1126"/>
      <c r="AR67" s="1126"/>
      <c r="AS67" s="1126"/>
      <c r="AT67" s="1126"/>
      <c r="AU67" s="1126"/>
      <c r="AV67" s="1126"/>
      <c r="AW67" s="1126"/>
      <c r="AX67" s="1126"/>
      <c r="AY67" s="1126"/>
    </row>
    <row r="68" spans="2:51" ht="16.05" customHeight="1" x14ac:dyDescent="0.25">
      <c r="B68" s="88" t="s">
        <v>283</v>
      </c>
      <c r="C68" s="105"/>
      <c r="D68" s="106"/>
      <c r="E68" s="106"/>
      <c r="F68" s="107"/>
      <c r="G68" s="108"/>
      <c r="H68" s="105"/>
      <c r="I68" s="117"/>
      <c r="J68" s="117"/>
      <c r="K68" s="117"/>
      <c r="L68" s="117"/>
      <c r="M68" s="118"/>
      <c r="N68" s="118"/>
      <c r="O68" s="94">
        <f t="shared" si="52"/>
        <v>0</v>
      </c>
      <c r="P68" s="105"/>
      <c r="Q68" s="107"/>
      <c r="R68" s="121"/>
      <c r="V68" s="1103">
        <v>16</v>
      </c>
      <c r="W68" s="1104" t="str">
        <f t="shared" si="38"/>
        <v/>
      </c>
      <c r="X68" s="1104">
        <f t="shared" si="39"/>
        <v>0</v>
      </c>
      <c r="Y68" s="1104">
        <f t="shared" si="40"/>
        <v>0</v>
      </c>
      <c r="Z68" s="1105">
        <f t="shared" si="41"/>
        <v>0</v>
      </c>
      <c r="AA68" s="1112" t="str">
        <f t="shared" si="42"/>
        <v/>
      </c>
      <c r="AB68" s="1112" t="str">
        <f>IFERROR(IF(AB$52+15&lt;AC$52,VLOOKUP(AB$52+15,$V$53:$Z$72,2,0),""),"")</f>
        <v/>
      </c>
      <c r="AC68" s="1112" t="str">
        <f>IFERROR(IF(AC$52+15&lt;AD$52,VLOOKUP(AC$52+15,$V$53:$Z$72,2,0),""),"")</f>
        <v/>
      </c>
      <c r="AD68" s="1112" t="str">
        <f>IFERROR(IF(AD$52+15&lt;AE$52,VLOOKUP(AD$52+15,$V$53:$Z$72,2,0),""),"")</f>
        <v/>
      </c>
      <c r="AE68" s="1113" t="str">
        <f>IFERROR(IF(AE$52+15&lt;21,VLOOKUP(AE$52+15,$V$53:$Z$72,2,0),""),"")</f>
        <v/>
      </c>
      <c r="AF68" s="1112" t="str">
        <f t="shared" si="53"/>
        <v/>
      </c>
      <c r="AG68" s="1114">
        <f t="shared" si="43"/>
        <v>0</v>
      </c>
      <c r="AH68" s="1112" t="str">
        <f t="shared" si="44"/>
        <v/>
      </c>
      <c r="AI68" s="1114">
        <f t="shared" si="45"/>
        <v>0</v>
      </c>
      <c r="AJ68" s="1112" t="str">
        <f t="shared" si="46"/>
        <v/>
      </c>
      <c r="AK68" s="1114">
        <f t="shared" si="47"/>
        <v>0</v>
      </c>
      <c r="AL68" s="1112" t="str">
        <f t="shared" si="48"/>
        <v/>
      </c>
      <c r="AM68" s="1114">
        <f t="shared" si="49"/>
        <v>0</v>
      </c>
      <c r="AN68" s="1106" t="str">
        <f t="shared" si="50"/>
        <v/>
      </c>
      <c r="AO68" s="1115">
        <f t="shared" si="51"/>
        <v>0</v>
      </c>
      <c r="AP68" s="1126"/>
      <c r="AQ68" s="1126"/>
      <c r="AR68" s="1126"/>
      <c r="AS68" s="1126"/>
      <c r="AT68" s="1126"/>
      <c r="AU68" s="1126"/>
      <c r="AV68" s="1126"/>
      <c r="AW68" s="1126"/>
      <c r="AX68" s="1126"/>
      <c r="AY68" s="1126"/>
    </row>
    <row r="69" spans="2:51" ht="16.05" customHeight="1" x14ac:dyDescent="0.25">
      <c r="B69" s="88" t="s">
        <v>284</v>
      </c>
      <c r="C69" s="105"/>
      <c r="D69" s="106"/>
      <c r="E69" s="106"/>
      <c r="F69" s="107"/>
      <c r="G69" s="108"/>
      <c r="H69" s="105"/>
      <c r="I69" s="117"/>
      <c r="J69" s="117"/>
      <c r="K69" s="117"/>
      <c r="L69" s="117"/>
      <c r="M69" s="118"/>
      <c r="N69" s="118"/>
      <c r="O69" s="94">
        <f t="shared" si="52"/>
        <v>0</v>
      </c>
      <c r="P69" s="105"/>
      <c r="Q69" s="107"/>
      <c r="R69" s="121"/>
      <c r="V69" s="1103">
        <v>17</v>
      </c>
      <c r="W69" s="1104" t="str">
        <f t="shared" si="38"/>
        <v/>
      </c>
      <c r="X69" s="1104">
        <f t="shared" si="39"/>
        <v>0</v>
      </c>
      <c r="Y69" s="1104">
        <f t="shared" si="40"/>
        <v>0</v>
      </c>
      <c r="Z69" s="1105">
        <f t="shared" si="41"/>
        <v>0</v>
      </c>
      <c r="AA69" s="1112" t="str">
        <f t="shared" si="42"/>
        <v/>
      </c>
      <c r="AB69" s="1112" t="str">
        <f>IFERROR(IF(AB$52+16&lt;AC$52,VLOOKUP(AB$52+16,$V$53:$Z$72,2,0),""),"")</f>
        <v/>
      </c>
      <c r="AC69" s="1112" t="str">
        <f>IFERROR(IF(AC$52+16&lt;AD$52,VLOOKUP(AC$52+16,$V$53:$Z$72,2,0),""),"")</f>
        <v/>
      </c>
      <c r="AD69" s="1112" t="str">
        <f>IFERROR(IF(AD$52+16&lt;AE$52,VLOOKUP(AD$52+16,$V$53:$Z$72,2,0),""),"")</f>
        <v/>
      </c>
      <c r="AE69" s="1113" t="str">
        <f>IFERROR(IF(AE$52+16&lt;21,VLOOKUP(AE$52+16,$V$53:$Z$72,2,0),""),"")</f>
        <v/>
      </c>
      <c r="AF69" s="1112" t="str">
        <f t="shared" si="53"/>
        <v/>
      </c>
      <c r="AG69" s="1114">
        <f t="shared" si="43"/>
        <v>0</v>
      </c>
      <c r="AH69" s="1112" t="str">
        <f t="shared" si="44"/>
        <v/>
      </c>
      <c r="AI69" s="1114">
        <f t="shared" si="45"/>
        <v>0</v>
      </c>
      <c r="AJ69" s="1112" t="str">
        <f t="shared" si="46"/>
        <v/>
      </c>
      <c r="AK69" s="1114">
        <f t="shared" si="47"/>
        <v>0</v>
      </c>
      <c r="AL69" s="1112" t="str">
        <f t="shared" si="48"/>
        <v/>
      </c>
      <c r="AM69" s="1114">
        <f t="shared" si="49"/>
        <v>0</v>
      </c>
      <c r="AN69" s="1106" t="str">
        <f t="shared" si="50"/>
        <v/>
      </c>
      <c r="AO69" s="1115">
        <f t="shared" si="51"/>
        <v>0</v>
      </c>
      <c r="AP69" s="1126"/>
      <c r="AQ69" s="1126"/>
      <c r="AR69" s="1126"/>
      <c r="AS69" s="1126"/>
      <c r="AT69" s="1126"/>
      <c r="AU69" s="1126"/>
      <c r="AV69" s="1126"/>
      <c r="AW69" s="1126"/>
      <c r="AX69" s="1126"/>
      <c r="AY69" s="1126"/>
    </row>
    <row r="70" spans="2:51" ht="16.05" customHeight="1" x14ac:dyDescent="0.25">
      <c r="B70" s="88" t="s">
        <v>285</v>
      </c>
      <c r="C70" s="105"/>
      <c r="D70" s="106"/>
      <c r="E70" s="106"/>
      <c r="F70" s="107"/>
      <c r="G70" s="108"/>
      <c r="H70" s="105"/>
      <c r="I70" s="117"/>
      <c r="J70" s="117"/>
      <c r="K70" s="117"/>
      <c r="L70" s="117"/>
      <c r="M70" s="118"/>
      <c r="N70" s="118"/>
      <c r="O70" s="94">
        <f t="shared" si="52"/>
        <v>0</v>
      </c>
      <c r="P70" s="105"/>
      <c r="Q70" s="107"/>
      <c r="R70" s="121"/>
      <c r="V70" s="1103">
        <v>18</v>
      </c>
      <c r="W70" s="1104" t="str">
        <f t="shared" si="38"/>
        <v/>
      </c>
      <c r="X70" s="1104">
        <f t="shared" si="39"/>
        <v>0</v>
      </c>
      <c r="Y70" s="1104">
        <f t="shared" si="40"/>
        <v>0</v>
      </c>
      <c r="Z70" s="1105">
        <f t="shared" si="41"/>
        <v>0</v>
      </c>
      <c r="AA70" s="1112" t="str">
        <f t="shared" si="42"/>
        <v/>
      </c>
      <c r="AB70" s="1112" t="str">
        <f>IFERROR(IF(AB$52+17&lt;AC$52,VLOOKUP(AB$52+17,$V$53:$Z$72,2,0),""),"")</f>
        <v/>
      </c>
      <c r="AC70" s="1112" t="str">
        <f>IFERROR(IF(AC$52+17&lt;AD$52,VLOOKUP(AC$52+17,$V$53:$Z$72,2,0),""),"")</f>
        <v/>
      </c>
      <c r="AD70" s="1112" t="str">
        <f>IFERROR(IF(AD$52+17&lt;AE$52,VLOOKUP(AD$52+17,$V$53:$Z$72,2,0),""),"")</f>
        <v/>
      </c>
      <c r="AE70" s="1113" t="str">
        <f>IFERROR(IF(AE$52+17&lt;21,VLOOKUP(AE$52+17,$V$53:$Z$72,2,0),""),"")</f>
        <v/>
      </c>
      <c r="AF70" s="1112" t="str">
        <f t="shared" si="53"/>
        <v/>
      </c>
      <c r="AG70" s="1114">
        <f t="shared" si="43"/>
        <v>0</v>
      </c>
      <c r="AH70" s="1112" t="str">
        <f t="shared" si="44"/>
        <v/>
      </c>
      <c r="AI70" s="1114">
        <f t="shared" si="45"/>
        <v>0</v>
      </c>
      <c r="AJ70" s="1112" t="str">
        <f t="shared" si="46"/>
        <v/>
      </c>
      <c r="AK70" s="1114">
        <f t="shared" si="47"/>
        <v>0</v>
      </c>
      <c r="AL70" s="1112" t="str">
        <f t="shared" si="48"/>
        <v/>
      </c>
      <c r="AM70" s="1114">
        <f t="shared" si="49"/>
        <v>0</v>
      </c>
      <c r="AN70" s="1106" t="str">
        <f t="shared" si="50"/>
        <v/>
      </c>
      <c r="AO70" s="1115">
        <f t="shared" si="51"/>
        <v>0</v>
      </c>
      <c r="AP70" s="1126"/>
      <c r="AQ70" s="1126"/>
      <c r="AR70" s="1126"/>
      <c r="AS70" s="1126"/>
      <c r="AT70" s="1126"/>
      <c r="AU70" s="1126"/>
      <c r="AV70" s="1126"/>
      <c r="AW70" s="1126"/>
      <c r="AX70" s="1126"/>
      <c r="AY70" s="1126"/>
    </row>
    <row r="71" spans="2:51" ht="16.05" customHeight="1" x14ac:dyDescent="0.25">
      <c r="B71" s="88" t="s">
        <v>286</v>
      </c>
      <c r="C71" s="105"/>
      <c r="D71" s="106"/>
      <c r="E71" s="106"/>
      <c r="F71" s="107"/>
      <c r="G71" s="108"/>
      <c r="H71" s="105"/>
      <c r="I71" s="117"/>
      <c r="J71" s="117"/>
      <c r="K71" s="117"/>
      <c r="L71" s="117"/>
      <c r="M71" s="118"/>
      <c r="N71" s="118"/>
      <c r="O71" s="94">
        <f t="shared" si="52"/>
        <v>0</v>
      </c>
      <c r="P71" s="105"/>
      <c r="Q71" s="107"/>
      <c r="R71" s="121"/>
      <c r="V71" s="1103">
        <v>19</v>
      </c>
      <c r="W71" s="1104" t="str">
        <f t="shared" si="38"/>
        <v/>
      </c>
      <c r="X71" s="1104">
        <f t="shared" si="39"/>
        <v>0</v>
      </c>
      <c r="Y71" s="1104">
        <f t="shared" si="40"/>
        <v>0</v>
      </c>
      <c r="Z71" s="1105">
        <f t="shared" si="41"/>
        <v>0</v>
      </c>
      <c r="AA71" s="1112" t="str">
        <f t="shared" si="42"/>
        <v/>
      </c>
      <c r="AB71" s="1112" t="str">
        <f>IFERROR(IF(AB$52+18&lt;AC$52,VLOOKUP(AB$52+18,$V$53:$Z$72,2,0),""),"")</f>
        <v/>
      </c>
      <c r="AC71" s="1112" t="str">
        <f>IFERROR(IF(AC$52+18&lt;AD$52,VLOOKUP(AC$52+18,$V$53:$Z$72,2,0),""),"")</f>
        <v/>
      </c>
      <c r="AD71" s="1112" t="str">
        <f>IFERROR(IF(AD$52+18&lt;AE$52,VLOOKUP(AD$52+18,$V$53:$Z$72,2,0),""),"")</f>
        <v/>
      </c>
      <c r="AE71" s="1113" t="str">
        <f>IFERROR(IF(AE$52+18&lt;21,VLOOKUP(AE$52+18,$V$53:$Z$72,2,0),""),"")</f>
        <v/>
      </c>
      <c r="AF71" s="1112" t="str">
        <f t="shared" si="53"/>
        <v/>
      </c>
      <c r="AG71" s="1114">
        <f t="shared" si="43"/>
        <v>0</v>
      </c>
      <c r="AH71" s="1112" t="str">
        <f t="shared" si="44"/>
        <v/>
      </c>
      <c r="AI71" s="1114">
        <f t="shared" si="45"/>
        <v>0</v>
      </c>
      <c r="AJ71" s="1112" t="str">
        <f t="shared" si="46"/>
        <v/>
      </c>
      <c r="AK71" s="1114">
        <f t="shared" si="47"/>
        <v>0</v>
      </c>
      <c r="AL71" s="1112" t="str">
        <f t="shared" si="48"/>
        <v/>
      </c>
      <c r="AM71" s="1114">
        <f t="shared" si="49"/>
        <v>0</v>
      </c>
      <c r="AN71" s="1106" t="str">
        <f t="shared" si="50"/>
        <v/>
      </c>
      <c r="AO71" s="1115">
        <f t="shared" si="51"/>
        <v>0</v>
      </c>
      <c r="AP71" s="1126"/>
      <c r="AQ71" s="1126"/>
      <c r="AR71" s="1126"/>
      <c r="AS71" s="1126"/>
      <c r="AT71" s="1126"/>
      <c r="AU71" s="1126"/>
      <c r="AV71" s="1126"/>
      <c r="AW71" s="1126"/>
      <c r="AX71" s="1126"/>
      <c r="AY71" s="1126"/>
    </row>
    <row r="72" spans="2:51" ht="16.05" customHeight="1" thickBot="1" x14ac:dyDescent="0.3">
      <c r="B72" s="89" t="s">
        <v>287</v>
      </c>
      <c r="C72" s="111"/>
      <c r="D72" s="112"/>
      <c r="E72" s="112"/>
      <c r="F72" s="113"/>
      <c r="G72" s="114"/>
      <c r="H72" s="111"/>
      <c r="I72" s="119"/>
      <c r="J72" s="119"/>
      <c r="K72" s="119"/>
      <c r="L72" s="119"/>
      <c r="M72" s="120"/>
      <c r="N72" s="120"/>
      <c r="O72" s="95">
        <f t="shared" si="52"/>
        <v>0</v>
      </c>
      <c r="P72" s="111"/>
      <c r="Q72" s="113"/>
      <c r="R72" s="122"/>
      <c r="V72" s="1116">
        <v>20</v>
      </c>
      <c r="W72" s="1117" t="str">
        <f t="shared" si="38"/>
        <v/>
      </c>
      <c r="X72" s="1117">
        <f t="shared" si="39"/>
        <v>0</v>
      </c>
      <c r="Y72" s="1117">
        <f t="shared" si="40"/>
        <v>0</v>
      </c>
      <c r="Z72" s="1118">
        <f t="shared" si="41"/>
        <v>0</v>
      </c>
      <c r="AA72" s="1122" t="str">
        <f t="shared" si="42"/>
        <v/>
      </c>
      <c r="AB72" s="1122" t="str">
        <f>IFERROR(IF(AB$52+19&lt;AC$52,VLOOKUP(AB$52+19,$V$53:$Z$72,2,0),""),"")</f>
        <v/>
      </c>
      <c r="AC72" s="1122" t="str">
        <f>IFERROR(IF(AC$52+19&lt;AD$52,VLOOKUP(AC$52+19,$V$53:$Z$72,2,0),""),"")</f>
        <v/>
      </c>
      <c r="AD72" s="1122" t="str">
        <f>IFERROR(IF(AD$52+19&lt;AE$52,VLOOKUP(AD$52+19,$V$53:$Z$72,2,0),""),"")</f>
        <v/>
      </c>
      <c r="AE72" s="1123" t="str">
        <f>IFERROR(IF(AE$52+19&lt;21,VLOOKUP(AE$52+19,$V$53:$Z$72,2,0),""),"")</f>
        <v/>
      </c>
      <c r="AF72" s="1122" t="str">
        <f t="shared" si="53"/>
        <v/>
      </c>
      <c r="AG72" s="1124">
        <f t="shared" si="43"/>
        <v>0</v>
      </c>
      <c r="AH72" s="1122" t="str">
        <f t="shared" si="44"/>
        <v/>
      </c>
      <c r="AI72" s="1124">
        <f t="shared" si="45"/>
        <v>0</v>
      </c>
      <c r="AJ72" s="1122" t="str">
        <f t="shared" si="46"/>
        <v/>
      </c>
      <c r="AK72" s="1124">
        <f t="shared" si="47"/>
        <v>0</v>
      </c>
      <c r="AL72" s="1122" t="str">
        <f t="shared" si="48"/>
        <v/>
      </c>
      <c r="AM72" s="1124">
        <f t="shared" si="49"/>
        <v>0</v>
      </c>
      <c r="AN72" s="1120" t="str">
        <f t="shared" si="50"/>
        <v/>
      </c>
      <c r="AO72" s="1125">
        <f t="shared" si="51"/>
        <v>0</v>
      </c>
      <c r="AP72" s="1126"/>
      <c r="AQ72" s="1126"/>
      <c r="AR72" s="1126"/>
      <c r="AS72" s="1126"/>
      <c r="AT72" s="1126"/>
      <c r="AU72" s="1126"/>
      <c r="AV72" s="1126"/>
      <c r="AW72" s="1126"/>
      <c r="AX72" s="1126"/>
      <c r="AY72" s="1126"/>
    </row>
    <row r="73" spans="2:51" ht="16.05" customHeight="1" x14ac:dyDescent="0.25">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6"/>
    </row>
    <row r="74" spans="2:51" ht="16.05" customHeight="1" thickBot="1" x14ac:dyDescent="0.3">
      <c r="B74" s="82" t="s">
        <v>227</v>
      </c>
    </row>
    <row r="75" spans="2:51" ht="42.6" customHeight="1" x14ac:dyDescent="0.25">
      <c r="B75" s="221" t="s">
        <v>196</v>
      </c>
      <c r="C75" s="214" t="s">
        <v>197</v>
      </c>
      <c r="D75" s="214" t="s">
        <v>205</v>
      </c>
      <c r="E75" s="214" t="s">
        <v>209</v>
      </c>
      <c r="F75" s="214" t="s">
        <v>212</v>
      </c>
      <c r="G75" s="214" t="s">
        <v>198</v>
      </c>
      <c r="H75" s="214" t="s">
        <v>199</v>
      </c>
      <c r="I75" s="214" t="s">
        <v>207</v>
      </c>
      <c r="J75" s="214" t="s">
        <v>206</v>
      </c>
      <c r="K75" s="214" t="s">
        <v>200</v>
      </c>
      <c r="L75" s="214" t="s">
        <v>183</v>
      </c>
      <c r="M75" s="214" t="s">
        <v>184</v>
      </c>
      <c r="N75" s="214" t="s">
        <v>226</v>
      </c>
      <c r="O75" s="214" t="s">
        <v>201</v>
      </c>
      <c r="P75" s="214" t="s">
        <v>202</v>
      </c>
      <c r="Q75" s="225" t="s">
        <v>203</v>
      </c>
    </row>
    <row r="76" spans="2:51" ht="16.05" customHeight="1" x14ac:dyDescent="0.25">
      <c r="B76" s="83" t="s">
        <v>204</v>
      </c>
      <c r="C76" s="84"/>
      <c r="D76" s="84"/>
      <c r="E76" s="84"/>
      <c r="F76" s="84"/>
      <c r="G76" s="84"/>
      <c r="H76" s="84"/>
      <c r="I76" s="90"/>
      <c r="J76" s="90">
        <f>SUM(J77:J96)</f>
        <v>0</v>
      </c>
      <c r="K76" s="90">
        <f>SUM(K77:K96)</f>
        <v>0</v>
      </c>
      <c r="L76" s="91"/>
      <c r="M76" s="91"/>
      <c r="N76" s="92">
        <f>SUM(N77:N96)</f>
        <v>0</v>
      </c>
      <c r="O76" s="84"/>
      <c r="P76" s="84"/>
      <c r="Q76" s="93"/>
    </row>
    <row r="77" spans="2:51" ht="16.05" customHeight="1" x14ac:dyDescent="0.25">
      <c r="B77" s="88" t="s">
        <v>248</v>
      </c>
      <c r="C77" s="105"/>
      <c r="D77" s="106"/>
      <c r="E77" s="106"/>
      <c r="F77" s="107"/>
      <c r="G77" s="108"/>
      <c r="H77" s="105"/>
      <c r="I77" s="117"/>
      <c r="J77" s="117"/>
      <c r="K77" s="117"/>
      <c r="L77" s="118"/>
      <c r="M77" s="118"/>
      <c r="N77" s="94">
        <f>L77+M77</f>
        <v>0</v>
      </c>
      <c r="O77" s="105"/>
      <c r="P77" s="107"/>
      <c r="Q77" s="121"/>
    </row>
    <row r="78" spans="2:51" ht="16.05" customHeight="1" x14ac:dyDescent="0.25">
      <c r="B78" s="88" t="s">
        <v>249</v>
      </c>
      <c r="C78" s="105"/>
      <c r="D78" s="106"/>
      <c r="E78" s="106"/>
      <c r="F78" s="107"/>
      <c r="G78" s="108"/>
      <c r="H78" s="105"/>
      <c r="I78" s="117"/>
      <c r="J78" s="117"/>
      <c r="K78" s="117"/>
      <c r="L78" s="118"/>
      <c r="M78" s="118"/>
      <c r="N78" s="94">
        <f t="shared" ref="N78:N96" si="54">L78+M78</f>
        <v>0</v>
      </c>
      <c r="O78" s="105"/>
      <c r="P78" s="107"/>
      <c r="Q78" s="121"/>
    </row>
    <row r="79" spans="2:51" ht="16.05" customHeight="1" x14ac:dyDescent="0.25">
      <c r="B79" s="88" t="s">
        <v>250</v>
      </c>
      <c r="C79" s="105"/>
      <c r="D79" s="106"/>
      <c r="E79" s="106"/>
      <c r="F79" s="107"/>
      <c r="G79" s="108"/>
      <c r="H79" s="105"/>
      <c r="I79" s="117"/>
      <c r="J79" s="117"/>
      <c r="K79" s="117"/>
      <c r="L79" s="118"/>
      <c r="M79" s="118"/>
      <c r="N79" s="94">
        <f t="shared" si="54"/>
        <v>0</v>
      </c>
      <c r="O79" s="105"/>
      <c r="P79" s="107"/>
      <c r="Q79" s="121"/>
    </row>
    <row r="80" spans="2:51" ht="16.05" customHeight="1" x14ac:dyDescent="0.25">
      <c r="B80" s="88" t="s">
        <v>251</v>
      </c>
      <c r="C80" s="105"/>
      <c r="D80" s="106"/>
      <c r="E80" s="106"/>
      <c r="F80" s="107"/>
      <c r="G80" s="108"/>
      <c r="H80" s="105"/>
      <c r="I80" s="117"/>
      <c r="J80" s="117"/>
      <c r="K80" s="117"/>
      <c r="L80" s="118"/>
      <c r="M80" s="118"/>
      <c r="N80" s="94">
        <f t="shared" si="54"/>
        <v>0</v>
      </c>
      <c r="O80" s="105"/>
      <c r="P80" s="107"/>
      <c r="Q80" s="121"/>
    </row>
    <row r="81" spans="2:17" ht="16.05" customHeight="1" x14ac:dyDescent="0.25">
      <c r="B81" s="88" t="s">
        <v>252</v>
      </c>
      <c r="C81" s="105"/>
      <c r="D81" s="106"/>
      <c r="E81" s="106"/>
      <c r="F81" s="107"/>
      <c r="G81" s="108"/>
      <c r="H81" s="105"/>
      <c r="I81" s="117"/>
      <c r="J81" s="117"/>
      <c r="K81" s="117"/>
      <c r="L81" s="118"/>
      <c r="M81" s="118"/>
      <c r="N81" s="94">
        <f t="shared" si="54"/>
        <v>0</v>
      </c>
      <c r="O81" s="105"/>
      <c r="P81" s="107"/>
      <c r="Q81" s="121"/>
    </row>
    <row r="82" spans="2:17" ht="16.05" customHeight="1" x14ac:dyDescent="0.25">
      <c r="B82" s="88" t="s">
        <v>253</v>
      </c>
      <c r="C82" s="105"/>
      <c r="D82" s="106"/>
      <c r="E82" s="106"/>
      <c r="F82" s="107"/>
      <c r="G82" s="108"/>
      <c r="H82" s="105"/>
      <c r="I82" s="117"/>
      <c r="J82" s="117"/>
      <c r="K82" s="117"/>
      <c r="L82" s="118"/>
      <c r="M82" s="118"/>
      <c r="N82" s="94">
        <f t="shared" si="54"/>
        <v>0</v>
      </c>
      <c r="O82" s="105"/>
      <c r="P82" s="107"/>
      <c r="Q82" s="121"/>
    </row>
    <row r="83" spans="2:17" ht="16.05" customHeight="1" x14ac:dyDescent="0.25">
      <c r="B83" s="88" t="s">
        <v>254</v>
      </c>
      <c r="C83" s="105"/>
      <c r="D83" s="106"/>
      <c r="E83" s="106"/>
      <c r="F83" s="107"/>
      <c r="G83" s="108"/>
      <c r="H83" s="105"/>
      <c r="I83" s="117"/>
      <c r="J83" s="117"/>
      <c r="K83" s="117"/>
      <c r="L83" s="118"/>
      <c r="M83" s="118"/>
      <c r="N83" s="94">
        <f t="shared" si="54"/>
        <v>0</v>
      </c>
      <c r="O83" s="105"/>
      <c r="P83" s="107"/>
      <c r="Q83" s="121"/>
    </row>
    <row r="84" spans="2:17" ht="16.05" customHeight="1" x14ac:dyDescent="0.25">
      <c r="B84" s="88" t="s">
        <v>255</v>
      </c>
      <c r="C84" s="105"/>
      <c r="D84" s="106"/>
      <c r="E84" s="106"/>
      <c r="F84" s="107"/>
      <c r="G84" s="108"/>
      <c r="H84" s="105"/>
      <c r="I84" s="117"/>
      <c r="J84" s="117"/>
      <c r="K84" s="117"/>
      <c r="L84" s="118"/>
      <c r="M84" s="118"/>
      <c r="N84" s="94">
        <f t="shared" si="54"/>
        <v>0</v>
      </c>
      <c r="O84" s="105"/>
      <c r="P84" s="107"/>
      <c r="Q84" s="121"/>
    </row>
    <row r="85" spans="2:17" ht="16.05" customHeight="1" x14ac:dyDescent="0.25">
      <c r="B85" s="88" t="s">
        <v>256</v>
      </c>
      <c r="C85" s="105"/>
      <c r="D85" s="106"/>
      <c r="E85" s="106"/>
      <c r="F85" s="107"/>
      <c r="G85" s="108"/>
      <c r="H85" s="105"/>
      <c r="I85" s="117"/>
      <c r="J85" s="117"/>
      <c r="K85" s="117"/>
      <c r="L85" s="118"/>
      <c r="M85" s="118"/>
      <c r="N85" s="94">
        <f t="shared" si="54"/>
        <v>0</v>
      </c>
      <c r="O85" s="105"/>
      <c r="P85" s="107"/>
      <c r="Q85" s="121"/>
    </row>
    <row r="86" spans="2:17" ht="16.05" customHeight="1" x14ac:dyDescent="0.25">
      <c r="B86" s="88" t="s">
        <v>257</v>
      </c>
      <c r="C86" s="105"/>
      <c r="D86" s="106"/>
      <c r="E86" s="106"/>
      <c r="F86" s="107"/>
      <c r="G86" s="108"/>
      <c r="H86" s="105"/>
      <c r="I86" s="117"/>
      <c r="J86" s="117"/>
      <c r="K86" s="117"/>
      <c r="L86" s="118"/>
      <c r="M86" s="118"/>
      <c r="N86" s="94">
        <f t="shared" si="54"/>
        <v>0</v>
      </c>
      <c r="O86" s="105"/>
      <c r="P86" s="107"/>
      <c r="Q86" s="121"/>
    </row>
    <row r="87" spans="2:17" ht="16.05" customHeight="1" x14ac:dyDescent="0.25">
      <c r="B87" s="88" t="s">
        <v>258</v>
      </c>
      <c r="C87" s="105"/>
      <c r="D87" s="106"/>
      <c r="E87" s="106"/>
      <c r="F87" s="107"/>
      <c r="G87" s="108"/>
      <c r="H87" s="105"/>
      <c r="I87" s="117"/>
      <c r="J87" s="117"/>
      <c r="K87" s="117"/>
      <c r="L87" s="118"/>
      <c r="M87" s="118"/>
      <c r="N87" s="94">
        <f t="shared" si="54"/>
        <v>0</v>
      </c>
      <c r="O87" s="105"/>
      <c r="P87" s="107"/>
      <c r="Q87" s="121"/>
    </row>
    <row r="88" spans="2:17" ht="16.05" customHeight="1" x14ac:dyDescent="0.25">
      <c r="B88" s="88" t="s">
        <v>259</v>
      </c>
      <c r="C88" s="105"/>
      <c r="D88" s="106"/>
      <c r="E88" s="106"/>
      <c r="F88" s="107"/>
      <c r="G88" s="108"/>
      <c r="H88" s="105"/>
      <c r="I88" s="117"/>
      <c r="J88" s="117"/>
      <c r="K88" s="117"/>
      <c r="L88" s="118"/>
      <c r="M88" s="118"/>
      <c r="N88" s="94">
        <f t="shared" si="54"/>
        <v>0</v>
      </c>
      <c r="O88" s="105"/>
      <c r="P88" s="107"/>
      <c r="Q88" s="121"/>
    </row>
    <row r="89" spans="2:17" ht="16.05" customHeight="1" x14ac:dyDescent="0.25">
      <c r="B89" s="88" t="s">
        <v>260</v>
      </c>
      <c r="C89" s="105"/>
      <c r="D89" s="106"/>
      <c r="E89" s="106"/>
      <c r="F89" s="107"/>
      <c r="G89" s="108"/>
      <c r="H89" s="105"/>
      <c r="I89" s="117"/>
      <c r="J89" s="117"/>
      <c r="K89" s="117"/>
      <c r="L89" s="118"/>
      <c r="M89" s="118"/>
      <c r="N89" s="94">
        <f t="shared" si="54"/>
        <v>0</v>
      </c>
      <c r="O89" s="105"/>
      <c r="P89" s="107"/>
      <c r="Q89" s="121"/>
    </row>
    <row r="90" spans="2:17" ht="16.05" customHeight="1" x14ac:dyDescent="0.25">
      <c r="B90" s="88" t="s">
        <v>261</v>
      </c>
      <c r="C90" s="105"/>
      <c r="D90" s="106"/>
      <c r="E90" s="106"/>
      <c r="F90" s="107"/>
      <c r="G90" s="108"/>
      <c r="H90" s="105"/>
      <c r="I90" s="117"/>
      <c r="J90" s="117"/>
      <c r="K90" s="117"/>
      <c r="L90" s="118"/>
      <c r="M90" s="118"/>
      <c r="N90" s="94">
        <f t="shared" si="54"/>
        <v>0</v>
      </c>
      <c r="O90" s="105"/>
      <c r="P90" s="107"/>
      <c r="Q90" s="121"/>
    </row>
    <row r="91" spans="2:17" ht="16.05" customHeight="1" x14ac:dyDescent="0.25">
      <c r="B91" s="88" t="s">
        <v>262</v>
      </c>
      <c r="C91" s="105"/>
      <c r="D91" s="106"/>
      <c r="E91" s="106"/>
      <c r="F91" s="107"/>
      <c r="G91" s="108"/>
      <c r="H91" s="105"/>
      <c r="I91" s="117"/>
      <c r="J91" s="117"/>
      <c r="K91" s="117"/>
      <c r="L91" s="118"/>
      <c r="M91" s="118"/>
      <c r="N91" s="94">
        <f t="shared" si="54"/>
        <v>0</v>
      </c>
      <c r="O91" s="105"/>
      <c r="P91" s="107"/>
      <c r="Q91" s="121"/>
    </row>
    <row r="92" spans="2:17" ht="16.05" customHeight="1" x14ac:dyDescent="0.25">
      <c r="B92" s="88" t="s">
        <v>263</v>
      </c>
      <c r="C92" s="105"/>
      <c r="D92" s="106"/>
      <c r="E92" s="106"/>
      <c r="F92" s="107"/>
      <c r="G92" s="108"/>
      <c r="H92" s="105"/>
      <c r="I92" s="117"/>
      <c r="J92" s="117"/>
      <c r="K92" s="117"/>
      <c r="L92" s="118"/>
      <c r="M92" s="118"/>
      <c r="N92" s="94">
        <f t="shared" si="54"/>
        <v>0</v>
      </c>
      <c r="O92" s="105"/>
      <c r="P92" s="107"/>
      <c r="Q92" s="121"/>
    </row>
    <row r="93" spans="2:17" ht="16.05" customHeight="1" x14ac:dyDescent="0.25">
      <c r="B93" s="88" t="s">
        <v>264</v>
      </c>
      <c r="C93" s="105"/>
      <c r="D93" s="106"/>
      <c r="E93" s="106"/>
      <c r="F93" s="107"/>
      <c r="G93" s="108"/>
      <c r="H93" s="105"/>
      <c r="I93" s="117"/>
      <c r="J93" s="117"/>
      <c r="K93" s="117"/>
      <c r="L93" s="118"/>
      <c r="M93" s="118"/>
      <c r="N93" s="94">
        <f t="shared" si="54"/>
        <v>0</v>
      </c>
      <c r="O93" s="105"/>
      <c r="P93" s="107"/>
      <c r="Q93" s="121"/>
    </row>
    <row r="94" spans="2:17" ht="16.05" customHeight="1" x14ac:dyDescent="0.25">
      <c r="B94" s="88" t="s">
        <v>265</v>
      </c>
      <c r="C94" s="105"/>
      <c r="D94" s="106"/>
      <c r="E94" s="106"/>
      <c r="F94" s="107"/>
      <c r="G94" s="108"/>
      <c r="H94" s="105"/>
      <c r="I94" s="117"/>
      <c r="J94" s="117"/>
      <c r="K94" s="117"/>
      <c r="L94" s="118"/>
      <c r="M94" s="118"/>
      <c r="N94" s="94">
        <f t="shared" si="54"/>
        <v>0</v>
      </c>
      <c r="O94" s="105"/>
      <c r="P94" s="107"/>
      <c r="Q94" s="121"/>
    </row>
    <row r="95" spans="2:17" ht="16.05" customHeight="1" x14ac:dyDescent="0.25">
      <c r="B95" s="88" t="s">
        <v>266</v>
      </c>
      <c r="C95" s="105"/>
      <c r="D95" s="106"/>
      <c r="E95" s="106"/>
      <c r="F95" s="107"/>
      <c r="G95" s="108"/>
      <c r="H95" s="105"/>
      <c r="I95" s="117"/>
      <c r="J95" s="117"/>
      <c r="K95" s="117"/>
      <c r="L95" s="118"/>
      <c r="M95" s="118"/>
      <c r="N95" s="94">
        <f t="shared" si="54"/>
        <v>0</v>
      </c>
      <c r="O95" s="105"/>
      <c r="P95" s="107"/>
      <c r="Q95" s="121"/>
    </row>
    <row r="96" spans="2:17" ht="16.05" customHeight="1" thickBot="1" x14ac:dyDescent="0.3">
      <c r="B96" s="89" t="s">
        <v>267</v>
      </c>
      <c r="C96" s="111"/>
      <c r="D96" s="112"/>
      <c r="E96" s="112"/>
      <c r="F96" s="113"/>
      <c r="G96" s="114"/>
      <c r="H96" s="111"/>
      <c r="I96" s="119"/>
      <c r="J96" s="119"/>
      <c r="K96" s="119"/>
      <c r="L96" s="120"/>
      <c r="M96" s="120"/>
      <c r="N96" s="95">
        <f t="shared" si="54"/>
        <v>0</v>
      </c>
      <c r="O96" s="111"/>
      <c r="P96" s="113"/>
      <c r="Q96" s="122"/>
    </row>
    <row r="97" spans="2:12" ht="16.05" customHeight="1" x14ac:dyDescent="0.25"/>
    <row r="98" spans="2:12" ht="16.05" customHeight="1" thickBot="1" x14ac:dyDescent="0.3">
      <c r="B98" s="382" t="s">
        <v>490</v>
      </c>
    </row>
    <row r="99" spans="2:12" ht="16.05" customHeight="1" x14ac:dyDescent="0.25">
      <c r="B99" s="754" t="s">
        <v>726</v>
      </c>
      <c r="C99" s="755" t="s">
        <v>727</v>
      </c>
      <c r="D99" s="755" t="s">
        <v>728</v>
      </c>
      <c r="E99" s="755" t="s">
        <v>487</v>
      </c>
      <c r="F99" s="755" t="s">
        <v>729</v>
      </c>
      <c r="G99" s="755" t="s">
        <v>488</v>
      </c>
      <c r="H99" s="755" t="s">
        <v>797</v>
      </c>
      <c r="I99" s="755" t="s">
        <v>796</v>
      </c>
      <c r="J99" s="755" t="s">
        <v>489</v>
      </c>
      <c r="K99" s="756" t="s">
        <v>499</v>
      </c>
      <c r="L99" s="381"/>
    </row>
    <row r="100" spans="2:12" ht="16.05" customHeight="1" x14ac:dyDescent="0.25">
      <c r="B100" s="757" t="s">
        <v>172</v>
      </c>
      <c r="C100" s="758" t="s">
        <v>115</v>
      </c>
      <c r="D100" s="758" t="s">
        <v>500</v>
      </c>
      <c r="E100" s="758" t="s">
        <v>492</v>
      </c>
      <c r="F100" s="758" t="s">
        <v>500</v>
      </c>
      <c r="G100" s="759">
        <v>33</v>
      </c>
      <c r="H100" s="760"/>
      <c r="I100" s="760">
        <v>19079.41</v>
      </c>
      <c r="J100" s="760">
        <v>18984.01295</v>
      </c>
      <c r="K100" s="761"/>
    </row>
    <row r="101" spans="2:12" ht="16.05" customHeight="1" x14ac:dyDescent="0.25">
      <c r="B101" s="757" t="s">
        <v>172</v>
      </c>
      <c r="C101" s="758" t="s">
        <v>115</v>
      </c>
      <c r="D101" s="758" t="s">
        <v>500</v>
      </c>
      <c r="E101" s="758" t="s">
        <v>493</v>
      </c>
      <c r="F101" s="758" t="s">
        <v>500</v>
      </c>
      <c r="G101" s="759">
        <v>29</v>
      </c>
      <c r="H101" s="760"/>
      <c r="I101" s="760">
        <v>16401.87</v>
      </c>
      <c r="J101" s="760">
        <v>16319.860650000001</v>
      </c>
      <c r="K101" s="761"/>
    </row>
    <row r="102" spans="2:12" ht="16.05" customHeight="1" x14ac:dyDescent="0.25">
      <c r="B102" s="757" t="s">
        <v>172</v>
      </c>
      <c r="C102" s="758" t="s">
        <v>115</v>
      </c>
      <c r="D102" s="758" t="s">
        <v>500</v>
      </c>
      <c r="E102" s="758" t="s">
        <v>494</v>
      </c>
      <c r="F102" s="758" t="s">
        <v>500</v>
      </c>
      <c r="G102" s="759">
        <v>33</v>
      </c>
      <c r="H102" s="760"/>
      <c r="I102" s="760">
        <v>18914.79</v>
      </c>
      <c r="J102" s="760">
        <v>18820.216049999999</v>
      </c>
      <c r="K102" s="761"/>
    </row>
    <row r="103" spans="2:12" ht="16.05" customHeight="1" x14ac:dyDescent="0.25">
      <c r="B103" s="757" t="s">
        <v>172</v>
      </c>
      <c r="C103" s="758" t="s">
        <v>115</v>
      </c>
      <c r="D103" s="758" t="s">
        <v>500</v>
      </c>
      <c r="E103" s="758" t="s">
        <v>495</v>
      </c>
      <c r="F103" s="758" t="s">
        <v>500</v>
      </c>
      <c r="G103" s="759">
        <v>29</v>
      </c>
      <c r="H103" s="760"/>
      <c r="I103" s="760">
        <v>16881.2</v>
      </c>
      <c r="J103" s="760">
        <v>16796.794000000002</v>
      </c>
      <c r="K103" s="761"/>
    </row>
    <row r="104" spans="2:12" ht="16.05" customHeight="1" x14ac:dyDescent="0.25">
      <c r="B104" s="757" t="s">
        <v>172</v>
      </c>
      <c r="C104" s="758" t="s">
        <v>115</v>
      </c>
      <c r="D104" s="758" t="s">
        <v>500</v>
      </c>
      <c r="E104" s="758" t="s">
        <v>496</v>
      </c>
      <c r="F104" s="758" t="s">
        <v>500</v>
      </c>
      <c r="G104" s="759">
        <v>34</v>
      </c>
      <c r="H104" s="760"/>
      <c r="I104" s="760">
        <v>19651.189999999999</v>
      </c>
      <c r="J104" s="760">
        <v>19552.93405</v>
      </c>
      <c r="K104" s="761"/>
    </row>
    <row r="105" spans="2:12" ht="16.05" customHeight="1" x14ac:dyDescent="0.25">
      <c r="B105" s="757" t="s">
        <v>172</v>
      </c>
      <c r="C105" s="758" t="s">
        <v>115</v>
      </c>
      <c r="D105" s="758" t="s">
        <v>500</v>
      </c>
      <c r="E105" s="758" t="s">
        <v>497</v>
      </c>
      <c r="F105" s="758" t="s">
        <v>500</v>
      </c>
      <c r="G105" s="759">
        <v>34</v>
      </c>
      <c r="H105" s="760"/>
      <c r="I105" s="760">
        <v>19936.41</v>
      </c>
      <c r="J105" s="760">
        <v>19836.72795</v>
      </c>
      <c r="K105" s="761"/>
    </row>
    <row r="106" spans="2:12" ht="16.05" customHeight="1" x14ac:dyDescent="0.25">
      <c r="B106" s="757" t="s">
        <v>172</v>
      </c>
      <c r="C106" s="758" t="s">
        <v>115</v>
      </c>
      <c r="D106" s="758" t="s">
        <v>501</v>
      </c>
      <c r="E106" s="758" t="s">
        <v>498</v>
      </c>
      <c r="F106" s="758" t="s">
        <v>501</v>
      </c>
      <c r="G106" s="759">
        <v>11</v>
      </c>
      <c r="H106" s="760"/>
      <c r="I106" s="760">
        <v>8509.52</v>
      </c>
      <c r="J106" s="760">
        <v>8466.9724000000006</v>
      </c>
      <c r="K106" s="761"/>
    </row>
    <row r="107" spans="2:12" ht="16.05" customHeight="1" x14ac:dyDescent="0.25">
      <c r="B107" s="757" t="s">
        <v>172</v>
      </c>
      <c r="C107" s="758" t="s">
        <v>117</v>
      </c>
      <c r="D107" s="758" t="s">
        <v>223</v>
      </c>
      <c r="E107" s="758" t="s">
        <v>117</v>
      </c>
      <c r="F107" s="758" t="s">
        <v>223</v>
      </c>
      <c r="G107" s="759">
        <v>2</v>
      </c>
      <c r="H107" s="760"/>
      <c r="I107" s="760">
        <v>1956.02</v>
      </c>
      <c r="J107" s="760">
        <v>1946.2399</v>
      </c>
      <c r="K107" s="761"/>
    </row>
    <row r="108" spans="2:12" ht="16.05" customHeight="1" x14ac:dyDescent="0.25">
      <c r="B108" s="757"/>
      <c r="C108" s="758"/>
      <c r="D108" s="758"/>
      <c r="E108" s="758"/>
      <c r="F108" s="758"/>
      <c r="G108" s="759"/>
      <c r="H108" s="760"/>
      <c r="I108" s="760"/>
      <c r="J108" s="760"/>
      <c r="K108" s="761"/>
    </row>
    <row r="109" spans="2:12" ht="16.05" customHeight="1" x14ac:dyDescent="0.25">
      <c r="B109" s="757"/>
      <c r="C109" s="758"/>
      <c r="D109" s="758"/>
      <c r="E109" s="758"/>
      <c r="F109" s="758"/>
      <c r="G109" s="759"/>
      <c r="H109" s="760"/>
      <c r="I109" s="760"/>
      <c r="J109" s="760"/>
      <c r="K109" s="761"/>
    </row>
    <row r="110" spans="2:12" ht="16.05" customHeight="1" x14ac:dyDescent="0.25">
      <c r="B110" s="757"/>
      <c r="C110" s="758"/>
      <c r="D110" s="758"/>
      <c r="E110" s="758"/>
      <c r="F110" s="758"/>
      <c r="G110" s="759"/>
      <c r="H110" s="760"/>
      <c r="I110" s="760"/>
      <c r="J110" s="760"/>
      <c r="K110" s="761"/>
    </row>
    <row r="111" spans="2:12" ht="16.05" customHeight="1" x14ac:dyDescent="0.25">
      <c r="B111" s="757"/>
      <c r="C111" s="758"/>
      <c r="D111" s="758"/>
      <c r="E111" s="758"/>
      <c r="F111" s="758"/>
      <c r="G111" s="759"/>
      <c r="H111" s="760"/>
      <c r="I111" s="760"/>
      <c r="J111" s="760"/>
      <c r="K111" s="761"/>
    </row>
    <row r="112" spans="2:12" ht="16.05" customHeight="1" x14ac:dyDescent="0.25">
      <c r="B112" s="757"/>
      <c r="C112" s="758"/>
      <c r="D112" s="758"/>
      <c r="E112" s="758"/>
      <c r="F112" s="758"/>
      <c r="G112" s="759"/>
      <c r="H112" s="760"/>
      <c r="I112" s="760"/>
      <c r="J112" s="760"/>
      <c r="K112" s="761"/>
    </row>
    <row r="113" spans="2:11" ht="16.05" customHeight="1" x14ac:dyDescent="0.25">
      <c r="B113" s="757"/>
      <c r="C113" s="758"/>
      <c r="D113" s="758"/>
      <c r="E113" s="758"/>
      <c r="F113" s="758"/>
      <c r="G113" s="759"/>
      <c r="H113" s="760"/>
      <c r="I113" s="760"/>
      <c r="J113" s="760"/>
      <c r="K113" s="761"/>
    </row>
    <row r="114" spans="2:11" ht="16.05" customHeight="1" x14ac:dyDescent="0.25">
      <c r="B114" s="757"/>
      <c r="C114" s="758"/>
      <c r="D114" s="758"/>
      <c r="E114" s="758"/>
      <c r="F114" s="758"/>
      <c r="G114" s="759"/>
      <c r="H114" s="760"/>
      <c r="I114" s="760"/>
      <c r="J114" s="760"/>
      <c r="K114" s="761"/>
    </row>
    <row r="115" spans="2:11" ht="16.05" customHeight="1" x14ac:dyDescent="0.25">
      <c r="B115" s="757"/>
      <c r="C115" s="758"/>
      <c r="D115" s="758"/>
      <c r="E115" s="758"/>
      <c r="F115" s="758"/>
      <c r="G115" s="759"/>
      <c r="H115" s="760"/>
      <c r="I115" s="760"/>
      <c r="J115" s="760"/>
      <c r="K115" s="761"/>
    </row>
    <row r="116" spans="2:11" ht="16.05" customHeight="1" x14ac:dyDescent="0.25">
      <c r="B116" s="757"/>
      <c r="C116" s="758"/>
      <c r="D116" s="758"/>
      <c r="E116" s="758"/>
      <c r="F116" s="758"/>
      <c r="G116" s="759"/>
      <c r="H116" s="760"/>
      <c r="I116" s="760"/>
      <c r="J116" s="760"/>
      <c r="K116" s="761"/>
    </row>
    <row r="117" spans="2:11" ht="16.05" customHeight="1" x14ac:dyDescent="0.25">
      <c r="B117" s="757"/>
      <c r="C117" s="758"/>
      <c r="D117" s="758"/>
      <c r="E117" s="758"/>
      <c r="F117" s="758"/>
      <c r="G117" s="759"/>
      <c r="H117" s="760"/>
      <c r="I117" s="760"/>
      <c r="J117" s="760"/>
      <c r="K117" s="761"/>
    </row>
    <row r="118" spans="2:11" ht="16.05" customHeight="1" x14ac:dyDescent="0.25">
      <c r="B118" s="757"/>
      <c r="C118" s="758"/>
      <c r="D118" s="758"/>
      <c r="E118" s="758"/>
      <c r="F118" s="758"/>
      <c r="G118" s="759"/>
      <c r="H118" s="760"/>
      <c r="I118" s="760"/>
      <c r="J118" s="760"/>
      <c r="K118" s="761"/>
    </row>
    <row r="119" spans="2:11" ht="16.05" customHeight="1" x14ac:dyDescent="0.25">
      <c r="B119" s="757"/>
      <c r="C119" s="758"/>
      <c r="D119" s="758"/>
      <c r="E119" s="758"/>
      <c r="F119" s="758"/>
      <c r="G119" s="759"/>
      <c r="H119" s="760"/>
      <c r="I119" s="760"/>
      <c r="J119" s="760"/>
      <c r="K119" s="761"/>
    </row>
    <row r="120" spans="2:11" ht="16.05" customHeight="1" x14ac:dyDescent="0.25">
      <c r="B120" s="757"/>
      <c r="C120" s="758"/>
      <c r="D120" s="758"/>
      <c r="E120" s="758"/>
      <c r="F120" s="758"/>
      <c r="G120" s="759"/>
      <c r="H120" s="760"/>
      <c r="I120" s="760"/>
      <c r="J120" s="760"/>
      <c r="K120" s="761"/>
    </row>
    <row r="121" spans="2:11" ht="16.05" customHeight="1" x14ac:dyDescent="0.25">
      <c r="B121" s="757"/>
      <c r="C121" s="758"/>
      <c r="D121" s="758"/>
      <c r="E121" s="758"/>
      <c r="F121" s="758"/>
      <c r="G121" s="759"/>
      <c r="H121" s="760"/>
      <c r="I121" s="760"/>
      <c r="J121" s="760"/>
      <c r="K121" s="761"/>
    </row>
    <row r="122" spans="2:11" ht="16.05" customHeight="1" x14ac:dyDescent="0.25">
      <c r="B122" s="757"/>
      <c r="C122" s="758"/>
      <c r="D122" s="758"/>
      <c r="E122" s="758"/>
      <c r="F122" s="758"/>
      <c r="G122" s="759"/>
      <c r="H122" s="760"/>
      <c r="I122" s="760"/>
      <c r="J122" s="760"/>
      <c r="K122" s="761"/>
    </row>
    <row r="123" spans="2:11" ht="16.05" customHeight="1" x14ac:dyDescent="0.25">
      <c r="B123" s="757"/>
      <c r="C123" s="758"/>
      <c r="D123" s="758"/>
      <c r="E123" s="758"/>
      <c r="F123" s="758"/>
      <c r="G123" s="759"/>
      <c r="H123" s="760"/>
      <c r="I123" s="760"/>
      <c r="J123" s="760"/>
      <c r="K123" s="761"/>
    </row>
    <row r="124" spans="2:11" ht="16.05" customHeight="1" x14ac:dyDescent="0.25">
      <c r="B124" s="757"/>
      <c r="C124" s="758"/>
      <c r="D124" s="758"/>
      <c r="E124" s="758"/>
      <c r="F124" s="758"/>
      <c r="G124" s="759"/>
      <c r="H124" s="760"/>
      <c r="I124" s="760"/>
      <c r="J124" s="760"/>
      <c r="K124" s="761"/>
    </row>
    <row r="125" spans="2:11" ht="16.05" customHeight="1" x14ac:dyDescent="0.25">
      <c r="B125" s="757"/>
      <c r="C125" s="758"/>
      <c r="D125" s="758"/>
      <c r="E125" s="758"/>
      <c r="F125" s="758"/>
      <c r="G125" s="759"/>
      <c r="H125" s="760"/>
      <c r="I125" s="760"/>
      <c r="J125" s="760"/>
      <c r="K125" s="761"/>
    </row>
    <row r="126" spans="2:11" ht="16.05" customHeight="1" x14ac:dyDescent="0.25">
      <c r="B126" s="757"/>
      <c r="C126" s="758"/>
      <c r="D126" s="758"/>
      <c r="E126" s="758"/>
      <c r="F126" s="758"/>
      <c r="G126" s="759"/>
      <c r="H126" s="760"/>
      <c r="I126" s="760"/>
      <c r="J126" s="760"/>
      <c r="K126" s="761"/>
    </row>
    <row r="127" spans="2:11" ht="16.05" customHeight="1" x14ac:dyDescent="0.25">
      <c r="B127" s="757"/>
      <c r="C127" s="758"/>
      <c r="D127" s="758"/>
      <c r="E127" s="758"/>
      <c r="F127" s="758"/>
      <c r="G127" s="759"/>
      <c r="H127" s="760"/>
      <c r="I127" s="760"/>
      <c r="J127" s="760"/>
      <c r="K127" s="761"/>
    </row>
    <row r="128" spans="2:11" ht="16.05" customHeight="1" x14ac:dyDescent="0.25">
      <c r="B128" s="757"/>
      <c r="C128" s="758"/>
      <c r="D128" s="758"/>
      <c r="E128" s="758"/>
      <c r="F128" s="758"/>
      <c r="G128" s="759"/>
      <c r="H128" s="760"/>
      <c r="I128" s="760"/>
      <c r="J128" s="760"/>
      <c r="K128" s="761"/>
    </row>
    <row r="129" spans="2:11" ht="16.05" customHeight="1" x14ac:dyDescent="0.25">
      <c r="B129" s="757"/>
      <c r="C129" s="758"/>
      <c r="D129" s="758"/>
      <c r="E129" s="758"/>
      <c r="F129" s="758"/>
      <c r="G129" s="759"/>
      <c r="H129" s="760"/>
      <c r="I129" s="760"/>
      <c r="J129" s="760"/>
      <c r="K129" s="761"/>
    </row>
    <row r="130" spans="2:11" ht="16.05" customHeight="1" x14ac:dyDescent="0.25">
      <c r="B130" s="757"/>
      <c r="C130" s="758"/>
      <c r="D130" s="758"/>
      <c r="E130" s="758"/>
      <c r="F130" s="758"/>
      <c r="G130" s="759"/>
      <c r="H130" s="760"/>
      <c r="I130" s="760"/>
      <c r="J130" s="760"/>
      <c r="K130" s="761"/>
    </row>
    <row r="131" spans="2:11" ht="16.05" customHeight="1" x14ac:dyDescent="0.25">
      <c r="B131" s="757"/>
      <c r="C131" s="758"/>
      <c r="D131" s="758"/>
      <c r="E131" s="758"/>
      <c r="F131" s="758"/>
      <c r="G131" s="759"/>
      <c r="H131" s="760"/>
      <c r="I131" s="760"/>
      <c r="J131" s="760"/>
      <c r="K131" s="761"/>
    </row>
    <row r="132" spans="2:11" ht="16.05" customHeight="1" x14ac:dyDescent="0.25">
      <c r="B132" s="757"/>
      <c r="C132" s="758"/>
      <c r="D132" s="758"/>
      <c r="E132" s="758"/>
      <c r="F132" s="758"/>
      <c r="G132" s="759"/>
      <c r="H132" s="760"/>
      <c r="I132" s="760"/>
      <c r="J132" s="760"/>
      <c r="K132" s="761"/>
    </row>
    <row r="133" spans="2:11" ht="16.05" customHeight="1" x14ac:dyDescent="0.25">
      <c r="B133" s="757"/>
      <c r="C133" s="758"/>
      <c r="D133" s="758"/>
      <c r="E133" s="758"/>
      <c r="F133" s="758"/>
      <c r="G133" s="759"/>
      <c r="H133" s="760"/>
      <c r="I133" s="760"/>
      <c r="J133" s="760"/>
      <c r="K133" s="761"/>
    </row>
    <row r="134" spans="2:11" ht="16.05" customHeight="1" x14ac:dyDescent="0.25">
      <c r="B134" s="757"/>
      <c r="C134" s="758"/>
      <c r="D134" s="758"/>
      <c r="E134" s="758"/>
      <c r="F134" s="758"/>
      <c r="G134" s="759"/>
      <c r="H134" s="760"/>
      <c r="I134" s="760"/>
      <c r="J134" s="760"/>
      <c r="K134" s="761"/>
    </row>
    <row r="135" spans="2:11" ht="16.05" customHeight="1" x14ac:dyDescent="0.25">
      <c r="B135" s="757"/>
      <c r="C135" s="758"/>
      <c r="D135" s="758"/>
      <c r="E135" s="758"/>
      <c r="F135" s="758"/>
      <c r="G135" s="759"/>
      <c r="H135" s="760"/>
      <c r="I135" s="760"/>
      <c r="J135" s="760"/>
      <c r="K135" s="761"/>
    </row>
    <row r="136" spans="2:11" ht="16.05" customHeight="1" x14ac:dyDescent="0.25">
      <c r="B136" s="757"/>
      <c r="C136" s="758"/>
      <c r="D136" s="758"/>
      <c r="E136" s="758"/>
      <c r="F136" s="758"/>
      <c r="G136" s="759"/>
      <c r="H136" s="760"/>
      <c r="I136" s="760"/>
      <c r="J136" s="760"/>
      <c r="K136" s="761"/>
    </row>
    <row r="137" spans="2:11" ht="16.05" customHeight="1" x14ac:dyDescent="0.25">
      <c r="B137" s="757"/>
      <c r="C137" s="758"/>
      <c r="D137" s="758"/>
      <c r="E137" s="758"/>
      <c r="F137" s="758"/>
      <c r="G137" s="759"/>
      <c r="H137" s="760"/>
      <c r="I137" s="760"/>
      <c r="J137" s="760"/>
      <c r="K137" s="761"/>
    </row>
    <row r="138" spans="2:11" ht="16.05" customHeight="1" x14ac:dyDescent="0.25">
      <c r="B138" s="757"/>
      <c r="C138" s="758"/>
      <c r="D138" s="758"/>
      <c r="E138" s="758"/>
      <c r="F138" s="758"/>
      <c r="G138" s="759"/>
      <c r="H138" s="760"/>
      <c r="I138" s="760"/>
      <c r="J138" s="760"/>
      <c r="K138" s="761"/>
    </row>
    <row r="139" spans="2:11" ht="16.05" customHeight="1" x14ac:dyDescent="0.25">
      <c r="B139" s="757"/>
      <c r="C139" s="758"/>
      <c r="D139" s="758"/>
      <c r="E139" s="758"/>
      <c r="F139" s="758"/>
      <c r="G139" s="759"/>
      <c r="H139" s="760"/>
      <c r="I139" s="760"/>
      <c r="J139" s="760"/>
      <c r="K139" s="761"/>
    </row>
    <row r="140" spans="2:11" ht="16.05" customHeight="1" x14ac:dyDescent="0.25">
      <c r="B140" s="757"/>
      <c r="C140" s="758"/>
      <c r="D140" s="758"/>
      <c r="E140" s="758"/>
      <c r="F140" s="758"/>
      <c r="G140" s="759"/>
      <c r="H140" s="760"/>
      <c r="I140" s="760"/>
      <c r="J140" s="760"/>
      <c r="K140" s="761"/>
    </row>
    <row r="141" spans="2:11" ht="16.05" customHeight="1" thickBot="1" x14ac:dyDescent="0.3">
      <c r="B141" s="762"/>
      <c r="C141" s="763"/>
      <c r="D141" s="763"/>
      <c r="E141" s="763"/>
      <c r="F141" s="763"/>
      <c r="G141" s="764"/>
      <c r="H141" s="765"/>
      <c r="I141" s="765"/>
      <c r="J141" s="765"/>
      <c r="K141" s="766"/>
    </row>
    <row r="142" spans="2:11" ht="16.05" customHeight="1" x14ac:dyDescent="0.25"/>
    <row r="143" spans="2:11" ht="16.05" customHeight="1" x14ac:dyDescent="0.25"/>
    <row r="144" spans="2:11"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row r="1128" ht="16.05" customHeight="1" x14ac:dyDescent="0.25"/>
    <row r="1129" ht="16.05" customHeight="1" x14ac:dyDescent="0.25"/>
    <row r="1130" ht="16.05" customHeight="1" x14ac:dyDescent="0.25"/>
    <row r="1131" ht="16.05" customHeight="1" x14ac:dyDescent="0.25"/>
    <row r="1132" ht="16.05" customHeight="1" x14ac:dyDescent="0.25"/>
    <row r="1133" ht="16.05" customHeight="1" x14ac:dyDescent="0.25"/>
    <row r="1134" ht="16.05" customHeight="1" x14ac:dyDescent="0.25"/>
    <row r="1135" ht="16.05" customHeight="1" x14ac:dyDescent="0.25"/>
    <row r="1136" ht="16.05" customHeight="1" x14ac:dyDescent="0.25"/>
    <row r="1137" ht="16.05" customHeight="1" x14ac:dyDescent="0.25"/>
    <row r="1138" ht="16.05" customHeight="1" x14ac:dyDescent="0.25"/>
    <row r="1139" ht="16.05" customHeight="1" x14ac:dyDescent="0.25"/>
    <row r="1140" ht="16.05" customHeight="1" x14ac:dyDescent="0.25"/>
    <row r="1141" ht="16.05" customHeight="1" x14ac:dyDescent="0.25"/>
    <row r="1142" ht="16.05" customHeight="1" x14ac:dyDescent="0.25"/>
    <row r="1143" ht="16.05" customHeight="1" x14ac:dyDescent="0.25"/>
    <row r="1144" ht="16.05" customHeight="1" x14ac:dyDescent="0.25"/>
    <row r="1145" ht="16.05" customHeight="1" x14ac:dyDescent="0.25"/>
    <row r="1146" ht="16.05" customHeight="1" x14ac:dyDescent="0.25"/>
    <row r="1147" ht="16.05" customHeight="1" x14ac:dyDescent="0.25"/>
    <row r="1148" ht="16.05" customHeight="1" x14ac:dyDescent="0.25"/>
    <row r="1149" ht="16.05" customHeight="1" x14ac:dyDescent="0.25"/>
    <row r="1150" ht="16.05" customHeight="1" x14ac:dyDescent="0.25"/>
    <row r="1151" ht="16.05" customHeight="1" x14ac:dyDescent="0.25"/>
    <row r="1152" ht="16.05" customHeight="1" x14ac:dyDescent="0.25"/>
  </sheetData>
  <sheetProtection sheet="1" objects="1" scenarios="1"/>
  <mergeCells count="2">
    <mergeCell ref="B3:C3"/>
    <mergeCell ref="B48:J48"/>
  </mergeCells>
  <phoneticPr fontId="2" type="noConversion"/>
  <dataValidations count="6">
    <dataValidation allowBlank="1" showInputMessage="1" showErrorMessage="1" prompt="比如：营销的批次、三级的业态等因素需要对产品进行区分" sqref="G26 G75 G51"/>
    <dataValidation allowBlank="1" showInputMessage="1" showErrorMessage="1" prompt="若是车位填个数" sqref="L26"/>
    <dataValidation type="list" allowBlank="1" showInputMessage="1" showErrorMessage="1" sqref="C77:C96 B100:B141 C28:C47 C53:C72">
      <formula1>运营分期</formula1>
    </dataValidation>
    <dataValidation type="list" allowBlank="1" showInputMessage="1" showErrorMessage="1" sqref="H28:H47 H77:H96 H53:H72">
      <formula1>"精装,毛坯"</formula1>
    </dataValidation>
    <dataValidation type="list" allowBlank="1" showInputMessage="1" showErrorMessage="1" sqref="Q28:Q47 R53:R72 Q77:Q96">
      <formula1>"是,否"</formula1>
    </dataValidation>
    <dataValidation type="list" allowBlank="1" showInputMessage="1" showErrorMessage="1" sqref="F100:F141">
      <formula1>二级业态</formula1>
    </dataValidation>
  </dataValidations>
  <pageMargins left="0.7" right="0.7" top="0.75" bottom="0.75" header="0.3" footer="0.3"/>
  <pageSetup paperSize="9" orientation="portrait" r:id="rId1"/>
  <ignoredErrors>
    <ignoredError sqref="AC35:AC47 AF34:AF47 AC30:AC34 AF29:AF33" evalError="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名称定义!$C$3:$C$12</xm:f>
          </x14:formula1>
          <xm:sqref>D28:D47 D53:D72 D77:D96 C100:C141</xm:sqref>
        </x14:dataValidation>
        <x14:dataValidation type="list" allowBlank="1" showInputMessage="1" showErrorMessage="1">
          <x14:formula1>
            <xm:f>OFFSET(名称定义!$G$2,INDEX(名称定义!$D$3:$D$12,MATCH($D28,名称定义!$C$3:$C$12,0)),0,INDEX(名称定义!$E$3:$E$12,MATCH($D28,名称定义!$C$3:$C$12,0)),1)</xm:f>
          </x14:formula1>
          <xm:sqref>E28:E47 E53:E72 E77:E96</xm:sqref>
        </x14:dataValidation>
        <x14:dataValidation type="list" allowBlank="1" showInputMessage="1" showErrorMessage="1">
          <x14:formula1>
            <xm:f>OFFSET(名称定义!$G$2,INDEX(名称定义!$D$3:$D$12,MATCH($C100,名称定义!$C$3:$C$12,0)),0,INDEX(名称定义!$E$3:$E$12,MATCH($C100,名称定义!$C$3:$C$12,0)),1)</xm:f>
          </x14:formula1>
          <xm:sqref>D100:D141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108"/>
  <sheetViews>
    <sheetView showGridLines="0" showZeros="0" zoomScale="95" zoomScaleNormal="95" workbookViewId="0">
      <pane xSplit="6" ySplit="4" topLeftCell="G5" activePane="bottomRight" state="frozen"/>
      <selection pane="topRight" activeCell="G1" sqref="G1"/>
      <selection pane="bottomLeft" activeCell="A5" sqref="A5"/>
      <selection pane="bottomRight" activeCell="J1" sqref="J1"/>
    </sheetView>
  </sheetViews>
  <sheetFormatPr defaultRowHeight="15" x14ac:dyDescent="0.25"/>
  <cols>
    <col min="1" max="1" width="2.77734375" style="67" customWidth="1"/>
    <col min="2" max="4" width="9.109375" style="67" bestFit="1" customWidth="1"/>
    <col min="5" max="5" width="15.21875" style="67" bestFit="1" customWidth="1"/>
    <col min="6" max="6" width="11.109375" style="67" bestFit="1" customWidth="1"/>
    <col min="7" max="15" width="12.77734375" style="67" customWidth="1"/>
    <col min="16" max="16" width="11.88671875" style="67" customWidth="1"/>
    <col min="17" max="20" width="12.77734375" style="67" customWidth="1"/>
    <col min="21" max="21" width="14.5546875" style="67" customWidth="1"/>
    <col min="22" max="22" width="12.77734375" style="67" customWidth="1"/>
    <col min="23" max="23" width="14.33203125" style="67" customWidth="1"/>
    <col min="24" max="25" width="12.77734375" style="67" customWidth="1"/>
    <col min="26" max="16384" width="8.88671875" style="67"/>
  </cols>
  <sheetData>
    <row r="1" spans="2:25" ht="36" customHeight="1" x14ac:dyDescent="0.25"/>
    <row r="2" spans="2:25" ht="19.95" customHeight="1" thickBot="1" x14ac:dyDescent="0.3">
      <c r="B2" s="82" t="s">
        <v>195</v>
      </c>
      <c r="M2" s="126" t="s">
        <v>340</v>
      </c>
      <c r="N2" s="126" t="s">
        <v>341</v>
      </c>
      <c r="U2" s="126" t="s">
        <v>342</v>
      </c>
    </row>
    <row r="3" spans="2:25" ht="31.2" x14ac:dyDescent="0.25">
      <c r="B3" s="221" t="s">
        <v>196</v>
      </c>
      <c r="C3" s="214" t="s">
        <v>197</v>
      </c>
      <c r="D3" s="214" t="s">
        <v>313</v>
      </c>
      <c r="E3" s="214" t="s">
        <v>114</v>
      </c>
      <c r="F3" s="214" t="s">
        <v>314</v>
      </c>
      <c r="G3" s="214" t="s">
        <v>316</v>
      </c>
      <c r="H3" s="214" t="s">
        <v>325</v>
      </c>
      <c r="I3" s="214" t="s">
        <v>326</v>
      </c>
      <c r="J3" s="214" t="s">
        <v>327</v>
      </c>
      <c r="K3" s="214" t="s">
        <v>317</v>
      </c>
      <c r="L3" s="214" t="s">
        <v>324</v>
      </c>
      <c r="M3" s="214" t="s">
        <v>328</v>
      </c>
      <c r="N3" s="214" t="s">
        <v>318</v>
      </c>
      <c r="O3" s="214" t="s">
        <v>331</v>
      </c>
      <c r="P3" s="214" t="s">
        <v>330</v>
      </c>
      <c r="Q3" s="214" t="s">
        <v>329</v>
      </c>
      <c r="R3" s="214" t="s">
        <v>319</v>
      </c>
      <c r="S3" s="214" t="s">
        <v>320</v>
      </c>
      <c r="T3" s="214" t="s">
        <v>321</v>
      </c>
      <c r="U3" s="214" t="s">
        <v>322</v>
      </c>
      <c r="V3" s="214" t="s">
        <v>332</v>
      </c>
      <c r="W3" s="214" t="s">
        <v>333</v>
      </c>
      <c r="X3" s="214" t="s">
        <v>323</v>
      </c>
      <c r="Y3" s="222"/>
    </row>
    <row r="4" spans="2:25" ht="16.05" customHeight="1" x14ac:dyDescent="0.25">
      <c r="B4" s="123"/>
      <c r="C4" s="127" t="s">
        <v>339</v>
      </c>
      <c r="D4" s="128"/>
      <c r="E4" s="128"/>
      <c r="F4" s="129"/>
      <c r="G4" s="130">
        <f t="array" ref="G4">MIN(IF(G5:G24&gt;2000,G5:G24))</f>
        <v>0</v>
      </c>
      <c r="H4" s="130">
        <f t="array" ref="H4">MIN(IF(H5:H24&gt;2000,H5:H24))</f>
        <v>0</v>
      </c>
      <c r="I4" s="130">
        <f t="array" ref="I4">MIN(IF(I5:I24&gt;2000,I5:I24))</f>
        <v>0</v>
      </c>
      <c r="J4" s="130">
        <f t="array" ref="J4">MIN(IF(J5:J24&gt;2000,J5:J24))</f>
        <v>0</v>
      </c>
      <c r="K4" s="130">
        <f t="array" ref="K4">MIN(IF(K5:K24&gt;2000,K5:K24))</f>
        <v>0</v>
      </c>
      <c r="L4" s="130">
        <f t="array" ref="L4">MIN(IF(L5:L24&gt;2000,L5:L24))</f>
        <v>0</v>
      </c>
      <c r="M4" s="130">
        <f t="array" ref="M4">MIN(IF(M5:M24&gt;2000,M5:M24))</f>
        <v>0</v>
      </c>
      <c r="N4" s="130">
        <f t="array" ref="N4">MIN(IF(N5:N24&gt;2000,N5:N24))</f>
        <v>0</v>
      </c>
      <c r="O4" s="130">
        <f t="array" ref="O4">MIN(IF(O5:O24&gt;2000,O5:O24))</f>
        <v>0</v>
      </c>
      <c r="P4" s="130">
        <f t="array" ref="P4">MIN(IF(P5:P24&gt;2000,P5:P24))</f>
        <v>0</v>
      </c>
      <c r="Q4" s="130">
        <f t="array" ref="Q4">MIN(IF(Q5:Q24&gt;2000,Q5:Q24))</f>
        <v>0</v>
      </c>
      <c r="R4" s="130">
        <f t="array" ref="R4">MIN(IF(R5:R24&gt;2000,R5:R24))</f>
        <v>0</v>
      </c>
      <c r="S4" s="130">
        <f t="array" ref="S4">MIN(IF(S5:S24&gt;2000,S5:S24))</f>
        <v>0</v>
      </c>
      <c r="T4" s="130">
        <f t="array" ref="T4">MIN(IF(T5:T24&gt;2000,T5:T24))</f>
        <v>0</v>
      </c>
      <c r="U4" s="130">
        <f t="array" ref="U4">MAX(IF(U5:U24&gt;2000,U5:U24))</f>
        <v>0</v>
      </c>
      <c r="V4" s="130">
        <f t="array" ref="V4">MAX(IF(V5:V24&gt;2000,V5:V24))</f>
        <v>0</v>
      </c>
      <c r="W4" s="130">
        <f t="array" ref="W4">MAX(IF(W5:W24&gt;2000,W5:W24))</f>
        <v>0</v>
      </c>
      <c r="X4" s="130">
        <f t="array" ref="X4">MAX(IF(X5:X24&gt;2000,X5:X24))</f>
        <v>0</v>
      </c>
      <c r="Y4" s="131"/>
    </row>
    <row r="5" spans="2:25" ht="16.05" customHeight="1" x14ac:dyDescent="0.25">
      <c r="B5" s="124" t="s">
        <v>315</v>
      </c>
      <c r="C5" s="132">
        <f>'B2-规划信息'!C28</f>
        <v>0</v>
      </c>
      <c r="D5" s="132">
        <f>'B2-规划信息'!D28</f>
        <v>0</v>
      </c>
      <c r="E5" s="132">
        <f>'B2-规划信息'!E28</f>
        <v>0</v>
      </c>
      <c r="F5" s="133">
        <f>'B2-规划信息'!F28</f>
        <v>0</v>
      </c>
      <c r="G5" s="140"/>
      <c r="H5" s="140"/>
      <c r="I5" s="140"/>
      <c r="J5" s="141"/>
      <c r="K5" s="142"/>
      <c r="L5" s="142"/>
      <c r="M5" s="142"/>
      <c r="N5" s="142"/>
      <c r="O5" s="142"/>
      <c r="P5" s="142"/>
      <c r="Q5" s="142"/>
      <c r="R5" s="142"/>
      <c r="S5" s="142"/>
      <c r="T5" s="142"/>
      <c r="U5" s="142"/>
      <c r="V5" s="142"/>
      <c r="W5" s="142"/>
      <c r="X5" s="142"/>
      <c r="Y5" s="143"/>
    </row>
    <row r="6" spans="2:25" ht="16.05" customHeight="1" x14ac:dyDescent="0.25">
      <c r="B6" s="124" t="s">
        <v>229</v>
      </c>
      <c r="C6" s="132">
        <f>'B2-规划信息'!C29</f>
        <v>0</v>
      </c>
      <c r="D6" s="132">
        <f>'B2-规划信息'!D29</f>
        <v>0</v>
      </c>
      <c r="E6" s="132">
        <f>'B2-规划信息'!E29</f>
        <v>0</v>
      </c>
      <c r="F6" s="133">
        <f>'B2-规划信息'!F29</f>
        <v>0</v>
      </c>
      <c r="G6" s="140"/>
      <c r="H6" s="140"/>
      <c r="I6" s="140"/>
      <c r="J6" s="141"/>
      <c r="K6" s="142"/>
      <c r="L6" s="142"/>
      <c r="M6" s="142"/>
      <c r="N6" s="142"/>
      <c r="O6" s="142"/>
      <c r="P6" s="142"/>
      <c r="Q6" s="142"/>
      <c r="R6" s="142"/>
      <c r="S6" s="142"/>
      <c r="T6" s="142"/>
      <c r="U6" s="142"/>
      <c r="V6" s="142"/>
      <c r="W6" s="142"/>
      <c r="X6" s="142"/>
      <c r="Y6" s="143"/>
    </row>
    <row r="7" spans="2:25" ht="16.05" customHeight="1" x14ac:dyDescent="0.25">
      <c r="B7" s="124" t="s">
        <v>230</v>
      </c>
      <c r="C7" s="132">
        <f>'B2-规划信息'!C30</f>
        <v>0</v>
      </c>
      <c r="D7" s="132">
        <f>'B2-规划信息'!D30</f>
        <v>0</v>
      </c>
      <c r="E7" s="132">
        <f>'B2-规划信息'!E30</f>
        <v>0</v>
      </c>
      <c r="F7" s="133">
        <f>'B2-规划信息'!F30</f>
        <v>0</v>
      </c>
      <c r="G7" s="140"/>
      <c r="H7" s="140"/>
      <c r="I7" s="140"/>
      <c r="J7" s="141"/>
      <c r="K7" s="142"/>
      <c r="L7" s="142"/>
      <c r="M7" s="142"/>
      <c r="N7" s="142"/>
      <c r="O7" s="142"/>
      <c r="P7" s="142"/>
      <c r="Q7" s="142"/>
      <c r="R7" s="142"/>
      <c r="S7" s="142"/>
      <c r="T7" s="142"/>
      <c r="U7" s="142"/>
      <c r="V7" s="142"/>
      <c r="W7" s="142"/>
      <c r="X7" s="142"/>
      <c r="Y7" s="143"/>
    </row>
    <row r="8" spans="2:25" ht="16.05" customHeight="1" x14ac:dyDescent="0.25">
      <c r="B8" s="124" t="s">
        <v>231</v>
      </c>
      <c r="C8" s="132">
        <f>'B2-规划信息'!C31</f>
        <v>0</v>
      </c>
      <c r="D8" s="132">
        <f>'B2-规划信息'!D31</f>
        <v>0</v>
      </c>
      <c r="E8" s="132">
        <f>'B2-规划信息'!E31</f>
        <v>0</v>
      </c>
      <c r="F8" s="133">
        <f>'B2-规划信息'!F31</f>
        <v>0</v>
      </c>
      <c r="G8" s="140"/>
      <c r="H8" s="140"/>
      <c r="I8" s="140"/>
      <c r="J8" s="141"/>
      <c r="K8" s="142"/>
      <c r="L8" s="142"/>
      <c r="M8" s="142"/>
      <c r="N8" s="142"/>
      <c r="O8" s="142"/>
      <c r="P8" s="142"/>
      <c r="Q8" s="142"/>
      <c r="R8" s="142"/>
      <c r="S8" s="142"/>
      <c r="T8" s="142"/>
      <c r="U8" s="142"/>
      <c r="V8" s="142"/>
      <c r="W8" s="142"/>
      <c r="X8" s="142"/>
      <c r="Y8" s="143"/>
    </row>
    <row r="9" spans="2:25" ht="16.05" customHeight="1" x14ac:dyDescent="0.25">
      <c r="B9" s="124" t="s">
        <v>232</v>
      </c>
      <c r="C9" s="132">
        <f>'B2-规划信息'!C32</f>
        <v>0</v>
      </c>
      <c r="D9" s="132">
        <f>'B2-规划信息'!D32</f>
        <v>0</v>
      </c>
      <c r="E9" s="132">
        <f>'B2-规划信息'!E32</f>
        <v>0</v>
      </c>
      <c r="F9" s="133">
        <f>'B2-规划信息'!F32</f>
        <v>0</v>
      </c>
      <c r="G9" s="140"/>
      <c r="H9" s="140"/>
      <c r="I9" s="140"/>
      <c r="J9" s="141"/>
      <c r="K9" s="142"/>
      <c r="L9" s="142"/>
      <c r="M9" s="142"/>
      <c r="N9" s="142"/>
      <c r="O9" s="142"/>
      <c r="P9" s="142"/>
      <c r="Q9" s="142"/>
      <c r="R9" s="142"/>
      <c r="S9" s="142"/>
      <c r="T9" s="142"/>
      <c r="U9" s="142"/>
      <c r="V9" s="142"/>
      <c r="W9" s="142"/>
      <c r="X9" s="142"/>
      <c r="Y9" s="143"/>
    </row>
    <row r="10" spans="2:25" ht="16.05" customHeight="1" x14ac:dyDescent="0.25">
      <c r="B10" s="124" t="s">
        <v>233</v>
      </c>
      <c r="C10" s="132">
        <f>'B2-规划信息'!C33</f>
        <v>0</v>
      </c>
      <c r="D10" s="132">
        <f>'B2-规划信息'!D33</f>
        <v>0</v>
      </c>
      <c r="E10" s="132">
        <f>'B2-规划信息'!E33</f>
        <v>0</v>
      </c>
      <c r="F10" s="133">
        <f>'B2-规划信息'!F33</f>
        <v>0</v>
      </c>
      <c r="G10" s="140"/>
      <c r="H10" s="140"/>
      <c r="I10" s="140"/>
      <c r="J10" s="141"/>
      <c r="K10" s="142"/>
      <c r="L10" s="142"/>
      <c r="M10" s="142"/>
      <c r="N10" s="142"/>
      <c r="O10" s="142"/>
      <c r="P10" s="142"/>
      <c r="Q10" s="142"/>
      <c r="R10" s="142"/>
      <c r="S10" s="142"/>
      <c r="T10" s="142"/>
      <c r="U10" s="142"/>
      <c r="V10" s="142"/>
      <c r="W10" s="142"/>
      <c r="X10" s="142"/>
      <c r="Y10" s="143"/>
    </row>
    <row r="11" spans="2:25" ht="16.05" customHeight="1" x14ac:dyDescent="0.25">
      <c r="B11" s="124" t="s">
        <v>234</v>
      </c>
      <c r="C11" s="132">
        <f>'B2-规划信息'!C34</f>
        <v>0</v>
      </c>
      <c r="D11" s="132">
        <f>'B2-规划信息'!D34</f>
        <v>0</v>
      </c>
      <c r="E11" s="132">
        <f>'B2-规划信息'!E34</f>
        <v>0</v>
      </c>
      <c r="F11" s="133">
        <f>'B2-规划信息'!F34</f>
        <v>0</v>
      </c>
      <c r="G11" s="140"/>
      <c r="H11" s="140"/>
      <c r="I11" s="140"/>
      <c r="J11" s="141"/>
      <c r="K11" s="142"/>
      <c r="L11" s="142"/>
      <c r="M11" s="142"/>
      <c r="N11" s="142"/>
      <c r="O11" s="142"/>
      <c r="P11" s="142"/>
      <c r="Q11" s="142"/>
      <c r="R11" s="142"/>
      <c r="S11" s="142"/>
      <c r="T11" s="142"/>
      <c r="U11" s="142"/>
      <c r="V11" s="142"/>
      <c r="W11" s="142"/>
      <c r="X11" s="142"/>
      <c r="Y11" s="143"/>
    </row>
    <row r="12" spans="2:25" ht="16.05" customHeight="1" x14ac:dyDescent="0.25">
      <c r="B12" s="124" t="s">
        <v>235</v>
      </c>
      <c r="C12" s="132">
        <f>'B2-规划信息'!C35</f>
        <v>0</v>
      </c>
      <c r="D12" s="132">
        <f>'B2-规划信息'!D35</f>
        <v>0</v>
      </c>
      <c r="E12" s="132">
        <f>'B2-规划信息'!E35</f>
        <v>0</v>
      </c>
      <c r="F12" s="133">
        <f>'B2-规划信息'!F35</f>
        <v>0</v>
      </c>
      <c r="G12" s="140"/>
      <c r="H12" s="140"/>
      <c r="I12" s="140"/>
      <c r="J12" s="141"/>
      <c r="K12" s="142"/>
      <c r="L12" s="142"/>
      <c r="M12" s="142"/>
      <c r="N12" s="142"/>
      <c r="O12" s="142"/>
      <c r="P12" s="142"/>
      <c r="Q12" s="142"/>
      <c r="R12" s="142"/>
      <c r="S12" s="142"/>
      <c r="T12" s="142"/>
      <c r="U12" s="142"/>
      <c r="V12" s="142"/>
      <c r="W12" s="142"/>
      <c r="X12" s="142"/>
      <c r="Y12" s="143"/>
    </row>
    <row r="13" spans="2:25" ht="16.05" customHeight="1" x14ac:dyDescent="0.25">
      <c r="B13" s="124" t="s">
        <v>236</v>
      </c>
      <c r="C13" s="132">
        <f>'B2-规划信息'!C36</f>
        <v>0</v>
      </c>
      <c r="D13" s="132">
        <f>'B2-规划信息'!D36</f>
        <v>0</v>
      </c>
      <c r="E13" s="132">
        <f>'B2-规划信息'!E36</f>
        <v>0</v>
      </c>
      <c r="F13" s="133">
        <f>'B2-规划信息'!F36</f>
        <v>0</v>
      </c>
      <c r="G13" s="140"/>
      <c r="H13" s="140"/>
      <c r="I13" s="140"/>
      <c r="J13" s="141"/>
      <c r="K13" s="142"/>
      <c r="L13" s="142"/>
      <c r="M13" s="142"/>
      <c r="N13" s="142"/>
      <c r="O13" s="142"/>
      <c r="P13" s="142"/>
      <c r="Q13" s="142"/>
      <c r="R13" s="142"/>
      <c r="S13" s="142"/>
      <c r="T13" s="142"/>
      <c r="U13" s="142"/>
      <c r="V13" s="142"/>
      <c r="W13" s="142"/>
      <c r="X13" s="142"/>
      <c r="Y13" s="143"/>
    </row>
    <row r="14" spans="2:25" ht="16.05" customHeight="1" x14ac:dyDescent="0.25">
      <c r="B14" s="124" t="s">
        <v>237</v>
      </c>
      <c r="C14" s="132">
        <f>'B2-规划信息'!C37</f>
        <v>0</v>
      </c>
      <c r="D14" s="132">
        <f>'B2-规划信息'!D37</f>
        <v>0</v>
      </c>
      <c r="E14" s="132">
        <f>'B2-规划信息'!E37</f>
        <v>0</v>
      </c>
      <c r="F14" s="133">
        <f>'B2-规划信息'!F37</f>
        <v>0</v>
      </c>
      <c r="G14" s="140"/>
      <c r="H14" s="140"/>
      <c r="I14" s="140"/>
      <c r="J14" s="141"/>
      <c r="K14" s="142"/>
      <c r="L14" s="142"/>
      <c r="M14" s="142"/>
      <c r="N14" s="142"/>
      <c r="O14" s="142"/>
      <c r="P14" s="142"/>
      <c r="Q14" s="142"/>
      <c r="R14" s="142"/>
      <c r="S14" s="142"/>
      <c r="T14" s="142"/>
      <c r="U14" s="142"/>
      <c r="V14" s="142"/>
      <c r="W14" s="142"/>
      <c r="X14" s="142"/>
      <c r="Y14" s="143"/>
    </row>
    <row r="15" spans="2:25" ht="16.05" customHeight="1" x14ac:dyDescent="0.25">
      <c r="B15" s="124" t="s">
        <v>238</v>
      </c>
      <c r="C15" s="132">
        <f>'B2-规划信息'!C38</f>
        <v>0</v>
      </c>
      <c r="D15" s="132">
        <f>'B2-规划信息'!D38</f>
        <v>0</v>
      </c>
      <c r="E15" s="132">
        <f>'B2-规划信息'!E38</f>
        <v>0</v>
      </c>
      <c r="F15" s="133">
        <f>'B2-规划信息'!F38</f>
        <v>0</v>
      </c>
      <c r="G15" s="140"/>
      <c r="H15" s="140"/>
      <c r="I15" s="140"/>
      <c r="J15" s="141"/>
      <c r="K15" s="142"/>
      <c r="L15" s="142"/>
      <c r="M15" s="142"/>
      <c r="N15" s="142"/>
      <c r="O15" s="142"/>
      <c r="P15" s="142"/>
      <c r="Q15" s="142"/>
      <c r="R15" s="142"/>
      <c r="S15" s="142"/>
      <c r="T15" s="142"/>
      <c r="U15" s="142"/>
      <c r="V15" s="142"/>
      <c r="W15" s="142"/>
      <c r="X15" s="142"/>
      <c r="Y15" s="143"/>
    </row>
    <row r="16" spans="2:25" ht="16.05" customHeight="1" x14ac:dyDescent="0.25">
      <c r="B16" s="124" t="s">
        <v>239</v>
      </c>
      <c r="C16" s="132">
        <f>'B2-规划信息'!C39</f>
        <v>0</v>
      </c>
      <c r="D16" s="132">
        <f>'B2-规划信息'!D39</f>
        <v>0</v>
      </c>
      <c r="E16" s="132">
        <f>'B2-规划信息'!E39</f>
        <v>0</v>
      </c>
      <c r="F16" s="133">
        <f>'B2-规划信息'!F39</f>
        <v>0</v>
      </c>
      <c r="G16" s="140"/>
      <c r="H16" s="140"/>
      <c r="I16" s="140"/>
      <c r="J16" s="141"/>
      <c r="K16" s="142"/>
      <c r="L16" s="142"/>
      <c r="M16" s="142"/>
      <c r="N16" s="142"/>
      <c r="O16" s="142"/>
      <c r="P16" s="142"/>
      <c r="Q16" s="142"/>
      <c r="R16" s="142"/>
      <c r="S16" s="142"/>
      <c r="T16" s="142"/>
      <c r="U16" s="142"/>
      <c r="V16" s="142"/>
      <c r="W16" s="142"/>
      <c r="X16" s="142"/>
      <c r="Y16" s="143"/>
    </row>
    <row r="17" spans="2:25" ht="16.05" customHeight="1" x14ac:dyDescent="0.25">
      <c r="B17" s="124" t="s">
        <v>240</v>
      </c>
      <c r="C17" s="132">
        <f>'B2-规划信息'!C40</f>
        <v>0</v>
      </c>
      <c r="D17" s="132">
        <f>'B2-规划信息'!D40</f>
        <v>0</v>
      </c>
      <c r="E17" s="132">
        <f>'B2-规划信息'!E40</f>
        <v>0</v>
      </c>
      <c r="F17" s="133">
        <f>'B2-规划信息'!F40</f>
        <v>0</v>
      </c>
      <c r="G17" s="140"/>
      <c r="H17" s="140"/>
      <c r="I17" s="140"/>
      <c r="J17" s="141"/>
      <c r="K17" s="142"/>
      <c r="L17" s="142"/>
      <c r="M17" s="142"/>
      <c r="N17" s="142"/>
      <c r="O17" s="142"/>
      <c r="P17" s="142"/>
      <c r="Q17" s="142"/>
      <c r="R17" s="142"/>
      <c r="S17" s="142"/>
      <c r="T17" s="142"/>
      <c r="U17" s="142"/>
      <c r="V17" s="142"/>
      <c r="W17" s="142"/>
      <c r="X17" s="142"/>
      <c r="Y17" s="143"/>
    </row>
    <row r="18" spans="2:25" ht="16.05" customHeight="1" x14ac:dyDescent="0.25">
      <c r="B18" s="124" t="s">
        <v>241</v>
      </c>
      <c r="C18" s="132">
        <f>'B2-规划信息'!C41</f>
        <v>0</v>
      </c>
      <c r="D18" s="132">
        <f>'B2-规划信息'!D41</f>
        <v>0</v>
      </c>
      <c r="E18" s="132">
        <f>'B2-规划信息'!E41</f>
        <v>0</v>
      </c>
      <c r="F18" s="133">
        <f>'B2-规划信息'!F41</f>
        <v>0</v>
      </c>
      <c r="G18" s="140"/>
      <c r="H18" s="140"/>
      <c r="I18" s="140"/>
      <c r="J18" s="141"/>
      <c r="K18" s="142"/>
      <c r="L18" s="142"/>
      <c r="M18" s="142"/>
      <c r="N18" s="142"/>
      <c r="O18" s="142"/>
      <c r="P18" s="142"/>
      <c r="Q18" s="142"/>
      <c r="R18" s="142"/>
      <c r="S18" s="142"/>
      <c r="T18" s="142"/>
      <c r="U18" s="142"/>
      <c r="V18" s="142"/>
      <c r="W18" s="142"/>
      <c r="X18" s="142"/>
      <c r="Y18" s="143"/>
    </row>
    <row r="19" spans="2:25" ht="16.05" customHeight="1" x14ac:dyDescent="0.25">
      <c r="B19" s="124" t="s">
        <v>242</v>
      </c>
      <c r="C19" s="132">
        <f>'B2-规划信息'!C42</f>
        <v>0</v>
      </c>
      <c r="D19" s="132">
        <f>'B2-规划信息'!D42</f>
        <v>0</v>
      </c>
      <c r="E19" s="132">
        <f>'B2-规划信息'!E42</f>
        <v>0</v>
      </c>
      <c r="F19" s="133">
        <f>'B2-规划信息'!F42</f>
        <v>0</v>
      </c>
      <c r="G19" s="140"/>
      <c r="H19" s="140"/>
      <c r="I19" s="140"/>
      <c r="J19" s="141"/>
      <c r="K19" s="142"/>
      <c r="L19" s="142"/>
      <c r="M19" s="142"/>
      <c r="N19" s="142"/>
      <c r="O19" s="142"/>
      <c r="P19" s="142"/>
      <c r="Q19" s="142"/>
      <c r="R19" s="142"/>
      <c r="S19" s="142"/>
      <c r="T19" s="142"/>
      <c r="U19" s="142"/>
      <c r="V19" s="142"/>
      <c r="W19" s="142"/>
      <c r="X19" s="142"/>
      <c r="Y19" s="143"/>
    </row>
    <row r="20" spans="2:25" ht="16.05" customHeight="1" x14ac:dyDescent="0.25">
      <c r="B20" s="124" t="s">
        <v>243</v>
      </c>
      <c r="C20" s="132">
        <f>'B2-规划信息'!C43</f>
        <v>0</v>
      </c>
      <c r="D20" s="132">
        <f>'B2-规划信息'!D43</f>
        <v>0</v>
      </c>
      <c r="E20" s="132">
        <f>'B2-规划信息'!E43</f>
        <v>0</v>
      </c>
      <c r="F20" s="133">
        <f>'B2-规划信息'!F43</f>
        <v>0</v>
      </c>
      <c r="G20" s="140"/>
      <c r="H20" s="140"/>
      <c r="I20" s="140"/>
      <c r="J20" s="141"/>
      <c r="K20" s="142"/>
      <c r="L20" s="142"/>
      <c r="M20" s="142"/>
      <c r="N20" s="142"/>
      <c r="O20" s="142"/>
      <c r="P20" s="142"/>
      <c r="Q20" s="142"/>
      <c r="R20" s="142"/>
      <c r="S20" s="142"/>
      <c r="T20" s="142"/>
      <c r="U20" s="142"/>
      <c r="V20" s="142"/>
      <c r="W20" s="142"/>
      <c r="X20" s="142"/>
      <c r="Y20" s="143"/>
    </row>
    <row r="21" spans="2:25" ht="16.05" customHeight="1" x14ac:dyDescent="0.25">
      <c r="B21" s="124" t="s">
        <v>244</v>
      </c>
      <c r="C21" s="132">
        <f>'B2-规划信息'!C44</f>
        <v>0</v>
      </c>
      <c r="D21" s="132">
        <f>'B2-规划信息'!D44</f>
        <v>0</v>
      </c>
      <c r="E21" s="132">
        <f>'B2-规划信息'!E44</f>
        <v>0</v>
      </c>
      <c r="F21" s="133">
        <f>'B2-规划信息'!F44</f>
        <v>0</v>
      </c>
      <c r="G21" s="140"/>
      <c r="H21" s="140"/>
      <c r="I21" s="140"/>
      <c r="J21" s="141"/>
      <c r="K21" s="142"/>
      <c r="L21" s="142"/>
      <c r="M21" s="142"/>
      <c r="N21" s="142"/>
      <c r="O21" s="142"/>
      <c r="P21" s="142"/>
      <c r="Q21" s="142"/>
      <c r="R21" s="142"/>
      <c r="S21" s="142"/>
      <c r="T21" s="142"/>
      <c r="U21" s="142"/>
      <c r="V21" s="142"/>
      <c r="W21" s="142"/>
      <c r="X21" s="142"/>
      <c r="Y21" s="143"/>
    </row>
    <row r="22" spans="2:25" ht="16.05" customHeight="1" x14ac:dyDescent="0.25">
      <c r="B22" s="124" t="s">
        <v>245</v>
      </c>
      <c r="C22" s="132">
        <f>'B2-规划信息'!C45</f>
        <v>0</v>
      </c>
      <c r="D22" s="132">
        <f>'B2-规划信息'!D45</f>
        <v>0</v>
      </c>
      <c r="E22" s="132">
        <f>'B2-规划信息'!E45</f>
        <v>0</v>
      </c>
      <c r="F22" s="133">
        <f>'B2-规划信息'!F45</f>
        <v>0</v>
      </c>
      <c r="G22" s="140"/>
      <c r="H22" s="140"/>
      <c r="I22" s="140"/>
      <c r="J22" s="141"/>
      <c r="K22" s="142"/>
      <c r="L22" s="142"/>
      <c r="M22" s="142"/>
      <c r="N22" s="142"/>
      <c r="O22" s="142"/>
      <c r="P22" s="142"/>
      <c r="Q22" s="142"/>
      <c r="R22" s="142"/>
      <c r="S22" s="142"/>
      <c r="T22" s="142"/>
      <c r="U22" s="142"/>
      <c r="V22" s="142"/>
      <c r="W22" s="142"/>
      <c r="X22" s="142"/>
      <c r="Y22" s="143"/>
    </row>
    <row r="23" spans="2:25" ht="16.05" customHeight="1" x14ac:dyDescent="0.25">
      <c r="B23" s="124" t="s">
        <v>246</v>
      </c>
      <c r="C23" s="132">
        <f>'B2-规划信息'!C46</f>
        <v>0</v>
      </c>
      <c r="D23" s="132">
        <f>'B2-规划信息'!D46</f>
        <v>0</v>
      </c>
      <c r="E23" s="132">
        <f>'B2-规划信息'!E46</f>
        <v>0</v>
      </c>
      <c r="F23" s="133">
        <f>'B2-规划信息'!F46</f>
        <v>0</v>
      </c>
      <c r="G23" s="140"/>
      <c r="H23" s="140"/>
      <c r="I23" s="140"/>
      <c r="J23" s="141"/>
      <c r="K23" s="142"/>
      <c r="L23" s="142"/>
      <c r="M23" s="142"/>
      <c r="N23" s="142"/>
      <c r="O23" s="142"/>
      <c r="P23" s="142"/>
      <c r="Q23" s="142"/>
      <c r="R23" s="142"/>
      <c r="S23" s="142"/>
      <c r="T23" s="142"/>
      <c r="U23" s="142"/>
      <c r="V23" s="142"/>
      <c r="W23" s="142"/>
      <c r="X23" s="142"/>
      <c r="Y23" s="143"/>
    </row>
    <row r="24" spans="2:25" ht="16.05" customHeight="1" thickBot="1" x14ac:dyDescent="0.3">
      <c r="B24" s="125" t="s">
        <v>247</v>
      </c>
      <c r="C24" s="134">
        <f>'B2-规划信息'!C47</f>
        <v>0</v>
      </c>
      <c r="D24" s="134">
        <f>'B2-规划信息'!D47</f>
        <v>0</v>
      </c>
      <c r="E24" s="134">
        <f>'B2-规划信息'!E47</f>
        <v>0</v>
      </c>
      <c r="F24" s="135">
        <f>'B2-规划信息'!F47</f>
        <v>0</v>
      </c>
      <c r="G24" s="144"/>
      <c r="H24" s="144"/>
      <c r="I24" s="144"/>
      <c r="J24" s="145"/>
      <c r="K24" s="146"/>
      <c r="L24" s="146"/>
      <c r="M24" s="146"/>
      <c r="N24" s="146"/>
      <c r="O24" s="146"/>
      <c r="P24" s="146"/>
      <c r="Q24" s="146"/>
      <c r="R24" s="146"/>
      <c r="S24" s="146"/>
      <c r="T24" s="146"/>
      <c r="U24" s="146"/>
      <c r="V24" s="146"/>
      <c r="W24" s="146"/>
      <c r="X24" s="146"/>
      <c r="Y24" s="147"/>
    </row>
    <row r="25" spans="2:25" ht="16.05" customHeight="1" x14ac:dyDescent="0.25"/>
    <row r="26" spans="2:25" ht="19.95" customHeight="1" thickBot="1" x14ac:dyDescent="0.3">
      <c r="B26" s="82" t="s">
        <v>225</v>
      </c>
    </row>
    <row r="27" spans="2:25" ht="31.2" x14ac:dyDescent="0.25">
      <c r="B27" s="221" t="s">
        <v>196</v>
      </c>
      <c r="C27" s="214" t="s">
        <v>197</v>
      </c>
      <c r="D27" s="214" t="s">
        <v>313</v>
      </c>
      <c r="E27" s="214" t="s">
        <v>114</v>
      </c>
      <c r="F27" s="214" t="s">
        <v>314</v>
      </c>
      <c r="G27" s="214" t="str">
        <f>G3</f>
        <v>土地获取</v>
      </c>
      <c r="H27" s="214" t="str">
        <f t="shared" ref="H27:X27" si="0">H3</f>
        <v>建筑/规划设计方案</v>
      </c>
      <c r="I27" s="214" t="str">
        <f t="shared" si="0"/>
        <v>建设工程规划许可证</v>
      </c>
      <c r="J27" s="214" t="str">
        <f t="shared" si="0"/>
        <v>建筑工程施工许可证</v>
      </c>
      <c r="K27" s="214" t="str">
        <f t="shared" si="0"/>
        <v>±0.0结构完成</v>
      </c>
      <c r="L27" s="214" t="str">
        <f t="shared" si="0"/>
        <v>展示区开放</v>
      </c>
      <c r="M27" s="214" t="str">
        <f t="shared" si="0"/>
        <v>预售许可证（开盘）</v>
      </c>
      <c r="N27" s="214" t="str">
        <f t="shared" si="0"/>
        <v>主体结构封顶</v>
      </c>
      <c r="O27" s="214" t="str">
        <f t="shared" si="0"/>
        <v>园林景观工程</v>
      </c>
      <c r="P27" s="214" t="str">
        <f t="shared" si="0"/>
        <v>户内精装修工程</v>
      </c>
      <c r="Q27" s="214" t="str">
        <f t="shared" si="0"/>
        <v>五方验收</v>
      </c>
      <c r="R27" s="214" t="str">
        <f t="shared" si="0"/>
        <v>消防验收</v>
      </c>
      <c r="S27" s="214" t="str">
        <f t="shared" si="0"/>
        <v>规划验收</v>
      </c>
      <c r="T27" s="214" t="str">
        <f t="shared" si="0"/>
        <v>质监验收</v>
      </c>
      <c r="U27" s="214" t="str">
        <f t="shared" si="0"/>
        <v>取得竣工备案证</v>
      </c>
      <c r="V27" s="214" t="str">
        <f t="shared" si="0"/>
        <v>交付</v>
      </c>
      <c r="W27" s="214" t="str">
        <f t="shared" si="0"/>
        <v>施工总承包结算</v>
      </c>
      <c r="X27" s="214" t="str">
        <f t="shared" si="0"/>
        <v>取得大产证</v>
      </c>
      <c r="Y27" s="222"/>
    </row>
    <row r="28" spans="2:25" ht="16.05" customHeight="1" x14ac:dyDescent="0.25">
      <c r="B28" s="123"/>
      <c r="C28" s="127" t="s">
        <v>338</v>
      </c>
      <c r="D28" s="128"/>
      <c r="E28" s="128"/>
      <c r="F28" s="129"/>
      <c r="G28" s="130">
        <f t="array" ref="G28">MIN(IF(G29:G48&gt;2000,G29:G48))</f>
        <v>0</v>
      </c>
      <c r="H28" s="130">
        <f t="array" ref="H28">MIN(IF(H29:H48&gt;2000,H29:H48))</f>
        <v>0</v>
      </c>
      <c r="I28" s="130">
        <f t="array" ref="I28">MIN(IF(I29:I48&gt;2000,I29:I48))</f>
        <v>0</v>
      </c>
      <c r="J28" s="136">
        <f t="array" ref="J28">MIN(IF(J29:J48&gt;2000,J29:J48))</f>
        <v>0</v>
      </c>
      <c r="K28" s="137">
        <f t="array" ref="K28">MIN(IF(K29:K48&gt;2000,K29:K48))</f>
        <v>0</v>
      </c>
      <c r="L28" s="137">
        <f t="array" ref="L28">MIN(IF(L29:L48&gt;2000,L29:L48))</f>
        <v>0</v>
      </c>
      <c r="M28" s="137">
        <f t="array" ref="M28">MIN(IF(M29:M48&gt;2000,M29:M48))</f>
        <v>0</v>
      </c>
      <c r="N28" s="137">
        <f t="array" ref="N28">MIN(IF(N29:N48&gt;2000,N29:N48))</f>
        <v>0</v>
      </c>
      <c r="O28" s="137">
        <f t="array" ref="O28">MIN(IF(O29:O48&gt;2000,O29:O48))</f>
        <v>0</v>
      </c>
      <c r="P28" s="137">
        <f t="array" ref="P28">MIN(IF(P29:P48&gt;2000,P29:P48))</f>
        <v>0</v>
      </c>
      <c r="Q28" s="137">
        <f t="array" ref="Q28">MIN(IF(Q29:Q48&gt;2000,Q29:Q48))</f>
        <v>0</v>
      </c>
      <c r="R28" s="137">
        <f t="array" ref="R28">MIN(IF(R29:R48&gt;2000,R29:R48))</f>
        <v>0</v>
      </c>
      <c r="S28" s="137">
        <f t="array" ref="S28">MIN(IF(S29:S48&gt;2000,S29:S48))</f>
        <v>0</v>
      </c>
      <c r="T28" s="137">
        <f t="array" ref="T28">MIN(IF(T29:T48&gt;2000,T29:T48))</f>
        <v>0</v>
      </c>
      <c r="U28" s="137">
        <f t="array" ref="U28">MAX(IF(U29:U48&gt;2000,U29:U48))</f>
        <v>0</v>
      </c>
      <c r="V28" s="137">
        <f t="array" ref="V28">MAX(IF(V29:V48&gt;2000,V29:V48))</f>
        <v>0</v>
      </c>
      <c r="W28" s="137">
        <f t="array" ref="W28">MAX(IF(W29:W48&gt;2000,W29:W48))</f>
        <v>0</v>
      </c>
      <c r="X28" s="137">
        <f t="array" ref="X28">MAX(IF(X29:X48&gt;2000,X29:X48))</f>
        <v>0</v>
      </c>
      <c r="Y28" s="131"/>
    </row>
    <row r="29" spans="2:25" ht="16.05" customHeight="1" x14ac:dyDescent="0.25">
      <c r="B29" s="124" t="s">
        <v>334</v>
      </c>
      <c r="C29" s="132">
        <f>'B2-规划信息'!C53</f>
        <v>0</v>
      </c>
      <c r="D29" s="132">
        <f>'B2-规划信息'!D53</f>
        <v>0</v>
      </c>
      <c r="E29" s="132">
        <f>'B2-规划信息'!E53</f>
        <v>0</v>
      </c>
      <c r="F29" s="133">
        <f>'B2-规划信息'!F53</f>
        <v>0</v>
      </c>
      <c r="G29" s="140"/>
      <c r="H29" s="140"/>
      <c r="I29" s="140"/>
      <c r="J29" s="141"/>
      <c r="K29" s="142"/>
      <c r="L29" s="138"/>
      <c r="M29" s="138"/>
      <c r="N29" s="142"/>
      <c r="O29" s="142"/>
      <c r="P29" s="142"/>
      <c r="Q29" s="142"/>
      <c r="R29" s="142"/>
      <c r="S29" s="142"/>
      <c r="T29" s="142"/>
      <c r="U29" s="142"/>
      <c r="V29" s="142"/>
      <c r="W29" s="142"/>
      <c r="X29" s="142"/>
      <c r="Y29" s="143"/>
    </row>
    <row r="30" spans="2:25" ht="16.05" customHeight="1" x14ac:dyDescent="0.25">
      <c r="B30" s="124" t="s">
        <v>335</v>
      </c>
      <c r="C30" s="132">
        <f>'B2-规划信息'!C54</f>
        <v>0</v>
      </c>
      <c r="D30" s="132">
        <f>'B2-规划信息'!D54</f>
        <v>0</v>
      </c>
      <c r="E30" s="132">
        <f>'B2-规划信息'!E54</f>
        <v>0</v>
      </c>
      <c r="F30" s="133">
        <f>'B2-规划信息'!F54</f>
        <v>0</v>
      </c>
      <c r="G30" s="140"/>
      <c r="H30" s="140"/>
      <c r="I30" s="140"/>
      <c r="J30" s="141"/>
      <c r="K30" s="142"/>
      <c r="L30" s="138"/>
      <c r="M30" s="138"/>
      <c r="N30" s="142"/>
      <c r="O30" s="142"/>
      <c r="P30" s="142"/>
      <c r="Q30" s="142"/>
      <c r="R30" s="142"/>
      <c r="S30" s="142"/>
      <c r="T30" s="142"/>
      <c r="U30" s="142"/>
      <c r="V30" s="142"/>
      <c r="W30" s="142"/>
      <c r="X30" s="142"/>
      <c r="Y30" s="143"/>
    </row>
    <row r="31" spans="2:25" ht="16.05" customHeight="1" x14ac:dyDescent="0.25">
      <c r="B31" s="124" t="s">
        <v>336</v>
      </c>
      <c r="C31" s="132">
        <f>'B2-规划信息'!C55</f>
        <v>0</v>
      </c>
      <c r="D31" s="132">
        <f>'B2-规划信息'!D55</f>
        <v>0</v>
      </c>
      <c r="E31" s="132">
        <f>'B2-规划信息'!E55</f>
        <v>0</v>
      </c>
      <c r="F31" s="133">
        <f>'B2-规划信息'!F55</f>
        <v>0</v>
      </c>
      <c r="G31" s="140"/>
      <c r="H31" s="140"/>
      <c r="I31" s="140"/>
      <c r="J31" s="141"/>
      <c r="K31" s="142"/>
      <c r="L31" s="138"/>
      <c r="M31" s="138"/>
      <c r="N31" s="142"/>
      <c r="O31" s="142"/>
      <c r="P31" s="142"/>
      <c r="Q31" s="142"/>
      <c r="R31" s="142"/>
      <c r="S31" s="142"/>
      <c r="T31" s="142"/>
      <c r="U31" s="142"/>
      <c r="V31" s="142"/>
      <c r="W31" s="142"/>
      <c r="X31" s="142"/>
      <c r="Y31" s="143"/>
    </row>
    <row r="32" spans="2:25" ht="16.05" customHeight="1" x14ac:dyDescent="0.25">
      <c r="B32" s="124" t="s">
        <v>271</v>
      </c>
      <c r="C32" s="132">
        <f>'B2-规划信息'!C56</f>
        <v>0</v>
      </c>
      <c r="D32" s="132">
        <f>'B2-规划信息'!D56</f>
        <v>0</v>
      </c>
      <c r="E32" s="132">
        <f>'B2-规划信息'!E56</f>
        <v>0</v>
      </c>
      <c r="F32" s="133">
        <f>'B2-规划信息'!F56</f>
        <v>0</v>
      </c>
      <c r="G32" s="140"/>
      <c r="H32" s="140"/>
      <c r="I32" s="140"/>
      <c r="J32" s="141"/>
      <c r="K32" s="142"/>
      <c r="L32" s="138"/>
      <c r="M32" s="138"/>
      <c r="N32" s="142"/>
      <c r="O32" s="142"/>
      <c r="P32" s="142"/>
      <c r="Q32" s="142"/>
      <c r="R32" s="142"/>
      <c r="S32" s="142"/>
      <c r="T32" s="142"/>
      <c r="U32" s="142"/>
      <c r="V32" s="142"/>
      <c r="W32" s="142"/>
      <c r="X32" s="142"/>
      <c r="Y32" s="143"/>
    </row>
    <row r="33" spans="2:25" ht="16.05" customHeight="1" x14ac:dyDescent="0.25">
      <c r="B33" s="124" t="s">
        <v>272</v>
      </c>
      <c r="C33" s="132">
        <f>'B2-规划信息'!C57</f>
        <v>0</v>
      </c>
      <c r="D33" s="132">
        <f>'B2-规划信息'!D57</f>
        <v>0</v>
      </c>
      <c r="E33" s="132">
        <f>'B2-规划信息'!E57</f>
        <v>0</v>
      </c>
      <c r="F33" s="133">
        <f>'B2-规划信息'!F57</f>
        <v>0</v>
      </c>
      <c r="G33" s="140"/>
      <c r="H33" s="140"/>
      <c r="I33" s="140"/>
      <c r="J33" s="141"/>
      <c r="K33" s="142"/>
      <c r="L33" s="138"/>
      <c r="M33" s="138"/>
      <c r="N33" s="142"/>
      <c r="O33" s="142"/>
      <c r="P33" s="142"/>
      <c r="Q33" s="142"/>
      <c r="R33" s="142"/>
      <c r="S33" s="142"/>
      <c r="T33" s="142"/>
      <c r="U33" s="142"/>
      <c r="V33" s="142"/>
      <c r="W33" s="142"/>
      <c r="X33" s="142"/>
      <c r="Y33" s="143"/>
    </row>
    <row r="34" spans="2:25" ht="16.05" customHeight="1" x14ac:dyDescent="0.25">
      <c r="B34" s="124" t="s">
        <v>273</v>
      </c>
      <c r="C34" s="132">
        <f>'B2-规划信息'!C58</f>
        <v>0</v>
      </c>
      <c r="D34" s="132">
        <f>'B2-规划信息'!D58</f>
        <v>0</v>
      </c>
      <c r="E34" s="132">
        <f>'B2-规划信息'!E58</f>
        <v>0</v>
      </c>
      <c r="F34" s="133">
        <f>'B2-规划信息'!F58</f>
        <v>0</v>
      </c>
      <c r="G34" s="140"/>
      <c r="H34" s="140"/>
      <c r="I34" s="140"/>
      <c r="J34" s="141"/>
      <c r="K34" s="142"/>
      <c r="L34" s="138"/>
      <c r="M34" s="138"/>
      <c r="N34" s="142"/>
      <c r="O34" s="142"/>
      <c r="P34" s="142"/>
      <c r="Q34" s="142"/>
      <c r="R34" s="142"/>
      <c r="S34" s="142"/>
      <c r="T34" s="142"/>
      <c r="U34" s="142"/>
      <c r="V34" s="142"/>
      <c r="W34" s="142"/>
      <c r="X34" s="142"/>
      <c r="Y34" s="143"/>
    </row>
    <row r="35" spans="2:25" ht="16.05" customHeight="1" x14ac:dyDescent="0.25">
      <c r="B35" s="124" t="s">
        <v>274</v>
      </c>
      <c r="C35" s="132">
        <f>'B2-规划信息'!C59</f>
        <v>0</v>
      </c>
      <c r="D35" s="132">
        <f>'B2-规划信息'!D59</f>
        <v>0</v>
      </c>
      <c r="E35" s="132">
        <f>'B2-规划信息'!E59</f>
        <v>0</v>
      </c>
      <c r="F35" s="133">
        <f>'B2-规划信息'!F59</f>
        <v>0</v>
      </c>
      <c r="G35" s="140"/>
      <c r="H35" s="140"/>
      <c r="I35" s="140"/>
      <c r="J35" s="141"/>
      <c r="K35" s="142"/>
      <c r="L35" s="138"/>
      <c r="M35" s="138"/>
      <c r="N35" s="142"/>
      <c r="O35" s="142"/>
      <c r="P35" s="142"/>
      <c r="Q35" s="142"/>
      <c r="R35" s="142"/>
      <c r="S35" s="142"/>
      <c r="T35" s="142"/>
      <c r="U35" s="142"/>
      <c r="V35" s="142"/>
      <c r="W35" s="142"/>
      <c r="X35" s="142"/>
      <c r="Y35" s="143"/>
    </row>
    <row r="36" spans="2:25" ht="16.05" customHeight="1" x14ac:dyDescent="0.25">
      <c r="B36" s="124" t="s">
        <v>275</v>
      </c>
      <c r="C36" s="132">
        <f>'B2-规划信息'!C60</f>
        <v>0</v>
      </c>
      <c r="D36" s="132">
        <f>'B2-规划信息'!D60</f>
        <v>0</v>
      </c>
      <c r="E36" s="132">
        <f>'B2-规划信息'!E60</f>
        <v>0</v>
      </c>
      <c r="F36" s="133">
        <f>'B2-规划信息'!F60</f>
        <v>0</v>
      </c>
      <c r="G36" s="140"/>
      <c r="H36" s="140"/>
      <c r="I36" s="140"/>
      <c r="J36" s="141"/>
      <c r="K36" s="142"/>
      <c r="L36" s="138"/>
      <c r="M36" s="138"/>
      <c r="N36" s="142"/>
      <c r="O36" s="142"/>
      <c r="P36" s="142"/>
      <c r="Q36" s="142"/>
      <c r="R36" s="142"/>
      <c r="S36" s="142"/>
      <c r="T36" s="142"/>
      <c r="U36" s="142"/>
      <c r="V36" s="142"/>
      <c r="W36" s="142"/>
      <c r="X36" s="142"/>
      <c r="Y36" s="143"/>
    </row>
    <row r="37" spans="2:25" ht="16.05" customHeight="1" x14ac:dyDescent="0.25">
      <c r="B37" s="124" t="s">
        <v>276</v>
      </c>
      <c r="C37" s="132">
        <f>'B2-规划信息'!C61</f>
        <v>0</v>
      </c>
      <c r="D37" s="132">
        <f>'B2-规划信息'!D61</f>
        <v>0</v>
      </c>
      <c r="E37" s="132">
        <f>'B2-规划信息'!E61</f>
        <v>0</v>
      </c>
      <c r="F37" s="133">
        <f>'B2-规划信息'!F61</f>
        <v>0</v>
      </c>
      <c r="G37" s="140"/>
      <c r="H37" s="140"/>
      <c r="I37" s="140"/>
      <c r="J37" s="141"/>
      <c r="K37" s="142"/>
      <c r="L37" s="138"/>
      <c r="M37" s="138"/>
      <c r="N37" s="142"/>
      <c r="O37" s="142"/>
      <c r="P37" s="142"/>
      <c r="Q37" s="142"/>
      <c r="R37" s="142"/>
      <c r="S37" s="142"/>
      <c r="T37" s="142"/>
      <c r="U37" s="142"/>
      <c r="V37" s="142"/>
      <c r="W37" s="142"/>
      <c r="X37" s="142"/>
      <c r="Y37" s="143"/>
    </row>
    <row r="38" spans="2:25" ht="16.05" customHeight="1" x14ac:dyDescent="0.25">
      <c r="B38" s="124" t="s">
        <v>277</v>
      </c>
      <c r="C38" s="132">
        <f>'B2-规划信息'!C62</f>
        <v>0</v>
      </c>
      <c r="D38" s="132">
        <f>'B2-规划信息'!D62</f>
        <v>0</v>
      </c>
      <c r="E38" s="132">
        <f>'B2-规划信息'!E62</f>
        <v>0</v>
      </c>
      <c r="F38" s="133">
        <f>'B2-规划信息'!F62</f>
        <v>0</v>
      </c>
      <c r="G38" s="140"/>
      <c r="H38" s="140"/>
      <c r="I38" s="140"/>
      <c r="J38" s="141"/>
      <c r="K38" s="142"/>
      <c r="L38" s="138"/>
      <c r="M38" s="138"/>
      <c r="N38" s="142"/>
      <c r="O38" s="142"/>
      <c r="P38" s="142"/>
      <c r="Q38" s="142"/>
      <c r="R38" s="142"/>
      <c r="S38" s="142"/>
      <c r="T38" s="142"/>
      <c r="U38" s="142"/>
      <c r="V38" s="142"/>
      <c r="W38" s="142"/>
      <c r="X38" s="142"/>
      <c r="Y38" s="143"/>
    </row>
    <row r="39" spans="2:25" ht="16.05" customHeight="1" x14ac:dyDescent="0.25">
      <c r="B39" s="124" t="s">
        <v>278</v>
      </c>
      <c r="C39" s="132">
        <f>'B2-规划信息'!C63</f>
        <v>0</v>
      </c>
      <c r="D39" s="132">
        <f>'B2-规划信息'!D63</f>
        <v>0</v>
      </c>
      <c r="E39" s="132">
        <f>'B2-规划信息'!E63</f>
        <v>0</v>
      </c>
      <c r="F39" s="133">
        <f>'B2-规划信息'!F63</f>
        <v>0</v>
      </c>
      <c r="G39" s="140"/>
      <c r="H39" s="140"/>
      <c r="I39" s="140"/>
      <c r="J39" s="141"/>
      <c r="K39" s="142"/>
      <c r="L39" s="138"/>
      <c r="M39" s="138"/>
      <c r="N39" s="142"/>
      <c r="O39" s="142"/>
      <c r="P39" s="142"/>
      <c r="Q39" s="142"/>
      <c r="R39" s="142"/>
      <c r="S39" s="142"/>
      <c r="T39" s="142"/>
      <c r="U39" s="142"/>
      <c r="V39" s="142"/>
      <c r="W39" s="142"/>
      <c r="X39" s="142"/>
      <c r="Y39" s="143"/>
    </row>
    <row r="40" spans="2:25" ht="16.05" customHeight="1" x14ac:dyDescent="0.25">
      <c r="B40" s="124" t="s">
        <v>279</v>
      </c>
      <c r="C40" s="132">
        <f>'B2-规划信息'!C64</f>
        <v>0</v>
      </c>
      <c r="D40" s="132">
        <f>'B2-规划信息'!D64</f>
        <v>0</v>
      </c>
      <c r="E40" s="132">
        <f>'B2-规划信息'!E64</f>
        <v>0</v>
      </c>
      <c r="F40" s="133">
        <f>'B2-规划信息'!F64</f>
        <v>0</v>
      </c>
      <c r="G40" s="140"/>
      <c r="H40" s="140"/>
      <c r="I40" s="140"/>
      <c r="J40" s="141"/>
      <c r="K40" s="142"/>
      <c r="L40" s="138"/>
      <c r="M40" s="138"/>
      <c r="N40" s="142"/>
      <c r="O40" s="142"/>
      <c r="P40" s="142"/>
      <c r="Q40" s="142"/>
      <c r="R40" s="142"/>
      <c r="S40" s="142"/>
      <c r="T40" s="142"/>
      <c r="U40" s="142"/>
      <c r="V40" s="142"/>
      <c r="W40" s="142"/>
      <c r="X40" s="142"/>
      <c r="Y40" s="143"/>
    </row>
    <row r="41" spans="2:25" ht="16.05" customHeight="1" x14ac:dyDescent="0.25">
      <c r="B41" s="124" t="s">
        <v>280</v>
      </c>
      <c r="C41" s="132">
        <f>'B2-规划信息'!C65</f>
        <v>0</v>
      </c>
      <c r="D41" s="132">
        <f>'B2-规划信息'!D65</f>
        <v>0</v>
      </c>
      <c r="E41" s="132">
        <f>'B2-规划信息'!E65</f>
        <v>0</v>
      </c>
      <c r="F41" s="133">
        <f>'B2-规划信息'!F65</f>
        <v>0</v>
      </c>
      <c r="G41" s="140"/>
      <c r="H41" s="140"/>
      <c r="I41" s="140"/>
      <c r="J41" s="141"/>
      <c r="K41" s="142"/>
      <c r="L41" s="138"/>
      <c r="M41" s="138"/>
      <c r="N41" s="142"/>
      <c r="O41" s="142"/>
      <c r="P41" s="142"/>
      <c r="Q41" s="142"/>
      <c r="R41" s="142"/>
      <c r="S41" s="142"/>
      <c r="T41" s="142"/>
      <c r="U41" s="142"/>
      <c r="V41" s="142"/>
      <c r="W41" s="142"/>
      <c r="X41" s="142"/>
      <c r="Y41" s="143"/>
    </row>
    <row r="42" spans="2:25" ht="16.05" customHeight="1" x14ac:dyDescent="0.25">
      <c r="B42" s="124" t="s">
        <v>281</v>
      </c>
      <c r="C42" s="132">
        <f>'B2-规划信息'!C66</f>
        <v>0</v>
      </c>
      <c r="D42" s="132">
        <f>'B2-规划信息'!D66</f>
        <v>0</v>
      </c>
      <c r="E42" s="132">
        <f>'B2-规划信息'!E66</f>
        <v>0</v>
      </c>
      <c r="F42" s="133">
        <f>'B2-规划信息'!F66</f>
        <v>0</v>
      </c>
      <c r="G42" s="140"/>
      <c r="H42" s="140"/>
      <c r="I42" s="140"/>
      <c r="J42" s="141"/>
      <c r="K42" s="142"/>
      <c r="L42" s="138"/>
      <c r="M42" s="138"/>
      <c r="N42" s="142"/>
      <c r="O42" s="142"/>
      <c r="P42" s="142"/>
      <c r="Q42" s="142"/>
      <c r="R42" s="142"/>
      <c r="S42" s="142"/>
      <c r="T42" s="142"/>
      <c r="U42" s="142"/>
      <c r="V42" s="142"/>
      <c r="W42" s="142"/>
      <c r="X42" s="142"/>
      <c r="Y42" s="143"/>
    </row>
    <row r="43" spans="2:25" ht="16.05" customHeight="1" x14ac:dyDescent="0.25">
      <c r="B43" s="124" t="s">
        <v>282</v>
      </c>
      <c r="C43" s="132">
        <f>'B2-规划信息'!C67</f>
        <v>0</v>
      </c>
      <c r="D43" s="132">
        <f>'B2-规划信息'!D67</f>
        <v>0</v>
      </c>
      <c r="E43" s="132">
        <f>'B2-规划信息'!E67</f>
        <v>0</v>
      </c>
      <c r="F43" s="133">
        <f>'B2-规划信息'!F67</f>
        <v>0</v>
      </c>
      <c r="G43" s="140"/>
      <c r="H43" s="140"/>
      <c r="I43" s="140"/>
      <c r="J43" s="141"/>
      <c r="K43" s="142"/>
      <c r="L43" s="138"/>
      <c r="M43" s="138"/>
      <c r="N43" s="142"/>
      <c r="O43" s="142"/>
      <c r="P43" s="142"/>
      <c r="Q43" s="142"/>
      <c r="R43" s="142"/>
      <c r="S43" s="142"/>
      <c r="T43" s="142"/>
      <c r="U43" s="142"/>
      <c r="V43" s="142"/>
      <c r="W43" s="142"/>
      <c r="X43" s="142"/>
      <c r="Y43" s="143"/>
    </row>
    <row r="44" spans="2:25" ht="16.05" customHeight="1" x14ac:dyDescent="0.25">
      <c r="B44" s="124" t="s">
        <v>283</v>
      </c>
      <c r="C44" s="132">
        <f>'B2-规划信息'!C68</f>
        <v>0</v>
      </c>
      <c r="D44" s="132">
        <f>'B2-规划信息'!D68</f>
        <v>0</v>
      </c>
      <c r="E44" s="132">
        <f>'B2-规划信息'!E68</f>
        <v>0</v>
      </c>
      <c r="F44" s="133">
        <f>'B2-规划信息'!F68</f>
        <v>0</v>
      </c>
      <c r="G44" s="140"/>
      <c r="H44" s="140"/>
      <c r="I44" s="140"/>
      <c r="J44" s="141"/>
      <c r="K44" s="142"/>
      <c r="L44" s="138"/>
      <c r="M44" s="138"/>
      <c r="N44" s="142"/>
      <c r="O44" s="142"/>
      <c r="P44" s="142"/>
      <c r="Q44" s="142"/>
      <c r="R44" s="142"/>
      <c r="S44" s="142"/>
      <c r="T44" s="142"/>
      <c r="U44" s="142"/>
      <c r="V44" s="142"/>
      <c r="W44" s="142"/>
      <c r="X44" s="142"/>
      <c r="Y44" s="143"/>
    </row>
    <row r="45" spans="2:25" ht="16.05" customHeight="1" x14ac:dyDescent="0.25">
      <c r="B45" s="124" t="s">
        <v>284</v>
      </c>
      <c r="C45" s="132">
        <f>'B2-规划信息'!C69</f>
        <v>0</v>
      </c>
      <c r="D45" s="132">
        <f>'B2-规划信息'!D69</f>
        <v>0</v>
      </c>
      <c r="E45" s="132">
        <f>'B2-规划信息'!E69</f>
        <v>0</v>
      </c>
      <c r="F45" s="133">
        <f>'B2-规划信息'!F69</f>
        <v>0</v>
      </c>
      <c r="G45" s="140"/>
      <c r="H45" s="140"/>
      <c r="I45" s="140"/>
      <c r="J45" s="141"/>
      <c r="K45" s="142"/>
      <c r="L45" s="138"/>
      <c r="M45" s="138"/>
      <c r="N45" s="142"/>
      <c r="O45" s="142"/>
      <c r="P45" s="142"/>
      <c r="Q45" s="142"/>
      <c r="R45" s="142"/>
      <c r="S45" s="142"/>
      <c r="T45" s="142"/>
      <c r="U45" s="142"/>
      <c r="V45" s="142"/>
      <c r="W45" s="142"/>
      <c r="X45" s="142"/>
      <c r="Y45" s="143"/>
    </row>
    <row r="46" spans="2:25" ht="16.05" customHeight="1" x14ac:dyDescent="0.25">
      <c r="B46" s="124" t="s">
        <v>285</v>
      </c>
      <c r="C46" s="132">
        <f>'B2-规划信息'!C70</f>
        <v>0</v>
      </c>
      <c r="D46" s="132">
        <f>'B2-规划信息'!D70</f>
        <v>0</v>
      </c>
      <c r="E46" s="132">
        <f>'B2-规划信息'!E70</f>
        <v>0</v>
      </c>
      <c r="F46" s="133">
        <f>'B2-规划信息'!F70</f>
        <v>0</v>
      </c>
      <c r="G46" s="140"/>
      <c r="H46" s="140"/>
      <c r="I46" s="140"/>
      <c r="J46" s="141"/>
      <c r="K46" s="142"/>
      <c r="L46" s="138"/>
      <c r="M46" s="138"/>
      <c r="N46" s="142"/>
      <c r="O46" s="142"/>
      <c r="P46" s="142"/>
      <c r="Q46" s="142"/>
      <c r="R46" s="142"/>
      <c r="S46" s="142"/>
      <c r="T46" s="142"/>
      <c r="U46" s="142"/>
      <c r="V46" s="142"/>
      <c r="W46" s="142"/>
      <c r="X46" s="142"/>
      <c r="Y46" s="143"/>
    </row>
    <row r="47" spans="2:25" ht="16.05" customHeight="1" x14ac:dyDescent="0.25">
      <c r="B47" s="124" t="s">
        <v>286</v>
      </c>
      <c r="C47" s="132">
        <f>'B2-规划信息'!C71</f>
        <v>0</v>
      </c>
      <c r="D47" s="132">
        <f>'B2-规划信息'!D71</f>
        <v>0</v>
      </c>
      <c r="E47" s="132">
        <f>'B2-规划信息'!E71</f>
        <v>0</v>
      </c>
      <c r="F47" s="133">
        <f>'B2-规划信息'!F71</f>
        <v>0</v>
      </c>
      <c r="G47" s="140"/>
      <c r="H47" s="140"/>
      <c r="I47" s="140"/>
      <c r="J47" s="141"/>
      <c r="K47" s="142"/>
      <c r="L47" s="138"/>
      <c r="M47" s="138"/>
      <c r="N47" s="142"/>
      <c r="O47" s="142"/>
      <c r="P47" s="142"/>
      <c r="Q47" s="142"/>
      <c r="R47" s="142"/>
      <c r="S47" s="142"/>
      <c r="T47" s="142"/>
      <c r="U47" s="142"/>
      <c r="V47" s="142"/>
      <c r="W47" s="142"/>
      <c r="X47" s="142"/>
      <c r="Y47" s="143"/>
    </row>
    <row r="48" spans="2:25" ht="16.05" customHeight="1" thickBot="1" x14ac:dyDescent="0.3">
      <c r="B48" s="125" t="s">
        <v>337</v>
      </c>
      <c r="C48" s="134">
        <f>'B2-规划信息'!C72</f>
        <v>0</v>
      </c>
      <c r="D48" s="134">
        <f>'B2-规划信息'!D72</f>
        <v>0</v>
      </c>
      <c r="E48" s="134">
        <f>'B2-规划信息'!E72</f>
        <v>0</v>
      </c>
      <c r="F48" s="135">
        <f>'B2-规划信息'!F72</f>
        <v>0</v>
      </c>
      <c r="G48" s="144"/>
      <c r="H48" s="144"/>
      <c r="I48" s="144"/>
      <c r="J48" s="145"/>
      <c r="K48" s="146"/>
      <c r="L48" s="139"/>
      <c r="M48" s="139"/>
      <c r="N48" s="146"/>
      <c r="O48" s="146"/>
      <c r="P48" s="146"/>
      <c r="Q48" s="146"/>
      <c r="R48" s="146"/>
      <c r="S48" s="146"/>
      <c r="T48" s="146"/>
      <c r="U48" s="146"/>
      <c r="V48" s="146"/>
      <c r="W48" s="146"/>
      <c r="X48" s="146"/>
      <c r="Y48" s="147"/>
    </row>
    <row r="49" ht="16.05" customHeight="1" x14ac:dyDescent="0.25"/>
    <row r="50" ht="16.05" customHeight="1" x14ac:dyDescent="0.25"/>
    <row r="51" ht="16.05" customHeight="1" x14ac:dyDescent="0.25"/>
    <row r="52" ht="16.05" customHeight="1" x14ac:dyDescent="0.25"/>
    <row r="53" ht="16.05" customHeight="1" x14ac:dyDescent="0.25"/>
    <row r="54" ht="16.05" customHeight="1" x14ac:dyDescent="0.25"/>
    <row r="55" ht="16.05" customHeight="1" x14ac:dyDescent="0.25"/>
    <row r="56" ht="16.05" customHeight="1" x14ac:dyDescent="0.25"/>
    <row r="57" ht="16.05" customHeight="1" x14ac:dyDescent="0.25"/>
    <row r="58" ht="16.05" customHeight="1" x14ac:dyDescent="0.25"/>
    <row r="59" ht="16.05" customHeight="1" x14ac:dyDescent="0.25"/>
    <row r="60" ht="16.05" customHeight="1" x14ac:dyDescent="0.25"/>
    <row r="61" ht="16.05" customHeight="1" x14ac:dyDescent="0.25"/>
    <row r="62" ht="16.05" customHeight="1" x14ac:dyDescent="0.25"/>
    <row r="63" ht="16.05" customHeight="1" x14ac:dyDescent="0.25"/>
    <row r="64" ht="16.05" customHeight="1" x14ac:dyDescent="0.25"/>
    <row r="65" ht="16.05" customHeight="1" x14ac:dyDescent="0.25"/>
    <row r="66" ht="16.05" customHeight="1" x14ac:dyDescent="0.25"/>
    <row r="67" ht="16.05" customHeight="1" x14ac:dyDescent="0.25"/>
    <row r="68" ht="16.05" customHeight="1" x14ac:dyDescent="0.25"/>
    <row r="69" ht="16.05" customHeight="1" x14ac:dyDescent="0.25"/>
    <row r="70" ht="16.05" customHeight="1" x14ac:dyDescent="0.25"/>
    <row r="71" ht="16.05" customHeight="1" x14ac:dyDescent="0.25"/>
    <row r="72" ht="16.05" customHeight="1" x14ac:dyDescent="0.25"/>
    <row r="73" ht="16.05" customHeight="1" x14ac:dyDescent="0.25"/>
    <row r="74" ht="16.05" customHeight="1" x14ac:dyDescent="0.25"/>
    <row r="75" ht="16.05" customHeight="1" x14ac:dyDescent="0.25"/>
    <row r="76" ht="16.05" customHeight="1" x14ac:dyDescent="0.25"/>
    <row r="77" ht="16.05" customHeight="1" x14ac:dyDescent="0.25"/>
    <row r="78" ht="16.05" customHeight="1" x14ac:dyDescent="0.25"/>
    <row r="79" ht="16.05" customHeight="1" x14ac:dyDescent="0.25"/>
    <row r="80" ht="16.05" customHeight="1" x14ac:dyDescent="0.25"/>
    <row r="81" ht="16.05" customHeight="1" x14ac:dyDescent="0.25"/>
    <row r="82" ht="16.05" customHeight="1" x14ac:dyDescent="0.25"/>
    <row r="83" ht="16.05" customHeight="1" x14ac:dyDescent="0.25"/>
    <row r="84" ht="16.05" customHeight="1" x14ac:dyDescent="0.25"/>
    <row r="85" ht="16.05" customHeight="1" x14ac:dyDescent="0.25"/>
    <row r="86" ht="16.05" customHeight="1" x14ac:dyDescent="0.25"/>
    <row r="87" ht="16.05" customHeight="1" x14ac:dyDescent="0.25"/>
    <row r="88" ht="16.05" customHeight="1" x14ac:dyDescent="0.25"/>
    <row r="89" ht="16.05" customHeight="1" x14ac:dyDescent="0.25"/>
    <row r="90" ht="16.05" customHeight="1" x14ac:dyDescent="0.25"/>
    <row r="91" ht="16.05" customHeight="1" x14ac:dyDescent="0.25"/>
    <row r="92" ht="16.05" customHeight="1" x14ac:dyDescent="0.25"/>
    <row r="93" ht="16.05" customHeight="1" x14ac:dyDescent="0.25"/>
    <row r="94" ht="16.05" customHeight="1" x14ac:dyDescent="0.25"/>
    <row r="95" ht="16.05" customHeight="1" x14ac:dyDescent="0.25"/>
    <row r="96" ht="16.05" customHeight="1" x14ac:dyDescent="0.25"/>
    <row r="97" ht="16.05" customHeight="1" x14ac:dyDescent="0.25"/>
    <row r="98" ht="16.05" customHeight="1" x14ac:dyDescent="0.25"/>
    <row r="99" ht="16.05" customHeight="1" x14ac:dyDescent="0.25"/>
    <row r="100" ht="16.05" customHeight="1" x14ac:dyDescent="0.25"/>
    <row r="101" ht="16.05" customHeight="1" x14ac:dyDescent="0.25"/>
    <row r="102" ht="16.05" customHeight="1" x14ac:dyDescent="0.25"/>
    <row r="103" ht="16.05" customHeight="1" x14ac:dyDescent="0.25"/>
    <row r="104" ht="16.05" customHeight="1" x14ac:dyDescent="0.25"/>
    <row r="105" ht="16.05" customHeight="1" x14ac:dyDescent="0.25"/>
    <row r="106" ht="16.05" customHeight="1" x14ac:dyDescent="0.25"/>
    <row r="107" ht="16.05" customHeight="1" x14ac:dyDescent="0.25"/>
    <row r="108" ht="16.05" customHeight="1" x14ac:dyDescent="0.25"/>
    <row r="109" ht="16.05" customHeight="1" x14ac:dyDescent="0.25"/>
    <row r="110" ht="16.05" customHeight="1" x14ac:dyDescent="0.25"/>
    <row r="111" ht="16.05" customHeight="1" x14ac:dyDescent="0.25"/>
    <row r="112" ht="16.05" customHeight="1" x14ac:dyDescent="0.25"/>
    <row r="113" ht="16.05" customHeight="1" x14ac:dyDescent="0.25"/>
    <row r="114" ht="16.05" customHeight="1" x14ac:dyDescent="0.25"/>
    <row r="115" ht="16.05" customHeight="1" x14ac:dyDescent="0.25"/>
    <row r="116" ht="16.05" customHeight="1" x14ac:dyDescent="0.25"/>
    <row r="117" ht="16.05" customHeight="1" x14ac:dyDescent="0.25"/>
    <row r="118" ht="16.05" customHeight="1" x14ac:dyDescent="0.25"/>
    <row r="119" ht="16.05" customHeight="1" x14ac:dyDescent="0.25"/>
    <row r="120" ht="16.05" customHeight="1" x14ac:dyDescent="0.25"/>
    <row r="121" ht="16.05" customHeight="1" x14ac:dyDescent="0.25"/>
    <row r="122" ht="16.05" customHeight="1" x14ac:dyDescent="0.25"/>
    <row r="123" ht="16.05" customHeight="1" x14ac:dyDescent="0.25"/>
    <row r="124" ht="16.05" customHeight="1" x14ac:dyDescent="0.25"/>
    <row r="125" ht="16.05" customHeight="1" x14ac:dyDescent="0.25"/>
    <row r="126" ht="16.05" customHeight="1" x14ac:dyDescent="0.25"/>
    <row r="127" ht="16.05" customHeight="1" x14ac:dyDescent="0.25"/>
    <row r="128"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sheetData>
  <sheetProtection sheet="1" objects="1" scenarios="1"/>
  <phoneticPr fontId="2" type="noConversion"/>
  <conditionalFormatting sqref="G5:Y24">
    <cfRule type="cellIs" dxfId="76" priority="4" operator="between">
      <formula>36526</formula>
      <formula>TODAY()</formula>
    </cfRule>
  </conditionalFormatting>
  <conditionalFormatting sqref="G29:Y48">
    <cfRule type="cellIs" dxfId="75" priority="1" operator="between">
      <formula>36526</formula>
      <formula>TODAY()</formula>
    </cfRule>
  </conditionalFormatting>
  <dataValidations count="1">
    <dataValidation type="date" allowBlank="1" showInputMessage="1" showErrorMessage="1" sqref="G28:Y48 G5:Y24">
      <formula1>36526</formula1>
      <formula2>73050</formula2>
    </dataValidation>
  </dataValidations>
  <pageMargins left="0.7" right="0.7" top="0.75" bottom="0.75" header="0.3" footer="0.3"/>
  <pageSetup paperSize="9" orientation="portrait" r:id="rId1"/>
  <ignoredErrors>
    <ignoredError sqref="C5:F12 C29:F48 C14:F24 C13:E13 F13 G4:T4 Y4 U4:X4 G28:X2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I1155"/>
  <sheetViews>
    <sheetView showGridLines="0" showZeros="0" zoomScale="90" zoomScaleNormal="90" workbookViewId="0">
      <pane xSplit="10" ySplit="3" topLeftCell="K4" activePane="bottomRight" state="frozen"/>
      <selection pane="topRight" activeCell="K1" sqref="K1"/>
      <selection pane="bottomLeft" activeCell="A4" sqref="A4"/>
      <selection pane="bottomRight" activeCell="N1" sqref="N1"/>
    </sheetView>
  </sheetViews>
  <sheetFormatPr defaultRowHeight="15" x14ac:dyDescent="0.25"/>
  <cols>
    <col min="1" max="1" width="1.5546875" style="1" customWidth="1"/>
    <col min="2" max="2" width="5.5546875" style="1" customWidth="1"/>
    <col min="3" max="3" width="5.6640625" style="1" customWidth="1"/>
    <col min="4" max="4" width="8.88671875" style="1"/>
    <col min="5" max="5" width="12.21875" style="1" customWidth="1"/>
    <col min="6" max="6" width="10.5546875" style="1" customWidth="1"/>
    <col min="7" max="7" width="9.88671875" style="1" customWidth="1"/>
    <col min="8" max="8" width="5.88671875" style="1" customWidth="1"/>
    <col min="9" max="9" width="8.88671875" style="1" bestFit="1" customWidth="1"/>
    <col min="10" max="10" width="11.109375" style="1" bestFit="1" customWidth="1"/>
    <col min="11" max="11" width="6.21875" style="1" bestFit="1" customWidth="1"/>
    <col min="12" max="137" width="10.77734375" style="1" customWidth="1"/>
    <col min="138" max="138" width="8.88671875" style="1"/>
    <col min="139" max="139" width="11.6640625" style="200" bestFit="1" customWidth="1"/>
    <col min="140" max="16384" width="8.88671875" style="1"/>
  </cols>
  <sheetData>
    <row r="1" spans="2:139" ht="34.950000000000003" customHeight="1" x14ac:dyDescent="0.25">
      <c r="X1" s="192"/>
      <c r="Y1" s="193">
        <f>YEAR(Y3)</f>
        <v>1900</v>
      </c>
      <c r="Z1" s="193">
        <f t="shared" ref="Z1:CK1" si="0">YEAR(Z3)</f>
        <v>1900</v>
      </c>
      <c r="AA1" s="193">
        <f t="shared" si="0"/>
        <v>1900</v>
      </c>
      <c r="AB1" s="193">
        <f t="shared" si="0"/>
        <v>1900</v>
      </c>
      <c r="AC1" s="193">
        <f t="shared" si="0"/>
        <v>1900</v>
      </c>
      <c r="AD1" s="193">
        <f t="shared" si="0"/>
        <v>1900</v>
      </c>
      <c r="AE1" s="193">
        <f t="shared" si="0"/>
        <v>1900</v>
      </c>
      <c r="AF1" s="193">
        <f t="shared" si="0"/>
        <v>1900</v>
      </c>
      <c r="AG1" s="193">
        <f t="shared" si="0"/>
        <v>1900</v>
      </c>
      <c r="AH1" s="193">
        <f t="shared" si="0"/>
        <v>1900</v>
      </c>
      <c r="AI1" s="193">
        <f t="shared" si="0"/>
        <v>1900</v>
      </c>
      <c r="AJ1" s="193">
        <f t="shared" si="0"/>
        <v>1900</v>
      </c>
      <c r="AK1" s="193">
        <f t="shared" si="0"/>
        <v>1901</v>
      </c>
      <c r="AL1" s="193">
        <f t="shared" si="0"/>
        <v>1901</v>
      </c>
      <c r="AM1" s="193">
        <f t="shared" si="0"/>
        <v>1901</v>
      </c>
      <c r="AN1" s="193">
        <f t="shared" si="0"/>
        <v>1901</v>
      </c>
      <c r="AO1" s="193">
        <f t="shared" si="0"/>
        <v>1901</v>
      </c>
      <c r="AP1" s="193">
        <f t="shared" si="0"/>
        <v>1901</v>
      </c>
      <c r="AQ1" s="193">
        <f t="shared" si="0"/>
        <v>1901</v>
      </c>
      <c r="AR1" s="193">
        <f t="shared" si="0"/>
        <v>1901</v>
      </c>
      <c r="AS1" s="193">
        <f t="shared" si="0"/>
        <v>1901</v>
      </c>
      <c r="AT1" s="193">
        <f t="shared" si="0"/>
        <v>1901</v>
      </c>
      <c r="AU1" s="193">
        <f t="shared" si="0"/>
        <v>1901</v>
      </c>
      <c r="AV1" s="193">
        <f t="shared" si="0"/>
        <v>1901</v>
      </c>
      <c r="AW1" s="193">
        <f t="shared" si="0"/>
        <v>1902</v>
      </c>
      <c r="AX1" s="193">
        <f t="shared" si="0"/>
        <v>1902</v>
      </c>
      <c r="AY1" s="193">
        <f t="shared" si="0"/>
        <v>1902</v>
      </c>
      <c r="AZ1" s="193">
        <f t="shared" si="0"/>
        <v>1902</v>
      </c>
      <c r="BA1" s="193">
        <f t="shared" si="0"/>
        <v>1902</v>
      </c>
      <c r="BB1" s="193">
        <f t="shared" si="0"/>
        <v>1902</v>
      </c>
      <c r="BC1" s="193">
        <f t="shared" si="0"/>
        <v>1902</v>
      </c>
      <c r="BD1" s="193">
        <f t="shared" si="0"/>
        <v>1902</v>
      </c>
      <c r="BE1" s="193">
        <f t="shared" si="0"/>
        <v>1902</v>
      </c>
      <c r="BF1" s="193">
        <f t="shared" si="0"/>
        <v>1902</v>
      </c>
      <c r="BG1" s="193">
        <f t="shared" si="0"/>
        <v>1902</v>
      </c>
      <c r="BH1" s="193">
        <f t="shared" si="0"/>
        <v>1902</v>
      </c>
      <c r="BI1" s="193">
        <f t="shared" si="0"/>
        <v>1903</v>
      </c>
      <c r="BJ1" s="193">
        <f t="shared" si="0"/>
        <v>1903</v>
      </c>
      <c r="BK1" s="193">
        <f t="shared" si="0"/>
        <v>1903</v>
      </c>
      <c r="BL1" s="193">
        <f t="shared" si="0"/>
        <v>1903</v>
      </c>
      <c r="BM1" s="193">
        <f t="shared" si="0"/>
        <v>1903</v>
      </c>
      <c r="BN1" s="193">
        <f t="shared" si="0"/>
        <v>1903</v>
      </c>
      <c r="BO1" s="193">
        <f t="shared" si="0"/>
        <v>1903</v>
      </c>
      <c r="BP1" s="193">
        <f t="shared" si="0"/>
        <v>1903</v>
      </c>
      <c r="BQ1" s="193">
        <f t="shared" si="0"/>
        <v>1903</v>
      </c>
      <c r="BR1" s="193">
        <f t="shared" si="0"/>
        <v>1903</v>
      </c>
      <c r="BS1" s="193">
        <f t="shared" si="0"/>
        <v>1903</v>
      </c>
      <c r="BT1" s="193">
        <f t="shared" si="0"/>
        <v>1903</v>
      </c>
      <c r="BU1" s="193">
        <f t="shared" si="0"/>
        <v>1904</v>
      </c>
      <c r="BV1" s="193">
        <f t="shared" si="0"/>
        <v>1904</v>
      </c>
      <c r="BW1" s="193">
        <f t="shared" si="0"/>
        <v>1904</v>
      </c>
      <c r="BX1" s="193">
        <f t="shared" si="0"/>
        <v>1904</v>
      </c>
      <c r="BY1" s="193">
        <f t="shared" si="0"/>
        <v>1904</v>
      </c>
      <c r="BZ1" s="193">
        <f t="shared" si="0"/>
        <v>1904</v>
      </c>
      <c r="CA1" s="193">
        <f t="shared" si="0"/>
        <v>1904</v>
      </c>
      <c r="CB1" s="193">
        <f t="shared" si="0"/>
        <v>1904</v>
      </c>
      <c r="CC1" s="193">
        <f t="shared" si="0"/>
        <v>1904</v>
      </c>
      <c r="CD1" s="193">
        <f t="shared" si="0"/>
        <v>1904</v>
      </c>
      <c r="CE1" s="193">
        <f t="shared" si="0"/>
        <v>1904</v>
      </c>
      <c r="CF1" s="193">
        <f t="shared" si="0"/>
        <v>1904</v>
      </c>
      <c r="CG1" s="193">
        <f t="shared" si="0"/>
        <v>1905</v>
      </c>
      <c r="CH1" s="193">
        <f t="shared" si="0"/>
        <v>1905</v>
      </c>
      <c r="CI1" s="193">
        <f t="shared" si="0"/>
        <v>1905</v>
      </c>
      <c r="CJ1" s="193">
        <f t="shared" si="0"/>
        <v>1905</v>
      </c>
      <c r="CK1" s="193">
        <f t="shared" si="0"/>
        <v>1905</v>
      </c>
      <c r="CL1" s="193">
        <f t="shared" ref="CL1:EE1" si="1">YEAR(CL3)</f>
        <v>1905</v>
      </c>
      <c r="CM1" s="193">
        <f t="shared" si="1"/>
        <v>1905</v>
      </c>
      <c r="CN1" s="193">
        <f t="shared" si="1"/>
        <v>1905</v>
      </c>
      <c r="CO1" s="193">
        <f t="shared" si="1"/>
        <v>1905</v>
      </c>
      <c r="CP1" s="193">
        <f t="shared" si="1"/>
        <v>1905</v>
      </c>
      <c r="CQ1" s="193">
        <f t="shared" si="1"/>
        <v>1905</v>
      </c>
      <c r="CR1" s="193">
        <f t="shared" si="1"/>
        <v>1905</v>
      </c>
      <c r="CS1" s="193">
        <f t="shared" si="1"/>
        <v>1906</v>
      </c>
      <c r="CT1" s="193">
        <f t="shared" si="1"/>
        <v>1906</v>
      </c>
      <c r="CU1" s="193">
        <f t="shared" si="1"/>
        <v>1906</v>
      </c>
      <c r="CV1" s="193">
        <f t="shared" si="1"/>
        <v>1906</v>
      </c>
      <c r="CW1" s="193">
        <f t="shared" si="1"/>
        <v>1906</v>
      </c>
      <c r="CX1" s="193">
        <f t="shared" si="1"/>
        <v>1906</v>
      </c>
      <c r="CY1" s="193">
        <f t="shared" si="1"/>
        <v>1906</v>
      </c>
      <c r="CZ1" s="193">
        <f t="shared" si="1"/>
        <v>1906</v>
      </c>
      <c r="DA1" s="193">
        <f t="shared" si="1"/>
        <v>1906</v>
      </c>
      <c r="DB1" s="193">
        <f t="shared" si="1"/>
        <v>1906</v>
      </c>
      <c r="DC1" s="193">
        <f t="shared" si="1"/>
        <v>1906</v>
      </c>
      <c r="DD1" s="193">
        <f t="shared" si="1"/>
        <v>1906</v>
      </c>
      <c r="DE1" s="193">
        <f t="shared" si="1"/>
        <v>1907</v>
      </c>
      <c r="DF1" s="193">
        <f t="shared" si="1"/>
        <v>1907</v>
      </c>
      <c r="DG1" s="193">
        <f t="shared" si="1"/>
        <v>1907</v>
      </c>
      <c r="DH1" s="193">
        <f t="shared" si="1"/>
        <v>1907</v>
      </c>
      <c r="DI1" s="193">
        <f t="shared" si="1"/>
        <v>1907</v>
      </c>
      <c r="DJ1" s="193">
        <f t="shared" si="1"/>
        <v>1907</v>
      </c>
      <c r="DK1" s="193">
        <f t="shared" si="1"/>
        <v>1907</v>
      </c>
      <c r="DL1" s="193">
        <f t="shared" si="1"/>
        <v>1907</v>
      </c>
      <c r="DM1" s="193">
        <f t="shared" si="1"/>
        <v>1907</v>
      </c>
      <c r="DN1" s="193">
        <f t="shared" si="1"/>
        <v>1907</v>
      </c>
      <c r="DO1" s="193">
        <f t="shared" si="1"/>
        <v>1907</v>
      </c>
      <c r="DP1" s="193">
        <f t="shared" si="1"/>
        <v>1907</v>
      </c>
      <c r="DQ1" s="193">
        <f t="shared" si="1"/>
        <v>1908</v>
      </c>
      <c r="DR1" s="193">
        <f t="shared" si="1"/>
        <v>1908</v>
      </c>
      <c r="DS1" s="193">
        <f t="shared" si="1"/>
        <v>1908</v>
      </c>
      <c r="DT1" s="193">
        <f t="shared" si="1"/>
        <v>1908</v>
      </c>
      <c r="DU1" s="193">
        <f t="shared" si="1"/>
        <v>1908</v>
      </c>
      <c r="DV1" s="193">
        <f t="shared" si="1"/>
        <v>1908</v>
      </c>
      <c r="DW1" s="193">
        <f t="shared" si="1"/>
        <v>1908</v>
      </c>
      <c r="DX1" s="193">
        <f t="shared" si="1"/>
        <v>1908</v>
      </c>
      <c r="DY1" s="193">
        <f t="shared" si="1"/>
        <v>1908</v>
      </c>
      <c r="DZ1" s="193">
        <f t="shared" si="1"/>
        <v>1908</v>
      </c>
      <c r="EA1" s="193">
        <f t="shared" si="1"/>
        <v>1908</v>
      </c>
      <c r="EB1" s="193">
        <f t="shared" si="1"/>
        <v>1908</v>
      </c>
      <c r="EC1" s="193">
        <f t="shared" si="1"/>
        <v>1909</v>
      </c>
      <c r="ED1" s="193">
        <f t="shared" si="1"/>
        <v>1909</v>
      </c>
      <c r="EE1" s="193">
        <f t="shared" si="1"/>
        <v>1909</v>
      </c>
      <c r="EF1" s="193"/>
      <c r="EG1" s="193"/>
    </row>
    <row r="2" spans="2:139" ht="19.95" customHeight="1" thickBot="1" x14ac:dyDescent="0.3">
      <c r="B2" s="1233" t="s">
        <v>346</v>
      </c>
      <c r="C2" s="1233"/>
      <c r="D2" s="204" t="str">
        <f>IF(EI3=0,"正确","数据有误：请检查数据的完整性◆◆◆◆◆◆")</f>
        <v>正确</v>
      </c>
      <c r="O2" s="251" t="s">
        <v>368</v>
      </c>
      <c r="Y2" s="251" t="s">
        <v>367</v>
      </c>
      <c r="Z2" s="4" t="s">
        <v>1008</v>
      </c>
      <c r="EI2" s="202" t="s">
        <v>364</v>
      </c>
    </row>
    <row r="3" spans="2:139" ht="30" customHeight="1" x14ac:dyDescent="0.25">
      <c r="B3" s="212" t="s">
        <v>359</v>
      </c>
      <c r="C3" s="213" t="s">
        <v>357</v>
      </c>
      <c r="D3" s="213" t="s">
        <v>343</v>
      </c>
      <c r="E3" s="213" t="s">
        <v>114</v>
      </c>
      <c r="F3" s="214" t="s">
        <v>356</v>
      </c>
      <c r="G3" s="213" t="s">
        <v>198</v>
      </c>
      <c r="H3" s="213" t="s">
        <v>358</v>
      </c>
      <c r="I3" s="213" t="s">
        <v>360</v>
      </c>
      <c r="J3" s="213" t="s">
        <v>344</v>
      </c>
      <c r="K3" s="213" t="s">
        <v>345</v>
      </c>
      <c r="L3" s="213" t="s">
        <v>362</v>
      </c>
      <c r="M3" s="215" t="s">
        <v>363</v>
      </c>
      <c r="N3" s="216" t="s">
        <v>361</v>
      </c>
      <c r="O3" s="217">
        <f>YEAR(开始时间)</f>
        <v>1900</v>
      </c>
      <c r="P3" s="215">
        <f>O3+1</f>
        <v>1901</v>
      </c>
      <c r="Q3" s="215">
        <f t="shared" ref="Q3:U3" si="2">P3+1</f>
        <v>1902</v>
      </c>
      <c r="R3" s="215">
        <f t="shared" si="2"/>
        <v>1903</v>
      </c>
      <c r="S3" s="215">
        <f t="shared" si="2"/>
        <v>1904</v>
      </c>
      <c r="T3" s="215">
        <f t="shared" si="2"/>
        <v>1905</v>
      </c>
      <c r="U3" s="215">
        <f t="shared" si="2"/>
        <v>1906</v>
      </c>
      <c r="V3" s="215">
        <f>U3+1</f>
        <v>1907</v>
      </c>
      <c r="W3" s="215">
        <f t="shared" ref="W3:X3" si="3">V3+1</f>
        <v>1908</v>
      </c>
      <c r="X3" s="218">
        <f t="shared" si="3"/>
        <v>1909</v>
      </c>
      <c r="Y3" s="219">
        <f>开始时间</f>
        <v>0</v>
      </c>
      <c r="Z3" s="219">
        <f>DATE(YEAR(Y3),MONTH(Y3)+2,0)</f>
        <v>60</v>
      </c>
      <c r="AA3" s="219">
        <f t="shared" ref="AA3:CL3" si="4">DATE(YEAR(Z3),MONTH(Z3)+2,0)</f>
        <v>91</v>
      </c>
      <c r="AB3" s="219">
        <f t="shared" si="4"/>
        <v>121</v>
      </c>
      <c r="AC3" s="219">
        <f>DATE(YEAR(AB3),MONTH(AB3)+2,0)</f>
        <v>152</v>
      </c>
      <c r="AD3" s="219">
        <f t="shared" si="4"/>
        <v>182</v>
      </c>
      <c r="AE3" s="219">
        <f t="shared" si="4"/>
        <v>213</v>
      </c>
      <c r="AF3" s="219">
        <f t="shared" si="4"/>
        <v>244</v>
      </c>
      <c r="AG3" s="219">
        <f t="shared" si="4"/>
        <v>274</v>
      </c>
      <c r="AH3" s="219">
        <f t="shared" si="4"/>
        <v>305</v>
      </c>
      <c r="AI3" s="219">
        <f t="shared" si="4"/>
        <v>335</v>
      </c>
      <c r="AJ3" s="219">
        <f t="shared" si="4"/>
        <v>366</v>
      </c>
      <c r="AK3" s="219">
        <f t="shared" si="4"/>
        <v>397</v>
      </c>
      <c r="AL3" s="219">
        <f t="shared" si="4"/>
        <v>425</v>
      </c>
      <c r="AM3" s="219">
        <f t="shared" si="4"/>
        <v>456</v>
      </c>
      <c r="AN3" s="219">
        <f t="shared" si="4"/>
        <v>486</v>
      </c>
      <c r="AO3" s="219">
        <f t="shared" si="4"/>
        <v>517</v>
      </c>
      <c r="AP3" s="219">
        <f t="shared" si="4"/>
        <v>547</v>
      </c>
      <c r="AQ3" s="219">
        <f t="shared" si="4"/>
        <v>578</v>
      </c>
      <c r="AR3" s="219">
        <f t="shared" si="4"/>
        <v>609</v>
      </c>
      <c r="AS3" s="219">
        <f t="shared" si="4"/>
        <v>639</v>
      </c>
      <c r="AT3" s="219">
        <f t="shared" si="4"/>
        <v>670</v>
      </c>
      <c r="AU3" s="219">
        <f t="shared" si="4"/>
        <v>700</v>
      </c>
      <c r="AV3" s="219">
        <f t="shared" si="4"/>
        <v>731</v>
      </c>
      <c r="AW3" s="219">
        <f t="shared" si="4"/>
        <v>762</v>
      </c>
      <c r="AX3" s="219">
        <f t="shared" si="4"/>
        <v>790</v>
      </c>
      <c r="AY3" s="219">
        <f t="shared" si="4"/>
        <v>821</v>
      </c>
      <c r="AZ3" s="219">
        <f t="shared" si="4"/>
        <v>851</v>
      </c>
      <c r="BA3" s="219">
        <f t="shared" si="4"/>
        <v>882</v>
      </c>
      <c r="BB3" s="219">
        <f t="shared" si="4"/>
        <v>912</v>
      </c>
      <c r="BC3" s="219">
        <f t="shared" si="4"/>
        <v>943</v>
      </c>
      <c r="BD3" s="219">
        <f t="shared" si="4"/>
        <v>974</v>
      </c>
      <c r="BE3" s="219">
        <f t="shared" si="4"/>
        <v>1004</v>
      </c>
      <c r="BF3" s="219">
        <f t="shared" si="4"/>
        <v>1035</v>
      </c>
      <c r="BG3" s="219">
        <f t="shared" si="4"/>
        <v>1065</v>
      </c>
      <c r="BH3" s="219">
        <f t="shared" si="4"/>
        <v>1096</v>
      </c>
      <c r="BI3" s="219">
        <f t="shared" si="4"/>
        <v>1127</v>
      </c>
      <c r="BJ3" s="219">
        <f t="shared" si="4"/>
        <v>1155</v>
      </c>
      <c r="BK3" s="219">
        <f t="shared" si="4"/>
        <v>1186</v>
      </c>
      <c r="BL3" s="219">
        <f t="shared" si="4"/>
        <v>1216</v>
      </c>
      <c r="BM3" s="219">
        <f t="shared" si="4"/>
        <v>1247</v>
      </c>
      <c r="BN3" s="219">
        <f t="shared" si="4"/>
        <v>1277</v>
      </c>
      <c r="BO3" s="219">
        <f t="shared" si="4"/>
        <v>1308</v>
      </c>
      <c r="BP3" s="219">
        <f t="shared" si="4"/>
        <v>1339</v>
      </c>
      <c r="BQ3" s="219">
        <f t="shared" si="4"/>
        <v>1369</v>
      </c>
      <c r="BR3" s="219">
        <f t="shared" si="4"/>
        <v>1400</v>
      </c>
      <c r="BS3" s="219">
        <f t="shared" si="4"/>
        <v>1430</v>
      </c>
      <c r="BT3" s="219">
        <f t="shared" si="4"/>
        <v>1461</v>
      </c>
      <c r="BU3" s="219">
        <f t="shared" si="4"/>
        <v>1492</v>
      </c>
      <c r="BV3" s="219">
        <f t="shared" si="4"/>
        <v>1521</v>
      </c>
      <c r="BW3" s="219">
        <f t="shared" si="4"/>
        <v>1552</v>
      </c>
      <c r="BX3" s="219">
        <f t="shared" si="4"/>
        <v>1582</v>
      </c>
      <c r="BY3" s="219">
        <f t="shared" si="4"/>
        <v>1613</v>
      </c>
      <c r="BZ3" s="219">
        <f t="shared" si="4"/>
        <v>1643</v>
      </c>
      <c r="CA3" s="219">
        <f t="shared" si="4"/>
        <v>1674</v>
      </c>
      <c r="CB3" s="219">
        <f t="shared" si="4"/>
        <v>1705</v>
      </c>
      <c r="CC3" s="219">
        <f t="shared" si="4"/>
        <v>1735</v>
      </c>
      <c r="CD3" s="219">
        <f t="shared" si="4"/>
        <v>1766</v>
      </c>
      <c r="CE3" s="219">
        <f t="shared" si="4"/>
        <v>1796</v>
      </c>
      <c r="CF3" s="219">
        <f t="shared" si="4"/>
        <v>1827</v>
      </c>
      <c r="CG3" s="219">
        <f t="shared" si="4"/>
        <v>1858</v>
      </c>
      <c r="CH3" s="219">
        <f t="shared" si="4"/>
        <v>1886</v>
      </c>
      <c r="CI3" s="219">
        <f t="shared" si="4"/>
        <v>1917</v>
      </c>
      <c r="CJ3" s="219">
        <f t="shared" si="4"/>
        <v>1947</v>
      </c>
      <c r="CK3" s="219">
        <f t="shared" si="4"/>
        <v>1978</v>
      </c>
      <c r="CL3" s="219">
        <f t="shared" si="4"/>
        <v>2008</v>
      </c>
      <c r="CM3" s="219">
        <f t="shared" ref="CM3:EE3" si="5">DATE(YEAR(CL3),MONTH(CL3)+2,0)</f>
        <v>2039</v>
      </c>
      <c r="CN3" s="219">
        <f t="shared" si="5"/>
        <v>2070</v>
      </c>
      <c r="CO3" s="219">
        <f t="shared" si="5"/>
        <v>2100</v>
      </c>
      <c r="CP3" s="219">
        <f t="shared" si="5"/>
        <v>2131</v>
      </c>
      <c r="CQ3" s="219">
        <f t="shared" si="5"/>
        <v>2161</v>
      </c>
      <c r="CR3" s="219">
        <f t="shared" si="5"/>
        <v>2192</v>
      </c>
      <c r="CS3" s="219">
        <f t="shared" si="5"/>
        <v>2223</v>
      </c>
      <c r="CT3" s="219">
        <f t="shared" si="5"/>
        <v>2251</v>
      </c>
      <c r="CU3" s="219">
        <f t="shared" si="5"/>
        <v>2282</v>
      </c>
      <c r="CV3" s="219">
        <f t="shared" si="5"/>
        <v>2312</v>
      </c>
      <c r="CW3" s="219">
        <f t="shared" si="5"/>
        <v>2343</v>
      </c>
      <c r="CX3" s="219">
        <f t="shared" si="5"/>
        <v>2373</v>
      </c>
      <c r="CY3" s="219">
        <f t="shared" si="5"/>
        <v>2404</v>
      </c>
      <c r="CZ3" s="219">
        <f t="shared" si="5"/>
        <v>2435</v>
      </c>
      <c r="DA3" s="219">
        <f t="shared" si="5"/>
        <v>2465</v>
      </c>
      <c r="DB3" s="219">
        <f t="shared" si="5"/>
        <v>2496</v>
      </c>
      <c r="DC3" s="219">
        <f t="shared" si="5"/>
        <v>2526</v>
      </c>
      <c r="DD3" s="219">
        <f t="shared" si="5"/>
        <v>2557</v>
      </c>
      <c r="DE3" s="219">
        <f t="shared" si="5"/>
        <v>2588</v>
      </c>
      <c r="DF3" s="219">
        <f t="shared" si="5"/>
        <v>2616</v>
      </c>
      <c r="DG3" s="219">
        <f t="shared" si="5"/>
        <v>2647</v>
      </c>
      <c r="DH3" s="219">
        <f t="shared" si="5"/>
        <v>2677</v>
      </c>
      <c r="DI3" s="219">
        <f t="shared" si="5"/>
        <v>2708</v>
      </c>
      <c r="DJ3" s="219">
        <f t="shared" si="5"/>
        <v>2738</v>
      </c>
      <c r="DK3" s="219">
        <f t="shared" si="5"/>
        <v>2769</v>
      </c>
      <c r="DL3" s="219">
        <f t="shared" si="5"/>
        <v>2800</v>
      </c>
      <c r="DM3" s="219">
        <f t="shared" si="5"/>
        <v>2830</v>
      </c>
      <c r="DN3" s="219">
        <f t="shared" si="5"/>
        <v>2861</v>
      </c>
      <c r="DO3" s="219">
        <f t="shared" si="5"/>
        <v>2891</v>
      </c>
      <c r="DP3" s="219">
        <f t="shared" si="5"/>
        <v>2922</v>
      </c>
      <c r="DQ3" s="219">
        <f t="shared" si="5"/>
        <v>2953</v>
      </c>
      <c r="DR3" s="219">
        <f t="shared" si="5"/>
        <v>2982</v>
      </c>
      <c r="DS3" s="219">
        <f t="shared" si="5"/>
        <v>3013</v>
      </c>
      <c r="DT3" s="219">
        <f t="shared" si="5"/>
        <v>3043</v>
      </c>
      <c r="DU3" s="219">
        <f t="shared" si="5"/>
        <v>3074</v>
      </c>
      <c r="DV3" s="219">
        <f t="shared" si="5"/>
        <v>3104</v>
      </c>
      <c r="DW3" s="219">
        <f t="shared" si="5"/>
        <v>3135</v>
      </c>
      <c r="DX3" s="219">
        <f t="shared" si="5"/>
        <v>3166</v>
      </c>
      <c r="DY3" s="219">
        <f t="shared" si="5"/>
        <v>3196</v>
      </c>
      <c r="DZ3" s="219">
        <f t="shared" si="5"/>
        <v>3227</v>
      </c>
      <c r="EA3" s="219">
        <f t="shared" si="5"/>
        <v>3257</v>
      </c>
      <c r="EB3" s="219">
        <f t="shared" si="5"/>
        <v>3288</v>
      </c>
      <c r="EC3" s="219">
        <f t="shared" si="5"/>
        <v>3319</v>
      </c>
      <c r="ED3" s="219">
        <f t="shared" si="5"/>
        <v>3347</v>
      </c>
      <c r="EE3" s="219">
        <f t="shared" si="5"/>
        <v>3378</v>
      </c>
      <c r="EF3" s="219">
        <f t="shared" ref="EF3" si="6">DATE(YEAR(EE3),MONTH(EE3)+2,0)</f>
        <v>3408</v>
      </c>
      <c r="EG3" s="220">
        <f t="shared" ref="EG3" si="7">DATE(YEAR(EF3),MONTH(EF3)+2,0)</f>
        <v>3439</v>
      </c>
      <c r="EI3" s="203">
        <f>ROUND(SUM(EI4:EI123),0)</f>
        <v>0</v>
      </c>
    </row>
    <row r="4" spans="2:139" ht="16.05" customHeight="1" x14ac:dyDescent="0.25">
      <c r="B4" s="155" t="str">
        <f>'B2-规划信息'!B28</f>
        <v>XS01</v>
      </c>
      <c r="C4" s="156">
        <f>'B2-规划信息'!C28</f>
        <v>0</v>
      </c>
      <c r="D4" s="157">
        <f>'B2-规划信息'!D28</f>
        <v>0</v>
      </c>
      <c r="E4" s="175">
        <f>'B2-规划信息'!E28</f>
        <v>0</v>
      </c>
      <c r="F4" s="157">
        <f>'B2-规划信息'!F28</f>
        <v>0</v>
      </c>
      <c r="G4" s="175">
        <f>'B2-规划信息'!G28</f>
        <v>0</v>
      </c>
      <c r="H4" s="156">
        <f>'B2-规划信息'!H28</f>
        <v>0</v>
      </c>
      <c r="I4" s="182">
        <f>'B2-规划信息'!L28</f>
        <v>0</v>
      </c>
      <c r="J4" s="149" t="str">
        <f>"签约"&amp;IF(D4="车位","个数","面积")</f>
        <v>签约面积</v>
      </c>
      <c r="K4" s="171" t="s">
        <v>352</v>
      </c>
      <c r="L4" s="207"/>
      <c r="M4" s="188">
        <f>N4-L4</f>
        <v>0</v>
      </c>
      <c r="N4" s="194">
        <f>SUM(Y4:EG4)</f>
        <v>0</v>
      </c>
      <c r="O4" s="822">
        <f t="shared" ref="O4:X5" si="8">SUMIF($Y$1:$EG$1,O$3,$Y4:$EG4)</f>
        <v>0</v>
      </c>
      <c r="P4" s="823">
        <f t="shared" si="8"/>
        <v>0</v>
      </c>
      <c r="Q4" s="823">
        <f t="shared" si="8"/>
        <v>0</v>
      </c>
      <c r="R4" s="823">
        <f t="shared" si="8"/>
        <v>0</v>
      </c>
      <c r="S4" s="823">
        <f t="shared" si="8"/>
        <v>0</v>
      </c>
      <c r="T4" s="823">
        <f t="shared" si="8"/>
        <v>0</v>
      </c>
      <c r="U4" s="823">
        <f t="shared" si="8"/>
        <v>0</v>
      </c>
      <c r="V4" s="823">
        <f t="shared" si="8"/>
        <v>0</v>
      </c>
      <c r="W4" s="823">
        <f t="shared" si="8"/>
        <v>0</v>
      </c>
      <c r="X4" s="824">
        <f t="shared" si="8"/>
        <v>0</v>
      </c>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29"/>
      <c r="EI4" s="201">
        <f>N4-SUM(O4:X4)</f>
        <v>0</v>
      </c>
    </row>
    <row r="5" spans="2:139" ht="16.05" customHeight="1" x14ac:dyDescent="0.25">
      <c r="B5" s="158" t="str">
        <f>B4</f>
        <v>XS01</v>
      </c>
      <c r="C5" s="159">
        <f t="shared" ref="C5:C9" si="9">C4</f>
        <v>0</v>
      </c>
      <c r="D5" s="160">
        <f t="shared" ref="D5:D9" si="10">D4</f>
        <v>0</v>
      </c>
      <c r="E5" s="176">
        <f t="shared" ref="E5:E9" si="11">E4</f>
        <v>0</v>
      </c>
      <c r="F5" s="160">
        <f t="shared" ref="F5:F9" si="12">F4</f>
        <v>0</v>
      </c>
      <c r="G5" s="176">
        <f t="shared" ref="G5:G9" si="13">G4</f>
        <v>0</v>
      </c>
      <c r="H5" s="159">
        <f t="shared" ref="H5:I9" si="14">H4</f>
        <v>0</v>
      </c>
      <c r="I5" s="183">
        <f>I4</f>
        <v>0</v>
      </c>
      <c r="J5" s="149" t="s">
        <v>347</v>
      </c>
      <c r="K5" s="171" t="s">
        <v>353</v>
      </c>
      <c r="L5" s="207"/>
      <c r="M5" s="188">
        <f t="shared" ref="M5:M7" si="15">N5-L5</f>
        <v>0</v>
      </c>
      <c r="N5" s="194">
        <f>SUM(Y5:EG5)</f>
        <v>0</v>
      </c>
      <c r="O5" s="822">
        <f t="shared" si="8"/>
        <v>0</v>
      </c>
      <c r="P5" s="823">
        <f t="shared" si="8"/>
        <v>0</v>
      </c>
      <c r="Q5" s="823">
        <f t="shared" si="8"/>
        <v>0</v>
      </c>
      <c r="R5" s="823">
        <f t="shared" si="8"/>
        <v>0</v>
      </c>
      <c r="S5" s="823">
        <f t="shared" si="8"/>
        <v>0</v>
      </c>
      <c r="T5" s="823">
        <f t="shared" si="8"/>
        <v>0</v>
      </c>
      <c r="U5" s="823">
        <f t="shared" si="8"/>
        <v>0</v>
      </c>
      <c r="V5" s="823">
        <f t="shared" si="8"/>
        <v>0</v>
      </c>
      <c r="W5" s="823">
        <f t="shared" si="8"/>
        <v>0</v>
      </c>
      <c r="X5" s="824">
        <f t="shared" si="8"/>
        <v>0</v>
      </c>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29"/>
      <c r="EI5" s="201">
        <f t="shared" ref="EI5" si="16">N5-SUM(O5:X5)</f>
        <v>0</v>
      </c>
    </row>
    <row r="6" spans="2:139" ht="16.05" customHeight="1" x14ac:dyDescent="0.25">
      <c r="B6" s="153" t="str">
        <f t="shared" ref="B6:B9" si="17">B5</f>
        <v>XS01</v>
      </c>
      <c r="C6" s="154">
        <f t="shared" si="9"/>
        <v>0</v>
      </c>
      <c r="D6" s="152">
        <f t="shared" si="10"/>
        <v>0</v>
      </c>
      <c r="E6" s="177">
        <f t="shared" si="11"/>
        <v>0</v>
      </c>
      <c r="F6" s="152">
        <f t="shared" si="12"/>
        <v>0</v>
      </c>
      <c r="G6" s="177">
        <f t="shared" si="13"/>
        <v>0</v>
      </c>
      <c r="H6" s="154">
        <f t="shared" si="14"/>
        <v>0</v>
      </c>
      <c r="I6" s="184">
        <f t="shared" si="14"/>
        <v>0</v>
      </c>
      <c r="J6" s="149" t="s">
        <v>348</v>
      </c>
      <c r="K6" s="171" t="s">
        <v>354</v>
      </c>
      <c r="L6" s="207"/>
      <c r="M6" s="188">
        <f t="shared" si="15"/>
        <v>0</v>
      </c>
      <c r="N6" s="194">
        <f>IFERROR(N5/N4*10000,0)</f>
        <v>0</v>
      </c>
      <c r="O6" s="822">
        <f>IFERROR(O5/O4*10000,0)</f>
        <v>0</v>
      </c>
      <c r="P6" s="823">
        <f t="shared" ref="P6:X6" si="18">IFERROR(P5/P4*10000,0)</f>
        <v>0</v>
      </c>
      <c r="Q6" s="823">
        <f t="shared" si="18"/>
        <v>0</v>
      </c>
      <c r="R6" s="823">
        <f t="shared" si="18"/>
        <v>0</v>
      </c>
      <c r="S6" s="823">
        <f>IFERROR(S5/S4*10000,0)</f>
        <v>0</v>
      </c>
      <c r="T6" s="823">
        <f t="shared" si="18"/>
        <v>0</v>
      </c>
      <c r="U6" s="823">
        <f t="shared" si="18"/>
        <v>0</v>
      </c>
      <c r="V6" s="823">
        <f t="shared" si="18"/>
        <v>0</v>
      </c>
      <c r="W6" s="823">
        <f t="shared" si="18"/>
        <v>0</v>
      </c>
      <c r="X6" s="824">
        <f t="shared" si="18"/>
        <v>0</v>
      </c>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29"/>
      <c r="EI6" s="201">
        <f>I6-N4</f>
        <v>0</v>
      </c>
    </row>
    <row r="7" spans="2:139" ht="16.05" customHeight="1" x14ac:dyDescent="0.25">
      <c r="B7" s="158" t="str">
        <f t="shared" si="17"/>
        <v>XS01</v>
      </c>
      <c r="C7" s="159">
        <f t="shared" si="9"/>
        <v>0</v>
      </c>
      <c r="D7" s="160">
        <f t="shared" si="10"/>
        <v>0</v>
      </c>
      <c r="E7" s="176">
        <f t="shared" si="11"/>
        <v>0</v>
      </c>
      <c r="F7" s="160">
        <f t="shared" si="12"/>
        <v>0</v>
      </c>
      <c r="G7" s="176">
        <f t="shared" si="13"/>
        <v>0</v>
      </c>
      <c r="H7" s="159">
        <f t="shared" si="14"/>
        <v>0</v>
      </c>
      <c r="I7" s="183">
        <f t="shared" si="14"/>
        <v>0</v>
      </c>
      <c r="J7" s="149" t="s">
        <v>349</v>
      </c>
      <c r="K7" s="171" t="s">
        <v>353</v>
      </c>
      <c r="L7" s="207"/>
      <c r="M7" s="188">
        <f t="shared" si="15"/>
        <v>0</v>
      </c>
      <c r="N7" s="194">
        <f>SUM(Y7:EG7)</f>
        <v>0</v>
      </c>
      <c r="O7" s="822">
        <f t="shared" ref="O7:X7" si="19">SUMIF($Y$1:$EG$1,O$3,$Y7:$EG7)</f>
        <v>0</v>
      </c>
      <c r="P7" s="823">
        <f t="shared" si="19"/>
        <v>0</v>
      </c>
      <c r="Q7" s="823">
        <f t="shared" si="19"/>
        <v>0</v>
      </c>
      <c r="R7" s="823">
        <f t="shared" si="19"/>
        <v>0</v>
      </c>
      <c r="S7" s="823">
        <f t="shared" si="19"/>
        <v>0</v>
      </c>
      <c r="T7" s="823">
        <f t="shared" si="19"/>
        <v>0</v>
      </c>
      <c r="U7" s="823">
        <f t="shared" si="19"/>
        <v>0</v>
      </c>
      <c r="V7" s="823">
        <f t="shared" si="19"/>
        <v>0</v>
      </c>
      <c r="W7" s="823">
        <f t="shared" si="19"/>
        <v>0</v>
      </c>
      <c r="X7" s="824">
        <f t="shared" si="19"/>
        <v>0</v>
      </c>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29"/>
      <c r="EI7" s="201">
        <f>N7-SUM(O7:X7)</f>
        <v>0</v>
      </c>
    </row>
    <row r="8" spans="2:139" ht="16.05" customHeight="1" x14ac:dyDescent="0.25">
      <c r="B8" s="158" t="str">
        <f t="shared" si="17"/>
        <v>XS01</v>
      </c>
      <c r="C8" s="159">
        <f t="shared" si="9"/>
        <v>0</v>
      </c>
      <c r="D8" s="160">
        <f t="shared" si="10"/>
        <v>0</v>
      </c>
      <c r="E8" s="176">
        <f t="shared" si="11"/>
        <v>0</v>
      </c>
      <c r="F8" s="160">
        <f t="shared" si="12"/>
        <v>0</v>
      </c>
      <c r="G8" s="176">
        <f t="shared" si="13"/>
        <v>0</v>
      </c>
      <c r="H8" s="159">
        <f t="shared" si="14"/>
        <v>0</v>
      </c>
      <c r="I8" s="183">
        <f t="shared" si="14"/>
        <v>0</v>
      </c>
      <c r="J8" s="149" t="s">
        <v>350</v>
      </c>
      <c r="K8" s="171" t="s">
        <v>355</v>
      </c>
      <c r="L8" s="208"/>
      <c r="M8" s="190"/>
      <c r="N8" s="196">
        <f>SUM(O8:X8)</f>
        <v>0</v>
      </c>
      <c r="O8" s="825">
        <f>IFERROR(O4/$N4,0)</f>
        <v>0</v>
      </c>
      <c r="P8" s="826">
        <f t="shared" ref="P8:X8" si="20">IFERROR(P4/$N4,0)</f>
        <v>0</v>
      </c>
      <c r="Q8" s="826">
        <f t="shared" si="20"/>
        <v>0</v>
      </c>
      <c r="R8" s="826">
        <f t="shared" si="20"/>
        <v>0</v>
      </c>
      <c r="S8" s="826">
        <f t="shared" si="20"/>
        <v>0</v>
      </c>
      <c r="T8" s="826">
        <f t="shared" si="20"/>
        <v>0</v>
      </c>
      <c r="U8" s="826">
        <f t="shared" si="20"/>
        <v>0</v>
      </c>
      <c r="V8" s="826">
        <f t="shared" si="20"/>
        <v>0</v>
      </c>
      <c r="W8" s="826">
        <f t="shared" si="20"/>
        <v>0</v>
      </c>
      <c r="X8" s="827">
        <f t="shared" si="20"/>
        <v>0</v>
      </c>
      <c r="Y8" s="231">
        <f>IFERROR(SUM($Y4:Y4)/$I6,0)</f>
        <v>0</v>
      </c>
      <c r="Z8" s="231">
        <f>IFERROR(SUM($Y4:Z4)/$I6,0)</f>
        <v>0</v>
      </c>
      <c r="AA8" s="231">
        <f>IFERROR(SUM($Y4:AA4)/$I6,0)</f>
        <v>0</v>
      </c>
      <c r="AB8" s="231">
        <f>IFERROR(SUM($Y4:AB4)/$I6,0)</f>
        <v>0</v>
      </c>
      <c r="AC8" s="231">
        <f>IFERROR(SUM($Y4:AC4)/$I6,0)</f>
        <v>0</v>
      </c>
      <c r="AD8" s="231">
        <f>IFERROR(SUM($Y4:AD4)/$I6,0)</f>
        <v>0</v>
      </c>
      <c r="AE8" s="231">
        <f>IFERROR(SUM($Y4:AE4)/$I6,0)</f>
        <v>0</v>
      </c>
      <c r="AF8" s="231">
        <f>IFERROR(SUM($Y4:AF4)/$I6,0)</f>
        <v>0</v>
      </c>
      <c r="AG8" s="231">
        <f>IFERROR(SUM($Y4:AG4)/$I6,0)</f>
        <v>0</v>
      </c>
      <c r="AH8" s="231">
        <f>IFERROR(SUM($Y4:AH4)/$I6,0)</f>
        <v>0</v>
      </c>
      <c r="AI8" s="231">
        <f>IFERROR(SUM($Y4:AI4)/$I6,0)</f>
        <v>0</v>
      </c>
      <c r="AJ8" s="231">
        <f>IFERROR(SUM($Y4:AJ4)/$I6,0)</f>
        <v>0</v>
      </c>
      <c r="AK8" s="231">
        <f>IFERROR(SUM($Y4:AK4)/$I6,0)</f>
        <v>0</v>
      </c>
      <c r="AL8" s="231">
        <f>IFERROR(SUM($Y4:AL4)/$I6,0)</f>
        <v>0</v>
      </c>
      <c r="AM8" s="231">
        <f>IFERROR(SUM($Y4:AM4)/$I6,0)</f>
        <v>0</v>
      </c>
      <c r="AN8" s="231">
        <f>IFERROR(SUM($Y4:AN4)/$I6,0)</f>
        <v>0</v>
      </c>
      <c r="AO8" s="231">
        <f>IFERROR(SUM($Y4:AO4)/$I6,0)</f>
        <v>0</v>
      </c>
      <c r="AP8" s="231">
        <f>IFERROR(SUM($Y4:AP4)/$I6,0)</f>
        <v>0</v>
      </c>
      <c r="AQ8" s="231">
        <f>IFERROR(SUM($Y4:AQ4)/$I6,0)</f>
        <v>0</v>
      </c>
      <c r="AR8" s="231">
        <f>IFERROR(SUM($Y4:AR4)/$I6,0)</f>
        <v>0</v>
      </c>
      <c r="AS8" s="231">
        <f>IFERROR(SUM($Y4:AS4)/$I6,0)</f>
        <v>0</v>
      </c>
      <c r="AT8" s="231">
        <f>IFERROR(SUM($Y4:AT4)/$I6,0)</f>
        <v>0</v>
      </c>
      <c r="AU8" s="231">
        <f>IFERROR(SUM($Y4:AU4)/$I6,0)</f>
        <v>0</v>
      </c>
      <c r="AV8" s="231">
        <f>IFERROR(SUM($Y4:AV4)/$I6,0)</f>
        <v>0</v>
      </c>
      <c r="AW8" s="231">
        <f>IFERROR(SUM($Y4:AW4)/$I6,0)</f>
        <v>0</v>
      </c>
      <c r="AX8" s="231">
        <f>IFERROR(SUM($Y4:AX4)/$I6,0)</f>
        <v>0</v>
      </c>
      <c r="AY8" s="231">
        <f>IFERROR(SUM($Y4:AY4)/$I6,0)</f>
        <v>0</v>
      </c>
      <c r="AZ8" s="231">
        <f>IFERROR(SUM($Y4:AZ4)/$I6,0)</f>
        <v>0</v>
      </c>
      <c r="BA8" s="231">
        <f>IFERROR(SUM($Y4:BA4)/$I6,0)</f>
        <v>0</v>
      </c>
      <c r="BB8" s="231">
        <f>IFERROR(SUM($Y4:BB4)/$I6,0)</f>
        <v>0</v>
      </c>
      <c r="BC8" s="231">
        <f>IFERROR(SUM($Y4:BC4)/$I6,0)</f>
        <v>0</v>
      </c>
      <c r="BD8" s="231">
        <f>IFERROR(SUM($Y4:BD4)/$I6,0)</f>
        <v>0</v>
      </c>
      <c r="BE8" s="231">
        <f>IFERROR(SUM($Y4:BE4)/$I6,0)</f>
        <v>0</v>
      </c>
      <c r="BF8" s="231">
        <f>IFERROR(SUM($Y4:BF4)/$I6,0)</f>
        <v>0</v>
      </c>
      <c r="BG8" s="231">
        <f>IFERROR(SUM($Y4:BG4)/$I6,0)</f>
        <v>0</v>
      </c>
      <c r="BH8" s="231">
        <f>IFERROR(SUM($Y4:BH4)/$I6,0)</f>
        <v>0</v>
      </c>
      <c r="BI8" s="231">
        <f>IFERROR(SUM($Y4:BI4)/$I6,0)</f>
        <v>0</v>
      </c>
      <c r="BJ8" s="231">
        <f>IFERROR(SUM($Y4:BJ4)/$I6,0)</f>
        <v>0</v>
      </c>
      <c r="BK8" s="231">
        <f>IFERROR(SUM($Y4:BK4)/$I6,0)</f>
        <v>0</v>
      </c>
      <c r="BL8" s="231">
        <f>IFERROR(SUM($Y4:BL4)/$I6,0)</f>
        <v>0</v>
      </c>
      <c r="BM8" s="231">
        <f>IFERROR(SUM($Y4:BM4)/$I6,0)</f>
        <v>0</v>
      </c>
      <c r="BN8" s="231">
        <f>IFERROR(SUM($Y4:BN4)/$I6,0)</f>
        <v>0</v>
      </c>
      <c r="BO8" s="231">
        <f>IFERROR(SUM($Y4:BO4)/$I6,0)</f>
        <v>0</v>
      </c>
      <c r="BP8" s="231">
        <f>IFERROR(SUM($Y4:BP4)/$I6,0)</f>
        <v>0</v>
      </c>
      <c r="BQ8" s="231">
        <f>IFERROR(SUM($Y4:BQ4)/$I6,0)</f>
        <v>0</v>
      </c>
      <c r="BR8" s="231">
        <f>IFERROR(SUM($Y4:BR4)/$I6,0)</f>
        <v>0</v>
      </c>
      <c r="BS8" s="231">
        <f>IFERROR(SUM($Y4:BS4)/$I6,0)</f>
        <v>0</v>
      </c>
      <c r="BT8" s="231">
        <f>IFERROR(SUM($Y4:BT4)/$I6,0)</f>
        <v>0</v>
      </c>
      <c r="BU8" s="231">
        <f>IFERROR(SUM($Y4:BU4)/$I6,0)</f>
        <v>0</v>
      </c>
      <c r="BV8" s="231">
        <f>IFERROR(SUM($Y4:BV4)/$I6,0)</f>
        <v>0</v>
      </c>
      <c r="BW8" s="231">
        <f>IFERROR(SUM($Y4:BW4)/$I6,0)</f>
        <v>0</v>
      </c>
      <c r="BX8" s="231">
        <f>IFERROR(SUM($Y4:BX4)/$I6,0)</f>
        <v>0</v>
      </c>
      <c r="BY8" s="231">
        <f>IFERROR(SUM($Y4:BY4)/$I6,0)</f>
        <v>0</v>
      </c>
      <c r="BZ8" s="231">
        <f>IFERROR(SUM($Y4:BZ4)/$I6,0)</f>
        <v>0</v>
      </c>
      <c r="CA8" s="231">
        <f>IFERROR(SUM($Y4:CA4)/$I6,0)</f>
        <v>0</v>
      </c>
      <c r="CB8" s="231">
        <f>IFERROR(SUM($Y4:CB4)/$I6,0)</f>
        <v>0</v>
      </c>
      <c r="CC8" s="231">
        <f>IFERROR(SUM($Y4:CC4)/$I6,0)</f>
        <v>0</v>
      </c>
      <c r="CD8" s="231">
        <f>IFERROR(SUM($Y4:CD4)/$I6,0)</f>
        <v>0</v>
      </c>
      <c r="CE8" s="231">
        <f>IFERROR(SUM($Y4:CE4)/$I6,0)</f>
        <v>0</v>
      </c>
      <c r="CF8" s="231">
        <f>IFERROR(SUM($Y4:CF4)/$I6,0)</f>
        <v>0</v>
      </c>
      <c r="CG8" s="231">
        <f>IFERROR(SUM($Y4:CG4)/$I6,0)</f>
        <v>0</v>
      </c>
      <c r="CH8" s="231">
        <f>IFERROR(SUM($Y4:CH4)/$I6,0)</f>
        <v>0</v>
      </c>
      <c r="CI8" s="231">
        <f>IFERROR(SUM($Y4:CI4)/$I6,0)</f>
        <v>0</v>
      </c>
      <c r="CJ8" s="231">
        <f>IFERROR(SUM($Y4:CJ4)/$I6,0)</f>
        <v>0</v>
      </c>
      <c r="CK8" s="231">
        <f>IFERROR(SUM($Y4:CK4)/$I6,0)</f>
        <v>0</v>
      </c>
      <c r="CL8" s="231">
        <f>IFERROR(SUM($Y4:CL4)/$I6,0)</f>
        <v>0</v>
      </c>
      <c r="CM8" s="231">
        <f>IFERROR(SUM($Y4:CM4)/$I6,0)</f>
        <v>0</v>
      </c>
      <c r="CN8" s="231">
        <f>IFERROR(SUM($Y4:CN4)/$I6,0)</f>
        <v>0</v>
      </c>
      <c r="CO8" s="231">
        <f>IFERROR(SUM($Y4:CO4)/$I6,0)</f>
        <v>0</v>
      </c>
      <c r="CP8" s="231">
        <f>IFERROR(SUM($Y4:CP4)/$I6,0)</f>
        <v>0</v>
      </c>
      <c r="CQ8" s="231">
        <f>IFERROR(SUM($Y4:CQ4)/$I6,0)</f>
        <v>0</v>
      </c>
      <c r="CR8" s="231">
        <f>IFERROR(SUM($Y4:CR4)/$I6,0)</f>
        <v>0</v>
      </c>
      <c r="CS8" s="231">
        <f>IFERROR(SUM($Y4:CS4)/$I6,0)</f>
        <v>0</v>
      </c>
      <c r="CT8" s="231">
        <f>IFERROR(SUM($Y4:CT4)/$I6,0)</f>
        <v>0</v>
      </c>
      <c r="CU8" s="231">
        <f>IFERROR(SUM($Y4:CU4)/$I6,0)</f>
        <v>0</v>
      </c>
      <c r="CV8" s="231">
        <f>IFERROR(SUM($Y4:CV4)/$I6,0)</f>
        <v>0</v>
      </c>
      <c r="CW8" s="231">
        <f>IFERROR(SUM($Y4:CW4)/$I6,0)</f>
        <v>0</v>
      </c>
      <c r="CX8" s="231">
        <f>IFERROR(SUM($Y4:CX4)/$I6,0)</f>
        <v>0</v>
      </c>
      <c r="CY8" s="231">
        <f>IFERROR(SUM($Y4:CY4)/$I6,0)</f>
        <v>0</v>
      </c>
      <c r="CZ8" s="231">
        <f>IFERROR(SUM($Y4:CZ4)/$I6,0)</f>
        <v>0</v>
      </c>
      <c r="DA8" s="231">
        <f>IFERROR(SUM($Y4:DA4)/$I6,0)</f>
        <v>0</v>
      </c>
      <c r="DB8" s="231">
        <f>IFERROR(SUM($Y4:DB4)/$I6,0)</f>
        <v>0</v>
      </c>
      <c r="DC8" s="231">
        <f>IFERROR(SUM($Y4:DC4)/$I6,0)</f>
        <v>0</v>
      </c>
      <c r="DD8" s="231">
        <f>IFERROR(SUM($Y4:DD4)/$I6,0)</f>
        <v>0</v>
      </c>
      <c r="DE8" s="231">
        <f>IFERROR(SUM($Y4:DE4)/$I6,0)</f>
        <v>0</v>
      </c>
      <c r="DF8" s="231">
        <f>IFERROR(SUM($Y4:DF4)/$I6,0)</f>
        <v>0</v>
      </c>
      <c r="DG8" s="231">
        <f>IFERROR(SUM($Y4:DG4)/$I6,0)</f>
        <v>0</v>
      </c>
      <c r="DH8" s="231">
        <f>IFERROR(SUM($Y4:DH4)/$I6,0)</f>
        <v>0</v>
      </c>
      <c r="DI8" s="231">
        <f>IFERROR(SUM($Y4:DI4)/$I6,0)</f>
        <v>0</v>
      </c>
      <c r="DJ8" s="231">
        <f>IFERROR(SUM($Y4:DJ4)/$I6,0)</f>
        <v>0</v>
      </c>
      <c r="DK8" s="231">
        <f>IFERROR(SUM($Y4:DK4)/$I6,0)</f>
        <v>0</v>
      </c>
      <c r="DL8" s="231">
        <f>IFERROR(SUM($Y4:DL4)/$I6,0)</f>
        <v>0</v>
      </c>
      <c r="DM8" s="231">
        <f>IFERROR(SUM($Y4:DM4)/$I6,0)</f>
        <v>0</v>
      </c>
      <c r="DN8" s="231">
        <f>IFERROR(SUM($Y4:DN4)/$I6,0)</f>
        <v>0</v>
      </c>
      <c r="DO8" s="231">
        <f>IFERROR(SUM($Y4:DO4)/$I6,0)</f>
        <v>0</v>
      </c>
      <c r="DP8" s="231">
        <f>IFERROR(SUM($Y4:DP4)/$I6,0)</f>
        <v>0</v>
      </c>
      <c r="DQ8" s="231">
        <f>IFERROR(SUM($Y4:DQ4)/$I6,0)</f>
        <v>0</v>
      </c>
      <c r="DR8" s="231">
        <f>IFERROR(SUM($Y4:DR4)/$I6,0)</f>
        <v>0</v>
      </c>
      <c r="DS8" s="231">
        <f>IFERROR(SUM($Y4:DS4)/$I6,0)</f>
        <v>0</v>
      </c>
      <c r="DT8" s="231">
        <f>IFERROR(SUM($Y4:DT4)/$I6,0)</f>
        <v>0</v>
      </c>
      <c r="DU8" s="231">
        <f>IFERROR(SUM($Y4:DU4)/$I6,0)</f>
        <v>0</v>
      </c>
      <c r="DV8" s="231">
        <f>IFERROR(SUM($Y4:DV4)/$I6,0)</f>
        <v>0</v>
      </c>
      <c r="DW8" s="231">
        <f>IFERROR(SUM($Y4:DW4)/$I6,0)</f>
        <v>0</v>
      </c>
      <c r="DX8" s="231">
        <f>IFERROR(SUM($Y4:DX4)/$I6,0)</f>
        <v>0</v>
      </c>
      <c r="DY8" s="231">
        <f>IFERROR(SUM($Y4:DY4)/$I6,0)</f>
        <v>0</v>
      </c>
      <c r="DZ8" s="231">
        <f>IFERROR(SUM($Y4:DZ4)/$I6,0)</f>
        <v>0</v>
      </c>
      <c r="EA8" s="231">
        <f>IFERROR(SUM($Y4:EA4)/$I6,0)</f>
        <v>0</v>
      </c>
      <c r="EB8" s="231">
        <f>IFERROR(SUM($Y4:EB4)/$I6,0)</f>
        <v>0</v>
      </c>
      <c r="EC8" s="231">
        <f>IFERROR(SUM($Y4:EC4)/$I6,0)</f>
        <v>0</v>
      </c>
      <c r="ED8" s="231">
        <f>IFERROR(SUM($Y4:ED4)/$I6,0)</f>
        <v>0</v>
      </c>
      <c r="EE8" s="231">
        <f>IFERROR(SUM($Y4:EE4)/$I6,0)</f>
        <v>0</v>
      </c>
      <c r="EF8" s="231">
        <f>IFERROR(SUM($Y4:EF4)/$I6,0)</f>
        <v>0</v>
      </c>
      <c r="EG8" s="232">
        <f>IFERROR(SUM($Y4:EG4)/$I6,0)</f>
        <v>0</v>
      </c>
      <c r="EI8" s="201">
        <f>N8-SUM(O8:X8)</f>
        <v>0</v>
      </c>
    </row>
    <row r="9" spans="2:139" ht="16.05" customHeight="1" thickBot="1" x14ac:dyDescent="0.3">
      <c r="B9" s="161" t="str">
        <f t="shared" si="17"/>
        <v>XS01</v>
      </c>
      <c r="C9" s="162">
        <f t="shared" si="9"/>
        <v>0</v>
      </c>
      <c r="D9" s="163">
        <f t="shared" si="10"/>
        <v>0</v>
      </c>
      <c r="E9" s="178">
        <f t="shared" si="11"/>
        <v>0</v>
      </c>
      <c r="F9" s="163">
        <f t="shared" si="12"/>
        <v>0</v>
      </c>
      <c r="G9" s="178">
        <f t="shared" si="13"/>
        <v>0</v>
      </c>
      <c r="H9" s="162">
        <f t="shared" si="14"/>
        <v>0</v>
      </c>
      <c r="I9" s="185">
        <f t="shared" si="14"/>
        <v>0</v>
      </c>
      <c r="J9" s="151" t="s">
        <v>351</v>
      </c>
      <c r="K9" s="172" t="s">
        <v>355</v>
      </c>
      <c r="L9" s="209"/>
      <c r="M9" s="191"/>
      <c r="N9" s="197">
        <f>MAX(O9:X9)</f>
        <v>0</v>
      </c>
      <c r="O9" s="828">
        <f>IFERROR(SUM($O7:O7)/SUM($O5:O5),0)</f>
        <v>0</v>
      </c>
      <c r="P9" s="829">
        <f>IFERROR(SUM($O7:P7)/SUM($O5:P5),0)</f>
        <v>0</v>
      </c>
      <c r="Q9" s="829">
        <f>IFERROR(SUM($O7:Q7)/SUM($O5:Q5),0)</f>
        <v>0</v>
      </c>
      <c r="R9" s="829">
        <f>IFERROR(SUM($O7:R7)/SUM($O5:R5),0)</f>
        <v>0</v>
      </c>
      <c r="S9" s="829">
        <f>IFERROR(SUM($O7:S7)/SUM($O5:S5),0)</f>
        <v>0</v>
      </c>
      <c r="T9" s="829">
        <f>IFERROR(SUM($O7:T7)/SUM($O5:T5),0)</f>
        <v>0</v>
      </c>
      <c r="U9" s="829">
        <f>IFERROR(SUM($O7:U7)/SUM($O5:U5),0)</f>
        <v>0</v>
      </c>
      <c r="V9" s="829">
        <f>IFERROR(SUM($O7:V7)/SUM($O5:V5),0)</f>
        <v>0</v>
      </c>
      <c r="W9" s="829">
        <f>IFERROR(SUM($O7:W7)/SUM($O5:W5),0)</f>
        <v>0</v>
      </c>
      <c r="X9" s="830">
        <f>IFERROR(SUM($O7:X7)/SUM($O5:X5),0)</f>
        <v>0</v>
      </c>
      <c r="Y9" s="233">
        <f>IFERROR(SUM($Y7:Y7)/SUM($Y5:Y5),0)</f>
        <v>0</v>
      </c>
      <c r="Z9" s="233">
        <f>IFERROR(SUM($Y7:Z7)/SUM($Y5:Z5),0)</f>
        <v>0</v>
      </c>
      <c r="AA9" s="233">
        <f>IFERROR(SUM($Y7:AA7)/SUM($Y5:AA5),0)</f>
        <v>0</v>
      </c>
      <c r="AB9" s="233">
        <f>IFERROR(SUM($Y7:AB7)/SUM($Y5:AB5),0)</f>
        <v>0</v>
      </c>
      <c r="AC9" s="233">
        <f>IFERROR(SUM($Y7:AC7)/SUM($Y5:AC5),0)</f>
        <v>0</v>
      </c>
      <c r="AD9" s="233">
        <f>IFERROR(SUM($Y7:AD7)/SUM($Y5:AD5),0)</f>
        <v>0</v>
      </c>
      <c r="AE9" s="233">
        <f>IFERROR(SUM($Y7:AE7)/SUM($Y5:AE5),0)</f>
        <v>0</v>
      </c>
      <c r="AF9" s="233">
        <f>IFERROR(SUM($Y7:AF7)/SUM($Y5:AF5),0)</f>
        <v>0</v>
      </c>
      <c r="AG9" s="233">
        <f>IFERROR(SUM($Y7:AG7)/SUM($Y5:AG5),0)</f>
        <v>0</v>
      </c>
      <c r="AH9" s="233">
        <f>IFERROR(SUM($Y7:AH7)/SUM($Y5:AH5),0)</f>
        <v>0</v>
      </c>
      <c r="AI9" s="233">
        <f>IFERROR(SUM($Y7:AI7)/SUM($Y5:AI5),0)</f>
        <v>0</v>
      </c>
      <c r="AJ9" s="233">
        <f>IFERROR(SUM($Y7:AJ7)/SUM($Y5:AJ5),0)</f>
        <v>0</v>
      </c>
      <c r="AK9" s="233">
        <f>IFERROR(SUM($Y7:AK7)/SUM($Y5:AK5),0)</f>
        <v>0</v>
      </c>
      <c r="AL9" s="233">
        <f>IFERROR(SUM($Y7:AL7)/SUM($Y5:AL5),0)</f>
        <v>0</v>
      </c>
      <c r="AM9" s="233">
        <f>IFERROR(SUM($Y7:AM7)/SUM($Y5:AM5),0)</f>
        <v>0</v>
      </c>
      <c r="AN9" s="233">
        <f>IFERROR(SUM($Y7:AN7)/SUM($Y5:AN5),0)</f>
        <v>0</v>
      </c>
      <c r="AO9" s="233">
        <f>IFERROR(SUM($Y7:AO7)/SUM($Y5:AO5),0)</f>
        <v>0</v>
      </c>
      <c r="AP9" s="233">
        <f>IFERROR(SUM($Y7:AP7)/SUM($Y5:AP5),0)</f>
        <v>0</v>
      </c>
      <c r="AQ9" s="233">
        <f>IFERROR(SUM($Y7:AQ7)/SUM($Y5:AQ5),0)</f>
        <v>0</v>
      </c>
      <c r="AR9" s="233">
        <f>IFERROR(SUM($Y7:AR7)/SUM($Y5:AR5),0)</f>
        <v>0</v>
      </c>
      <c r="AS9" s="233">
        <f>IFERROR(SUM($Y7:AS7)/SUM($Y5:AS5),0)</f>
        <v>0</v>
      </c>
      <c r="AT9" s="233">
        <f>IFERROR(SUM($Y7:AT7)/SUM($Y5:AT5),0)</f>
        <v>0</v>
      </c>
      <c r="AU9" s="233">
        <f>IFERROR(SUM($Y7:AU7)/SUM($Y5:AU5),0)</f>
        <v>0</v>
      </c>
      <c r="AV9" s="233">
        <f>IFERROR(SUM($Y7:AV7)/SUM($Y5:AV5),0)</f>
        <v>0</v>
      </c>
      <c r="AW9" s="233">
        <f>IFERROR(SUM($Y7:AW7)/SUM($Y5:AW5),0)</f>
        <v>0</v>
      </c>
      <c r="AX9" s="233">
        <f>IFERROR(SUM($Y7:AX7)/SUM($Y5:AX5),0)</f>
        <v>0</v>
      </c>
      <c r="AY9" s="233">
        <f>IFERROR(SUM($Y7:AY7)/SUM($Y5:AY5),0)</f>
        <v>0</v>
      </c>
      <c r="AZ9" s="233">
        <f>IFERROR(SUM($Y7:AZ7)/SUM($Y5:AZ5),0)</f>
        <v>0</v>
      </c>
      <c r="BA9" s="233">
        <f>IFERROR(SUM($Y7:BA7)/SUM($Y5:BA5),0)</f>
        <v>0</v>
      </c>
      <c r="BB9" s="233">
        <f>IFERROR(SUM($Y7:BB7)/SUM($Y5:BB5),0)</f>
        <v>0</v>
      </c>
      <c r="BC9" s="233">
        <f>IFERROR(SUM($Y7:BC7)/SUM($Y5:BC5),0)</f>
        <v>0</v>
      </c>
      <c r="BD9" s="233">
        <f>IFERROR(SUM($Y7:BD7)/SUM($Y5:BD5),0)</f>
        <v>0</v>
      </c>
      <c r="BE9" s="233">
        <f>IFERROR(SUM($Y7:BE7)/SUM($Y5:BE5),0)</f>
        <v>0</v>
      </c>
      <c r="BF9" s="233">
        <f>IFERROR(SUM($Y7:BF7)/SUM($Y5:BF5),0)</f>
        <v>0</v>
      </c>
      <c r="BG9" s="233">
        <f>IFERROR(SUM($Y7:BG7)/SUM($Y5:BG5),0)</f>
        <v>0</v>
      </c>
      <c r="BH9" s="233">
        <f>IFERROR(SUM($Y7:BH7)/SUM($Y5:BH5),0)</f>
        <v>0</v>
      </c>
      <c r="BI9" s="233">
        <f>IFERROR(SUM($Y7:BI7)/SUM($Y5:BI5),0)</f>
        <v>0</v>
      </c>
      <c r="BJ9" s="233">
        <f>IFERROR(SUM($Y7:BJ7)/SUM($Y5:BJ5),0)</f>
        <v>0</v>
      </c>
      <c r="BK9" s="233">
        <f>IFERROR(SUM($Y7:BK7)/SUM($Y5:BK5),0)</f>
        <v>0</v>
      </c>
      <c r="BL9" s="233">
        <f>IFERROR(SUM($Y7:BL7)/SUM($Y5:BL5),0)</f>
        <v>0</v>
      </c>
      <c r="BM9" s="233">
        <f>IFERROR(SUM($Y7:BM7)/SUM($Y5:BM5),0)</f>
        <v>0</v>
      </c>
      <c r="BN9" s="233">
        <f>IFERROR(SUM($Y7:BN7)/SUM($Y5:BN5),0)</f>
        <v>0</v>
      </c>
      <c r="BO9" s="233">
        <f>IFERROR(SUM($Y7:BO7)/SUM($Y5:BO5),0)</f>
        <v>0</v>
      </c>
      <c r="BP9" s="233">
        <f>IFERROR(SUM($Y7:BP7)/SUM($Y5:BP5),0)</f>
        <v>0</v>
      </c>
      <c r="BQ9" s="233">
        <f>IFERROR(SUM($Y7:BQ7)/SUM($Y5:BQ5),0)</f>
        <v>0</v>
      </c>
      <c r="BR9" s="233">
        <f>IFERROR(SUM($Y7:BR7)/SUM($Y5:BR5),0)</f>
        <v>0</v>
      </c>
      <c r="BS9" s="233">
        <f>IFERROR(SUM($Y7:BS7)/SUM($Y5:BS5),0)</f>
        <v>0</v>
      </c>
      <c r="BT9" s="233">
        <f>IFERROR(SUM($Y7:BT7)/SUM($Y5:BT5),0)</f>
        <v>0</v>
      </c>
      <c r="BU9" s="233">
        <f>IFERROR(SUM($Y7:BU7)/SUM($Y5:BU5),0)</f>
        <v>0</v>
      </c>
      <c r="BV9" s="233">
        <f>IFERROR(SUM($Y7:BV7)/SUM($Y5:BV5),0)</f>
        <v>0</v>
      </c>
      <c r="BW9" s="233">
        <f>IFERROR(SUM($Y7:BW7)/SUM($Y5:BW5),0)</f>
        <v>0</v>
      </c>
      <c r="BX9" s="233">
        <f>IFERROR(SUM($Y7:BX7)/SUM($Y5:BX5),0)</f>
        <v>0</v>
      </c>
      <c r="BY9" s="233">
        <f>IFERROR(SUM($Y7:BY7)/SUM($Y5:BY5),0)</f>
        <v>0</v>
      </c>
      <c r="BZ9" s="233">
        <f>IFERROR(SUM($Y7:BZ7)/SUM($Y5:BZ5),0)</f>
        <v>0</v>
      </c>
      <c r="CA9" s="233">
        <f>IFERROR(SUM($Y7:CA7)/SUM($Y5:CA5),0)</f>
        <v>0</v>
      </c>
      <c r="CB9" s="233">
        <f>IFERROR(SUM($Y7:CB7)/SUM($Y5:CB5),0)</f>
        <v>0</v>
      </c>
      <c r="CC9" s="233">
        <f>IFERROR(SUM($Y7:CC7)/SUM($Y5:CC5),0)</f>
        <v>0</v>
      </c>
      <c r="CD9" s="233">
        <f>IFERROR(SUM($Y7:CD7)/SUM($Y5:CD5),0)</f>
        <v>0</v>
      </c>
      <c r="CE9" s="233">
        <f>IFERROR(SUM($Y7:CE7)/SUM($Y5:CE5),0)</f>
        <v>0</v>
      </c>
      <c r="CF9" s="233">
        <f>IFERROR(SUM($Y7:CF7)/SUM($Y5:CF5),0)</f>
        <v>0</v>
      </c>
      <c r="CG9" s="233">
        <f>IFERROR(SUM($Y7:CG7)/SUM($Y5:CG5),0)</f>
        <v>0</v>
      </c>
      <c r="CH9" s="233">
        <f>IFERROR(SUM($Y7:CH7)/SUM($Y5:CH5),0)</f>
        <v>0</v>
      </c>
      <c r="CI9" s="233">
        <f>IFERROR(SUM($Y7:CI7)/SUM($Y5:CI5),0)</f>
        <v>0</v>
      </c>
      <c r="CJ9" s="233">
        <f>IFERROR(SUM($Y7:CJ7)/SUM($Y5:CJ5),0)</f>
        <v>0</v>
      </c>
      <c r="CK9" s="233">
        <f>IFERROR(SUM($Y7:CK7)/SUM($Y5:CK5),0)</f>
        <v>0</v>
      </c>
      <c r="CL9" s="233">
        <f>IFERROR(SUM($Y7:CL7)/SUM($Y5:CL5),0)</f>
        <v>0</v>
      </c>
      <c r="CM9" s="233">
        <f>IFERROR(SUM($Y7:CM7)/SUM($Y5:CM5),0)</f>
        <v>0</v>
      </c>
      <c r="CN9" s="233">
        <f>IFERROR(SUM($Y7:CN7)/SUM($Y5:CN5),0)</f>
        <v>0</v>
      </c>
      <c r="CO9" s="233">
        <f>IFERROR(SUM($Y7:CO7)/SUM($Y5:CO5),0)</f>
        <v>0</v>
      </c>
      <c r="CP9" s="233">
        <f>IFERROR(SUM($Y7:CP7)/SUM($Y5:CP5),0)</f>
        <v>0</v>
      </c>
      <c r="CQ9" s="233">
        <f>IFERROR(SUM($Y7:CQ7)/SUM($Y5:CQ5),0)</f>
        <v>0</v>
      </c>
      <c r="CR9" s="233">
        <f>IFERROR(SUM($Y7:CR7)/SUM($Y5:CR5),0)</f>
        <v>0</v>
      </c>
      <c r="CS9" s="233">
        <f>IFERROR(SUM($Y7:CS7)/SUM($Y5:CS5),0)</f>
        <v>0</v>
      </c>
      <c r="CT9" s="233">
        <f>IFERROR(SUM($Y7:CT7)/SUM($Y5:CT5),0)</f>
        <v>0</v>
      </c>
      <c r="CU9" s="233">
        <f>IFERROR(SUM($Y7:CU7)/SUM($Y5:CU5),0)</f>
        <v>0</v>
      </c>
      <c r="CV9" s="233">
        <f>IFERROR(SUM($Y7:CV7)/SUM($Y5:CV5),0)</f>
        <v>0</v>
      </c>
      <c r="CW9" s="233">
        <f>IFERROR(SUM($Y7:CW7)/SUM($Y5:CW5),0)</f>
        <v>0</v>
      </c>
      <c r="CX9" s="233">
        <f>IFERROR(SUM($Y7:CX7)/SUM($Y5:CX5),0)</f>
        <v>0</v>
      </c>
      <c r="CY9" s="233">
        <f>IFERROR(SUM($Y7:CY7)/SUM($Y5:CY5),0)</f>
        <v>0</v>
      </c>
      <c r="CZ9" s="233">
        <f>IFERROR(SUM($Y7:CZ7)/SUM($Y5:CZ5),0)</f>
        <v>0</v>
      </c>
      <c r="DA9" s="233">
        <f>IFERROR(SUM($Y7:DA7)/SUM($Y5:DA5),0)</f>
        <v>0</v>
      </c>
      <c r="DB9" s="233">
        <f>IFERROR(SUM($Y7:DB7)/SUM($Y5:DB5),0)</f>
        <v>0</v>
      </c>
      <c r="DC9" s="233">
        <f>IFERROR(SUM($Y7:DC7)/SUM($Y5:DC5),0)</f>
        <v>0</v>
      </c>
      <c r="DD9" s="233">
        <f>IFERROR(SUM($Y7:DD7)/SUM($Y5:DD5),0)</f>
        <v>0</v>
      </c>
      <c r="DE9" s="233">
        <f>IFERROR(SUM($Y7:DE7)/SUM($Y5:DE5),0)</f>
        <v>0</v>
      </c>
      <c r="DF9" s="233">
        <f>IFERROR(SUM($Y7:DF7)/SUM($Y5:DF5),0)</f>
        <v>0</v>
      </c>
      <c r="DG9" s="233">
        <f>IFERROR(SUM($Y7:DG7)/SUM($Y5:DG5),0)</f>
        <v>0</v>
      </c>
      <c r="DH9" s="233">
        <f>IFERROR(SUM($Y7:DH7)/SUM($Y5:DH5),0)</f>
        <v>0</v>
      </c>
      <c r="DI9" s="233">
        <f>IFERROR(SUM($Y7:DI7)/SUM($Y5:DI5),0)</f>
        <v>0</v>
      </c>
      <c r="DJ9" s="233">
        <f>IFERROR(SUM($Y7:DJ7)/SUM($Y5:DJ5),0)</f>
        <v>0</v>
      </c>
      <c r="DK9" s="233">
        <f>IFERROR(SUM($Y7:DK7)/SUM($Y5:DK5),0)</f>
        <v>0</v>
      </c>
      <c r="DL9" s="233">
        <f>IFERROR(SUM($Y7:DL7)/SUM($Y5:DL5),0)</f>
        <v>0</v>
      </c>
      <c r="DM9" s="233">
        <f>IFERROR(SUM($Y7:DM7)/SUM($Y5:DM5),0)</f>
        <v>0</v>
      </c>
      <c r="DN9" s="233">
        <f>IFERROR(SUM($Y7:DN7)/SUM($Y5:DN5),0)</f>
        <v>0</v>
      </c>
      <c r="DO9" s="233">
        <f>IFERROR(SUM($Y7:DO7)/SUM($Y5:DO5),0)</f>
        <v>0</v>
      </c>
      <c r="DP9" s="233">
        <f>IFERROR(SUM($Y7:DP7)/SUM($Y5:DP5),0)</f>
        <v>0</v>
      </c>
      <c r="DQ9" s="233">
        <f>IFERROR(SUM($Y7:DQ7)/SUM($Y5:DQ5),0)</f>
        <v>0</v>
      </c>
      <c r="DR9" s="233">
        <f>IFERROR(SUM($Y7:DR7)/SUM($Y5:DR5),0)</f>
        <v>0</v>
      </c>
      <c r="DS9" s="233">
        <f>IFERROR(SUM($Y7:DS7)/SUM($Y5:DS5),0)</f>
        <v>0</v>
      </c>
      <c r="DT9" s="233">
        <f>IFERROR(SUM($Y7:DT7)/SUM($Y5:DT5),0)</f>
        <v>0</v>
      </c>
      <c r="DU9" s="233">
        <f>IFERROR(SUM($Y7:DU7)/SUM($Y5:DU5),0)</f>
        <v>0</v>
      </c>
      <c r="DV9" s="233">
        <f>IFERROR(SUM($Y7:DV7)/SUM($Y5:DV5),0)</f>
        <v>0</v>
      </c>
      <c r="DW9" s="233">
        <f>IFERROR(SUM($Y7:DW7)/SUM($Y5:DW5),0)</f>
        <v>0</v>
      </c>
      <c r="DX9" s="233">
        <f>IFERROR(SUM($Y7:DX7)/SUM($Y5:DX5),0)</f>
        <v>0</v>
      </c>
      <c r="DY9" s="233">
        <f>IFERROR(SUM($Y7:DY7)/SUM($Y5:DY5),0)</f>
        <v>0</v>
      </c>
      <c r="DZ9" s="233">
        <f>IFERROR(SUM($Y7:DZ7)/SUM($Y5:DZ5),0)</f>
        <v>0</v>
      </c>
      <c r="EA9" s="233">
        <f>IFERROR(SUM($Y7:EA7)/SUM($Y5:EA5),0)</f>
        <v>0</v>
      </c>
      <c r="EB9" s="233">
        <f>IFERROR(SUM($Y7:EB7)/SUM($Y5:EB5),0)</f>
        <v>0</v>
      </c>
      <c r="EC9" s="233">
        <f>IFERROR(SUM($Y7:EC7)/SUM($Y5:EC5),0)</f>
        <v>0</v>
      </c>
      <c r="ED9" s="233">
        <f>IFERROR(SUM($Y7:ED7)/SUM($Y5:ED5),0)</f>
        <v>0</v>
      </c>
      <c r="EE9" s="233">
        <f>IFERROR(SUM($Y7:EE7)/SUM($Y5:EE5),0)</f>
        <v>0</v>
      </c>
      <c r="EF9" s="233">
        <f>IFERROR(SUM($Y7:EF7)/SUM($Y5:EF5),0)</f>
        <v>0</v>
      </c>
      <c r="EG9" s="234">
        <f>IFERROR(SUM($Y7:EG7)/SUM($Y5:EG5),0)</f>
        <v>0</v>
      </c>
      <c r="EI9" s="201">
        <f>N7-N5</f>
        <v>0</v>
      </c>
    </row>
    <row r="10" spans="2:139" ht="16.05" customHeight="1" x14ac:dyDescent="0.25">
      <c r="B10" s="155" t="str">
        <f>'B2-规划信息'!B29</f>
        <v>XS02</v>
      </c>
      <c r="C10" s="156">
        <f>'B2-规划信息'!C29</f>
        <v>0</v>
      </c>
      <c r="D10" s="157">
        <f>'B2-规划信息'!D29</f>
        <v>0</v>
      </c>
      <c r="E10" s="175">
        <f>'B2-规划信息'!E29</f>
        <v>0</v>
      </c>
      <c r="F10" s="157">
        <f>'B2-规划信息'!F29</f>
        <v>0</v>
      </c>
      <c r="G10" s="175">
        <f>'B2-规划信息'!G29</f>
        <v>0</v>
      </c>
      <c r="H10" s="156">
        <f>'B2-规划信息'!H29</f>
        <v>0</v>
      </c>
      <c r="I10" s="182">
        <f>'B2-规划信息'!L29</f>
        <v>0</v>
      </c>
      <c r="J10" s="149" t="str">
        <f>"签约"&amp;IF(D10="车位","个数","面积")</f>
        <v>签约面积</v>
      </c>
      <c r="K10" s="171" t="s">
        <v>352</v>
      </c>
      <c r="L10" s="207"/>
      <c r="M10" s="188">
        <f>N10-L10</f>
        <v>0</v>
      </c>
      <c r="N10" s="194">
        <f>SUM(Y10:EG10)</f>
        <v>0</v>
      </c>
      <c r="O10" s="822">
        <f t="shared" ref="O10:X11" si="21">SUMIF($Y$1:$EG$1,O$3,$Y10:$EG10)</f>
        <v>0</v>
      </c>
      <c r="P10" s="823">
        <f t="shared" si="21"/>
        <v>0</v>
      </c>
      <c r="Q10" s="823">
        <f t="shared" si="21"/>
        <v>0</v>
      </c>
      <c r="R10" s="823">
        <f t="shared" si="21"/>
        <v>0</v>
      </c>
      <c r="S10" s="823">
        <f t="shared" si="21"/>
        <v>0</v>
      </c>
      <c r="T10" s="823">
        <f t="shared" si="21"/>
        <v>0</v>
      </c>
      <c r="U10" s="823">
        <f t="shared" si="21"/>
        <v>0</v>
      </c>
      <c r="V10" s="823">
        <f t="shared" si="21"/>
        <v>0</v>
      </c>
      <c r="W10" s="823">
        <f t="shared" si="21"/>
        <v>0</v>
      </c>
      <c r="X10" s="824">
        <f t="shared" si="21"/>
        <v>0</v>
      </c>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v>0</v>
      </c>
      <c r="BY10" s="205">
        <v>0</v>
      </c>
      <c r="BZ10" s="205">
        <v>0</v>
      </c>
      <c r="CA10" s="205">
        <v>0</v>
      </c>
      <c r="CB10" s="205">
        <v>0</v>
      </c>
      <c r="CC10" s="205">
        <v>0</v>
      </c>
      <c r="CD10" s="205">
        <v>0</v>
      </c>
      <c r="CE10" s="205">
        <v>0</v>
      </c>
      <c r="CF10" s="205">
        <v>0</v>
      </c>
      <c r="CG10" s="205">
        <v>0</v>
      </c>
      <c r="CH10" s="205">
        <v>0</v>
      </c>
      <c r="CI10" s="205">
        <v>0</v>
      </c>
      <c r="CJ10" s="205">
        <v>0</v>
      </c>
      <c r="CK10" s="205">
        <v>0</v>
      </c>
      <c r="CL10" s="205">
        <v>0</v>
      </c>
      <c r="CM10" s="205">
        <v>0</v>
      </c>
      <c r="CN10" s="205">
        <v>0</v>
      </c>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29"/>
      <c r="EI10" s="201">
        <f>N10-SUM(O10:X10)</f>
        <v>0</v>
      </c>
    </row>
    <row r="11" spans="2:139" ht="16.05" customHeight="1" x14ac:dyDescent="0.25">
      <c r="B11" s="158" t="str">
        <f>B10</f>
        <v>XS02</v>
      </c>
      <c r="C11" s="159">
        <f t="shared" ref="C11:C15" si="22">C10</f>
        <v>0</v>
      </c>
      <c r="D11" s="160">
        <f t="shared" ref="D11:D15" si="23">D10</f>
        <v>0</v>
      </c>
      <c r="E11" s="176">
        <f t="shared" ref="E11:E15" si="24">E10</f>
        <v>0</v>
      </c>
      <c r="F11" s="160">
        <f t="shared" ref="F11:F15" si="25">F10</f>
        <v>0</v>
      </c>
      <c r="G11" s="176">
        <f t="shared" ref="G11:G15" si="26">G10</f>
        <v>0</v>
      </c>
      <c r="H11" s="159">
        <f t="shared" ref="H11:I15" si="27">H10</f>
        <v>0</v>
      </c>
      <c r="I11" s="183">
        <f>I10</f>
        <v>0</v>
      </c>
      <c r="J11" s="149" t="s">
        <v>347</v>
      </c>
      <c r="K11" s="171" t="s">
        <v>353</v>
      </c>
      <c r="L11" s="207"/>
      <c r="M11" s="188">
        <f t="shared" ref="M11:M13" si="28">N11-L11</f>
        <v>0</v>
      </c>
      <c r="N11" s="194">
        <f>SUM(Y11:EG11)</f>
        <v>0</v>
      </c>
      <c r="O11" s="822">
        <f t="shared" si="21"/>
        <v>0</v>
      </c>
      <c r="P11" s="823">
        <f t="shared" si="21"/>
        <v>0</v>
      </c>
      <c r="Q11" s="823">
        <f t="shared" si="21"/>
        <v>0</v>
      </c>
      <c r="R11" s="823">
        <f t="shared" si="21"/>
        <v>0</v>
      </c>
      <c r="S11" s="823">
        <f t="shared" si="21"/>
        <v>0</v>
      </c>
      <c r="T11" s="823">
        <f t="shared" si="21"/>
        <v>0</v>
      </c>
      <c r="U11" s="823">
        <f t="shared" si="21"/>
        <v>0</v>
      </c>
      <c r="V11" s="823">
        <f t="shared" si="21"/>
        <v>0</v>
      </c>
      <c r="W11" s="823">
        <f t="shared" si="21"/>
        <v>0</v>
      </c>
      <c r="X11" s="824">
        <f t="shared" si="21"/>
        <v>0</v>
      </c>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29"/>
      <c r="EI11" s="201">
        <f t="shared" ref="EI11" si="29">N11-SUM(O11:X11)</f>
        <v>0</v>
      </c>
    </row>
    <row r="12" spans="2:139" ht="16.05" customHeight="1" x14ac:dyDescent="0.25">
      <c r="B12" s="153" t="str">
        <f t="shared" ref="B12:B15" si="30">B11</f>
        <v>XS02</v>
      </c>
      <c r="C12" s="154">
        <f t="shared" si="22"/>
        <v>0</v>
      </c>
      <c r="D12" s="152">
        <f t="shared" si="23"/>
        <v>0</v>
      </c>
      <c r="E12" s="177">
        <f t="shared" si="24"/>
        <v>0</v>
      </c>
      <c r="F12" s="152">
        <f t="shared" si="25"/>
        <v>0</v>
      </c>
      <c r="G12" s="177">
        <f t="shared" si="26"/>
        <v>0</v>
      </c>
      <c r="H12" s="154">
        <f t="shared" si="27"/>
        <v>0</v>
      </c>
      <c r="I12" s="184">
        <f t="shared" si="27"/>
        <v>0</v>
      </c>
      <c r="J12" s="149" t="s">
        <v>348</v>
      </c>
      <c r="K12" s="171" t="s">
        <v>354</v>
      </c>
      <c r="L12" s="207"/>
      <c r="M12" s="188">
        <f t="shared" si="28"/>
        <v>0</v>
      </c>
      <c r="N12" s="194">
        <f>IFERROR(N11/N10*10000,0)</f>
        <v>0</v>
      </c>
      <c r="O12" s="822">
        <f>IFERROR(O11/O10*10000,0)</f>
        <v>0</v>
      </c>
      <c r="P12" s="823">
        <f t="shared" ref="P12" si="31">IFERROR(P11/P10*10000,0)</f>
        <v>0</v>
      </c>
      <c r="Q12" s="823">
        <f t="shared" ref="Q12" si="32">IFERROR(Q11/Q10*10000,0)</f>
        <v>0</v>
      </c>
      <c r="R12" s="823">
        <f t="shared" ref="R12" si="33">IFERROR(R11/R10*10000,0)</f>
        <v>0</v>
      </c>
      <c r="S12" s="823">
        <f>IFERROR(S11/S10*10000,0)</f>
        <v>0</v>
      </c>
      <c r="T12" s="823">
        <f t="shared" ref="T12" si="34">IFERROR(T11/T10*10000,0)</f>
        <v>0</v>
      </c>
      <c r="U12" s="823">
        <f t="shared" ref="U12" si="35">IFERROR(U11/U10*10000,0)</f>
        <v>0</v>
      </c>
      <c r="V12" s="823">
        <f t="shared" ref="V12" si="36">IFERROR(V11/V10*10000,0)</f>
        <v>0</v>
      </c>
      <c r="W12" s="823">
        <f t="shared" ref="W12" si="37">IFERROR(W11/W10*10000,0)</f>
        <v>0</v>
      </c>
      <c r="X12" s="824">
        <f t="shared" ref="X12" si="38">IFERROR(X11/X10*10000,0)</f>
        <v>0</v>
      </c>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29"/>
      <c r="EI12" s="201">
        <f>I12-N10</f>
        <v>0</v>
      </c>
    </row>
    <row r="13" spans="2:139" ht="16.05" customHeight="1" x14ac:dyDescent="0.25">
      <c r="B13" s="158" t="str">
        <f t="shared" si="30"/>
        <v>XS02</v>
      </c>
      <c r="C13" s="159">
        <f t="shared" si="22"/>
        <v>0</v>
      </c>
      <c r="D13" s="160">
        <f t="shared" si="23"/>
        <v>0</v>
      </c>
      <c r="E13" s="176">
        <f t="shared" si="24"/>
        <v>0</v>
      </c>
      <c r="F13" s="160">
        <f t="shared" si="25"/>
        <v>0</v>
      </c>
      <c r="G13" s="176">
        <f t="shared" si="26"/>
        <v>0</v>
      </c>
      <c r="H13" s="159">
        <f t="shared" si="27"/>
        <v>0</v>
      </c>
      <c r="I13" s="183">
        <f t="shared" si="27"/>
        <v>0</v>
      </c>
      <c r="J13" s="149" t="s">
        <v>349</v>
      </c>
      <c r="K13" s="171" t="s">
        <v>353</v>
      </c>
      <c r="L13" s="207"/>
      <c r="M13" s="188">
        <f t="shared" si="28"/>
        <v>0</v>
      </c>
      <c r="N13" s="194">
        <f>SUM(Y13:EG13)</f>
        <v>0</v>
      </c>
      <c r="O13" s="822">
        <f t="shared" ref="O13:X13" si="39">SUMIF($Y$1:$EG$1,O$3,$Y13:$EG13)</f>
        <v>0</v>
      </c>
      <c r="P13" s="823">
        <f t="shared" si="39"/>
        <v>0</v>
      </c>
      <c r="Q13" s="823">
        <f t="shared" si="39"/>
        <v>0</v>
      </c>
      <c r="R13" s="823">
        <f t="shared" si="39"/>
        <v>0</v>
      </c>
      <c r="S13" s="823">
        <f t="shared" si="39"/>
        <v>0</v>
      </c>
      <c r="T13" s="823">
        <f t="shared" si="39"/>
        <v>0</v>
      </c>
      <c r="U13" s="823">
        <f t="shared" si="39"/>
        <v>0</v>
      </c>
      <c r="V13" s="823">
        <f t="shared" si="39"/>
        <v>0</v>
      </c>
      <c r="W13" s="823">
        <f t="shared" si="39"/>
        <v>0</v>
      </c>
      <c r="X13" s="824">
        <f t="shared" si="39"/>
        <v>0</v>
      </c>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205"/>
      <c r="DX13" s="205"/>
      <c r="DY13" s="205"/>
      <c r="DZ13" s="205"/>
      <c r="EA13" s="205"/>
      <c r="EB13" s="205"/>
      <c r="EC13" s="205"/>
      <c r="ED13" s="205"/>
      <c r="EE13" s="205"/>
      <c r="EF13" s="205"/>
      <c r="EG13" s="229"/>
      <c r="EI13" s="201">
        <f>N13-SUM(O13:X13)</f>
        <v>0</v>
      </c>
    </row>
    <row r="14" spans="2:139" ht="16.05" customHeight="1" x14ac:dyDescent="0.25">
      <c r="B14" s="158" t="str">
        <f t="shared" si="30"/>
        <v>XS02</v>
      </c>
      <c r="C14" s="159">
        <f t="shared" si="22"/>
        <v>0</v>
      </c>
      <c r="D14" s="160">
        <f t="shared" si="23"/>
        <v>0</v>
      </c>
      <c r="E14" s="176">
        <f t="shared" si="24"/>
        <v>0</v>
      </c>
      <c r="F14" s="160">
        <f t="shared" si="25"/>
        <v>0</v>
      </c>
      <c r="G14" s="176">
        <f t="shared" si="26"/>
        <v>0</v>
      </c>
      <c r="H14" s="159">
        <f t="shared" si="27"/>
        <v>0</v>
      </c>
      <c r="I14" s="183">
        <f t="shared" si="27"/>
        <v>0</v>
      </c>
      <c r="J14" s="149" t="s">
        <v>350</v>
      </c>
      <c r="K14" s="171" t="s">
        <v>355</v>
      </c>
      <c r="L14" s="208"/>
      <c r="M14" s="190"/>
      <c r="N14" s="196">
        <f>SUM(O14:X14)</f>
        <v>0</v>
      </c>
      <c r="O14" s="825">
        <f>IFERROR(O10/$N10,0)</f>
        <v>0</v>
      </c>
      <c r="P14" s="826">
        <f t="shared" ref="P14:X14" si="40">IFERROR(P10/$N10,0)</f>
        <v>0</v>
      </c>
      <c r="Q14" s="826">
        <f t="shared" si="40"/>
        <v>0</v>
      </c>
      <c r="R14" s="826">
        <f t="shared" si="40"/>
        <v>0</v>
      </c>
      <c r="S14" s="826">
        <f t="shared" si="40"/>
        <v>0</v>
      </c>
      <c r="T14" s="826">
        <f t="shared" si="40"/>
        <v>0</v>
      </c>
      <c r="U14" s="826">
        <f t="shared" si="40"/>
        <v>0</v>
      </c>
      <c r="V14" s="826">
        <f t="shared" si="40"/>
        <v>0</v>
      </c>
      <c r="W14" s="826">
        <f t="shared" si="40"/>
        <v>0</v>
      </c>
      <c r="X14" s="827">
        <f t="shared" si="40"/>
        <v>0</v>
      </c>
      <c r="Y14" s="231">
        <f>IFERROR(SUM($Y10:Y10)/$I12,0)</f>
        <v>0</v>
      </c>
      <c r="Z14" s="231">
        <f>IFERROR(SUM($Y10:Z10)/$I12,0)</f>
        <v>0</v>
      </c>
      <c r="AA14" s="231">
        <f>IFERROR(SUM($Y10:AA10)/$I12,0)</f>
        <v>0</v>
      </c>
      <c r="AB14" s="231">
        <f>IFERROR(SUM($Y10:AB10)/$I12,0)</f>
        <v>0</v>
      </c>
      <c r="AC14" s="231">
        <f>IFERROR(SUM($Y10:AC10)/$I12,0)</f>
        <v>0</v>
      </c>
      <c r="AD14" s="231">
        <f>IFERROR(SUM($Y10:AD10)/$I12,0)</f>
        <v>0</v>
      </c>
      <c r="AE14" s="231">
        <f>IFERROR(SUM($Y10:AE10)/$I12,0)</f>
        <v>0</v>
      </c>
      <c r="AF14" s="231">
        <f>IFERROR(SUM($Y10:AF10)/$I12,0)</f>
        <v>0</v>
      </c>
      <c r="AG14" s="231">
        <f>IFERROR(SUM($Y10:AG10)/$I12,0)</f>
        <v>0</v>
      </c>
      <c r="AH14" s="231">
        <f>IFERROR(SUM($Y10:AH10)/$I12,0)</f>
        <v>0</v>
      </c>
      <c r="AI14" s="231">
        <f>IFERROR(SUM($Y10:AI10)/$I12,0)</f>
        <v>0</v>
      </c>
      <c r="AJ14" s="231">
        <f>IFERROR(SUM($Y10:AJ10)/$I12,0)</f>
        <v>0</v>
      </c>
      <c r="AK14" s="231">
        <f>IFERROR(SUM($Y10:AK10)/$I12,0)</f>
        <v>0</v>
      </c>
      <c r="AL14" s="231">
        <f>IFERROR(SUM($Y10:AL10)/$I12,0)</f>
        <v>0</v>
      </c>
      <c r="AM14" s="231">
        <f>IFERROR(SUM($Y10:AM10)/$I12,0)</f>
        <v>0</v>
      </c>
      <c r="AN14" s="231">
        <f>IFERROR(SUM($Y10:AN10)/$I12,0)</f>
        <v>0</v>
      </c>
      <c r="AO14" s="231">
        <f>IFERROR(SUM($Y10:AO10)/$I12,0)</f>
        <v>0</v>
      </c>
      <c r="AP14" s="231">
        <f>IFERROR(SUM($Y10:AP10)/$I12,0)</f>
        <v>0</v>
      </c>
      <c r="AQ14" s="231">
        <f>IFERROR(SUM($Y10:AQ10)/$I12,0)</f>
        <v>0</v>
      </c>
      <c r="AR14" s="231">
        <f>IFERROR(SUM($Y10:AR10)/$I12,0)</f>
        <v>0</v>
      </c>
      <c r="AS14" s="231">
        <f>IFERROR(SUM($Y10:AS10)/$I12,0)</f>
        <v>0</v>
      </c>
      <c r="AT14" s="231">
        <f>IFERROR(SUM($Y10:AT10)/$I12,0)</f>
        <v>0</v>
      </c>
      <c r="AU14" s="231">
        <f>IFERROR(SUM($Y10:AU10)/$I12,0)</f>
        <v>0</v>
      </c>
      <c r="AV14" s="231">
        <f>IFERROR(SUM($Y10:AV10)/$I12,0)</f>
        <v>0</v>
      </c>
      <c r="AW14" s="231">
        <f>IFERROR(SUM($Y10:AW10)/$I12,0)</f>
        <v>0</v>
      </c>
      <c r="AX14" s="231">
        <f>IFERROR(SUM($Y10:AX10)/$I12,0)</f>
        <v>0</v>
      </c>
      <c r="AY14" s="231">
        <f>IFERROR(SUM($Y10:AY10)/$I12,0)</f>
        <v>0</v>
      </c>
      <c r="AZ14" s="231">
        <f>IFERROR(SUM($Y10:AZ10)/$I12,0)</f>
        <v>0</v>
      </c>
      <c r="BA14" s="231">
        <f>IFERROR(SUM($Y10:BA10)/$I12,0)</f>
        <v>0</v>
      </c>
      <c r="BB14" s="231">
        <f>IFERROR(SUM($Y10:BB10)/$I12,0)</f>
        <v>0</v>
      </c>
      <c r="BC14" s="231">
        <f>IFERROR(SUM($Y10:BC10)/$I12,0)</f>
        <v>0</v>
      </c>
      <c r="BD14" s="231">
        <f>IFERROR(SUM($Y10:BD10)/$I12,0)</f>
        <v>0</v>
      </c>
      <c r="BE14" s="231">
        <f>IFERROR(SUM($Y10:BE10)/$I12,0)</f>
        <v>0</v>
      </c>
      <c r="BF14" s="231">
        <f>IFERROR(SUM($Y10:BF10)/$I12,0)</f>
        <v>0</v>
      </c>
      <c r="BG14" s="231">
        <f>IFERROR(SUM($Y10:BG10)/$I12,0)</f>
        <v>0</v>
      </c>
      <c r="BH14" s="231">
        <f>IFERROR(SUM($Y10:BH10)/$I12,0)</f>
        <v>0</v>
      </c>
      <c r="BI14" s="231">
        <f>IFERROR(SUM($Y10:BI10)/$I12,0)</f>
        <v>0</v>
      </c>
      <c r="BJ14" s="231">
        <f>IFERROR(SUM($Y10:BJ10)/$I12,0)</f>
        <v>0</v>
      </c>
      <c r="BK14" s="231">
        <f>IFERROR(SUM($Y10:BK10)/$I12,0)</f>
        <v>0</v>
      </c>
      <c r="BL14" s="231">
        <f>IFERROR(SUM($Y10:BL10)/$I12,0)</f>
        <v>0</v>
      </c>
      <c r="BM14" s="231">
        <f>IFERROR(SUM($Y10:BM10)/$I12,0)</f>
        <v>0</v>
      </c>
      <c r="BN14" s="231">
        <f>IFERROR(SUM($Y10:BN10)/$I12,0)</f>
        <v>0</v>
      </c>
      <c r="BO14" s="231">
        <f>IFERROR(SUM($Y10:BO10)/$I12,0)</f>
        <v>0</v>
      </c>
      <c r="BP14" s="231">
        <f>IFERROR(SUM($Y10:BP10)/$I12,0)</f>
        <v>0</v>
      </c>
      <c r="BQ14" s="231">
        <f>IFERROR(SUM($Y10:BQ10)/$I12,0)</f>
        <v>0</v>
      </c>
      <c r="BR14" s="231">
        <f>IFERROR(SUM($Y10:BR10)/$I12,0)</f>
        <v>0</v>
      </c>
      <c r="BS14" s="231">
        <f>IFERROR(SUM($Y10:BS10)/$I12,0)</f>
        <v>0</v>
      </c>
      <c r="BT14" s="231">
        <f>IFERROR(SUM($Y10:BT10)/$I12,0)</f>
        <v>0</v>
      </c>
      <c r="BU14" s="231">
        <f>IFERROR(SUM($Y10:BU10)/$I12,0)</f>
        <v>0</v>
      </c>
      <c r="BV14" s="231">
        <f>IFERROR(SUM($Y10:BV10)/$I12,0)</f>
        <v>0</v>
      </c>
      <c r="BW14" s="231">
        <f>IFERROR(SUM($Y10:BW10)/$I12,0)</f>
        <v>0</v>
      </c>
      <c r="BX14" s="231">
        <f>IFERROR(SUM($Y10:BX10)/$I12,0)</f>
        <v>0</v>
      </c>
      <c r="BY14" s="231">
        <f>IFERROR(SUM($Y10:BY10)/$I12,0)</f>
        <v>0</v>
      </c>
      <c r="BZ14" s="231">
        <f>IFERROR(SUM($Y10:BZ10)/$I12,0)</f>
        <v>0</v>
      </c>
      <c r="CA14" s="231">
        <f>IFERROR(SUM($Y10:CA10)/$I12,0)</f>
        <v>0</v>
      </c>
      <c r="CB14" s="231">
        <f>IFERROR(SUM($Y10:CB10)/$I12,0)</f>
        <v>0</v>
      </c>
      <c r="CC14" s="231">
        <f>IFERROR(SUM($Y10:CC10)/$I12,0)</f>
        <v>0</v>
      </c>
      <c r="CD14" s="231">
        <f>IFERROR(SUM($Y10:CD10)/$I12,0)</f>
        <v>0</v>
      </c>
      <c r="CE14" s="231">
        <f>IFERROR(SUM($Y10:CE10)/$I12,0)</f>
        <v>0</v>
      </c>
      <c r="CF14" s="231">
        <f>IFERROR(SUM($Y10:CF10)/$I12,0)</f>
        <v>0</v>
      </c>
      <c r="CG14" s="231">
        <f>IFERROR(SUM($Y10:CG10)/$I12,0)</f>
        <v>0</v>
      </c>
      <c r="CH14" s="231">
        <f>IFERROR(SUM($Y10:CH10)/$I12,0)</f>
        <v>0</v>
      </c>
      <c r="CI14" s="231">
        <f>IFERROR(SUM($Y10:CI10)/$I12,0)</f>
        <v>0</v>
      </c>
      <c r="CJ14" s="231">
        <f>IFERROR(SUM($Y10:CJ10)/$I12,0)</f>
        <v>0</v>
      </c>
      <c r="CK14" s="231">
        <f>IFERROR(SUM($Y10:CK10)/$I12,0)</f>
        <v>0</v>
      </c>
      <c r="CL14" s="231">
        <f>IFERROR(SUM($Y10:CL10)/$I12,0)</f>
        <v>0</v>
      </c>
      <c r="CM14" s="231">
        <f>IFERROR(SUM($Y10:CM10)/$I12,0)</f>
        <v>0</v>
      </c>
      <c r="CN14" s="231">
        <f>IFERROR(SUM($Y10:CN10)/$I12,0)</f>
        <v>0</v>
      </c>
      <c r="CO14" s="231">
        <f>IFERROR(SUM($Y10:CO10)/$I12,0)</f>
        <v>0</v>
      </c>
      <c r="CP14" s="231">
        <f>IFERROR(SUM($Y10:CP10)/$I12,0)</f>
        <v>0</v>
      </c>
      <c r="CQ14" s="231">
        <f>IFERROR(SUM($Y10:CQ10)/$I12,0)</f>
        <v>0</v>
      </c>
      <c r="CR14" s="231">
        <f>IFERROR(SUM($Y10:CR10)/$I12,0)</f>
        <v>0</v>
      </c>
      <c r="CS14" s="231">
        <f>IFERROR(SUM($Y10:CS10)/$I12,0)</f>
        <v>0</v>
      </c>
      <c r="CT14" s="231">
        <f>IFERROR(SUM($Y10:CT10)/$I12,0)</f>
        <v>0</v>
      </c>
      <c r="CU14" s="231">
        <f>IFERROR(SUM($Y10:CU10)/$I12,0)</f>
        <v>0</v>
      </c>
      <c r="CV14" s="231">
        <f>IFERROR(SUM($Y10:CV10)/$I12,0)</f>
        <v>0</v>
      </c>
      <c r="CW14" s="231">
        <f>IFERROR(SUM($Y10:CW10)/$I12,0)</f>
        <v>0</v>
      </c>
      <c r="CX14" s="231">
        <f>IFERROR(SUM($Y10:CX10)/$I12,0)</f>
        <v>0</v>
      </c>
      <c r="CY14" s="231">
        <f>IFERROR(SUM($Y10:CY10)/$I12,0)</f>
        <v>0</v>
      </c>
      <c r="CZ14" s="231">
        <f>IFERROR(SUM($Y10:CZ10)/$I12,0)</f>
        <v>0</v>
      </c>
      <c r="DA14" s="231">
        <f>IFERROR(SUM($Y10:DA10)/$I12,0)</f>
        <v>0</v>
      </c>
      <c r="DB14" s="231">
        <f>IFERROR(SUM($Y10:DB10)/$I12,0)</f>
        <v>0</v>
      </c>
      <c r="DC14" s="231">
        <f>IFERROR(SUM($Y10:DC10)/$I12,0)</f>
        <v>0</v>
      </c>
      <c r="DD14" s="231">
        <f>IFERROR(SUM($Y10:DD10)/$I12,0)</f>
        <v>0</v>
      </c>
      <c r="DE14" s="231">
        <f>IFERROR(SUM($Y10:DE10)/$I12,0)</f>
        <v>0</v>
      </c>
      <c r="DF14" s="231">
        <f>IFERROR(SUM($Y10:DF10)/$I12,0)</f>
        <v>0</v>
      </c>
      <c r="DG14" s="231">
        <f>IFERROR(SUM($Y10:DG10)/$I12,0)</f>
        <v>0</v>
      </c>
      <c r="DH14" s="231">
        <f>IFERROR(SUM($Y10:DH10)/$I12,0)</f>
        <v>0</v>
      </c>
      <c r="DI14" s="231">
        <f>IFERROR(SUM($Y10:DI10)/$I12,0)</f>
        <v>0</v>
      </c>
      <c r="DJ14" s="231">
        <f>IFERROR(SUM($Y10:DJ10)/$I12,0)</f>
        <v>0</v>
      </c>
      <c r="DK14" s="231">
        <f>IFERROR(SUM($Y10:DK10)/$I12,0)</f>
        <v>0</v>
      </c>
      <c r="DL14" s="231">
        <f>IFERROR(SUM($Y10:DL10)/$I12,0)</f>
        <v>0</v>
      </c>
      <c r="DM14" s="231">
        <f>IFERROR(SUM($Y10:DM10)/$I12,0)</f>
        <v>0</v>
      </c>
      <c r="DN14" s="231">
        <f>IFERROR(SUM($Y10:DN10)/$I12,0)</f>
        <v>0</v>
      </c>
      <c r="DO14" s="231">
        <f>IFERROR(SUM($Y10:DO10)/$I12,0)</f>
        <v>0</v>
      </c>
      <c r="DP14" s="231">
        <f>IFERROR(SUM($Y10:DP10)/$I12,0)</f>
        <v>0</v>
      </c>
      <c r="DQ14" s="231">
        <f>IFERROR(SUM($Y10:DQ10)/$I12,0)</f>
        <v>0</v>
      </c>
      <c r="DR14" s="231">
        <f>IFERROR(SUM($Y10:DR10)/$I12,0)</f>
        <v>0</v>
      </c>
      <c r="DS14" s="231">
        <f>IFERROR(SUM($Y10:DS10)/$I12,0)</f>
        <v>0</v>
      </c>
      <c r="DT14" s="231">
        <f>IFERROR(SUM($Y10:DT10)/$I12,0)</f>
        <v>0</v>
      </c>
      <c r="DU14" s="231">
        <f>IFERROR(SUM($Y10:DU10)/$I12,0)</f>
        <v>0</v>
      </c>
      <c r="DV14" s="231">
        <f>IFERROR(SUM($Y10:DV10)/$I12,0)</f>
        <v>0</v>
      </c>
      <c r="DW14" s="231">
        <f>IFERROR(SUM($Y10:DW10)/$I12,0)</f>
        <v>0</v>
      </c>
      <c r="DX14" s="231">
        <f>IFERROR(SUM($Y10:DX10)/$I12,0)</f>
        <v>0</v>
      </c>
      <c r="DY14" s="231">
        <f>IFERROR(SUM($Y10:DY10)/$I12,0)</f>
        <v>0</v>
      </c>
      <c r="DZ14" s="231">
        <f>IFERROR(SUM($Y10:DZ10)/$I12,0)</f>
        <v>0</v>
      </c>
      <c r="EA14" s="231">
        <f>IFERROR(SUM($Y10:EA10)/$I12,0)</f>
        <v>0</v>
      </c>
      <c r="EB14" s="231">
        <f>IFERROR(SUM($Y10:EB10)/$I12,0)</f>
        <v>0</v>
      </c>
      <c r="EC14" s="231">
        <f>IFERROR(SUM($Y10:EC10)/$I12,0)</f>
        <v>0</v>
      </c>
      <c r="ED14" s="231">
        <f>IFERROR(SUM($Y10:ED10)/$I12,0)</f>
        <v>0</v>
      </c>
      <c r="EE14" s="231">
        <f>IFERROR(SUM($Y10:EE10)/$I12,0)</f>
        <v>0</v>
      </c>
      <c r="EF14" s="231">
        <f>IFERROR(SUM($Y10:EF10)/$I12,0)</f>
        <v>0</v>
      </c>
      <c r="EG14" s="232">
        <f>IFERROR(SUM($Y10:EG10)/$I12,0)</f>
        <v>0</v>
      </c>
      <c r="EI14" s="201">
        <f>N14-SUM(O14:X14)</f>
        <v>0</v>
      </c>
    </row>
    <row r="15" spans="2:139" ht="16.05" customHeight="1" thickBot="1" x14ac:dyDescent="0.3">
      <c r="B15" s="161" t="str">
        <f t="shared" si="30"/>
        <v>XS02</v>
      </c>
      <c r="C15" s="162">
        <f t="shared" si="22"/>
        <v>0</v>
      </c>
      <c r="D15" s="163">
        <f t="shared" si="23"/>
        <v>0</v>
      </c>
      <c r="E15" s="178">
        <f t="shared" si="24"/>
        <v>0</v>
      </c>
      <c r="F15" s="163">
        <f t="shared" si="25"/>
        <v>0</v>
      </c>
      <c r="G15" s="178">
        <f t="shared" si="26"/>
        <v>0</v>
      </c>
      <c r="H15" s="162">
        <f t="shared" si="27"/>
        <v>0</v>
      </c>
      <c r="I15" s="185">
        <f t="shared" si="27"/>
        <v>0</v>
      </c>
      <c r="J15" s="151" t="s">
        <v>351</v>
      </c>
      <c r="K15" s="172" t="s">
        <v>355</v>
      </c>
      <c r="L15" s="209"/>
      <c r="M15" s="191"/>
      <c r="N15" s="197">
        <f>MAX(O15:X15)</f>
        <v>0</v>
      </c>
      <c r="O15" s="828">
        <f>IFERROR(SUM($O13:O13)/SUM($O11:O11),0)</f>
        <v>0</v>
      </c>
      <c r="P15" s="829">
        <f>IFERROR(SUM($O13:P13)/SUM($O11:P11),0)</f>
        <v>0</v>
      </c>
      <c r="Q15" s="829">
        <f>IFERROR(SUM($O13:Q13)/SUM($O11:Q11),0)</f>
        <v>0</v>
      </c>
      <c r="R15" s="829">
        <f>IFERROR(SUM($O13:R13)/SUM($O11:R11),0)</f>
        <v>0</v>
      </c>
      <c r="S15" s="829">
        <f>IFERROR(SUM($O13:S13)/SUM($O11:S11),0)</f>
        <v>0</v>
      </c>
      <c r="T15" s="829">
        <f>IFERROR(SUM($O13:T13)/SUM($O11:T11),0)</f>
        <v>0</v>
      </c>
      <c r="U15" s="829">
        <f>IFERROR(SUM($O13:U13)/SUM($O11:U11),0)</f>
        <v>0</v>
      </c>
      <c r="V15" s="829">
        <f>IFERROR(SUM($O13:V13)/SUM($O11:V11),0)</f>
        <v>0</v>
      </c>
      <c r="W15" s="829">
        <f>IFERROR(SUM($O13:W13)/SUM($O11:W11),0)</f>
        <v>0</v>
      </c>
      <c r="X15" s="830">
        <f>IFERROR(SUM($O13:X13)/SUM($O11:X11),0)</f>
        <v>0</v>
      </c>
      <c r="Y15" s="233">
        <f>IFERROR(SUM($Y13:Y13)/SUM($Y11:Y11),0)</f>
        <v>0</v>
      </c>
      <c r="Z15" s="233">
        <f>IFERROR(SUM($Y13:Z13)/SUM($Y11:Z11),0)</f>
        <v>0</v>
      </c>
      <c r="AA15" s="233">
        <f>IFERROR(SUM($Y13:AA13)/SUM($Y11:AA11),0)</f>
        <v>0</v>
      </c>
      <c r="AB15" s="233">
        <f>IFERROR(SUM($Y13:AB13)/SUM($Y11:AB11),0)</f>
        <v>0</v>
      </c>
      <c r="AC15" s="233">
        <f>IFERROR(SUM($Y13:AC13)/SUM($Y11:AC11),0)</f>
        <v>0</v>
      </c>
      <c r="AD15" s="233">
        <f>IFERROR(SUM($Y13:AD13)/SUM($Y11:AD11),0)</f>
        <v>0</v>
      </c>
      <c r="AE15" s="233">
        <f>IFERROR(SUM($Y13:AE13)/SUM($Y11:AE11),0)</f>
        <v>0</v>
      </c>
      <c r="AF15" s="233">
        <f>IFERROR(SUM($Y13:AF13)/SUM($Y11:AF11),0)</f>
        <v>0</v>
      </c>
      <c r="AG15" s="233">
        <f>IFERROR(SUM($Y13:AG13)/SUM($Y11:AG11),0)</f>
        <v>0</v>
      </c>
      <c r="AH15" s="233">
        <f>IFERROR(SUM($Y13:AH13)/SUM($Y11:AH11),0)</f>
        <v>0</v>
      </c>
      <c r="AI15" s="233">
        <f>IFERROR(SUM($Y13:AI13)/SUM($Y11:AI11),0)</f>
        <v>0</v>
      </c>
      <c r="AJ15" s="233">
        <f>IFERROR(SUM($Y13:AJ13)/SUM($Y11:AJ11),0)</f>
        <v>0</v>
      </c>
      <c r="AK15" s="233">
        <f>IFERROR(SUM($Y13:AK13)/SUM($Y11:AK11),0)</f>
        <v>0</v>
      </c>
      <c r="AL15" s="233">
        <f>IFERROR(SUM($Y13:AL13)/SUM($Y11:AL11),0)</f>
        <v>0</v>
      </c>
      <c r="AM15" s="233">
        <f>IFERROR(SUM($Y13:AM13)/SUM($Y11:AM11),0)</f>
        <v>0</v>
      </c>
      <c r="AN15" s="233">
        <f>IFERROR(SUM($Y13:AN13)/SUM($Y11:AN11),0)</f>
        <v>0</v>
      </c>
      <c r="AO15" s="233">
        <f>IFERROR(SUM($Y13:AO13)/SUM($Y11:AO11),0)</f>
        <v>0</v>
      </c>
      <c r="AP15" s="233">
        <f>IFERROR(SUM($Y13:AP13)/SUM($Y11:AP11),0)</f>
        <v>0</v>
      </c>
      <c r="AQ15" s="233">
        <f>IFERROR(SUM($Y13:AQ13)/SUM($Y11:AQ11),0)</f>
        <v>0</v>
      </c>
      <c r="AR15" s="233">
        <f>IFERROR(SUM($Y13:AR13)/SUM($Y11:AR11),0)</f>
        <v>0</v>
      </c>
      <c r="AS15" s="233">
        <f>IFERROR(SUM($Y13:AS13)/SUM($Y11:AS11),0)</f>
        <v>0</v>
      </c>
      <c r="AT15" s="233">
        <f>IFERROR(SUM($Y13:AT13)/SUM($Y11:AT11),0)</f>
        <v>0</v>
      </c>
      <c r="AU15" s="233">
        <f>IFERROR(SUM($Y13:AU13)/SUM($Y11:AU11),0)</f>
        <v>0</v>
      </c>
      <c r="AV15" s="233">
        <f>IFERROR(SUM($Y13:AV13)/SUM($Y11:AV11),0)</f>
        <v>0</v>
      </c>
      <c r="AW15" s="233">
        <f>IFERROR(SUM($Y13:AW13)/SUM($Y11:AW11),0)</f>
        <v>0</v>
      </c>
      <c r="AX15" s="233">
        <f>IFERROR(SUM($Y13:AX13)/SUM($Y11:AX11),0)</f>
        <v>0</v>
      </c>
      <c r="AY15" s="233">
        <f>IFERROR(SUM($Y13:AY13)/SUM($Y11:AY11),0)</f>
        <v>0</v>
      </c>
      <c r="AZ15" s="233">
        <f>IFERROR(SUM($Y13:AZ13)/SUM($Y11:AZ11),0)</f>
        <v>0</v>
      </c>
      <c r="BA15" s="233">
        <f>IFERROR(SUM($Y13:BA13)/SUM($Y11:BA11),0)</f>
        <v>0</v>
      </c>
      <c r="BB15" s="233">
        <f>IFERROR(SUM($Y13:BB13)/SUM($Y11:BB11),0)</f>
        <v>0</v>
      </c>
      <c r="BC15" s="233">
        <f>IFERROR(SUM($Y13:BC13)/SUM($Y11:BC11),0)</f>
        <v>0</v>
      </c>
      <c r="BD15" s="233">
        <f>IFERROR(SUM($Y13:BD13)/SUM($Y11:BD11),0)</f>
        <v>0</v>
      </c>
      <c r="BE15" s="233">
        <f>IFERROR(SUM($Y13:BE13)/SUM($Y11:BE11),0)</f>
        <v>0</v>
      </c>
      <c r="BF15" s="233">
        <f>IFERROR(SUM($Y13:BF13)/SUM($Y11:BF11),0)</f>
        <v>0</v>
      </c>
      <c r="BG15" s="233">
        <f>IFERROR(SUM($Y13:BG13)/SUM($Y11:BG11),0)</f>
        <v>0</v>
      </c>
      <c r="BH15" s="233">
        <f>IFERROR(SUM($Y13:BH13)/SUM($Y11:BH11),0)</f>
        <v>0</v>
      </c>
      <c r="BI15" s="233">
        <f>IFERROR(SUM($Y13:BI13)/SUM($Y11:BI11),0)</f>
        <v>0</v>
      </c>
      <c r="BJ15" s="233">
        <f>IFERROR(SUM($Y13:BJ13)/SUM($Y11:BJ11),0)</f>
        <v>0</v>
      </c>
      <c r="BK15" s="233">
        <f>IFERROR(SUM($Y13:BK13)/SUM($Y11:BK11),0)</f>
        <v>0</v>
      </c>
      <c r="BL15" s="233">
        <f>IFERROR(SUM($Y13:BL13)/SUM($Y11:BL11),0)</f>
        <v>0</v>
      </c>
      <c r="BM15" s="233">
        <f>IFERROR(SUM($Y13:BM13)/SUM($Y11:BM11),0)</f>
        <v>0</v>
      </c>
      <c r="BN15" s="233">
        <f>IFERROR(SUM($Y13:BN13)/SUM($Y11:BN11),0)</f>
        <v>0</v>
      </c>
      <c r="BO15" s="233">
        <f>IFERROR(SUM($Y13:BO13)/SUM($Y11:BO11),0)</f>
        <v>0</v>
      </c>
      <c r="BP15" s="233">
        <f>IFERROR(SUM($Y13:BP13)/SUM($Y11:BP11),0)</f>
        <v>0</v>
      </c>
      <c r="BQ15" s="233">
        <f>IFERROR(SUM($Y13:BQ13)/SUM($Y11:BQ11),0)</f>
        <v>0</v>
      </c>
      <c r="BR15" s="233">
        <f>IFERROR(SUM($Y13:BR13)/SUM($Y11:BR11),0)</f>
        <v>0</v>
      </c>
      <c r="BS15" s="233">
        <f>IFERROR(SUM($Y13:BS13)/SUM($Y11:BS11),0)</f>
        <v>0</v>
      </c>
      <c r="BT15" s="233">
        <f>IFERROR(SUM($Y13:BT13)/SUM($Y11:BT11),0)</f>
        <v>0</v>
      </c>
      <c r="BU15" s="233">
        <f>IFERROR(SUM($Y13:BU13)/SUM($Y11:BU11),0)</f>
        <v>0</v>
      </c>
      <c r="BV15" s="233">
        <f>IFERROR(SUM($Y13:BV13)/SUM($Y11:BV11),0)</f>
        <v>0</v>
      </c>
      <c r="BW15" s="233">
        <f>IFERROR(SUM($Y13:BW13)/SUM($Y11:BW11),0)</f>
        <v>0</v>
      </c>
      <c r="BX15" s="233">
        <f>IFERROR(SUM($Y13:BX13)/SUM($Y11:BX11),0)</f>
        <v>0</v>
      </c>
      <c r="BY15" s="233">
        <f>IFERROR(SUM($Y13:BY13)/SUM($Y11:BY11),0)</f>
        <v>0</v>
      </c>
      <c r="BZ15" s="233">
        <f>IFERROR(SUM($Y13:BZ13)/SUM($Y11:BZ11),0)</f>
        <v>0</v>
      </c>
      <c r="CA15" s="233">
        <f>IFERROR(SUM($Y13:CA13)/SUM($Y11:CA11),0)</f>
        <v>0</v>
      </c>
      <c r="CB15" s="233">
        <f>IFERROR(SUM($Y13:CB13)/SUM($Y11:CB11),0)</f>
        <v>0</v>
      </c>
      <c r="CC15" s="233">
        <f>IFERROR(SUM($Y13:CC13)/SUM($Y11:CC11),0)</f>
        <v>0</v>
      </c>
      <c r="CD15" s="233">
        <f>IFERROR(SUM($Y13:CD13)/SUM($Y11:CD11),0)</f>
        <v>0</v>
      </c>
      <c r="CE15" s="233">
        <f>IFERROR(SUM($Y13:CE13)/SUM($Y11:CE11),0)</f>
        <v>0</v>
      </c>
      <c r="CF15" s="233">
        <f>IFERROR(SUM($Y13:CF13)/SUM($Y11:CF11),0)</f>
        <v>0</v>
      </c>
      <c r="CG15" s="233">
        <f>IFERROR(SUM($Y13:CG13)/SUM($Y11:CG11),0)</f>
        <v>0</v>
      </c>
      <c r="CH15" s="233">
        <f>IFERROR(SUM($Y13:CH13)/SUM($Y11:CH11),0)</f>
        <v>0</v>
      </c>
      <c r="CI15" s="233">
        <f>IFERROR(SUM($Y13:CI13)/SUM($Y11:CI11),0)</f>
        <v>0</v>
      </c>
      <c r="CJ15" s="233">
        <f>IFERROR(SUM($Y13:CJ13)/SUM($Y11:CJ11),0)</f>
        <v>0</v>
      </c>
      <c r="CK15" s="233">
        <f>IFERROR(SUM($Y13:CK13)/SUM($Y11:CK11),0)</f>
        <v>0</v>
      </c>
      <c r="CL15" s="233">
        <f>IFERROR(SUM($Y13:CL13)/SUM($Y11:CL11),0)</f>
        <v>0</v>
      </c>
      <c r="CM15" s="233">
        <f>IFERROR(SUM($Y13:CM13)/SUM($Y11:CM11),0)</f>
        <v>0</v>
      </c>
      <c r="CN15" s="233">
        <f>IFERROR(SUM($Y13:CN13)/SUM($Y11:CN11),0)</f>
        <v>0</v>
      </c>
      <c r="CO15" s="233">
        <f>IFERROR(SUM($Y13:CO13)/SUM($Y11:CO11),0)</f>
        <v>0</v>
      </c>
      <c r="CP15" s="233">
        <f>IFERROR(SUM($Y13:CP13)/SUM($Y11:CP11),0)</f>
        <v>0</v>
      </c>
      <c r="CQ15" s="233">
        <f>IFERROR(SUM($Y13:CQ13)/SUM($Y11:CQ11),0)</f>
        <v>0</v>
      </c>
      <c r="CR15" s="233">
        <f>IFERROR(SUM($Y13:CR13)/SUM($Y11:CR11),0)</f>
        <v>0</v>
      </c>
      <c r="CS15" s="233">
        <f>IFERROR(SUM($Y13:CS13)/SUM($Y11:CS11),0)</f>
        <v>0</v>
      </c>
      <c r="CT15" s="233">
        <f>IFERROR(SUM($Y13:CT13)/SUM($Y11:CT11),0)</f>
        <v>0</v>
      </c>
      <c r="CU15" s="233">
        <f>IFERROR(SUM($Y13:CU13)/SUM($Y11:CU11),0)</f>
        <v>0</v>
      </c>
      <c r="CV15" s="233">
        <f>IFERROR(SUM($Y13:CV13)/SUM($Y11:CV11),0)</f>
        <v>0</v>
      </c>
      <c r="CW15" s="233">
        <f>IFERROR(SUM($Y13:CW13)/SUM($Y11:CW11),0)</f>
        <v>0</v>
      </c>
      <c r="CX15" s="233">
        <f>IFERROR(SUM($Y13:CX13)/SUM($Y11:CX11),0)</f>
        <v>0</v>
      </c>
      <c r="CY15" s="233">
        <f>IFERROR(SUM($Y13:CY13)/SUM($Y11:CY11),0)</f>
        <v>0</v>
      </c>
      <c r="CZ15" s="233">
        <f>IFERROR(SUM($Y13:CZ13)/SUM($Y11:CZ11),0)</f>
        <v>0</v>
      </c>
      <c r="DA15" s="233">
        <f>IFERROR(SUM($Y13:DA13)/SUM($Y11:DA11),0)</f>
        <v>0</v>
      </c>
      <c r="DB15" s="233">
        <f>IFERROR(SUM($Y13:DB13)/SUM($Y11:DB11),0)</f>
        <v>0</v>
      </c>
      <c r="DC15" s="233">
        <f>IFERROR(SUM($Y13:DC13)/SUM($Y11:DC11),0)</f>
        <v>0</v>
      </c>
      <c r="DD15" s="233">
        <f>IFERROR(SUM($Y13:DD13)/SUM($Y11:DD11),0)</f>
        <v>0</v>
      </c>
      <c r="DE15" s="233">
        <f>IFERROR(SUM($Y13:DE13)/SUM($Y11:DE11),0)</f>
        <v>0</v>
      </c>
      <c r="DF15" s="233">
        <f>IFERROR(SUM($Y13:DF13)/SUM($Y11:DF11),0)</f>
        <v>0</v>
      </c>
      <c r="DG15" s="233">
        <f>IFERROR(SUM($Y13:DG13)/SUM($Y11:DG11),0)</f>
        <v>0</v>
      </c>
      <c r="DH15" s="233">
        <f>IFERROR(SUM($Y13:DH13)/SUM($Y11:DH11),0)</f>
        <v>0</v>
      </c>
      <c r="DI15" s="233">
        <f>IFERROR(SUM($Y13:DI13)/SUM($Y11:DI11),0)</f>
        <v>0</v>
      </c>
      <c r="DJ15" s="233">
        <f>IFERROR(SUM($Y13:DJ13)/SUM($Y11:DJ11),0)</f>
        <v>0</v>
      </c>
      <c r="DK15" s="233">
        <f>IFERROR(SUM($Y13:DK13)/SUM($Y11:DK11),0)</f>
        <v>0</v>
      </c>
      <c r="DL15" s="233">
        <f>IFERROR(SUM($Y13:DL13)/SUM($Y11:DL11),0)</f>
        <v>0</v>
      </c>
      <c r="DM15" s="233">
        <f>IFERROR(SUM($Y13:DM13)/SUM($Y11:DM11),0)</f>
        <v>0</v>
      </c>
      <c r="DN15" s="233">
        <f>IFERROR(SUM($Y13:DN13)/SUM($Y11:DN11),0)</f>
        <v>0</v>
      </c>
      <c r="DO15" s="233">
        <f>IFERROR(SUM($Y13:DO13)/SUM($Y11:DO11),0)</f>
        <v>0</v>
      </c>
      <c r="DP15" s="233">
        <f>IFERROR(SUM($Y13:DP13)/SUM($Y11:DP11),0)</f>
        <v>0</v>
      </c>
      <c r="DQ15" s="233">
        <f>IFERROR(SUM($Y13:DQ13)/SUM($Y11:DQ11),0)</f>
        <v>0</v>
      </c>
      <c r="DR15" s="233">
        <f>IFERROR(SUM($Y13:DR13)/SUM($Y11:DR11),0)</f>
        <v>0</v>
      </c>
      <c r="DS15" s="233">
        <f>IFERROR(SUM($Y13:DS13)/SUM($Y11:DS11),0)</f>
        <v>0</v>
      </c>
      <c r="DT15" s="233">
        <f>IFERROR(SUM($Y13:DT13)/SUM($Y11:DT11),0)</f>
        <v>0</v>
      </c>
      <c r="DU15" s="233">
        <f>IFERROR(SUM($Y13:DU13)/SUM($Y11:DU11),0)</f>
        <v>0</v>
      </c>
      <c r="DV15" s="233">
        <f>IFERROR(SUM($Y13:DV13)/SUM($Y11:DV11),0)</f>
        <v>0</v>
      </c>
      <c r="DW15" s="233">
        <f>IFERROR(SUM($Y13:DW13)/SUM($Y11:DW11),0)</f>
        <v>0</v>
      </c>
      <c r="DX15" s="233">
        <f>IFERROR(SUM($Y13:DX13)/SUM($Y11:DX11),0)</f>
        <v>0</v>
      </c>
      <c r="DY15" s="233">
        <f>IFERROR(SUM($Y13:DY13)/SUM($Y11:DY11),0)</f>
        <v>0</v>
      </c>
      <c r="DZ15" s="233">
        <f>IFERROR(SUM($Y13:DZ13)/SUM($Y11:DZ11),0)</f>
        <v>0</v>
      </c>
      <c r="EA15" s="233">
        <f>IFERROR(SUM($Y13:EA13)/SUM($Y11:EA11),0)</f>
        <v>0</v>
      </c>
      <c r="EB15" s="233">
        <f>IFERROR(SUM($Y13:EB13)/SUM($Y11:EB11),0)</f>
        <v>0</v>
      </c>
      <c r="EC15" s="233">
        <f>IFERROR(SUM($Y13:EC13)/SUM($Y11:EC11),0)</f>
        <v>0</v>
      </c>
      <c r="ED15" s="233">
        <f>IFERROR(SUM($Y13:ED13)/SUM($Y11:ED11),0)</f>
        <v>0</v>
      </c>
      <c r="EE15" s="233">
        <f>IFERROR(SUM($Y13:EE13)/SUM($Y11:EE11),0)</f>
        <v>0</v>
      </c>
      <c r="EF15" s="233">
        <f>IFERROR(SUM($Y13:EF13)/SUM($Y11:EF11),0)</f>
        <v>0</v>
      </c>
      <c r="EG15" s="234">
        <f>IFERROR(SUM($Y13:EG13)/SUM($Y11:EG11),0)</f>
        <v>0</v>
      </c>
      <c r="EI15" s="201">
        <f>N13-N11</f>
        <v>0</v>
      </c>
    </row>
    <row r="16" spans="2:139" ht="16.05" customHeight="1" x14ac:dyDescent="0.25">
      <c r="B16" s="155" t="str">
        <f>'B2-规划信息'!B30</f>
        <v>XS03</v>
      </c>
      <c r="C16" s="156">
        <f>'B2-规划信息'!C30</f>
        <v>0</v>
      </c>
      <c r="D16" s="157">
        <f>'B2-规划信息'!D30</f>
        <v>0</v>
      </c>
      <c r="E16" s="175">
        <f>'B2-规划信息'!E30</f>
        <v>0</v>
      </c>
      <c r="F16" s="157">
        <f>'B2-规划信息'!F30</f>
        <v>0</v>
      </c>
      <c r="G16" s="175">
        <f>'B2-规划信息'!G30</f>
        <v>0</v>
      </c>
      <c r="H16" s="156">
        <f>'B2-规划信息'!H30</f>
        <v>0</v>
      </c>
      <c r="I16" s="182">
        <f>'B2-规划信息'!L30</f>
        <v>0</v>
      </c>
      <c r="J16" s="149" t="str">
        <f>"签约"&amp;IF(D16="车位","个数","面积")</f>
        <v>签约面积</v>
      </c>
      <c r="K16" s="171" t="s">
        <v>352</v>
      </c>
      <c r="L16" s="207"/>
      <c r="M16" s="188">
        <f>N16-L16</f>
        <v>0</v>
      </c>
      <c r="N16" s="194">
        <f>SUM(Y16:EG16)</f>
        <v>0</v>
      </c>
      <c r="O16" s="822">
        <f t="shared" ref="O16:X17" si="41">SUMIF($Y$1:$EG$1,O$3,$Y16:$EG16)</f>
        <v>0</v>
      </c>
      <c r="P16" s="823">
        <f t="shared" si="41"/>
        <v>0</v>
      </c>
      <c r="Q16" s="823">
        <f t="shared" si="41"/>
        <v>0</v>
      </c>
      <c r="R16" s="823">
        <f t="shared" si="41"/>
        <v>0</v>
      </c>
      <c r="S16" s="823">
        <f t="shared" si="41"/>
        <v>0</v>
      </c>
      <c r="T16" s="823">
        <f t="shared" si="41"/>
        <v>0</v>
      </c>
      <c r="U16" s="823">
        <f t="shared" si="41"/>
        <v>0</v>
      </c>
      <c r="V16" s="823">
        <f t="shared" si="41"/>
        <v>0</v>
      </c>
      <c r="W16" s="823">
        <f t="shared" si="41"/>
        <v>0</v>
      </c>
      <c r="X16" s="824">
        <f t="shared" si="41"/>
        <v>0</v>
      </c>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29"/>
      <c r="EI16" s="201">
        <f>N16-SUM(O16:X16)</f>
        <v>0</v>
      </c>
    </row>
    <row r="17" spans="2:139" ht="16.05" customHeight="1" x14ac:dyDescent="0.25">
      <c r="B17" s="158" t="str">
        <f t="shared" ref="B17:B23" si="42">B16</f>
        <v>XS03</v>
      </c>
      <c r="C17" s="159">
        <f t="shared" ref="C17:C21" si="43">C16</f>
        <v>0</v>
      </c>
      <c r="D17" s="160">
        <f t="shared" ref="D17:D21" si="44">D16</f>
        <v>0</v>
      </c>
      <c r="E17" s="176">
        <f t="shared" ref="E17:E21" si="45">E16</f>
        <v>0</v>
      </c>
      <c r="F17" s="160">
        <f t="shared" ref="F17:F21" si="46">F16</f>
        <v>0</v>
      </c>
      <c r="G17" s="176">
        <f t="shared" ref="G17:G21" si="47">G16</f>
        <v>0</v>
      </c>
      <c r="H17" s="159">
        <f t="shared" ref="H17:I21" si="48">H16</f>
        <v>0</v>
      </c>
      <c r="I17" s="183">
        <f t="shared" si="48"/>
        <v>0</v>
      </c>
      <c r="J17" s="149" t="s">
        <v>347</v>
      </c>
      <c r="K17" s="171" t="s">
        <v>353</v>
      </c>
      <c r="L17" s="207"/>
      <c r="M17" s="188">
        <f t="shared" ref="M17:M19" si="49">N17-L17</f>
        <v>0</v>
      </c>
      <c r="N17" s="194">
        <f>SUM(Y17:EG17)</f>
        <v>0</v>
      </c>
      <c r="O17" s="822">
        <f t="shared" si="41"/>
        <v>0</v>
      </c>
      <c r="P17" s="823">
        <f t="shared" si="41"/>
        <v>0</v>
      </c>
      <c r="Q17" s="823">
        <f t="shared" si="41"/>
        <v>0</v>
      </c>
      <c r="R17" s="823">
        <f t="shared" si="41"/>
        <v>0</v>
      </c>
      <c r="S17" s="823">
        <f t="shared" si="41"/>
        <v>0</v>
      </c>
      <c r="T17" s="823">
        <f t="shared" si="41"/>
        <v>0</v>
      </c>
      <c r="U17" s="823">
        <f t="shared" si="41"/>
        <v>0</v>
      </c>
      <c r="V17" s="823">
        <f t="shared" si="41"/>
        <v>0</v>
      </c>
      <c r="W17" s="823">
        <f t="shared" si="41"/>
        <v>0</v>
      </c>
      <c r="X17" s="824">
        <f t="shared" si="41"/>
        <v>0</v>
      </c>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29"/>
      <c r="EI17" s="201">
        <f t="shared" ref="EI17" si="50">N17-SUM(O17:X17)</f>
        <v>0</v>
      </c>
    </row>
    <row r="18" spans="2:139" ht="16.05" customHeight="1" x14ac:dyDescent="0.25">
      <c r="B18" s="153" t="str">
        <f t="shared" si="42"/>
        <v>XS03</v>
      </c>
      <c r="C18" s="154">
        <f t="shared" si="43"/>
        <v>0</v>
      </c>
      <c r="D18" s="152">
        <f t="shared" si="44"/>
        <v>0</v>
      </c>
      <c r="E18" s="177">
        <f t="shared" si="45"/>
        <v>0</v>
      </c>
      <c r="F18" s="152">
        <f t="shared" si="46"/>
        <v>0</v>
      </c>
      <c r="G18" s="177">
        <f t="shared" si="47"/>
        <v>0</v>
      </c>
      <c r="H18" s="154">
        <f t="shared" si="48"/>
        <v>0</v>
      </c>
      <c r="I18" s="184">
        <f t="shared" si="48"/>
        <v>0</v>
      </c>
      <c r="J18" s="149" t="s">
        <v>348</v>
      </c>
      <c r="K18" s="171" t="s">
        <v>354</v>
      </c>
      <c r="L18" s="207"/>
      <c r="M18" s="188">
        <f t="shared" si="49"/>
        <v>0</v>
      </c>
      <c r="N18" s="194">
        <f>IFERROR(N17/N16*10000,0)</f>
        <v>0</v>
      </c>
      <c r="O18" s="822">
        <f>IFERROR(O17/O16*10000,0)</f>
        <v>0</v>
      </c>
      <c r="P18" s="823">
        <f t="shared" ref="P18" si="51">IFERROR(P17/P16*10000,0)</f>
        <v>0</v>
      </c>
      <c r="Q18" s="823">
        <f t="shared" ref="Q18" si="52">IFERROR(Q17/Q16*10000,0)</f>
        <v>0</v>
      </c>
      <c r="R18" s="823">
        <f t="shared" ref="R18" si="53">IFERROR(R17/R16*10000,0)</f>
        <v>0</v>
      </c>
      <c r="S18" s="823">
        <f>IFERROR(S17/S16*10000,0)</f>
        <v>0</v>
      </c>
      <c r="T18" s="823">
        <f t="shared" ref="T18" si="54">IFERROR(T17/T16*10000,0)</f>
        <v>0</v>
      </c>
      <c r="U18" s="823">
        <f t="shared" ref="U18" si="55">IFERROR(U17/U16*10000,0)</f>
        <v>0</v>
      </c>
      <c r="V18" s="823">
        <f t="shared" ref="V18" si="56">IFERROR(V17/V16*10000,0)</f>
        <v>0</v>
      </c>
      <c r="W18" s="823">
        <f t="shared" ref="W18" si="57">IFERROR(W17/W16*10000,0)</f>
        <v>0</v>
      </c>
      <c r="X18" s="824">
        <f t="shared" ref="X18" si="58">IFERROR(X17/X16*10000,0)</f>
        <v>0</v>
      </c>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29"/>
      <c r="EI18" s="201">
        <f>I18-N16</f>
        <v>0</v>
      </c>
    </row>
    <row r="19" spans="2:139" ht="16.05" customHeight="1" x14ac:dyDescent="0.25">
      <c r="B19" s="158" t="str">
        <f t="shared" si="42"/>
        <v>XS03</v>
      </c>
      <c r="C19" s="159">
        <f t="shared" si="43"/>
        <v>0</v>
      </c>
      <c r="D19" s="160">
        <f t="shared" si="44"/>
        <v>0</v>
      </c>
      <c r="E19" s="176">
        <f t="shared" si="45"/>
        <v>0</v>
      </c>
      <c r="F19" s="160">
        <f t="shared" si="46"/>
        <v>0</v>
      </c>
      <c r="G19" s="176">
        <f t="shared" si="47"/>
        <v>0</v>
      </c>
      <c r="H19" s="159">
        <f t="shared" si="48"/>
        <v>0</v>
      </c>
      <c r="I19" s="183">
        <f t="shared" si="48"/>
        <v>0</v>
      </c>
      <c r="J19" s="149" t="s">
        <v>349</v>
      </c>
      <c r="K19" s="171" t="s">
        <v>353</v>
      </c>
      <c r="L19" s="207"/>
      <c r="M19" s="188">
        <f t="shared" si="49"/>
        <v>0</v>
      </c>
      <c r="N19" s="194">
        <f>SUM(Y19:EG19)</f>
        <v>0</v>
      </c>
      <c r="O19" s="822">
        <f t="shared" ref="O19:X19" si="59">SUMIF($Y$1:$EG$1,O$3,$Y19:$EG19)</f>
        <v>0</v>
      </c>
      <c r="P19" s="823">
        <f t="shared" si="59"/>
        <v>0</v>
      </c>
      <c r="Q19" s="823">
        <f t="shared" si="59"/>
        <v>0</v>
      </c>
      <c r="R19" s="823">
        <f t="shared" si="59"/>
        <v>0</v>
      </c>
      <c r="S19" s="823">
        <f t="shared" si="59"/>
        <v>0</v>
      </c>
      <c r="T19" s="823">
        <f t="shared" si="59"/>
        <v>0</v>
      </c>
      <c r="U19" s="823">
        <f t="shared" si="59"/>
        <v>0</v>
      </c>
      <c r="V19" s="823">
        <f t="shared" si="59"/>
        <v>0</v>
      </c>
      <c r="W19" s="823">
        <f t="shared" si="59"/>
        <v>0</v>
      </c>
      <c r="X19" s="824">
        <f t="shared" si="59"/>
        <v>0</v>
      </c>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29"/>
      <c r="EI19" s="201">
        <f>N19-SUM(O19:X19)</f>
        <v>0</v>
      </c>
    </row>
    <row r="20" spans="2:139" ht="16.05" customHeight="1" x14ac:dyDescent="0.25">
      <c r="B20" s="158" t="str">
        <f t="shared" si="42"/>
        <v>XS03</v>
      </c>
      <c r="C20" s="159">
        <f t="shared" si="43"/>
        <v>0</v>
      </c>
      <c r="D20" s="160">
        <f t="shared" si="44"/>
        <v>0</v>
      </c>
      <c r="E20" s="176">
        <f t="shared" si="45"/>
        <v>0</v>
      </c>
      <c r="F20" s="160">
        <f t="shared" si="46"/>
        <v>0</v>
      </c>
      <c r="G20" s="176">
        <f t="shared" si="47"/>
        <v>0</v>
      </c>
      <c r="H20" s="159">
        <f t="shared" si="48"/>
        <v>0</v>
      </c>
      <c r="I20" s="183">
        <f t="shared" si="48"/>
        <v>0</v>
      </c>
      <c r="J20" s="149" t="s">
        <v>350</v>
      </c>
      <c r="K20" s="171" t="s">
        <v>355</v>
      </c>
      <c r="L20" s="208"/>
      <c r="M20" s="190"/>
      <c r="N20" s="196">
        <f>SUM(O20:X20)</f>
        <v>0</v>
      </c>
      <c r="O20" s="825">
        <f>IFERROR(O16/$N16,0)</f>
        <v>0</v>
      </c>
      <c r="P20" s="826">
        <f t="shared" ref="P20:X20" si="60">IFERROR(P16/$N16,0)</f>
        <v>0</v>
      </c>
      <c r="Q20" s="826">
        <f t="shared" si="60"/>
        <v>0</v>
      </c>
      <c r="R20" s="826">
        <f t="shared" si="60"/>
        <v>0</v>
      </c>
      <c r="S20" s="826">
        <f t="shared" si="60"/>
        <v>0</v>
      </c>
      <c r="T20" s="826">
        <f t="shared" si="60"/>
        <v>0</v>
      </c>
      <c r="U20" s="826">
        <f t="shared" si="60"/>
        <v>0</v>
      </c>
      <c r="V20" s="826">
        <f t="shared" si="60"/>
        <v>0</v>
      </c>
      <c r="W20" s="826">
        <f t="shared" si="60"/>
        <v>0</v>
      </c>
      <c r="X20" s="827">
        <f t="shared" si="60"/>
        <v>0</v>
      </c>
      <c r="Y20" s="231">
        <f>IFERROR(SUM($Y16:Y16)/$I18,0)</f>
        <v>0</v>
      </c>
      <c r="Z20" s="231">
        <f>IFERROR(SUM($Y16:Z16)/$I18,0)</f>
        <v>0</v>
      </c>
      <c r="AA20" s="231">
        <f>IFERROR(SUM($Y16:AA16)/$I18,0)</f>
        <v>0</v>
      </c>
      <c r="AB20" s="231">
        <f>IFERROR(SUM($Y16:AB16)/$I18,0)</f>
        <v>0</v>
      </c>
      <c r="AC20" s="231">
        <f>IFERROR(SUM($Y16:AC16)/$I18,0)</f>
        <v>0</v>
      </c>
      <c r="AD20" s="231">
        <f>IFERROR(SUM($Y16:AD16)/$I18,0)</f>
        <v>0</v>
      </c>
      <c r="AE20" s="231">
        <f>IFERROR(SUM($Y16:AE16)/$I18,0)</f>
        <v>0</v>
      </c>
      <c r="AF20" s="231">
        <f>IFERROR(SUM($Y16:AF16)/$I18,0)</f>
        <v>0</v>
      </c>
      <c r="AG20" s="231">
        <f>IFERROR(SUM($Y16:AG16)/$I18,0)</f>
        <v>0</v>
      </c>
      <c r="AH20" s="231">
        <f>IFERROR(SUM($Y16:AH16)/$I18,0)</f>
        <v>0</v>
      </c>
      <c r="AI20" s="231">
        <f>IFERROR(SUM($Y16:AI16)/$I18,0)</f>
        <v>0</v>
      </c>
      <c r="AJ20" s="231">
        <f>IFERROR(SUM($Y16:AJ16)/$I18,0)</f>
        <v>0</v>
      </c>
      <c r="AK20" s="231">
        <f>IFERROR(SUM($Y16:AK16)/$I18,0)</f>
        <v>0</v>
      </c>
      <c r="AL20" s="231">
        <f>IFERROR(SUM($Y16:AL16)/$I18,0)</f>
        <v>0</v>
      </c>
      <c r="AM20" s="231">
        <f>IFERROR(SUM($Y16:AM16)/$I18,0)</f>
        <v>0</v>
      </c>
      <c r="AN20" s="231">
        <f>IFERROR(SUM($Y16:AN16)/$I18,0)</f>
        <v>0</v>
      </c>
      <c r="AO20" s="231">
        <f>IFERROR(SUM($Y16:AO16)/$I18,0)</f>
        <v>0</v>
      </c>
      <c r="AP20" s="231">
        <f>IFERROR(SUM($Y16:AP16)/$I18,0)</f>
        <v>0</v>
      </c>
      <c r="AQ20" s="231">
        <f>IFERROR(SUM($Y16:AQ16)/$I18,0)</f>
        <v>0</v>
      </c>
      <c r="AR20" s="231">
        <f>IFERROR(SUM($Y16:AR16)/$I18,0)</f>
        <v>0</v>
      </c>
      <c r="AS20" s="231">
        <f>IFERROR(SUM($Y16:AS16)/$I18,0)</f>
        <v>0</v>
      </c>
      <c r="AT20" s="231">
        <f>IFERROR(SUM($Y16:AT16)/$I18,0)</f>
        <v>0</v>
      </c>
      <c r="AU20" s="231">
        <f>IFERROR(SUM($Y16:AU16)/$I18,0)</f>
        <v>0</v>
      </c>
      <c r="AV20" s="231">
        <f>IFERROR(SUM($Y16:AV16)/$I18,0)</f>
        <v>0</v>
      </c>
      <c r="AW20" s="231">
        <f>IFERROR(SUM($Y16:AW16)/$I18,0)</f>
        <v>0</v>
      </c>
      <c r="AX20" s="231">
        <f>IFERROR(SUM($Y16:AX16)/$I18,0)</f>
        <v>0</v>
      </c>
      <c r="AY20" s="231">
        <f>IFERROR(SUM($Y16:AY16)/$I18,0)</f>
        <v>0</v>
      </c>
      <c r="AZ20" s="231">
        <f>IFERROR(SUM($Y16:AZ16)/$I18,0)</f>
        <v>0</v>
      </c>
      <c r="BA20" s="231">
        <f>IFERROR(SUM($Y16:BA16)/$I18,0)</f>
        <v>0</v>
      </c>
      <c r="BB20" s="231">
        <f>IFERROR(SUM($Y16:BB16)/$I18,0)</f>
        <v>0</v>
      </c>
      <c r="BC20" s="231">
        <f>IFERROR(SUM($Y16:BC16)/$I18,0)</f>
        <v>0</v>
      </c>
      <c r="BD20" s="231">
        <f>IFERROR(SUM($Y16:BD16)/$I18,0)</f>
        <v>0</v>
      </c>
      <c r="BE20" s="231">
        <f>IFERROR(SUM($Y16:BE16)/$I18,0)</f>
        <v>0</v>
      </c>
      <c r="BF20" s="231">
        <f>IFERROR(SUM($Y16:BF16)/$I18,0)</f>
        <v>0</v>
      </c>
      <c r="BG20" s="231">
        <f>IFERROR(SUM($Y16:BG16)/$I18,0)</f>
        <v>0</v>
      </c>
      <c r="BH20" s="231">
        <f>IFERROR(SUM($Y16:BH16)/$I18,0)</f>
        <v>0</v>
      </c>
      <c r="BI20" s="231">
        <f>IFERROR(SUM($Y16:BI16)/$I18,0)</f>
        <v>0</v>
      </c>
      <c r="BJ20" s="231">
        <f>IFERROR(SUM($Y16:BJ16)/$I18,0)</f>
        <v>0</v>
      </c>
      <c r="BK20" s="231">
        <f>IFERROR(SUM($Y16:BK16)/$I18,0)</f>
        <v>0</v>
      </c>
      <c r="BL20" s="231">
        <f>IFERROR(SUM($Y16:BL16)/$I18,0)</f>
        <v>0</v>
      </c>
      <c r="BM20" s="231">
        <f>IFERROR(SUM($Y16:BM16)/$I18,0)</f>
        <v>0</v>
      </c>
      <c r="BN20" s="231">
        <f>IFERROR(SUM($Y16:BN16)/$I18,0)</f>
        <v>0</v>
      </c>
      <c r="BO20" s="231">
        <f>IFERROR(SUM($Y16:BO16)/$I18,0)</f>
        <v>0</v>
      </c>
      <c r="BP20" s="231">
        <f>IFERROR(SUM($Y16:BP16)/$I18,0)</f>
        <v>0</v>
      </c>
      <c r="BQ20" s="231">
        <f>IFERROR(SUM($Y16:BQ16)/$I18,0)</f>
        <v>0</v>
      </c>
      <c r="BR20" s="231">
        <f>IFERROR(SUM($Y16:BR16)/$I18,0)</f>
        <v>0</v>
      </c>
      <c r="BS20" s="231">
        <f>IFERROR(SUM($Y16:BS16)/$I18,0)</f>
        <v>0</v>
      </c>
      <c r="BT20" s="231">
        <f>IFERROR(SUM($Y16:BT16)/$I18,0)</f>
        <v>0</v>
      </c>
      <c r="BU20" s="231">
        <f>IFERROR(SUM($Y16:BU16)/$I18,0)</f>
        <v>0</v>
      </c>
      <c r="BV20" s="231">
        <f>IFERROR(SUM($Y16:BV16)/$I18,0)</f>
        <v>0</v>
      </c>
      <c r="BW20" s="231">
        <f>IFERROR(SUM($Y16:BW16)/$I18,0)</f>
        <v>0</v>
      </c>
      <c r="BX20" s="231">
        <f>IFERROR(SUM($Y16:BX16)/$I18,0)</f>
        <v>0</v>
      </c>
      <c r="BY20" s="231">
        <f>IFERROR(SUM($Y16:BY16)/$I18,0)</f>
        <v>0</v>
      </c>
      <c r="BZ20" s="231">
        <f>IFERROR(SUM($Y16:BZ16)/$I18,0)</f>
        <v>0</v>
      </c>
      <c r="CA20" s="231">
        <f>IFERROR(SUM($Y16:CA16)/$I18,0)</f>
        <v>0</v>
      </c>
      <c r="CB20" s="231">
        <f>IFERROR(SUM($Y16:CB16)/$I18,0)</f>
        <v>0</v>
      </c>
      <c r="CC20" s="231">
        <f>IFERROR(SUM($Y16:CC16)/$I18,0)</f>
        <v>0</v>
      </c>
      <c r="CD20" s="231">
        <f>IFERROR(SUM($Y16:CD16)/$I18,0)</f>
        <v>0</v>
      </c>
      <c r="CE20" s="231">
        <f>IFERROR(SUM($Y16:CE16)/$I18,0)</f>
        <v>0</v>
      </c>
      <c r="CF20" s="231">
        <f>IFERROR(SUM($Y16:CF16)/$I18,0)</f>
        <v>0</v>
      </c>
      <c r="CG20" s="231">
        <f>IFERROR(SUM($Y16:CG16)/$I18,0)</f>
        <v>0</v>
      </c>
      <c r="CH20" s="231">
        <f>IFERROR(SUM($Y16:CH16)/$I18,0)</f>
        <v>0</v>
      </c>
      <c r="CI20" s="231">
        <f>IFERROR(SUM($Y16:CI16)/$I18,0)</f>
        <v>0</v>
      </c>
      <c r="CJ20" s="231">
        <f>IFERROR(SUM($Y16:CJ16)/$I18,0)</f>
        <v>0</v>
      </c>
      <c r="CK20" s="231">
        <f>IFERROR(SUM($Y16:CK16)/$I18,0)</f>
        <v>0</v>
      </c>
      <c r="CL20" s="231">
        <f>IFERROR(SUM($Y16:CL16)/$I18,0)</f>
        <v>0</v>
      </c>
      <c r="CM20" s="231">
        <f>IFERROR(SUM($Y16:CM16)/$I18,0)</f>
        <v>0</v>
      </c>
      <c r="CN20" s="231">
        <f>IFERROR(SUM($Y16:CN16)/$I18,0)</f>
        <v>0</v>
      </c>
      <c r="CO20" s="231">
        <f>IFERROR(SUM($Y16:CO16)/$I18,0)</f>
        <v>0</v>
      </c>
      <c r="CP20" s="231">
        <f>IFERROR(SUM($Y16:CP16)/$I18,0)</f>
        <v>0</v>
      </c>
      <c r="CQ20" s="231">
        <f>IFERROR(SUM($Y16:CQ16)/$I18,0)</f>
        <v>0</v>
      </c>
      <c r="CR20" s="231">
        <f>IFERROR(SUM($Y16:CR16)/$I18,0)</f>
        <v>0</v>
      </c>
      <c r="CS20" s="231">
        <f>IFERROR(SUM($Y16:CS16)/$I18,0)</f>
        <v>0</v>
      </c>
      <c r="CT20" s="231">
        <f>IFERROR(SUM($Y16:CT16)/$I18,0)</f>
        <v>0</v>
      </c>
      <c r="CU20" s="231">
        <f>IFERROR(SUM($Y16:CU16)/$I18,0)</f>
        <v>0</v>
      </c>
      <c r="CV20" s="231">
        <f>IFERROR(SUM($Y16:CV16)/$I18,0)</f>
        <v>0</v>
      </c>
      <c r="CW20" s="231">
        <f>IFERROR(SUM($Y16:CW16)/$I18,0)</f>
        <v>0</v>
      </c>
      <c r="CX20" s="231">
        <f>IFERROR(SUM($Y16:CX16)/$I18,0)</f>
        <v>0</v>
      </c>
      <c r="CY20" s="231">
        <f>IFERROR(SUM($Y16:CY16)/$I18,0)</f>
        <v>0</v>
      </c>
      <c r="CZ20" s="231">
        <f>IFERROR(SUM($Y16:CZ16)/$I18,0)</f>
        <v>0</v>
      </c>
      <c r="DA20" s="231">
        <f>IFERROR(SUM($Y16:DA16)/$I18,0)</f>
        <v>0</v>
      </c>
      <c r="DB20" s="231">
        <f>IFERROR(SUM($Y16:DB16)/$I18,0)</f>
        <v>0</v>
      </c>
      <c r="DC20" s="231">
        <f>IFERROR(SUM($Y16:DC16)/$I18,0)</f>
        <v>0</v>
      </c>
      <c r="DD20" s="231">
        <f>IFERROR(SUM($Y16:DD16)/$I18,0)</f>
        <v>0</v>
      </c>
      <c r="DE20" s="231">
        <f>IFERROR(SUM($Y16:DE16)/$I18,0)</f>
        <v>0</v>
      </c>
      <c r="DF20" s="231">
        <f>IFERROR(SUM($Y16:DF16)/$I18,0)</f>
        <v>0</v>
      </c>
      <c r="DG20" s="231">
        <f>IFERROR(SUM($Y16:DG16)/$I18,0)</f>
        <v>0</v>
      </c>
      <c r="DH20" s="231">
        <f>IFERROR(SUM($Y16:DH16)/$I18,0)</f>
        <v>0</v>
      </c>
      <c r="DI20" s="231">
        <f>IFERROR(SUM($Y16:DI16)/$I18,0)</f>
        <v>0</v>
      </c>
      <c r="DJ20" s="231">
        <f>IFERROR(SUM($Y16:DJ16)/$I18,0)</f>
        <v>0</v>
      </c>
      <c r="DK20" s="231">
        <f>IFERROR(SUM($Y16:DK16)/$I18,0)</f>
        <v>0</v>
      </c>
      <c r="DL20" s="231">
        <f>IFERROR(SUM($Y16:DL16)/$I18,0)</f>
        <v>0</v>
      </c>
      <c r="DM20" s="231">
        <f>IFERROR(SUM($Y16:DM16)/$I18,0)</f>
        <v>0</v>
      </c>
      <c r="DN20" s="231">
        <f>IFERROR(SUM($Y16:DN16)/$I18,0)</f>
        <v>0</v>
      </c>
      <c r="DO20" s="231">
        <f>IFERROR(SUM($Y16:DO16)/$I18,0)</f>
        <v>0</v>
      </c>
      <c r="DP20" s="231">
        <f>IFERROR(SUM($Y16:DP16)/$I18,0)</f>
        <v>0</v>
      </c>
      <c r="DQ20" s="231">
        <f>IFERROR(SUM($Y16:DQ16)/$I18,0)</f>
        <v>0</v>
      </c>
      <c r="DR20" s="231">
        <f>IFERROR(SUM($Y16:DR16)/$I18,0)</f>
        <v>0</v>
      </c>
      <c r="DS20" s="231">
        <f>IFERROR(SUM($Y16:DS16)/$I18,0)</f>
        <v>0</v>
      </c>
      <c r="DT20" s="231">
        <f>IFERROR(SUM($Y16:DT16)/$I18,0)</f>
        <v>0</v>
      </c>
      <c r="DU20" s="231">
        <f>IFERROR(SUM($Y16:DU16)/$I18,0)</f>
        <v>0</v>
      </c>
      <c r="DV20" s="231">
        <f>IFERROR(SUM($Y16:DV16)/$I18,0)</f>
        <v>0</v>
      </c>
      <c r="DW20" s="231">
        <f>IFERROR(SUM($Y16:DW16)/$I18,0)</f>
        <v>0</v>
      </c>
      <c r="DX20" s="231">
        <f>IFERROR(SUM($Y16:DX16)/$I18,0)</f>
        <v>0</v>
      </c>
      <c r="DY20" s="231">
        <f>IFERROR(SUM($Y16:DY16)/$I18,0)</f>
        <v>0</v>
      </c>
      <c r="DZ20" s="231">
        <f>IFERROR(SUM($Y16:DZ16)/$I18,0)</f>
        <v>0</v>
      </c>
      <c r="EA20" s="231">
        <f>IFERROR(SUM($Y16:EA16)/$I18,0)</f>
        <v>0</v>
      </c>
      <c r="EB20" s="231">
        <f>IFERROR(SUM($Y16:EB16)/$I18,0)</f>
        <v>0</v>
      </c>
      <c r="EC20" s="231">
        <f>IFERROR(SUM($Y16:EC16)/$I18,0)</f>
        <v>0</v>
      </c>
      <c r="ED20" s="231">
        <f>IFERROR(SUM($Y16:ED16)/$I18,0)</f>
        <v>0</v>
      </c>
      <c r="EE20" s="231">
        <f>IFERROR(SUM($Y16:EE16)/$I18,0)</f>
        <v>0</v>
      </c>
      <c r="EF20" s="231">
        <f>IFERROR(SUM($Y16:EF16)/$I18,0)</f>
        <v>0</v>
      </c>
      <c r="EG20" s="232">
        <f>IFERROR(SUM($Y16:EG16)/$I18,0)</f>
        <v>0</v>
      </c>
      <c r="EI20" s="201">
        <f>N20-SUM(O20:X20)</f>
        <v>0</v>
      </c>
    </row>
    <row r="21" spans="2:139" ht="16.05" customHeight="1" thickBot="1" x14ac:dyDescent="0.3">
      <c r="B21" s="161" t="str">
        <f t="shared" si="42"/>
        <v>XS03</v>
      </c>
      <c r="C21" s="162">
        <f t="shared" si="43"/>
        <v>0</v>
      </c>
      <c r="D21" s="163">
        <f t="shared" si="44"/>
        <v>0</v>
      </c>
      <c r="E21" s="178">
        <f t="shared" si="45"/>
        <v>0</v>
      </c>
      <c r="F21" s="163">
        <f t="shared" si="46"/>
        <v>0</v>
      </c>
      <c r="G21" s="178">
        <f t="shared" si="47"/>
        <v>0</v>
      </c>
      <c r="H21" s="162">
        <f t="shared" si="48"/>
        <v>0</v>
      </c>
      <c r="I21" s="185">
        <f t="shared" si="48"/>
        <v>0</v>
      </c>
      <c r="J21" s="151" t="s">
        <v>351</v>
      </c>
      <c r="K21" s="172" t="s">
        <v>355</v>
      </c>
      <c r="L21" s="209"/>
      <c r="M21" s="191"/>
      <c r="N21" s="197">
        <f>MAX(O21:X21)</f>
        <v>0</v>
      </c>
      <c r="O21" s="828">
        <f>IFERROR(SUM($O19:O19)/SUM($O17:O17),0)</f>
        <v>0</v>
      </c>
      <c r="P21" s="829">
        <f>IFERROR(SUM($O19:P19)/SUM($O17:P17),0)</f>
        <v>0</v>
      </c>
      <c r="Q21" s="829">
        <f>IFERROR(SUM($O19:Q19)/SUM($O17:Q17),0)</f>
        <v>0</v>
      </c>
      <c r="R21" s="829">
        <f>IFERROR(SUM($O19:R19)/SUM($O17:R17),0)</f>
        <v>0</v>
      </c>
      <c r="S21" s="829">
        <f>IFERROR(SUM($O19:S19)/SUM($O17:S17),0)</f>
        <v>0</v>
      </c>
      <c r="T21" s="829">
        <f>IFERROR(SUM($O19:T19)/SUM($O17:T17),0)</f>
        <v>0</v>
      </c>
      <c r="U21" s="829">
        <f>IFERROR(SUM($O19:U19)/SUM($O17:U17),0)</f>
        <v>0</v>
      </c>
      <c r="V21" s="829">
        <f>IFERROR(SUM($O19:V19)/SUM($O17:V17),0)</f>
        <v>0</v>
      </c>
      <c r="W21" s="829">
        <f>IFERROR(SUM($O19:W19)/SUM($O17:W17),0)</f>
        <v>0</v>
      </c>
      <c r="X21" s="830">
        <f>IFERROR(SUM($O19:X19)/SUM($O17:X17),0)</f>
        <v>0</v>
      </c>
      <c r="Y21" s="233">
        <f>IFERROR(SUM($Y19:Y19)/SUM($Y17:Y17),0)</f>
        <v>0</v>
      </c>
      <c r="Z21" s="233">
        <f>IFERROR(SUM($Y19:Z19)/SUM($Y17:Z17),0)</f>
        <v>0</v>
      </c>
      <c r="AA21" s="233">
        <f>IFERROR(SUM($Y19:AA19)/SUM($Y17:AA17),0)</f>
        <v>0</v>
      </c>
      <c r="AB21" s="233">
        <f>IFERROR(SUM($Y19:AB19)/SUM($Y17:AB17),0)</f>
        <v>0</v>
      </c>
      <c r="AC21" s="233">
        <f>IFERROR(SUM($Y19:AC19)/SUM($Y17:AC17),0)</f>
        <v>0</v>
      </c>
      <c r="AD21" s="233">
        <f>IFERROR(SUM($Y19:AD19)/SUM($Y17:AD17),0)</f>
        <v>0</v>
      </c>
      <c r="AE21" s="233">
        <f>IFERROR(SUM($Y19:AE19)/SUM($Y17:AE17),0)</f>
        <v>0</v>
      </c>
      <c r="AF21" s="233">
        <f>IFERROR(SUM($Y19:AF19)/SUM($Y17:AF17),0)</f>
        <v>0</v>
      </c>
      <c r="AG21" s="233">
        <f>IFERROR(SUM($Y19:AG19)/SUM($Y17:AG17),0)</f>
        <v>0</v>
      </c>
      <c r="AH21" s="233">
        <f>IFERROR(SUM($Y19:AH19)/SUM($Y17:AH17),0)</f>
        <v>0</v>
      </c>
      <c r="AI21" s="233">
        <f>IFERROR(SUM($Y19:AI19)/SUM($Y17:AI17),0)</f>
        <v>0</v>
      </c>
      <c r="AJ21" s="233">
        <f>IFERROR(SUM($Y19:AJ19)/SUM($Y17:AJ17),0)</f>
        <v>0</v>
      </c>
      <c r="AK21" s="233">
        <f>IFERROR(SUM($Y19:AK19)/SUM($Y17:AK17),0)</f>
        <v>0</v>
      </c>
      <c r="AL21" s="233">
        <f>IFERROR(SUM($Y19:AL19)/SUM($Y17:AL17),0)</f>
        <v>0</v>
      </c>
      <c r="AM21" s="233">
        <f>IFERROR(SUM($Y19:AM19)/SUM($Y17:AM17),0)</f>
        <v>0</v>
      </c>
      <c r="AN21" s="233">
        <f>IFERROR(SUM($Y19:AN19)/SUM($Y17:AN17),0)</f>
        <v>0</v>
      </c>
      <c r="AO21" s="233">
        <f>IFERROR(SUM($Y19:AO19)/SUM($Y17:AO17),0)</f>
        <v>0</v>
      </c>
      <c r="AP21" s="233">
        <f>IFERROR(SUM($Y19:AP19)/SUM($Y17:AP17),0)</f>
        <v>0</v>
      </c>
      <c r="AQ21" s="233">
        <f>IFERROR(SUM($Y19:AQ19)/SUM($Y17:AQ17),0)</f>
        <v>0</v>
      </c>
      <c r="AR21" s="233">
        <f>IFERROR(SUM($Y19:AR19)/SUM($Y17:AR17),0)</f>
        <v>0</v>
      </c>
      <c r="AS21" s="233">
        <f>IFERROR(SUM($Y19:AS19)/SUM($Y17:AS17),0)</f>
        <v>0</v>
      </c>
      <c r="AT21" s="233">
        <f>IFERROR(SUM($Y19:AT19)/SUM($Y17:AT17),0)</f>
        <v>0</v>
      </c>
      <c r="AU21" s="233">
        <f>IFERROR(SUM($Y19:AU19)/SUM($Y17:AU17),0)</f>
        <v>0</v>
      </c>
      <c r="AV21" s="233">
        <f>IFERROR(SUM($Y19:AV19)/SUM($Y17:AV17),0)</f>
        <v>0</v>
      </c>
      <c r="AW21" s="233">
        <f>IFERROR(SUM($Y19:AW19)/SUM($Y17:AW17),0)</f>
        <v>0</v>
      </c>
      <c r="AX21" s="233">
        <f>IFERROR(SUM($Y19:AX19)/SUM($Y17:AX17),0)</f>
        <v>0</v>
      </c>
      <c r="AY21" s="233">
        <f>IFERROR(SUM($Y19:AY19)/SUM($Y17:AY17),0)</f>
        <v>0</v>
      </c>
      <c r="AZ21" s="233">
        <f>IFERROR(SUM($Y19:AZ19)/SUM($Y17:AZ17),0)</f>
        <v>0</v>
      </c>
      <c r="BA21" s="233">
        <f>IFERROR(SUM($Y19:BA19)/SUM($Y17:BA17),0)</f>
        <v>0</v>
      </c>
      <c r="BB21" s="233">
        <f>IFERROR(SUM($Y19:BB19)/SUM($Y17:BB17),0)</f>
        <v>0</v>
      </c>
      <c r="BC21" s="233">
        <f>IFERROR(SUM($Y19:BC19)/SUM($Y17:BC17),0)</f>
        <v>0</v>
      </c>
      <c r="BD21" s="233">
        <f>IFERROR(SUM($Y19:BD19)/SUM($Y17:BD17),0)</f>
        <v>0</v>
      </c>
      <c r="BE21" s="233">
        <f>IFERROR(SUM($Y19:BE19)/SUM($Y17:BE17),0)</f>
        <v>0</v>
      </c>
      <c r="BF21" s="233">
        <f>IFERROR(SUM($Y19:BF19)/SUM($Y17:BF17),0)</f>
        <v>0</v>
      </c>
      <c r="BG21" s="233">
        <f>IFERROR(SUM($Y19:BG19)/SUM($Y17:BG17),0)</f>
        <v>0</v>
      </c>
      <c r="BH21" s="233">
        <f>IFERROR(SUM($Y19:BH19)/SUM($Y17:BH17),0)</f>
        <v>0</v>
      </c>
      <c r="BI21" s="233">
        <f>IFERROR(SUM($Y19:BI19)/SUM($Y17:BI17),0)</f>
        <v>0</v>
      </c>
      <c r="BJ21" s="233">
        <f>IFERROR(SUM($Y19:BJ19)/SUM($Y17:BJ17),0)</f>
        <v>0</v>
      </c>
      <c r="BK21" s="233">
        <f>IFERROR(SUM($Y19:BK19)/SUM($Y17:BK17),0)</f>
        <v>0</v>
      </c>
      <c r="BL21" s="233">
        <f>IFERROR(SUM($Y19:BL19)/SUM($Y17:BL17),0)</f>
        <v>0</v>
      </c>
      <c r="BM21" s="233">
        <f>IFERROR(SUM($Y19:BM19)/SUM($Y17:BM17),0)</f>
        <v>0</v>
      </c>
      <c r="BN21" s="233">
        <f>IFERROR(SUM($Y19:BN19)/SUM($Y17:BN17),0)</f>
        <v>0</v>
      </c>
      <c r="BO21" s="233">
        <f>IFERROR(SUM($Y19:BO19)/SUM($Y17:BO17),0)</f>
        <v>0</v>
      </c>
      <c r="BP21" s="233">
        <f>IFERROR(SUM($Y19:BP19)/SUM($Y17:BP17),0)</f>
        <v>0</v>
      </c>
      <c r="BQ21" s="233">
        <f>IFERROR(SUM($Y19:BQ19)/SUM($Y17:BQ17),0)</f>
        <v>0</v>
      </c>
      <c r="BR21" s="233">
        <f>IFERROR(SUM($Y19:BR19)/SUM($Y17:BR17),0)</f>
        <v>0</v>
      </c>
      <c r="BS21" s="233">
        <f>IFERROR(SUM($Y19:BS19)/SUM($Y17:BS17),0)</f>
        <v>0</v>
      </c>
      <c r="BT21" s="233">
        <f>IFERROR(SUM($Y19:BT19)/SUM($Y17:BT17),0)</f>
        <v>0</v>
      </c>
      <c r="BU21" s="233">
        <f>IFERROR(SUM($Y19:BU19)/SUM($Y17:BU17),0)</f>
        <v>0</v>
      </c>
      <c r="BV21" s="233">
        <f>IFERROR(SUM($Y19:BV19)/SUM($Y17:BV17),0)</f>
        <v>0</v>
      </c>
      <c r="BW21" s="233">
        <f>IFERROR(SUM($Y19:BW19)/SUM($Y17:BW17),0)</f>
        <v>0</v>
      </c>
      <c r="BX21" s="233">
        <f>IFERROR(SUM($Y19:BX19)/SUM($Y17:BX17),0)</f>
        <v>0</v>
      </c>
      <c r="BY21" s="233">
        <f>IFERROR(SUM($Y19:BY19)/SUM($Y17:BY17),0)</f>
        <v>0</v>
      </c>
      <c r="BZ21" s="233">
        <f>IFERROR(SUM($Y19:BZ19)/SUM($Y17:BZ17),0)</f>
        <v>0</v>
      </c>
      <c r="CA21" s="233">
        <f>IFERROR(SUM($Y19:CA19)/SUM($Y17:CA17),0)</f>
        <v>0</v>
      </c>
      <c r="CB21" s="233">
        <f>IFERROR(SUM($Y19:CB19)/SUM($Y17:CB17),0)</f>
        <v>0</v>
      </c>
      <c r="CC21" s="233">
        <f>IFERROR(SUM($Y19:CC19)/SUM($Y17:CC17),0)</f>
        <v>0</v>
      </c>
      <c r="CD21" s="233">
        <f>IFERROR(SUM($Y19:CD19)/SUM($Y17:CD17),0)</f>
        <v>0</v>
      </c>
      <c r="CE21" s="233">
        <f>IFERROR(SUM($Y19:CE19)/SUM($Y17:CE17),0)</f>
        <v>0</v>
      </c>
      <c r="CF21" s="233">
        <f>IFERROR(SUM($Y19:CF19)/SUM($Y17:CF17),0)</f>
        <v>0</v>
      </c>
      <c r="CG21" s="233">
        <f>IFERROR(SUM($Y19:CG19)/SUM($Y17:CG17),0)</f>
        <v>0</v>
      </c>
      <c r="CH21" s="233">
        <f>IFERROR(SUM($Y19:CH19)/SUM($Y17:CH17),0)</f>
        <v>0</v>
      </c>
      <c r="CI21" s="233">
        <f>IFERROR(SUM($Y19:CI19)/SUM($Y17:CI17),0)</f>
        <v>0</v>
      </c>
      <c r="CJ21" s="233">
        <f>IFERROR(SUM($Y19:CJ19)/SUM($Y17:CJ17),0)</f>
        <v>0</v>
      </c>
      <c r="CK21" s="233">
        <f>IFERROR(SUM($Y19:CK19)/SUM($Y17:CK17),0)</f>
        <v>0</v>
      </c>
      <c r="CL21" s="233">
        <f>IFERROR(SUM($Y19:CL19)/SUM($Y17:CL17),0)</f>
        <v>0</v>
      </c>
      <c r="CM21" s="233">
        <f>IFERROR(SUM($Y19:CM19)/SUM($Y17:CM17),0)</f>
        <v>0</v>
      </c>
      <c r="CN21" s="233">
        <f>IFERROR(SUM($Y19:CN19)/SUM($Y17:CN17),0)</f>
        <v>0</v>
      </c>
      <c r="CO21" s="233">
        <f>IFERROR(SUM($Y19:CO19)/SUM($Y17:CO17),0)</f>
        <v>0</v>
      </c>
      <c r="CP21" s="233">
        <f>IFERROR(SUM($Y19:CP19)/SUM($Y17:CP17),0)</f>
        <v>0</v>
      </c>
      <c r="CQ21" s="233">
        <f>IFERROR(SUM($Y19:CQ19)/SUM($Y17:CQ17),0)</f>
        <v>0</v>
      </c>
      <c r="CR21" s="233">
        <f>IFERROR(SUM($Y19:CR19)/SUM($Y17:CR17),0)</f>
        <v>0</v>
      </c>
      <c r="CS21" s="233">
        <f>IFERROR(SUM($Y19:CS19)/SUM($Y17:CS17),0)</f>
        <v>0</v>
      </c>
      <c r="CT21" s="233">
        <f>IFERROR(SUM($Y19:CT19)/SUM($Y17:CT17),0)</f>
        <v>0</v>
      </c>
      <c r="CU21" s="233">
        <f>IFERROR(SUM($Y19:CU19)/SUM($Y17:CU17),0)</f>
        <v>0</v>
      </c>
      <c r="CV21" s="233">
        <f>IFERROR(SUM($Y19:CV19)/SUM($Y17:CV17),0)</f>
        <v>0</v>
      </c>
      <c r="CW21" s="233">
        <f>IFERROR(SUM($Y19:CW19)/SUM($Y17:CW17),0)</f>
        <v>0</v>
      </c>
      <c r="CX21" s="233">
        <f>IFERROR(SUM($Y19:CX19)/SUM($Y17:CX17),0)</f>
        <v>0</v>
      </c>
      <c r="CY21" s="233">
        <f>IFERROR(SUM($Y19:CY19)/SUM($Y17:CY17),0)</f>
        <v>0</v>
      </c>
      <c r="CZ21" s="233">
        <f>IFERROR(SUM($Y19:CZ19)/SUM($Y17:CZ17),0)</f>
        <v>0</v>
      </c>
      <c r="DA21" s="233">
        <f>IFERROR(SUM($Y19:DA19)/SUM($Y17:DA17),0)</f>
        <v>0</v>
      </c>
      <c r="DB21" s="233">
        <f>IFERROR(SUM($Y19:DB19)/SUM($Y17:DB17),0)</f>
        <v>0</v>
      </c>
      <c r="DC21" s="233">
        <f>IFERROR(SUM($Y19:DC19)/SUM($Y17:DC17),0)</f>
        <v>0</v>
      </c>
      <c r="DD21" s="233">
        <f>IFERROR(SUM($Y19:DD19)/SUM($Y17:DD17),0)</f>
        <v>0</v>
      </c>
      <c r="DE21" s="233">
        <f>IFERROR(SUM($Y19:DE19)/SUM($Y17:DE17),0)</f>
        <v>0</v>
      </c>
      <c r="DF21" s="233">
        <f>IFERROR(SUM($Y19:DF19)/SUM($Y17:DF17),0)</f>
        <v>0</v>
      </c>
      <c r="DG21" s="233">
        <f>IFERROR(SUM($Y19:DG19)/SUM($Y17:DG17),0)</f>
        <v>0</v>
      </c>
      <c r="DH21" s="233">
        <f>IFERROR(SUM($Y19:DH19)/SUM($Y17:DH17),0)</f>
        <v>0</v>
      </c>
      <c r="DI21" s="233">
        <f>IFERROR(SUM($Y19:DI19)/SUM($Y17:DI17),0)</f>
        <v>0</v>
      </c>
      <c r="DJ21" s="233">
        <f>IFERROR(SUM($Y19:DJ19)/SUM($Y17:DJ17),0)</f>
        <v>0</v>
      </c>
      <c r="DK21" s="233">
        <f>IFERROR(SUM($Y19:DK19)/SUM($Y17:DK17),0)</f>
        <v>0</v>
      </c>
      <c r="DL21" s="233">
        <f>IFERROR(SUM($Y19:DL19)/SUM($Y17:DL17),0)</f>
        <v>0</v>
      </c>
      <c r="DM21" s="233">
        <f>IFERROR(SUM($Y19:DM19)/SUM($Y17:DM17),0)</f>
        <v>0</v>
      </c>
      <c r="DN21" s="233">
        <f>IFERROR(SUM($Y19:DN19)/SUM($Y17:DN17),0)</f>
        <v>0</v>
      </c>
      <c r="DO21" s="233">
        <f>IFERROR(SUM($Y19:DO19)/SUM($Y17:DO17),0)</f>
        <v>0</v>
      </c>
      <c r="DP21" s="233">
        <f>IFERROR(SUM($Y19:DP19)/SUM($Y17:DP17),0)</f>
        <v>0</v>
      </c>
      <c r="DQ21" s="233">
        <f>IFERROR(SUM($Y19:DQ19)/SUM($Y17:DQ17),0)</f>
        <v>0</v>
      </c>
      <c r="DR21" s="233">
        <f>IFERROR(SUM($Y19:DR19)/SUM($Y17:DR17),0)</f>
        <v>0</v>
      </c>
      <c r="DS21" s="233">
        <f>IFERROR(SUM($Y19:DS19)/SUM($Y17:DS17),0)</f>
        <v>0</v>
      </c>
      <c r="DT21" s="233">
        <f>IFERROR(SUM($Y19:DT19)/SUM($Y17:DT17),0)</f>
        <v>0</v>
      </c>
      <c r="DU21" s="233">
        <f>IFERROR(SUM($Y19:DU19)/SUM($Y17:DU17),0)</f>
        <v>0</v>
      </c>
      <c r="DV21" s="233">
        <f>IFERROR(SUM($Y19:DV19)/SUM($Y17:DV17),0)</f>
        <v>0</v>
      </c>
      <c r="DW21" s="233">
        <f>IFERROR(SUM($Y19:DW19)/SUM($Y17:DW17),0)</f>
        <v>0</v>
      </c>
      <c r="DX21" s="233">
        <f>IFERROR(SUM($Y19:DX19)/SUM($Y17:DX17),0)</f>
        <v>0</v>
      </c>
      <c r="DY21" s="233">
        <f>IFERROR(SUM($Y19:DY19)/SUM($Y17:DY17),0)</f>
        <v>0</v>
      </c>
      <c r="DZ21" s="233">
        <f>IFERROR(SUM($Y19:DZ19)/SUM($Y17:DZ17),0)</f>
        <v>0</v>
      </c>
      <c r="EA21" s="233">
        <f>IFERROR(SUM($Y19:EA19)/SUM($Y17:EA17),0)</f>
        <v>0</v>
      </c>
      <c r="EB21" s="233">
        <f>IFERROR(SUM($Y19:EB19)/SUM($Y17:EB17),0)</f>
        <v>0</v>
      </c>
      <c r="EC21" s="233">
        <f>IFERROR(SUM($Y19:EC19)/SUM($Y17:EC17),0)</f>
        <v>0</v>
      </c>
      <c r="ED21" s="233">
        <f>IFERROR(SUM($Y19:ED19)/SUM($Y17:ED17),0)</f>
        <v>0</v>
      </c>
      <c r="EE21" s="233">
        <f>IFERROR(SUM($Y19:EE19)/SUM($Y17:EE17),0)</f>
        <v>0</v>
      </c>
      <c r="EF21" s="233">
        <f>IFERROR(SUM($Y19:EF19)/SUM($Y17:EF17),0)</f>
        <v>0</v>
      </c>
      <c r="EG21" s="234">
        <f>IFERROR(SUM($Y19:EG19)/SUM($Y17:EG17),0)</f>
        <v>0</v>
      </c>
      <c r="EI21" s="201">
        <f>N19-N17</f>
        <v>0</v>
      </c>
    </row>
    <row r="22" spans="2:139" ht="16.05" customHeight="1" x14ac:dyDescent="0.25">
      <c r="B22" s="155" t="str">
        <f>'B2-规划信息'!B31</f>
        <v>XS04</v>
      </c>
      <c r="C22" s="156">
        <f>'B2-规划信息'!C31</f>
        <v>0</v>
      </c>
      <c r="D22" s="157">
        <f>'B2-规划信息'!D31</f>
        <v>0</v>
      </c>
      <c r="E22" s="175">
        <f>'B2-规划信息'!E31</f>
        <v>0</v>
      </c>
      <c r="F22" s="157">
        <f>'B2-规划信息'!F31</f>
        <v>0</v>
      </c>
      <c r="G22" s="175">
        <f>'B2-规划信息'!G31</f>
        <v>0</v>
      </c>
      <c r="H22" s="156">
        <f>'B2-规划信息'!H31</f>
        <v>0</v>
      </c>
      <c r="I22" s="182">
        <f>'B2-规划信息'!L31</f>
        <v>0</v>
      </c>
      <c r="J22" s="181" t="str">
        <f>"签约"&amp;IF(D22="车位","个数","面积")</f>
        <v>签约面积</v>
      </c>
      <c r="K22" s="171" t="s">
        <v>352</v>
      </c>
      <c r="L22" s="207"/>
      <c r="M22" s="188">
        <f>N22-L22</f>
        <v>0</v>
      </c>
      <c r="N22" s="194">
        <f>SUM(Y22:EG22)</f>
        <v>0</v>
      </c>
      <c r="O22" s="822">
        <f t="shared" ref="O22:X23" si="61">SUMIF($Y$1:$EG$1,O$3,$Y22:$EG22)</f>
        <v>0</v>
      </c>
      <c r="P22" s="823">
        <f t="shared" si="61"/>
        <v>0</v>
      </c>
      <c r="Q22" s="823">
        <f t="shared" si="61"/>
        <v>0</v>
      </c>
      <c r="R22" s="823">
        <f t="shared" si="61"/>
        <v>0</v>
      </c>
      <c r="S22" s="823">
        <f t="shared" si="61"/>
        <v>0</v>
      </c>
      <c r="T22" s="823">
        <f t="shared" si="61"/>
        <v>0</v>
      </c>
      <c r="U22" s="823">
        <f t="shared" si="61"/>
        <v>0</v>
      </c>
      <c r="V22" s="823">
        <f t="shared" si="61"/>
        <v>0</v>
      </c>
      <c r="W22" s="823">
        <f t="shared" si="61"/>
        <v>0</v>
      </c>
      <c r="X22" s="824">
        <f t="shared" si="61"/>
        <v>0</v>
      </c>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29"/>
      <c r="EI22" s="201">
        <f>N22-SUM(O22:X22)</f>
        <v>0</v>
      </c>
    </row>
    <row r="23" spans="2:139" ht="16.05" customHeight="1" x14ac:dyDescent="0.25">
      <c r="B23" s="158" t="str">
        <f t="shared" si="42"/>
        <v>XS04</v>
      </c>
      <c r="C23" s="159">
        <f t="shared" ref="C23:C27" si="62">C22</f>
        <v>0</v>
      </c>
      <c r="D23" s="160">
        <f t="shared" ref="D23:D27" si="63">D22</f>
        <v>0</v>
      </c>
      <c r="E23" s="176">
        <f t="shared" ref="E23:E27" si="64">E22</f>
        <v>0</v>
      </c>
      <c r="F23" s="160">
        <f t="shared" ref="F23:F27" si="65">F22</f>
        <v>0</v>
      </c>
      <c r="G23" s="176">
        <f t="shared" ref="G23:G27" si="66">G22</f>
        <v>0</v>
      </c>
      <c r="H23" s="159">
        <f t="shared" ref="H23:I27" si="67">H22</f>
        <v>0</v>
      </c>
      <c r="I23" s="183">
        <f t="shared" si="67"/>
        <v>0</v>
      </c>
      <c r="J23" s="149" t="s">
        <v>347</v>
      </c>
      <c r="K23" s="171" t="s">
        <v>353</v>
      </c>
      <c r="L23" s="207"/>
      <c r="M23" s="188">
        <f t="shared" ref="M23:M25" si="68">N23-L23</f>
        <v>0</v>
      </c>
      <c r="N23" s="194">
        <f>SUM(Y23:EG23)</f>
        <v>0</v>
      </c>
      <c r="O23" s="822">
        <f t="shared" si="61"/>
        <v>0</v>
      </c>
      <c r="P23" s="823">
        <f t="shared" si="61"/>
        <v>0</v>
      </c>
      <c r="Q23" s="823">
        <f t="shared" si="61"/>
        <v>0</v>
      </c>
      <c r="R23" s="823">
        <f t="shared" si="61"/>
        <v>0</v>
      </c>
      <c r="S23" s="823">
        <f t="shared" si="61"/>
        <v>0</v>
      </c>
      <c r="T23" s="823">
        <f t="shared" si="61"/>
        <v>0</v>
      </c>
      <c r="U23" s="823">
        <f t="shared" si="61"/>
        <v>0</v>
      </c>
      <c r="V23" s="823">
        <f t="shared" si="61"/>
        <v>0</v>
      </c>
      <c r="W23" s="823">
        <f t="shared" si="61"/>
        <v>0</v>
      </c>
      <c r="X23" s="824">
        <f t="shared" si="61"/>
        <v>0</v>
      </c>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29"/>
      <c r="EI23" s="201">
        <f t="shared" ref="EI23" si="69">N23-SUM(O23:X23)</f>
        <v>0</v>
      </c>
    </row>
    <row r="24" spans="2:139" ht="16.05" customHeight="1" x14ac:dyDescent="0.25">
      <c r="B24" s="153" t="str">
        <f t="shared" ref="B24:B27" si="70">B23</f>
        <v>XS04</v>
      </c>
      <c r="C24" s="154">
        <f t="shared" si="62"/>
        <v>0</v>
      </c>
      <c r="D24" s="152">
        <f t="shared" si="63"/>
        <v>0</v>
      </c>
      <c r="E24" s="177">
        <f t="shared" si="64"/>
        <v>0</v>
      </c>
      <c r="F24" s="152">
        <f t="shared" si="65"/>
        <v>0</v>
      </c>
      <c r="G24" s="177">
        <f t="shared" si="66"/>
        <v>0</v>
      </c>
      <c r="H24" s="154">
        <f t="shared" si="67"/>
        <v>0</v>
      </c>
      <c r="I24" s="184">
        <f t="shared" si="67"/>
        <v>0</v>
      </c>
      <c r="J24" s="149" t="s">
        <v>348</v>
      </c>
      <c r="K24" s="171" t="s">
        <v>354</v>
      </c>
      <c r="L24" s="207"/>
      <c r="M24" s="188">
        <f t="shared" si="68"/>
        <v>0</v>
      </c>
      <c r="N24" s="194">
        <f>IFERROR(N23/N22*10000,0)</f>
        <v>0</v>
      </c>
      <c r="O24" s="822">
        <f>IFERROR(O23/O22*10000,0)</f>
        <v>0</v>
      </c>
      <c r="P24" s="823">
        <f t="shared" ref="P24" si="71">IFERROR(P23/P22*10000,0)</f>
        <v>0</v>
      </c>
      <c r="Q24" s="823">
        <f t="shared" ref="Q24" si="72">IFERROR(Q23/Q22*10000,0)</f>
        <v>0</v>
      </c>
      <c r="R24" s="823">
        <f t="shared" ref="R24" si="73">IFERROR(R23/R22*10000,0)</f>
        <v>0</v>
      </c>
      <c r="S24" s="823">
        <f>IFERROR(S23/S22*10000,0)</f>
        <v>0</v>
      </c>
      <c r="T24" s="823">
        <f t="shared" ref="T24" si="74">IFERROR(T23/T22*10000,0)</f>
        <v>0</v>
      </c>
      <c r="U24" s="823">
        <f t="shared" ref="U24" si="75">IFERROR(U23/U22*10000,0)</f>
        <v>0</v>
      </c>
      <c r="V24" s="823">
        <f t="shared" ref="V24" si="76">IFERROR(V23/V22*10000,0)</f>
        <v>0</v>
      </c>
      <c r="W24" s="823">
        <f t="shared" ref="W24" si="77">IFERROR(W23/W22*10000,0)</f>
        <v>0</v>
      </c>
      <c r="X24" s="824">
        <f t="shared" ref="X24" si="78">IFERROR(X23/X22*10000,0)</f>
        <v>0</v>
      </c>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29"/>
      <c r="EI24" s="201">
        <f>I24-N22</f>
        <v>0</v>
      </c>
    </row>
    <row r="25" spans="2:139" ht="16.05" customHeight="1" x14ac:dyDescent="0.25">
      <c r="B25" s="158" t="str">
        <f t="shared" si="70"/>
        <v>XS04</v>
      </c>
      <c r="C25" s="159">
        <f t="shared" si="62"/>
        <v>0</v>
      </c>
      <c r="D25" s="160">
        <f t="shared" si="63"/>
        <v>0</v>
      </c>
      <c r="E25" s="176">
        <f t="shared" si="64"/>
        <v>0</v>
      </c>
      <c r="F25" s="160">
        <f t="shared" si="65"/>
        <v>0</v>
      </c>
      <c r="G25" s="176">
        <f t="shared" si="66"/>
        <v>0</v>
      </c>
      <c r="H25" s="159">
        <f t="shared" si="67"/>
        <v>0</v>
      </c>
      <c r="I25" s="183">
        <f t="shared" si="67"/>
        <v>0</v>
      </c>
      <c r="J25" s="149" t="s">
        <v>349</v>
      </c>
      <c r="K25" s="171" t="s">
        <v>353</v>
      </c>
      <c r="L25" s="207"/>
      <c r="M25" s="188">
        <f t="shared" si="68"/>
        <v>0</v>
      </c>
      <c r="N25" s="194">
        <f>SUM(Y25:EG25)</f>
        <v>0</v>
      </c>
      <c r="O25" s="822">
        <f t="shared" ref="O25:X25" si="79">SUMIF($Y$1:$EG$1,O$3,$Y25:$EG25)</f>
        <v>0</v>
      </c>
      <c r="P25" s="823">
        <f t="shared" si="79"/>
        <v>0</v>
      </c>
      <c r="Q25" s="823">
        <f t="shared" si="79"/>
        <v>0</v>
      </c>
      <c r="R25" s="823">
        <f t="shared" si="79"/>
        <v>0</v>
      </c>
      <c r="S25" s="823">
        <f t="shared" si="79"/>
        <v>0</v>
      </c>
      <c r="T25" s="823">
        <f t="shared" si="79"/>
        <v>0</v>
      </c>
      <c r="U25" s="823">
        <f t="shared" si="79"/>
        <v>0</v>
      </c>
      <c r="V25" s="823">
        <f t="shared" si="79"/>
        <v>0</v>
      </c>
      <c r="W25" s="823">
        <f t="shared" si="79"/>
        <v>0</v>
      </c>
      <c r="X25" s="824">
        <f t="shared" si="79"/>
        <v>0</v>
      </c>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29"/>
      <c r="EI25" s="201">
        <f>N25-SUM(O25:X25)</f>
        <v>0</v>
      </c>
    </row>
    <row r="26" spans="2:139" ht="16.05" customHeight="1" x14ac:dyDescent="0.25">
      <c r="B26" s="158" t="str">
        <f t="shared" si="70"/>
        <v>XS04</v>
      </c>
      <c r="C26" s="159">
        <f t="shared" si="62"/>
        <v>0</v>
      </c>
      <c r="D26" s="160">
        <f t="shared" si="63"/>
        <v>0</v>
      </c>
      <c r="E26" s="176">
        <f t="shared" si="64"/>
        <v>0</v>
      </c>
      <c r="F26" s="160">
        <f t="shared" si="65"/>
        <v>0</v>
      </c>
      <c r="G26" s="176">
        <f t="shared" si="66"/>
        <v>0</v>
      </c>
      <c r="H26" s="159">
        <f t="shared" si="67"/>
        <v>0</v>
      </c>
      <c r="I26" s="183">
        <f t="shared" si="67"/>
        <v>0</v>
      </c>
      <c r="J26" s="149" t="s">
        <v>350</v>
      </c>
      <c r="K26" s="171" t="s">
        <v>355</v>
      </c>
      <c r="L26" s="208"/>
      <c r="M26" s="190"/>
      <c r="N26" s="196">
        <f>SUM(O26:X26)</f>
        <v>0</v>
      </c>
      <c r="O26" s="825">
        <f>IFERROR(O22/$N22,0)</f>
        <v>0</v>
      </c>
      <c r="P26" s="826">
        <f t="shared" ref="P26:X26" si="80">IFERROR(P22/$N22,0)</f>
        <v>0</v>
      </c>
      <c r="Q26" s="826">
        <f t="shared" si="80"/>
        <v>0</v>
      </c>
      <c r="R26" s="826">
        <f t="shared" si="80"/>
        <v>0</v>
      </c>
      <c r="S26" s="826">
        <f t="shared" si="80"/>
        <v>0</v>
      </c>
      <c r="T26" s="826">
        <f t="shared" si="80"/>
        <v>0</v>
      </c>
      <c r="U26" s="826">
        <f t="shared" si="80"/>
        <v>0</v>
      </c>
      <c r="V26" s="826">
        <f t="shared" si="80"/>
        <v>0</v>
      </c>
      <c r="W26" s="826">
        <f t="shared" si="80"/>
        <v>0</v>
      </c>
      <c r="X26" s="827">
        <f t="shared" si="80"/>
        <v>0</v>
      </c>
      <c r="Y26" s="231">
        <f>IFERROR(SUM($Y22:Y22)/$I24,0)</f>
        <v>0</v>
      </c>
      <c r="Z26" s="231">
        <f>IFERROR(SUM($Y22:Z22)/$I24,0)</f>
        <v>0</v>
      </c>
      <c r="AA26" s="231">
        <f>IFERROR(SUM($Y22:AA22)/$I24,0)</f>
        <v>0</v>
      </c>
      <c r="AB26" s="231">
        <f>IFERROR(SUM($Y22:AB22)/$I24,0)</f>
        <v>0</v>
      </c>
      <c r="AC26" s="231">
        <f>IFERROR(SUM($Y22:AC22)/$I24,0)</f>
        <v>0</v>
      </c>
      <c r="AD26" s="231">
        <f>IFERROR(SUM($Y22:AD22)/$I24,0)</f>
        <v>0</v>
      </c>
      <c r="AE26" s="231">
        <f>IFERROR(SUM($Y22:AE22)/$I24,0)</f>
        <v>0</v>
      </c>
      <c r="AF26" s="231">
        <f>IFERROR(SUM($Y22:AF22)/$I24,0)</f>
        <v>0</v>
      </c>
      <c r="AG26" s="231">
        <f>IFERROR(SUM($Y22:AG22)/$I24,0)</f>
        <v>0</v>
      </c>
      <c r="AH26" s="231">
        <f>IFERROR(SUM($Y22:AH22)/$I24,0)</f>
        <v>0</v>
      </c>
      <c r="AI26" s="231">
        <f>IFERROR(SUM($Y22:AI22)/$I24,0)</f>
        <v>0</v>
      </c>
      <c r="AJ26" s="231">
        <f>IFERROR(SUM($Y22:AJ22)/$I24,0)</f>
        <v>0</v>
      </c>
      <c r="AK26" s="231">
        <f>IFERROR(SUM($Y22:AK22)/$I24,0)</f>
        <v>0</v>
      </c>
      <c r="AL26" s="231">
        <f>IFERROR(SUM($Y22:AL22)/$I24,0)</f>
        <v>0</v>
      </c>
      <c r="AM26" s="231">
        <f>IFERROR(SUM($Y22:AM22)/$I24,0)</f>
        <v>0</v>
      </c>
      <c r="AN26" s="231">
        <f>IFERROR(SUM($Y22:AN22)/$I24,0)</f>
        <v>0</v>
      </c>
      <c r="AO26" s="231">
        <f>IFERROR(SUM($Y22:AO22)/$I24,0)</f>
        <v>0</v>
      </c>
      <c r="AP26" s="231">
        <f>IFERROR(SUM($Y22:AP22)/$I24,0)</f>
        <v>0</v>
      </c>
      <c r="AQ26" s="231">
        <f>IFERROR(SUM($Y22:AQ22)/$I24,0)</f>
        <v>0</v>
      </c>
      <c r="AR26" s="231">
        <f>IFERROR(SUM($Y22:AR22)/$I24,0)</f>
        <v>0</v>
      </c>
      <c r="AS26" s="231">
        <f>IFERROR(SUM($Y22:AS22)/$I24,0)</f>
        <v>0</v>
      </c>
      <c r="AT26" s="231">
        <f>IFERROR(SUM($Y22:AT22)/$I24,0)</f>
        <v>0</v>
      </c>
      <c r="AU26" s="231">
        <f>IFERROR(SUM($Y22:AU22)/$I24,0)</f>
        <v>0</v>
      </c>
      <c r="AV26" s="231">
        <f>IFERROR(SUM($Y22:AV22)/$I24,0)</f>
        <v>0</v>
      </c>
      <c r="AW26" s="231">
        <f>IFERROR(SUM($Y22:AW22)/$I24,0)</f>
        <v>0</v>
      </c>
      <c r="AX26" s="231">
        <f>IFERROR(SUM($Y22:AX22)/$I24,0)</f>
        <v>0</v>
      </c>
      <c r="AY26" s="231">
        <f>IFERROR(SUM($Y22:AY22)/$I24,0)</f>
        <v>0</v>
      </c>
      <c r="AZ26" s="231">
        <f>IFERROR(SUM($Y22:AZ22)/$I24,0)</f>
        <v>0</v>
      </c>
      <c r="BA26" s="231">
        <f>IFERROR(SUM($Y22:BA22)/$I24,0)</f>
        <v>0</v>
      </c>
      <c r="BB26" s="231">
        <f>IFERROR(SUM($Y22:BB22)/$I24,0)</f>
        <v>0</v>
      </c>
      <c r="BC26" s="231">
        <f>IFERROR(SUM($Y22:BC22)/$I24,0)</f>
        <v>0</v>
      </c>
      <c r="BD26" s="231">
        <f>IFERROR(SUM($Y22:BD22)/$I24,0)</f>
        <v>0</v>
      </c>
      <c r="BE26" s="231">
        <f>IFERROR(SUM($Y22:BE22)/$I24,0)</f>
        <v>0</v>
      </c>
      <c r="BF26" s="231">
        <f>IFERROR(SUM($Y22:BF22)/$I24,0)</f>
        <v>0</v>
      </c>
      <c r="BG26" s="231">
        <f>IFERROR(SUM($Y22:BG22)/$I24,0)</f>
        <v>0</v>
      </c>
      <c r="BH26" s="231">
        <f>IFERROR(SUM($Y22:BH22)/$I24,0)</f>
        <v>0</v>
      </c>
      <c r="BI26" s="231">
        <f>IFERROR(SUM($Y22:BI22)/$I24,0)</f>
        <v>0</v>
      </c>
      <c r="BJ26" s="231">
        <f>IFERROR(SUM($Y22:BJ22)/$I24,0)</f>
        <v>0</v>
      </c>
      <c r="BK26" s="231">
        <f>IFERROR(SUM($Y22:BK22)/$I24,0)</f>
        <v>0</v>
      </c>
      <c r="BL26" s="231">
        <f>IFERROR(SUM($Y22:BL22)/$I24,0)</f>
        <v>0</v>
      </c>
      <c r="BM26" s="231">
        <f>IFERROR(SUM($Y22:BM22)/$I24,0)</f>
        <v>0</v>
      </c>
      <c r="BN26" s="231">
        <f>IFERROR(SUM($Y22:BN22)/$I24,0)</f>
        <v>0</v>
      </c>
      <c r="BO26" s="231">
        <f>IFERROR(SUM($Y22:BO22)/$I24,0)</f>
        <v>0</v>
      </c>
      <c r="BP26" s="231">
        <f>IFERROR(SUM($Y22:BP22)/$I24,0)</f>
        <v>0</v>
      </c>
      <c r="BQ26" s="231">
        <f>IFERROR(SUM($Y22:BQ22)/$I24,0)</f>
        <v>0</v>
      </c>
      <c r="BR26" s="231">
        <f>IFERROR(SUM($Y22:BR22)/$I24,0)</f>
        <v>0</v>
      </c>
      <c r="BS26" s="231">
        <f>IFERROR(SUM($Y22:BS22)/$I24,0)</f>
        <v>0</v>
      </c>
      <c r="BT26" s="231">
        <f>IFERROR(SUM($Y22:BT22)/$I24,0)</f>
        <v>0</v>
      </c>
      <c r="BU26" s="231">
        <f>IFERROR(SUM($Y22:BU22)/$I24,0)</f>
        <v>0</v>
      </c>
      <c r="BV26" s="231">
        <f>IFERROR(SUM($Y22:BV22)/$I24,0)</f>
        <v>0</v>
      </c>
      <c r="BW26" s="231">
        <f>IFERROR(SUM($Y22:BW22)/$I24,0)</f>
        <v>0</v>
      </c>
      <c r="BX26" s="231">
        <f>IFERROR(SUM($Y22:BX22)/$I24,0)</f>
        <v>0</v>
      </c>
      <c r="BY26" s="231">
        <f>IFERROR(SUM($Y22:BY22)/$I24,0)</f>
        <v>0</v>
      </c>
      <c r="BZ26" s="231">
        <f>IFERROR(SUM($Y22:BZ22)/$I24,0)</f>
        <v>0</v>
      </c>
      <c r="CA26" s="231">
        <f>IFERROR(SUM($Y22:CA22)/$I24,0)</f>
        <v>0</v>
      </c>
      <c r="CB26" s="231">
        <f>IFERROR(SUM($Y22:CB22)/$I24,0)</f>
        <v>0</v>
      </c>
      <c r="CC26" s="231">
        <f>IFERROR(SUM($Y22:CC22)/$I24,0)</f>
        <v>0</v>
      </c>
      <c r="CD26" s="231">
        <f>IFERROR(SUM($Y22:CD22)/$I24,0)</f>
        <v>0</v>
      </c>
      <c r="CE26" s="231">
        <f>IFERROR(SUM($Y22:CE22)/$I24,0)</f>
        <v>0</v>
      </c>
      <c r="CF26" s="231">
        <f>IFERROR(SUM($Y22:CF22)/$I24,0)</f>
        <v>0</v>
      </c>
      <c r="CG26" s="231">
        <f>IFERROR(SUM($Y22:CG22)/$I24,0)</f>
        <v>0</v>
      </c>
      <c r="CH26" s="231">
        <f>IFERROR(SUM($Y22:CH22)/$I24,0)</f>
        <v>0</v>
      </c>
      <c r="CI26" s="231">
        <f>IFERROR(SUM($Y22:CI22)/$I24,0)</f>
        <v>0</v>
      </c>
      <c r="CJ26" s="231">
        <f>IFERROR(SUM($Y22:CJ22)/$I24,0)</f>
        <v>0</v>
      </c>
      <c r="CK26" s="231">
        <f>IFERROR(SUM($Y22:CK22)/$I24,0)</f>
        <v>0</v>
      </c>
      <c r="CL26" s="231">
        <f>IFERROR(SUM($Y22:CL22)/$I24,0)</f>
        <v>0</v>
      </c>
      <c r="CM26" s="231">
        <f>IFERROR(SUM($Y22:CM22)/$I24,0)</f>
        <v>0</v>
      </c>
      <c r="CN26" s="231">
        <f>IFERROR(SUM($Y22:CN22)/$I24,0)</f>
        <v>0</v>
      </c>
      <c r="CO26" s="231">
        <f>IFERROR(SUM($Y22:CO22)/$I24,0)</f>
        <v>0</v>
      </c>
      <c r="CP26" s="231">
        <f>IFERROR(SUM($Y22:CP22)/$I24,0)</f>
        <v>0</v>
      </c>
      <c r="CQ26" s="231">
        <f>IFERROR(SUM($Y22:CQ22)/$I24,0)</f>
        <v>0</v>
      </c>
      <c r="CR26" s="231">
        <f>IFERROR(SUM($Y22:CR22)/$I24,0)</f>
        <v>0</v>
      </c>
      <c r="CS26" s="231">
        <f>IFERROR(SUM($Y22:CS22)/$I24,0)</f>
        <v>0</v>
      </c>
      <c r="CT26" s="231">
        <f>IFERROR(SUM($Y22:CT22)/$I24,0)</f>
        <v>0</v>
      </c>
      <c r="CU26" s="231">
        <f>IFERROR(SUM($Y22:CU22)/$I24,0)</f>
        <v>0</v>
      </c>
      <c r="CV26" s="231">
        <f>IFERROR(SUM($Y22:CV22)/$I24,0)</f>
        <v>0</v>
      </c>
      <c r="CW26" s="231">
        <f>IFERROR(SUM($Y22:CW22)/$I24,0)</f>
        <v>0</v>
      </c>
      <c r="CX26" s="231">
        <f>IFERROR(SUM($Y22:CX22)/$I24,0)</f>
        <v>0</v>
      </c>
      <c r="CY26" s="231">
        <f>IFERROR(SUM($Y22:CY22)/$I24,0)</f>
        <v>0</v>
      </c>
      <c r="CZ26" s="231">
        <f>IFERROR(SUM($Y22:CZ22)/$I24,0)</f>
        <v>0</v>
      </c>
      <c r="DA26" s="231">
        <f>IFERROR(SUM($Y22:DA22)/$I24,0)</f>
        <v>0</v>
      </c>
      <c r="DB26" s="231">
        <f>IFERROR(SUM($Y22:DB22)/$I24,0)</f>
        <v>0</v>
      </c>
      <c r="DC26" s="231">
        <f>IFERROR(SUM($Y22:DC22)/$I24,0)</f>
        <v>0</v>
      </c>
      <c r="DD26" s="231">
        <f>IFERROR(SUM($Y22:DD22)/$I24,0)</f>
        <v>0</v>
      </c>
      <c r="DE26" s="231">
        <f>IFERROR(SUM($Y22:DE22)/$I24,0)</f>
        <v>0</v>
      </c>
      <c r="DF26" s="231">
        <f>IFERROR(SUM($Y22:DF22)/$I24,0)</f>
        <v>0</v>
      </c>
      <c r="DG26" s="231">
        <f>IFERROR(SUM($Y22:DG22)/$I24,0)</f>
        <v>0</v>
      </c>
      <c r="DH26" s="231">
        <f>IFERROR(SUM($Y22:DH22)/$I24,0)</f>
        <v>0</v>
      </c>
      <c r="DI26" s="231">
        <f>IFERROR(SUM($Y22:DI22)/$I24,0)</f>
        <v>0</v>
      </c>
      <c r="DJ26" s="231">
        <f>IFERROR(SUM($Y22:DJ22)/$I24,0)</f>
        <v>0</v>
      </c>
      <c r="DK26" s="231">
        <f>IFERROR(SUM($Y22:DK22)/$I24,0)</f>
        <v>0</v>
      </c>
      <c r="DL26" s="231">
        <f>IFERROR(SUM($Y22:DL22)/$I24,0)</f>
        <v>0</v>
      </c>
      <c r="DM26" s="231">
        <f>IFERROR(SUM($Y22:DM22)/$I24,0)</f>
        <v>0</v>
      </c>
      <c r="DN26" s="231">
        <f>IFERROR(SUM($Y22:DN22)/$I24,0)</f>
        <v>0</v>
      </c>
      <c r="DO26" s="231">
        <f>IFERROR(SUM($Y22:DO22)/$I24,0)</f>
        <v>0</v>
      </c>
      <c r="DP26" s="231">
        <f>IFERROR(SUM($Y22:DP22)/$I24,0)</f>
        <v>0</v>
      </c>
      <c r="DQ26" s="231">
        <f>IFERROR(SUM($Y22:DQ22)/$I24,0)</f>
        <v>0</v>
      </c>
      <c r="DR26" s="231">
        <f>IFERROR(SUM($Y22:DR22)/$I24,0)</f>
        <v>0</v>
      </c>
      <c r="DS26" s="231">
        <f>IFERROR(SUM($Y22:DS22)/$I24,0)</f>
        <v>0</v>
      </c>
      <c r="DT26" s="231">
        <f>IFERROR(SUM($Y22:DT22)/$I24,0)</f>
        <v>0</v>
      </c>
      <c r="DU26" s="231">
        <f>IFERROR(SUM($Y22:DU22)/$I24,0)</f>
        <v>0</v>
      </c>
      <c r="DV26" s="231">
        <f>IFERROR(SUM($Y22:DV22)/$I24,0)</f>
        <v>0</v>
      </c>
      <c r="DW26" s="231">
        <f>IFERROR(SUM($Y22:DW22)/$I24,0)</f>
        <v>0</v>
      </c>
      <c r="DX26" s="231">
        <f>IFERROR(SUM($Y22:DX22)/$I24,0)</f>
        <v>0</v>
      </c>
      <c r="DY26" s="231">
        <f>IFERROR(SUM($Y22:DY22)/$I24,0)</f>
        <v>0</v>
      </c>
      <c r="DZ26" s="231">
        <f>IFERROR(SUM($Y22:DZ22)/$I24,0)</f>
        <v>0</v>
      </c>
      <c r="EA26" s="231">
        <f>IFERROR(SUM($Y22:EA22)/$I24,0)</f>
        <v>0</v>
      </c>
      <c r="EB26" s="231">
        <f>IFERROR(SUM($Y22:EB22)/$I24,0)</f>
        <v>0</v>
      </c>
      <c r="EC26" s="231">
        <f>IFERROR(SUM($Y22:EC22)/$I24,0)</f>
        <v>0</v>
      </c>
      <c r="ED26" s="231">
        <f>IFERROR(SUM($Y22:ED22)/$I24,0)</f>
        <v>0</v>
      </c>
      <c r="EE26" s="231">
        <f>IFERROR(SUM($Y22:EE22)/$I24,0)</f>
        <v>0</v>
      </c>
      <c r="EF26" s="231">
        <f>IFERROR(SUM($Y22:EF22)/$I24,0)</f>
        <v>0</v>
      </c>
      <c r="EG26" s="232">
        <f>IFERROR(SUM($Y22:EG22)/$I24,0)</f>
        <v>0</v>
      </c>
      <c r="EI26" s="201">
        <f>N26-SUM(O26:X26)</f>
        <v>0</v>
      </c>
    </row>
    <row r="27" spans="2:139" ht="16.05" customHeight="1" thickBot="1" x14ac:dyDescent="0.3">
      <c r="B27" s="161" t="str">
        <f t="shared" si="70"/>
        <v>XS04</v>
      </c>
      <c r="C27" s="162">
        <f t="shared" si="62"/>
        <v>0</v>
      </c>
      <c r="D27" s="163">
        <f t="shared" si="63"/>
        <v>0</v>
      </c>
      <c r="E27" s="178">
        <f t="shared" si="64"/>
        <v>0</v>
      </c>
      <c r="F27" s="163">
        <f t="shared" si="65"/>
        <v>0</v>
      </c>
      <c r="G27" s="178">
        <f t="shared" si="66"/>
        <v>0</v>
      </c>
      <c r="H27" s="162">
        <f t="shared" si="67"/>
        <v>0</v>
      </c>
      <c r="I27" s="185">
        <f t="shared" si="67"/>
        <v>0</v>
      </c>
      <c r="J27" s="151" t="s">
        <v>351</v>
      </c>
      <c r="K27" s="172" t="s">
        <v>355</v>
      </c>
      <c r="L27" s="209"/>
      <c r="M27" s="191"/>
      <c r="N27" s="197">
        <f>MAX(O27:X27)</f>
        <v>0</v>
      </c>
      <c r="O27" s="828">
        <f>IFERROR(SUM($O25:O25)/SUM($O23:O23),0)</f>
        <v>0</v>
      </c>
      <c r="P27" s="829">
        <f>IFERROR(SUM($O25:P25)/SUM($O23:P23),0)</f>
        <v>0</v>
      </c>
      <c r="Q27" s="829">
        <f>IFERROR(SUM($O25:Q25)/SUM($O23:Q23),0)</f>
        <v>0</v>
      </c>
      <c r="R27" s="829">
        <f>IFERROR(SUM($O25:R25)/SUM($O23:R23),0)</f>
        <v>0</v>
      </c>
      <c r="S27" s="829">
        <f>IFERROR(SUM($O25:S25)/SUM($O23:S23),0)</f>
        <v>0</v>
      </c>
      <c r="T27" s="829">
        <f>IFERROR(SUM($O25:T25)/SUM($O23:T23),0)</f>
        <v>0</v>
      </c>
      <c r="U27" s="829">
        <f>IFERROR(SUM($O25:U25)/SUM($O23:U23),0)</f>
        <v>0</v>
      </c>
      <c r="V27" s="829">
        <f>IFERROR(SUM($O25:V25)/SUM($O23:V23),0)</f>
        <v>0</v>
      </c>
      <c r="W27" s="829">
        <f>IFERROR(SUM($O25:W25)/SUM($O23:W23),0)</f>
        <v>0</v>
      </c>
      <c r="X27" s="830">
        <f>IFERROR(SUM($O25:X25)/SUM($O23:X23),0)</f>
        <v>0</v>
      </c>
      <c r="Y27" s="233">
        <f>IFERROR(SUM($Y25:Y25)/SUM($Y23:Y23),0)</f>
        <v>0</v>
      </c>
      <c r="Z27" s="233">
        <f>IFERROR(SUM($Y25:Z25)/SUM($Y23:Z23),0)</f>
        <v>0</v>
      </c>
      <c r="AA27" s="233">
        <f>IFERROR(SUM($Y25:AA25)/SUM($Y23:AA23),0)</f>
        <v>0</v>
      </c>
      <c r="AB27" s="233">
        <f>IFERROR(SUM($Y25:AB25)/SUM($Y23:AB23),0)</f>
        <v>0</v>
      </c>
      <c r="AC27" s="233">
        <f>IFERROR(SUM($Y25:AC25)/SUM($Y23:AC23),0)</f>
        <v>0</v>
      </c>
      <c r="AD27" s="233">
        <f>IFERROR(SUM($Y25:AD25)/SUM($Y23:AD23),0)</f>
        <v>0</v>
      </c>
      <c r="AE27" s="233">
        <f>IFERROR(SUM($Y25:AE25)/SUM($Y23:AE23),0)</f>
        <v>0</v>
      </c>
      <c r="AF27" s="233">
        <f>IFERROR(SUM($Y25:AF25)/SUM($Y23:AF23),0)</f>
        <v>0</v>
      </c>
      <c r="AG27" s="233">
        <f>IFERROR(SUM($Y25:AG25)/SUM($Y23:AG23),0)</f>
        <v>0</v>
      </c>
      <c r="AH27" s="233">
        <f>IFERROR(SUM($Y25:AH25)/SUM($Y23:AH23),0)</f>
        <v>0</v>
      </c>
      <c r="AI27" s="233">
        <f>IFERROR(SUM($Y25:AI25)/SUM($Y23:AI23),0)</f>
        <v>0</v>
      </c>
      <c r="AJ27" s="233">
        <f>IFERROR(SUM($Y25:AJ25)/SUM($Y23:AJ23),0)</f>
        <v>0</v>
      </c>
      <c r="AK27" s="233">
        <f>IFERROR(SUM($Y25:AK25)/SUM($Y23:AK23),0)</f>
        <v>0</v>
      </c>
      <c r="AL27" s="233">
        <f>IFERROR(SUM($Y25:AL25)/SUM($Y23:AL23),0)</f>
        <v>0</v>
      </c>
      <c r="AM27" s="233">
        <f>IFERROR(SUM($Y25:AM25)/SUM($Y23:AM23),0)</f>
        <v>0</v>
      </c>
      <c r="AN27" s="233">
        <f>IFERROR(SUM($Y25:AN25)/SUM($Y23:AN23),0)</f>
        <v>0</v>
      </c>
      <c r="AO27" s="233">
        <f>IFERROR(SUM($Y25:AO25)/SUM($Y23:AO23),0)</f>
        <v>0</v>
      </c>
      <c r="AP27" s="233">
        <f>IFERROR(SUM($Y25:AP25)/SUM($Y23:AP23),0)</f>
        <v>0</v>
      </c>
      <c r="AQ27" s="233">
        <f>IFERROR(SUM($Y25:AQ25)/SUM($Y23:AQ23),0)</f>
        <v>0</v>
      </c>
      <c r="AR27" s="233">
        <f>IFERROR(SUM($Y25:AR25)/SUM($Y23:AR23),0)</f>
        <v>0</v>
      </c>
      <c r="AS27" s="233">
        <f>IFERROR(SUM($Y25:AS25)/SUM($Y23:AS23),0)</f>
        <v>0</v>
      </c>
      <c r="AT27" s="233">
        <f>IFERROR(SUM($Y25:AT25)/SUM($Y23:AT23),0)</f>
        <v>0</v>
      </c>
      <c r="AU27" s="233">
        <f>IFERROR(SUM($Y25:AU25)/SUM($Y23:AU23),0)</f>
        <v>0</v>
      </c>
      <c r="AV27" s="233">
        <f>IFERROR(SUM($Y25:AV25)/SUM($Y23:AV23),0)</f>
        <v>0</v>
      </c>
      <c r="AW27" s="233">
        <f>IFERROR(SUM($Y25:AW25)/SUM($Y23:AW23),0)</f>
        <v>0</v>
      </c>
      <c r="AX27" s="233">
        <f>IFERROR(SUM($Y25:AX25)/SUM($Y23:AX23),0)</f>
        <v>0</v>
      </c>
      <c r="AY27" s="233">
        <f>IFERROR(SUM($Y25:AY25)/SUM($Y23:AY23),0)</f>
        <v>0</v>
      </c>
      <c r="AZ27" s="233">
        <f>IFERROR(SUM($Y25:AZ25)/SUM($Y23:AZ23),0)</f>
        <v>0</v>
      </c>
      <c r="BA27" s="233">
        <f>IFERROR(SUM($Y25:BA25)/SUM($Y23:BA23),0)</f>
        <v>0</v>
      </c>
      <c r="BB27" s="233">
        <f>IFERROR(SUM($Y25:BB25)/SUM($Y23:BB23),0)</f>
        <v>0</v>
      </c>
      <c r="BC27" s="233">
        <f>IFERROR(SUM($Y25:BC25)/SUM($Y23:BC23),0)</f>
        <v>0</v>
      </c>
      <c r="BD27" s="233">
        <f>IFERROR(SUM($Y25:BD25)/SUM($Y23:BD23),0)</f>
        <v>0</v>
      </c>
      <c r="BE27" s="233">
        <f>IFERROR(SUM($Y25:BE25)/SUM($Y23:BE23),0)</f>
        <v>0</v>
      </c>
      <c r="BF27" s="233">
        <f>IFERROR(SUM($Y25:BF25)/SUM($Y23:BF23),0)</f>
        <v>0</v>
      </c>
      <c r="BG27" s="233">
        <f>IFERROR(SUM($Y25:BG25)/SUM($Y23:BG23),0)</f>
        <v>0</v>
      </c>
      <c r="BH27" s="233">
        <f>IFERROR(SUM($Y25:BH25)/SUM($Y23:BH23),0)</f>
        <v>0</v>
      </c>
      <c r="BI27" s="233">
        <f>IFERROR(SUM($Y25:BI25)/SUM($Y23:BI23),0)</f>
        <v>0</v>
      </c>
      <c r="BJ27" s="233">
        <f>IFERROR(SUM($Y25:BJ25)/SUM($Y23:BJ23),0)</f>
        <v>0</v>
      </c>
      <c r="BK27" s="233">
        <f>IFERROR(SUM($Y25:BK25)/SUM($Y23:BK23),0)</f>
        <v>0</v>
      </c>
      <c r="BL27" s="233">
        <f>IFERROR(SUM($Y25:BL25)/SUM($Y23:BL23),0)</f>
        <v>0</v>
      </c>
      <c r="BM27" s="233">
        <f>IFERROR(SUM($Y25:BM25)/SUM($Y23:BM23),0)</f>
        <v>0</v>
      </c>
      <c r="BN27" s="233">
        <f>IFERROR(SUM($Y25:BN25)/SUM($Y23:BN23),0)</f>
        <v>0</v>
      </c>
      <c r="BO27" s="233">
        <f>IFERROR(SUM($Y25:BO25)/SUM($Y23:BO23),0)</f>
        <v>0</v>
      </c>
      <c r="BP27" s="233">
        <f>IFERROR(SUM($Y25:BP25)/SUM($Y23:BP23),0)</f>
        <v>0</v>
      </c>
      <c r="BQ27" s="233">
        <f>IFERROR(SUM($Y25:BQ25)/SUM($Y23:BQ23),0)</f>
        <v>0</v>
      </c>
      <c r="BR27" s="233">
        <f>IFERROR(SUM($Y25:BR25)/SUM($Y23:BR23),0)</f>
        <v>0</v>
      </c>
      <c r="BS27" s="233">
        <f>IFERROR(SUM($Y25:BS25)/SUM($Y23:BS23),0)</f>
        <v>0</v>
      </c>
      <c r="BT27" s="233">
        <f>IFERROR(SUM($Y25:BT25)/SUM($Y23:BT23),0)</f>
        <v>0</v>
      </c>
      <c r="BU27" s="233">
        <f>IFERROR(SUM($Y25:BU25)/SUM($Y23:BU23),0)</f>
        <v>0</v>
      </c>
      <c r="BV27" s="233">
        <f>IFERROR(SUM($Y25:BV25)/SUM($Y23:BV23),0)</f>
        <v>0</v>
      </c>
      <c r="BW27" s="233">
        <f>IFERROR(SUM($Y25:BW25)/SUM($Y23:BW23),0)</f>
        <v>0</v>
      </c>
      <c r="BX27" s="233">
        <f>IFERROR(SUM($Y25:BX25)/SUM($Y23:BX23),0)</f>
        <v>0</v>
      </c>
      <c r="BY27" s="233">
        <f>IFERROR(SUM($Y25:BY25)/SUM($Y23:BY23),0)</f>
        <v>0</v>
      </c>
      <c r="BZ27" s="233">
        <f>IFERROR(SUM($Y25:BZ25)/SUM($Y23:BZ23),0)</f>
        <v>0</v>
      </c>
      <c r="CA27" s="233">
        <f>IFERROR(SUM($Y25:CA25)/SUM($Y23:CA23),0)</f>
        <v>0</v>
      </c>
      <c r="CB27" s="233">
        <f>IFERROR(SUM($Y25:CB25)/SUM($Y23:CB23),0)</f>
        <v>0</v>
      </c>
      <c r="CC27" s="233">
        <f>IFERROR(SUM($Y25:CC25)/SUM($Y23:CC23),0)</f>
        <v>0</v>
      </c>
      <c r="CD27" s="233">
        <f>IFERROR(SUM($Y25:CD25)/SUM($Y23:CD23),0)</f>
        <v>0</v>
      </c>
      <c r="CE27" s="233">
        <f>IFERROR(SUM($Y25:CE25)/SUM($Y23:CE23),0)</f>
        <v>0</v>
      </c>
      <c r="CF27" s="233">
        <f>IFERROR(SUM($Y25:CF25)/SUM($Y23:CF23),0)</f>
        <v>0</v>
      </c>
      <c r="CG27" s="233">
        <f>IFERROR(SUM($Y25:CG25)/SUM($Y23:CG23),0)</f>
        <v>0</v>
      </c>
      <c r="CH27" s="233">
        <f>IFERROR(SUM($Y25:CH25)/SUM($Y23:CH23),0)</f>
        <v>0</v>
      </c>
      <c r="CI27" s="233">
        <f>IFERROR(SUM($Y25:CI25)/SUM($Y23:CI23),0)</f>
        <v>0</v>
      </c>
      <c r="CJ27" s="233">
        <f>IFERROR(SUM($Y25:CJ25)/SUM($Y23:CJ23),0)</f>
        <v>0</v>
      </c>
      <c r="CK27" s="233">
        <f>IFERROR(SUM($Y25:CK25)/SUM($Y23:CK23),0)</f>
        <v>0</v>
      </c>
      <c r="CL27" s="233">
        <f>IFERROR(SUM($Y25:CL25)/SUM($Y23:CL23),0)</f>
        <v>0</v>
      </c>
      <c r="CM27" s="233">
        <f>IFERROR(SUM($Y25:CM25)/SUM($Y23:CM23),0)</f>
        <v>0</v>
      </c>
      <c r="CN27" s="233">
        <f>IFERROR(SUM($Y25:CN25)/SUM($Y23:CN23),0)</f>
        <v>0</v>
      </c>
      <c r="CO27" s="233">
        <f>IFERROR(SUM($Y25:CO25)/SUM($Y23:CO23),0)</f>
        <v>0</v>
      </c>
      <c r="CP27" s="233">
        <f>IFERROR(SUM($Y25:CP25)/SUM($Y23:CP23),0)</f>
        <v>0</v>
      </c>
      <c r="CQ27" s="233">
        <f>IFERROR(SUM($Y25:CQ25)/SUM($Y23:CQ23),0)</f>
        <v>0</v>
      </c>
      <c r="CR27" s="233">
        <f>IFERROR(SUM($Y25:CR25)/SUM($Y23:CR23),0)</f>
        <v>0</v>
      </c>
      <c r="CS27" s="233">
        <f>IFERROR(SUM($Y25:CS25)/SUM($Y23:CS23),0)</f>
        <v>0</v>
      </c>
      <c r="CT27" s="233">
        <f>IFERROR(SUM($Y25:CT25)/SUM($Y23:CT23),0)</f>
        <v>0</v>
      </c>
      <c r="CU27" s="233">
        <f>IFERROR(SUM($Y25:CU25)/SUM($Y23:CU23),0)</f>
        <v>0</v>
      </c>
      <c r="CV27" s="233">
        <f>IFERROR(SUM($Y25:CV25)/SUM($Y23:CV23),0)</f>
        <v>0</v>
      </c>
      <c r="CW27" s="233">
        <f>IFERROR(SUM($Y25:CW25)/SUM($Y23:CW23),0)</f>
        <v>0</v>
      </c>
      <c r="CX27" s="233">
        <f>IFERROR(SUM($Y25:CX25)/SUM($Y23:CX23),0)</f>
        <v>0</v>
      </c>
      <c r="CY27" s="233">
        <f>IFERROR(SUM($Y25:CY25)/SUM($Y23:CY23),0)</f>
        <v>0</v>
      </c>
      <c r="CZ27" s="233">
        <f>IFERROR(SUM($Y25:CZ25)/SUM($Y23:CZ23),0)</f>
        <v>0</v>
      </c>
      <c r="DA27" s="233">
        <f>IFERROR(SUM($Y25:DA25)/SUM($Y23:DA23),0)</f>
        <v>0</v>
      </c>
      <c r="DB27" s="233">
        <f>IFERROR(SUM($Y25:DB25)/SUM($Y23:DB23),0)</f>
        <v>0</v>
      </c>
      <c r="DC27" s="233">
        <f>IFERROR(SUM($Y25:DC25)/SUM($Y23:DC23),0)</f>
        <v>0</v>
      </c>
      <c r="DD27" s="233">
        <f>IFERROR(SUM($Y25:DD25)/SUM($Y23:DD23),0)</f>
        <v>0</v>
      </c>
      <c r="DE27" s="233">
        <f>IFERROR(SUM($Y25:DE25)/SUM($Y23:DE23),0)</f>
        <v>0</v>
      </c>
      <c r="DF27" s="233">
        <f>IFERROR(SUM($Y25:DF25)/SUM($Y23:DF23),0)</f>
        <v>0</v>
      </c>
      <c r="DG27" s="233">
        <f>IFERROR(SUM($Y25:DG25)/SUM($Y23:DG23),0)</f>
        <v>0</v>
      </c>
      <c r="DH27" s="233">
        <f>IFERROR(SUM($Y25:DH25)/SUM($Y23:DH23),0)</f>
        <v>0</v>
      </c>
      <c r="DI27" s="233">
        <f>IFERROR(SUM($Y25:DI25)/SUM($Y23:DI23),0)</f>
        <v>0</v>
      </c>
      <c r="DJ27" s="233">
        <f>IFERROR(SUM($Y25:DJ25)/SUM($Y23:DJ23),0)</f>
        <v>0</v>
      </c>
      <c r="DK27" s="233">
        <f>IFERROR(SUM($Y25:DK25)/SUM($Y23:DK23),0)</f>
        <v>0</v>
      </c>
      <c r="DL27" s="233">
        <f>IFERROR(SUM($Y25:DL25)/SUM($Y23:DL23),0)</f>
        <v>0</v>
      </c>
      <c r="DM27" s="233">
        <f>IFERROR(SUM($Y25:DM25)/SUM($Y23:DM23),0)</f>
        <v>0</v>
      </c>
      <c r="DN27" s="233">
        <f>IFERROR(SUM($Y25:DN25)/SUM($Y23:DN23),0)</f>
        <v>0</v>
      </c>
      <c r="DO27" s="233">
        <f>IFERROR(SUM($Y25:DO25)/SUM($Y23:DO23),0)</f>
        <v>0</v>
      </c>
      <c r="DP27" s="233">
        <f>IFERROR(SUM($Y25:DP25)/SUM($Y23:DP23),0)</f>
        <v>0</v>
      </c>
      <c r="DQ27" s="233">
        <f>IFERROR(SUM($Y25:DQ25)/SUM($Y23:DQ23),0)</f>
        <v>0</v>
      </c>
      <c r="DR27" s="233">
        <f>IFERROR(SUM($Y25:DR25)/SUM($Y23:DR23),0)</f>
        <v>0</v>
      </c>
      <c r="DS27" s="233">
        <f>IFERROR(SUM($Y25:DS25)/SUM($Y23:DS23),0)</f>
        <v>0</v>
      </c>
      <c r="DT27" s="233">
        <f>IFERROR(SUM($Y25:DT25)/SUM($Y23:DT23),0)</f>
        <v>0</v>
      </c>
      <c r="DU27" s="233">
        <f>IFERROR(SUM($Y25:DU25)/SUM($Y23:DU23),0)</f>
        <v>0</v>
      </c>
      <c r="DV27" s="233">
        <f>IFERROR(SUM($Y25:DV25)/SUM($Y23:DV23),0)</f>
        <v>0</v>
      </c>
      <c r="DW27" s="233">
        <f>IFERROR(SUM($Y25:DW25)/SUM($Y23:DW23),0)</f>
        <v>0</v>
      </c>
      <c r="DX27" s="233">
        <f>IFERROR(SUM($Y25:DX25)/SUM($Y23:DX23),0)</f>
        <v>0</v>
      </c>
      <c r="DY27" s="233">
        <f>IFERROR(SUM($Y25:DY25)/SUM($Y23:DY23),0)</f>
        <v>0</v>
      </c>
      <c r="DZ27" s="233">
        <f>IFERROR(SUM($Y25:DZ25)/SUM($Y23:DZ23),0)</f>
        <v>0</v>
      </c>
      <c r="EA27" s="233">
        <f>IFERROR(SUM($Y25:EA25)/SUM($Y23:EA23),0)</f>
        <v>0</v>
      </c>
      <c r="EB27" s="233">
        <f>IFERROR(SUM($Y25:EB25)/SUM($Y23:EB23),0)</f>
        <v>0</v>
      </c>
      <c r="EC27" s="233">
        <f>IFERROR(SUM($Y25:EC25)/SUM($Y23:EC23),0)</f>
        <v>0</v>
      </c>
      <c r="ED27" s="233">
        <f>IFERROR(SUM($Y25:ED25)/SUM($Y23:ED23),0)</f>
        <v>0</v>
      </c>
      <c r="EE27" s="233">
        <f>IFERROR(SUM($Y25:EE25)/SUM($Y23:EE23),0)</f>
        <v>0</v>
      </c>
      <c r="EF27" s="233">
        <f>IFERROR(SUM($Y25:EF25)/SUM($Y23:EF23),0)</f>
        <v>0</v>
      </c>
      <c r="EG27" s="234">
        <f>IFERROR(SUM($Y25:EG25)/SUM($Y23:EG23),0)</f>
        <v>0</v>
      </c>
      <c r="EI27" s="201">
        <f>N25-N23</f>
        <v>0</v>
      </c>
    </row>
    <row r="28" spans="2:139" ht="16.05" customHeight="1" x14ac:dyDescent="0.25">
      <c r="B28" s="155" t="str">
        <f>'B2-规划信息'!B32</f>
        <v>XS05</v>
      </c>
      <c r="C28" s="156">
        <f>'B2-规划信息'!C32</f>
        <v>0</v>
      </c>
      <c r="D28" s="157">
        <f>'B2-规划信息'!D32</f>
        <v>0</v>
      </c>
      <c r="E28" s="175">
        <f>'B2-规划信息'!E32</f>
        <v>0</v>
      </c>
      <c r="F28" s="157">
        <f>'B2-规划信息'!F32</f>
        <v>0</v>
      </c>
      <c r="G28" s="175">
        <f>'B2-规划信息'!G32</f>
        <v>0</v>
      </c>
      <c r="H28" s="156">
        <f>'B2-规划信息'!H32</f>
        <v>0</v>
      </c>
      <c r="I28" s="182">
        <f>'B2-规划信息'!L32</f>
        <v>0</v>
      </c>
      <c r="J28" s="149" t="str">
        <f>"签约"&amp;IF(D28="车位","个数","面积")</f>
        <v>签约面积</v>
      </c>
      <c r="K28" s="171" t="s">
        <v>352</v>
      </c>
      <c r="L28" s="207"/>
      <c r="M28" s="188">
        <f>N28-L28</f>
        <v>0</v>
      </c>
      <c r="N28" s="194">
        <f>SUM(Y28:EG28)</f>
        <v>0</v>
      </c>
      <c r="O28" s="822">
        <f t="shared" ref="O28:X29" si="81">SUMIF($Y$1:$EG$1,O$3,$Y28:$EG28)</f>
        <v>0</v>
      </c>
      <c r="P28" s="823">
        <f t="shared" si="81"/>
        <v>0</v>
      </c>
      <c r="Q28" s="823">
        <f t="shared" si="81"/>
        <v>0</v>
      </c>
      <c r="R28" s="823">
        <f t="shared" si="81"/>
        <v>0</v>
      </c>
      <c r="S28" s="823">
        <f t="shared" si="81"/>
        <v>0</v>
      </c>
      <c r="T28" s="823">
        <f t="shared" si="81"/>
        <v>0</v>
      </c>
      <c r="U28" s="823">
        <f t="shared" si="81"/>
        <v>0</v>
      </c>
      <c r="V28" s="823">
        <f t="shared" si="81"/>
        <v>0</v>
      </c>
      <c r="W28" s="823">
        <f t="shared" si="81"/>
        <v>0</v>
      </c>
      <c r="X28" s="824">
        <f t="shared" si="81"/>
        <v>0</v>
      </c>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29"/>
      <c r="EI28" s="201">
        <f>N28-SUM(O28:X28)</f>
        <v>0</v>
      </c>
    </row>
    <row r="29" spans="2:139" ht="16.05" customHeight="1" x14ac:dyDescent="0.25">
      <c r="B29" s="158" t="str">
        <f t="shared" ref="B29:B33" si="82">B28</f>
        <v>XS05</v>
      </c>
      <c r="C29" s="159">
        <f t="shared" ref="C29:C33" si="83">C28</f>
        <v>0</v>
      </c>
      <c r="D29" s="160">
        <f t="shared" ref="D29:D33" si="84">D28</f>
        <v>0</v>
      </c>
      <c r="E29" s="176">
        <f t="shared" ref="E29:E33" si="85">E28</f>
        <v>0</v>
      </c>
      <c r="F29" s="160">
        <f t="shared" ref="F29:F33" si="86">F28</f>
        <v>0</v>
      </c>
      <c r="G29" s="176">
        <f t="shared" ref="G29:G33" si="87">G28</f>
        <v>0</v>
      </c>
      <c r="H29" s="159">
        <f t="shared" ref="H29:I33" si="88">H28</f>
        <v>0</v>
      </c>
      <c r="I29" s="183">
        <f t="shared" si="88"/>
        <v>0</v>
      </c>
      <c r="J29" s="149" t="s">
        <v>347</v>
      </c>
      <c r="K29" s="171" t="s">
        <v>353</v>
      </c>
      <c r="L29" s="207"/>
      <c r="M29" s="188">
        <f t="shared" ref="M29:M31" si="89">N29-L29</f>
        <v>0</v>
      </c>
      <c r="N29" s="194">
        <f>SUM(Y29:EG29)</f>
        <v>0</v>
      </c>
      <c r="O29" s="822">
        <f t="shared" si="81"/>
        <v>0</v>
      </c>
      <c r="P29" s="823">
        <f t="shared" si="81"/>
        <v>0</v>
      </c>
      <c r="Q29" s="823">
        <f t="shared" si="81"/>
        <v>0</v>
      </c>
      <c r="R29" s="823">
        <f t="shared" si="81"/>
        <v>0</v>
      </c>
      <c r="S29" s="823">
        <f t="shared" si="81"/>
        <v>0</v>
      </c>
      <c r="T29" s="823">
        <f t="shared" si="81"/>
        <v>0</v>
      </c>
      <c r="U29" s="823">
        <f t="shared" si="81"/>
        <v>0</v>
      </c>
      <c r="V29" s="823">
        <f t="shared" si="81"/>
        <v>0</v>
      </c>
      <c r="W29" s="823">
        <f t="shared" si="81"/>
        <v>0</v>
      </c>
      <c r="X29" s="824">
        <f t="shared" si="81"/>
        <v>0</v>
      </c>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29"/>
      <c r="EI29" s="201">
        <f t="shared" ref="EI29" si="90">N29-SUM(O29:X29)</f>
        <v>0</v>
      </c>
    </row>
    <row r="30" spans="2:139" ht="16.05" customHeight="1" x14ac:dyDescent="0.25">
      <c r="B30" s="153" t="str">
        <f t="shared" si="82"/>
        <v>XS05</v>
      </c>
      <c r="C30" s="154">
        <f t="shared" si="83"/>
        <v>0</v>
      </c>
      <c r="D30" s="152">
        <f t="shared" si="84"/>
        <v>0</v>
      </c>
      <c r="E30" s="177">
        <f t="shared" si="85"/>
        <v>0</v>
      </c>
      <c r="F30" s="152">
        <f t="shared" si="86"/>
        <v>0</v>
      </c>
      <c r="G30" s="177">
        <f t="shared" si="87"/>
        <v>0</v>
      </c>
      <c r="H30" s="154">
        <f t="shared" si="88"/>
        <v>0</v>
      </c>
      <c r="I30" s="184">
        <f t="shared" si="88"/>
        <v>0</v>
      </c>
      <c r="J30" s="149" t="s">
        <v>348</v>
      </c>
      <c r="K30" s="171" t="s">
        <v>354</v>
      </c>
      <c r="L30" s="207"/>
      <c r="M30" s="188">
        <f t="shared" si="89"/>
        <v>0</v>
      </c>
      <c r="N30" s="194">
        <f>IFERROR(N29/N28*10000,0)</f>
        <v>0</v>
      </c>
      <c r="O30" s="822">
        <f>IFERROR(O29/O28*10000,0)</f>
        <v>0</v>
      </c>
      <c r="P30" s="823">
        <f t="shared" ref="P30" si="91">IFERROR(P29/P28*10000,0)</f>
        <v>0</v>
      </c>
      <c r="Q30" s="823">
        <f t="shared" ref="Q30" si="92">IFERROR(Q29/Q28*10000,0)</f>
        <v>0</v>
      </c>
      <c r="R30" s="823">
        <f t="shared" ref="R30" si="93">IFERROR(R29/R28*10000,0)</f>
        <v>0</v>
      </c>
      <c r="S30" s="823">
        <f>IFERROR(S29/S28*10000,0)</f>
        <v>0</v>
      </c>
      <c r="T30" s="823">
        <f t="shared" ref="T30" si="94">IFERROR(T29/T28*10000,0)</f>
        <v>0</v>
      </c>
      <c r="U30" s="823">
        <f t="shared" ref="U30" si="95">IFERROR(U29/U28*10000,0)</f>
        <v>0</v>
      </c>
      <c r="V30" s="823">
        <f t="shared" ref="V30" si="96">IFERROR(V29/V28*10000,0)</f>
        <v>0</v>
      </c>
      <c r="W30" s="823">
        <f t="shared" ref="W30" si="97">IFERROR(W29/W28*10000,0)</f>
        <v>0</v>
      </c>
      <c r="X30" s="824">
        <f t="shared" ref="X30" si="98">IFERROR(X29/X28*10000,0)</f>
        <v>0</v>
      </c>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29"/>
      <c r="EI30" s="201">
        <f>I30-N28</f>
        <v>0</v>
      </c>
    </row>
    <row r="31" spans="2:139" ht="16.05" customHeight="1" x14ac:dyDescent="0.25">
      <c r="B31" s="158" t="str">
        <f t="shared" si="82"/>
        <v>XS05</v>
      </c>
      <c r="C31" s="159">
        <f t="shared" si="83"/>
        <v>0</v>
      </c>
      <c r="D31" s="160">
        <f t="shared" si="84"/>
        <v>0</v>
      </c>
      <c r="E31" s="176">
        <f t="shared" si="85"/>
        <v>0</v>
      </c>
      <c r="F31" s="160">
        <f t="shared" si="86"/>
        <v>0</v>
      </c>
      <c r="G31" s="176">
        <f t="shared" si="87"/>
        <v>0</v>
      </c>
      <c r="H31" s="159">
        <f t="shared" si="88"/>
        <v>0</v>
      </c>
      <c r="I31" s="183">
        <f t="shared" si="88"/>
        <v>0</v>
      </c>
      <c r="J31" s="149" t="s">
        <v>349</v>
      </c>
      <c r="K31" s="171" t="s">
        <v>353</v>
      </c>
      <c r="L31" s="207"/>
      <c r="M31" s="188">
        <f t="shared" si="89"/>
        <v>0</v>
      </c>
      <c r="N31" s="194">
        <f>SUM(Y31:EG31)</f>
        <v>0</v>
      </c>
      <c r="O31" s="822">
        <f t="shared" ref="O31:X31" si="99">SUMIF($Y$1:$EG$1,O$3,$Y31:$EG31)</f>
        <v>0</v>
      </c>
      <c r="P31" s="823">
        <f t="shared" si="99"/>
        <v>0</v>
      </c>
      <c r="Q31" s="823">
        <f t="shared" si="99"/>
        <v>0</v>
      </c>
      <c r="R31" s="823">
        <f t="shared" si="99"/>
        <v>0</v>
      </c>
      <c r="S31" s="823">
        <f t="shared" si="99"/>
        <v>0</v>
      </c>
      <c r="T31" s="823">
        <f t="shared" si="99"/>
        <v>0</v>
      </c>
      <c r="U31" s="823">
        <f t="shared" si="99"/>
        <v>0</v>
      </c>
      <c r="V31" s="823">
        <f t="shared" si="99"/>
        <v>0</v>
      </c>
      <c r="W31" s="823">
        <f t="shared" si="99"/>
        <v>0</v>
      </c>
      <c r="X31" s="824">
        <f t="shared" si="99"/>
        <v>0</v>
      </c>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29"/>
      <c r="EI31" s="201">
        <f>N31-SUM(O31:X31)</f>
        <v>0</v>
      </c>
    </row>
    <row r="32" spans="2:139" ht="16.05" customHeight="1" x14ac:dyDescent="0.25">
      <c r="B32" s="158" t="str">
        <f t="shared" si="82"/>
        <v>XS05</v>
      </c>
      <c r="C32" s="159">
        <f t="shared" si="83"/>
        <v>0</v>
      </c>
      <c r="D32" s="160">
        <f t="shared" si="84"/>
        <v>0</v>
      </c>
      <c r="E32" s="176">
        <f t="shared" si="85"/>
        <v>0</v>
      </c>
      <c r="F32" s="160">
        <f t="shared" si="86"/>
        <v>0</v>
      </c>
      <c r="G32" s="176">
        <f t="shared" si="87"/>
        <v>0</v>
      </c>
      <c r="H32" s="159">
        <f t="shared" si="88"/>
        <v>0</v>
      </c>
      <c r="I32" s="183">
        <f t="shared" si="88"/>
        <v>0</v>
      </c>
      <c r="J32" s="149" t="s">
        <v>350</v>
      </c>
      <c r="K32" s="171" t="s">
        <v>355</v>
      </c>
      <c r="L32" s="208"/>
      <c r="M32" s="190"/>
      <c r="N32" s="196">
        <f>SUM(O32:X32)</f>
        <v>0</v>
      </c>
      <c r="O32" s="825">
        <f>IFERROR(O28/$N28,0)</f>
        <v>0</v>
      </c>
      <c r="P32" s="826">
        <f t="shared" ref="P32:X32" si="100">IFERROR(P28/$N28,0)</f>
        <v>0</v>
      </c>
      <c r="Q32" s="826">
        <f t="shared" si="100"/>
        <v>0</v>
      </c>
      <c r="R32" s="826">
        <f t="shared" si="100"/>
        <v>0</v>
      </c>
      <c r="S32" s="826">
        <f t="shared" si="100"/>
        <v>0</v>
      </c>
      <c r="T32" s="826">
        <f t="shared" si="100"/>
        <v>0</v>
      </c>
      <c r="U32" s="826">
        <f t="shared" si="100"/>
        <v>0</v>
      </c>
      <c r="V32" s="826">
        <f t="shared" si="100"/>
        <v>0</v>
      </c>
      <c r="W32" s="826">
        <f t="shared" si="100"/>
        <v>0</v>
      </c>
      <c r="X32" s="827">
        <f t="shared" si="100"/>
        <v>0</v>
      </c>
      <c r="Y32" s="231">
        <f>IFERROR(SUM($Y28:Y28)/$I30,0)</f>
        <v>0</v>
      </c>
      <c r="Z32" s="231">
        <f>IFERROR(SUM($Y28:Z28)/$I30,0)</f>
        <v>0</v>
      </c>
      <c r="AA32" s="231">
        <f>IFERROR(SUM($Y28:AA28)/$I30,0)</f>
        <v>0</v>
      </c>
      <c r="AB32" s="231">
        <f>IFERROR(SUM($Y28:AB28)/$I30,0)</f>
        <v>0</v>
      </c>
      <c r="AC32" s="231">
        <f>IFERROR(SUM($Y28:AC28)/$I30,0)</f>
        <v>0</v>
      </c>
      <c r="AD32" s="231">
        <f>IFERROR(SUM($Y28:AD28)/$I30,0)</f>
        <v>0</v>
      </c>
      <c r="AE32" s="231">
        <f>IFERROR(SUM($Y28:AE28)/$I30,0)</f>
        <v>0</v>
      </c>
      <c r="AF32" s="231">
        <f>IFERROR(SUM($Y28:AF28)/$I30,0)</f>
        <v>0</v>
      </c>
      <c r="AG32" s="231">
        <f>IFERROR(SUM($Y28:AG28)/$I30,0)</f>
        <v>0</v>
      </c>
      <c r="AH32" s="231">
        <f>IFERROR(SUM($Y28:AH28)/$I30,0)</f>
        <v>0</v>
      </c>
      <c r="AI32" s="231">
        <f>IFERROR(SUM($Y28:AI28)/$I30,0)</f>
        <v>0</v>
      </c>
      <c r="AJ32" s="231">
        <f>IFERROR(SUM($Y28:AJ28)/$I30,0)</f>
        <v>0</v>
      </c>
      <c r="AK32" s="231">
        <f>IFERROR(SUM($Y28:AK28)/$I30,0)</f>
        <v>0</v>
      </c>
      <c r="AL32" s="231">
        <f>IFERROR(SUM($Y28:AL28)/$I30,0)</f>
        <v>0</v>
      </c>
      <c r="AM32" s="231">
        <f>IFERROR(SUM($Y28:AM28)/$I30,0)</f>
        <v>0</v>
      </c>
      <c r="AN32" s="231">
        <f>IFERROR(SUM($Y28:AN28)/$I30,0)</f>
        <v>0</v>
      </c>
      <c r="AO32" s="231">
        <f>IFERROR(SUM($Y28:AO28)/$I30,0)</f>
        <v>0</v>
      </c>
      <c r="AP32" s="231">
        <f>IFERROR(SUM($Y28:AP28)/$I30,0)</f>
        <v>0</v>
      </c>
      <c r="AQ32" s="231">
        <f>IFERROR(SUM($Y28:AQ28)/$I30,0)</f>
        <v>0</v>
      </c>
      <c r="AR32" s="231">
        <f>IFERROR(SUM($Y28:AR28)/$I30,0)</f>
        <v>0</v>
      </c>
      <c r="AS32" s="231">
        <f>IFERROR(SUM($Y28:AS28)/$I30,0)</f>
        <v>0</v>
      </c>
      <c r="AT32" s="231">
        <f>IFERROR(SUM($Y28:AT28)/$I30,0)</f>
        <v>0</v>
      </c>
      <c r="AU32" s="231">
        <f>IFERROR(SUM($Y28:AU28)/$I30,0)</f>
        <v>0</v>
      </c>
      <c r="AV32" s="231">
        <f>IFERROR(SUM($Y28:AV28)/$I30,0)</f>
        <v>0</v>
      </c>
      <c r="AW32" s="231">
        <f>IFERROR(SUM($Y28:AW28)/$I30,0)</f>
        <v>0</v>
      </c>
      <c r="AX32" s="231">
        <f>IFERROR(SUM($Y28:AX28)/$I30,0)</f>
        <v>0</v>
      </c>
      <c r="AY32" s="231">
        <f>IFERROR(SUM($Y28:AY28)/$I30,0)</f>
        <v>0</v>
      </c>
      <c r="AZ32" s="231">
        <f>IFERROR(SUM($Y28:AZ28)/$I30,0)</f>
        <v>0</v>
      </c>
      <c r="BA32" s="231">
        <f>IFERROR(SUM($Y28:BA28)/$I30,0)</f>
        <v>0</v>
      </c>
      <c r="BB32" s="231">
        <f>IFERROR(SUM($Y28:BB28)/$I30,0)</f>
        <v>0</v>
      </c>
      <c r="BC32" s="231">
        <f>IFERROR(SUM($Y28:BC28)/$I30,0)</f>
        <v>0</v>
      </c>
      <c r="BD32" s="231">
        <f>IFERROR(SUM($Y28:BD28)/$I30,0)</f>
        <v>0</v>
      </c>
      <c r="BE32" s="231">
        <f>IFERROR(SUM($Y28:BE28)/$I30,0)</f>
        <v>0</v>
      </c>
      <c r="BF32" s="231">
        <f>IFERROR(SUM($Y28:BF28)/$I30,0)</f>
        <v>0</v>
      </c>
      <c r="BG32" s="231">
        <f>IFERROR(SUM($Y28:BG28)/$I30,0)</f>
        <v>0</v>
      </c>
      <c r="BH32" s="231">
        <f>IFERROR(SUM($Y28:BH28)/$I30,0)</f>
        <v>0</v>
      </c>
      <c r="BI32" s="231">
        <f>IFERROR(SUM($Y28:BI28)/$I30,0)</f>
        <v>0</v>
      </c>
      <c r="BJ32" s="231">
        <f>IFERROR(SUM($Y28:BJ28)/$I30,0)</f>
        <v>0</v>
      </c>
      <c r="BK32" s="231">
        <f>IFERROR(SUM($Y28:BK28)/$I30,0)</f>
        <v>0</v>
      </c>
      <c r="BL32" s="231">
        <f>IFERROR(SUM($Y28:BL28)/$I30,0)</f>
        <v>0</v>
      </c>
      <c r="BM32" s="231">
        <f>IFERROR(SUM($Y28:BM28)/$I30,0)</f>
        <v>0</v>
      </c>
      <c r="BN32" s="231">
        <f>IFERROR(SUM($Y28:BN28)/$I30,0)</f>
        <v>0</v>
      </c>
      <c r="BO32" s="231">
        <f>IFERROR(SUM($Y28:BO28)/$I30,0)</f>
        <v>0</v>
      </c>
      <c r="BP32" s="231">
        <f>IFERROR(SUM($Y28:BP28)/$I30,0)</f>
        <v>0</v>
      </c>
      <c r="BQ32" s="231">
        <f>IFERROR(SUM($Y28:BQ28)/$I30,0)</f>
        <v>0</v>
      </c>
      <c r="BR32" s="231">
        <f>IFERROR(SUM($Y28:BR28)/$I30,0)</f>
        <v>0</v>
      </c>
      <c r="BS32" s="231">
        <f>IFERROR(SUM($Y28:BS28)/$I30,0)</f>
        <v>0</v>
      </c>
      <c r="BT32" s="231">
        <f>IFERROR(SUM($Y28:BT28)/$I30,0)</f>
        <v>0</v>
      </c>
      <c r="BU32" s="231">
        <f>IFERROR(SUM($Y28:BU28)/$I30,0)</f>
        <v>0</v>
      </c>
      <c r="BV32" s="231">
        <f>IFERROR(SUM($Y28:BV28)/$I30,0)</f>
        <v>0</v>
      </c>
      <c r="BW32" s="231">
        <f>IFERROR(SUM($Y28:BW28)/$I30,0)</f>
        <v>0</v>
      </c>
      <c r="BX32" s="231">
        <f>IFERROR(SUM($Y28:BX28)/$I30,0)</f>
        <v>0</v>
      </c>
      <c r="BY32" s="231">
        <f>IFERROR(SUM($Y28:BY28)/$I30,0)</f>
        <v>0</v>
      </c>
      <c r="BZ32" s="231">
        <f>IFERROR(SUM($Y28:BZ28)/$I30,0)</f>
        <v>0</v>
      </c>
      <c r="CA32" s="231">
        <f>IFERROR(SUM($Y28:CA28)/$I30,0)</f>
        <v>0</v>
      </c>
      <c r="CB32" s="231">
        <f>IFERROR(SUM($Y28:CB28)/$I30,0)</f>
        <v>0</v>
      </c>
      <c r="CC32" s="231">
        <f>IFERROR(SUM($Y28:CC28)/$I30,0)</f>
        <v>0</v>
      </c>
      <c r="CD32" s="231">
        <f>IFERROR(SUM($Y28:CD28)/$I30,0)</f>
        <v>0</v>
      </c>
      <c r="CE32" s="231">
        <f>IFERROR(SUM($Y28:CE28)/$I30,0)</f>
        <v>0</v>
      </c>
      <c r="CF32" s="231">
        <f>IFERROR(SUM($Y28:CF28)/$I30,0)</f>
        <v>0</v>
      </c>
      <c r="CG32" s="231">
        <f>IFERROR(SUM($Y28:CG28)/$I30,0)</f>
        <v>0</v>
      </c>
      <c r="CH32" s="231">
        <f>IFERROR(SUM($Y28:CH28)/$I30,0)</f>
        <v>0</v>
      </c>
      <c r="CI32" s="231">
        <f>IFERROR(SUM($Y28:CI28)/$I30,0)</f>
        <v>0</v>
      </c>
      <c r="CJ32" s="231">
        <f>IFERROR(SUM($Y28:CJ28)/$I30,0)</f>
        <v>0</v>
      </c>
      <c r="CK32" s="231">
        <f>IFERROR(SUM($Y28:CK28)/$I30,0)</f>
        <v>0</v>
      </c>
      <c r="CL32" s="231">
        <f>IFERROR(SUM($Y28:CL28)/$I30,0)</f>
        <v>0</v>
      </c>
      <c r="CM32" s="231">
        <f>IFERROR(SUM($Y28:CM28)/$I30,0)</f>
        <v>0</v>
      </c>
      <c r="CN32" s="231">
        <f>IFERROR(SUM($Y28:CN28)/$I30,0)</f>
        <v>0</v>
      </c>
      <c r="CO32" s="231">
        <f>IFERROR(SUM($Y28:CO28)/$I30,0)</f>
        <v>0</v>
      </c>
      <c r="CP32" s="231">
        <f>IFERROR(SUM($Y28:CP28)/$I30,0)</f>
        <v>0</v>
      </c>
      <c r="CQ32" s="231">
        <f>IFERROR(SUM($Y28:CQ28)/$I30,0)</f>
        <v>0</v>
      </c>
      <c r="CR32" s="231">
        <f>IFERROR(SUM($Y28:CR28)/$I30,0)</f>
        <v>0</v>
      </c>
      <c r="CS32" s="231">
        <f>IFERROR(SUM($Y28:CS28)/$I30,0)</f>
        <v>0</v>
      </c>
      <c r="CT32" s="231">
        <f>IFERROR(SUM($Y28:CT28)/$I30,0)</f>
        <v>0</v>
      </c>
      <c r="CU32" s="231">
        <f>IFERROR(SUM($Y28:CU28)/$I30,0)</f>
        <v>0</v>
      </c>
      <c r="CV32" s="231">
        <f>IFERROR(SUM($Y28:CV28)/$I30,0)</f>
        <v>0</v>
      </c>
      <c r="CW32" s="231">
        <f>IFERROR(SUM($Y28:CW28)/$I30,0)</f>
        <v>0</v>
      </c>
      <c r="CX32" s="231">
        <f>IFERROR(SUM($Y28:CX28)/$I30,0)</f>
        <v>0</v>
      </c>
      <c r="CY32" s="231">
        <f>IFERROR(SUM($Y28:CY28)/$I30,0)</f>
        <v>0</v>
      </c>
      <c r="CZ32" s="231">
        <f>IFERROR(SUM($Y28:CZ28)/$I30,0)</f>
        <v>0</v>
      </c>
      <c r="DA32" s="231">
        <f>IFERROR(SUM($Y28:DA28)/$I30,0)</f>
        <v>0</v>
      </c>
      <c r="DB32" s="231">
        <f>IFERROR(SUM($Y28:DB28)/$I30,0)</f>
        <v>0</v>
      </c>
      <c r="DC32" s="231">
        <f>IFERROR(SUM($Y28:DC28)/$I30,0)</f>
        <v>0</v>
      </c>
      <c r="DD32" s="231">
        <f>IFERROR(SUM($Y28:DD28)/$I30,0)</f>
        <v>0</v>
      </c>
      <c r="DE32" s="231">
        <f>IFERROR(SUM($Y28:DE28)/$I30,0)</f>
        <v>0</v>
      </c>
      <c r="DF32" s="231">
        <f>IFERROR(SUM($Y28:DF28)/$I30,0)</f>
        <v>0</v>
      </c>
      <c r="DG32" s="231">
        <f>IFERROR(SUM($Y28:DG28)/$I30,0)</f>
        <v>0</v>
      </c>
      <c r="DH32" s="231">
        <f>IFERROR(SUM($Y28:DH28)/$I30,0)</f>
        <v>0</v>
      </c>
      <c r="DI32" s="231">
        <f>IFERROR(SUM($Y28:DI28)/$I30,0)</f>
        <v>0</v>
      </c>
      <c r="DJ32" s="231">
        <f>IFERROR(SUM($Y28:DJ28)/$I30,0)</f>
        <v>0</v>
      </c>
      <c r="DK32" s="231">
        <f>IFERROR(SUM($Y28:DK28)/$I30,0)</f>
        <v>0</v>
      </c>
      <c r="DL32" s="231">
        <f>IFERROR(SUM($Y28:DL28)/$I30,0)</f>
        <v>0</v>
      </c>
      <c r="DM32" s="231">
        <f>IFERROR(SUM($Y28:DM28)/$I30,0)</f>
        <v>0</v>
      </c>
      <c r="DN32" s="231">
        <f>IFERROR(SUM($Y28:DN28)/$I30,0)</f>
        <v>0</v>
      </c>
      <c r="DO32" s="231">
        <f>IFERROR(SUM($Y28:DO28)/$I30,0)</f>
        <v>0</v>
      </c>
      <c r="DP32" s="231">
        <f>IFERROR(SUM($Y28:DP28)/$I30,0)</f>
        <v>0</v>
      </c>
      <c r="DQ32" s="231">
        <f>IFERROR(SUM($Y28:DQ28)/$I30,0)</f>
        <v>0</v>
      </c>
      <c r="DR32" s="231">
        <f>IFERROR(SUM($Y28:DR28)/$I30,0)</f>
        <v>0</v>
      </c>
      <c r="DS32" s="231">
        <f>IFERROR(SUM($Y28:DS28)/$I30,0)</f>
        <v>0</v>
      </c>
      <c r="DT32" s="231">
        <f>IFERROR(SUM($Y28:DT28)/$I30,0)</f>
        <v>0</v>
      </c>
      <c r="DU32" s="231">
        <f>IFERROR(SUM($Y28:DU28)/$I30,0)</f>
        <v>0</v>
      </c>
      <c r="DV32" s="231">
        <f>IFERROR(SUM($Y28:DV28)/$I30,0)</f>
        <v>0</v>
      </c>
      <c r="DW32" s="231">
        <f>IFERROR(SUM($Y28:DW28)/$I30,0)</f>
        <v>0</v>
      </c>
      <c r="DX32" s="231">
        <f>IFERROR(SUM($Y28:DX28)/$I30,0)</f>
        <v>0</v>
      </c>
      <c r="DY32" s="231">
        <f>IFERROR(SUM($Y28:DY28)/$I30,0)</f>
        <v>0</v>
      </c>
      <c r="DZ32" s="231">
        <f>IFERROR(SUM($Y28:DZ28)/$I30,0)</f>
        <v>0</v>
      </c>
      <c r="EA32" s="231">
        <f>IFERROR(SUM($Y28:EA28)/$I30,0)</f>
        <v>0</v>
      </c>
      <c r="EB32" s="231">
        <f>IFERROR(SUM($Y28:EB28)/$I30,0)</f>
        <v>0</v>
      </c>
      <c r="EC32" s="231">
        <f>IFERROR(SUM($Y28:EC28)/$I30,0)</f>
        <v>0</v>
      </c>
      <c r="ED32" s="231">
        <f>IFERROR(SUM($Y28:ED28)/$I30,0)</f>
        <v>0</v>
      </c>
      <c r="EE32" s="231">
        <f>IFERROR(SUM($Y28:EE28)/$I30,0)</f>
        <v>0</v>
      </c>
      <c r="EF32" s="231">
        <f>IFERROR(SUM($Y28:EF28)/$I30,0)</f>
        <v>0</v>
      </c>
      <c r="EG32" s="232">
        <f>IFERROR(SUM($Y28:EG28)/$I30,0)</f>
        <v>0</v>
      </c>
      <c r="EI32" s="201">
        <f>N32-SUM(O32:X32)</f>
        <v>0</v>
      </c>
    </row>
    <row r="33" spans="2:139" ht="16.05" customHeight="1" thickBot="1" x14ac:dyDescent="0.3">
      <c r="B33" s="161" t="str">
        <f t="shared" si="82"/>
        <v>XS05</v>
      </c>
      <c r="C33" s="162">
        <f t="shared" si="83"/>
        <v>0</v>
      </c>
      <c r="D33" s="163">
        <f t="shared" si="84"/>
        <v>0</v>
      </c>
      <c r="E33" s="178">
        <f t="shared" si="85"/>
        <v>0</v>
      </c>
      <c r="F33" s="163">
        <f t="shared" si="86"/>
        <v>0</v>
      </c>
      <c r="G33" s="178">
        <f t="shared" si="87"/>
        <v>0</v>
      </c>
      <c r="H33" s="162">
        <f t="shared" si="88"/>
        <v>0</v>
      </c>
      <c r="I33" s="185">
        <f t="shared" si="88"/>
        <v>0</v>
      </c>
      <c r="J33" s="151" t="s">
        <v>351</v>
      </c>
      <c r="K33" s="172" t="s">
        <v>355</v>
      </c>
      <c r="L33" s="209"/>
      <c r="M33" s="191"/>
      <c r="N33" s="197">
        <f>MAX(O33:X33)</f>
        <v>0</v>
      </c>
      <c r="O33" s="828">
        <f>IFERROR(SUM($O31:O31)/SUM($O29:O29),0)</f>
        <v>0</v>
      </c>
      <c r="P33" s="829">
        <f>IFERROR(SUM($O31:P31)/SUM($O29:P29),0)</f>
        <v>0</v>
      </c>
      <c r="Q33" s="829">
        <f>IFERROR(SUM($O31:Q31)/SUM($O29:Q29),0)</f>
        <v>0</v>
      </c>
      <c r="R33" s="829">
        <f>IFERROR(SUM($O31:R31)/SUM($O29:R29),0)</f>
        <v>0</v>
      </c>
      <c r="S33" s="829">
        <f>IFERROR(SUM($O31:S31)/SUM($O29:S29),0)</f>
        <v>0</v>
      </c>
      <c r="T33" s="829">
        <f>IFERROR(SUM($O31:T31)/SUM($O29:T29),0)</f>
        <v>0</v>
      </c>
      <c r="U33" s="829">
        <f>IFERROR(SUM($O31:U31)/SUM($O29:U29),0)</f>
        <v>0</v>
      </c>
      <c r="V33" s="829">
        <f>IFERROR(SUM($O31:V31)/SUM($O29:V29),0)</f>
        <v>0</v>
      </c>
      <c r="W33" s="829">
        <f>IFERROR(SUM($O31:W31)/SUM($O29:W29),0)</f>
        <v>0</v>
      </c>
      <c r="X33" s="830">
        <f>IFERROR(SUM($O31:X31)/SUM($O29:X29),0)</f>
        <v>0</v>
      </c>
      <c r="Y33" s="233">
        <f>IFERROR(SUM($Y31:Y31)/SUM($Y29:Y29),0)</f>
        <v>0</v>
      </c>
      <c r="Z33" s="233">
        <f>IFERROR(SUM($Y31:Z31)/SUM($Y29:Z29),0)</f>
        <v>0</v>
      </c>
      <c r="AA33" s="233">
        <f>IFERROR(SUM($Y31:AA31)/SUM($Y29:AA29),0)</f>
        <v>0</v>
      </c>
      <c r="AB33" s="233">
        <f>IFERROR(SUM($Y31:AB31)/SUM($Y29:AB29),0)</f>
        <v>0</v>
      </c>
      <c r="AC33" s="233">
        <f>IFERROR(SUM($Y31:AC31)/SUM($Y29:AC29),0)</f>
        <v>0</v>
      </c>
      <c r="AD33" s="233">
        <f>IFERROR(SUM($Y31:AD31)/SUM($Y29:AD29),0)</f>
        <v>0</v>
      </c>
      <c r="AE33" s="233">
        <f>IFERROR(SUM($Y31:AE31)/SUM($Y29:AE29),0)</f>
        <v>0</v>
      </c>
      <c r="AF33" s="233">
        <f>IFERROR(SUM($Y31:AF31)/SUM($Y29:AF29),0)</f>
        <v>0</v>
      </c>
      <c r="AG33" s="233">
        <f>IFERROR(SUM($Y31:AG31)/SUM($Y29:AG29),0)</f>
        <v>0</v>
      </c>
      <c r="AH33" s="233">
        <f>IFERROR(SUM($Y31:AH31)/SUM($Y29:AH29),0)</f>
        <v>0</v>
      </c>
      <c r="AI33" s="233">
        <f>IFERROR(SUM($Y31:AI31)/SUM($Y29:AI29),0)</f>
        <v>0</v>
      </c>
      <c r="AJ33" s="233">
        <f>IFERROR(SUM($Y31:AJ31)/SUM($Y29:AJ29),0)</f>
        <v>0</v>
      </c>
      <c r="AK33" s="233">
        <f>IFERROR(SUM($Y31:AK31)/SUM($Y29:AK29),0)</f>
        <v>0</v>
      </c>
      <c r="AL33" s="233">
        <f>IFERROR(SUM($Y31:AL31)/SUM($Y29:AL29),0)</f>
        <v>0</v>
      </c>
      <c r="AM33" s="233">
        <f>IFERROR(SUM($Y31:AM31)/SUM($Y29:AM29),0)</f>
        <v>0</v>
      </c>
      <c r="AN33" s="233">
        <f>IFERROR(SUM($Y31:AN31)/SUM($Y29:AN29),0)</f>
        <v>0</v>
      </c>
      <c r="AO33" s="233">
        <f>IFERROR(SUM($Y31:AO31)/SUM($Y29:AO29),0)</f>
        <v>0</v>
      </c>
      <c r="AP33" s="233">
        <f>IFERROR(SUM($Y31:AP31)/SUM($Y29:AP29),0)</f>
        <v>0</v>
      </c>
      <c r="AQ33" s="233">
        <f>IFERROR(SUM($Y31:AQ31)/SUM($Y29:AQ29),0)</f>
        <v>0</v>
      </c>
      <c r="AR33" s="233">
        <f>IFERROR(SUM($Y31:AR31)/SUM($Y29:AR29),0)</f>
        <v>0</v>
      </c>
      <c r="AS33" s="233">
        <f>IFERROR(SUM($Y31:AS31)/SUM($Y29:AS29),0)</f>
        <v>0</v>
      </c>
      <c r="AT33" s="233">
        <f>IFERROR(SUM($Y31:AT31)/SUM($Y29:AT29),0)</f>
        <v>0</v>
      </c>
      <c r="AU33" s="233">
        <f>IFERROR(SUM($Y31:AU31)/SUM($Y29:AU29),0)</f>
        <v>0</v>
      </c>
      <c r="AV33" s="233">
        <f>IFERROR(SUM($Y31:AV31)/SUM($Y29:AV29),0)</f>
        <v>0</v>
      </c>
      <c r="AW33" s="233">
        <f>IFERROR(SUM($Y31:AW31)/SUM($Y29:AW29),0)</f>
        <v>0</v>
      </c>
      <c r="AX33" s="233">
        <f>IFERROR(SUM($Y31:AX31)/SUM($Y29:AX29),0)</f>
        <v>0</v>
      </c>
      <c r="AY33" s="233">
        <f>IFERROR(SUM($Y31:AY31)/SUM($Y29:AY29),0)</f>
        <v>0</v>
      </c>
      <c r="AZ33" s="233">
        <f>IFERROR(SUM($Y31:AZ31)/SUM($Y29:AZ29),0)</f>
        <v>0</v>
      </c>
      <c r="BA33" s="233">
        <f>IFERROR(SUM($Y31:BA31)/SUM($Y29:BA29),0)</f>
        <v>0</v>
      </c>
      <c r="BB33" s="233">
        <f>IFERROR(SUM($Y31:BB31)/SUM($Y29:BB29),0)</f>
        <v>0</v>
      </c>
      <c r="BC33" s="233">
        <f>IFERROR(SUM($Y31:BC31)/SUM($Y29:BC29),0)</f>
        <v>0</v>
      </c>
      <c r="BD33" s="233">
        <f>IFERROR(SUM($Y31:BD31)/SUM($Y29:BD29),0)</f>
        <v>0</v>
      </c>
      <c r="BE33" s="233">
        <f>IFERROR(SUM($Y31:BE31)/SUM($Y29:BE29),0)</f>
        <v>0</v>
      </c>
      <c r="BF33" s="233">
        <f>IFERROR(SUM($Y31:BF31)/SUM($Y29:BF29),0)</f>
        <v>0</v>
      </c>
      <c r="BG33" s="233">
        <f>IFERROR(SUM($Y31:BG31)/SUM($Y29:BG29),0)</f>
        <v>0</v>
      </c>
      <c r="BH33" s="233">
        <f>IFERROR(SUM($Y31:BH31)/SUM($Y29:BH29),0)</f>
        <v>0</v>
      </c>
      <c r="BI33" s="233">
        <f>IFERROR(SUM($Y31:BI31)/SUM($Y29:BI29),0)</f>
        <v>0</v>
      </c>
      <c r="BJ33" s="233">
        <f>IFERROR(SUM($Y31:BJ31)/SUM($Y29:BJ29),0)</f>
        <v>0</v>
      </c>
      <c r="BK33" s="233">
        <f>IFERROR(SUM($Y31:BK31)/SUM($Y29:BK29),0)</f>
        <v>0</v>
      </c>
      <c r="BL33" s="233">
        <f>IFERROR(SUM($Y31:BL31)/SUM($Y29:BL29),0)</f>
        <v>0</v>
      </c>
      <c r="BM33" s="233">
        <f>IFERROR(SUM($Y31:BM31)/SUM($Y29:BM29),0)</f>
        <v>0</v>
      </c>
      <c r="BN33" s="233">
        <f>IFERROR(SUM($Y31:BN31)/SUM($Y29:BN29),0)</f>
        <v>0</v>
      </c>
      <c r="BO33" s="233">
        <f>IFERROR(SUM($Y31:BO31)/SUM($Y29:BO29),0)</f>
        <v>0</v>
      </c>
      <c r="BP33" s="233">
        <f>IFERROR(SUM($Y31:BP31)/SUM($Y29:BP29),0)</f>
        <v>0</v>
      </c>
      <c r="BQ33" s="233">
        <f>IFERROR(SUM($Y31:BQ31)/SUM($Y29:BQ29),0)</f>
        <v>0</v>
      </c>
      <c r="BR33" s="233">
        <f>IFERROR(SUM($Y31:BR31)/SUM($Y29:BR29),0)</f>
        <v>0</v>
      </c>
      <c r="BS33" s="233">
        <f>IFERROR(SUM($Y31:BS31)/SUM($Y29:BS29),0)</f>
        <v>0</v>
      </c>
      <c r="BT33" s="233">
        <f>IFERROR(SUM($Y31:BT31)/SUM($Y29:BT29),0)</f>
        <v>0</v>
      </c>
      <c r="BU33" s="233">
        <f>IFERROR(SUM($Y31:BU31)/SUM($Y29:BU29),0)</f>
        <v>0</v>
      </c>
      <c r="BV33" s="233">
        <f>IFERROR(SUM($Y31:BV31)/SUM($Y29:BV29),0)</f>
        <v>0</v>
      </c>
      <c r="BW33" s="233">
        <f>IFERROR(SUM($Y31:BW31)/SUM($Y29:BW29),0)</f>
        <v>0</v>
      </c>
      <c r="BX33" s="233">
        <f>IFERROR(SUM($Y31:BX31)/SUM($Y29:BX29),0)</f>
        <v>0</v>
      </c>
      <c r="BY33" s="233">
        <f>IFERROR(SUM($Y31:BY31)/SUM($Y29:BY29),0)</f>
        <v>0</v>
      </c>
      <c r="BZ33" s="233">
        <f>IFERROR(SUM($Y31:BZ31)/SUM($Y29:BZ29),0)</f>
        <v>0</v>
      </c>
      <c r="CA33" s="233">
        <f>IFERROR(SUM($Y31:CA31)/SUM($Y29:CA29),0)</f>
        <v>0</v>
      </c>
      <c r="CB33" s="233">
        <f>IFERROR(SUM($Y31:CB31)/SUM($Y29:CB29),0)</f>
        <v>0</v>
      </c>
      <c r="CC33" s="233">
        <f>IFERROR(SUM($Y31:CC31)/SUM($Y29:CC29),0)</f>
        <v>0</v>
      </c>
      <c r="CD33" s="233">
        <f>IFERROR(SUM($Y31:CD31)/SUM($Y29:CD29),0)</f>
        <v>0</v>
      </c>
      <c r="CE33" s="233">
        <f>IFERROR(SUM($Y31:CE31)/SUM($Y29:CE29),0)</f>
        <v>0</v>
      </c>
      <c r="CF33" s="233">
        <f>IFERROR(SUM($Y31:CF31)/SUM($Y29:CF29),0)</f>
        <v>0</v>
      </c>
      <c r="CG33" s="233">
        <f>IFERROR(SUM($Y31:CG31)/SUM($Y29:CG29),0)</f>
        <v>0</v>
      </c>
      <c r="CH33" s="233">
        <f>IFERROR(SUM($Y31:CH31)/SUM($Y29:CH29),0)</f>
        <v>0</v>
      </c>
      <c r="CI33" s="233">
        <f>IFERROR(SUM($Y31:CI31)/SUM($Y29:CI29),0)</f>
        <v>0</v>
      </c>
      <c r="CJ33" s="233">
        <f>IFERROR(SUM($Y31:CJ31)/SUM($Y29:CJ29),0)</f>
        <v>0</v>
      </c>
      <c r="CK33" s="233">
        <f>IFERROR(SUM($Y31:CK31)/SUM($Y29:CK29),0)</f>
        <v>0</v>
      </c>
      <c r="CL33" s="233">
        <f>IFERROR(SUM($Y31:CL31)/SUM($Y29:CL29),0)</f>
        <v>0</v>
      </c>
      <c r="CM33" s="233">
        <f>IFERROR(SUM($Y31:CM31)/SUM($Y29:CM29),0)</f>
        <v>0</v>
      </c>
      <c r="CN33" s="233">
        <f>IFERROR(SUM($Y31:CN31)/SUM($Y29:CN29),0)</f>
        <v>0</v>
      </c>
      <c r="CO33" s="233">
        <f>IFERROR(SUM($Y31:CO31)/SUM($Y29:CO29),0)</f>
        <v>0</v>
      </c>
      <c r="CP33" s="233">
        <f>IFERROR(SUM($Y31:CP31)/SUM($Y29:CP29),0)</f>
        <v>0</v>
      </c>
      <c r="CQ33" s="233">
        <f>IFERROR(SUM($Y31:CQ31)/SUM($Y29:CQ29),0)</f>
        <v>0</v>
      </c>
      <c r="CR33" s="233">
        <f>IFERROR(SUM($Y31:CR31)/SUM($Y29:CR29),0)</f>
        <v>0</v>
      </c>
      <c r="CS33" s="233">
        <f>IFERROR(SUM($Y31:CS31)/SUM($Y29:CS29),0)</f>
        <v>0</v>
      </c>
      <c r="CT33" s="233">
        <f>IFERROR(SUM($Y31:CT31)/SUM($Y29:CT29),0)</f>
        <v>0</v>
      </c>
      <c r="CU33" s="233">
        <f>IFERROR(SUM($Y31:CU31)/SUM($Y29:CU29),0)</f>
        <v>0</v>
      </c>
      <c r="CV33" s="233">
        <f>IFERROR(SUM($Y31:CV31)/SUM($Y29:CV29),0)</f>
        <v>0</v>
      </c>
      <c r="CW33" s="233">
        <f>IFERROR(SUM($Y31:CW31)/SUM($Y29:CW29),0)</f>
        <v>0</v>
      </c>
      <c r="CX33" s="233">
        <f>IFERROR(SUM($Y31:CX31)/SUM($Y29:CX29),0)</f>
        <v>0</v>
      </c>
      <c r="CY33" s="233">
        <f>IFERROR(SUM($Y31:CY31)/SUM($Y29:CY29),0)</f>
        <v>0</v>
      </c>
      <c r="CZ33" s="233">
        <f>IFERROR(SUM($Y31:CZ31)/SUM($Y29:CZ29),0)</f>
        <v>0</v>
      </c>
      <c r="DA33" s="233">
        <f>IFERROR(SUM($Y31:DA31)/SUM($Y29:DA29),0)</f>
        <v>0</v>
      </c>
      <c r="DB33" s="233">
        <f>IFERROR(SUM($Y31:DB31)/SUM($Y29:DB29),0)</f>
        <v>0</v>
      </c>
      <c r="DC33" s="233">
        <f>IFERROR(SUM($Y31:DC31)/SUM($Y29:DC29),0)</f>
        <v>0</v>
      </c>
      <c r="DD33" s="233">
        <f>IFERROR(SUM($Y31:DD31)/SUM($Y29:DD29),0)</f>
        <v>0</v>
      </c>
      <c r="DE33" s="233">
        <f>IFERROR(SUM($Y31:DE31)/SUM($Y29:DE29),0)</f>
        <v>0</v>
      </c>
      <c r="DF33" s="233">
        <f>IFERROR(SUM($Y31:DF31)/SUM($Y29:DF29),0)</f>
        <v>0</v>
      </c>
      <c r="DG33" s="233">
        <f>IFERROR(SUM($Y31:DG31)/SUM($Y29:DG29),0)</f>
        <v>0</v>
      </c>
      <c r="DH33" s="233">
        <f>IFERROR(SUM($Y31:DH31)/SUM($Y29:DH29),0)</f>
        <v>0</v>
      </c>
      <c r="DI33" s="233">
        <f>IFERROR(SUM($Y31:DI31)/SUM($Y29:DI29),0)</f>
        <v>0</v>
      </c>
      <c r="DJ33" s="233">
        <f>IFERROR(SUM($Y31:DJ31)/SUM($Y29:DJ29),0)</f>
        <v>0</v>
      </c>
      <c r="DK33" s="233">
        <f>IFERROR(SUM($Y31:DK31)/SUM($Y29:DK29),0)</f>
        <v>0</v>
      </c>
      <c r="DL33" s="233">
        <f>IFERROR(SUM($Y31:DL31)/SUM($Y29:DL29),0)</f>
        <v>0</v>
      </c>
      <c r="DM33" s="233">
        <f>IFERROR(SUM($Y31:DM31)/SUM($Y29:DM29),0)</f>
        <v>0</v>
      </c>
      <c r="DN33" s="233">
        <f>IFERROR(SUM($Y31:DN31)/SUM($Y29:DN29),0)</f>
        <v>0</v>
      </c>
      <c r="DO33" s="233">
        <f>IFERROR(SUM($Y31:DO31)/SUM($Y29:DO29),0)</f>
        <v>0</v>
      </c>
      <c r="DP33" s="233">
        <f>IFERROR(SUM($Y31:DP31)/SUM($Y29:DP29),0)</f>
        <v>0</v>
      </c>
      <c r="DQ33" s="233">
        <f>IFERROR(SUM($Y31:DQ31)/SUM($Y29:DQ29),0)</f>
        <v>0</v>
      </c>
      <c r="DR33" s="233">
        <f>IFERROR(SUM($Y31:DR31)/SUM($Y29:DR29),0)</f>
        <v>0</v>
      </c>
      <c r="DS33" s="233">
        <f>IFERROR(SUM($Y31:DS31)/SUM($Y29:DS29),0)</f>
        <v>0</v>
      </c>
      <c r="DT33" s="233">
        <f>IFERROR(SUM($Y31:DT31)/SUM($Y29:DT29),0)</f>
        <v>0</v>
      </c>
      <c r="DU33" s="233">
        <f>IFERROR(SUM($Y31:DU31)/SUM($Y29:DU29),0)</f>
        <v>0</v>
      </c>
      <c r="DV33" s="233">
        <f>IFERROR(SUM($Y31:DV31)/SUM($Y29:DV29),0)</f>
        <v>0</v>
      </c>
      <c r="DW33" s="233">
        <f>IFERROR(SUM($Y31:DW31)/SUM($Y29:DW29),0)</f>
        <v>0</v>
      </c>
      <c r="DX33" s="233">
        <f>IFERROR(SUM($Y31:DX31)/SUM($Y29:DX29),0)</f>
        <v>0</v>
      </c>
      <c r="DY33" s="233">
        <f>IFERROR(SUM($Y31:DY31)/SUM($Y29:DY29),0)</f>
        <v>0</v>
      </c>
      <c r="DZ33" s="233">
        <f>IFERROR(SUM($Y31:DZ31)/SUM($Y29:DZ29),0)</f>
        <v>0</v>
      </c>
      <c r="EA33" s="233">
        <f>IFERROR(SUM($Y31:EA31)/SUM($Y29:EA29),0)</f>
        <v>0</v>
      </c>
      <c r="EB33" s="233">
        <f>IFERROR(SUM($Y31:EB31)/SUM($Y29:EB29),0)</f>
        <v>0</v>
      </c>
      <c r="EC33" s="233">
        <f>IFERROR(SUM($Y31:EC31)/SUM($Y29:EC29),0)</f>
        <v>0</v>
      </c>
      <c r="ED33" s="233">
        <f>IFERROR(SUM($Y31:ED31)/SUM($Y29:ED29),0)</f>
        <v>0</v>
      </c>
      <c r="EE33" s="233">
        <f>IFERROR(SUM($Y31:EE31)/SUM($Y29:EE29),0)</f>
        <v>0</v>
      </c>
      <c r="EF33" s="233">
        <f>IFERROR(SUM($Y31:EF31)/SUM($Y29:EF29),0)</f>
        <v>0</v>
      </c>
      <c r="EG33" s="234">
        <f>IFERROR(SUM($Y31:EG31)/SUM($Y29:EG29),0)</f>
        <v>0</v>
      </c>
      <c r="EI33" s="201">
        <f>N31-N29</f>
        <v>0</v>
      </c>
    </row>
    <row r="34" spans="2:139" ht="16.05" customHeight="1" x14ac:dyDescent="0.25">
      <c r="B34" s="155" t="str">
        <f>'B2-规划信息'!B33</f>
        <v>XS06</v>
      </c>
      <c r="C34" s="156">
        <f>'B2-规划信息'!C33</f>
        <v>0</v>
      </c>
      <c r="D34" s="157">
        <f>'B2-规划信息'!D33</f>
        <v>0</v>
      </c>
      <c r="E34" s="175">
        <f>'B2-规划信息'!E33</f>
        <v>0</v>
      </c>
      <c r="F34" s="157">
        <f>'B2-规划信息'!F33</f>
        <v>0</v>
      </c>
      <c r="G34" s="175">
        <f>'B2-规划信息'!G33</f>
        <v>0</v>
      </c>
      <c r="H34" s="156">
        <f>'B2-规划信息'!H33</f>
        <v>0</v>
      </c>
      <c r="I34" s="182">
        <f>'B2-规划信息'!L33</f>
        <v>0</v>
      </c>
      <c r="J34" s="149" t="str">
        <f>"签约"&amp;IF(D34="车位","个数","面积")</f>
        <v>签约面积</v>
      </c>
      <c r="K34" s="171" t="s">
        <v>352</v>
      </c>
      <c r="L34" s="207"/>
      <c r="M34" s="188">
        <f>N34-L34</f>
        <v>0</v>
      </c>
      <c r="N34" s="194">
        <f>SUM(Y34:EG34)</f>
        <v>0</v>
      </c>
      <c r="O34" s="822">
        <f t="shared" ref="O34:X35" si="101">SUMIF($Y$1:$EG$1,O$3,$Y34:$EG34)</f>
        <v>0</v>
      </c>
      <c r="P34" s="823">
        <f t="shared" si="101"/>
        <v>0</v>
      </c>
      <c r="Q34" s="823">
        <f t="shared" si="101"/>
        <v>0</v>
      </c>
      <c r="R34" s="823">
        <f t="shared" si="101"/>
        <v>0</v>
      </c>
      <c r="S34" s="823">
        <f t="shared" si="101"/>
        <v>0</v>
      </c>
      <c r="T34" s="823">
        <f t="shared" si="101"/>
        <v>0</v>
      </c>
      <c r="U34" s="823">
        <f t="shared" si="101"/>
        <v>0</v>
      </c>
      <c r="V34" s="823">
        <f t="shared" si="101"/>
        <v>0</v>
      </c>
      <c r="W34" s="823">
        <f t="shared" si="101"/>
        <v>0</v>
      </c>
      <c r="X34" s="824">
        <f t="shared" si="101"/>
        <v>0</v>
      </c>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29"/>
      <c r="EI34" s="201">
        <f>N34-SUM(O34:X34)</f>
        <v>0</v>
      </c>
    </row>
    <row r="35" spans="2:139" ht="16.05" customHeight="1" x14ac:dyDescent="0.25">
      <c r="B35" s="158" t="str">
        <f t="shared" ref="B35:B39" si="102">B34</f>
        <v>XS06</v>
      </c>
      <c r="C35" s="159">
        <f t="shared" ref="C35:C39" si="103">C34</f>
        <v>0</v>
      </c>
      <c r="D35" s="160">
        <f t="shared" ref="D35:D39" si="104">D34</f>
        <v>0</v>
      </c>
      <c r="E35" s="176">
        <f t="shared" ref="E35:E39" si="105">E34</f>
        <v>0</v>
      </c>
      <c r="F35" s="160">
        <f t="shared" ref="F35:F39" si="106">F34</f>
        <v>0</v>
      </c>
      <c r="G35" s="176">
        <f t="shared" ref="G35:G39" si="107">G34</f>
        <v>0</v>
      </c>
      <c r="H35" s="159">
        <f t="shared" ref="H35:I39" si="108">H34</f>
        <v>0</v>
      </c>
      <c r="I35" s="183">
        <f t="shared" si="108"/>
        <v>0</v>
      </c>
      <c r="J35" s="149" t="s">
        <v>347</v>
      </c>
      <c r="K35" s="171" t="s">
        <v>353</v>
      </c>
      <c r="L35" s="207"/>
      <c r="M35" s="188">
        <f t="shared" ref="M35:M37" si="109">N35-L35</f>
        <v>0</v>
      </c>
      <c r="N35" s="194">
        <f>SUM(Y35:EG35)</f>
        <v>0</v>
      </c>
      <c r="O35" s="822">
        <f t="shared" si="101"/>
        <v>0</v>
      </c>
      <c r="P35" s="823">
        <f t="shared" si="101"/>
        <v>0</v>
      </c>
      <c r="Q35" s="823">
        <f t="shared" si="101"/>
        <v>0</v>
      </c>
      <c r="R35" s="823">
        <f t="shared" si="101"/>
        <v>0</v>
      </c>
      <c r="S35" s="823">
        <f t="shared" si="101"/>
        <v>0</v>
      </c>
      <c r="T35" s="823">
        <f t="shared" si="101"/>
        <v>0</v>
      </c>
      <c r="U35" s="823">
        <f t="shared" si="101"/>
        <v>0</v>
      </c>
      <c r="V35" s="823">
        <f t="shared" si="101"/>
        <v>0</v>
      </c>
      <c r="W35" s="823">
        <f t="shared" si="101"/>
        <v>0</v>
      </c>
      <c r="X35" s="824">
        <f t="shared" si="101"/>
        <v>0</v>
      </c>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29"/>
      <c r="EI35" s="201">
        <f t="shared" ref="EI35" si="110">N35-SUM(O35:X35)</f>
        <v>0</v>
      </c>
    </row>
    <row r="36" spans="2:139" ht="16.05" customHeight="1" x14ac:dyDescent="0.25">
      <c r="B36" s="153" t="str">
        <f t="shared" si="102"/>
        <v>XS06</v>
      </c>
      <c r="C36" s="154">
        <f t="shared" si="103"/>
        <v>0</v>
      </c>
      <c r="D36" s="152">
        <f t="shared" si="104"/>
        <v>0</v>
      </c>
      <c r="E36" s="177">
        <f t="shared" si="105"/>
        <v>0</v>
      </c>
      <c r="F36" s="152">
        <f t="shared" si="106"/>
        <v>0</v>
      </c>
      <c r="G36" s="177">
        <f t="shared" si="107"/>
        <v>0</v>
      </c>
      <c r="H36" s="154">
        <f t="shared" si="108"/>
        <v>0</v>
      </c>
      <c r="I36" s="184">
        <f t="shared" si="108"/>
        <v>0</v>
      </c>
      <c r="J36" s="149" t="s">
        <v>348</v>
      </c>
      <c r="K36" s="171" t="s">
        <v>354</v>
      </c>
      <c r="L36" s="207"/>
      <c r="M36" s="188">
        <f t="shared" si="109"/>
        <v>0</v>
      </c>
      <c r="N36" s="194">
        <f>IFERROR(N35/N34*10000,0)</f>
        <v>0</v>
      </c>
      <c r="O36" s="822">
        <f>IFERROR(O35/O34*10000,0)</f>
        <v>0</v>
      </c>
      <c r="P36" s="823">
        <f t="shared" ref="P36" si="111">IFERROR(P35/P34*10000,0)</f>
        <v>0</v>
      </c>
      <c r="Q36" s="823">
        <f t="shared" ref="Q36" si="112">IFERROR(Q35/Q34*10000,0)</f>
        <v>0</v>
      </c>
      <c r="R36" s="823">
        <f t="shared" ref="R36" si="113">IFERROR(R35/R34*10000,0)</f>
        <v>0</v>
      </c>
      <c r="S36" s="823">
        <f>IFERROR(S35/S34*10000,0)</f>
        <v>0</v>
      </c>
      <c r="T36" s="823">
        <f t="shared" ref="T36" si="114">IFERROR(T35/T34*10000,0)</f>
        <v>0</v>
      </c>
      <c r="U36" s="823">
        <f t="shared" ref="U36" si="115">IFERROR(U35/U34*10000,0)</f>
        <v>0</v>
      </c>
      <c r="V36" s="823">
        <f t="shared" ref="V36" si="116">IFERROR(V35/V34*10000,0)</f>
        <v>0</v>
      </c>
      <c r="W36" s="823">
        <f t="shared" ref="W36" si="117">IFERROR(W35/W34*10000,0)</f>
        <v>0</v>
      </c>
      <c r="X36" s="824">
        <f t="shared" ref="X36" si="118">IFERROR(X35/X34*10000,0)</f>
        <v>0</v>
      </c>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29"/>
      <c r="EI36" s="201">
        <f>I36-N34</f>
        <v>0</v>
      </c>
    </row>
    <row r="37" spans="2:139" ht="16.05" customHeight="1" x14ac:dyDescent="0.25">
      <c r="B37" s="158" t="str">
        <f t="shared" si="102"/>
        <v>XS06</v>
      </c>
      <c r="C37" s="159">
        <f t="shared" si="103"/>
        <v>0</v>
      </c>
      <c r="D37" s="160">
        <f t="shared" si="104"/>
        <v>0</v>
      </c>
      <c r="E37" s="176">
        <f t="shared" si="105"/>
        <v>0</v>
      </c>
      <c r="F37" s="160">
        <f t="shared" si="106"/>
        <v>0</v>
      </c>
      <c r="G37" s="176">
        <f t="shared" si="107"/>
        <v>0</v>
      </c>
      <c r="H37" s="159">
        <f t="shared" si="108"/>
        <v>0</v>
      </c>
      <c r="I37" s="183">
        <f t="shared" si="108"/>
        <v>0</v>
      </c>
      <c r="J37" s="149" t="s">
        <v>349</v>
      </c>
      <c r="K37" s="171" t="s">
        <v>353</v>
      </c>
      <c r="L37" s="207"/>
      <c r="M37" s="188">
        <f t="shared" si="109"/>
        <v>0</v>
      </c>
      <c r="N37" s="194">
        <f>SUM(Y37:EG37)</f>
        <v>0</v>
      </c>
      <c r="O37" s="822">
        <f t="shared" ref="O37:X37" si="119">SUMIF($Y$1:$EG$1,O$3,$Y37:$EG37)</f>
        <v>0</v>
      </c>
      <c r="P37" s="823">
        <f t="shared" si="119"/>
        <v>0</v>
      </c>
      <c r="Q37" s="823">
        <f t="shared" si="119"/>
        <v>0</v>
      </c>
      <c r="R37" s="823">
        <f t="shared" si="119"/>
        <v>0</v>
      </c>
      <c r="S37" s="823">
        <f t="shared" si="119"/>
        <v>0</v>
      </c>
      <c r="T37" s="823">
        <f t="shared" si="119"/>
        <v>0</v>
      </c>
      <c r="U37" s="823">
        <f t="shared" si="119"/>
        <v>0</v>
      </c>
      <c r="V37" s="823">
        <f t="shared" si="119"/>
        <v>0</v>
      </c>
      <c r="W37" s="823">
        <f t="shared" si="119"/>
        <v>0</v>
      </c>
      <c r="X37" s="824">
        <f t="shared" si="119"/>
        <v>0</v>
      </c>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29"/>
      <c r="EI37" s="201">
        <f>N37-SUM(O37:X37)</f>
        <v>0</v>
      </c>
    </row>
    <row r="38" spans="2:139" ht="16.05" customHeight="1" x14ac:dyDescent="0.25">
      <c r="B38" s="158" t="str">
        <f t="shared" si="102"/>
        <v>XS06</v>
      </c>
      <c r="C38" s="159">
        <f t="shared" si="103"/>
        <v>0</v>
      </c>
      <c r="D38" s="160">
        <f t="shared" si="104"/>
        <v>0</v>
      </c>
      <c r="E38" s="176">
        <f t="shared" si="105"/>
        <v>0</v>
      </c>
      <c r="F38" s="160">
        <f t="shared" si="106"/>
        <v>0</v>
      </c>
      <c r="G38" s="176">
        <f t="shared" si="107"/>
        <v>0</v>
      </c>
      <c r="H38" s="159">
        <f t="shared" si="108"/>
        <v>0</v>
      </c>
      <c r="I38" s="183">
        <f t="shared" si="108"/>
        <v>0</v>
      </c>
      <c r="J38" s="149" t="s">
        <v>350</v>
      </c>
      <c r="K38" s="171" t="s">
        <v>355</v>
      </c>
      <c r="L38" s="208"/>
      <c r="M38" s="190"/>
      <c r="N38" s="196">
        <f>SUM(O38:X38)</f>
        <v>0</v>
      </c>
      <c r="O38" s="825">
        <f>IFERROR(O34/$N34,0)</f>
        <v>0</v>
      </c>
      <c r="P38" s="826">
        <f t="shared" ref="P38:X38" si="120">IFERROR(P34/$N34,0)</f>
        <v>0</v>
      </c>
      <c r="Q38" s="826">
        <f t="shared" si="120"/>
        <v>0</v>
      </c>
      <c r="R38" s="826">
        <f t="shared" si="120"/>
        <v>0</v>
      </c>
      <c r="S38" s="826">
        <f t="shared" si="120"/>
        <v>0</v>
      </c>
      <c r="T38" s="826">
        <f t="shared" si="120"/>
        <v>0</v>
      </c>
      <c r="U38" s="826">
        <f t="shared" si="120"/>
        <v>0</v>
      </c>
      <c r="V38" s="826">
        <f t="shared" si="120"/>
        <v>0</v>
      </c>
      <c r="W38" s="826">
        <f t="shared" si="120"/>
        <v>0</v>
      </c>
      <c r="X38" s="827">
        <f t="shared" si="120"/>
        <v>0</v>
      </c>
      <c r="Y38" s="231">
        <f>IFERROR(SUM($Y34:Y34)/$I36,0)</f>
        <v>0</v>
      </c>
      <c r="Z38" s="231">
        <f>IFERROR(SUM($Y34:Z34)/$I36,0)</f>
        <v>0</v>
      </c>
      <c r="AA38" s="231">
        <f>IFERROR(SUM($Y34:AA34)/$I36,0)</f>
        <v>0</v>
      </c>
      <c r="AB38" s="231">
        <f>IFERROR(SUM($Y34:AB34)/$I36,0)</f>
        <v>0</v>
      </c>
      <c r="AC38" s="231">
        <f>IFERROR(SUM($Y34:AC34)/$I36,0)</f>
        <v>0</v>
      </c>
      <c r="AD38" s="231">
        <f>IFERROR(SUM($Y34:AD34)/$I36,0)</f>
        <v>0</v>
      </c>
      <c r="AE38" s="231">
        <f>IFERROR(SUM($Y34:AE34)/$I36,0)</f>
        <v>0</v>
      </c>
      <c r="AF38" s="231">
        <f>IFERROR(SUM($Y34:AF34)/$I36,0)</f>
        <v>0</v>
      </c>
      <c r="AG38" s="231">
        <f>IFERROR(SUM($Y34:AG34)/$I36,0)</f>
        <v>0</v>
      </c>
      <c r="AH38" s="231">
        <f>IFERROR(SUM($Y34:AH34)/$I36,0)</f>
        <v>0</v>
      </c>
      <c r="AI38" s="231">
        <f>IFERROR(SUM($Y34:AI34)/$I36,0)</f>
        <v>0</v>
      </c>
      <c r="AJ38" s="231">
        <f>IFERROR(SUM($Y34:AJ34)/$I36,0)</f>
        <v>0</v>
      </c>
      <c r="AK38" s="231">
        <f>IFERROR(SUM($Y34:AK34)/$I36,0)</f>
        <v>0</v>
      </c>
      <c r="AL38" s="231">
        <f>IFERROR(SUM($Y34:AL34)/$I36,0)</f>
        <v>0</v>
      </c>
      <c r="AM38" s="231">
        <f>IFERROR(SUM($Y34:AM34)/$I36,0)</f>
        <v>0</v>
      </c>
      <c r="AN38" s="231">
        <f>IFERROR(SUM($Y34:AN34)/$I36,0)</f>
        <v>0</v>
      </c>
      <c r="AO38" s="231">
        <f>IFERROR(SUM($Y34:AO34)/$I36,0)</f>
        <v>0</v>
      </c>
      <c r="AP38" s="231">
        <f>IFERROR(SUM($Y34:AP34)/$I36,0)</f>
        <v>0</v>
      </c>
      <c r="AQ38" s="231">
        <f>IFERROR(SUM($Y34:AQ34)/$I36,0)</f>
        <v>0</v>
      </c>
      <c r="AR38" s="231">
        <f>IFERROR(SUM($Y34:AR34)/$I36,0)</f>
        <v>0</v>
      </c>
      <c r="AS38" s="231">
        <f>IFERROR(SUM($Y34:AS34)/$I36,0)</f>
        <v>0</v>
      </c>
      <c r="AT38" s="231">
        <f>IFERROR(SUM($Y34:AT34)/$I36,0)</f>
        <v>0</v>
      </c>
      <c r="AU38" s="231">
        <f>IFERROR(SUM($Y34:AU34)/$I36,0)</f>
        <v>0</v>
      </c>
      <c r="AV38" s="231">
        <f>IFERROR(SUM($Y34:AV34)/$I36,0)</f>
        <v>0</v>
      </c>
      <c r="AW38" s="231">
        <f>IFERROR(SUM($Y34:AW34)/$I36,0)</f>
        <v>0</v>
      </c>
      <c r="AX38" s="231">
        <f>IFERROR(SUM($Y34:AX34)/$I36,0)</f>
        <v>0</v>
      </c>
      <c r="AY38" s="231">
        <f>IFERROR(SUM($Y34:AY34)/$I36,0)</f>
        <v>0</v>
      </c>
      <c r="AZ38" s="231">
        <f>IFERROR(SUM($Y34:AZ34)/$I36,0)</f>
        <v>0</v>
      </c>
      <c r="BA38" s="231">
        <f>IFERROR(SUM($Y34:BA34)/$I36,0)</f>
        <v>0</v>
      </c>
      <c r="BB38" s="231">
        <f>IFERROR(SUM($Y34:BB34)/$I36,0)</f>
        <v>0</v>
      </c>
      <c r="BC38" s="231">
        <f>IFERROR(SUM($Y34:BC34)/$I36,0)</f>
        <v>0</v>
      </c>
      <c r="BD38" s="231">
        <f>IFERROR(SUM($Y34:BD34)/$I36,0)</f>
        <v>0</v>
      </c>
      <c r="BE38" s="231">
        <f>IFERROR(SUM($Y34:BE34)/$I36,0)</f>
        <v>0</v>
      </c>
      <c r="BF38" s="231">
        <f>IFERROR(SUM($Y34:BF34)/$I36,0)</f>
        <v>0</v>
      </c>
      <c r="BG38" s="231">
        <f>IFERROR(SUM($Y34:BG34)/$I36,0)</f>
        <v>0</v>
      </c>
      <c r="BH38" s="231">
        <f>IFERROR(SUM($Y34:BH34)/$I36,0)</f>
        <v>0</v>
      </c>
      <c r="BI38" s="231">
        <f>IFERROR(SUM($Y34:BI34)/$I36,0)</f>
        <v>0</v>
      </c>
      <c r="BJ38" s="231">
        <f>IFERROR(SUM($Y34:BJ34)/$I36,0)</f>
        <v>0</v>
      </c>
      <c r="BK38" s="231">
        <f>IFERROR(SUM($Y34:BK34)/$I36,0)</f>
        <v>0</v>
      </c>
      <c r="BL38" s="231">
        <f>IFERROR(SUM($Y34:BL34)/$I36,0)</f>
        <v>0</v>
      </c>
      <c r="BM38" s="231">
        <f>IFERROR(SUM($Y34:BM34)/$I36,0)</f>
        <v>0</v>
      </c>
      <c r="BN38" s="231">
        <f>IFERROR(SUM($Y34:BN34)/$I36,0)</f>
        <v>0</v>
      </c>
      <c r="BO38" s="231">
        <f>IFERROR(SUM($Y34:BO34)/$I36,0)</f>
        <v>0</v>
      </c>
      <c r="BP38" s="231">
        <f>IFERROR(SUM($Y34:BP34)/$I36,0)</f>
        <v>0</v>
      </c>
      <c r="BQ38" s="231">
        <f>IFERROR(SUM($Y34:BQ34)/$I36,0)</f>
        <v>0</v>
      </c>
      <c r="BR38" s="231">
        <f>IFERROR(SUM($Y34:BR34)/$I36,0)</f>
        <v>0</v>
      </c>
      <c r="BS38" s="231">
        <f>IFERROR(SUM($Y34:BS34)/$I36,0)</f>
        <v>0</v>
      </c>
      <c r="BT38" s="231">
        <f>IFERROR(SUM($Y34:BT34)/$I36,0)</f>
        <v>0</v>
      </c>
      <c r="BU38" s="231">
        <f>IFERROR(SUM($Y34:BU34)/$I36,0)</f>
        <v>0</v>
      </c>
      <c r="BV38" s="231">
        <f>IFERROR(SUM($Y34:BV34)/$I36,0)</f>
        <v>0</v>
      </c>
      <c r="BW38" s="231">
        <f>IFERROR(SUM($Y34:BW34)/$I36,0)</f>
        <v>0</v>
      </c>
      <c r="BX38" s="231">
        <f>IFERROR(SUM($Y34:BX34)/$I36,0)</f>
        <v>0</v>
      </c>
      <c r="BY38" s="231">
        <f>IFERROR(SUM($Y34:BY34)/$I36,0)</f>
        <v>0</v>
      </c>
      <c r="BZ38" s="231">
        <f>IFERROR(SUM($Y34:BZ34)/$I36,0)</f>
        <v>0</v>
      </c>
      <c r="CA38" s="231">
        <f>IFERROR(SUM($Y34:CA34)/$I36,0)</f>
        <v>0</v>
      </c>
      <c r="CB38" s="231">
        <f>IFERROR(SUM($Y34:CB34)/$I36,0)</f>
        <v>0</v>
      </c>
      <c r="CC38" s="231">
        <f>IFERROR(SUM($Y34:CC34)/$I36,0)</f>
        <v>0</v>
      </c>
      <c r="CD38" s="231">
        <f>IFERROR(SUM($Y34:CD34)/$I36,0)</f>
        <v>0</v>
      </c>
      <c r="CE38" s="231">
        <f>IFERROR(SUM($Y34:CE34)/$I36,0)</f>
        <v>0</v>
      </c>
      <c r="CF38" s="231">
        <f>IFERROR(SUM($Y34:CF34)/$I36,0)</f>
        <v>0</v>
      </c>
      <c r="CG38" s="231">
        <f>IFERROR(SUM($Y34:CG34)/$I36,0)</f>
        <v>0</v>
      </c>
      <c r="CH38" s="231">
        <f>IFERROR(SUM($Y34:CH34)/$I36,0)</f>
        <v>0</v>
      </c>
      <c r="CI38" s="231">
        <f>IFERROR(SUM($Y34:CI34)/$I36,0)</f>
        <v>0</v>
      </c>
      <c r="CJ38" s="231">
        <f>IFERROR(SUM($Y34:CJ34)/$I36,0)</f>
        <v>0</v>
      </c>
      <c r="CK38" s="231">
        <f>IFERROR(SUM($Y34:CK34)/$I36,0)</f>
        <v>0</v>
      </c>
      <c r="CL38" s="231">
        <f>IFERROR(SUM($Y34:CL34)/$I36,0)</f>
        <v>0</v>
      </c>
      <c r="CM38" s="231">
        <f>IFERROR(SUM($Y34:CM34)/$I36,0)</f>
        <v>0</v>
      </c>
      <c r="CN38" s="231">
        <f>IFERROR(SUM($Y34:CN34)/$I36,0)</f>
        <v>0</v>
      </c>
      <c r="CO38" s="231">
        <f>IFERROR(SUM($Y34:CO34)/$I36,0)</f>
        <v>0</v>
      </c>
      <c r="CP38" s="231">
        <f>IFERROR(SUM($Y34:CP34)/$I36,0)</f>
        <v>0</v>
      </c>
      <c r="CQ38" s="231">
        <f>IFERROR(SUM($Y34:CQ34)/$I36,0)</f>
        <v>0</v>
      </c>
      <c r="CR38" s="231">
        <f>IFERROR(SUM($Y34:CR34)/$I36,0)</f>
        <v>0</v>
      </c>
      <c r="CS38" s="231">
        <f>IFERROR(SUM($Y34:CS34)/$I36,0)</f>
        <v>0</v>
      </c>
      <c r="CT38" s="231">
        <f>IFERROR(SUM($Y34:CT34)/$I36,0)</f>
        <v>0</v>
      </c>
      <c r="CU38" s="231">
        <f>IFERROR(SUM($Y34:CU34)/$I36,0)</f>
        <v>0</v>
      </c>
      <c r="CV38" s="231">
        <f>IFERROR(SUM($Y34:CV34)/$I36,0)</f>
        <v>0</v>
      </c>
      <c r="CW38" s="231">
        <f>IFERROR(SUM($Y34:CW34)/$I36,0)</f>
        <v>0</v>
      </c>
      <c r="CX38" s="231">
        <f>IFERROR(SUM($Y34:CX34)/$I36,0)</f>
        <v>0</v>
      </c>
      <c r="CY38" s="231">
        <f>IFERROR(SUM($Y34:CY34)/$I36,0)</f>
        <v>0</v>
      </c>
      <c r="CZ38" s="231">
        <f>IFERROR(SUM($Y34:CZ34)/$I36,0)</f>
        <v>0</v>
      </c>
      <c r="DA38" s="231">
        <f>IFERROR(SUM($Y34:DA34)/$I36,0)</f>
        <v>0</v>
      </c>
      <c r="DB38" s="231">
        <f>IFERROR(SUM($Y34:DB34)/$I36,0)</f>
        <v>0</v>
      </c>
      <c r="DC38" s="231">
        <f>IFERROR(SUM($Y34:DC34)/$I36,0)</f>
        <v>0</v>
      </c>
      <c r="DD38" s="231">
        <f>IFERROR(SUM($Y34:DD34)/$I36,0)</f>
        <v>0</v>
      </c>
      <c r="DE38" s="231">
        <f>IFERROR(SUM($Y34:DE34)/$I36,0)</f>
        <v>0</v>
      </c>
      <c r="DF38" s="231">
        <f>IFERROR(SUM($Y34:DF34)/$I36,0)</f>
        <v>0</v>
      </c>
      <c r="DG38" s="231">
        <f>IFERROR(SUM($Y34:DG34)/$I36,0)</f>
        <v>0</v>
      </c>
      <c r="DH38" s="231">
        <f>IFERROR(SUM($Y34:DH34)/$I36,0)</f>
        <v>0</v>
      </c>
      <c r="DI38" s="231">
        <f>IFERROR(SUM($Y34:DI34)/$I36,0)</f>
        <v>0</v>
      </c>
      <c r="DJ38" s="231">
        <f>IFERROR(SUM($Y34:DJ34)/$I36,0)</f>
        <v>0</v>
      </c>
      <c r="DK38" s="231">
        <f>IFERROR(SUM($Y34:DK34)/$I36,0)</f>
        <v>0</v>
      </c>
      <c r="DL38" s="231">
        <f>IFERROR(SUM($Y34:DL34)/$I36,0)</f>
        <v>0</v>
      </c>
      <c r="DM38" s="231">
        <f>IFERROR(SUM($Y34:DM34)/$I36,0)</f>
        <v>0</v>
      </c>
      <c r="DN38" s="231">
        <f>IFERROR(SUM($Y34:DN34)/$I36,0)</f>
        <v>0</v>
      </c>
      <c r="DO38" s="231">
        <f>IFERROR(SUM($Y34:DO34)/$I36,0)</f>
        <v>0</v>
      </c>
      <c r="DP38" s="231">
        <f>IFERROR(SUM($Y34:DP34)/$I36,0)</f>
        <v>0</v>
      </c>
      <c r="DQ38" s="231">
        <f>IFERROR(SUM($Y34:DQ34)/$I36,0)</f>
        <v>0</v>
      </c>
      <c r="DR38" s="231">
        <f>IFERROR(SUM($Y34:DR34)/$I36,0)</f>
        <v>0</v>
      </c>
      <c r="DS38" s="231">
        <f>IFERROR(SUM($Y34:DS34)/$I36,0)</f>
        <v>0</v>
      </c>
      <c r="DT38" s="231">
        <f>IFERROR(SUM($Y34:DT34)/$I36,0)</f>
        <v>0</v>
      </c>
      <c r="DU38" s="231">
        <f>IFERROR(SUM($Y34:DU34)/$I36,0)</f>
        <v>0</v>
      </c>
      <c r="DV38" s="231">
        <f>IFERROR(SUM($Y34:DV34)/$I36,0)</f>
        <v>0</v>
      </c>
      <c r="DW38" s="231">
        <f>IFERROR(SUM($Y34:DW34)/$I36,0)</f>
        <v>0</v>
      </c>
      <c r="DX38" s="231">
        <f>IFERROR(SUM($Y34:DX34)/$I36,0)</f>
        <v>0</v>
      </c>
      <c r="DY38" s="231">
        <f>IFERROR(SUM($Y34:DY34)/$I36,0)</f>
        <v>0</v>
      </c>
      <c r="DZ38" s="231">
        <f>IFERROR(SUM($Y34:DZ34)/$I36,0)</f>
        <v>0</v>
      </c>
      <c r="EA38" s="231">
        <f>IFERROR(SUM($Y34:EA34)/$I36,0)</f>
        <v>0</v>
      </c>
      <c r="EB38" s="231">
        <f>IFERROR(SUM($Y34:EB34)/$I36,0)</f>
        <v>0</v>
      </c>
      <c r="EC38" s="231">
        <f>IFERROR(SUM($Y34:EC34)/$I36,0)</f>
        <v>0</v>
      </c>
      <c r="ED38" s="231">
        <f>IFERROR(SUM($Y34:ED34)/$I36,0)</f>
        <v>0</v>
      </c>
      <c r="EE38" s="231">
        <f>IFERROR(SUM($Y34:EE34)/$I36,0)</f>
        <v>0</v>
      </c>
      <c r="EF38" s="231">
        <f>IFERROR(SUM($Y34:EF34)/$I36,0)</f>
        <v>0</v>
      </c>
      <c r="EG38" s="232">
        <f>IFERROR(SUM($Y34:EG34)/$I36,0)</f>
        <v>0</v>
      </c>
      <c r="EI38" s="201">
        <f>N38-SUM(O38:X38)</f>
        <v>0</v>
      </c>
    </row>
    <row r="39" spans="2:139" ht="16.05" customHeight="1" thickBot="1" x14ac:dyDescent="0.3">
      <c r="B39" s="161" t="str">
        <f t="shared" si="102"/>
        <v>XS06</v>
      </c>
      <c r="C39" s="162">
        <f t="shared" si="103"/>
        <v>0</v>
      </c>
      <c r="D39" s="163">
        <f t="shared" si="104"/>
        <v>0</v>
      </c>
      <c r="E39" s="178">
        <f t="shared" si="105"/>
        <v>0</v>
      </c>
      <c r="F39" s="163">
        <f t="shared" si="106"/>
        <v>0</v>
      </c>
      <c r="G39" s="178">
        <f t="shared" si="107"/>
        <v>0</v>
      </c>
      <c r="H39" s="162">
        <f t="shared" si="108"/>
        <v>0</v>
      </c>
      <c r="I39" s="185">
        <f t="shared" si="108"/>
        <v>0</v>
      </c>
      <c r="J39" s="151" t="s">
        <v>351</v>
      </c>
      <c r="K39" s="172" t="s">
        <v>355</v>
      </c>
      <c r="L39" s="209"/>
      <c r="M39" s="191"/>
      <c r="N39" s="197">
        <f>MAX(O39:X39)</f>
        <v>0</v>
      </c>
      <c r="O39" s="828">
        <f>IFERROR(SUM($O37:O37)/SUM($O35:O35),0)</f>
        <v>0</v>
      </c>
      <c r="P39" s="829">
        <f>IFERROR(SUM($O37:P37)/SUM($O35:P35),0)</f>
        <v>0</v>
      </c>
      <c r="Q39" s="829">
        <f>IFERROR(SUM($O37:Q37)/SUM($O35:Q35),0)</f>
        <v>0</v>
      </c>
      <c r="R39" s="829">
        <f>IFERROR(SUM($O37:R37)/SUM($O35:R35),0)</f>
        <v>0</v>
      </c>
      <c r="S39" s="829">
        <f>IFERROR(SUM($O37:S37)/SUM($O35:S35),0)</f>
        <v>0</v>
      </c>
      <c r="T39" s="829">
        <f>IFERROR(SUM($O37:T37)/SUM($O35:T35),0)</f>
        <v>0</v>
      </c>
      <c r="U39" s="829">
        <f>IFERROR(SUM($O37:U37)/SUM($O35:U35),0)</f>
        <v>0</v>
      </c>
      <c r="V39" s="829">
        <f>IFERROR(SUM($O37:V37)/SUM($O35:V35),0)</f>
        <v>0</v>
      </c>
      <c r="W39" s="829">
        <f>IFERROR(SUM($O37:W37)/SUM($O35:W35),0)</f>
        <v>0</v>
      </c>
      <c r="X39" s="830">
        <f>IFERROR(SUM($O37:X37)/SUM($O35:X35),0)</f>
        <v>0</v>
      </c>
      <c r="Y39" s="233">
        <f>IFERROR(SUM($Y37:Y37)/SUM($Y35:Y35),0)</f>
        <v>0</v>
      </c>
      <c r="Z39" s="233">
        <f>IFERROR(SUM($Y37:Z37)/SUM($Y35:Z35),0)</f>
        <v>0</v>
      </c>
      <c r="AA39" s="233">
        <f>IFERROR(SUM($Y37:AA37)/SUM($Y35:AA35),0)</f>
        <v>0</v>
      </c>
      <c r="AB39" s="233">
        <f>IFERROR(SUM($Y37:AB37)/SUM($Y35:AB35),0)</f>
        <v>0</v>
      </c>
      <c r="AC39" s="233">
        <f>IFERROR(SUM($Y37:AC37)/SUM($Y35:AC35),0)</f>
        <v>0</v>
      </c>
      <c r="AD39" s="233">
        <f>IFERROR(SUM($Y37:AD37)/SUM($Y35:AD35),0)</f>
        <v>0</v>
      </c>
      <c r="AE39" s="233">
        <f>IFERROR(SUM($Y37:AE37)/SUM($Y35:AE35),0)</f>
        <v>0</v>
      </c>
      <c r="AF39" s="233">
        <f>IFERROR(SUM($Y37:AF37)/SUM($Y35:AF35),0)</f>
        <v>0</v>
      </c>
      <c r="AG39" s="233">
        <f>IFERROR(SUM($Y37:AG37)/SUM($Y35:AG35),0)</f>
        <v>0</v>
      </c>
      <c r="AH39" s="233">
        <f>IFERROR(SUM($Y37:AH37)/SUM($Y35:AH35),0)</f>
        <v>0</v>
      </c>
      <c r="AI39" s="233">
        <f>IFERROR(SUM($Y37:AI37)/SUM($Y35:AI35),0)</f>
        <v>0</v>
      </c>
      <c r="AJ39" s="233">
        <f>IFERROR(SUM($Y37:AJ37)/SUM($Y35:AJ35),0)</f>
        <v>0</v>
      </c>
      <c r="AK39" s="233">
        <f>IFERROR(SUM($Y37:AK37)/SUM($Y35:AK35),0)</f>
        <v>0</v>
      </c>
      <c r="AL39" s="233">
        <f>IFERROR(SUM($Y37:AL37)/SUM($Y35:AL35),0)</f>
        <v>0</v>
      </c>
      <c r="AM39" s="233">
        <f>IFERROR(SUM($Y37:AM37)/SUM($Y35:AM35),0)</f>
        <v>0</v>
      </c>
      <c r="AN39" s="233">
        <f>IFERROR(SUM($Y37:AN37)/SUM($Y35:AN35),0)</f>
        <v>0</v>
      </c>
      <c r="AO39" s="233">
        <f>IFERROR(SUM($Y37:AO37)/SUM($Y35:AO35),0)</f>
        <v>0</v>
      </c>
      <c r="AP39" s="233">
        <f>IFERROR(SUM($Y37:AP37)/SUM($Y35:AP35),0)</f>
        <v>0</v>
      </c>
      <c r="AQ39" s="233">
        <f>IFERROR(SUM($Y37:AQ37)/SUM($Y35:AQ35),0)</f>
        <v>0</v>
      </c>
      <c r="AR39" s="233">
        <f>IFERROR(SUM($Y37:AR37)/SUM($Y35:AR35),0)</f>
        <v>0</v>
      </c>
      <c r="AS39" s="233">
        <f>IFERROR(SUM($Y37:AS37)/SUM($Y35:AS35),0)</f>
        <v>0</v>
      </c>
      <c r="AT39" s="233">
        <f>IFERROR(SUM($Y37:AT37)/SUM($Y35:AT35),0)</f>
        <v>0</v>
      </c>
      <c r="AU39" s="233">
        <f>IFERROR(SUM($Y37:AU37)/SUM($Y35:AU35),0)</f>
        <v>0</v>
      </c>
      <c r="AV39" s="233">
        <f>IFERROR(SUM($Y37:AV37)/SUM($Y35:AV35),0)</f>
        <v>0</v>
      </c>
      <c r="AW39" s="233">
        <f>IFERROR(SUM($Y37:AW37)/SUM($Y35:AW35),0)</f>
        <v>0</v>
      </c>
      <c r="AX39" s="233">
        <f>IFERROR(SUM($Y37:AX37)/SUM($Y35:AX35),0)</f>
        <v>0</v>
      </c>
      <c r="AY39" s="233">
        <f>IFERROR(SUM($Y37:AY37)/SUM($Y35:AY35),0)</f>
        <v>0</v>
      </c>
      <c r="AZ39" s="233">
        <f>IFERROR(SUM($Y37:AZ37)/SUM($Y35:AZ35),0)</f>
        <v>0</v>
      </c>
      <c r="BA39" s="233">
        <f>IFERROR(SUM($Y37:BA37)/SUM($Y35:BA35),0)</f>
        <v>0</v>
      </c>
      <c r="BB39" s="233">
        <f>IFERROR(SUM($Y37:BB37)/SUM($Y35:BB35),0)</f>
        <v>0</v>
      </c>
      <c r="BC39" s="233">
        <f>IFERROR(SUM($Y37:BC37)/SUM($Y35:BC35),0)</f>
        <v>0</v>
      </c>
      <c r="BD39" s="233">
        <f>IFERROR(SUM($Y37:BD37)/SUM($Y35:BD35),0)</f>
        <v>0</v>
      </c>
      <c r="BE39" s="233">
        <f>IFERROR(SUM($Y37:BE37)/SUM($Y35:BE35),0)</f>
        <v>0</v>
      </c>
      <c r="BF39" s="233">
        <f>IFERROR(SUM($Y37:BF37)/SUM($Y35:BF35),0)</f>
        <v>0</v>
      </c>
      <c r="BG39" s="233">
        <f>IFERROR(SUM($Y37:BG37)/SUM($Y35:BG35),0)</f>
        <v>0</v>
      </c>
      <c r="BH39" s="233">
        <f>IFERROR(SUM($Y37:BH37)/SUM($Y35:BH35),0)</f>
        <v>0</v>
      </c>
      <c r="BI39" s="233">
        <f>IFERROR(SUM($Y37:BI37)/SUM($Y35:BI35),0)</f>
        <v>0</v>
      </c>
      <c r="BJ39" s="233">
        <f>IFERROR(SUM($Y37:BJ37)/SUM($Y35:BJ35),0)</f>
        <v>0</v>
      </c>
      <c r="BK39" s="233">
        <f>IFERROR(SUM($Y37:BK37)/SUM($Y35:BK35),0)</f>
        <v>0</v>
      </c>
      <c r="BL39" s="233">
        <f>IFERROR(SUM($Y37:BL37)/SUM($Y35:BL35),0)</f>
        <v>0</v>
      </c>
      <c r="BM39" s="233">
        <f>IFERROR(SUM($Y37:BM37)/SUM($Y35:BM35),0)</f>
        <v>0</v>
      </c>
      <c r="BN39" s="233">
        <f>IFERROR(SUM($Y37:BN37)/SUM($Y35:BN35),0)</f>
        <v>0</v>
      </c>
      <c r="BO39" s="233">
        <f>IFERROR(SUM($Y37:BO37)/SUM($Y35:BO35),0)</f>
        <v>0</v>
      </c>
      <c r="BP39" s="233">
        <f>IFERROR(SUM($Y37:BP37)/SUM($Y35:BP35),0)</f>
        <v>0</v>
      </c>
      <c r="BQ39" s="233">
        <f>IFERROR(SUM($Y37:BQ37)/SUM($Y35:BQ35),0)</f>
        <v>0</v>
      </c>
      <c r="BR39" s="233">
        <f>IFERROR(SUM($Y37:BR37)/SUM($Y35:BR35),0)</f>
        <v>0</v>
      </c>
      <c r="BS39" s="233">
        <f>IFERROR(SUM($Y37:BS37)/SUM($Y35:BS35),0)</f>
        <v>0</v>
      </c>
      <c r="BT39" s="233">
        <f>IFERROR(SUM($Y37:BT37)/SUM($Y35:BT35),0)</f>
        <v>0</v>
      </c>
      <c r="BU39" s="233">
        <f>IFERROR(SUM($Y37:BU37)/SUM($Y35:BU35),0)</f>
        <v>0</v>
      </c>
      <c r="BV39" s="233">
        <f>IFERROR(SUM($Y37:BV37)/SUM($Y35:BV35),0)</f>
        <v>0</v>
      </c>
      <c r="BW39" s="233">
        <f>IFERROR(SUM($Y37:BW37)/SUM($Y35:BW35),0)</f>
        <v>0</v>
      </c>
      <c r="BX39" s="233">
        <f>IFERROR(SUM($Y37:BX37)/SUM($Y35:BX35),0)</f>
        <v>0</v>
      </c>
      <c r="BY39" s="233">
        <f>IFERROR(SUM($Y37:BY37)/SUM($Y35:BY35),0)</f>
        <v>0</v>
      </c>
      <c r="BZ39" s="233">
        <f>IFERROR(SUM($Y37:BZ37)/SUM($Y35:BZ35),0)</f>
        <v>0</v>
      </c>
      <c r="CA39" s="233">
        <f>IFERROR(SUM($Y37:CA37)/SUM($Y35:CA35),0)</f>
        <v>0</v>
      </c>
      <c r="CB39" s="233">
        <f>IFERROR(SUM($Y37:CB37)/SUM($Y35:CB35),0)</f>
        <v>0</v>
      </c>
      <c r="CC39" s="233">
        <f>IFERROR(SUM($Y37:CC37)/SUM($Y35:CC35),0)</f>
        <v>0</v>
      </c>
      <c r="CD39" s="233">
        <f>IFERROR(SUM($Y37:CD37)/SUM($Y35:CD35),0)</f>
        <v>0</v>
      </c>
      <c r="CE39" s="233">
        <f>IFERROR(SUM($Y37:CE37)/SUM($Y35:CE35),0)</f>
        <v>0</v>
      </c>
      <c r="CF39" s="233">
        <f>IFERROR(SUM($Y37:CF37)/SUM($Y35:CF35),0)</f>
        <v>0</v>
      </c>
      <c r="CG39" s="233">
        <f>IFERROR(SUM($Y37:CG37)/SUM($Y35:CG35),0)</f>
        <v>0</v>
      </c>
      <c r="CH39" s="233">
        <f>IFERROR(SUM($Y37:CH37)/SUM($Y35:CH35),0)</f>
        <v>0</v>
      </c>
      <c r="CI39" s="233">
        <f>IFERROR(SUM($Y37:CI37)/SUM($Y35:CI35),0)</f>
        <v>0</v>
      </c>
      <c r="CJ39" s="233">
        <f>IFERROR(SUM($Y37:CJ37)/SUM($Y35:CJ35),0)</f>
        <v>0</v>
      </c>
      <c r="CK39" s="233">
        <f>IFERROR(SUM($Y37:CK37)/SUM($Y35:CK35),0)</f>
        <v>0</v>
      </c>
      <c r="CL39" s="233">
        <f>IFERROR(SUM($Y37:CL37)/SUM($Y35:CL35),0)</f>
        <v>0</v>
      </c>
      <c r="CM39" s="233">
        <f>IFERROR(SUM($Y37:CM37)/SUM($Y35:CM35),0)</f>
        <v>0</v>
      </c>
      <c r="CN39" s="233">
        <f>IFERROR(SUM($Y37:CN37)/SUM($Y35:CN35),0)</f>
        <v>0</v>
      </c>
      <c r="CO39" s="233">
        <f>IFERROR(SUM($Y37:CO37)/SUM($Y35:CO35),0)</f>
        <v>0</v>
      </c>
      <c r="CP39" s="233">
        <f>IFERROR(SUM($Y37:CP37)/SUM($Y35:CP35),0)</f>
        <v>0</v>
      </c>
      <c r="CQ39" s="233">
        <f>IFERROR(SUM($Y37:CQ37)/SUM($Y35:CQ35),0)</f>
        <v>0</v>
      </c>
      <c r="CR39" s="233">
        <f>IFERROR(SUM($Y37:CR37)/SUM($Y35:CR35),0)</f>
        <v>0</v>
      </c>
      <c r="CS39" s="233">
        <f>IFERROR(SUM($Y37:CS37)/SUM($Y35:CS35),0)</f>
        <v>0</v>
      </c>
      <c r="CT39" s="233">
        <f>IFERROR(SUM($Y37:CT37)/SUM($Y35:CT35),0)</f>
        <v>0</v>
      </c>
      <c r="CU39" s="233">
        <f>IFERROR(SUM($Y37:CU37)/SUM($Y35:CU35),0)</f>
        <v>0</v>
      </c>
      <c r="CV39" s="233">
        <f>IFERROR(SUM($Y37:CV37)/SUM($Y35:CV35),0)</f>
        <v>0</v>
      </c>
      <c r="CW39" s="233">
        <f>IFERROR(SUM($Y37:CW37)/SUM($Y35:CW35),0)</f>
        <v>0</v>
      </c>
      <c r="CX39" s="233">
        <f>IFERROR(SUM($Y37:CX37)/SUM($Y35:CX35),0)</f>
        <v>0</v>
      </c>
      <c r="CY39" s="233">
        <f>IFERROR(SUM($Y37:CY37)/SUM($Y35:CY35),0)</f>
        <v>0</v>
      </c>
      <c r="CZ39" s="233">
        <f>IFERROR(SUM($Y37:CZ37)/SUM($Y35:CZ35),0)</f>
        <v>0</v>
      </c>
      <c r="DA39" s="233">
        <f>IFERROR(SUM($Y37:DA37)/SUM($Y35:DA35),0)</f>
        <v>0</v>
      </c>
      <c r="DB39" s="233">
        <f>IFERROR(SUM($Y37:DB37)/SUM($Y35:DB35),0)</f>
        <v>0</v>
      </c>
      <c r="DC39" s="233">
        <f>IFERROR(SUM($Y37:DC37)/SUM($Y35:DC35),0)</f>
        <v>0</v>
      </c>
      <c r="DD39" s="233">
        <f>IFERROR(SUM($Y37:DD37)/SUM($Y35:DD35),0)</f>
        <v>0</v>
      </c>
      <c r="DE39" s="233">
        <f>IFERROR(SUM($Y37:DE37)/SUM($Y35:DE35),0)</f>
        <v>0</v>
      </c>
      <c r="DF39" s="233">
        <f>IFERROR(SUM($Y37:DF37)/SUM($Y35:DF35),0)</f>
        <v>0</v>
      </c>
      <c r="DG39" s="233">
        <f>IFERROR(SUM($Y37:DG37)/SUM($Y35:DG35),0)</f>
        <v>0</v>
      </c>
      <c r="DH39" s="233">
        <f>IFERROR(SUM($Y37:DH37)/SUM($Y35:DH35),0)</f>
        <v>0</v>
      </c>
      <c r="DI39" s="233">
        <f>IFERROR(SUM($Y37:DI37)/SUM($Y35:DI35),0)</f>
        <v>0</v>
      </c>
      <c r="DJ39" s="233">
        <f>IFERROR(SUM($Y37:DJ37)/SUM($Y35:DJ35),0)</f>
        <v>0</v>
      </c>
      <c r="DK39" s="233">
        <f>IFERROR(SUM($Y37:DK37)/SUM($Y35:DK35),0)</f>
        <v>0</v>
      </c>
      <c r="DL39" s="233">
        <f>IFERROR(SUM($Y37:DL37)/SUM($Y35:DL35),0)</f>
        <v>0</v>
      </c>
      <c r="DM39" s="233">
        <f>IFERROR(SUM($Y37:DM37)/SUM($Y35:DM35),0)</f>
        <v>0</v>
      </c>
      <c r="DN39" s="233">
        <f>IFERROR(SUM($Y37:DN37)/SUM($Y35:DN35),0)</f>
        <v>0</v>
      </c>
      <c r="DO39" s="233">
        <f>IFERROR(SUM($Y37:DO37)/SUM($Y35:DO35),0)</f>
        <v>0</v>
      </c>
      <c r="DP39" s="233">
        <f>IFERROR(SUM($Y37:DP37)/SUM($Y35:DP35),0)</f>
        <v>0</v>
      </c>
      <c r="DQ39" s="233">
        <f>IFERROR(SUM($Y37:DQ37)/SUM($Y35:DQ35),0)</f>
        <v>0</v>
      </c>
      <c r="DR39" s="233">
        <f>IFERROR(SUM($Y37:DR37)/SUM($Y35:DR35),0)</f>
        <v>0</v>
      </c>
      <c r="DS39" s="233">
        <f>IFERROR(SUM($Y37:DS37)/SUM($Y35:DS35),0)</f>
        <v>0</v>
      </c>
      <c r="DT39" s="233">
        <f>IFERROR(SUM($Y37:DT37)/SUM($Y35:DT35),0)</f>
        <v>0</v>
      </c>
      <c r="DU39" s="233">
        <f>IFERROR(SUM($Y37:DU37)/SUM($Y35:DU35),0)</f>
        <v>0</v>
      </c>
      <c r="DV39" s="233">
        <f>IFERROR(SUM($Y37:DV37)/SUM($Y35:DV35),0)</f>
        <v>0</v>
      </c>
      <c r="DW39" s="233">
        <f>IFERROR(SUM($Y37:DW37)/SUM($Y35:DW35),0)</f>
        <v>0</v>
      </c>
      <c r="DX39" s="233">
        <f>IFERROR(SUM($Y37:DX37)/SUM($Y35:DX35),0)</f>
        <v>0</v>
      </c>
      <c r="DY39" s="233">
        <f>IFERROR(SUM($Y37:DY37)/SUM($Y35:DY35),0)</f>
        <v>0</v>
      </c>
      <c r="DZ39" s="233">
        <f>IFERROR(SUM($Y37:DZ37)/SUM($Y35:DZ35),0)</f>
        <v>0</v>
      </c>
      <c r="EA39" s="233">
        <f>IFERROR(SUM($Y37:EA37)/SUM($Y35:EA35),0)</f>
        <v>0</v>
      </c>
      <c r="EB39" s="233">
        <f>IFERROR(SUM($Y37:EB37)/SUM($Y35:EB35),0)</f>
        <v>0</v>
      </c>
      <c r="EC39" s="233">
        <f>IFERROR(SUM($Y37:EC37)/SUM($Y35:EC35),0)</f>
        <v>0</v>
      </c>
      <c r="ED39" s="233">
        <f>IFERROR(SUM($Y37:ED37)/SUM($Y35:ED35),0)</f>
        <v>0</v>
      </c>
      <c r="EE39" s="233">
        <f>IFERROR(SUM($Y37:EE37)/SUM($Y35:EE35),0)</f>
        <v>0</v>
      </c>
      <c r="EF39" s="233">
        <f>IFERROR(SUM($Y37:EF37)/SUM($Y35:EF35),0)</f>
        <v>0</v>
      </c>
      <c r="EG39" s="234">
        <f>IFERROR(SUM($Y37:EG37)/SUM($Y35:EG35),0)</f>
        <v>0</v>
      </c>
      <c r="EI39" s="201">
        <f>N37-N35</f>
        <v>0</v>
      </c>
    </row>
    <row r="40" spans="2:139" ht="16.05" customHeight="1" x14ac:dyDescent="0.25">
      <c r="B40" s="155" t="str">
        <f>'B2-规划信息'!B34</f>
        <v>XS07</v>
      </c>
      <c r="C40" s="156">
        <f>'B2-规划信息'!C34</f>
        <v>0</v>
      </c>
      <c r="D40" s="157">
        <f>'B2-规划信息'!D34</f>
        <v>0</v>
      </c>
      <c r="E40" s="175">
        <f>'B2-规划信息'!E34</f>
        <v>0</v>
      </c>
      <c r="F40" s="157">
        <f>'B2-规划信息'!F34</f>
        <v>0</v>
      </c>
      <c r="G40" s="175">
        <f>'B2-规划信息'!G34</f>
        <v>0</v>
      </c>
      <c r="H40" s="156">
        <f>'B2-规划信息'!H34</f>
        <v>0</v>
      </c>
      <c r="I40" s="182">
        <f>'B2-规划信息'!L34</f>
        <v>0</v>
      </c>
      <c r="J40" s="149" t="str">
        <f>"签约"&amp;IF(D40="车位","个数","面积")</f>
        <v>签约面积</v>
      </c>
      <c r="K40" s="171" t="s">
        <v>352</v>
      </c>
      <c r="L40" s="207"/>
      <c r="M40" s="188">
        <f>N40-L40</f>
        <v>0</v>
      </c>
      <c r="N40" s="194">
        <f>SUM(Y40:EG40)</f>
        <v>0</v>
      </c>
      <c r="O40" s="822">
        <f t="shared" ref="O40:X41" si="121">SUMIF($Y$1:$EG$1,O$3,$Y40:$EG40)</f>
        <v>0</v>
      </c>
      <c r="P40" s="823">
        <f t="shared" si="121"/>
        <v>0</v>
      </c>
      <c r="Q40" s="823">
        <f t="shared" si="121"/>
        <v>0</v>
      </c>
      <c r="R40" s="823">
        <f t="shared" si="121"/>
        <v>0</v>
      </c>
      <c r="S40" s="823">
        <f t="shared" si="121"/>
        <v>0</v>
      </c>
      <c r="T40" s="823">
        <f t="shared" si="121"/>
        <v>0</v>
      </c>
      <c r="U40" s="823">
        <f t="shared" si="121"/>
        <v>0</v>
      </c>
      <c r="V40" s="823">
        <f t="shared" si="121"/>
        <v>0</v>
      </c>
      <c r="W40" s="823">
        <f t="shared" si="121"/>
        <v>0</v>
      </c>
      <c r="X40" s="824">
        <f t="shared" si="121"/>
        <v>0</v>
      </c>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29"/>
      <c r="EI40" s="201">
        <f>N40-SUM(O40:X40)</f>
        <v>0</v>
      </c>
    </row>
    <row r="41" spans="2:139" ht="16.05" customHeight="1" x14ac:dyDescent="0.25">
      <c r="B41" s="158" t="str">
        <f t="shared" ref="B41:B45" si="122">B40</f>
        <v>XS07</v>
      </c>
      <c r="C41" s="159">
        <f t="shared" ref="C41:C45" si="123">C40</f>
        <v>0</v>
      </c>
      <c r="D41" s="160">
        <f t="shared" ref="D41:D45" si="124">D40</f>
        <v>0</v>
      </c>
      <c r="E41" s="176">
        <f t="shared" ref="E41:E45" si="125">E40</f>
        <v>0</v>
      </c>
      <c r="F41" s="160">
        <f t="shared" ref="F41:F45" si="126">F40</f>
        <v>0</v>
      </c>
      <c r="G41" s="176">
        <f t="shared" ref="G41:G45" si="127">G40</f>
        <v>0</v>
      </c>
      <c r="H41" s="159">
        <f t="shared" ref="H41:I45" si="128">H40</f>
        <v>0</v>
      </c>
      <c r="I41" s="183">
        <f t="shared" si="128"/>
        <v>0</v>
      </c>
      <c r="J41" s="149" t="s">
        <v>347</v>
      </c>
      <c r="K41" s="171" t="s">
        <v>353</v>
      </c>
      <c r="L41" s="207"/>
      <c r="M41" s="188">
        <f t="shared" ref="M41:M43" si="129">N41-L41</f>
        <v>0</v>
      </c>
      <c r="N41" s="194">
        <f>SUM(Y41:EG41)</f>
        <v>0</v>
      </c>
      <c r="O41" s="822">
        <f t="shared" si="121"/>
        <v>0</v>
      </c>
      <c r="P41" s="823">
        <f t="shared" si="121"/>
        <v>0</v>
      </c>
      <c r="Q41" s="823">
        <f t="shared" si="121"/>
        <v>0</v>
      </c>
      <c r="R41" s="823">
        <f t="shared" si="121"/>
        <v>0</v>
      </c>
      <c r="S41" s="823">
        <f t="shared" si="121"/>
        <v>0</v>
      </c>
      <c r="T41" s="823">
        <f t="shared" si="121"/>
        <v>0</v>
      </c>
      <c r="U41" s="823">
        <f t="shared" si="121"/>
        <v>0</v>
      </c>
      <c r="V41" s="823">
        <f t="shared" si="121"/>
        <v>0</v>
      </c>
      <c r="W41" s="823">
        <f t="shared" si="121"/>
        <v>0</v>
      </c>
      <c r="X41" s="824">
        <f t="shared" si="121"/>
        <v>0</v>
      </c>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29"/>
      <c r="EI41" s="201">
        <f t="shared" ref="EI41" si="130">N41-SUM(O41:X41)</f>
        <v>0</v>
      </c>
    </row>
    <row r="42" spans="2:139" ht="16.05" customHeight="1" x14ac:dyDescent="0.25">
      <c r="B42" s="153" t="str">
        <f t="shared" si="122"/>
        <v>XS07</v>
      </c>
      <c r="C42" s="154">
        <f t="shared" si="123"/>
        <v>0</v>
      </c>
      <c r="D42" s="152">
        <f t="shared" si="124"/>
        <v>0</v>
      </c>
      <c r="E42" s="177">
        <f t="shared" si="125"/>
        <v>0</v>
      </c>
      <c r="F42" s="152">
        <f t="shared" si="126"/>
        <v>0</v>
      </c>
      <c r="G42" s="177">
        <f t="shared" si="127"/>
        <v>0</v>
      </c>
      <c r="H42" s="154">
        <f t="shared" si="128"/>
        <v>0</v>
      </c>
      <c r="I42" s="184">
        <f t="shared" si="128"/>
        <v>0</v>
      </c>
      <c r="J42" s="149" t="s">
        <v>348</v>
      </c>
      <c r="K42" s="171" t="s">
        <v>354</v>
      </c>
      <c r="L42" s="207"/>
      <c r="M42" s="188">
        <f t="shared" si="129"/>
        <v>0</v>
      </c>
      <c r="N42" s="194">
        <f>IFERROR(N41/N40*10000,0)</f>
        <v>0</v>
      </c>
      <c r="O42" s="822">
        <f>IFERROR(O41/O40*10000,0)</f>
        <v>0</v>
      </c>
      <c r="P42" s="823">
        <f t="shared" ref="P42" si="131">IFERROR(P41/P40*10000,0)</f>
        <v>0</v>
      </c>
      <c r="Q42" s="823">
        <f t="shared" ref="Q42" si="132">IFERROR(Q41/Q40*10000,0)</f>
        <v>0</v>
      </c>
      <c r="R42" s="823">
        <f t="shared" ref="R42" si="133">IFERROR(R41/R40*10000,0)</f>
        <v>0</v>
      </c>
      <c r="S42" s="823">
        <f>IFERROR(S41/S40*10000,0)</f>
        <v>0</v>
      </c>
      <c r="T42" s="823">
        <f t="shared" ref="T42" si="134">IFERROR(T41/T40*10000,0)</f>
        <v>0</v>
      </c>
      <c r="U42" s="823">
        <f t="shared" ref="U42" si="135">IFERROR(U41/U40*10000,0)</f>
        <v>0</v>
      </c>
      <c r="V42" s="823">
        <f t="shared" ref="V42" si="136">IFERROR(V41/V40*10000,0)</f>
        <v>0</v>
      </c>
      <c r="W42" s="823">
        <f t="shared" ref="W42" si="137">IFERROR(W41/W40*10000,0)</f>
        <v>0</v>
      </c>
      <c r="X42" s="824">
        <f t="shared" ref="X42" si="138">IFERROR(X41/X40*10000,0)</f>
        <v>0</v>
      </c>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205"/>
      <c r="DX42" s="205"/>
      <c r="DY42" s="205"/>
      <c r="DZ42" s="205"/>
      <c r="EA42" s="205"/>
      <c r="EB42" s="205"/>
      <c r="EC42" s="205"/>
      <c r="ED42" s="205"/>
      <c r="EE42" s="205"/>
      <c r="EF42" s="205"/>
      <c r="EG42" s="229"/>
      <c r="EI42" s="201">
        <f>I42-N40</f>
        <v>0</v>
      </c>
    </row>
    <row r="43" spans="2:139" ht="16.05" customHeight="1" x14ac:dyDescent="0.25">
      <c r="B43" s="158" t="str">
        <f t="shared" si="122"/>
        <v>XS07</v>
      </c>
      <c r="C43" s="159">
        <f t="shared" si="123"/>
        <v>0</v>
      </c>
      <c r="D43" s="160">
        <f t="shared" si="124"/>
        <v>0</v>
      </c>
      <c r="E43" s="176">
        <f t="shared" si="125"/>
        <v>0</v>
      </c>
      <c r="F43" s="160">
        <f t="shared" si="126"/>
        <v>0</v>
      </c>
      <c r="G43" s="176">
        <f t="shared" si="127"/>
        <v>0</v>
      </c>
      <c r="H43" s="159">
        <f t="shared" si="128"/>
        <v>0</v>
      </c>
      <c r="I43" s="183">
        <f t="shared" si="128"/>
        <v>0</v>
      </c>
      <c r="J43" s="149" t="s">
        <v>349</v>
      </c>
      <c r="K43" s="171" t="s">
        <v>353</v>
      </c>
      <c r="L43" s="207"/>
      <c r="M43" s="188">
        <f t="shared" si="129"/>
        <v>0</v>
      </c>
      <c r="N43" s="194">
        <f>SUM(Y43:EG43)</f>
        <v>0</v>
      </c>
      <c r="O43" s="822">
        <f t="shared" ref="O43:X43" si="139">SUMIF($Y$1:$EG$1,O$3,$Y43:$EG43)</f>
        <v>0</v>
      </c>
      <c r="P43" s="823">
        <f t="shared" si="139"/>
        <v>0</v>
      </c>
      <c r="Q43" s="823">
        <f t="shared" si="139"/>
        <v>0</v>
      </c>
      <c r="R43" s="823">
        <f t="shared" si="139"/>
        <v>0</v>
      </c>
      <c r="S43" s="823">
        <f t="shared" si="139"/>
        <v>0</v>
      </c>
      <c r="T43" s="823">
        <f t="shared" si="139"/>
        <v>0</v>
      </c>
      <c r="U43" s="823">
        <f t="shared" si="139"/>
        <v>0</v>
      </c>
      <c r="V43" s="823">
        <f t="shared" si="139"/>
        <v>0</v>
      </c>
      <c r="W43" s="823">
        <f t="shared" si="139"/>
        <v>0</v>
      </c>
      <c r="X43" s="824">
        <f t="shared" si="139"/>
        <v>0</v>
      </c>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29"/>
      <c r="EI43" s="201">
        <f>N43-SUM(O43:X43)</f>
        <v>0</v>
      </c>
    </row>
    <row r="44" spans="2:139" ht="16.05" customHeight="1" x14ac:dyDescent="0.25">
      <c r="B44" s="158" t="str">
        <f t="shared" si="122"/>
        <v>XS07</v>
      </c>
      <c r="C44" s="159">
        <f t="shared" si="123"/>
        <v>0</v>
      </c>
      <c r="D44" s="160">
        <f t="shared" si="124"/>
        <v>0</v>
      </c>
      <c r="E44" s="176">
        <f t="shared" si="125"/>
        <v>0</v>
      </c>
      <c r="F44" s="160">
        <f t="shared" si="126"/>
        <v>0</v>
      </c>
      <c r="G44" s="176">
        <f t="shared" si="127"/>
        <v>0</v>
      </c>
      <c r="H44" s="159">
        <f t="shared" si="128"/>
        <v>0</v>
      </c>
      <c r="I44" s="183">
        <f t="shared" si="128"/>
        <v>0</v>
      </c>
      <c r="J44" s="149" t="s">
        <v>350</v>
      </c>
      <c r="K44" s="171" t="s">
        <v>355</v>
      </c>
      <c r="L44" s="208"/>
      <c r="M44" s="190"/>
      <c r="N44" s="196">
        <f>SUM(O44:X44)</f>
        <v>0</v>
      </c>
      <c r="O44" s="825">
        <f>IFERROR(O40/$N40,0)</f>
        <v>0</v>
      </c>
      <c r="P44" s="826">
        <f t="shared" ref="P44:X44" si="140">IFERROR(P40/$N40,0)</f>
        <v>0</v>
      </c>
      <c r="Q44" s="826">
        <f t="shared" si="140"/>
        <v>0</v>
      </c>
      <c r="R44" s="826">
        <f t="shared" si="140"/>
        <v>0</v>
      </c>
      <c r="S44" s="826">
        <f t="shared" si="140"/>
        <v>0</v>
      </c>
      <c r="T44" s="826">
        <f t="shared" si="140"/>
        <v>0</v>
      </c>
      <c r="U44" s="826">
        <f t="shared" si="140"/>
        <v>0</v>
      </c>
      <c r="V44" s="826">
        <f t="shared" si="140"/>
        <v>0</v>
      </c>
      <c r="W44" s="826">
        <f t="shared" si="140"/>
        <v>0</v>
      </c>
      <c r="X44" s="827">
        <f t="shared" si="140"/>
        <v>0</v>
      </c>
      <c r="Y44" s="231">
        <f>IFERROR(SUM($Y40:Y40)/$I42,0)</f>
        <v>0</v>
      </c>
      <c r="Z44" s="231">
        <f>IFERROR(SUM($Y40:Z40)/$I42,0)</f>
        <v>0</v>
      </c>
      <c r="AA44" s="231">
        <f>IFERROR(SUM($Y40:AA40)/$I42,0)</f>
        <v>0</v>
      </c>
      <c r="AB44" s="231">
        <f>IFERROR(SUM($Y40:AB40)/$I42,0)</f>
        <v>0</v>
      </c>
      <c r="AC44" s="231">
        <f>IFERROR(SUM($Y40:AC40)/$I42,0)</f>
        <v>0</v>
      </c>
      <c r="AD44" s="231">
        <f>IFERROR(SUM($Y40:AD40)/$I42,0)</f>
        <v>0</v>
      </c>
      <c r="AE44" s="231">
        <f>IFERROR(SUM($Y40:AE40)/$I42,0)</f>
        <v>0</v>
      </c>
      <c r="AF44" s="231">
        <f>IFERROR(SUM($Y40:AF40)/$I42,0)</f>
        <v>0</v>
      </c>
      <c r="AG44" s="231">
        <f>IFERROR(SUM($Y40:AG40)/$I42,0)</f>
        <v>0</v>
      </c>
      <c r="AH44" s="231">
        <f>IFERROR(SUM($Y40:AH40)/$I42,0)</f>
        <v>0</v>
      </c>
      <c r="AI44" s="231">
        <f>IFERROR(SUM($Y40:AI40)/$I42,0)</f>
        <v>0</v>
      </c>
      <c r="AJ44" s="231">
        <f>IFERROR(SUM($Y40:AJ40)/$I42,0)</f>
        <v>0</v>
      </c>
      <c r="AK44" s="231">
        <f>IFERROR(SUM($Y40:AK40)/$I42,0)</f>
        <v>0</v>
      </c>
      <c r="AL44" s="231">
        <f>IFERROR(SUM($Y40:AL40)/$I42,0)</f>
        <v>0</v>
      </c>
      <c r="AM44" s="231">
        <f>IFERROR(SUM($Y40:AM40)/$I42,0)</f>
        <v>0</v>
      </c>
      <c r="AN44" s="231">
        <f>IFERROR(SUM($Y40:AN40)/$I42,0)</f>
        <v>0</v>
      </c>
      <c r="AO44" s="231">
        <f>IFERROR(SUM($Y40:AO40)/$I42,0)</f>
        <v>0</v>
      </c>
      <c r="AP44" s="231">
        <f>IFERROR(SUM($Y40:AP40)/$I42,0)</f>
        <v>0</v>
      </c>
      <c r="AQ44" s="231">
        <f>IFERROR(SUM($Y40:AQ40)/$I42,0)</f>
        <v>0</v>
      </c>
      <c r="AR44" s="231">
        <f>IFERROR(SUM($Y40:AR40)/$I42,0)</f>
        <v>0</v>
      </c>
      <c r="AS44" s="231">
        <f>IFERROR(SUM($Y40:AS40)/$I42,0)</f>
        <v>0</v>
      </c>
      <c r="AT44" s="231">
        <f>IFERROR(SUM($Y40:AT40)/$I42,0)</f>
        <v>0</v>
      </c>
      <c r="AU44" s="231">
        <f>IFERROR(SUM($Y40:AU40)/$I42,0)</f>
        <v>0</v>
      </c>
      <c r="AV44" s="231">
        <f>IFERROR(SUM($Y40:AV40)/$I42,0)</f>
        <v>0</v>
      </c>
      <c r="AW44" s="231">
        <f>IFERROR(SUM($Y40:AW40)/$I42,0)</f>
        <v>0</v>
      </c>
      <c r="AX44" s="231">
        <f>IFERROR(SUM($Y40:AX40)/$I42,0)</f>
        <v>0</v>
      </c>
      <c r="AY44" s="231">
        <f>IFERROR(SUM($Y40:AY40)/$I42,0)</f>
        <v>0</v>
      </c>
      <c r="AZ44" s="231">
        <f>IFERROR(SUM($Y40:AZ40)/$I42,0)</f>
        <v>0</v>
      </c>
      <c r="BA44" s="231">
        <f>IFERROR(SUM($Y40:BA40)/$I42,0)</f>
        <v>0</v>
      </c>
      <c r="BB44" s="231">
        <f>IFERROR(SUM($Y40:BB40)/$I42,0)</f>
        <v>0</v>
      </c>
      <c r="BC44" s="231">
        <f>IFERROR(SUM($Y40:BC40)/$I42,0)</f>
        <v>0</v>
      </c>
      <c r="BD44" s="231">
        <f>IFERROR(SUM($Y40:BD40)/$I42,0)</f>
        <v>0</v>
      </c>
      <c r="BE44" s="231">
        <f>IFERROR(SUM($Y40:BE40)/$I42,0)</f>
        <v>0</v>
      </c>
      <c r="BF44" s="231">
        <f>IFERROR(SUM($Y40:BF40)/$I42,0)</f>
        <v>0</v>
      </c>
      <c r="BG44" s="231">
        <f>IFERROR(SUM($Y40:BG40)/$I42,0)</f>
        <v>0</v>
      </c>
      <c r="BH44" s="231">
        <f>IFERROR(SUM($Y40:BH40)/$I42,0)</f>
        <v>0</v>
      </c>
      <c r="BI44" s="231">
        <f>IFERROR(SUM($Y40:BI40)/$I42,0)</f>
        <v>0</v>
      </c>
      <c r="BJ44" s="231">
        <f>IFERROR(SUM($Y40:BJ40)/$I42,0)</f>
        <v>0</v>
      </c>
      <c r="BK44" s="231">
        <f>IFERROR(SUM($Y40:BK40)/$I42,0)</f>
        <v>0</v>
      </c>
      <c r="BL44" s="231">
        <f>IFERROR(SUM($Y40:BL40)/$I42,0)</f>
        <v>0</v>
      </c>
      <c r="BM44" s="231">
        <f>IFERROR(SUM($Y40:BM40)/$I42,0)</f>
        <v>0</v>
      </c>
      <c r="BN44" s="231">
        <f>IFERROR(SUM($Y40:BN40)/$I42,0)</f>
        <v>0</v>
      </c>
      <c r="BO44" s="231">
        <f>IFERROR(SUM($Y40:BO40)/$I42,0)</f>
        <v>0</v>
      </c>
      <c r="BP44" s="231">
        <f>IFERROR(SUM($Y40:BP40)/$I42,0)</f>
        <v>0</v>
      </c>
      <c r="BQ44" s="231">
        <f>IFERROR(SUM($Y40:BQ40)/$I42,0)</f>
        <v>0</v>
      </c>
      <c r="BR44" s="231">
        <f>IFERROR(SUM($Y40:BR40)/$I42,0)</f>
        <v>0</v>
      </c>
      <c r="BS44" s="231">
        <f>IFERROR(SUM($Y40:BS40)/$I42,0)</f>
        <v>0</v>
      </c>
      <c r="BT44" s="231">
        <f>IFERROR(SUM($Y40:BT40)/$I42,0)</f>
        <v>0</v>
      </c>
      <c r="BU44" s="231">
        <f>IFERROR(SUM($Y40:BU40)/$I42,0)</f>
        <v>0</v>
      </c>
      <c r="BV44" s="231">
        <f>IFERROR(SUM($Y40:BV40)/$I42,0)</f>
        <v>0</v>
      </c>
      <c r="BW44" s="231">
        <f>IFERROR(SUM($Y40:BW40)/$I42,0)</f>
        <v>0</v>
      </c>
      <c r="BX44" s="231">
        <f>IFERROR(SUM($Y40:BX40)/$I42,0)</f>
        <v>0</v>
      </c>
      <c r="BY44" s="231">
        <f>IFERROR(SUM($Y40:BY40)/$I42,0)</f>
        <v>0</v>
      </c>
      <c r="BZ44" s="231">
        <f>IFERROR(SUM($Y40:BZ40)/$I42,0)</f>
        <v>0</v>
      </c>
      <c r="CA44" s="231">
        <f>IFERROR(SUM($Y40:CA40)/$I42,0)</f>
        <v>0</v>
      </c>
      <c r="CB44" s="231">
        <f>IFERROR(SUM($Y40:CB40)/$I42,0)</f>
        <v>0</v>
      </c>
      <c r="CC44" s="231">
        <f>IFERROR(SUM($Y40:CC40)/$I42,0)</f>
        <v>0</v>
      </c>
      <c r="CD44" s="231">
        <f>IFERROR(SUM($Y40:CD40)/$I42,0)</f>
        <v>0</v>
      </c>
      <c r="CE44" s="231">
        <f>IFERROR(SUM($Y40:CE40)/$I42,0)</f>
        <v>0</v>
      </c>
      <c r="CF44" s="231">
        <f>IFERROR(SUM($Y40:CF40)/$I42,0)</f>
        <v>0</v>
      </c>
      <c r="CG44" s="231">
        <f>IFERROR(SUM($Y40:CG40)/$I42,0)</f>
        <v>0</v>
      </c>
      <c r="CH44" s="231">
        <f>IFERROR(SUM($Y40:CH40)/$I42,0)</f>
        <v>0</v>
      </c>
      <c r="CI44" s="231">
        <f>IFERROR(SUM($Y40:CI40)/$I42,0)</f>
        <v>0</v>
      </c>
      <c r="CJ44" s="231">
        <f>IFERROR(SUM($Y40:CJ40)/$I42,0)</f>
        <v>0</v>
      </c>
      <c r="CK44" s="231">
        <f>IFERROR(SUM($Y40:CK40)/$I42,0)</f>
        <v>0</v>
      </c>
      <c r="CL44" s="231">
        <f>IFERROR(SUM($Y40:CL40)/$I42,0)</f>
        <v>0</v>
      </c>
      <c r="CM44" s="231">
        <f>IFERROR(SUM($Y40:CM40)/$I42,0)</f>
        <v>0</v>
      </c>
      <c r="CN44" s="231">
        <f>IFERROR(SUM($Y40:CN40)/$I42,0)</f>
        <v>0</v>
      </c>
      <c r="CO44" s="231">
        <f>IFERROR(SUM($Y40:CO40)/$I42,0)</f>
        <v>0</v>
      </c>
      <c r="CP44" s="231">
        <f>IFERROR(SUM($Y40:CP40)/$I42,0)</f>
        <v>0</v>
      </c>
      <c r="CQ44" s="231">
        <f>IFERROR(SUM($Y40:CQ40)/$I42,0)</f>
        <v>0</v>
      </c>
      <c r="CR44" s="231">
        <f>IFERROR(SUM($Y40:CR40)/$I42,0)</f>
        <v>0</v>
      </c>
      <c r="CS44" s="231">
        <f>IFERROR(SUM($Y40:CS40)/$I42,0)</f>
        <v>0</v>
      </c>
      <c r="CT44" s="231">
        <f>IFERROR(SUM($Y40:CT40)/$I42,0)</f>
        <v>0</v>
      </c>
      <c r="CU44" s="231">
        <f>IFERROR(SUM($Y40:CU40)/$I42,0)</f>
        <v>0</v>
      </c>
      <c r="CV44" s="231">
        <f>IFERROR(SUM($Y40:CV40)/$I42,0)</f>
        <v>0</v>
      </c>
      <c r="CW44" s="231">
        <f>IFERROR(SUM($Y40:CW40)/$I42,0)</f>
        <v>0</v>
      </c>
      <c r="CX44" s="231">
        <f>IFERROR(SUM($Y40:CX40)/$I42,0)</f>
        <v>0</v>
      </c>
      <c r="CY44" s="231">
        <f>IFERROR(SUM($Y40:CY40)/$I42,0)</f>
        <v>0</v>
      </c>
      <c r="CZ44" s="231">
        <f>IFERROR(SUM($Y40:CZ40)/$I42,0)</f>
        <v>0</v>
      </c>
      <c r="DA44" s="231">
        <f>IFERROR(SUM($Y40:DA40)/$I42,0)</f>
        <v>0</v>
      </c>
      <c r="DB44" s="231">
        <f>IFERROR(SUM($Y40:DB40)/$I42,0)</f>
        <v>0</v>
      </c>
      <c r="DC44" s="231">
        <f>IFERROR(SUM($Y40:DC40)/$I42,0)</f>
        <v>0</v>
      </c>
      <c r="DD44" s="231">
        <f>IFERROR(SUM($Y40:DD40)/$I42,0)</f>
        <v>0</v>
      </c>
      <c r="DE44" s="231">
        <f>IFERROR(SUM($Y40:DE40)/$I42,0)</f>
        <v>0</v>
      </c>
      <c r="DF44" s="231">
        <f>IFERROR(SUM($Y40:DF40)/$I42,0)</f>
        <v>0</v>
      </c>
      <c r="DG44" s="231">
        <f>IFERROR(SUM($Y40:DG40)/$I42,0)</f>
        <v>0</v>
      </c>
      <c r="DH44" s="231">
        <f>IFERROR(SUM($Y40:DH40)/$I42,0)</f>
        <v>0</v>
      </c>
      <c r="DI44" s="231">
        <f>IFERROR(SUM($Y40:DI40)/$I42,0)</f>
        <v>0</v>
      </c>
      <c r="DJ44" s="231">
        <f>IFERROR(SUM($Y40:DJ40)/$I42,0)</f>
        <v>0</v>
      </c>
      <c r="DK44" s="231">
        <f>IFERROR(SUM($Y40:DK40)/$I42,0)</f>
        <v>0</v>
      </c>
      <c r="DL44" s="231">
        <f>IFERROR(SUM($Y40:DL40)/$I42,0)</f>
        <v>0</v>
      </c>
      <c r="DM44" s="231">
        <f>IFERROR(SUM($Y40:DM40)/$I42,0)</f>
        <v>0</v>
      </c>
      <c r="DN44" s="231">
        <f>IFERROR(SUM($Y40:DN40)/$I42,0)</f>
        <v>0</v>
      </c>
      <c r="DO44" s="231">
        <f>IFERROR(SUM($Y40:DO40)/$I42,0)</f>
        <v>0</v>
      </c>
      <c r="DP44" s="231">
        <f>IFERROR(SUM($Y40:DP40)/$I42,0)</f>
        <v>0</v>
      </c>
      <c r="DQ44" s="231">
        <f>IFERROR(SUM($Y40:DQ40)/$I42,0)</f>
        <v>0</v>
      </c>
      <c r="DR44" s="231">
        <f>IFERROR(SUM($Y40:DR40)/$I42,0)</f>
        <v>0</v>
      </c>
      <c r="DS44" s="231">
        <f>IFERROR(SUM($Y40:DS40)/$I42,0)</f>
        <v>0</v>
      </c>
      <c r="DT44" s="231">
        <f>IFERROR(SUM($Y40:DT40)/$I42,0)</f>
        <v>0</v>
      </c>
      <c r="DU44" s="231">
        <f>IFERROR(SUM($Y40:DU40)/$I42,0)</f>
        <v>0</v>
      </c>
      <c r="DV44" s="231">
        <f>IFERROR(SUM($Y40:DV40)/$I42,0)</f>
        <v>0</v>
      </c>
      <c r="DW44" s="231">
        <f>IFERROR(SUM($Y40:DW40)/$I42,0)</f>
        <v>0</v>
      </c>
      <c r="DX44" s="231">
        <f>IFERROR(SUM($Y40:DX40)/$I42,0)</f>
        <v>0</v>
      </c>
      <c r="DY44" s="231">
        <f>IFERROR(SUM($Y40:DY40)/$I42,0)</f>
        <v>0</v>
      </c>
      <c r="DZ44" s="231">
        <f>IFERROR(SUM($Y40:DZ40)/$I42,0)</f>
        <v>0</v>
      </c>
      <c r="EA44" s="231">
        <f>IFERROR(SUM($Y40:EA40)/$I42,0)</f>
        <v>0</v>
      </c>
      <c r="EB44" s="231">
        <f>IFERROR(SUM($Y40:EB40)/$I42,0)</f>
        <v>0</v>
      </c>
      <c r="EC44" s="231">
        <f>IFERROR(SUM($Y40:EC40)/$I42,0)</f>
        <v>0</v>
      </c>
      <c r="ED44" s="231">
        <f>IFERROR(SUM($Y40:ED40)/$I42,0)</f>
        <v>0</v>
      </c>
      <c r="EE44" s="231">
        <f>IFERROR(SUM($Y40:EE40)/$I42,0)</f>
        <v>0</v>
      </c>
      <c r="EF44" s="231">
        <f>IFERROR(SUM($Y40:EF40)/$I42,0)</f>
        <v>0</v>
      </c>
      <c r="EG44" s="232">
        <f>IFERROR(SUM($Y40:EG40)/$I42,0)</f>
        <v>0</v>
      </c>
      <c r="EI44" s="201">
        <f>N44-SUM(O44:X44)</f>
        <v>0</v>
      </c>
    </row>
    <row r="45" spans="2:139" ht="16.05" customHeight="1" thickBot="1" x14ac:dyDescent="0.3">
      <c r="B45" s="161" t="str">
        <f t="shared" si="122"/>
        <v>XS07</v>
      </c>
      <c r="C45" s="162">
        <f t="shared" si="123"/>
        <v>0</v>
      </c>
      <c r="D45" s="163">
        <f t="shared" si="124"/>
        <v>0</v>
      </c>
      <c r="E45" s="178">
        <f t="shared" si="125"/>
        <v>0</v>
      </c>
      <c r="F45" s="163">
        <f t="shared" si="126"/>
        <v>0</v>
      </c>
      <c r="G45" s="178">
        <f t="shared" si="127"/>
        <v>0</v>
      </c>
      <c r="H45" s="162">
        <f t="shared" si="128"/>
        <v>0</v>
      </c>
      <c r="I45" s="185">
        <f t="shared" si="128"/>
        <v>0</v>
      </c>
      <c r="J45" s="151" t="s">
        <v>351</v>
      </c>
      <c r="K45" s="172" t="s">
        <v>355</v>
      </c>
      <c r="L45" s="209"/>
      <c r="M45" s="191"/>
      <c r="N45" s="197">
        <f>MAX(O45:X45)</f>
        <v>0</v>
      </c>
      <c r="O45" s="828">
        <f>IFERROR(SUM($O43:O43)/SUM($O41:O41),0)</f>
        <v>0</v>
      </c>
      <c r="P45" s="829">
        <f>IFERROR(SUM($O43:P43)/SUM($O41:P41),0)</f>
        <v>0</v>
      </c>
      <c r="Q45" s="829">
        <f>IFERROR(SUM($O43:Q43)/SUM($O41:Q41),0)</f>
        <v>0</v>
      </c>
      <c r="R45" s="829">
        <f>IFERROR(SUM($O43:R43)/SUM($O41:R41),0)</f>
        <v>0</v>
      </c>
      <c r="S45" s="829">
        <f>IFERROR(SUM($O43:S43)/SUM($O41:S41),0)</f>
        <v>0</v>
      </c>
      <c r="T45" s="829">
        <f>IFERROR(SUM($O43:T43)/SUM($O41:T41),0)</f>
        <v>0</v>
      </c>
      <c r="U45" s="829">
        <f>IFERROR(SUM($O43:U43)/SUM($O41:U41),0)</f>
        <v>0</v>
      </c>
      <c r="V45" s="829">
        <f>IFERROR(SUM($O43:V43)/SUM($O41:V41),0)</f>
        <v>0</v>
      </c>
      <c r="W45" s="829">
        <f>IFERROR(SUM($O43:W43)/SUM($O41:W41),0)</f>
        <v>0</v>
      </c>
      <c r="X45" s="830">
        <f>IFERROR(SUM($O43:X43)/SUM($O41:X41),0)</f>
        <v>0</v>
      </c>
      <c r="Y45" s="233">
        <f>IFERROR(SUM($Y43:Y43)/SUM($Y41:Y41),0)</f>
        <v>0</v>
      </c>
      <c r="Z45" s="233">
        <f>IFERROR(SUM($Y43:Z43)/SUM($Y41:Z41),0)</f>
        <v>0</v>
      </c>
      <c r="AA45" s="233">
        <f>IFERROR(SUM($Y43:AA43)/SUM($Y41:AA41),0)</f>
        <v>0</v>
      </c>
      <c r="AB45" s="233">
        <f>IFERROR(SUM($Y43:AB43)/SUM($Y41:AB41),0)</f>
        <v>0</v>
      </c>
      <c r="AC45" s="233">
        <f>IFERROR(SUM($Y43:AC43)/SUM($Y41:AC41),0)</f>
        <v>0</v>
      </c>
      <c r="AD45" s="233">
        <f>IFERROR(SUM($Y43:AD43)/SUM($Y41:AD41),0)</f>
        <v>0</v>
      </c>
      <c r="AE45" s="233">
        <f>IFERROR(SUM($Y43:AE43)/SUM($Y41:AE41),0)</f>
        <v>0</v>
      </c>
      <c r="AF45" s="233">
        <f>IFERROR(SUM($Y43:AF43)/SUM($Y41:AF41),0)</f>
        <v>0</v>
      </c>
      <c r="AG45" s="233">
        <f>IFERROR(SUM($Y43:AG43)/SUM($Y41:AG41),0)</f>
        <v>0</v>
      </c>
      <c r="AH45" s="233">
        <f>IFERROR(SUM($Y43:AH43)/SUM($Y41:AH41),0)</f>
        <v>0</v>
      </c>
      <c r="AI45" s="233">
        <f>IFERROR(SUM($Y43:AI43)/SUM($Y41:AI41),0)</f>
        <v>0</v>
      </c>
      <c r="AJ45" s="233">
        <f>IFERROR(SUM($Y43:AJ43)/SUM($Y41:AJ41),0)</f>
        <v>0</v>
      </c>
      <c r="AK45" s="233">
        <f>IFERROR(SUM($Y43:AK43)/SUM($Y41:AK41),0)</f>
        <v>0</v>
      </c>
      <c r="AL45" s="233">
        <f>IFERROR(SUM($Y43:AL43)/SUM($Y41:AL41),0)</f>
        <v>0</v>
      </c>
      <c r="AM45" s="233">
        <f>IFERROR(SUM($Y43:AM43)/SUM($Y41:AM41),0)</f>
        <v>0</v>
      </c>
      <c r="AN45" s="233">
        <f>IFERROR(SUM($Y43:AN43)/SUM($Y41:AN41),0)</f>
        <v>0</v>
      </c>
      <c r="AO45" s="233">
        <f>IFERROR(SUM($Y43:AO43)/SUM($Y41:AO41),0)</f>
        <v>0</v>
      </c>
      <c r="AP45" s="233">
        <f>IFERROR(SUM($Y43:AP43)/SUM($Y41:AP41),0)</f>
        <v>0</v>
      </c>
      <c r="AQ45" s="233">
        <f>IFERROR(SUM($Y43:AQ43)/SUM($Y41:AQ41),0)</f>
        <v>0</v>
      </c>
      <c r="AR45" s="233">
        <f>IFERROR(SUM($Y43:AR43)/SUM($Y41:AR41),0)</f>
        <v>0</v>
      </c>
      <c r="AS45" s="233">
        <f>IFERROR(SUM($Y43:AS43)/SUM($Y41:AS41),0)</f>
        <v>0</v>
      </c>
      <c r="AT45" s="233">
        <f>IFERROR(SUM($Y43:AT43)/SUM($Y41:AT41),0)</f>
        <v>0</v>
      </c>
      <c r="AU45" s="233">
        <f>IFERROR(SUM($Y43:AU43)/SUM($Y41:AU41),0)</f>
        <v>0</v>
      </c>
      <c r="AV45" s="233">
        <f>IFERROR(SUM($Y43:AV43)/SUM($Y41:AV41),0)</f>
        <v>0</v>
      </c>
      <c r="AW45" s="233">
        <f>IFERROR(SUM($Y43:AW43)/SUM($Y41:AW41),0)</f>
        <v>0</v>
      </c>
      <c r="AX45" s="233">
        <f>IFERROR(SUM($Y43:AX43)/SUM($Y41:AX41),0)</f>
        <v>0</v>
      </c>
      <c r="AY45" s="233">
        <f>IFERROR(SUM($Y43:AY43)/SUM($Y41:AY41),0)</f>
        <v>0</v>
      </c>
      <c r="AZ45" s="233">
        <f>IFERROR(SUM($Y43:AZ43)/SUM($Y41:AZ41),0)</f>
        <v>0</v>
      </c>
      <c r="BA45" s="233">
        <f>IFERROR(SUM($Y43:BA43)/SUM($Y41:BA41),0)</f>
        <v>0</v>
      </c>
      <c r="BB45" s="233">
        <f>IFERROR(SUM($Y43:BB43)/SUM($Y41:BB41),0)</f>
        <v>0</v>
      </c>
      <c r="BC45" s="233">
        <f>IFERROR(SUM($Y43:BC43)/SUM($Y41:BC41),0)</f>
        <v>0</v>
      </c>
      <c r="BD45" s="233">
        <f>IFERROR(SUM($Y43:BD43)/SUM($Y41:BD41),0)</f>
        <v>0</v>
      </c>
      <c r="BE45" s="233">
        <f>IFERROR(SUM($Y43:BE43)/SUM($Y41:BE41),0)</f>
        <v>0</v>
      </c>
      <c r="BF45" s="233">
        <f>IFERROR(SUM($Y43:BF43)/SUM($Y41:BF41),0)</f>
        <v>0</v>
      </c>
      <c r="BG45" s="233">
        <f>IFERROR(SUM($Y43:BG43)/SUM($Y41:BG41),0)</f>
        <v>0</v>
      </c>
      <c r="BH45" s="233">
        <f>IFERROR(SUM($Y43:BH43)/SUM($Y41:BH41),0)</f>
        <v>0</v>
      </c>
      <c r="BI45" s="233">
        <f>IFERROR(SUM($Y43:BI43)/SUM($Y41:BI41),0)</f>
        <v>0</v>
      </c>
      <c r="BJ45" s="233">
        <f>IFERROR(SUM($Y43:BJ43)/SUM($Y41:BJ41),0)</f>
        <v>0</v>
      </c>
      <c r="BK45" s="233">
        <f>IFERROR(SUM($Y43:BK43)/SUM($Y41:BK41),0)</f>
        <v>0</v>
      </c>
      <c r="BL45" s="233">
        <f>IFERROR(SUM($Y43:BL43)/SUM($Y41:BL41),0)</f>
        <v>0</v>
      </c>
      <c r="BM45" s="233">
        <f>IFERROR(SUM($Y43:BM43)/SUM($Y41:BM41),0)</f>
        <v>0</v>
      </c>
      <c r="BN45" s="233">
        <f>IFERROR(SUM($Y43:BN43)/SUM($Y41:BN41),0)</f>
        <v>0</v>
      </c>
      <c r="BO45" s="233">
        <f>IFERROR(SUM($Y43:BO43)/SUM($Y41:BO41),0)</f>
        <v>0</v>
      </c>
      <c r="BP45" s="233">
        <f>IFERROR(SUM($Y43:BP43)/SUM($Y41:BP41),0)</f>
        <v>0</v>
      </c>
      <c r="BQ45" s="233">
        <f>IFERROR(SUM($Y43:BQ43)/SUM($Y41:BQ41),0)</f>
        <v>0</v>
      </c>
      <c r="BR45" s="233">
        <f>IFERROR(SUM($Y43:BR43)/SUM($Y41:BR41),0)</f>
        <v>0</v>
      </c>
      <c r="BS45" s="233">
        <f>IFERROR(SUM($Y43:BS43)/SUM($Y41:BS41),0)</f>
        <v>0</v>
      </c>
      <c r="BT45" s="233">
        <f>IFERROR(SUM($Y43:BT43)/SUM($Y41:BT41),0)</f>
        <v>0</v>
      </c>
      <c r="BU45" s="233">
        <f>IFERROR(SUM($Y43:BU43)/SUM($Y41:BU41),0)</f>
        <v>0</v>
      </c>
      <c r="BV45" s="233">
        <f>IFERROR(SUM($Y43:BV43)/SUM($Y41:BV41),0)</f>
        <v>0</v>
      </c>
      <c r="BW45" s="233">
        <f>IFERROR(SUM($Y43:BW43)/SUM($Y41:BW41),0)</f>
        <v>0</v>
      </c>
      <c r="BX45" s="233">
        <f>IFERROR(SUM($Y43:BX43)/SUM($Y41:BX41),0)</f>
        <v>0</v>
      </c>
      <c r="BY45" s="233">
        <f>IFERROR(SUM($Y43:BY43)/SUM($Y41:BY41),0)</f>
        <v>0</v>
      </c>
      <c r="BZ45" s="233">
        <f>IFERROR(SUM($Y43:BZ43)/SUM($Y41:BZ41),0)</f>
        <v>0</v>
      </c>
      <c r="CA45" s="233">
        <f>IFERROR(SUM($Y43:CA43)/SUM($Y41:CA41),0)</f>
        <v>0</v>
      </c>
      <c r="CB45" s="233">
        <f>IFERROR(SUM($Y43:CB43)/SUM($Y41:CB41),0)</f>
        <v>0</v>
      </c>
      <c r="CC45" s="233">
        <f>IFERROR(SUM($Y43:CC43)/SUM($Y41:CC41),0)</f>
        <v>0</v>
      </c>
      <c r="CD45" s="233">
        <f>IFERROR(SUM($Y43:CD43)/SUM($Y41:CD41),0)</f>
        <v>0</v>
      </c>
      <c r="CE45" s="233">
        <f>IFERROR(SUM($Y43:CE43)/SUM($Y41:CE41),0)</f>
        <v>0</v>
      </c>
      <c r="CF45" s="233">
        <f>IFERROR(SUM($Y43:CF43)/SUM($Y41:CF41),0)</f>
        <v>0</v>
      </c>
      <c r="CG45" s="233">
        <f>IFERROR(SUM($Y43:CG43)/SUM($Y41:CG41),0)</f>
        <v>0</v>
      </c>
      <c r="CH45" s="233">
        <f>IFERROR(SUM($Y43:CH43)/SUM($Y41:CH41),0)</f>
        <v>0</v>
      </c>
      <c r="CI45" s="233">
        <f>IFERROR(SUM($Y43:CI43)/SUM($Y41:CI41),0)</f>
        <v>0</v>
      </c>
      <c r="CJ45" s="233">
        <f>IFERROR(SUM($Y43:CJ43)/SUM($Y41:CJ41),0)</f>
        <v>0</v>
      </c>
      <c r="CK45" s="233">
        <f>IFERROR(SUM($Y43:CK43)/SUM($Y41:CK41),0)</f>
        <v>0</v>
      </c>
      <c r="CL45" s="233">
        <f>IFERROR(SUM($Y43:CL43)/SUM($Y41:CL41),0)</f>
        <v>0</v>
      </c>
      <c r="CM45" s="233">
        <f>IFERROR(SUM($Y43:CM43)/SUM($Y41:CM41),0)</f>
        <v>0</v>
      </c>
      <c r="CN45" s="233">
        <f>IFERROR(SUM($Y43:CN43)/SUM($Y41:CN41),0)</f>
        <v>0</v>
      </c>
      <c r="CO45" s="233">
        <f>IFERROR(SUM($Y43:CO43)/SUM($Y41:CO41),0)</f>
        <v>0</v>
      </c>
      <c r="CP45" s="233">
        <f>IFERROR(SUM($Y43:CP43)/SUM($Y41:CP41),0)</f>
        <v>0</v>
      </c>
      <c r="CQ45" s="233">
        <f>IFERROR(SUM($Y43:CQ43)/SUM($Y41:CQ41),0)</f>
        <v>0</v>
      </c>
      <c r="CR45" s="233">
        <f>IFERROR(SUM($Y43:CR43)/SUM($Y41:CR41),0)</f>
        <v>0</v>
      </c>
      <c r="CS45" s="233">
        <f>IFERROR(SUM($Y43:CS43)/SUM($Y41:CS41),0)</f>
        <v>0</v>
      </c>
      <c r="CT45" s="233">
        <f>IFERROR(SUM($Y43:CT43)/SUM($Y41:CT41),0)</f>
        <v>0</v>
      </c>
      <c r="CU45" s="233">
        <f>IFERROR(SUM($Y43:CU43)/SUM($Y41:CU41),0)</f>
        <v>0</v>
      </c>
      <c r="CV45" s="233">
        <f>IFERROR(SUM($Y43:CV43)/SUM($Y41:CV41),0)</f>
        <v>0</v>
      </c>
      <c r="CW45" s="233">
        <f>IFERROR(SUM($Y43:CW43)/SUM($Y41:CW41),0)</f>
        <v>0</v>
      </c>
      <c r="CX45" s="233">
        <f>IFERROR(SUM($Y43:CX43)/SUM($Y41:CX41),0)</f>
        <v>0</v>
      </c>
      <c r="CY45" s="233">
        <f>IFERROR(SUM($Y43:CY43)/SUM($Y41:CY41),0)</f>
        <v>0</v>
      </c>
      <c r="CZ45" s="233">
        <f>IFERROR(SUM($Y43:CZ43)/SUM($Y41:CZ41),0)</f>
        <v>0</v>
      </c>
      <c r="DA45" s="233">
        <f>IFERROR(SUM($Y43:DA43)/SUM($Y41:DA41),0)</f>
        <v>0</v>
      </c>
      <c r="DB45" s="233">
        <f>IFERROR(SUM($Y43:DB43)/SUM($Y41:DB41),0)</f>
        <v>0</v>
      </c>
      <c r="DC45" s="233">
        <f>IFERROR(SUM($Y43:DC43)/SUM($Y41:DC41),0)</f>
        <v>0</v>
      </c>
      <c r="DD45" s="233">
        <f>IFERROR(SUM($Y43:DD43)/SUM($Y41:DD41),0)</f>
        <v>0</v>
      </c>
      <c r="DE45" s="233">
        <f>IFERROR(SUM($Y43:DE43)/SUM($Y41:DE41),0)</f>
        <v>0</v>
      </c>
      <c r="DF45" s="233">
        <f>IFERROR(SUM($Y43:DF43)/SUM($Y41:DF41),0)</f>
        <v>0</v>
      </c>
      <c r="DG45" s="233">
        <f>IFERROR(SUM($Y43:DG43)/SUM($Y41:DG41),0)</f>
        <v>0</v>
      </c>
      <c r="DH45" s="233">
        <f>IFERROR(SUM($Y43:DH43)/SUM($Y41:DH41),0)</f>
        <v>0</v>
      </c>
      <c r="DI45" s="233">
        <f>IFERROR(SUM($Y43:DI43)/SUM($Y41:DI41),0)</f>
        <v>0</v>
      </c>
      <c r="DJ45" s="233">
        <f>IFERROR(SUM($Y43:DJ43)/SUM($Y41:DJ41),0)</f>
        <v>0</v>
      </c>
      <c r="DK45" s="233">
        <f>IFERROR(SUM($Y43:DK43)/SUM($Y41:DK41),0)</f>
        <v>0</v>
      </c>
      <c r="DL45" s="233">
        <f>IFERROR(SUM($Y43:DL43)/SUM($Y41:DL41),0)</f>
        <v>0</v>
      </c>
      <c r="DM45" s="233">
        <f>IFERROR(SUM($Y43:DM43)/SUM($Y41:DM41),0)</f>
        <v>0</v>
      </c>
      <c r="DN45" s="233">
        <f>IFERROR(SUM($Y43:DN43)/SUM($Y41:DN41),0)</f>
        <v>0</v>
      </c>
      <c r="DO45" s="233">
        <f>IFERROR(SUM($Y43:DO43)/SUM($Y41:DO41),0)</f>
        <v>0</v>
      </c>
      <c r="DP45" s="233">
        <f>IFERROR(SUM($Y43:DP43)/SUM($Y41:DP41),0)</f>
        <v>0</v>
      </c>
      <c r="DQ45" s="233">
        <f>IFERROR(SUM($Y43:DQ43)/SUM($Y41:DQ41),0)</f>
        <v>0</v>
      </c>
      <c r="DR45" s="233">
        <f>IFERROR(SUM($Y43:DR43)/SUM($Y41:DR41),0)</f>
        <v>0</v>
      </c>
      <c r="DS45" s="233">
        <f>IFERROR(SUM($Y43:DS43)/SUM($Y41:DS41),0)</f>
        <v>0</v>
      </c>
      <c r="DT45" s="233">
        <f>IFERROR(SUM($Y43:DT43)/SUM($Y41:DT41),0)</f>
        <v>0</v>
      </c>
      <c r="DU45" s="233">
        <f>IFERROR(SUM($Y43:DU43)/SUM($Y41:DU41),0)</f>
        <v>0</v>
      </c>
      <c r="DV45" s="233">
        <f>IFERROR(SUM($Y43:DV43)/SUM($Y41:DV41),0)</f>
        <v>0</v>
      </c>
      <c r="DW45" s="233">
        <f>IFERROR(SUM($Y43:DW43)/SUM($Y41:DW41),0)</f>
        <v>0</v>
      </c>
      <c r="DX45" s="233">
        <f>IFERROR(SUM($Y43:DX43)/SUM($Y41:DX41),0)</f>
        <v>0</v>
      </c>
      <c r="DY45" s="233">
        <f>IFERROR(SUM($Y43:DY43)/SUM($Y41:DY41),0)</f>
        <v>0</v>
      </c>
      <c r="DZ45" s="233">
        <f>IFERROR(SUM($Y43:DZ43)/SUM($Y41:DZ41),0)</f>
        <v>0</v>
      </c>
      <c r="EA45" s="233">
        <f>IFERROR(SUM($Y43:EA43)/SUM($Y41:EA41),0)</f>
        <v>0</v>
      </c>
      <c r="EB45" s="233">
        <f>IFERROR(SUM($Y43:EB43)/SUM($Y41:EB41),0)</f>
        <v>0</v>
      </c>
      <c r="EC45" s="233">
        <f>IFERROR(SUM($Y43:EC43)/SUM($Y41:EC41),0)</f>
        <v>0</v>
      </c>
      <c r="ED45" s="233">
        <f>IFERROR(SUM($Y43:ED43)/SUM($Y41:ED41),0)</f>
        <v>0</v>
      </c>
      <c r="EE45" s="233">
        <f>IFERROR(SUM($Y43:EE43)/SUM($Y41:EE41),0)</f>
        <v>0</v>
      </c>
      <c r="EF45" s="233">
        <f>IFERROR(SUM($Y43:EF43)/SUM($Y41:EF41),0)</f>
        <v>0</v>
      </c>
      <c r="EG45" s="234">
        <f>IFERROR(SUM($Y43:EG43)/SUM($Y41:EG41),0)</f>
        <v>0</v>
      </c>
      <c r="EI45" s="201">
        <f>N43-N41</f>
        <v>0</v>
      </c>
    </row>
    <row r="46" spans="2:139" ht="16.05" customHeight="1" x14ac:dyDescent="0.25">
      <c r="B46" s="155" t="str">
        <f>'B2-规划信息'!B35</f>
        <v>XS08</v>
      </c>
      <c r="C46" s="156">
        <f>'B2-规划信息'!C35</f>
        <v>0</v>
      </c>
      <c r="D46" s="157">
        <f>'B2-规划信息'!D35</f>
        <v>0</v>
      </c>
      <c r="E46" s="175">
        <f>'B2-规划信息'!E35</f>
        <v>0</v>
      </c>
      <c r="F46" s="157">
        <f>'B2-规划信息'!F35</f>
        <v>0</v>
      </c>
      <c r="G46" s="175">
        <f>'B2-规划信息'!G35</f>
        <v>0</v>
      </c>
      <c r="H46" s="156">
        <f>'B2-规划信息'!H35</f>
        <v>0</v>
      </c>
      <c r="I46" s="182">
        <f>'B2-规划信息'!L35</f>
        <v>0</v>
      </c>
      <c r="J46" s="149" t="str">
        <f>"签约"&amp;IF(D46="车位","个数","面积")</f>
        <v>签约面积</v>
      </c>
      <c r="K46" s="171" t="s">
        <v>352</v>
      </c>
      <c r="L46" s="207"/>
      <c r="M46" s="188">
        <f>N46-L46</f>
        <v>0</v>
      </c>
      <c r="N46" s="194">
        <f>SUM(Y46:EG46)</f>
        <v>0</v>
      </c>
      <c r="O46" s="822">
        <f t="shared" ref="O46:X47" si="141">SUMIF($Y$1:$EG$1,O$3,$Y46:$EG46)</f>
        <v>0</v>
      </c>
      <c r="P46" s="823">
        <f t="shared" si="141"/>
        <v>0</v>
      </c>
      <c r="Q46" s="823">
        <f t="shared" si="141"/>
        <v>0</v>
      </c>
      <c r="R46" s="823">
        <f t="shared" si="141"/>
        <v>0</v>
      </c>
      <c r="S46" s="823">
        <f t="shared" si="141"/>
        <v>0</v>
      </c>
      <c r="T46" s="823">
        <f t="shared" si="141"/>
        <v>0</v>
      </c>
      <c r="U46" s="823">
        <f t="shared" si="141"/>
        <v>0</v>
      </c>
      <c r="V46" s="823">
        <f t="shared" si="141"/>
        <v>0</v>
      </c>
      <c r="W46" s="823">
        <f t="shared" si="141"/>
        <v>0</v>
      </c>
      <c r="X46" s="824">
        <f t="shared" si="141"/>
        <v>0</v>
      </c>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29"/>
      <c r="EI46" s="201">
        <f>N46-SUM(O46:X46)</f>
        <v>0</v>
      </c>
    </row>
    <row r="47" spans="2:139" ht="16.05" customHeight="1" x14ac:dyDescent="0.25">
      <c r="B47" s="158" t="str">
        <f t="shared" ref="B47:B51" si="142">B46</f>
        <v>XS08</v>
      </c>
      <c r="C47" s="159">
        <f t="shared" ref="C47:C51" si="143">C46</f>
        <v>0</v>
      </c>
      <c r="D47" s="160">
        <f t="shared" ref="D47:D51" si="144">D46</f>
        <v>0</v>
      </c>
      <c r="E47" s="176">
        <f t="shared" ref="E47:E51" si="145">E46</f>
        <v>0</v>
      </c>
      <c r="F47" s="160">
        <f t="shared" ref="F47:F51" si="146">F46</f>
        <v>0</v>
      </c>
      <c r="G47" s="176">
        <f t="shared" ref="G47:G51" si="147">G46</f>
        <v>0</v>
      </c>
      <c r="H47" s="159">
        <f t="shared" ref="H47:I51" si="148">H46</f>
        <v>0</v>
      </c>
      <c r="I47" s="183">
        <f t="shared" si="148"/>
        <v>0</v>
      </c>
      <c r="J47" s="149" t="s">
        <v>347</v>
      </c>
      <c r="K47" s="171" t="s">
        <v>353</v>
      </c>
      <c r="L47" s="207"/>
      <c r="M47" s="188">
        <f t="shared" ref="M47:M49" si="149">N47-L47</f>
        <v>0</v>
      </c>
      <c r="N47" s="194">
        <f>SUM(Y47:EG47)</f>
        <v>0</v>
      </c>
      <c r="O47" s="822">
        <f t="shared" si="141"/>
        <v>0</v>
      </c>
      <c r="P47" s="823">
        <f t="shared" si="141"/>
        <v>0</v>
      </c>
      <c r="Q47" s="823">
        <f t="shared" si="141"/>
        <v>0</v>
      </c>
      <c r="R47" s="823">
        <f t="shared" si="141"/>
        <v>0</v>
      </c>
      <c r="S47" s="823">
        <f t="shared" si="141"/>
        <v>0</v>
      </c>
      <c r="T47" s="823">
        <f t="shared" si="141"/>
        <v>0</v>
      </c>
      <c r="U47" s="823">
        <f t="shared" si="141"/>
        <v>0</v>
      </c>
      <c r="V47" s="823">
        <f t="shared" si="141"/>
        <v>0</v>
      </c>
      <c r="W47" s="823">
        <f t="shared" si="141"/>
        <v>0</v>
      </c>
      <c r="X47" s="824">
        <f t="shared" si="141"/>
        <v>0</v>
      </c>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29"/>
      <c r="EI47" s="201">
        <f t="shared" ref="EI47" si="150">N47-SUM(O47:X47)</f>
        <v>0</v>
      </c>
    </row>
    <row r="48" spans="2:139" ht="16.05" customHeight="1" x14ac:dyDescent="0.25">
      <c r="B48" s="153" t="str">
        <f t="shared" si="142"/>
        <v>XS08</v>
      </c>
      <c r="C48" s="154">
        <f t="shared" si="143"/>
        <v>0</v>
      </c>
      <c r="D48" s="152">
        <f t="shared" si="144"/>
        <v>0</v>
      </c>
      <c r="E48" s="177">
        <f t="shared" si="145"/>
        <v>0</v>
      </c>
      <c r="F48" s="152">
        <f t="shared" si="146"/>
        <v>0</v>
      </c>
      <c r="G48" s="177">
        <f t="shared" si="147"/>
        <v>0</v>
      </c>
      <c r="H48" s="154">
        <f t="shared" si="148"/>
        <v>0</v>
      </c>
      <c r="I48" s="184">
        <f t="shared" si="148"/>
        <v>0</v>
      </c>
      <c r="J48" s="149" t="s">
        <v>348</v>
      </c>
      <c r="K48" s="171" t="s">
        <v>354</v>
      </c>
      <c r="L48" s="207"/>
      <c r="M48" s="188">
        <f t="shared" si="149"/>
        <v>0</v>
      </c>
      <c r="N48" s="194">
        <f>IFERROR(N47/N46*10000,0)</f>
        <v>0</v>
      </c>
      <c r="O48" s="822">
        <f>IFERROR(O47/O46*10000,0)</f>
        <v>0</v>
      </c>
      <c r="P48" s="823">
        <f t="shared" ref="P48" si="151">IFERROR(P47/P46*10000,0)</f>
        <v>0</v>
      </c>
      <c r="Q48" s="823">
        <f t="shared" ref="Q48" si="152">IFERROR(Q47/Q46*10000,0)</f>
        <v>0</v>
      </c>
      <c r="R48" s="823">
        <f t="shared" ref="R48" si="153">IFERROR(R47/R46*10000,0)</f>
        <v>0</v>
      </c>
      <c r="S48" s="823">
        <f>IFERROR(S47/S46*10000,0)</f>
        <v>0</v>
      </c>
      <c r="T48" s="823">
        <f t="shared" ref="T48" si="154">IFERROR(T47/T46*10000,0)</f>
        <v>0</v>
      </c>
      <c r="U48" s="823">
        <f t="shared" ref="U48" si="155">IFERROR(U47/U46*10000,0)</f>
        <v>0</v>
      </c>
      <c r="V48" s="823">
        <f t="shared" ref="V48" si="156">IFERROR(V47/V46*10000,0)</f>
        <v>0</v>
      </c>
      <c r="W48" s="823">
        <f t="shared" ref="W48" si="157">IFERROR(W47/W46*10000,0)</f>
        <v>0</v>
      </c>
      <c r="X48" s="824">
        <f t="shared" ref="X48" si="158">IFERROR(X47/X46*10000,0)</f>
        <v>0</v>
      </c>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205"/>
      <c r="DX48" s="205"/>
      <c r="DY48" s="205"/>
      <c r="DZ48" s="205"/>
      <c r="EA48" s="205"/>
      <c r="EB48" s="205"/>
      <c r="EC48" s="205"/>
      <c r="ED48" s="205"/>
      <c r="EE48" s="205"/>
      <c r="EF48" s="205"/>
      <c r="EG48" s="229"/>
      <c r="EI48" s="201">
        <f>I48-N46</f>
        <v>0</v>
      </c>
    </row>
    <row r="49" spans="2:139" ht="16.05" customHeight="1" x14ac:dyDescent="0.25">
      <c r="B49" s="158" t="str">
        <f t="shared" si="142"/>
        <v>XS08</v>
      </c>
      <c r="C49" s="159">
        <f t="shared" si="143"/>
        <v>0</v>
      </c>
      <c r="D49" s="160">
        <f t="shared" si="144"/>
        <v>0</v>
      </c>
      <c r="E49" s="176">
        <f t="shared" si="145"/>
        <v>0</v>
      </c>
      <c r="F49" s="160">
        <f t="shared" si="146"/>
        <v>0</v>
      </c>
      <c r="G49" s="176">
        <f t="shared" si="147"/>
        <v>0</v>
      </c>
      <c r="H49" s="159">
        <f t="shared" si="148"/>
        <v>0</v>
      </c>
      <c r="I49" s="183">
        <f t="shared" si="148"/>
        <v>0</v>
      </c>
      <c r="J49" s="149" t="s">
        <v>349</v>
      </c>
      <c r="K49" s="171" t="s">
        <v>353</v>
      </c>
      <c r="L49" s="207"/>
      <c r="M49" s="188">
        <f t="shared" si="149"/>
        <v>0</v>
      </c>
      <c r="N49" s="194">
        <f>SUM(Y49:EG49)</f>
        <v>0</v>
      </c>
      <c r="O49" s="822">
        <f t="shared" ref="O49:X49" si="159">SUMIF($Y$1:$EG$1,O$3,$Y49:$EG49)</f>
        <v>0</v>
      </c>
      <c r="P49" s="823">
        <f t="shared" si="159"/>
        <v>0</v>
      </c>
      <c r="Q49" s="823">
        <f t="shared" si="159"/>
        <v>0</v>
      </c>
      <c r="R49" s="823">
        <f t="shared" si="159"/>
        <v>0</v>
      </c>
      <c r="S49" s="823">
        <f t="shared" si="159"/>
        <v>0</v>
      </c>
      <c r="T49" s="823">
        <f t="shared" si="159"/>
        <v>0</v>
      </c>
      <c r="U49" s="823">
        <f t="shared" si="159"/>
        <v>0</v>
      </c>
      <c r="V49" s="823">
        <f t="shared" si="159"/>
        <v>0</v>
      </c>
      <c r="W49" s="823">
        <f t="shared" si="159"/>
        <v>0</v>
      </c>
      <c r="X49" s="824">
        <f t="shared" si="159"/>
        <v>0</v>
      </c>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29"/>
      <c r="EI49" s="201">
        <f>N49-SUM(O49:X49)</f>
        <v>0</v>
      </c>
    </row>
    <row r="50" spans="2:139" ht="16.05" customHeight="1" x14ac:dyDescent="0.25">
      <c r="B50" s="158" t="str">
        <f t="shared" si="142"/>
        <v>XS08</v>
      </c>
      <c r="C50" s="159">
        <f t="shared" si="143"/>
        <v>0</v>
      </c>
      <c r="D50" s="160">
        <f t="shared" si="144"/>
        <v>0</v>
      </c>
      <c r="E50" s="176">
        <f t="shared" si="145"/>
        <v>0</v>
      </c>
      <c r="F50" s="160">
        <f t="shared" si="146"/>
        <v>0</v>
      </c>
      <c r="G50" s="176">
        <f t="shared" si="147"/>
        <v>0</v>
      </c>
      <c r="H50" s="159">
        <f t="shared" si="148"/>
        <v>0</v>
      </c>
      <c r="I50" s="183">
        <f t="shared" si="148"/>
        <v>0</v>
      </c>
      <c r="J50" s="149" t="s">
        <v>350</v>
      </c>
      <c r="K50" s="171" t="s">
        <v>355</v>
      </c>
      <c r="L50" s="208"/>
      <c r="M50" s="190"/>
      <c r="N50" s="196">
        <f>SUM(O50:X50)</f>
        <v>0</v>
      </c>
      <c r="O50" s="825">
        <f>IFERROR(O46/$N46,0)</f>
        <v>0</v>
      </c>
      <c r="P50" s="826">
        <f t="shared" ref="P50:X50" si="160">IFERROR(P46/$N46,0)</f>
        <v>0</v>
      </c>
      <c r="Q50" s="826">
        <f t="shared" si="160"/>
        <v>0</v>
      </c>
      <c r="R50" s="826">
        <f t="shared" si="160"/>
        <v>0</v>
      </c>
      <c r="S50" s="826">
        <f t="shared" si="160"/>
        <v>0</v>
      </c>
      <c r="T50" s="826">
        <f t="shared" si="160"/>
        <v>0</v>
      </c>
      <c r="U50" s="826">
        <f t="shared" si="160"/>
        <v>0</v>
      </c>
      <c r="V50" s="826">
        <f t="shared" si="160"/>
        <v>0</v>
      </c>
      <c r="W50" s="826">
        <f t="shared" si="160"/>
        <v>0</v>
      </c>
      <c r="X50" s="827">
        <f t="shared" si="160"/>
        <v>0</v>
      </c>
      <c r="Y50" s="231">
        <f>IFERROR(SUM($Y46:Y46)/$I48,0)</f>
        <v>0</v>
      </c>
      <c r="Z50" s="231">
        <f>IFERROR(SUM($Y46:Z46)/$I48,0)</f>
        <v>0</v>
      </c>
      <c r="AA50" s="231">
        <f>IFERROR(SUM($Y46:AA46)/$I48,0)</f>
        <v>0</v>
      </c>
      <c r="AB50" s="231">
        <f>IFERROR(SUM($Y46:AB46)/$I48,0)</f>
        <v>0</v>
      </c>
      <c r="AC50" s="231">
        <f>IFERROR(SUM($Y46:AC46)/$I48,0)</f>
        <v>0</v>
      </c>
      <c r="AD50" s="231">
        <f>IFERROR(SUM($Y46:AD46)/$I48,0)</f>
        <v>0</v>
      </c>
      <c r="AE50" s="231">
        <f>IFERROR(SUM($Y46:AE46)/$I48,0)</f>
        <v>0</v>
      </c>
      <c r="AF50" s="231">
        <f>IFERROR(SUM($Y46:AF46)/$I48,0)</f>
        <v>0</v>
      </c>
      <c r="AG50" s="231">
        <f>IFERROR(SUM($Y46:AG46)/$I48,0)</f>
        <v>0</v>
      </c>
      <c r="AH50" s="231">
        <f>IFERROR(SUM($Y46:AH46)/$I48,0)</f>
        <v>0</v>
      </c>
      <c r="AI50" s="231">
        <f>IFERROR(SUM($Y46:AI46)/$I48,0)</f>
        <v>0</v>
      </c>
      <c r="AJ50" s="231">
        <f>IFERROR(SUM($Y46:AJ46)/$I48,0)</f>
        <v>0</v>
      </c>
      <c r="AK50" s="231">
        <f>IFERROR(SUM($Y46:AK46)/$I48,0)</f>
        <v>0</v>
      </c>
      <c r="AL50" s="231">
        <f>IFERROR(SUM($Y46:AL46)/$I48,0)</f>
        <v>0</v>
      </c>
      <c r="AM50" s="231">
        <f>IFERROR(SUM($Y46:AM46)/$I48,0)</f>
        <v>0</v>
      </c>
      <c r="AN50" s="231">
        <f>IFERROR(SUM($Y46:AN46)/$I48,0)</f>
        <v>0</v>
      </c>
      <c r="AO50" s="231">
        <f>IFERROR(SUM($Y46:AO46)/$I48,0)</f>
        <v>0</v>
      </c>
      <c r="AP50" s="231">
        <f>IFERROR(SUM($Y46:AP46)/$I48,0)</f>
        <v>0</v>
      </c>
      <c r="AQ50" s="231">
        <f>IFERROR(SUM($Y46:AQ46)/$I48,0)</f>
        <v>0</v>
      </c>
      <c r="AR50" s="231">
        <f>IFERROR(SUM($Y46:AR46)/$I48,0)</f>
        <v>0</v>
      </c>
      <c r="AS50" s="231">
        <f>IFERROR(SUM($Y46:AS46)/$I48,0)</f>
        <v>0</v>
      </c>
      <c r="AT50" s="231">
        <f>IFERROR(SUM($Y46:AT46)/$I48,0)</f>
        <v>0</v>
      </c>
      <c r="AU50" s="231">
        <f>IFERROR(SUM($Y46:AU46)/$I48,0)</f>
        <v>0</v>
      </c>
      <c r="AV50" s="231">
        <f>IFERROR(SUM($Y46:AV46)/$I48,0)</f>
        <v>0</v>
      </c>
      <c r="AW50" s="231">
        <f>IFERROR(SUM($Y46:AW46)/$I48,0)</f>
        <v>0</v>
      </c>
      <c r="AX50" s="231">
        <f>IFERROR(SUM($Y46:AX46)/$I48,0)</f>
        <v>0</v>
      </c>
      <c r="AY50" s="231">
        <f>IFERROR(SUM($Y46:AY46)/$I48,0)</f>
        <v>0</v>
      </c>
      <c r="AZ50" s="231">
        <f>IFERROR(SUM($Y46:AZ46)/$I48,0)</f>
        <v>0</v>
      </c>
      <c r="BA50" s="231">
        <f>IFERROR(SUM($Y46:BA46)/$I48,0)</f>
        <v>0</v>
      </c>
      <c r="BB50" s="231">
        <f>IFERROR(SUM($Y46:BB46)/$I48,0)</f>
        <v>0</v>
      </c>
      <c r="BC50" s="231">
        <f>IFERROR(SUM($Y46:BC46)/$I48,0)</f>
        <v>0</v>
      </c>
      <c r="BD50" s="231">
        <f>IFERROR(SUM($Y46:BD46)/$I48,0)</f>
        <v>0</v>
      </c>
      <c r="BE50" s="231">
        <f>IFERROR(SUM($Y46:BE46)/$I48,0)</f>
        <v>0</v>
      </c>
      <c r="BF50" s="231">
        <f>IFERROR(SUM($Y46:BF46)/$I48,0)</f>
        <v>0</v>
      </c>
      <c r="BG50" s="231">
        <f>IFERROR(SUM($Y46:BG46)/$I48,0)</f>
        <v>0</v>
      </c>
      <c r="BH50" s="231">
        <f>IFERROR(SUM($Y46:BH46)/$I48,0)</f>
        <v>0</v>
      </c>
      <c r="BI50" s="231">
        <f>IFERROR(SUM($Y46:BI46)/$I48,0)</f>
        <v>0</v>
      </c>
      <c r="BJ50" s="231">
        <f>IFERROR(SUM($Y46:BJ46)/$I48,0)</f>
        <v>0</v>
      </c>
      <c r="BK50" s="231">
        <f>IFERROR(SUM($Y46:BK46)/$I48,0)</f>
        <v>0</v>
      </c>
      <c r="BL50" s="231">
        <f>IFERROR(SUM($Y46:BL46)/$I48,0)</f>
        <v>0</v>
      </c>
      <c r="BM50" s="231">
        <f>IFERROR(SUM($Y46:BM46)/$I48,0)</f>
        <v>0</v>
      </c>
      <c r="BN50" s="231">
        <f>IFERROR(SUM($Y46:BN46)/$I48,0)</f>
        <v>0</v>
      </c>
      <c r="BO50" s="231">
        <f>IFERROR(SUM($Y46:BO46)/$I48,0)</f>
        <v>0</v>
      </c>
      <c r="BP50" s="231">
        <f>IFERROR(SUM($Y46:BP46)/$I48,0)</f>
        <v>0</v>
      </c>
      <c r="BQ50" s="231">
        <f>IFERROR(SUM($Y46:BQ46)/$I48,0)</f>
        <v>0</v>
      </c>
      <c r="BR50" s="231">
        <f>IFERROR(SUM($Y46:BR46)/$I48,0)</f>
        <v>0</v>
      </c>
      <c r="BS50" s="231">
        <f>IFERROR(SUM($Y46:BS46)/$I48,0)</f>
        <v>0</v>
      </c>
      <c r="BT50" s="231">
        <f>IFERROR(SUM($Y46:BT46)/$I48,0)</f>
        <v>0</v>
      </c>
      <c r="BU50" s="231">
        <f>IFERROR(SUM($Y46:BU46)/$I48,0)</f>
        <v>0</v>
      </c>
      <c r="BV50" s="231">
        <f>IFERROR(SUM($Y46:BV46)/$I48,0)</f>
        <v>0</v>
      </c>
      <c r="BW50" s="231">
        <f>IFERROR(SUM($Y46:BW46)/$I48,0)</f>
        <v>0</v>
      </c>
      <c r="BX50" s="231">
        <f>IFERROR(SUM($Y46:BX46)/$I48,0)</f>
        <v>0</v>
      </c>
      <c r="BY50" s="231">
        <f>IFERROR(SUM($Y46:BY46)/$I48,0)</f>
        <v>0</v>
      </c>
      <c r="BZ50" s="231">
        <f>IFERROR(SUM($Y46:BZ46)/$I48,0)</f>
        <v>0</v>
      </c>
      <c r="CA50" s="231">
        <f>IFERROR(SUM($Y46:CA46)/$I48,0)</f>
        <v>0</v>
      </c>
      <c r="CB50" s="231">
        <f>IFERROR(SUM($Y46:CB46)/$I48,0)</f>
        <v>0</v>
      </c>
      <c r="CC50" s="231">
        <f>IFERROR(SUM($Y46:CC46)/$I48,0)</f>
        <v>0</v>
      </c>
      <c r="CD50" s="231">
        <f>IFERROR(SUM($Y46:CD46)/$I48,0)</f>
        <v>0</v>
      </c>
      <c r="CE50" s="231">
        <f>IFERROR(SUM($Y46:CE46)/$I48,0)</f>
        <v>0</v>
      </c>
      <c r="CF50" s="231">
        <f>IFERROR(SUM($Y46:CF46)/$I48,0)</f>
        <v>0</v>
      </c>
      <c r="CG50" s="231">
        <f>IFERROR(SUM($Y46:CG46)/$I48,0)</f>
        <v>0</v>
      </c>
      <c r="CH50" s="231">
        <f>IFERROR(SUM($Y46:CH46)/$I48,0)</f>
        <v>0</v>
      </c>
      <c r="CI50" s="231">
        <f>IFERROR(SUM($Y46:CI46)/$I48,0)</f>
        <v>0</v>
      </c>
      <c r="CJ50" s="231">
        <f>IFERROR(SUM($Y46:CJ46)/$I48,0)</f>
        <v>0</v>
      </c>
      <c r="CK50" s="231">
        <f>IFERROR(SUM($Y46:CK46)/$I48,0)</f>
        <v>0</v>
      </c>
      <c r="CL50" s="231">
        <f>IFERROR(SUM($Y46:CL46)/$I48,0)</f>
        <v>0</v>
      </c>
      <c r="CM50" s="231">
        <f>IFERROR(SUM($Y46:CM46)/$I48,0)</f>
        <v>0</v>
      </c>
      <c r="CN50" s="231">
        <f>IFERROR(SUM($Y46:CN46)/$I48,0)</f>
        <v>0</v>
      </c>
      <c r="CO50" s="231">
        <f>IFERROR(SUM($Y46:CO46)/$I48,0)</f>
        <v>0</v>
      </c>
      <c r="CP50" s="231">
        <f>IFERROR(SUM($Y46:CP46)/$I48,0)</f>
        <v>0</v>
      </c>
      <c r="CQ50" s="231">
        <f>IFERROR(SUM($Y46:CQ46)/$I48,0)</f>
        <v>0</v>
      </c>
      <c r="CR50" s="231">
        <f>IFERROR(SUM($Y46:CR46)/$I48,0)</f>
        <v>0</v>
      </c>
      <c r="CS50" s="231">
        <f>IFERROR(SUM($Y46:CS46)/$I48,0)</f>
        <v>0</v>
      </c>
      <c r="CT50" s="231">
        <f>IFERROR(SUM($Y46:CT46)/$I48,0)</f>
        <v>0</v>
      </c>
      <c r="CU50" s="231">
        <f>IFERROR(SUM($Y46:CU46)/$I48,0)</f>
        <v>0</v>
      </c>
      <c r="CV50" s="231">
        <f>IFERROR(SUM($Y46:CV46)/$I48,0)</f>
        <v>0</v>
      </c>
      <c r="CW50" s="231">
        <f>IFERROR(SUM($Y46:CW46)/$I48,0)</f>
        <v>0</v>
      </c>
      <c r="CX50" s="231">
        <f>IFERROR(SUM($Y46:CX46)/$I48,0)</f>
        <v>0</v>
      </c>
      <c r="CY50" s="231">
        <f>IFERROR(SUM($Y46:CY46)/$I48,0)</f>
        <v>0</v>
      </c>
      <c r="CZ50" s="231">
        <f>IFERROR(SUM($Y46:CZ46)/$I48,0)</f>
        <v>0</v>
      </c>
      <c r="DA50" s="231">
        <f>IFERROR(SUM($Y46:DA46)/$I48,0)</f>
        <v>0</v>
      </c>
      <c r="DB50" s="231">
        <f>IFERROR(SUM($Y46:DB46)/$I48,0)</f>
        <v>0</v>
      </c>
      <c r="DC50" s="231">
        <f>IFERROR(SUM($Y46:DC46)/$I48,0)</f>
        <v>0</v>
      </c>
      <c r="DD50" s="231">
        <f>IFERROR(SUM($Y46:DD46)/$I48,0)</f>
        <v>0</v>
      </c>
      <c r="DE50" s="231">
        <f>IFERROR(SUM($Y46:DE46)/$I48,0)</f>
        <v>0</v>
      </c>
      <c r="DF50" s="231">
        <f>IFERROR(SUM($Y46:DF46)/$I48,0)</f>
        <v>0</v>
      </c>
      <c r="DG50" s="231">
        <f>IFERROR(SUM($Y46:DG46)/$I48,0)</f>
        <v>0</v>
      </c>
      <c r="DH50" s="231">
        <f>IFERROR(SUM($Y46:DH46)/$I48,0)</f>
        <v>0</v>
      </c>
      <c r="DI50" s="231">
        <f>IFERROR(SUM($Y46:DI46)/$I48,0)</f>
        <v>0</v>
      </c>
      <c r="DJ50" s="231">
        <f>IFERROR(SUM($Y46:DJ46)/$I48,0)</f>
        <v>0</v>
      </c>
      <c r="DK50" s="231">
        <f>IFERROR(SUM($Y46:DK46)/$I48,0)</f>
        <v>0</v>
      </c>
      <c r="DL50" s="231">
        <f>IFERROR(SUM($Y46:DL46)/$I48,0)</f>
        <v>0</v>
      </c>
      <c r="DM50" s="231">
        <f>IFERROR(SUM($Y46:DM46)/$I48,0)</f>
        <v>0</v>
      </c>
      <c r="DN50" s="231">
        <f>IFERROR(SUM($Y46:DN46)/$I48,0)</f>
        <v>0</v>
      </c>
      <c r="DO50" s="231">
        <f>IFERROR(SUM($Y46:DO46)/$I48,0)</f>
        <v>0</v>
      </c>
      <c r="DP50" s="231">
        <f>IFERROR(SUM($Y46:DP46)/$I48,0)</f>
        <v>0</v>
      </c>
      <c r="DQ50" s="231">
        <f>IFERROR(SUM($Y46:DQ46)/$I48,0)</f>
        <v>0</v>
      </c>
      <c r="DR50" s="231">
        <f>IFERROR(SUM($Y46:DR46)/$I48,0)</f>
        <v>0</v>
      </c>
      <c r="DS50" s="231">
        <f>IFERROR(SUM($Y46:DS46)/$I48,0)</f>
        <v>0</v>
      </c>
      <c r="DT50" s="231">
        <f>IFERROR(SUM($Y46:DT46)/$I48,0)</f>
        <v>0</v>
      </c>
      <c r="DU50" s="231">
        <f>IFERROR(SUM($Y46:DU46)/$I48,0)</f>
        <v>0</v>
      </c>
      <c r="DV50" s="231">
        <f>IFERROR(SUM($Y46:DV46)/$I48,0)</f>
        <v>0</v>
      </c>
      <c r="DW50" s="231">
        <f>IFERROR(SUM($Y46:DW46)/$I48,0)</f>
        <v>0</v>
      </c>
      <c r="DX50" s="231">
        <f>IFERROR(SUM($Y46:DX46)/$I48,0)</f>
        <v>0</v>
      </c>
      <c r="DY50" s="231">
        <f>IFERROR(SUM($Y46:DY46)/$I48,0)</f>
        <v>0</v>
      </c>
      <c r="DZ50" s="231">
        <f>IFERROR(SUM($Y46:DZ46)/$I48,0)</f>
        <v>0</v>
      </c>
      <c r="EA50" s="231">
        <f>IFERROR(SUM($Y46:EA46)/$I48,0)</f>
        <v>0</v>
      </c>
      <c r="EB50" s="231">
        <f>IFERROR(SUM($Y46:EB46)/$I48,0)</f>
        <v>0</v>
      </c>
      <c r="EC50" s="231">
        <f>IFERROR(SUM($Y46:EC46)/$I48,0)</f>
        <v>0</v>
      </c>
      <c r="ED50" s="231">
        <f>IFERROR(SUM($Y46:ED46)/$I48,0)</f>
        <v>0</v>
      </c>
      <c r="EE50" s="231">
        <f>IFERROR(SUM($Y46:EE46)/$I48,0)</f>
        <v>0</v>
      </c>
      <c r="EF50" s="231">
        <f>IFERROR(SUM($Y46:EF46)/$I48,0)</f>
        <v>0</v>
      </c>
      <c r="EG50" s="232">
        <f>IFERROR(SUM($Y46:EG46)/$I48,0)</f>
        <v>0</v>
      </c>
      <c r="EI50" s="201">
        <f>N50-SUM(O50:X50)</f>
        <v>0</v>
      </c>
    </row>
    <row r="51" spans="2:139" ht="16.05" customHeight="1" thickBot="1" x14ac:dyDescent="0.3">
      <c r="B51" s="161" t="str">
        <f t="shared" si="142"/>
        <v>XS08</v>
      </c>
      <c r="C51" s="162">
        <f t="shared" si="143"/>
        <v>0</v>
      </c>
      <c r="D51" s="163">
        <f t="shared" si="144"/>
        <v>0</v>
      </c>
      <c r="E51" s="178">
        <f t="shared" si="145"/>
        <v>0</v>
      </c>
      <c r="F51" s="163">
        <f t="shared" si="146"/>
        <v>0</v>
      </c>
      <c r="G51" s="178">
        <f t="shared" si="147"/>
        <v>0</v>
      </c>
      <c r="H51" s="162">
        <f t="shared" si="148"/>
        <v>0</v>
      </c>
      <c r="I51" s="185">
        <f t="shared" si="148"/>
        <v>0</v>
      </c>
      <c r="J51" s="151" t="s">
        <v>351</v>
      </c>
      <c r="K51" s="172" t="s">
        <v>355</v>
      </c>
      <c r="L51" s="209"/>
      <c r="M51" s="191"/>
      <c r="N51" s="197">
        <f>MAX(O51:X51)</f>
        <v>0</v>
      </c>
      <c r="O51" s="828">
        <f>IFERROR(SUM($O49:O49)/SUM($O47:O47),0)</f>
        <v>0</v>
      </c>
      <c r="P51" s="829">
        <f>IFERROR(SUM($O49:P49)/SUM($O47:P47),0)</f>
        <v>0</v>
      </c>
      <c r="Q51" s="829">
        <f>IFERROR(SUM($O49:Q49)/SUM($O47:Q47),0)</f>
        <v>0</v>
      </c>
      <c r="R51" s="829">
        <f>IFERROR(SUM($O49:R49)/SUM($O47:R47),0)</f>
        <v>0</v>
      </c>
      <c r="S51" s="829">
        <f>IFERROR(SUM($O49:S49)/SUM($O47:S47),0)</f>
        <v>0</v>
      </c>
      <c r="T51" s="829">
        <f>IFERROR(SUM($O49:T49)/SUM($O47:T47),0)</f>
        <v>0</v>
      </c>
      <c r="U51" s="829">
        <f>IFERROR(SUM($O49:U49)/SUM($O47:U47),0)</f>
        <v>0</v>
      </c>
      <c r="V51" s="829">
        <f>IFERROR(SUM($O49:V49)/SUM($O47:V47),0)</f>
        <v>0</v>
      </c>
      <c r="W51" s="829">
        <f>IFERROR(SUM($O49:W49)/SUM($O47:W47),0)</f>
        <v>0</v>
      </c>
      <c r="X51" s="830">
        <f>IFERROR(SUM($O49:X49)/SUM($O47:X47),0)</f>
        <v>0</v>
      </c>
      <c r="Y51" s="233">
        <f>IFERROR(SUM($Y49:Y49)/SUM($Y47:Y47),0)</f>
        <v>0</v>
      </c>
      <c r="Z51" s="233">
        <f>IFERROR(SUM($Y49:Z49)/SUM($Y47:Z47),0)</f>
        <v>0</v>
      </c>
      <c r="AA51" s="233">
        <f>IFERROR(SUM($Y49:AA49)/SUM($Y47:AA47),0)</f>
        <v>0</v>
      </c>
      <c r="AB51" s="233">
        <f>IFERROR(SUM($Y49:AB49)/SUM($Y47:AB47),0)</f>
        <v>0</v>
      </c>
      <c r="AC51" s="233">
        <f>IFERROR(SUM($Y49:AC49)/SUM($Y47:AC47),0)</f>
        <v>0</v>
      </c>
      <c r="AD51" s="233">
        <f>IFERROR(SUM($Y49:AD49)/SUM($Y47:AD47),0)</f>
        <v>0</v>
      </c>
      <c r="AE51" s="233">
        <f>IFERROR(SUM($Y49:AE49)/SUM($Y47:AE47),0)</f>
        <v>0</v>
      </c>
      <c r="AF51" s="233">
        <f>IFERROR(SUM($Y49:AF49)/SUM($Y47:AF47),0)</f>
        <v>0</v>
      </c>
      <c r="AG51" s="233">
        <f>IFERROR(SUM($Y49:AG49)/SUM($Y47:AG47),0)</f>
        <v>0</v>
      </c>
      <c r="AH51" s="233">
        <f>IFERROR(SUM($Y49:AH49)/SUM($Y47:AH47),0)</f>
        <v>0</v>
      </c>
      <c r="AI51" s="233">
        <f>IFERROR(SUM($Y49:AI49)/SUM($Y47:AI47),0)</f>
        <v>0</v>
      </c>
      <c r="AJ51" s="233">
        <f>IFERROR(SUM($Y49:AJ49)/SUM($Y47:AJ47),0)</f>
        <v>0</v>
      </c>
      <c r="AK51" s="233">
        <f>IFERROR(SUM($Y49:AK49)/SUM($Y47:AK47),0)</f>
        <v>0</v>
      </c>
      <c r="AL51" s="233">
        <f>IFERROR(SUM($Y49:AL49)/SUM($Y47:AL47),0)</f>
        <v>0</v>
      </c>
      <c r="AM51" s="233">
        <f>IFERROR(SUM($Y49:AM49)/SUM($Y47:AM47),0)</f>
        <v>0</v>
      </c>
      <c r="AN51" s="233">
        <f>IFERROR(SUM($Y49:AN49)/SUM($Y47:AN47),0)</f>
        <v>0</v>
      </c>
      <c r="AO51" s="233">
        <f>IFERROR(SUM($Y49:AO49)/SUM($Y47:AO47),0)</f>
        <v>0</v>
      </c>
      <c r="AP51" s="233">
        <f>IFERROR(SUM($Y49:AP49)/SUM($Y47:AP47),0)</f>
        <v>0</v>
      </c>
      <c r="AQ51" s="233">
        <f>IFERROR(SUM($Y49:AQ49)/SUM($Y47:AQ47),0)</f>
        <v>0</v>
      </c>
      <c r="AR51" s="233">
        <f>IFERROR(SUM($Y49:AR49)/SUM($Y47:AR47),0)</f>
        <v>0</v>
      </c>
      <c r="AS51" s="233">
        <f>IFERROR(SUM($Y49:AS49)/SUM($Y47:AS47),0)</f>
        <v>0</v>
      </c>
      <c r="AT51" s="233">
        <f>IFERROR(SUM($Y49:AT49)/SUM($Y47:AT47),0)</f>
        <v>0</v>
      </c>
      <c r="AU51" s="233">
        <f>IFERROR(SUM($Y49:AU49)/SUM($Y47:AU47),0)</f>
        <v>0</v>
      </c>
      <c r="AV51" s="233">
        <f>IFERROR(SUM($Y49:AV49)/SUM($Y47:AV47),0)</f>
        <v>0</v>
      </c>
      <c r="AW51" s="233">
        <f>IFERROR(SUM($Y49:AW49)/SUM($Y47:AW47),0)</f>
        <v>0</v>
      </c>
      <c r="AX51" s="233">
        <f>IFERROR(SUM($Y49:AX49)/SUM($Y47:AX47),0)</f>
        <v>0</v>
      </c>
      <c r="AY51" s="233">
        <f>IFERROR(SUM($Y49:AY49)/SUM($Y47:AY47),0)</f>
        <v>0</v>
      </c>
      <c r="AZ51" s="233">
        <f>IFERROR(SUM($Y49:AZ49)/SUM($Y47:AZ47),0)</f>
        <v>0</v>
      </c>
      <c r="BA51" s="233">
        <f>IFERROR(SUM($Y49:BA49)/SUM($Y47:BA47),0)</f>
        <v>0</v>
      </c>
      <c r="BB51" s="233">
        <f>IFERROR(SUM($Y49:BB49)/SUM($Y47:BB47),0)</f>
        <v>0</v>
      </c>
      <c r="BC51" s="233">
        <f>IFERROR(SUM($Y49:BC49)/SUM($Y47:BC47),0)</f>
        <v>0</v>
      </c>
      <c r="BD51" s="233">
        <f>IFERROR(SUM($Y49:BD49)/SUM($Y47:BD47),0)</f>
        <v>0</v>
      </c>
      <c r="BE51" s="233">
        <f>IFERROR(SUM($Y49:BE49)/SUM($Y47:BE47),0)</f>
        <v>0</v>
      </c>
      <c r="BF51" s="233">
        <f>IFERROR(SUM($Y49:BF49)/SUM($Y47:BF47),0)</f>
        <v>0</v>
      </c>
      <c r="BG51" s="233">
        <f>IFERROR(SUM($Y49:BG49)/SUM($Y47:BG47),0)</f>
        <v>0</v>
      </c>
      <c r="BH51" s="233">
        <f>IFERROR(SUM($Y49:BH49)/SUM($Y47:BH47),0)</f>
        <v>0</v>
      </c>
      <c r="BI51" s="233">
        <f>IFERROR(SUM($Y49:BI49)/SUM($Y47:BI47),0)</f>
        <v>0</v>
      </c>
      <c r="BJ51" s="233">
        <f>IFERROR(SUM($Y49:BJ49)/SUM($Y47:BJ47),0)</f>
        <v>0</v>
      </c>
      <c r="BK51" s="233">
        <f>IFERROR(SUM($Y49:BK49)/SUM($Y47:BK47),0)</f>
        <v>0</v>
      </c>
      <c r="BL51" s="233">
        <f>IFERROR(SUM($Y49:BL49)/SUM($Y47:BL47),0)</f>
        <v>0</v>
      </c>
      <c r="BM51" s="233">
        <f>IFERROR(SUM($Y49:BM49)/SUM($Y47:BM47),0)</f>
        <v>0</v>
      </c>
      <c r="BN51" s="233">
        <f>IFERROR(SUM($Y49:BN49)/SUM($Y47:BN47),0)</f>
        <v>0</v>
      </c>
      <c r="BO51" s="233">
        <f>IFERROR(SUM($Y49:BO49)/SUM($Y47:BO47),0)</f>
        <v>0</v>
      </c>
      <c r="BP51" s="233">
        <f>IFERROR(SUM($Y49:BP49)/SUM($Y47:BP47),0)</f>
        <v>0</v>
      </c>
      <c r="BQ51" s="233">
        <f>IFERROR(SUM($Y49:BQ49)/SUM($Y47:BQ47),0)</f>
        <v>0</v>
      </c>
      <c r="BR51" s="233">
        <f>IFERROR(SUM($Y49:BR49)/SUM($Y47:BR47),0)</f>
        <v>0</v>
      </c>
      <c r="BS51" s="233">
        <f>IFERROR(SUM($Y49:BS49)/SUM($Y47:BS47),0)</f>
        <v>0</v>
      </c>
      <c r="BT51" s="233">
        <f>IFERROR(SUM($Y49:BT49)/SUM($Y47:BT47),0)</f>
        <v>0</v>
      </c>
      <c r="BU51" s="233">
        <f>IFERROR(SUM($Y49:BU49)/SUM($Y47:BU47),0)</f>
        <v>0</v>
      </c>
      <c r="BV51" s="233">
        <f>IFERROR(SUM($Y49:BV49)/SUM($Y47:BV47),0)</f>
        <v>0</v>
      </c>
      <c r="BW51" s="233">
        <f>IFERROR(SUM($Y49:BW49)/SUM($Y47:BW47),0)</f>
        <v>0</v>
      </c>
      <c r="BX51" s="233">
        <f>IFERROR(SUM($Y49:BX49)/SUM($Y47:BX47),0)</f>
        <v>0</v>
      </c>
      <c r="BY51" s="233">
        <f>IFERROR(SUM($Y49:BY49)/SUM($Y47:BY47),0)</f>
        <v>0</v>
      </c>
      <c r="BZ51" s="233">
        <f>IFERROR(SUM($Y49:BZ49)/SUM($Y47:BZ47),0)</f>
        <v>0</v>
      </c>
      <c r="CA51" s="233">
        <f>IFERROR(SUM($Y49:CA49)/SUM($Y47:CA47),0)</f>
        <v>0</v>
      </c>
      <c r="CB51" s="233">
        <f>IFERROR(SUM($Y49:CB49)/SUM($Y47:CB47),0)</f>
        <v>0</v>
      </c>
      <c r="CC51" s="233">
        <f>IFERROR(SUM($Y49:CC49)/SUM($Y47:CC47),0)</f>
        <v>0</v>
      </c>
      <c r="CD51" s="233">
        <f>IFERROR(SUM($Y49:CD49)/SUM($Y47:CD47),0)</f>
        <v>0</v>
      </c>
      <c r="CE51" s="233">
        <f>IFERROR(SUM($Y49:CE49)/SUM($Y47:CE47),0)</f>
        <v>0</v>
      </c>
      <c r="CF51" s="233">
        <f>IFERROR(SUM($Y49:CF49)/SUM($Y47:CF47),0)</f>
        <v>0</v>
      </c>
      <c r="CG51" s="233">
        <f>IFERROR(SUM($Y49:CG49)/SUM($Y47:CG47),0)</f>
        <v>0</v>
      </c>
      <c r="CH51" s="233">
        <f>IFERROR(SUM($Y49:CH49)/SUM($Y47:CH47),0)</f>
        <v>0</v>
      </c>
      <c r="CI51" s="233">
        <f>IFERROR(SUM($Y49:CI49)/SUM($Y47:CI47),0)</f>
        <v>0</v>
      </c>
      <c r="CJ51" s="233">
        <f>IFERROR(SUM($Y49:CJ49)/SUM($Y47:CJ47),0)</f>
        <v>0</v>
      </c>
      <c r="CK51" s="233">
        <f>IFERROR(SUM($Y49:CK49)/SUM($Y47:CK47),0)</f>
        <v>0</v>
      </c>
      <c r="CL51" s="233">
        <f>IFERROR(SUM($Y49:CL49)/SUM($Y47:CL47),0)</f>
        <v>0</v>
      </c>
      <c r="CM51" s="233">
        <f>IFERROR(SUM($Y49:CM49)/SUM($Y47:CM47),0)</f>
        <v>0</v>
      </c>
      <c r="CN51" s="233">
        <f>IFERROR(SUM($Y49:CN49)/SUM($Y47:CN47),0)</f>
        <v>0</v>
      </c>
      <c r="CO51" s="233">
        <f>IFERROR(SUM($Y49:CO49)/SUM($Y47:CO47),0)</f>
        <v>0</v>
      </c>
      <c r="CP51" s="233">
        <f>IFERROR(SUM($Y49:CP49)/SUM($Y47:CP47),0)</f>
        <v>0</v>
      </c>
      <c r="CQ51" s="233">
        <f>IFERROR(SUM($Y49:CQ49)/SUM($Y47:CQ47),0)</f>
        <v>0</v>
      </c>
      <c r="CR51" s="233">
        <f>IFERROR(SUM($Y49:CR49)/SUM($Y47:CR47),0)</f>
        <v>0</v>
      </c>
      <c r="CS51" s="233">
        <f>IFERROR(SUM($Y49:CS49)/SUM($Y47:CS47),0)</f>
        <v>0</v>
      </c>
      <c r="CT51" s="233">
        <f>IFERROR(SUM($Y49:CT49)/SUM($Y47:CT47),0)</f>
        <v>0</v>
      </c>
      <c r="CU51" s="233">
        <f>IFERROR(SUM($Y49:CU49)/SUM($Y47:CU47),0)</f>
        <v>0</v>
      </c>
      <c r="CV51" s="233">
        <f>IFERROR(SUM($Y49:CV49)/SUM($Y47:CV47),0)</f>
        <v>0</v>
      </c>
      <c r="CW51" s="233">
        <f>IFERROR(SUM($Y49:CW49)/SUM($Y47:CW47),0)</f>
        <v>0</v>
      </c>
      <c r="CX51" s="233">
        <f>IFERROR(SUM($Y49:CX49)/SUM($Y47:CX47),0)</f>
        <v>0</v>
      </c>
      <c r="CY51" s="233">
        <f>IFERROR(SUM($Y49:CY49)/SUM($Y47:CY47),0)</f>
        <v>0</v>
      </c>
      <c r="CZ51" s="233">
        <f>IFERROR(SUM($Y49:CZ49)/SUM($Y47:CZ47),0)</f>
        <v>0</v>
      </c>
      <c r="DA51" s="233">
        <f>IFERROR(SUM($Y49:DA49)/SUM($Y47:DA47),0)</f>
        <v>0</v>
      </c>
      <c r="DB51" s="233">
        <f>IFERROR(SUM($Y49:DB49)/SUM($Y47:DB47),0)</f>
        <v>0</v>
      </c>
      <c r="DC51" s="233">
        <f>IFERROR(SUM($Y49:DC49)/SUM($Y47:DC47),0)</f>
        <v>0</v>
      </c>
      <c r="DD51" s="233">
        <f>IFERROR(SUM($Y49:DD49)/SUM($Y47:DD47),0)</f>
        <v>0</v>
      </c>
      <c r="DE51" s="233">
        <f>IFERROR(SUM($Y49:DE49)/SUM($Y47:DE47),0)</f>
        <v>0</v>
      </c>
      <c r="DF51" s="233">
        <f>IFERROR(SUM($Y49:DF49)/SUM($Y47:DF47),0)</f>
        <v>0</v>
      </c>
      <c r="DG51" s="233">
        <f>IFERROR(SUM($Y49:DG49)/SUM($Y47:DG47),0)</f>
        <v>0</v>
      </c>
      <c r="DH51" s="233">
        <f>IFERROR(SUM($Y49:DH49)/SUM($Y47:DH47),0)</f>
        <v>0</v>
      </c>
      <c r="DI51" s="233">
        <f>IFERROR(SUM($Y49:DI49)/SUM($Y47:DI47),0)</f>
        <v>0</v>
      </c>
      <c r="DJ51" s="233">
        <f>IFERROR(SUM($Y49:DJ49)/SUM($Y47:DJ47),0)</f>
        <v>0</v>
      </c>
      <c r="DK51" s="233">
        <f>IFERROR(SUM($Y49:DK49)/SUM($Y47:DK47),0)</f>
        <v>0</v>
      </c>
      <c r="DL51" s="233">
        <f>IFERROR(SUM($Y49:DL49)/SUM($Y47:DL47),0)</f>
        <v>0</v>
      </c>
      <c r="DM51" s="233">
        <f>IFERROR(SUM($Y49:DM49)/SUM($Y47:DM47),0)</f>
        <v>0</v>
      </c>
      <c r="DN51" s="233">
        <f>IFERROR(SUM($Y49:DN49)/SUM($Y47:DN47),0)</f>
        <v>0</v>
      </c>
      <c r="DO51" s="233">
        <f>IFERROR(SUM($Y49:DO49)/SUM($Y47:DO47),0)</f>
        <v>0</v>
      </c>
      <c r="DP51" s="233">
        <f>IFERROR(SUM($Y49:DP49)/SUM($Y47:DP47),0)</f>
        <v>0</v>
      </c>
      <c r="DQ51" s="233">
        <f>IFERROR(SUM($Y49:DQ49)/SUM($Y47:DQ47),0)</f>
        <v>0</v>
      </c>
      <c r="DR51" s="233">
        <f>IFERROR(SUM($Y49:DR49)/SUM($Y47:DR47),0)</f>
        <v>0</v>
      </c>
      <c r="DS51" s="233">
        <f>IFERROR(SUM($Y49:DS49)/SUM($Y47:DS47),0)</f>
        <v>0</v>
      </c>
      <c r="DT51" s="233">
        <f>IFERROR(SUM($Y49:DT49)/SUM($Y47:DT47),0)</f>
        <v>0</v>
      </c>
      <c r="DU51" s="233">
        <f>IFERROR(SUM($Y49:DU49)/SUM($Y47:DU47),0)</f>
        <v>0</v>
      </c>
      <c r="DV51" s="233">
        <f>IFERROR(SUM($Y49:DV49)/SUM($Y47:DV47),0)</f>
        <v>0</v>
      </c>
      <c r="DW51" s="233">
        <f>IFERROR(SUM($Y49:DW49)/SUM($Y47:DW47),0)</f>
        <v>0</v>
      </c>
      <c r="DX51" s="233">
        <f>IFERROR(SUM($Y49:DX49)/SUM($Y47:DX47),0)</f>
        <v>0</v>
      </c>
      <c r="DY51" s="233">
        <f>IFERROR(SUM($Y49:DY49)/SUM($Y47:DY47),0)</f>
        <v>0</v>
      </c>
      <c r="DZ51" s="233">
        <f>IFERROR(SUM($Y49:DZ49)/SUM($Y47:DZ47),0)</f>
        <v>0</v>
      </c>
      <c r="EA51" s="233">
        <f>IFERROR(SUM($Y49:EA49)/SUM($Y47:EA47),0)</f>
        <v>0</v>
      </c>
      <c r="EB51" s="233">
        <f>IFERROR(SUM($Y49:EB49)/SUM($Y47:EB47),0)</f>
        <v>0</v>
      </c>
      <c r="EC51" s="233">
        <f>IFERROR(SUM($Y49:EC49)/SUM($Y47:EC47),0)</f>
        <v>0</v>
      </c>
      <c r="ED51" s="233">
        <f>IFERROR(SUM($Y49:ED49)/SUM($Y47:ED47),0)</f>
        <v>0</v>
      </c>
      <c r="EE51" s="233">
        <f>IFERROR(SUM($Y49:EE49)/SUM($Y47:EE47),0)</f>
        <v>0</v>
      </c>
      <c r="EF51" s="233">
        <f>IFERROR(SUM($Y49:EF49)/SUM($Y47:EF47),0)</f>
        <v>0</v>
      </c>
      <c r="EG51" s="234">
        <f>IFERROR(SUM($Y49:EG49)/SUM($Y47:EG47),0)</f>
        <v>0</v>
      </c>
      <c r="EI51" s="201">
        <f>N49-N47</f>
        <v>0</v>
      </c>
    </row>
    <row r="52" spans="2:139" ht="16.05" customHeight="1" x14ac:dyDescent="0.25">
      <c r="B52" s="155" t="str">
        <f>'B2-规划信息'!B36</f>
        <v>XS09</v>
      </c>
      <c r="C52" s="156">
        <f>'B2-规划信息'!C36</f>
        <v>0</v>
      </c>
      <c r="D52" s="157">
        <f>'B2-规划信息'!D36</f>
        <v>0</v>
      </c>
      <c r="E52" s="175">
        <f>'B2-规划信息'!E36</f>
        <v>0</v>
      </c>
      <c r="F52" s="157">
        <f>'B2-规划信息'!F36</f>
        <v>0</v>
      </c>
      <c r="G52" s="175">
        <f>'B2-规划信息'!G36</f>
        <v>0</v>
      </c>
      <c r="H52" s="156">
        <f>'B2-规划信息'!H36</f>
        <v>0</v>
      </c>
      <c r="I52" s="182">
        <f>'B2-规划信息'!L36</f>
        <v>0</v>
      </c>
      <c r="J52" s="149" t="str">
        <f>"签约"&amp;IF(D52="车位","个数","面积")</f>
        <v>签约面积</v>
      </c>
      <c r="K52" s="171" t="s">
        <v>352</v>
      </c>
      <c r="L52" s="207"/>
      <c r="M52" s="188">
        <f>N52-L52</f>
        <v>0</v>
      </c>
      <c r="N52" s="194">
        <f>SUM(Y52:EG52)</f>
        <v>0</v>
      </c>
      <c r="O52" s="822">
        <f t="shared" ref="O52:X53" si="161">SUMIF($Y$1:$EG$1,O$3,$Y52:$EG52)</f>
        <v>0</v>
      </c>
      <c r="P52" s="823">
        <f t="shared" si="161"/>
        <v>0</v>
      </c>
      <c r="Q52" s="823">
        <f t="shared" si="161"/>
        <v>0</v>
      </c>
      <c r="R52" s="823">
        <f t="shared" si="161"/>
        <v>0</v>
      </c>
      <c r="S52" s="823">
        <f t="shared" si="161"/>
        <v>0</v>
      </c>
      <c r="T52" s="823">
        <f t="shared" si="161"/>
        <v>0</v>
      </c>
      <c r="U52" s="823">
        <f t="shared" si="161"/>
        <v>0</v>
      </c>
      <c r="V52" s="823">
        <f t="shared" si="161"/>
        <v>0</v>
      </c>
      <c r="W52" s="823">
        <f t="shared" si="161"/>
        <v>0</v>
      </c>
      <c r="X52" s="824">
        <f t="shared" si="161"/>
        <v>0</v>
      </c>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205"/>
      <c r="DX52" s="205"/>
      <c r="DY52" s="205"/>
      <c r="DZ52" s="205"/>
      <c r="EA52" s="205"/>
      <c r="EB52" s="205"/>
      <c r="EC52" s="205"/>
      <c r="ED52" s="205"/>
      <c r="EE52" s="205"/>
      <c r="EF52" s="205"/>
      <c r="EG52" s="229"/>
      <c r="EI52" s="201">
        <f>N52-SUM(O52:X52)</f>
        <v>0</v>
      </c>
    </row>
    <row r="53" spans="2:139" ht="16.05" customHeight="1" x14ac:dyDescent="0.25">
      <c r="B53" s="158" t="str">
        <f t="shared" ref="B53:B57" si="162">B52</f>
        <v>XS09</v>
      </c>
      <c r="C53" s="159">
        <f t="shared" ref="C53:C57" si="163">C52</f>
        <v>0</v>
      </c>
      <c r="D53" s="160">
        <f t="shared" ref="D53:D57" si="164">D52</f>
        <v>0</v>
      </c>
      <c r="E53" s="176">
        <f t="shared" ref="E53:E57" si="165">E52</f>
        <v>0</v>
      </c>
      <c r="F53" s="160">
        <f t="shared" ref="F53:F57" si="166">F52</f>
        <v>0</v>
      </c>
      <c r="G53" s="176">
        <f t="shared" ref="G53:G57" si="167">G52</f>
        <v>0</v>
      </c>
      <c r="H53" s="159">
        <f t="shared" ref="H53:I57" si="168">H52</f>
        <v>0</v>
      </c>
      <c r="I53" s="183">
        <f t="shared" si="168"/>
        <v>0</v>
      </c>
      <c r="J53" s="149" t="s">
        <v>347</v>
      </c>
      <c r="K53" s="171" t="s">
        <v>353</v>
      </c>
      <c r="L53" s="207"/>
      <c r="M53" s="188">
        <f t="shared" ref="M53:M55" si="169">N53-L53</f>
        <v>0</v>
      </c>
      <c r="N53" s="194">
        <f>SUM(Y53:EG53)</f>
        <v>0</v>
      </c>
      <c r="O53" s="822">
        <f t="shared" si="161"/>
        <v>0</v>
      </c>
      <c r="P53" s="823">
        <f t="shared" si="161"/>
        <v>0</v>
      </c>
      <c r="Q53" s="823">
        <f t="shared" si="161"/>
        <v>0</v>
      </c>
      <c r="R53" s="823">
        <f t="shared" si="161"/>
        <v>0</v>
      </c>
      <c r="S53" s="823">
        <f t="shared" si="161"/>
        <v>0</v>
      </c>
      <c r="T53" s="823">
        <f t="shared" si="161"/>
        <v>0</v>
      </c>
      <c r="U53" s="823">
        <f t="shared" si="161"/>
        <v>0</v>
      </c>
      <c r="V53" s="823">
        <f t="shared" si="161"/>
        <v>0</v>
      </c>
      <c r="W53" s="823">
        <f t="shared" si="161"/>
        <v>0</v>
      </c>
      <c r="X53" s="824">
        <f t="shared" si="161"/>
        <v>0</v>
      </c>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c r="DQ53" s="205"/>
      <c r="DR53" s="205"/>
      <c r="DS53" s="205"/>
      <c r="DT53" s="205"/>
      <c r="DU53" s="205"/>
      <c r="DV53" s="205"/>
      <c r="DW53" s="205"/>
      <c r="DX53" s="205"/>
      <c r="DY53" s="205"/>
      <c r="DZ53" s="205"/>
      <c r="EA53" s="205"/>
      <c r="EB53" s="205"/>
      <c r="EC53" s="205"/>
      <c r="ED53" s="205"/>
      <c r="EE53" s="205"/>
      <c r="EF53" s="205"/>
      <c r="EG53" s="229"/>
      <c r="EI53" s="201">
        <f t="shared" ref="EI53" si="170">N53-SUM(O53:X53)</f>
        <v>0</v>
      </c>
    </row>
    <row r="54" spans="2:139" ht="16.05" customHeight="1" x14ac:dyDescent="0.25">
      <c r="B54" s="153" t="str">
        <f t="shared" si="162"/>
        <v>XS09</v>
      </c>
      <c r="C54" s="154">
        <f t="shared" si="163"/>
        <v>0</v>
      </c>
      <c r="D54" s="152">
        <f t="shared" si="164"/>
        <v>0</v>
      </c>
      <c r="E54" s="177">
        <f t="shared" si="165"/>
        <v>0</v>
      </c>
      <c r="F54" s="152">
        <f t="shared" si="166"/>
        <v>0</v>
      </c>
      <c r="G54" s="177">
        <f t="shared" si="167"/>
        <v>0</v>
      </c>
      <c r="H54" s="154">
        <f t="shared" si="168"/>
        <v>0</v>
      </c>
      <c r="I54" s="184">
        <f t="shared" si="168"/>
        <v>0</v>
      </c>
      <c r="J54" s="149" t="s">
        <v>348</v>
      </c>
      <c r="K54" s="171" t="s">
        <v>354</v>
      </c>
      <c r="L54" s="207"/>
      <c r="M54" s="188">
        <f t="shared" si="169"/>
        <v>0</v>
      </c>
      <c r="N54" s="194">
        <f>IFERROR(N53/N52*10000,0)</f>
        <v>0</v>
      </c>
      <c r="O54" s="822">
        <f>IFERROR(O53/O52*10000,0)</f>
        <v>0</v>
      </c>
      <c r="P54" s="823">
        <f t="shared" ref="P54" si="171">IFERROR(P53/P52*10000,0)</f>
        <v>0</v>
      </c>
      <c r="Q54" s="823">
        <f t="shared" ref="Q54" si="172">IFERROR(Q53/Q52*10000,0)</f>
        <v>0</v>
      </c>
      <c r="R54" s="823">
        <f t="shared" ref="R54" si="173">IFERROR(R53/R52*10000,0)</f>
        <v>0</v>
      </c>
      <c r="S54" s="823">
        <f>IFERROR(S53/S52*10000,0)</f>
        <v>0</v>
      </c>
      <c r="T54" s="823">
        <f t="shared" ref="T54" si="174">IFERROR(T53/T52*10000,0)</f>
        <v>0</v>
      </c>
      <c r="U54" s="823">
        <f t="shared" ref="U54" si="175">IFERROR(U53/U52*10000,0)</f>
        <v>0</v>
      </c>
      <c r="V54" s="823">
        <f t="shared" ref="V54" si="176">IFERROR(V53/V52*10000,0)</f>
        <v>0</v>
      </c>
      <c r="W54" s="823">
        <f t="shared" ref="W54" si="177">IFERROR(W53/W52*10000,0)</f>
        <v>0</v>
      </c>
      <c r="X54" s="824">
        <f t="shared" ref="X54" si="178">IFERROR(X53/X52*10000,0)</f>
        <v>0</v>
      </c>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29"/>
      <c r="EI54" s="201">
        <f>I54-N52</f>
        <v>0</v>
      </c>
    </row>
    <row r="55" spans="2:139" ht="16.05" customHeight="1" x14ac:dyDescent="0.25">
      <c r="B55" s="158" t="str">
        <f t="shared" si="162"/>
        <v>XS09</v>
      </c>
      <c r="C55" s="159">
        <f t="shared" si="163"/>
        <v>0</v>
      </c>
      <c r="D55" s="160">
        <f t="shared" si="164"/>
        <v>0</v>
      </c>
      <c r="E55" s="176">
        <f t="shared" si="165"/>
        <v>0</v>
      </c>
      <c r="F55" s="160">
        <f t="shared" si="166"/>
        <v>0</v>
      </c>
      <c r="G55" s="176">
        <f t="shared" si="167"/>
        <v>0</v>
      </c>
      <c r="H55" s="159">
        <f t="shared" si="168"/>
        <v>0</v>
      </c>
      <c r="I55" s="183">
        <f t="shared" si="168"/>
        <v>0</v>
      </c>
      <c r="J55" s="149" t="s">
        <v>349</v>
      </c>
      <c r="K55" s="171" t="s">
        <v>353</v>
      </c>
      <c r="L55" s="207"/>
      <c r="M55" s="188">
        <f t="shared" si="169"/>
        <v>0</v>
      </c>
      <c r="N55" s="194">
        <f>SUM(Y55:EG55)</f>
        <v>0</v>
      </c>
      <c r="O55" s="822">
        <f t="shared" ref="O55:X55" si="179">SUMIF($Y$1:$EG$1,O$3,$Y55:$EG55)</f>
        <v>0</v>
      </c>
      <c r="P55" s="823">
        <f t="shared" si="179"/>
        <v>0</v>
      </c>
      <c r="Q55" s="823">
        <f t="shared" si="179"/>
        <v>0</v>
      </c>
      <c r="R55" s="823">
        <f t="shared" si="179"/>
        <v>0</v>
      </c>
      <c r="S55" s="823">
        <f t="shared" si="179"/>
        <v>0</v>
      </c>
      <c r="T55" s="823">
        <f t="shared" si="179"/>
        <v>0</v>
      </c>
      <c r="U55" s="823">
        <f t="shared" si="179"/>
        <v>0</v>
      </c>
      <c r="V55" s="823">
        <f t="shared" si="179"/>
        <v>0</v>
      </c>
      <c r="W55" s="823">
        <f t="shared" si="179"/>
        <v>0</v>
      </c>
      <c r="X55" s="824">
        <f t="shared" si="179"/>
        <v>0</v>
      </c>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29"/>
      <c r="EI55" s="201">
        <f>N55-SUM(O55:X55)</f>
        <v>0</v>
      </c>
    </row>
    <row r="56" spans="2:139" ht="16.05" customHeight="1" x14ac:dyDescent="0.25">
      <c r="B56" s="158" t="str">
        <f t="shared" si="162"/>
        <v>XS09</v>
      </c>
      <c r="C56" s="159">
        <f t="shared" si="163"/>
        <v>0</v>
      </c>
      <c r="D56" s="160">
        <f t="shared" si="164"/>
        <v>0</v>
      </c>
      <c r="E56" s="176">
        <f t="shared" si="165"/>
        <v>0</v>
      </c>
      <c r="F56" s="160">
        <f t="shared" si="166"/>
        <v>0</v>
      </c>
      <c r="G56" s="176">
        <f t="shared" si="167"/>
        <v>0</v>
      </c>
      <c r="H56" s="159">
        <f t="shared" si="168"/>
        <v>0</v>
      </c>
      <c r="I56" s="183">
        <f t="shared" si="168"/>
        <v>0</v>
      </c>
      <c r="J56" s="149" t="s">
        <v>350</v>
      </c>
      <c r="K56" s="171" t="s">
        <v>355</v>
      </c>
      <c r="L56" s="208"/>
      <c r="M56" s="190"/>
      <c r="N56" s="196">
        <f>SUM(O56:X56)</f>
        <v>0</v>
      </c>
      <c r="O56" s="825">
        <f>IFERROR(O52/$N52,0)</f>
        <v>0</v>
      </c>
      <c r="P56" s="826">
        <f t="shared" ref="P56:X56" si="180">IFERROR(P52/$N52,0)</f>
        <v>0</v>
      </c>
      <c r="Q56" s="826">
        <f t="shared" si="180"/>
        <v>0</v>
      </c>
      <c r="R56" s="826">
        <f t="shared" si="180"/>
        <v>0</v>
      </c>
      <c r="S56" s="826">
        <f t="shared" si="180"/>
        <v>0</v>
      </c>
      <c r="T56" s="826">
        <f t="shared" si="180"/>
        <v>0</v>
      </c>
      <c r="U56" s="826">
        <f t="shared" si="180"/>
        <v>0</v>
      </c>
      <c r="V56" s="826">
        <f t="shared" si="180"/>
        <v>0</v>
      </c>
      <c r="W56" s="826">
        <f t="shared" si="180"/>
        <v>0</v>
      </c>
      <c r="X56" s="827">
        <f t="shared" si="180"/>
        <v>0</v>
      </c>
      <c r="Y56" s="231">
        <f>IFERROR(SUM($Y52:Y52)/$I54,0)</f>
        <v>0</v>
      </c>
      <c r="Z56" s="231">
        <f>IFERROR(SUM($Y52:Z52)/$I54,0)</f>
        <v>0</v>
      </c>
      <c r="AA56" s="231">
        <f>IFERROR(SUM($Y52:AA52)/$I54,0)</f>
        <v>0</v>
      </c>
      <c r="AB56" s="231">
        <f>IFERROR(SUM($Y52:AB52)/$I54,0)</f>
        <v>0</v>
      </c>
      <c r="AC56" s="231">
        <f>IFERROR(SUM($Y52:AC52)/$I54,0)</f>
        <v>0</v>
      </c>
      <c r="AD56" s="231">
        <f>IFERROR(SUM($Y52:AD52)/$I54,0)</f>
        <v>0</v>
      </c>
      <c r="AE56" s="231">
        <f>IFERROR(SUM($Y52:AE52)/$I54,0)</f>
        <v>0</v>
      </c>
      <c r="AF56" s="231">
        <f>IFERROR(SUM($Y52:AF52)/$I54,0)</f>
        <v>0</v>
      </c>
      <c r="AG56" s="231">
        <f>IFERROR(SUM($Y52:AG52)/$I54,0)</f>
        <v>0</v>
      </c>
      <c r="AH56" s="231">
        <f>IFERROR(SUM($Y52:AH52)/$I54,0)</f>
        <v>0</v>
      </c>
      <c r="AI56" s="231">
        <f>IFERROR(SUM($Y52:AI52)/$I54,0)</f>
        <v>0</v>
      </c>
      <c r="AJ56" s="231">
        <f>IFERROR(SUM($Y52:AJ52)/$I54,0)</f>
        <v>0</v>
      </c>
      <c r="AK56" s="231">
        <f>IFERROR(SUM($Y52:AK52)/$I54,0)</f>
        <v>0</v>
      </c>
      <c r="AL56" s="231">
        <f>IFERROR(SUM($Y52:AL52)/$I54,0)</f>
        <v>0</v>
      </c>
      <c r="AM56" s="231">
        <f>IFERROR(SUM($Y52:AM52)/$I54,0)</f>
        <v>0</v>
      </c>
      <c r="AN56" s="231">
        <f>IFERROR(SUM($Y52:AN52)/$I54,0)</f>
        <v>0</v>
      </c>
      <c r="AO56" s="231">
        <f>IFERROR(SUM($Y52:AO52)/$I54,0)</f>
        <v>0</v>
      </c>
      <c r="AP56" s="231">
        <f>IFERROR(SUM($Y52:AP52)/$I54,0)</f>
        <v>0</v>
      </c>
      <c r="AQ56" s="231">
        <f>IFERROR(SUM($Y52:AQ52)/$I54,0)</f>
        <v>0</v>
      </c>
      <c r="AR56" s="231">
        <f>IFERROR(SUM($Y52:AR52)/$I54,0)</f>
        <v>0</v>
      </c>
      <c r="AS56" s="231">
        <f>IFERROR(SUM($Y52:AS52)/$I54,0)</f>
        <v>0</v>
      </c>
      <c r="AT56" s="231">
        <f>IFERROR(SUM($Y52:AT52)/$I54,0)</f>
        <v>0</v>
      </c>
      <c r="AU56" s="231">
        <f>IFERROR(SUM($Y52:AU52)/$I54,0)</f>
        <v>0</v>
      </c>
      <c r="AV56" s="231">
        <f>IFERROR(SUM($Y52:AV52)/$I54,0)</f>
        <v>0</v>
      </c>
      <c r="AW56" s="231">
        <f>IFERROR(SUM($Y52:AW52)/$I54,0)</f>
        <v>0</v>
      </c>
      <c r="AX56" s="231">
        <f>IFERROR(SUM($Y52:AX52)/$I54,0)</f>
        <v>0</v>
      </c>
      <c r="AY56" s="231">
        <f>IFERROR(SUM($Y52:AY52)/$I54,0)</f>
        <v>0</v>
      </c>
      <c r="AZ56" s="231">
        <f>IFERROR(SUM($Y52:AZ52)/$I54,0)</f>
        <v>0</v>
      </c>
      <c r="BA56" s="231">
        <f>IFERROR(SUM($Y52:BA52)/$I54,0)</f>
        <v>0</v>
      </c>
      <c r="BB56" s="231">
        <f>IFERROR(SUM($Y52:BB52)/$I54,0)</f>
        <v>0</v>
      </c>
      <c r="BC56" s="231">
        <f>IFERROR(SUM($Y52:BC52)/$I54,0)</f>
        <v>0</v>
      </c>
      <c r="BD56" s="231">
        <f>IFERROR(SUM($Y52:BD52)/$I54,0)</f>
        <v>0</v>
      </c>
      <c r="BE56" s="231">
        <f>IFERROR(SUM($Y52:BE52)/$I54,0)</f>
        <v>0</v>
      </c>
      <c r="BF56" s="231">
        <f>IFERROR(SUM($Y52:BF52)/$I54,0)</f>
        <v>0</v>
      </c>
      <c r="BG56" s="231">
        <f>IFERROR(SUM($Y52:BG52)/$I54,0)</f>
        <v>0</v>
      </c>
      <c r="BH56" s="231">
        <f>IFERROR(SUM($Y52:BH52)/$I54,0)</f>
        <v>0</v>
      </c>
      <c r="BI56" s="231">
        <f>IFERROR(SUM($Y52:BI52)/$I54,0)</f>
        <v>0</v>
      </c>
      <c r="BJ56" s="231">
        <f>IFERROR(SUM($Y52:BJ52)/$I54,0)</f>
        <v>0</v>
      </c>
      <c r="BK56" s="231">
        <f>IFERROR(SUM($Y52:BK52)/$I54,0)</f>
        <v>0</v>
      </c>
      <c r="BL56" s="231">
        <f>IFERROR(SUM($Y52:BL52)/$I54,0)</f>
        <v>0</v>
      </c>
      <c r="BM56" s="231">
        <f>IFERROR(SUM($Y52:BM52)/$I54,0)</f>
        <v>0</v>
      </c>
      <c r="BN56" s="231">
        <f>IFERROR(SUM($Y52:BN52)/$I54,0)</f>
        <v>0</v>
      </c>
      <c r="BO56" s="231">
        <f>IFERROR(SUM($Y52:BO52)/$I54,0)</f>
        <v>0</v>
      </c>
      <c r="BP56" s="231">
        <f>IFERROR(SUM($Y52:BP52)/$I54,0)</f>
        <v>0</v>
      </c>
      <c r="BQ56" s="231">
        <f>IFERROR(SUM($Y52:BQ52)/$I54,0)</f>
        <v>0</v>
      </c>
      <c r="BR56" s="231">
        <f>IFERROR(SUM($Y52:BR52)/$I54,0)</f>
        <v>0</v>
      </c>
      <c r="BS56" s="231">
        <f>IFERROR(SUM($Y52:BS52)/$I54,0)</f>
        <v>0</v>
      </c>
      <c r="BT56" s="231">
        <f>IFERROR(SUM($Y52:BT52)/$I54,0)</f>
        <v>0</v>
      </c>
      <c r="BU56" s="231">
        <f>IFERROR(SUM($Y52:BU52)/$I54,0)</f>
        <v>0</v>
      </c>
      <c r="BV56" s="231">
        <f>IFERROR(SUM($Y52:BV52)/$I54,0)</f>
        <v>0</v>
      </c>
      <c r="BW56" s="231">
        <f>IFERROR(SUM($Y52:BW52)/$I54,0)</f>
        <v>0</v>
      </c>
      <c r="BX56" s="231">
        <f>IFERROR(SUM($Y52:BX52)/$I54,0)</f>
        <v>0</v>
      </c>
      <c r="BY56" s="231">
        <f>IFERROR(SUM($Y52:BY52)/$I54,0)</f>
        <v>0</v>
      </c>
      <c r="BZ56" s="231">
        <f>IFERROR(SUM($Y52:BZ52)/$I54,0)</f>
        <v>0</v>
      </c>
      <c r="CA56" s="231">
        <f>IFERROR(SUM($Y52:CA52)/$I54,0)</f>
        <v>0</v>
      </c>
      <c r="CB56" s="231">
        <f>IFERROR(SUM($Y52:CB52)/$I54,0)</f>
        <v>0</v>
      </c>
      <c r="CC56" s="231">
        <f>IFERROR(SUM($Y52:CC52)/$I54,0)</f>
        <v>0</v>
      </c>
      <c r="CD56" s="231">
        <f>IFERROR(SUM($Y52:CD52)/$I54,0)</f>
        <v>0</v>
      </c>
      <c r="CE56" s="231">
        <f>IFERROR(SUM($Y52:CE52)/$I54,0)</f>
        <v>0</v>
      </c>
      <c r="CF56" s="231">
        <f>IFERROR(SUM($Y52:CF52)/$I54,0)</f>
        <v>0</v>
      </c>
      <c r="CG56" s="231">
        <f>IFERROR(SUM($Y52:CG52)/$I54,0)</f>
        <v>0</v>
      </c>
      <c r="CH56" s="231">
        <f>IFERROR(SUM($Y52:CH52)/$I54,0)</f>
        <v>0</v>
      </c>
      <c r="CI56" s="231">
        <f>IFERROR(SUM($Y52:CI52)/$I54,0)</f>
        <v>0</v>
      </c>
      <c r="CJ56" s="231">
        <f>IFERROR(SUM($Y52:CJ52)/$I54,0)</f>
        <v>0</v>
      </c>
      <c r="CK56" s="231">
        <f>IFERROR(SUM($Y52:CK52)/$I54,0)</f>
        <v>0</v>
      </c>
      <c r="CL56" s="231">
        <f>IFERROR(SUM($Y52:CL52)/$I54,0)</f>
        <v>0</v>
      </c>
      <c r="CM56" s="231">
        <f>IFERROR(SUM($Y52:CM52)/$I54,0)</f>
        <v>0</v>
      </c>
      <c r="CN56" s="231">
        <f>IFERROR(SUM($Y52:CN52)/$I54,0)</f>
        <v>0</v>
      </c>
      <c r="CO56" s="231">
        <f>IFERROR(SUM($Y52:CO52)/$I54,0)</f>
        <v>0</v>
      </c>
      <c r="CP56" s="231">
        <f>IFERROR(SUM($Y52:CP52)/$I54,0)</f>
        <v>0</v>
      </c>
      <c r="CQ56" s="231">
        <f>IFERROR(SUM($Y52:CQ52)/$I54,0)</f>
        <v>0</v>
      </c>
      <c r="CR56" s="231">
        <f>IFERROR(SUM($Y52:CR52)/$I54,0)</f>
        <v>0</v>
      </c>
      <c r="CS56" s="231">
        <f>IFERROR(SUM($Y52:CS52)/$I54,0)</f>
        <v>0</v>
      </c>
      <c r="CT56" s="231">
        <f>IFERROR(SUM($Y52:CT52)/$I54,0)</f>
        <v>0</v>
      </c>
      <c r="CU56" s="231">
        <f>IFERROR(SUM($Y52:CU52)/$I54,0)</f>
        <v>0</v>
      </c>
      <c r="CV56" s="231">
        <f>IFERROR(SUM($Y52:CV52)/$I54,0)</f>
        <v>0</v>
      </c>
      <c r="CW56" s="231">
        <f>IFERROR(SUM($Y52:CW52)/$I54,0)</f>
        <v>0</v>
      </c>
      <c r="CX56" s="231">
        <f>IFERROR(SUM($Y52:CX52)/$I54,0)</f>
        <v>0</v>
      </c>
      <c r="CY56" s="231">
        <f>IFERROR(SUM($Y52:CY52)/$I54,0)</f>
        <v>0</v>
      </c>
      <c r="CZ56" s="231">
        <f>IFERROR(SUM($Y52:CZ52)/$I54,0)</f>
        <v>0</v>
      </c>
      <c r="DA56" s="231">
        <f>IFERROR(SUM($Y52:DA52)/$I54,0)</f>
        <v>0</v>
      </c>
      <c r="DB56" s="231">
        <f>IFERROR(SUM($Y52:DB52)/$I54,0)</f>
        <v>0</v>
      </c>
      <c r="DC56" s="231">
        <f>IFERROR(SUM($Y52:DC52)/$I54,0)</f>
        <v>0</v>
      </c>
      <c r="DD56" s="231">
        <f>IFERROR(SUM($Y52:DD52)/$I54,0)</f>
        <v>0</v>
      </c>
      <c r="DE56" s="231">
        <f>IFERROR(SUM($Y52:DE52)/$I54,0)</f>
        <v>0</v>
      </c>
      <c r="DF56" s="231">
        <f>IFERROR(SUM($Y52:DF52)/$I54,0)</f>
        <v>0</v>
      </c>
      <c r="DG56" s="231">
        <f>IFERROR(SUM($Y52:DG52)/$I54,0)</f>
        <v>0</v>
      </c>
      <c r="DH56" s="231">
        <f>IFERROR(SUM($Y52:DH52)/$I54,0)</f>
        <v>0</v>
      </c>
      <c r="DI56" s="231">
        <f>IFERROR(SUM($Y52:DI52)/$I54,0)</f>
        <v>0</v>
      </c>
      <c r="DJ56" s="231">
        <f>IFERROR(SUM($Y52:DJ52)/$I54,0)</f>
        <v>0</v>
      </c>
      <c r="DK56" s="231">
        <f>IFERROR(SUM($Y52:DK52)/$I54,0)</f>
        <v>0</v>
      </c>
      <c r="DL56" s="231">
        <f>IFERROR(SUM($Y52:DL52)/$I54,0)</f>
        <v>0</v>
      </c>
      <c r="DM56" s="231">
        <f>IFERROR(SUM($Y52:DM52)/$I54,0)</f>
        <v>0</v>
      </c>
      <c r="DN56" s="231">
        <f>IFERROR(SUM($Y52:DN52)/$I54,0)</f>
        <v>0</v>
      </c>
      <c r="DO56" s="231">
        <f>IFERROR(SUM($Y52:DO52)/$I54,0)</f>
        <v>0</v>
      </c>
      <c r="DP56" s="231">
        <f>IFERROR(SUM($Y52:DP52)/$I54,0)</f>
        <v>0</v>
      </c>
      <c r="DQ56" s="231">
        <f>IFERROR(SUM($Y52:DQ52)/$I54,0)</f>
        <v>0</v>
      </c>
      <c r="DR56" s="231">
        <f>IFERROR(SUM($Y52:DR52)/$I54,0)</f>
        <v>0</v>
      </c>
      <c r="DS56" s="231">
        <f>IFERROR(SUM($Y52:DS52)/$I54,0)</f>
        <v>0</v>
      </c>
      <c r="DT56" s="231">
        <f>IFERROR(SUM($Y52:DT52)/$I54,0)</f>
        <v>0</v>
      </c>
      <c r="DU56" s="231">
        <f>IFERROR(SUM($Y52:DU52)/$I54,0)</f>
        <v>0</v>
      </c>
      <c r="DV56" s="231">
        <f>IFERROR(SUM($Y52:DV52)/$I54,0)</f>
        <v>0</v>
      </c>
      <c r="DW56" s="231">
        <f>IFERROR(SUM($Y52:DW52)/$I54,0)</f>
        <v>0</v>
      </c>
      <c r="DX56" s="231">
        <f>IFERROR(SUM($Y52:DX52)/$I54,0)</f>
        <v>0</v>
      </c>
      <c r="DY56" s="231">
        <f>IFERROR(SUM($Y52:DY52)/$I54,0)</f>
        <v>0</v>
      </c>
      <c r="DZ56" s="231">
        <f>IFERROR(SUM($Y52:DZ52)/$I54,0)</f>
        <v>0</v>
      </c>
      <c r="EA56" s="231">
        <f>IFERROR(SUM($Y52:EA52)/$I54,0)</f>
        <v>0</v>
      </c>
      <c r="EB56" s="231">
        <f>IFERROR(SUM($Y52:EB52)/$I54,0)</f>
        <v>0</v>
      </c>
      <c r="EC56" s="231">
        <f>IFERROR(SUM($Y52:EC52)/$I54,0)</f>
        <v>0</v>
      </c>
      <c r="ED56" s="231">
        <f>IFERROR(SUM($Y52:ED52)/$I54,0)</f>
        <v>0</v>
      </c>
      <c r="EE56" s="231">
        <f>IFERROR(SUM($Y52:EE52)/$I54,0)</f>
        <v>0</v>
      </c>
      <c r="EF56" s="231">
        <f>IFERROR(SUM($Y52:EF52)/$I54,0)</f>
        <v>0</v>
      </c>
      <c r="EG56" s="232">
        <f>IFERROR(SUM($Y52:EG52)/$I54,0)</f>
        <v>0</v>
      </c>
      <c r="EI56" s="201">
        <f>N56-SUM(O56:X56)</f>
        <v>0</v>
      </c>
    </row>
    <row r="57" spans="2:139" ht="16.05" customHeight="1" thickBot="1" x14ac:dyDescent="0.3">
      <c r="B57" s="161" t="str">
        <f t="shared" si="162"/>
        <v>XS09</v>
      </c>
      <c r="C57" s="162">
        <f t="shared" si="163"/>
        <v>0</v>
      </c>
      <c r="D57" s="163">
        <f t="shared" si="164"/>
        <v>0</v>
      </c>
      <c r="E57" s="178">
        <f t="shared" si="165"/>
        <v>0</v>
      </c>
      <c r="F57" s="163">
        <f t="shared" si="166"/>
        <v>0</v>
      </c>
      <c r="G57" s="178">
        <f t="shared" si="167"/>
        <v>0</v>
      </c>
      <c r="H57" s="162">
        <f t="shared" si="168"/>
        <v>0</v>
      </c>
      <c r="I57" s="185">
        <f t="shared" si="168"/>
        <v>0</v>
      </c>
      <c r="J57" s="151" t="s">
        <v>351</v>
      </c>
      <c r="K57" s="172" t="s">
        <v>355</v>
      </c>
      <c r="L57" s="209"/>
      <c r="M57" s="191"/>
      <c r="N57" s="197">
        <f>MAX(O57:X57)</f>
        <v>0</v>
      </c>
      <c r="O57" s="828">
        <f>IFERROR(SUM($O55:O55)/SUM($O53:O53),0)</f>
        <v>0</v>
      </c>
      <c r="P57" s="829">
        <f>IFERROR(SUM($O55:P55)/SUM($O53:P53),0)</f>
        <v>0</v>
      </c>
      <c r="Q57" s="829">
        <f>IFERROR(SUM($O55:Q55)/SUM($O53:Q53),0)</f>
        <v>0</v>
      </c>
      <c r="R57" s="829">
        <f>IFERROR(SUM($O55:R55)/SUM($O53:R53),0)</f>
        <v>0</v>
      </c>
      <c r="S57" s="829">
        <f>IFERROR(SUM($O55:S55)/SUM($O53:S53),0)</f>
        <v>0</v>
      </c>
      <c r="T57" s="829">
        <f>IFERROR(SUM($O55:T55)/SUM($O53:T53),0)</f>
        <v>0</v>
      </c>
      <c r="U57" s="829">
        <f>IFERROR(SUM($O55:U55)/SUM($O53:U53),0)</f>
        <v>0</v>
      </c>
      <c r="V57" s="829">
        <f>IFERROR(SUM($O55:V55)/SUM($O53:V53),0)</f>
        <v>0</v>
      </c>
      <c r="W57" s="829">
        <f>IFERROR(SUM($O55:W55)/SUM($O53:W53),0)</f>
        <v>0</v>
      </c>
      <c r="X57" s="830">
        <f>IFERROR(SUM($O55:X55)/SUM($O53:X53),0)</f>
        <v>0</v>
      </c>
      <c r="Y57" s="233">
        <f>IFERROR(SUM($Y55:Y55)/SUM($Y53:Y53),0)</f>
        <v>0</v>
      </c>
      <c r="Z57" s="233">
        <f>IFERROR(SUM($Y55:Z55)/SUM($Y53:Z53),0)</f>
        <v>0</v>
      </c>
      <c r="AA57" s="233">
        <f>IFERROR(SUM($Y55:AA55)/SUM($Y53:AA53),0)</f>
        <v>0</v>
      </c>
      <c r="AB57" s="233">
        <f>IFERROR(SUM($Y55:AB55)/SUM($Y53:AB53),0)</f>
        <v>0</v>
      </c>
      <c r="AC57" s="233">
        <f>IFERROR(SUM($Y55:AC55)/SUM($Y53:AC53),0)</f>
        <v>0</v>
      </c>
      <c r="AD57" s="233">
        <f>IFERROR(SUM($Y55:AD55)/SUM($Y53:AD53),0)</f>
        <v>0</v>
      </c>
      <c r="AE57" s="233">
        <f>IFERROR(SUM($Y55:AE55)/SUM($Y53:AE53),0)</f>
        <v>0</v>
      </c>
      <c r="AF57" s="233">
        <f>IFERROR(SUM($Y55:AF55)/SUM($Y53:AF53),0)</f>
        <v>0</v>
      </c>
      <c r="AG57" s="233">
        <f>IFERROR(SUM($Y55:AG55)/SUM($Y53:AG53),0)</f>
        <v>0</v>
      </c>
      <c r="AH57" s="233">
        <f>IFERROR(SUM($Y55:AH55)/SUM($Y53:AH53),0)</f>
        <v>0</v>
      </c>
      <c r="AI57" s="233">
        <f>IFERROR(SUM($Y55:AI55)/SUM($Y53:AI53),0)</f>
        <v>0</v>
      </c>
      <c r="AJ57" s="233">
        <f>IFERROR(SUM($Y55:AJ55)/SUM($Y53:AJ53),0)</f>
        <v>0</v>
      </c>
      <c r="AK57" s="233">
        <f>IFERROR(SUM($Y55:AK55)/SUM($Y53:AK53),0)</f>
        <v>0</v>
      </c>
      <c r="AL57" s="233">
        <f>IFERROR(SUM($Y55:AL55)/SUM($Y53:AL53),0)</f>
        <v>0</v>
      </c>
      <c r="AM57" s="233">
        <f>IFERROR(SUM($Y55:AM55)/SUM($Y53:AM53),0)</f>
        <v>0</v>
      </c>
      <c r="AN57" s="233">
        <f>IFERROR(SUM($Y55:AN55)/SUM($Y53:AN53),0)</f>
        <v>0</v>
      </c>
      <c r="AO57" s="233">
        <f>IFERROR(SUM($Y55:AO55)/SUM($Y53:AO53),0)</f>
        <v>0</v>
      </c>
      <c r="AP57" s="233">
        <f>IFERROR(SUM($Y55:AP55)/SUM($Y53:AP53),0)</f>
        <v>0</v>
      </c>
      <c r="AQ57" s="233">
        <f>IFERROR(SUM($Y55:AQ55)/SUM($Y53:AQ53),0)</f>
        <v>0</v>
      </c>
      <c r="AR57" s="233">
        <f>IFERROR(SUM($Y55:AR55)/SUM($Y53:AR53),0)</f>
        <v>0</v>
      </c>
      <c r="AS57" s="233">
        <f>IFERROR(SUM($Y55:AS55)/SUM($Y53:AS53),0)</f>
        <v>0</v>
      </c>
      <c r="AT57" s="233">
        <f>IFERROR(SUM($Y55:AT55)/SUM($Y53:AT53),0)</f>
        <v>0</v>
      </c>
      <c r="AU57" s="233">
        <f>IFERROR(SUM($Y55:AU55)/SUM($Y53:AU53),0)</f>
        <v>0</v>
      </c>
      <c r="AV57" s="233">
        <f>IFERROR(SUM($Y55:AV55)/SUM($Y53:AV53),0)</f>
        <v>0</v>
      </c>
      <c r="AW57" s="233">
        <f>IFERROR(SUM($Y55:AW55)/SUM($Y53:AW53),0)</f>
        <v>0</v>
      </c>
      <c r="AX57" s="233">
        <f>IFERROR(SUM($Y55:AX55)/SUM($Y53:AX53),0)</f>
        <v>0</v>
      </c>
      <c r="AY57" s="233">
        <f>IFERROR(SUM($Y55:AY55)/SUM($Y53:AY53),0)</f>
        <v>0</v>
      </c>
      <c r="AZ57" s="233">
        <f>IFERROR(SUM($Y55:AZ55)/SUM($Y53:AZ53),0)</f>
        <v>0</v>
      </c>
      <c r="BA57" s="233">
        <f>IFERROR(SUM($Y55:BA55)/SUM($Y53:BA53),0)</f>
        <v>0</v>
      </c>
      <c r="BB57" s="233">
        <f>IFERROR(SUM($Y55:BB55)/SUM($Y53:BB53),0)</f>
        <v>0</v>
      </c>
      <c r="BC57" s="233">
        <f>IFERROR(SUM($Y55:BC55)/SUM($Y53:BC53),0)</f>
        <v>0</v>
      </c>
      <c r="BD57" s="233">
        <f>IFERROR(SUM($Y55:BD55)/SUM($Y53:BD53),0)</f>
        <v>0</v>
      </c>
      <c r="BE57" s="233">
        <f>IFERROR(SUM($Y55:BE55)/SUM($Y53:BE53),0)</f>
        <v>0</v>
      </c>
      <c r="BF57" s="233">
        <f>IFERROR(SUM($Y55:BF55)/SUM($Y53:BF53),0)</f>
        <v>0</v>
      </c>
      <c r="BG57" s="233">
        <f>IFERROR(SUM($Y55:BG55)/SUM($Y53:BG53),0)</f>
        <v>0</v>
      </c>
      <c r="BH57" s="233">
        <f>IFERROR(SUM($Y55:BH55)/SUM($Y53:BH53),0)</f>
        <v>0</v>
      </c>
      <c r="BI57" s="233">
        <f>IFERROR(SUM($Y55:BI55)/SUM($Y53:BI53),0)</f>
        <v>0</v>
      </c>
      <c r="BJ57" s="233">
        <f>IFERROR(SUM($Y55:BJ55)/SUM($Y53:BJ53),0)</f>
        <v>0</v>
      </c>
      <c r="BK57" s="233">
        <f>IFERROR(SUM($Y55:BK55)/SUM($Y53:BK53),0)</f>
        <v>0</v>
      </c>
      <c r="BL57" s="233">
        <f>IFERROR(SUM($Y55:BL55)/SUM($Y53:BL53),0)</f>
        <v>0</v>
      </c>
      <c r="BM57" s="233">
        <f>IFERROR(SUM($Y55:BM55)/SUM($Y53:BM53),0)</f>
        <v>0</v>
      </c>
      <c r="BN57" s="233">
        <f>IFERROR(SUM($Y55:BN55)/SUM($Y53:BN53),0)</f>
        <v>0</v>
      </c>
      <c r="BO57" s="233">
        <f>IFERROR(SUM($Y55:BO55)/SUM($Y53:BO53),0)</f>
        <v>0</v>
      </c>
      <c r="BP57" s="233">
        <f>IFERROR(SUM($Y55:BP55)/SUM($Y53:BP53),0)</f>
        <v>0</v>
      </c>
      <c r="BQ57" s="233">
        <f>IFERROR(SUM($Y55:BQ55)/SUM($Y53:BQ53),0)</f>
        <v>0</v>
      </c>
      <c r="BR57" s="233">
        <f>IFERROR(SUM($Y55:BR55)/SUM($Y53:BR53),0)</f>
        <v>0</v>
      </c>
      <c r="BS57" s="233">
        <f>IFERROR(SUM($Y55:BS55)/SUM($Y53:BS53),0)</f>
        <v>0</v>
      </c>
      <c r="BT57" s="233">
        <f>IFERROR(SUM($Y55:BT55)/SUM($Y53:BT53),0)</f>
        <v>0</v>
      </c>
      <c r="BU57" s="233">
        <f>IFERROR(SUM($Y55:BU55)/SUM($Y53:BU53),0)</f>
        <v>0</v>
      </c>
      <c r="BV57" s="233">
        <f>IFERROR(SUM($Y55:BV55)/SUM($Y53:BV53),0)</f>
        <v>0</v>
      </c>
      <c r="BW57" s="233">
        <f>IFERROR(SUM($Y55:BW55)/SUM($Y53:BW53),0)</f>
        <v>0</v>
      </c>
      <c r="BX57" s="233">
        <f>IFERROR(SUM($Y55:BX55)/SUM($Y53:BX53),0)</f>
        <v>0</v>
      </c>
      <c r="BY57" s="233">
        <f>IFERROR(SUM($Y55:BY55)/SUM($Y53:BY53),0)</f>
        <v>0</v>
      </c>
      <c r="BZ57" s="233">
        <f>IFERROR(SUM($Y55:BZ55)/SUM($Y53:BZ53),0)</f>
        <v>0</v>
      </c>
      <c r="CA57" s="233">
        <f>IFERROR(SUM($Y55:CA55)/SUM($Y53:CA53),0)</f>
        <v>0</v>
      </c>
      <c r="CB57" s="233">
        <f>IFERROR(SUM($Y55:CB55)/SUM($Y53:CB53),0)</f>
        <v>0</v>
      </c>
      <c r="CC57" s="233">
        <f>IFERROR(SUM($Y55:CC55)/SUM($Y53:CC53),0)</f>
        <v>0</v>
      </c>
      <c r="CD57" s="233">
        <f>IFERROR(SUM($Y55:CD55)/SUM($Y53:CD53),0)</f>
        <v>0</v>
      </c>
      <c r="CE57" s="233">
        <f>IFERROR(SUM($Y55:CE55)/SUM($Y53:CE53),0)</f>
        <v>0</v>
      </c>
      <c r="CF57" s="233">
        <f>IFERROR(SUM($Y55:CF55)/SUM($Y53:CF53),0)</f>
        <v>0</v>
      </c>
      <c r="CG57" s="233">
        <f>IFERROR(SUM($Y55:CG55)/SUM($Y53:CG53),0)</f>
        <v>0</v>
      </c>
      <c r="CH57" s="233">
        <f>IFERROR(SUM($Y55:CH55)/SUM($Y53:CH53),0)</f>
        <v>0</v>
      </c>
      <c r="CI57" s="233">
        <f>IFERROR(SUM($Y55:CI55)/SUM($Y53:CI53),0)</f>
        <v>0</v>
      </c>
      <c r="CJ57" s="233">
        <f>IFERROR(SUM($Y55:CJ55)/SUM($Y53:CJ53),0)</f>
        <v>0</v>
      </c>
      <c r="CK57" s="233">
        <f>IFERROR(SUM($Y55:CK55)/SUM($Y53:CK53),0)</f>
        <v>0</v>
      </c>
      <c r="CL57" s="233">
        <f>IFERROR(SUM($Y55:CL55)/SUM($Y53:CL53),0)</f>
        <v>0</v>
      </c>
      <c r="CM57" s="233">
        <f>IFERROR(SUM($Y55:CM55)/SUM($Y53:CM53),0)</f>
        <v>0</v>
      </c>
      <c r="CN57" s="233">
        <f>IFERROR(SUM($Y55:CN55)/SUM($Y53:CN53),0)</f>
        <v>0</v>
      </c>
      <c r="CO57" s="233">
        <f>IFERROR(SUM($Y55:CO55)/SUM($Y53:CO53),0)</f>
        <v>0</v>
      </c>
      <c r="CP57" s="233">
        <f>IFERROR(SUM($Y55:CP55)/SUM($Y53:CP53),0)</f>
        <v>0</v>
      </c>
      <c r="CQ57" s="233">
        <f>IFERROR(SUM($Y55:CQ55)/SUM($Y53:CQ53),0)</f>
        <v>0</v>
      </c>
      <c r="CR57" s="233">
        <f>IFERROR(SUM($Y55:CR55)/SUM($Y53:CR53),0)</f>
        <v>0</v>
      </c>
      <c r="CS57" s="233">
        <f>IFERROR(SUM($Y55:CS55)/SUM($Y53:CS53),0)</f>
        <v>0</v>
      </c>
      <c r="CT57" s="233">
        <f>IFERROR(SUM($Y55:CT55)/SUM($Y53:CT53),0)</f>
        <v>0</v>
      </c>
      <c r="CU57" s="233">
        <f>IFERROR(SUM($Y55:CU55)/SUM($Y53:CU53),0)</f>
        <v>0</v>
      </c>
      <c r="CV57" s="233">
        <f>IFERROR(SUM($Y55:CV55)/SUM($Y53:CV53),0)</f>
        <v>0</v>
      </c>
      <c r="CW57" s="233">
        <f>IFERROR(SUM($Y55:CW55)/SUM($Y53:CW53),0)</f>
        <v>0</v>
      </c>
      <c r="CX57" s="233">
        <f>IFERROR(SUM($Y55:CX55)/SUM($Y53:CX53),0)</f>
        <v>0</v>
      </c>
      <c r="CY57" s="233">
        <f>IFERROR(SUM($Y55:CY55)/SUM($Y53:CY53),0)</f>
        <v>0</v>
      </c>
      <c r="CZ57" s="233">
        <f>IFERROR(SUM($Y55:CZ55)/SUM($Y53:CZ53),0)</f>
        <v>0</v>
      </c>
      <c r="DA57" s="233">
        <f>IFERROR(SUM($Y55:DA55)/SUM($Y53:DA53),0)</f>
        <v>0</v>
      </c>
      <c r="DB57" s="233">
        <f>IFERROR(SUM($Y55:DB55)/SUM($Y53:DB53),0)</f>
        <v>0</v>
      </c>
      <c r="DC57" s="233">
        <f>IFERROR(SUM($Y55:DC55)/SUM($Y53:DC53),0)</f>
        <v>0</v>
      </c>
      <c r="DD57" s="233">
        <f>IFERROR(SUM($Y55:DD55)/SUM($Y53:DD53),0)</f>
        <v>0</v>
      </c>
      <c r="DE57" s="233">
        <f>IFERROR(SUM($Y55:DE55)/SUM($Y53:DE53),0)</f>
        <v>0</v>
      </c>
      <c r="DF57" s="233">
        <f>IFERROR(SUM($Y55:DF55)/SUM($Y53:DF53),0)</f>
        <v>0</v>
      </c>
      <c r="DG57" s="233">
        <f>IFERROR(SUM($Y55:DG55)/SUM($Y53:DG53),0)</f>
        <v>0</v>
      </c>
      <c r="DH57" s="233">
        <f>IFERROR(SUM($Y55:DH55)/SUM($Y53:DH53),0)</f>
        <v>0</v>
      </c>
      <c r="DI57" s="233">
        <f>IFERROR(SUM($Y55:DI55)/SUM($Y53:DI53),0)</f>
        <v>0</v>
      </c>
      <c r="DJ57" s="233">
        <f>IFERROR(SUM($Y55:DJ55)/SUM($Y53:DJ53),0)</f>
        <v>0</v>
      </c>
      <c r="DK57" s="233">
        <f>IFERROR(SUM($Y55:DK55)/SUM($Y53:DK53),0)</f>
        <v>0</v>
      </c>
      <c r="DL57" s="233">
        <f>IFERROR(SUM($Y55:DL55)/SUM($Y53:DL53),0)</f>
        <v>0</v>
      </c>
      <c r="DM57" s="233">
        <f>IFERROR(SUM($Y55:DM55)/SUM($Y53:DM53),0)</f>
        <v>0</v>
      </c>
      <c r="DN57" s="233">
        <f>IFERROR(SUM($Y55:DN55)/SUM($Y53:DN53),0)</f>
        <v>0</v>
      </c>
      <c r="DO57" s="233">
        <f>IFERROR(SUM($Y55:DO55)/SUM($Y53:DO53),0)</f>
        <v>0</v>
      </c>
      <c r="DP57" s="233">
        <f>IFERROR(SUM($Y55:DP55)/SUM($Y53:DP53),0)</f>
        <v>0</v>
      </c>
      <c r="DQ57" s="233">
        <f>IFERROR(SUM($Y55:DQ55)/SUM($Y53:DQ53),0)</f>
        <v>0</v>
      </c>
      <c r="DR57" s="233">
        <f>IFERROR(SUM($Y55:DR55)/SUM($Y53:DR53),0)</f>
        <v>0</v>
      </c>
      <c r="DS57" s="233">
        <f>IFERROR(SUM($Y55:DS55)/SUM($Y53:DS53),0)</f>
        <v>0</v>
      </c>
      <c r="DT57" s="233">
        <f>IFERROR(SUM($Y55:DT55)/SUM($Y53:DT53),0)</f>
        <v>0</v>
      </c>
      <c r="DU57" s="233">
        <f>IFERROR(SUM($Y55:DU55)/SUM($Y53:DU53),0)</f>
        <v>0</v>
      </c>
      <c r="DV57" s="233">
        <f>IFERROR(SUM($Y55:DV55)/SUM($Y53:DV53),0)</f>
        <v>0</v>
      </c>
      <c r="DW57" s="233">
        <f>IFERROR(SUM($Y55:DW55)/SUM($Y53:DW53),0)</f>
        <v>0</v>
      </c>
      <c r="DX57" s="233">
        <f>IFERROR(SUM($Y55:DX55)/SUM($Y53:DX53),0)</f>
        <v>0</v>
      </c>
      <c r="DY57" s="233">
        <f>IFERROR(SUM($Y55:DY55)/SUM($Y53:DY53),0)</f>
        <v>0</v>
      </c>
      <c r="DZ57" s="233">
        <f>IFERROR(SUM($Y55:DZ55)/SUM($Y53:DZ53),0)</f>
        <v>0</v>
      </c>
      <c r="EA57" s="233">
        <f>IFERROR(SUM($Y55:EA55)/SUM($Y53:EA53),0)</f>
        <v>0</v>
      </c>
      <c r="EB57" s="233">
        <f>IFERROR(SUM($Y55:EB55)/SUM($Y53:EB53),0)</f>
        <v>0</v>
      </c>
      <c r="EC57" s="233">
        <f>IFERROR(SUM($Y55:EC55)/SUM($Y53:EC53),0)</f>
        <v>0</v>
      </c>
      <c r="ED57" s="233">
        <f>IFERROR(SUM($Y55:ED55)/SUM($Y53:ED53),0)</f>
        <v>0</v>
      </c>
      <c r="EE57" s="233">
        <f>IFERROR(SUM($Y55:EE55)/SUM($Y53:EE53),0)</f>
        <v>0</v>
      </c>
      <c r="EF57" s="233">
        <f>IFERROR(SUM($Y55:EF55)/SUM($Y53:EF53),0)</f>
        <v>0</v>
      </c>
      <c r="EG57" s="234">
        <f>IFERROR(SUM($Y55:EG55)/SUM($Y53:EG53),0)</f>
        <v>0</v>
      </c>
      <c r="EI57" s="201">
        <f>N55-N53</f>
        <v>0</v>
      </c>
    </row>
    <row r="58" spans="2:139" ht="16.05" customHeight="1" x14ac:dyDescent="0.25">
      <c r="B58" s="155" t="str">
        <f>'B2-规划信息'!B37</f>
        <v>XS10</v>
      </c>
      <c r="C58" s="156">
        <f>'B2-规划信息'!C37</f>
        <v>0</v>
      </c>
      <c r="D58" s="157">
        <f>'B2-规划信息'!D37</f>
        <v>0</v>
      </c>
      <c r="E58" s="175">
        <f>'B2-规划信息'!E37</f>
        <v>0</v>
      </c>
      <c r="F58" s="157">
        <f>'B2-规划信息'!F37</f>
        <v>0</v>
      </c>
      <c r="G58" s="175">
        <f>'B2-规划信息'!G37</f>
        <v>0</v>
      </c>
      <c r="H58" s="156">
        <f>'B2-规划信息'!H37</f>
        <v>0</v>
      </c>
      <c r="I58" s="182">
        <f>'B2-规划信息'!L37</f>
        <v>0</v>
      </c>
      <c r="J58" s="149" t="str">
        <f>"签约"&amp;IF(D58="车位","个数","面积")</f>
        <v>签约面积</v>
      </c>
      <c r="K58" s="171" t="s">
        <v>352</v>
      </c>
      <c r="L58" s="207"/>
      <c r="M58" s="188">
        <f>N58-L58</f>
        <v>0</v>
      </c>
      <c r="N58" s="194">
        <f>SUM(Y58:EG58)</f>
        <v>0</v>
      </c>
      <c r="O58" s="822">
        <f t="shared" ref="O58:X59" si="181">SUMIF($Y$1:$EG$1,O$3,$Y58:$EG58)</f>
        <v>0</v>
      </c>
      <c r="P58" s="823">
        <f t="shared" si="181"/>
        <v>0</v>
      </c>
      <c r="Q58" s="823">
        <f t="shared" si="181"/>
        <v>0</v>
      </c>
      <c r="R58" s="823">
        <f t="shared" si="181"/>
        <v>0</v>
      </c>
      <c r="S58" s="823">
        <f t="shared" si="181"/>
        <v>0</v>
      </c>
      <c r="T58" s="823">
        <f t="shared" si="181"/>
        <v>0</v>
      </c>
      <c r="U58" s="823">
        <f t="shared" si="181"/>
        <v>0</v>
      </c>
      <c r="V58" s="823">
        <f t="shared" si="181"/>
        <v>0</v>
      </c>
      <c r="W58" s="823">
        <f t="shared" si="181"/>
        <v>0</v>
      </c>
      <c r="X58" s="824">
        <f t="shared" si="181"/>
        <v>0</v>
      </c>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205"/>
      <c r="DX58" s="205"/>
      <c r="DY58" s="205"/>
      <c r="DZ58" s="205"/>
      <c r="EA58" s="205"/>
      <c r="EB58" s="205"/>
      <c r="EC58" s="205"/>
      <c r="ED58" s="205"/>
      <c r="EE58" s="205"/>
      <c r="EF58" s="205"/>
      <c r="EG58" s="229"/>
      <c r="EI58" s="201">
        <f>N58-SUM(O58:X58)</f>
        <v>0</v>
      </c>
    </row>
    <row r="59" spans="2:139" ht="16.05" customHeight="1" x14ac:dyDescent="0.25">
      <c r="B59" s="158" t="str">
        <f t="shared" ref="B59:B63" si="182">B58</f>
        <v>XS10</v>
      </c>
      <c r="C59" s="159">
        <f t="shared" ref="C59:C63" si="183">C58</f>
        <v>0</v>
      </c>
      <c r="D59" s="160">
        <f t="shared" ref="D59:D63" si="184">D58</f>
        <v>0</v>
      </c>
      <c r="E59" s="176">
        <f t="shared" ref="E59:E63" si="185">E58</f>
        <v>0</v>
      </c>
      <c r="F59" s="160">
        <f t="shared" ref="F59:F63" si="186">F58</f>
        <v>0</v>
      </c>
      <c r="G59" s="176">
        <f t="shared" ref="G59:G63" si="187">G58</f>
        <v>0</v>
      </c>
      <c r="H59" s="159">
        <f t="shared" ref="H59:I63" si="188">H58</f>
        <v>0</v>
      </c>
      <c r="I59" s="183">
        <f t="shared" si="188"/>
        <v>0</v>
      </c>
      <c r="J59" s="149" t="s">
        <v>347</v>
      </c>
      <c r="K59" s="171" t="s">
        <v>353</v>
      </c>
      <c r="L59" s="207"/>
      <c r="M59" s="188">
        <f t="shared" ref="M59:M61" si="189">N59-L59</f>
        <v>0</v>
      </c>
      <c r="N59" s="194">
        <f>SUM(Y59:EG59)</f>
        <v>0</v>
      </c>
      <c r="O59" s="822">
        <f t="shared" si="181"/>
        <v>0</v>
      </c>
      <c r="P59" s="823">
        <f t="shared" si="181"/>
        <v>0</v>
      </c>
      <c r="Q59" s="823">
        <f t="shared" si="181"/>
        <v>0</v>
      </c>
      <c r="R59" s="823">
        <f t="shared" si="181"/>
        <v>0</v>
      </c>
      <c r="S59" s="823">
        <f t="shared" si="181"/>
        <v>0</v>
      </c>
      <c r="T59" s="823">
        <f t="shared" si="181"/>
        <v>0</v>
      </c>
      <c r="U59" s="823">
        <f t="shared" si="181"/>
        <v>0</v>
      </c>
      <c r="V59" s="823">
        <f t="shared" si="181"/>
        <v>0</v>
      </c>
      <c r="W59" s="823">
        <f t="shared" si="181"/>
        <v>0</v>
      </c>
      <c r="X59" s="824">
        <f t="shared" si="181"/>
        <v>0</v>
      </c>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205"/>
      <c r="DX59" s="205"/>
      <c r="DY59" s="205"/>
      <c r="DZ59" s="205"/>
      <c r="EA59" s="205"/>
      <c r="EB59" s="205"/>
      <c r="EC59" s="205"/>
      <c r="ED59" s="205"/>
      <c r="EE59" s="205"/>
      <c r="EF59" s="205"/>
      <c r="EG59" s="229"/>
      <c r="EI59" s="201">
        <f t="shared" ref="EI59" si="190">N59-SUM(O59:X59)</f>
        <v>0</v>
      </c>
    </row>
    <row r="60" spans="2:139" ht="16.05" customHeight="1" x14ac:dyDescent="0.25">
      <c r="B60" s="153" t="str">
        <f t="shared" si="182"/>
        <v>XS10</v>
      </c>
      <c r="C60" s="154">
        <f t="shared" si="183"/>
        <v>0</v>
      </c>
      <c r="D60" s="152">
        <f t="shared" si="184"/>
        <v>0</v>
      </c>
      <c r="E60" s="177">
        <f t="shared" si="185"/>
        <v>0</v>
      </c>
      <c r="F60" s="152">
        <f t="shared" si="186"/>
        <v>0</v>
      </c>
      <c r="G60" s="177">
        <f t="shared" si="187"/>
        <v>0</v>
      </c>
      <c r="H60" s="154">
        <f t="shared" si="188"/>
        <v>0</v>
      </c>
      <c r="I60" s="184">
        <f t="shared" si="188"/>
        <v>0</v>
      </c>
      <c r="J60" s="149" t="s">
        <v>348</v>
      </c>
      <c r="K60" s="171" t="s">
        <v>354</v>
      </c>
      <c r="L60" s="207"/>
      <c r="M60" s="188">
        <f t="shared" si="189"/>
        <v>0</v>
      </c>
      <c r="N60" s="194">
        <f>IFERROR(N59/N58*10000,0)</f>
        <v>0</v>
      </c>
      <c r="O60" s="822">
        <f>IFERROR(O59/O58*10000,0)</f>
        <v>0</v>
      </c>
      <c r="P60" s="823">
        <f t="shared" ref="P60" si="191">IFERROR(P59/P58*10000,0)</f>
        <v>0</v>
      </c>
      <c r="Q60" s="823">
        <f t="shared" ref="Q60" si="192">IFERROR(Q59/Q58*10000,0)</f>
        <v>0</v>
      </c>
      <c r="R60" s="823">
        <f t="shared" ref="R60" si="193">IFERROR(R59/R58*10000,0)</f>
        <v>0</v>
      </c>
      <c r="S60" s="823">
        <f>IFERROR(S59/S58*10000,0)</f>
        <v>0</v>
      </c>
      <c r="T60" s="823">
        <f t="shared" ref="T60" si="194">IFERROR(T59/T58*10000,0)</f>
        <v>0</v>
      </c>
      <c r="U60" s="823">
        <f t="shared" ref="U60" si="195">IFERROR(U59/U58*10000,0)</f>
        <v>0</v>
      </c>
      <c r="V60" s="823">
        <f t="shared" ref="V60" si="196">IFERROR(V59/V58*10000,0)</f>
        <v>0</v>
      </c>
      <c r="W60" s="823">
        <f t="shared" ref="W60" si="197">IFERROR(W59/W58*10000,0)</f>
        <v>0</v>
      </c>
      <c r="X60" s="824">
        <f t="shared" ref="X60" si="198">IFERROR(X59/X58*10000,0)</f>
        <v>0</v>
      </c>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29"/>
      <c r="EI60" s="201">
        <f>I60-N58</f>
        <v>0</v>
      </c>
    </row>
    <row r="61" spans="2:139" ht="16.05" customHeight="1" x14ac:dyDescent="0.25">
      <c r="B61" s="158" t="str">
        <f t="shared" si="182"/>
        <v>XS10</v>
      </c>
      <c r="C61" s="159">
        <f t="shared" si="183"/>
        <v>0</v>
      </c>
      <c r="D61" s="160">
        <f t="shared" si="184"/>
        <v>0</v>
      </c>
      <c r="E61" s="176">
        <f t="shared" si="185"/>
        <v>0</v>
      </c>
      <c r="F61" s="160">
        <f t="shared" si="186"/>
        <v>0</v>
      </c>
      <c r="G61" s="176">
        <f t="shared" si="187"/>
        <v>0</v>
      </c>
      <c r="H61" s="159">
        <f t="shared" si="188"/>
        <v>0</v>
      </c>
      <c r="I61" s="183">
        <f t="shared" si="188"/>
        <v>0</v>
      </c>
      <c r="J61" s="149" t="s">
        <v>349</v>
      </c>
      <c r="K61" s="171" t="s">
        <v>353</v>
      </c>
      <c r="L61" s="207"/>
      <c r="M61" s="188">
        <f t="shared" si="189"/>
        <v>0</v>
      </c>
      <c r="N61" s="194">
        <f>SUM(Y61:EG61)</f>
        <v>0</v>
      </c>
      <c r="O61" s="822">
        <f t="shared" ref="O61:X61" si="199">SUMIF($Y$1:$EG$1,O$3,$Y61:$EG61)</f>
        <v>0</v>
      </c>
      <c r="P61" s="823">
        <f t="shared" si="199"/>
        <v>0</v>
      </c>
      <c r="Q61" s="823">
        <f t="shared" si="199"/>
        <v>0</v>
      </c>
      <c r="R61" s="823">
        <f t="shared" si="199"/>
        <v>0</v>
      </c>
      <c r="S61" s="823">
        <f t="shared" si="199"/>
        <v>0</v>
      </c>
      <c r="T61" s="823">
        <f t="shared" si="199"/>
        <v>0</v>
      </c>
      <c r="U61" s="823">
        <f t="shared" si="199"/>
        <v>0</v>
      </c>
      <c r="V61" s="823">
        <f t="shared" si="199"/>
        <v>0</v>
      </c>
      <c r="W61" s="823">
        <f t="shared" si="199"/>
        <v>0</v>
      </c>
      <c r="X61" s="824">
        <f t="shared" si="199"/>
        <v>0</v>
      </c>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5"/>
      <c r="EB61" s="205"/>
      <c r="EC61" s="205"/>
      <c r="ED61" s="205"/>
      <c r="EE61" s="205"/>
      <c r="EF61" s="205"/>
      <c r="EG61" s="229"/>
      <c r="EI61" s="201">
        <f>N61-SUM(O61:X61)</f>
        <v>0</v>
      </c>
    </row>
    <row r="62" spans="2:139" ht="16.05" customHeight="1" x14ac:dyDescent="0.25">
      <c r="B62" s="158" t="str">
        <f t="shared" si="182"/>
        <v>XS10</v>
      </c>
      <c r="C62" s="159">
        <f t="shared" si="183"/>
        <v>0</v>
      </c>
      <c r="D62" s="160">
        <f t="shared" si="184"/>
        <v>0</v>
      </c>
      <c r="E62" s="176">
        <f t="shared" si="185"/>
        <v>0</v>
      </c>
      <c r="F62" s="160">
        <f t="shared" si="186"/>
        <v>0</v>
      </c>
      <c r="G62" s="176">
        <f t="shared" si="187"/>
        <v>0</v>
      </c>
      <c r="H62" s="159">
        <f t="shared" si="188"/>
        <v>0</v>
      </c>
      <c r="I62" s="183">
        <f t="shared" si="188"/>
        <v>0</v>
      </c>
      <c r="J62" s="149" t="s">
        <v>350</v>
      </c>
      <c r="K62" s="171" t="s">
        <v>355</v>
      </c>
      <c r="L62" s="208"/>
      <c r="M62" s="190"/>
      <c r="N62" s="196">
        <f>SUM(O62:X62)</f>
        <v>0</v>
      </c>
      <c r="O62" s="825">
        <f>IFERROR(O58/$N58,0)</f>
        <v>0</v>
      </c>
      <c r="P62" s="826">
        <f t="shared" ref="P62:X62" si="200">IFERROR(P58/$N58,0)</f>
        <v>0</v>
      </c>
      <c r="Q62" s="826">
        <f t="shared" si="200"/>
        <v>0</v>
      </c>
      <c r="R62" s="826">
        <f t="shared" si="200"/>
        <v>0</v>
      </c>
      <c r="S62" s="826">
        <f t="shared" si="200"/>
        <v>0</v>
      </c>
      <c r="T62" s="826">
        <f t="shared" si="200"/>
        <v>0</v>
      </c>
      <c r="U62" s="826">
        <f t="shared" si="200"/>
        <v>0</v>
      </c>
      <c r="V62" s="826">
        <f t="shared" si="200"/>
        <v>0</v>
      </c>
      <c r="W62" s="826">
        <f t="shared" si="200"/>
        <v>0</v>
      </c>
      <c r="X62" s="827">
        <f t="shared" si="200"/>
        <v>0</v>
      </c>
      <c r="Y62" s="231">
        <f>IFERROR(SUM($Y58:Y58)/$I60,0)</f>
        <v>0</v>
      </c>
      <c r="Z62" s="231">
        <f>IFERROR(SUM($Y58:Z58)/$I60,0)</f>
        <v>0</v>
      </c>
      <c r="AA62" s="231">
        <f>IFERROR(SUM($Y58:AA58)/$I60,0)</f>
        <v>0</v>
      </c>
      <c r="AB62" s="231">
        <f>IFERROR(SUM($Y58:AB58)/$I60,0)</f>
        <v>0</v>
      </c>
      <c r="AC62" s="231">
        <f>IFERROR(SUM($Y58:AC58)/$I60,0)</f>
        <v>0</v>
      </c>
      <c r="AD62" s="231">
        <f>IFERROR(SUM($Y58:AD58)/$I60,0)</f>
        <v>0</v>
      </c>
      <c r="AE62" s="231">
        <f>IFERROR(SUM($Y58:AE58)/$I60,0)</f>
        <v>0</v>
      </c>
      <c r="AF62" s="231">
        <f>IFERROR(SUM($Y58:AF58)/$I60,0)</f>
        <v>0</v>
      </c>
      <c r="AG62" s="231">
        <f>IFERROR(SUM($Y58:AG58)/$I60,0)</f>
        <v>0</v>
      </c>
      <c r="AH62" s="231">
        <f>IFERROR(SUM($Y58:AH58)/$I60,0)</f>
        <v>0</v>
      </c>
      <c r="AI62" s="231">
        <f>IFERROR(SUM($Y58:AI58)/$I60,0)</f>
        <v>0</v>
      </c>
      <c r="AJ62" s="231">
        <f>IFERROR(SUM($Y58:AJ58)/$I60,0)</f>
        <v>0</v>
      </c>
      <c r="AK62" s="231">
        <f>IFERROR(SUM($Y58:AK58)/$I60,0)</f>
        <v>0</v>
      </c>
      <c r="AL62" s="231">
        <f>IFERROR(SUM($Y58:AL58)/$I60,0)</f>
        <v>0</v>
      </c>
      <c r="AM62" s="231">
        <f>IFERROR(SUM($Y58:AM58)/$I60,0)</f>
        <v>0</v>
      </c>
      <c r="AN62" s="231">
        <f>IFERROR(SUM($Y58:AN58)/$I60,0)</f>
        <v>0</v>
      </c>
      <c r="AO62" s="231">
        <f>IFERROR(SUM($Y58:AO58)/$I60,0)</f>
        <v>0</v>
      </c>
      <c r="AP62" s="231">
        <f>IFERROR(SUM($Y58:AP58)/$I60,0)</f>
        <v>0</v>
      </c>
      <c r="AQ62" s="231">
        <f>IFERROR(SUM($Y58:AQ58)/$I60,0)</f>
        <v>0</v>
      </c>
      <c r="AR62" s="231">
        <f>IFERROR(SUM($Y58:AR58)/$I60,0)</f>
        <v>0</v>
      </c>
      <c r="AS62" s="231">
        <f>IFERROR(SUM($Y58:AS58)/$I60,0)</f>
        <v>0</v>
      </c>
      <c r="AT62" s="231">
        <f>IFERROR(SUM($Y58:AT58)/$I60,0)</f>
        <v>0</v>
      </c>
      <c r="AU62" s="231">
        <f>IFERROR(SUM($Y58:AU58)/$I60,0)</f>
        <v>0</v>
      </c>
      <c r="AV62" s="231">
        <f>IFERROR(SUM($Y58:AV58)/$I60,0)</f>
        <v>0</v>
      </c>
      <c r="AW62" s="231">
        <f>IFERROR(SUM($Y58:AW58)/$I60,0)</f>
        <v>0</v>
      </c>
      <c r="AX62" s="231">
        <f>IFERROR(SUM($Y58:AX58)/$I60,0)</f>
        <v>0</v>
      </c>
      <c r="AY62" s="231">
        <f>IFERROR(SUM($Y58:AY58)/$I60,0)</f>
        <v>0</v>
      </c>
      <c r="AZ62" s="231">
        <f>IFERROR(SUM($Y58:AZ58)/$I60,0)</f>
        <v>0</v>
      </c>
      <c r="BA62" s="231">
        <f>IFERROR(SUM($Y58:BA58)/$I60,0)</f>
        <v>0</v>
      </c>
      <c r="BB62" s="231">
        <f>IFERROR(SUM($Y58:BB58)/$I60,0)</f>
        <v>0</v>
      </c>
      <c r="BC62" s="231">
        <f>IFERROR(SUM($Y58:BC58)/$I60,0)</f>
        <v>0</v>
      </c>
      <c r="BD62" s="231">
        <f>IFERROR(SUM($Y58:BD58)/$I60,0)</f>
        <v>0</v>
      </c>
      <c r="BE62" s="231">
        <f>IFERROR(SUM($Y58:BE58)/$I60,0)</f>
        <v>0</v>
      </c>
      <c r="BF62" s="231">
        <f>IFERROR(SUM($Y58:BF58)/$I60,0)</f>
        <v>0</v>
      </c>
      <c r="BG62" s="231">
        <f>IFERROR(SUM($Y58:BG58)/$I60,0)</f>
        <v>0</v>
      </c>
      <c r="BH62" s="231">
        <f>IFERROR(SUM($Y58:BH58)/$I60,0)</f>
        <v>0</v>
      </c>
      <c r="BI62" s="231">
        <f>IFERROR(SUM($Y58:BI58)/$I60,0)</f>
        <v>0</v>
      </c>
      <c r="BJ62" s="231">
        <f>IFERROR(SUM($Y58:BJ58)/$I60,0)</f>
        <v>0</v>
      </c>
      <c r="BK62" s="231">
        <f>IFERROR(SUM($Y58:BK58)/$I60,0)</f>
        <v>0</v>
      </c>
      <c r="BL62" s="231">
        <f>IFERROR(SUM($Y58:BL58)/$I60,0)</f>
        <v>0</v>
      </c>
      <c r="BM62" s="231">
        <f>IFERROR(SUM($Y58:BM58)/$I60,0)</f>
        <v>0</v>
      </c>
      <c r="BN62" s="231">
        <f>IFERROR(SUM($Y58:BN58)/$I60,0)</f>
        <v>0</v>
      </c>
      <c r="BO62" s="231">
        <f>IFERROR(SUM($Y58:BO58)/$I60,0)</f>
        <v>0</v>
      </c>
      <c r="BP62" s="231">
        <f>IFERROR(SUM($Y58:BP58)/$I60,0)</f>
        <v>0</v>
      </c>
      <c r="BQ62" s="231">
        <f>IFERROR(SUM($Y58:BQ58)/$I60,0)</f>
        <v>0</v>
      </c>
      <c r="BR62" s="231">
        <f>IFERROR(SUM($Y58:BR58)/$I60,0)</f>
        <v>0</v>
      </c>
      <c r="BS62" s="231">
        <f>IFERROR(SUM($Y58:BS58)/$I60,0)</f>
        <v>0</v>
      </c>
      <c r="BT62" s="231">
        <f>IFERROR(SUM($Y58:BT58)/$I60,0)</f>
        <v>0</v>
      </c>
      <c r="BU62" s="231">
        <f>IFERROR(SUM($Y58:BU58)/$I60,0)</f>
        <v>0</v>
      </c>
      <c r="BV62" s="231">
        <f>IFERROR(SUM($Y58:BV58)/$I60,0)</f>
        <v>0</v>
      </c>
      <c r="BW62" s="231">
        <f>IFERROR(SUM($Y58:BW58)/$I60,0)</f>
        <v>0</v>
      </c>
      <c r="BX62" s="231">
        <f>IFERROR(SUM($Y58:BX58)/$I60,0)</f>
        <v>0</v>
      </c>
      <c r="BY62" s="231">
        <f>IFERROR(SUM($Y58:BY58)/$I60,0)</f>
        <v>0</v>
      </c>
      <c r="BZ62" s="231">
        <f>IFERROR(SUM($Y58:BZ58)/$I60,0)</f>
        <v>0</v>
      </c>
      <c r="CA62" s="231">
        <f>IFERROR(SUM($Y58:CA58)/$I60,0)</f>
        <v>0</v>
      </c>
      <c r="CB62" s="231">
        <f>IFERROR(SUM($Y58:CB58)/$I60,0)</f>
        <v>0</v>
      </c>
      <c r="CC62" s="231">
        <f>IFERROR(SUM($Y58:CC58)/$I60,0)</f>
        <v>0</v>
      </c>
      <c r="CD62" s="231">
        <f>IFERROR(SUM($Y58:CD58)/$I60,0)</f>
        <v>0</v>
      </c>
      <c r="CE62" s="231">
        <f>IFERROR(SUM($Y58:CE58)/$I60,0)</f>
        <v>0</v>
      </c>
      <c r="CF62" s="231">
        <f>IFERROR(SUM($Y58:CF58)/$I60,0)</f>
        <v>0</v>
      </c>
      <c r="CG62" s="231">
        <f>IFERROR(SUM($Y58:CG58)/$I60,0)</f>
        <v>0</v>
      </c>
      <c r="CH62" s="231">
        <f>IFERROR(SUM($Y58:CH58)/$I60,0)</f>
        <v>0</v>
      </c>
      <c r="CI62" s="231">
        <f>IFERROR(SUM($Y58:CI58)/$I60,0)</f>
        <v>0</v>
      </c>
      <c r="CJ62" s="231">
        <f>IFERROR(SUM($Y58:CJ58)/$I60,0)</f>
        <v>0</v>
      </c>
      <c r="CK62" s="231">
        <f>IFERROR(SUM($Y58:CK58)/$I60,0)</f>
        <v>0</v>
      </c>
      <c r="CL62" s="231">
        <f>IFERROR(SUM($Y58:CL58)/$I60,0)</f>
        <v>0</v>
      </c>
      <c r="CM62" s="231">
        <f>IFERROR(SUM($Y58:CM58)/$I60,0)</f>
        <v>0</v>
      </c>
      <c r="CN62" s="231">
        <f>IFERROR(SUM($Y58:CN58)/$I60,0)</f>
        <v>0</v>
      </c>
      <c r="CO62" s="231">
        <f>IFERROR(SUM($Y58:CO58)/$I60,0)</f>
        <v>0</v>
      </c>
      <c r="CP62" s="231">
        <f>IFERROR(SUM($Y58:CP58)/$I60,0)</f>
        <v>0</v>
      </c>
      <c r="CQ62" s="231">
        <f>IFERROR(SUM($Y58:CQ58)/$I60,0)</f>
        <v>0</v>
      </c>
      <c r="CR62" s="231">
        <f>IFERROR(SUM($Y58:CR58)/$I60,0)</f>
        <v>0</v>
      </c>
      <c r="CS62" s="231">
        <f>IFERROR(SUM($Y58:CS58)/$I60,0)</f>
        <v>0</v>
      </c>
      <c r="CT62" s="231">
        <f>IFERROR(SUM($Y58:CT58)/$I60,0)</f>
        <v>0</v>
      </c>
      <c r="CU62" s="231">
        <f>IFERROR(SUM($Y58:CU58)/$I60,0)</f>
        <v>0</v>
      </c>
      <c r="CV62" s="231">
        <f>IFERROR(SUM($Y58:CV58)/$I60,0)</f>
        <v>0</v>
      </c>
      <c r="CW62" s="231">
        <f>IFERROR(SUM($Y58:CW58)/$I60,0)</f>
        <v>0</v>
      </c>
      <c r="CX62" s="231">
        <f>IFERROR(SUM($Y58:CX58)/$I60,0)</f>
        <v>0</v>
      </c>
      <c r="CY62" s="231">
        <f>IFERROR(SUM($Y58:CY58)/$I60,0)</f>
        <v>0</v>
      </c>
      <c r="CZ62" s="231">
        <f>IFERROR(SUM($Y58:CZ58)/$I60,0)</f>
        <v>0</v>
      </c>
      <c r="DA62" s="231">
        <f>IFERROR(SUM($Y58:DA58)/$I60,0)</f>
        <v>0</v>
      </c>
      <c r="DB62" s="231">
        <f>IFERROR(SUM($Y58:DB58)/$I60,0)</f>
        <v>0</v>
      </c>
      <c r="DC62" s="231">
        <f>IFERROR(SUM($Y58:DC58)/$I60,0)</f>
        <v>0</v>
      </c>
      <c r="DD62" s="231">
        <f>IFERROR(SUM($Y58:DD58)/$I60,0)</f>
        <v>0</v>
      </c>
      <c r="DE62" s="231">
        <f>IFERROR(SUM($Y58:DE58)/$I60,0)</f>
        <v>0</v>
      </c>
      <c r="DF62" s="231">
        <f>IFERROR(SUM($Y58:DF58)/$I60,0)</f>
        <v>0</v>
      </c>
      <c r="DG62" s="231">
        <f>IFERROR(SUM($Y58:DG58)/$I60,0)</f>
        <v>0</v>
      </c>
      <c r="DH62" s="231">
        <f>IFERROR(SUM($Y58:DH58)/$I60,0)</f>
        <v>0</v>
      </c>
      <c r="DI62" s="231">
        <f>IFERROR(SUM($Y58:DI58)/$I60,0)</f>
        <v>0</v>
      </c>
      <c r="DJ62" s="231">
        <f>IFERROR(SUM($Y58:DJ58)/$I60,0)</f>
        <v>0</v>
      </c>
      <c r="DK62" s="231">
        <f>IFERROR(SUM($Y58:DK58)/$I60,0)</f>
        <v>0</v>
      </c>
      <c r="DL62" s="231">
        <f>IFERROR(SUM($Y58:DL58)/$I60,0)</f>
        <v>0</v>
      </c>
      <c r="DM62" s="231">
        <f>IFERROR(SUM($Y58:DM58)/$I60,0)</f>
        <v>0</v>
      </c>
      <c r="DN62" s="231">
        <f>IFERROR(SUM($Y58:DN58)/$I60,0)</f>
        <v>0</v>
      </c>
      <c r="DO62" s="231">
        <f>IFERROR(SUM($Y58:DO58)/$I60,0)</f>
        <v>0</v>
      </c>
      <c r="DP62" s="231">
        <f>IFERROR(SUM($Y58:DP58)/$I60,0)</f>
        <v>0</v>
      </c>
      <c r="DQ62" s="231">
        <f>IFERROR(SUM($Y58:DQ58)/$I60,0)</f>
        <v>0</v>
      </c>
      <c r="DR62" s="231">
        <f>IFERROR(SUM($Y58:DR58)/$I60,0)</f>
        <v>0</v>
      </c>
      <c r="DS62" s="231">
        <f>IFERROR(SUM($Y58:DS58)/$I60,0)</f>
        <v>0</v>
      </c>
      <c r="DT62" s="231">
        <f>IFERROR(SUM($Y58:DT58)/$I60,0)</f>
        <v>0</v>
      </c>
      <c r="DU62" s="231">
        <f>IFERROR(SUM($Y58:DU58)/$I60,0)</f>
        <v>0</v>
      </c>
      <c r="DV62" s="231">
        <f>IFERROR(SUM($Y58:DV58)/$I60,0)</f>
        <v>0</v>
      </c>
      <c r="DW62" s="231">
        <f>IFERROR(SUM($Y58:DW58)/$I60,0)</f>
        <v>0</v>
      </c>
      <c r="DX62" s="231">
        <f>IFERROR(SUM($Y58:DX58)/$I60,0)</f>
        <v>0</v>
      </c>
      <c r="DY62" s="231">
        <f>IFERROR(SUM($Y58:DY58)/$I60,0)</f>
        <v>0</v>
      </c>
      <c r="DZ62" s="231">
        <f>IFERROR(SUM($Y58:DZ58)/$I60,0)</f>
        <v>0</v>
      </c>
      <c r="EA62" s="231">
        <f>IFERROR(SUM($Y58:EA58)/$I60,0)</f>
        <v>0</v>
      </c>
      <c r="EB62" s="231">
        <f>IFERROR(SUM($Y58:EB58)/$I60,0)</f>
        <v>0</v>
      </c>
      <c r="EC62" s="231">
        <f>IFERROR(SUM($Y58:EC58)/$I60,0)</f>
        <v>0</v>
      </c>
      <c r="ED62" s="231">
        <f>IFERROR(SUM($Y58:ED58)/$I60,0)</f>
        <v>0</v>
      </c>
      <c r="EE62" s="231">
        <f>IFERROR(SUM($Y58:EE58)/$I60,0)</f>
        <v>0</v>
      </c>
      <c r="EF62" s="231">
        <f>IFERROR(SUM($Y58:EF58)/$I60,0)</f>
        <v>0</v>
      </c>
      <c r="EG62" s="232">
        <f>IFERROR(SUM($Y58:EG58)/$I60,0)</f>
        <v>0</v>
      </c>
      <c r="EI62" s="201">
        <f>N62-SUM(O62:X62)</f>
        <v>0</v>
      </c>
    </row>
    <row r="63" spans="2:139" ht="16.05" customHeight="1" thickBot="1" x14ac:dyDescent="0.3">
      <c r="B63" s="161" t="str">
        <f t="shared" si="182"/>
        <v>XS10</v>
      </c>
      <c r="C63" s="162">
        <f t="shared" si="183"/>
        <v>0</v>
      </c>
      <c r="D63" s="163">
        <f t="shared" si="184"/>
        <v>0</v>
      </c>
      <c r="E63" s="178">
        <f t="shared" si="185"/>
        <v>0</v>
      </c>
      <c r="F63" s="163">
        <f t="shared" si="186"/>
        <v>0</v>
      </c>
      <c r="G63" s="178">
        <f t="shared" si="187"/>
        <v>0</v>
      </c>
      <c r="H63" s="162">
        <f t="shared" si="188"/>
        <v>0</v>
      </c>
      <c r="I63" s="185">
        <f t="shared" si="188"/>
        <v>0</v>
      </c>
      <c r="J63" s="151" t="s">
        <v>351</v>
      </c>
      <c r="K63" s="172" t="s">
        <v>355</v>
      </c>
      <c r="L63" s="209"/>
      <c r="M63" s="191"/>
      <c r="N63" s="197">
        <f>MAX(O63:X63)</f>
        <v>0</v>
      </c>
      <c r="O63" s="828">
        <f>IFERROR(SUM($O61:O61)/SUM($O59:O59),0)</f>
        <v>0</v>
      </c>
      <c r="P63" s="829">
        <f>IFERROR(SUM($O61:P61)/SUM($O59:P59),0)</f>
        <v>0</v>
      </c>
      <c r="Q63" s="829">
        <f>IFERROR(SUM($O61:Q61)/SUM($O59:Q59),0)</f>
        <v>0</v>
      </c>
      <c r="R63" s="829">
        <f>IFERROR(SUM($O61:R61)/SUM($O59:R59),0)</f>
        <v>0</v>
      </c>
      <c r="S63" s="829">
        <f>IFERROR(SUM($O61:S61)/SUM($O59:S59),0)</f>
        <v>0</v>
      </c>
      <c r="T63" s="829">
        <f>IFERROR(SUM($O61:T61)/SUM($O59:T59),0)</f>
        <v>0</v>
      </c>
      <c r="U63" s="829">
        <f>IFERROR(SUM($O61:U61)/SUM($O59:U59),0)</f>
        <v>0</v>
      </c>
      <c r="V63" s="829">
        <f>IFERROR(SUM($O61:V61)/SUM($O59:V59),0)</f>
        <v>0</v>
      </c>
      <c r="W63" s="829">
        <f>IFERROR(SUM($O61:W61)/SUM($O59:W59),0)</f>
        <v>0</v>
      </c>
      <c r="X63" s="830">
        <f>IFERROR(SUM($O61:X61)/SUM($O59:X59),0)</f>
        <v>0</v>
      </c>
      <c r="Y63" s="233">
        <f>IFERROR(SUM($Y61:Y61)/SUM($Y59:Y59),0)</f>
        <v>0</v>
      </c>
      <c r="Z63" s="233">
        <f>IFERROR(SUM($Y61:Z61)/SUM($Y59:Z59),0)</f>
        <v>0</v>
      </c>
      <c r="AA63" s="233">
        <f>IFERROR(SUM($Y61:AA61)/SUM($Y59:AA59),0)</f>
        <v>0</v>
      </c>
      <c r="AB63" s="233">
        <f>IFERROR(SUM($Y61:AB61)/SUM($Y59:AB59),0)</f>
        <v>0</v>
      </c>
      <c r="AC63" s="233">
        <f>IFERROR(SUM($Y61:AC61)/SUM($Y59:AC59),0)</f>
        <v>0</v>
      </c>
      <c r="AD63" s="233">
        <f>IFERROR(SUM($Y61:AD61)/SUM($Y59:AD59),0)</f>
        <v>0</v>
      </c>
      <c r="AE63" s="233">
        <f>IFERROR(SUM($Y61:AE61)/SUM($Y59:AE59),0)</f>
        <v>0</v>
      </c>
      <c r="AF63" s="233">
        <f>IFERROR(SUM($Y61:AF61)/SUM($Y59:AF59),0)</f>
        <v>0</v>
      </c>
      <c r="AG63" s="233">
        <f>IFERROR(SUM($Y61:AG61)/SUM($Y59:AG59),0)</f>
        <v>0</v>
      </c>
      <c r="AH63" s="233">
        <f>IFERROR(SUM($Y61:AH61)/SUM($Y59:AH59),0)</f>
        <v>0</v>
      </c>
      <c r="AI63" s="233">
        <f>IFERROR(SUM($Y61:AI61)/SUM($Y59:AI59),0)</f>
        <v>0</v>
      </c>
      <c r="AJ63" s="233">
        <f>IFERROR(SUM($Y61:AJ61)/SUM($Y59:AJ59),0)</f>
        <v>0</v>
      </c>
      <c r="AK63" s="233">
        <f>IFERROR(SUM($Y61:AK61)/SUM($Y59:AK59),0)</f>
        <v>0</v>
      </c>
      <c r="AL63" s="233">
        <f>IFERROR(SUM($Y61:AL61)/SUM($Y59:AL59),0)</f>
        <v>0</v>
      </c>
      <c r="AM63" s="233">
        <f>IFERROR(SUM($Y61:AM61)/SUM($Y59:AM59),0)</f>
        <v>0</v>
      </c>
      <c r="AN63" s="233">
        <f>IFERROR(SUM($Y61:AN61)/SUM($Y59:AN59),0)</f>
        <v>0</v>
      </c>
      <c r="AO63" s="233">
        <f>IFERROR(SUM($Y61:AO61)/SUM($Y59:AO59),0)</f>
        <v>0</v>
      </c>
      <c r="AP63" s="233">
        <f>IFERROR(SUM($Y61:AP61)/SUM($Y59:AP59),0)</f>
        <v>0</v>
      </c>
      <c r="AQ63" s="233">
        <f>IFERROR(SUM($Y61:AQ61)/SUM($Y59:AQ59),0)</f>
        <v>0</v>
      </c>
      <c r="AR63" s="233">
        <f>IFERROR(SUM($Y61:AR61)/SUM($Y59:AR59),0)</f>
        <v>0</v>
      </c>
      <c r="AS63" s="233">
        <f>IFERROR(SUM($Y61:AS61)/SUM($Y59:AS59),0)</f>
        <v>0</v>
      </c>
      <c r="AT63" s="233">
        <f>IFERROR(SUM($Y61:AT61)/SUM($Y59:AT59),0)</f>
        <v>0</v>
      </c>
      <c r="AU63" s="233">
        <f>IFERROR(SUM($Y61:AU61)/SUM($Y59:AU59),0)</f>
        <v>0</v>
      </c>
      <c r="AV63" s="233">
        <f>IFERROR(SUM($Y61:AV61)/SUM($Y59:AV59),0)</f>
        <v>0</v>
      </c>
      <c r="AW63" s="233">
        <f>IFERROR(SUM($Y61:AW61)/SUM($Y59:AW59),0)</f>
        <v>0</v>
      </c>
      <c r="AX63" s="233">
        <f>IFERROR(SUM($Y61:AX61)/SUM($Y59:AX59),0)</f>
        <v>0</v>
      </c>
      <c r="AY63" s="233">
        <f>IFERROR(SUM($Y61:AY61)/SUM($Y59:AY59),0)</f>
        <v>0</v>
      </c>
      <c r="AZ63" s="233">
        <f>IFERROR(SUM($Y61:AZ61)/SUM($Y59:AZ59),0)</f>
        <v>0</v>
      </c>
      <c r="BA63" s="233">
        <f>IFERROR(SUM($Y61:BA61)/SUM($Y59:BA59),0)</f>
        <v>0</v>
      </c>
      <c r="BB63" s="233">
        <f>IFERROR(SUM($Y61:BB61)/SUM($Y59:BB59),0)</f>
        <v>0</v>
      </c>
      <c r="BC63" s="233">
        <f>IFERROR(SUM($Y61:BC61)/SUM($Y59:BC59),0)</f>
        <v>0</v>
      </c>
      <c r="BD63" s="233">
        <f>IFERROR(SUM($Y61:BD61)/SUM($Y59:BD59),0)</f>
        <v>0</v>
      </c>
      <c r="BE63" s="233">
        <f>IFERROR(SUM($Y61:BE61)/SUM($Y59:BE59),0)</f>
        <v>0</v>
      </c>
      <c r="BF63" s="233">
        <f>IFERROR(SUM($Y61:BF61)/SUM($Y59:BF59),0)</f>
        <v>0</v>
      </c>
      <c r="BG63" s="233">
        <f>IFERROR(SUM($Y61:BG61)/SUM($Y59:BG59),0)</f>
        <v>0</v>
      </c>
      <c r="BH63" s="233">
        <f>IFERROR(SUM($Y61:BH61)/SUM($Y59:BH59),0)</f>
        <v>0</v>
      </c>
      <c r="BI63" s="233">
        <f>IFERROR(SUM($Y61:BI61)/SUM($Y59:BI59),0)</f>
        <v>0</v>
      </c>
      <c r="BJ63" s="233">
        <f>IFERROR(SUM($Y61:BJ61)/SUM($Y59:BJ59),0)</f>
        <v>0</v>
      </c>
      <c r="BK63" s="233">
        <f>IFERROR(SUM($Y61:BK61)/SUM($Y59:BK59),0)</f>
        <v>0</v>
      </c>
      <c r="BL63" s="233">
        <f>IFERROR(SUM($Y61:BL61)/SUM($Y59:BL59),0)</f>
        <v>0</v>
      </c>
      <c r="BM63" s="233">
        <f>IFERROR(SUM($Y61:BM61)/SUM($Y59:BM59),0)</f>
        <v>0</v>
      </c>
      <c r="BN63" s="233">
        <f>IFERROR(SUM($Y61:BN61)/SUM($Y59:BN59),0)</f>
        <v>0</v>
      </c>
      <c r="BO63" s="233">
        <f>IFERROR(SUM($Y61:BO61)/SUM($Y59:BO59),0)</f>
        <v>0</v>
      </c>
      <c r="BP63" s="233">
        <f>IFERROR(SUM($Y61:BP61)/SUM($Y59:BP59),0)</f>
        <v>0</v>
      </c>
      <c r="BQ63" s="233">
        <f>IFERROR(SUM($Y61:BQ61)/SUM($Y59:BQ59),0)</f>
        <v>0</v>
      </c>
      <c r="BR63" s="233">
        <f>IFERROR(SUM($Y61:BR61)/SUM($Y59:BR59),0)</f>
        <v>0</v>
      </c>
      <c r="BS63" s="233">
        <f>IFERROR(SUM($Y61:BS61)/SUM($Y59:BS59),0)</f>
        <v>0</v>
      </c>
      <c r="BT63" s="233">
        <f>IFERROR(SUM($Y61:BT61)/SUM($Y59:BT59),0)</f>
        <v>0</v>
      </c>
      <c r="BU63" s="233">
        <f>IFERROR(SUM($Y61:BU61)/SUM($Y59:BU59),0)</f>
        <v>0</v>
      </c>
      <c r="BV63" s="233">
        <f>IFERROR(SUM($Y61:BV61)/SUM($Y59:BV59),0)</f>
        <v>0</v>
      </c>
      <c r="BW63" s="233">
        <f>IFERROR(SUM($Y61:BW61)/SUM($Y59:BW59),0)</f>
        <v>0</v>
      </c>
      <c r="BX63" s="233">
        <f>IFERROR(SUM($Y61:BX61)/SUM($Y59:BX59),0)</f>
        <v>0</v>
      </c>
      <c r="BY63" s="233">
        <f>IFERROR(SUM($Y61:BY61)/SUM($Y59:BY59),0)</f>
        <v>0</v>
      </c>
      <c r="BZ63" s="233">
        <f>IFERROR(SUM($Y61:BZ61)/SUM($Y59:BZ59),0)</f>
        <v>0</v>
      </c>
      <c r="CA63" s="233">
        <f>IFERROR(SUM($Y61:CA61)/SUM($Y59:CA59),0)</f>
        <v>0</v>
      </c>
      <c r="CB63" s="233">
        <f>IFERROR(SUM($Y61:CB61)/SUM($Y59:CB59),0)</f>
        <v>0</v>
      </c>
      <c r="CC63" s="233">
        <f>IFERROR(SUM($Y61:CC61)/SUM($Y59:CC59),0)</f>
        <v>0</v>
      </c>
      <c r="CD63" s="233">
        <f>IFERROR(SUM($Y61:CD61)/SUM($Y59:CD59),0)</f>
        <v>0</v>
      </c>
      <c r="CE63" s="233">
        <f>IFERROR(SUM($Y61:CE61)/SUM($Y59:CE59),0)</f>
        <v>0</v>
      </c>
      <c r="CF63" s="233">
        <f>IFERROR(SUM($Y61:CF61)/SUM($Y59:CF59),0)</f>
        <v>0</v>
      </c>
      <c r="CG63" s="233">
        <f>IFERROR(SUM($Y61:CG61)/SUM($Y59:CG59),0)</f>
        <v>0</v>
      </c>
      <c r="CH63" s="233">
        <f>IFERROR(SUM($Y61:CH61)/SUM($Y59:CH59),0)</f>
        <v>0</v>
      </c>
      <c r="CI63" s="233">
        <f>IFERROR(SUM($Y61:CI61)/SUM($Y59:CI59),0)</f>
        <v>0</v>
      </c>
      <c r="CJ63" s="233">
        <f>IFERROR(SUM($Y61:CJ61)/SUM($Y59:CJ59),0)</f>
        <v>0</v>
      </c>
      <c r="CK63" s="233">
        <f>IFERROR(SUM($Y61:CK61)/SUM($Y59:CK59),0)</f>
        <v>0</v>
      </c>
      <c r="CL63" s="233">
        <f>IFERROR(SUM($Y61:CL61)/SUM($Y59:CL59),0)</f>
        <v>0</v>
      </c>
      <c r="CM63" s="233">
        <f>IFERROR(SUM($Y61:CM61)/SUM($Y59:CM59),0)</f>
        <v>0</v>
      </c>
      <c r="CN63" s="233">
        <f>IFERROR(SUM($Y61:CN61)/SUM($Y59:CN59),0)</f>
        <v>0</v>
      </c>
      <c r="CO63" s="233">
        <f>IFERROR(SUM($Y61:CO61)/SUM($Y59:CO59),0)</f>
        <v>0</v>
      </c>
      <c r="CP63" s="233">
        <f>IFERROR(SUM($Y61:CP61)/SUM($Y59:CP59),0)</f>
        <v>0</v>
      </c>
      <c r="CQ63" s="233">
        <f>IFERROR(SUM($Y61:CQ61)/SUM($Y59:CQ59),0)</f>
        <v>0</v>
      </c>
      <c r="CR63" s="233">
        <f>IFERROR(SUM($Y61:CR61)/SUM($Y59:CR59),0)</f>
        <v>0</v>
      </c>
      <c r="CS63" s="233">
        <f>IFERROR(SUM($Y61:CS61)/SUM($Y59:CS59),0)</f>
        <v>0</v>
      </c>
      <c r="CT63" s="233">
        <f>IFERROR(SUM($Y61:CT61)/SUM($Y59:CT59),0)</f>
        <v>0</v>
      </c>
      <c r="CU63" s="233">
        <f>IFERROR(SUM($Y61:CU61)/SUM($Y59:CU59),0)</f>
        <v>0</v>
      </c>
      <c r="CV63" s="233">
        <f>IFERROR(SUM($Y61:CV61)/SUM($Y59:CV59),0)</f>
        <v>0</v>
      </c>
      <c r="CW63" s="233">
        <f>IFERROR(SUM($Y61:CW61)/SUM($Y59:CW59),0)</f>
        <v>0</v>
      </c>
      <c r="CX63" s="233">
        <f>IFERROR(SUM($Y61:CX61)/SUM($Y59:CX59),0)</f>
        <v>0</v>
      </c>
      <c r="CY63" s="233">
        <f>IFERROR(SUM($Y61:CY61)/SUM($Y59:CY59),0)</f>
        <v>0</v>
      </c>
      <c r="CZ63" s="233">
        <f>IFERROR(SUM($Y61:CZ61)/SUM($Y59:CZ59),0)</f>
        <v>0</v>
      </c>
      <c r="DA63" s="233">
        <f>IFERROR(SUM($Y61:DA61)/SUM($Y59:DA59),0)</f>
        <v>0</v>
      </c>
      <c r="DB63" s="233">
        <f>IFERROR(SUM($Y61:DB61)/SUM($Y59:DB59),0)</f>
        <v>0</v>
      </c>
      <c r="DC63" s="233">
        <f>IFERROR(SUM($Y61:DC61)/SUM($Y59:DC59),0)</f>
        <v>0</v>
      </c>
      <c r="DD63" s="233">
        <f>IFERROR(SUM($Y61:DD61)/SUM($Y59:DD59),0)</f>
        <v>0</v>
      </c>
      <c r="DE63" s="233">
        <f>IFERROR(SUM($Y61:DE61)/SUM($Y59:DE59),0)</f>
        <v>0</v>
      </c>
      <c r="DF63" s="233">
        <f>IFERROR(SUM($Y61:DF61)/SUM($Y59:DF59),0)</f>
        <v>0</v>
      </c>
      <c r="DG63" s="233">
        <f>IFERROR(SUM($Y61:DG61)/SUM($Y59:DG59),0)</f>
        <v>0</v>
      </c>
      <c r="DH63" s="233">
        <f>IFERROR(SUM($Y61:DH61)/SUM($Y59:DH59),0)</f>
        <v>0</v>
      </c>
      <c r="DI63" s="233">
        <f>IFERROR(SUM($Y61:DI61)/SUM($Y59:DI59),0)</f>
        <v>0</v>
      </c>
      <c r="DJ63" s="233">
        <f>IFERROR(SUM($Y61:DJ61)/SUM($Y59:DJ59),0)</f>
        <v>0</v>
      </c>
      <c r="DK63" s="233">
        <f>IFERROR(SUM($Y61:DK61)/SUM($Y59:DK59),0)</f>
        <v>0</v>
      </c>
      <c r="DL63" s="233">
        <f>IFERROR(SUM($Y61:DL61)/SUM($Y59:DL59),0)</f>
        <v>0</v>
      </c>
      <c r="DM63" s="233">
        <f>IFERROR(SUM($Y61:DM61)/SUM($Y59:DM59),0)</f>
        <v>0</v>
      </c>
      <c r="DN63" s="233">
        <f>IFERROR(SUM($Y61:DN61)/SUM($Y59:DN59),0)</f>
        <v>0</v>
      </c>
      <c r="DO63" s="233">
        <f>IFERROR(SUM($Y61:DO61)/SUM($Y59:DO59),0)</f>
        <v>0</v>
      </c>
      <c r="DP63" s="233">
        <f>IFERROR(SUM($Y61:DP61)/SUM($Y59:DP59),0)</f>
        <v>0</v>
      </c>
      <c r="DQ63" s="233">
        <f>IFERROR(SUM($Y61:DQ61)/SUM($Y59:DQ59),0)</f>
        <v>0</v>
      </c>
      <c r="DR63" s="233">
        <f>IFERROR(SUM($Y61:DR61)/SUM($Y59:DR59),0)</f>
        <v>0</v>
      </c>
      <c r="DS63" s="233">
        <f>IFERROR(SUM($Y61:DS61)/SUM($Y59:DS59),0)</f>
        <v>0</v>
      </c>
      <c r="DT63" s="233">
        <f>IFERROR(SUM($Y61:DT61)/SUM($Y59:DT59),0)</f>
        <v>0</v>
      </c>
      <c r="DU63" s="233">
        <f>IFERROR(SUM($Y61:DU61)/SUM($Y59:DU59),0)</f>
        <v>0</v>
      </c>
      <c r="DV63" s="233">
        <f>IFERROR(SUM($Y61:DV61)/SUM($Y59:DV59),0)</f>
        <v>0</v>
      </c>
      <c r="DW63" s="233">
        <f>IFERROR(SUM($Y61:DW61)/SUM($Y59:DW59),0)</f>
        <v>0</v>
      </c>
      <c r="DX63" s="233">
        <f>IFERROR(SUM($Y61:DX61)/SUM($Y59:DX59),0)</f>
        <v>0</v>
      </c>
      <c r="DY63" s="233">
        <f>IFERROR(SUM($Y61:DY61)/SUM($Y59:DY59),0)</f>
        <v>0</v>
      </c>
      <c r="DZ63" s="233">
        <f>IFERROR(SUM($Y61:DZ61)/SUM($Y59:DZ59),0)</f>
        <v>0</v>
      </c>
      <c r="EA63" s="233">
        <f>IFERROR(SUM($Y61:EA61)/SUM($Y59:EA59),0)</f>
        <v>0</v>
      </c>
      <c r="EB63" s="233">
        <f>IFERROR(SUM($Y61:EB61)/SUM($Y59:EB59),0)</f>
        <v>0</v>
      </c>
      <c r="EC63" s="233">
        <f>IFERROR(SUM($Y61:EC61)/SUM($Y59:EC59),0)</f>
        <v>0</v>
      </c>
      <c r="ED63" s="233">
        <f>IFERROR(SUM($Y61:ED61)/SUM($Y59:ED59),0)</f>
        <v>0</v>
      </c>
      <c r="EE63" s="233">
        <f>IFERROR(SUM($Y61:EE61)/SUM($Y59:EE59),0)</f>
        <v>0</v>
      </c>
      <c r="EF63" s="233">
        <f>IFERROR(SUM($Y61:EF61)/SUM($Y59:EF59),0)</f>
        <v>0</v>
      </c>
      <c r="EG63" s="234">
        <f>IFERROR(SUM($Y61:EG61)/SUM($Y59:EG59),0)</f>
        <v>0</v>
      </c>
      <c r="EI63" s="201">
        <f>N61-N59</f>
        <v>0</v>
      </c>
    </row>
    <row r="64" spans="2:139" ht="16.05" customHeight="1" x14ac:dyDescent="0.25">
      <c r="B64" s="155" t="str">
        <f>'B2-规划信息'!B38</f>
        <v>XS11</v>
      </c>
      <c r="C64" s="156">
        <f>'B2-规划信息'!C38</f>
        <v>0</v>
      </c>
      <c r="D64" s="157">
        <f>'B2-规划信息'!D38</f>
        <v>0</v>
      </c>
      <c r="E64" s="175">
        <f>'B2-规划信息'!E38</f>
        <v>0</v>
      </c>
      <c r="F64" s="157">
        <f>'B2-规划信息'!F38</f>
        <v>0</v>
      </c>
      <c r="G64" s="175">
        <f>'B2-规划信息'!G38</f>
        <v>0</v>
      </c>
      <c r="H64" s="156">
        <f>'B2-规划信息'!H38</f>
        <v>0</v>
      </c>
      <c r="I64" s="182">
        <f>'B2-规划信息'!L38</f>
        <v>0</v>
      </c>
      <c r="J64" s="149" t="str">
        <f>"签约"&amp;IF(D64="车位","个数","面积")</f>
        <v>签约面积</v>
      </c>
      <c r="K64" s="171" t="s">
        <v>352</v>
      </c>
      <c r="L64" s="207"/>
      <c r="M64" s="188">
        <f>N64-L64</f>
        <v>0</v>
      </c>
      <c r="N64" s="194">
        <f>SUM(Y64:EG64)</f>
        <v>0</v>
      </c>
      <c r="O64" s="822">
        <f t="shared" ref="O64:X65" si="201">SUMIF($Y$1:$EG$1,O$3,$Y64:$EG64)</f>
        <v>0</v>
      </c>
      <c r="P64" s="823">
        <f t="shared" si="201"/>
        <v>0</v>
      </c>
      <c r="Q64" s="823">
        <f t="shared" si="201"/>
        <v>0</v>
      </c>
      <c r="R64" s="823">
        <f t="shared" si="201"/>
        <v>0</v>
      </c>
      <c r="S64" s="823">
        <f t="shared" si="201"/>
        <v>0</v>
      </c>
      <c r="T64" s="823">
        <f t="shared" si="201"/>
        <v>0</v>
      </c>
      <c r="U64" s="823">
        <f t="shared" si="201"/>
        <v>0</v>
      </c>
      <c r="V64" s="823">
        <f t="shared" si="201"/>
        <v>0</v>
      </c>
      <c r="W64" s="823">
        <f t="shared" si="201"/>
        <v>0</v>
      </c>
      <c r="X64" s="824">
        <f t="shared" si="201"/>
        <v>0</v>
      </c>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29"/>
      <c r="EI64" s="201">
        <f>N64-SUM(O64:X64)</f>
        <v>0</v>
      </c>
    </row>
    <row r="65" spans="2:139" ht="16.05" customHeight="1" x14ac:dyDescent="0.25">
      <c r="B65" s="158" t="str">
        <f t="shared" ref="B65:B69" si="202">B64</f>
        <v>XS11</v>
      </c>
      <c r="C65" s="159">
        <f t="shared" ref="C65:C69" si="203">C64</f>
        <v>0</v>
      </c>
      <c r="D65" s="160">
        <f t="shared" ref="D65:D69" si="204">D64</f>
        <v>0</v>
      </c>
      <c r="E65" s="176">
        <f t="shared" ref="E65:E69" si="205">E64</f>
        <v>0</v>
      </c>
      <c r="F65" s="160">
        <f t="shared" ref="F65:F69" si="206">F64</f>
        <v>0</v>
      </c>
      <c r="G65" s="176">
        <f t="shared" ref="G65:G69" si="207">G64</f>
        <v>0</v>
      </c>
      <c r="H65" s="159">
        <f t="shared" ref="H65:I69" si="208">H64</f>
        <v>0</v>
      </c>
      <c r="I65" s="183">
        <f t="shared" si="208"/>
        <v>0</v>
      </c>
      <c r="J65" s="149" t="s">
        <v>347</v>
      </c>
      <c r="K65" s="171" t="s">
        <v>353</v>
      </c>
      <c r="L65" s="207"/>
      <c r="M65" s="188">
        <f t="shared" ref="M65:M67" si="209">N65-L65</f>
        <v>0</v>
      </c>
      <c r="N65" s="194">
        <f>SUM(Y65:EG65)</f>
        <v>0</v>
      </c>
      <c r="O65" s="822">
        <f t="shared" si="201"/>
        <v>0</v>
      </c>
      <c r="P65" s="823">
        <f t="shared" si="201"/>
        <v>0</v>
      </c>
      <c r="Q65" s="823">
        <f t="shared" si="201"/>
        <v>0</v>
      </c>
      <c r="R65" s="823">
        <f t="shared" si="201"/>
        <v>0</v>
      </c>
      <c r="S65" s="823">
        <f t="shared" si="201"/>
        <v>0</v>
      </c>
      <c r="T65" s="823">
        <f t="shared" si="201"/>
        <v>0</v>
      </c>
      <c r="U65" s="823">
        <f t="shared" si="201"/>
        <v>0</v>
      </c>
      <c r="V65" s="823">
        <f t="shared" si="201"/>
        <v>0</v>
      </c>
      <c r="W65" s="823">
        <f t="shared" si="201"/>
        <v>0</v>
      </c>
      <c r="X65" s="824">
        <f t="shared" si="201"/>
        <v>0</v>
      </c>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29"/>
      <c r="EI65" s="201">
        <f t="shared" ref="EI65" si="210">N65-SUM(O65:X65)</f>
        <v>0</v>
      </c>
    </row>
    <row r="66" spans="2:139" ht="16.05" customHeight="1" x14ac:dyDescent="0.25">
      <c r="B66" s="153" t="str">
        <f t="shared" si="202"/>
        <v>XS11</v>
      </c>
      <c r="C66" s="154">
        <f t="shared" si="203"/>
        <v>0</v>
      </c>
      <c r="D66" s="152">
        <f t="shared" si="204"/>
        <v>0</v>
      </c>
      <c r="E66" s="177">
        <f t="shared" si="205"/>
        <v>0</v>
      </c>
      <c r="F66" s="152">
        <f t="shared" si="206"/>
        <v>0</v>
      </c>
      <c r="G66" s="177">
        <f t="shared" si="207"/>
        <v>0</v>
      </c>
      <c r="H66" s="154">
        <f t="shared" si="208"/>
        <v>0</v>
      </c>
      <c r="I66" s="184">
        <f t="shared" si="208"/>
        <v>0</v>
      </c>
      <c r="J66" s="149" t="s">
        <v>348</v>
      </c>
      <c r="K66" s="171" t="s">
        <v>354</v>
      </c>
      <c r="L66" s="207"/>
      <c r="M66" s="188">
        <f t="shared" si="209"/>
        <v>0</v>
      </c>
      <c r="N66" s="194">
        <f>IFERROR(N65/N64*10000,0)</f>
        <v>0</v>
      </c>
      <c r="O66" s="822">
        <f>IFERROR(O65/O64*10000,0)</f>
        <v>0</v>
      </c>
      <c r="P66" s="823">
        <f t="shared" ref="P66" si="211">IFERROR(P65/P64*10000,0)</f>
        <v>0</v>
      </c>
      <c r="Q66" s="823">
        <f t="shared" ref="Q66" si="212">IFERROR(Q65/Q64*10000,0)</f>
        <v>0</v>
      </c>
      <c r="R66" s="823">
        <f t="shared" ref="R66" si="213">IFERROR(R65/R64*10000,0)</f>
        <v>0</v>
      </c>
      <c r="S66" s="823">
        <f>IFERROR(S65/S64*10000,0)</f>
        <v>0</v>
      </c>
      <c r="T66" s="823">
        <f t="shared" ref="T66" si="214">IFERROR(T65/T64*10000,0)</f>
        <v>0</v>
      </c>
      <c r="U66" s="823">
        <f t="shared" ref="U66" si="215">IFERROR(U65/U64*10000,0)</f>
        <v>0</v>
      </c>
      <c r="V66" s="823">
        <f t="shared" ref="V66" si="216">IFERROR(V65/V64*10000,0)</f>
        <v>0</v>
      </c>
      <c r="W66" s="823">
        <f t="shared" ref="W66" si="217">IFERROR(W65/W64*10000,0)</f>
        <v>0</v>
      </c>
      <c r="X66" s="824">
        <f t="shared" ref="X66" si="218">IFERROR(X65/X64*10000,0)</f>
        <v>0</v>
      </c>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5"/>
      <c r="EB66" s="205"/>
      <c r="EC66" s="205"/>
      <c r="ED66" s="205"/>
      <c r="EE66" s="205"/>
      <c r="EF66" s="205"/>
      <c r="EG66" s="229"/>
      <c r="EI66" s="201">
        <f>I66-N64</f>
        <v>0</v>
      </c>
    </row>
    <row r="67" spans="2:139" ht="16.05" customHeight="1" x14ac:dyDescent="0.25">
      <c r="B67" s="158" t="str">
        <f t="shared" si="202"/>
        <v>XS11</v>
      </c>
      <c r="C67" s="159">
        <f t="shared" si="203"/>
        <v>0</v>
      </c>
      <c r="D67" s="160">
        <f t="shared" si="204"/>
        <v>0</v>
      </c>
      <c r="E67" s="176">
        <f t="shared" si="205"/>
        <v>0</v>
      </c>
      <c r="F67" s="160">
        <f t="shared" si="206"/>
        <v>0</v>
      </c>
      <c r="G67" s="176">
        <f t="shared" si="207"/>
        <v>0</v>
      </c>
      <c r="H67" s="159">
        <f t="shared" si="208"/>
        <v>0</v>
      </c>
      <c r="I67" s="183">
        <f t="shared" si="208"/>
        <v>0</v>
      </c>
      <c r="J67" s="149" t="s">
        <v>349</v>
      </c>
      <c r="K67" s="171" t="s">
        <v>353</v>
      </c>
      <c r="L67" s="207"/>
      <c r="M67" s="188">
        <f t="shared" si="209"/>
        <v>0</v>
      </c>
      <c r="N67" s="194">
        <f>SUM(Y67:EG67)</f>
        <v>0</v>
      </c>
      <c r="O67" s="822">
        <f t="shared" ref="O67:X67" si="219">SUMIF($Y$1:$EG$1,O$3,$Y67:$EG67)</f>
        <v>0</v>
      </c>
      <c r="P67" s="823">
        <f t="shared" si="219"/>
        <v>0</v>
      </c>
      <c r="Q67" s="823">
        <f t="shared" si="219"/>
        <v>0</v>
      </c>
      <c r="R67" s="823">
        <f t="shared" si="219"/>
        <v>0</v>
      </c>
      <c r="S67" s="823">
        <f t="shared" si="219"/>
        <v>0</v>
      </c>
      <c r="T67" s="823">
        <f t="shared" si="219"/>
        <v>0</v>
      </c>
      <c r="U67" s="823">
        <f t="shared" si="219"/>
        <v>0</v>
      </c>
      <c r="V67" s="823">
        <f t="shared" si="219"/>
        <v>0</v>
      </c>
      <c r="W67" s="823">
        <f t="shared" si="219"/>
        <v>0</v>
      </c>
      <c r="X67" s="824">
        <f t="shared" si="219"/>
        <v>0</v>
      </c>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5"/>
      <c r="EB67" s="205"/>
      <c r="EC67" s="205"/>
      <c r="ED67" s="205"/>
      <c r="EE67" s="205"/>
      <c r="EF67" s="205"/>
      <c r="EG67" s="229"/>
      <c r="EI67" s="201">
        <f>N67-SUM(O67:X67)</f>
        <v>0</v>
      </c>
    </row>
    <row r="68" spans="2:139" ht="16.05" customHeight="1" x14ac:dyDescent="0.25">
      <c r="B68" s="158" t="str">
        <f t="shared" si="202"/>
        <v>XS11</v>
      </c>
      <c r="C68" s="159">
        <f t="shared" si="203"/>
        <v>0</v>
      </c>
      <c r="D68" s="160">
        <f t="shared" si="204"/>
        <v>0</v>
      </c>
      <c r="E68" s="176">
        <f t="shared" si="205"/>
        <v>0</v>
      </c>
      <c r="F68" s="160">
        <f t="shared" si="206"/>
        <v>0</v>
      </c>
      <c r="G68" s="176">
        <f t="shared" si="207"/>
        <v>0</v>
      </c>
      <c r="H68" s="159">
        <f t="shared" si="208"/>
        <v>0</v>
      </c>
      <c r="I68" s="183">
        <f t="shared" si="208"/>
        <v>0</v>
      </c>
      <c r="J68" s="149" t="s">
        <v>350</v>
      </c>
      <c r="K68" s="171" t="s">
        <v>355</v>
      </c>
      <c r="L68" s="208"/>
      <c r="M68" s="190"/>
      <c r="N68" s="196">
        <f>SUM(O68:X68)</f>
        <v>0</v>
      </c>
      <c r="O68" s="825">
        <f>IFERROR(O64/$N64,0)</f>
        <v>0</v>
      </c>
      <c r="P68" s="826">
        <f t="shared" ref="P68:X68" si="220">IFERROR(P64/$N64,0)</f>
        <v>0</v>
      </c>
      <c r="Q68" s="826">
        <f t="shared" si="220"/>
        <v>0</v>
      </c>
      <c r="R68" s="826">
        <f t="shared" si="220"/>
        <v>0</v>
      </c>
      <c r="S68" s="826">
        <f t="shared" si="220"/>
        <v>0</v>
      </c>
      <c r="T68" s="826">
        <f t="shared" si="220"/>
        <v>0</v>
      </c>
      <c r="U68" s="826">
        <f t="shared" si="220"/>
        <v>0</v>
      </c>
      <c r="V68" s="826">
        <f t="shared" si="220"/>
        <v>0</v>
      </c>
      <c r="W68" s="826">
        <f t="shared" si="220"/>
        <v>0</v>
      </c>
      <c r="X68" s="827">
        <f t="shared" si="220"/>
        <v>0</v>
      </c>
      <c r="Y68" s="231">
        <f>IFERROR(SUM($Y64:Y64)/$I66,0)</f>
        <v>0</v>
      </c>
      <c r="Z68" s="231">
        <f>IFERROR(SUM($Y64:Z64)/$I66,0)</f>
        <v>0</v>
      </c>
      <c r="AA68" s="231">
        <f>IFERROR(SUM($Y64:AA64)/$I66,0)</f>
        <v>0</v>
      </c>
      <c r="AB68" s="231">
        <f>IFERROR(SUM($Y64:AB64)/$I66,0)</f>
        <v>0</v>
      </c>
      <c r="AC68" s="231">
        <f>IFERROR(SUM($Y64:AC64)/$I66,0)</f>
        <v>0</v>
      </c>
      <c r="AD68" s="231">
        <f>IFERROR(SUM($Y64:AD64)/$I66,0)</f>
        <v>0</v>
      </c>
      <c r="AE68" s="231">
        <f>IFERROR(SUM($Y64:AE64)/$I66,0)</f>
        <v>0</v>
      </c>
      <c r="AF68" s="231">
        <f>IFERROR(SUM($Y64:AF64)/$I66,0)</f>
        <v>0</v>
      </c>
      <c r="AG68" s="231">
        <f>IFERROR(SUM($Y64:AG64)/$I66,0)</f>
        <v>0</v>
      </c>
      <c r="AH68" s="231">
        <f>IFERROR(SUM($Y64:AH64)/$I66,0)</f>
        <v>0</v>
      </c>
      <c r="AI68" s="231">
        <f>IFERROR(SUM($Y64:AI64)/$I66,0)</f>
        <v>0</v>
      </c>
      <c r="AJ68" s="231">
        <f>IFERROR(SUM($Y64:AJ64)/$I66,0)</f>
        <v>0</v>
      </c>
      <c r="AK68" s="231">
        <f>IFERROR(SUM($Y64:AK64)/$I66,0)</f>
        <v>0</v>
      </c>
      <c r="AL68" s="231">
        <f>IFERROR(SUM($Y64:AL64)/$I66,0)</f>
        <v>0</v>
      </c>
      <c r="AM68" s="231">
        <f>IFERROR(SUM($Y64:AM64)/$I66,0)</f>
        <v>0</v>
      </c>
      <c r="AN68" s="231">
        <f>IFERROR(SUM($Y64:AN64)/$I66,0)</f>
        <v>0</v>
      </c>
      <c r="AO68" s="231">
        <f>IFERROR(SUM($Y64:AO64)/$I66,0)</f>
        <v>0</v>
      </c>
      <c r="AP68" s="231">
        <f>IFERROR(SUM($Y64:AP64)/$I66,0)</f>
        <v>0</v>
      </c>
      <c r="AQ68" s="231">
        <f>IFERROR(SUM($Y64:AQ64)/$I66,0)</f>
        <v>0</v>
      </c>
      <c r="AR68" s="231">
        <f>IFERROR(SUM($Y64:AR64)/$I66,0)</f>
        <v>0</v>
      </c>
      <c r="AS68" s="231">
        <f>IFERROR(SUM($Y64:AS64)/$I66,0)</f>
        <v>0</v>
      </c>
      <c r="AT68" s="231">
        <f>IFERROR(SUM($Y64:AT64)/$I66,0)</f>
        <v>0</v>
      </c>
      <c r="AU68" s="231">
        <f>IFERROR(SUM($Y64:AU64)/$I66,0)</f>
        <v>0</v>
      </c>
      <c r="AV68" s="231">
        <f>IFERROR(SUM($Y64:AV64)/$I66,0)</f>
        <v>0</v>
      </c>
      <c r="AW68" s="231">
        <f>IFERROR(SUM($Y64:AW64)/$I66,0)</f>
        <v>0</v>
      </c>
      <c r="AX68" s="231">
        <f>IFERROR(SUM($Y64:AX64)/$I66,0)</f>
        <v>0</v>
      </c>
      <c r="AY68" s="231">
        <f>IFERROR(SUM($Y64:AY64)/$I66,0)</f>
        <v>0</v>
      </c>
      <c r="AZ68" s="231">
        <f>IFERROR(SUM($Y64:AZ64)/$I66,0)</f>
        <v>0</v>
      </c>
      <c r="BA68" s="231">
        <f>IFERROR(SUM($Y64:BA64)/$I66,0)</f>
        <v>0</v>
      </c>
      <c r="BB68" s="231">
        <f>IFERROR(SUM($Y64:BB64)/$I66,0)</f>
        <v>0</v>
      </c>
      <c r="BC68" s="231">
        <f>IFERROR(SUM($Y64:BC64)/$I66,0)</f>
        <v>0</v>
      </c>
      <c r="BD68" s="231">
        <f>IFERROR(SUM($Y64:BD64)/$I66,0)</f>
        <v>0</v>
      </c>
      <c r="BE68" s="231">
        <f>IFERROR(SUM($Y64:BE64)/$I66,0)</f>
        <v>0</v>
      </c>
      <c r="BF68" s="231">
        <f>IFERROR(SUM($Y64:BF64)/$I66,0)</f>
        <v>0</v>
      </c>
      <c r="BG68" s="231">
        <f>IFERROR(SUM($Y64:BG64)/$I66,0)</f>
        <v>0</v>
      </c>
      <c r="BH68" s="231">
        <f>IFERROR(SUM($Y64:BH64)/$I66,0)</f>
        <v>0</v>
      </c>
      <c r="BI68" s="231">
        <f>IFERROR(SUM($Y64:BI64)/$I66,0)</f>
        <v>0</v>
      </c>
      <c r="BJ68" s="231">
        <f>IFERROR(SUM($Y64:BJ64)/$I66,0)</f>
        <v>0</v>
      </c>
      <c r="BK68" s="231">
        <f>IFERROR(SUM($Y64:BK64)/$I66,0)</f>
        <v>0</v>
      </c>
      <c r="BL68" s="231">
        <f>IFERROR(SUM($Y64:BL64)/$I66,0)</f>
        <v>0</v>
      </c>
      <c r="BM68" s="231">
        <f>IFERROR(SUM($Y64:BM64)/$I66,0)</f>
        <v>0</v>
      </c>
      <c r="BN68" s="231">
        <f>IFERROR(SUM($Y64:BN64)/$I66,0)</f>
        <v>0</v>
      </c>
      <c r="BO68" s="231">
        <f>IFERROR(SUM($Y64:BO64)/$I66,0)</f>
        <v>0</v>
      </c>
      <c r="BP68" s="231">
        <f>IFERROR(SUM($Y64:BP64)/$I66,0)</f>
        <v>0</v>
      </c>
      <c r="BQ68" s="231">
        <f>IFERROR(SUM($Y64:BQ64)/$I66,0)</f>
        <v>0</v>
      </c>
      <c r="BR68" s="231">
        <f>IFERROR(SUM($Y64:BR64)/$I66,0)</f>
        <v>0</v>
      </c>
      <c r="BS68" s="231">
        <f>IFERROR(SUM($Y64:BS64)/$I66,0)</f>
        <v>0</v>
      </c>
      <c r="BT68" s="231">
        <f>IFERROR(SUM($Y64:BT64)/$I66,0)</f>
        <v>0</v>
      </c>
      <c r="BU68" s="231">
        <f>IFERROR(SUM($Y64:BU64)/$I66,0)</f>
        <v>0</v>
      </c>
      <c r="BV68" s="231">
        <f>IFERROR(SUM($Y64:BV64)/$I66,0)</f>
        <v>0</v>
      </c>
      <c r="BW68" s="231">
        <f>IFERROR(SUM($Y64:BW64)/$I66,0)</f>
        <v>0</v>
      </c>
      <c r="BX68" s="231">
        <f>IFERROR(SUM($Y64:BX64)/$I66,0)</f>
        <v>0</v>
      </c>
      <c r="BY68" s="231">
        <f>IFERROR(SUM($Y64:BY64)/$I66,0)</f>
        <v>0</v>
      </c>
      <c r="BZ68" s="231">
        <f>IFERROR(SUM($Y64:BZ64)/$I66,0)</f>
        <v>0</v>
      </c>
      <c r="CA68" s="231">
        <f>IFERROR(SUM($Y64:CA64)/$I66,0)</f>
        <v>0</v>
      </c>
      <c r="CB68" s="231">
        <f>IFERROR(SUM($Y64:CB64)/$I66,0)</f>
        <v>0</v>
      </c>
      <c r="CC68" s="231">
        <f>IFERROR(SUM($Y64:CC64)/$I66,0)</f>
        <v>0</v>
      </c>
      <c r="CD68" s="231">
        <f>IFERROR(SUM($Y64:CD64)/$I66,0)</f>
        <v>0</v>
      </c>
      <c r="CE68" s="231">
        <f>IFERROR(SUM($Y64:CE64)/$I66,0)</f>
        <v>0</v>
      </c>
      <c r="CF68" s="231">
        <f>IFERROR(SUM($Y64:CF64)/$I66,0)</f>
        <v>0</v>
      </c>
      <c r="CG68" s="231">
        <f>IFERROR(SUM($Y64:CG64)/$I66,0)</f>
        <v>0</v>
      </c>
      <c r="CH68" s="231">
        <f>IFERROR(SUM($Y64:CH64)/$I66,0)</f>
        <v>0</v>
      </c>
      <c r="CI68" s="231">
        <f>IFERROR(SUM($Y64:CI64)/$I66,0)</f>
        <v>0</v>
      </c>
      <c r="CJ68" s="231">
        <f>IFERROR(SUM($Y64:CJ64)/$I66,0)</f>
        <v>0</v>
      </c>
      <c r="CK68" s="231">
        <f>IFERROR(SUM($Y64:CK64)/$I66,0)</f>
        <v>0</v>
      </c>
      <c r="CL68" s="231">
        <f>IFERROR(SUM($Y64:CL64)/$I66,0)</f>
        <v>0</v>
      </c>
      <c r="CM68" s="231">
        <f>IFERROR(SUM($Y64:CM64)/$I66,0)</f>
        <v>0</v>
      </c>
      <c r="CN68" s="231">
        <f>IFERROR(SUM($Y64:CN64)/$I66,0)</f>
        <v>0</v>
      </c>
      <c r="CO68" s="231">
        <f>IFERROR(SUM($Y64:CO64)/$I66,0)</f>
        <v>0</v>
      </c>
      <c r="CP68" s="231">
        <f>IFERROR(SUM($Y64:CP64)/$I66,0)</f>
        <v>0</v>
      </c>
      <c r="CQ68" s="231">
        <f>IFERROR(SUM($Y64:CQ64)/$I66,0)</f>
        <v>0</v>
      </c>
      <c r="CR68" s="231">
        <f>IFERROR(SUM($Y64:CR64)/$I66,0)</f>
        <v>0</v>
      </c>
      <c r="CS68" s="231">
        <f>IFERROR(SUM($Y64:CS64)/$I66,0)</f>
        <v>0</v>
      </c>
      <c r="CT68" s="231">
        <f>IFERROR(SUM($Y64:CT64)/$I66,0)</f>
        <v>0</v>
      </c>
      <c r="CU68" s="231">
        <f>IFERROR(SUM($Y64:CU64)/$I66,0)</f>
        <v>0</v>
      </c>
      <c r="CV68" s="231">
        <f>IFERROR(SUM($Y64:CV64)/$I66,0)</f>
        <v>0</v>
      </c>
      <c r="CW68" s="231">
        <f>IFERROR(SUM($Y64:CW64)/$I66,0)</f>
        <v>0</v>
      </c>
      <c r="CX68" s="231">
        <f>IFERROR(SUM($Y64:CX64)/$I66,0)</f>
        <v>0</v>
      </c>
      <c r="CY68" s="231">
        <f>IFERROR(SUM($Y64:CY64)/$I66,0)</f>
        <v>0</v>
      </c>
      <c r="CZ68" s="231">
        <f>IFERROR(SUM($Y64:CZ64)/$I66,0)</f>
        <v>0</v>
      </c>
      <c r="DA68" s="231">
        <f>IFERROR(SUM($Y64:DA64)/$I66,0)</f>
        <v>0</v>
      </c>
      <c r="DB68" s="231">
        <f>IFERROR(SUM($Y64:DB64)/$I66,0)</f>
        <v>0</v>
      </c>
      <c r="DC68" s="231">
        <f>IFERROR(SUM($Y64:DC64)/$I66,0)</f>
        <v>0</v>
      </c>
      <c r="DD68" s="231">
        <f>IFERROR(SUM($Y64:DD64)/$I66,0)</f>
        <v>0</v>
      </c>
      <c r="DE68" s="231">
        <f>IFERROR(SUM($Y64:DE64)/$I66,0)</f>
        <v>0</v>
      </c>
      <c r="DF68" s="231">
        <f>IFERROR(SUM($Y64:DF64)/$I66,0)</f>
        <v>0</v>
      </c>
      <c r="DG68" s="231">
        <f>IFERROR(SUM($Y64:DG64)/$I66,0)</f>
        <v>0</v>
      </c>
      <c r="DH68" s="231">
        <f>IFERROR(SUM($Y64:DH64)/$I66,0)</f>
        <v>0</v>
      </c>
      <c r="DI68" s="231">
        <f>IFERROR(SUM($Y64:DI64)/$I66,0)</f>
        <v>0</v>
      </c>
      <c r="DJ68" s="231">
        <f>IFERROR(SUM($Y64:DJ64)/$I66,0)</f>
        <v>0</v>
      </c>
      <c r="DK68" s="231">
        <f>IFERROR(SUM($Y64:DK64)/$I66,0)</f>
        <v>0</v>
      </c>
      <c r="DL68" s="231">
        <f>IFERROR(SUM($Y64:DL64)/$I66,0)</f>
        <v>0</v>
      </c>
      <c r="DM68" s="231">
        <f>IFERROR(SUM($Y64:DM64)/$I66,0)</f>
        <v>0</v>
      </c>
      <c r="DN68" s="231">
        <f>IFERROR(SUM($Y64:DN64)/$I66,0)</f>
        <v>0</v>
      </c>
      <c r="DO68" s="231">
        <f>IFERROR(SUM($Y64:DO64)/$I66,0)</f>
        <v>0</v>
      </c>
      <c r="DP68" s="231">
        <f>IFERROR(SUM($Y64:DP64)/$I66,0)</f>
        <v>0</v>
      </c>
      <c r="DQ68" s="231">
        <f>IFERROR(SUM($Y64:DQ64)/$I66,0)</f>
        <v>0</v>
      </c>
      <c r="DR68" s="231">
        <f>IFERROR(SUM($Y64:DR64)/$I66,0)</f>
        <v>0</v>
      </c>
      <c r="DS68" s="231">
        <f>IFERROR(SUM($Y64:DS64)/$I66,0)</f>
        <v>0</v>
      </c>
      <c r="DT68" s="231">
        <f>IFERROR(SUM($Y64:DT64)/$I66,0)</f>
        <v>0</v>
      </c>
      <c r="DU68" s="231">
        <f>IFERROR(SUM($Y64:DU64)/$I66,0)</f>
        <v>0</v>
      </c>
      <c r="DV68" s="231">
        <f>IFERROR(SUM($Y64:DV64)/$I66,0)</f>
        <v>0</v>
      </c>
      <c r="DW68" s="231">
        <f>IFERROR(SUM($Y64:DW64)/$I66,0)</f>
        <v>0</v>
      </c>
      <c r="DX68" s="231">
        <f>IFERROR(SUM($Y64:DX64)/$I66,0)</f>
        <v>0</v>
      </c>
      <c r="DY68" s="231">
        <f>IFERROR(SUM($Y64:DY64)/$I66,0)</f>
        <v>0</v>
      </c>
      <c r="DZ68" s="231">
        <f>IFERROR(SUM($Y64:DZ64)/$I66,0)</f>
        <v>0</v>
      </c>
      <c r="EA68" s="231">
        <f>IFERROR(SUM($Y64:EA64)/$I66,0)</f>
        <v>0</v>
      </c>
      <c r="EB68" s="231">
        <f>IFERROR(SUM($Y64:EB64)/$I66,0)</f>
        <v>0</v>
      </c>
      <c r="EC68" s="231">
        <f>IFERROR(SUM($Y64:EC64)/$I66,0)</f>
        <v>0</v>
      </c>
      <c r="ED68" s="231">
        <f>IFERROR(SUM($Y64:ED64)/$I66,0)</f>
        <v>0</v>
      </c>
      <c r="EE68" s="231">
        <f>IFERROR(SUM($Y64:EE64)/$I66,0)</f>
        <v>0</v>
      </c>
      <c r="EF68" s="231">
        <f>IFERROR(SUM($Y64:EF64)/$I66,0)</f>
        <v>0</v>
      </c>
      <c r="EG68" s="232">
        <f>IFERROR(SUM($Y64:EG64)/$I66,0)</f>
        <v>0</v>
      </c>
      <c r="EI68" s="201">
        <f>N68-SUM(O68:X68)</f>
        <v>0</v>
      </c>
    </row>
    <row r="69" spans="2:139" ht="16.05" customHeight="1" thickBot="1" x14ac:dyDescent="0.3">
      <c r="B69" s="161" t="str">
        <f t="shared" si="202"/>
        <v>XS11</v>
      </c>
      <c r="C69" s="162">
        <f t="shared" si="203"/>
        <v>0</v>
      </c>
      <c r="D69" s="163">
        <f t="shared" si="204"/>
        <v>0</v>
      </c>
      <c r="E69" s="178">
        <f t="shared" si="205"/>
        <v>0</v>
      </c>
      <c r="F69" s="163">
        <f t="shared" si="206"/>
        <v>0</v>
      </c>
      <c r="G69" s="178">
        <f t="shared" si="207"/>
        <v>0</v>
      </c>
      <c r="H69" s="162">
        <f t="shared" si="208"/>
        <v>0</v>
      </c>
      <c r="I69" s="185">
        <f t="shared" si="208"/>
        <v>0</v>
      </c>
      <c r="J69" s="151" t="s">
        <v>351</v>
      </c>
      <c r="K69" s="172" t="s">
        <v>355</v>
      </c>
      <c r="L69" s="209"/>
      <c r="M69" s="191"/>
      <c r="N69" s="197">
        <f>MAX(O69:X69)</f>
        <v>0</v>
      </c>
      <c r="O69" s="828">
        <f>IFERROR(SUM($O67:O67)/SUM($O65:O65),0)</f>
        <v>0</v>
      </c>
      <c r="P69" s="829">
        <f>IFERROR(SUM($O67:P67)/SUM($O65:P65),0)</f>
        <v>0</v>
      </c>
      <c r="Q69" s="829">
        <f>IFERROR(SUM($O67:Q67)/SUM($O65:Q65),0)</f>
        <v>0</v>
      </c>
      <c r="R69" s="829">
        <f>IFERROR(SUM($O67:R67)/SUM($O65:R65),0)</f>
        <v>0</v>
      </c>
      <c r="S69" s="829">
        <f>IFERROR(SUM($O67:S67)/SUM($O65:S65),0)</f>
        <v>0</v>
      </c>
      <c r="T69" s="829">
        <f>IFERROR(SUM($O67:T67)/SUM($O65:T65),0)</f>
        <v>0</v>
      </c>
      <c r="U69" s="829">
        <f>IFERROR(SUM($O67:U67)/SUM($O65:U65),0)</f>
        <v>0</v>
      </c>
      <c r="V69" s="829">
        <f>IFERROR(SUM($O67:V67)/SUM($O65:V65),0)</f>
        <v>0</v>
      </c>
      <c r="W69" s="829">
        <f>IFERROR(SUM($O67:W67)/SUM($O65:W65),0)</f>
        <v>0</v>
      </c>
      <c r="X69" s="830">
        <f>IFERROR(SUM($O67:X67)/SUM($O65:X65),0)</f>
        <v>0</v>
      </c>
      <c r="Y69" s="233">
        <f>IFERROR(SUM($Y67:Y67)/SUM($Y65:Y65),0)</f>
        <v>0</v>
      </c>
      <c r="Z69" s="233">
        <f>IFERROR(SUM($Y67:Z67)/SUM($Y65:Z65),0)</f>
        <v>0</v>
      </c>
      <c r="AA69" s="233">
        <f>IFERROR(SUM($Y67:AA67)/SUM($Y65:AA65),0)</f>
        <v>0</v>
      </c>
      <c r="AB69" s="233">
        <f>IFERROR(SUM($Y67:AB67)/SUM($Y65:AB65),0)</f>
        <v>0</v>
      </c>
      <c r="AC69" s="233">
        <f>IFERROR(SUM($Y67:AC67)/SUM($Y65:AC65),0)</f>
        <v>0</v>
      </c>
      <c r="AD69" s="233">
        <f>IFERROR(SUM($Y67:AD67)/SUM($Y65:AD65),0)</f>
        <v>0</v>
      </c>
      <c r="AE69" s="233">
        <f>IFERROR(SUM($Y67:AE67)/SUM($Y65:AE65),0)</f>
        <v>0</v>
      </c>
      <c r="AF69" s="233">
        <f>IFERROR(SUM($Y67:AF67)/SUM($Y65:AF65),0)</f>
        <v>0</v>
      </c>
      <c r="AG69" s="233">
        <f>IFERROR(SUM($Y67:AG67)/SUM($Y65:AG65),0)</f>
        <v>0</v>
      </c>
      <c r="AH69" s="233">
        <f>IFERROR(SUM($Y67:AH67)/SUM($Y65:AH65),0)</f>
        <v>0</v>
      </c>
      <c r="AI69" s="233">
        <f>IFERROR(SUM($Y67:AI67)/SUM($Y65:AI65),0)</f>
        <v>0</v>
      </c>
      <c r="AJ69" s="233">
        <f>IFERROR(SUM($Y67:AJ67)/SUM($Y65:AJ65),0)</f>
        <v>0</v>
      </c>
      <c r="AK69" s="233">
        <f>IFERROR(SUM($Y67:AK67)/SUM($Y65:AK65),0)</f>
        <v>0</v>
      </c>
      <c r="AL69" s="233">
        <f>IFERROR(SUM($Y67:AL67)/SUM($Y65:AL65),0)</f>
        <v>0</v>
      </c>
      <c r="AM69" s="233">
        <f>IFERROR(SUM($Y67:AM67)/SUM($Y65:AM65),0)</f>
        <v>0</v>
      </c>
      <c r="AN69" s="233">
        <f>IFERROR(SUM($Y67:AN67)/SUM($Y65:AN65),0)</f>
        <v>0</v>
      </c>
      <c r="AO69" s="233">
        <f>IFERROR(SUM($Y67:AO67)/SUM($Y65:AO65),0)</f>
        <v>0</v>
      </c>
      <c r="AP69" s="233">
        <f>IFERROR(SUM($Y67:AP67)/SUM($Y65:AP65),0)</f>
        <v>0</v>
      </c>
      <c r="AQ69" s="233">
        <f>IFERROR(SUM($Y67:AQ67)/SUM($Y65:AQ65),0)</f>
        <v>0</v>
      </c>
      <c r="AR69" s="233">
        <f>IFERROR(SUM($Y67:AR67)/SUM($Y65:AR65),0)</f>
        <v>0</v>
      </c>
      <c r="AS69" s="233">
        <f>IFERROR(SUM($Y67:AS67)/SUM($Y65:AS65),0)</f>
        <v>0</v>
      </c>
      <c r="AT69" s="233">
        <f>IFERROR(SUM($Y67:AT67)/SUM($Y65:AT65),0)</f>
        <v>0</v>
      </c>
      <c r="AU69" s="233">
        <f>IFERROR(SUM($Y67:AU67)/SUM($Y65:AU65),0)</f>
        <v>0</v>
      </c>
      <c r="AV69" s="233">
        <f>IFERROR(SUM($Y67:AV67)/SUM($Y65:AV65),0)</f>
        <v>0</v>
      </c>
      <c r="AW69" s="233">
        <f>IFERROR(SUM($Y67:AW67)/SUM($Y65:AW65),0)</f>
        <v>0</v>
      </c>
      <c r="AX69" s="233">
        <f>IFERROR(SUM($Y67:AX67)/SUM($Y65:AX65),0)</f>
        <v>0</v>
      </c>
      <c r="AY69" s="233">
        <f>IFERROR(SUM($Y67:AY67)/SUM($Y65:AY65),0)</f>
        <v>0</v>
      </c>
      <c r="AZ69" s="233">
        <f>IFERROR(SUM($Y67:AZ67)/SUM($Y65:AZ65),0)</f>
        <v>0</v>
      </c>
      <c r="BA69" s="233">
        <f>IFERROR(SUM($Y67:BA67)/SUM($Y65:BA65),0)</f>
        <v>0</v>
      </c>
      <c r="BB69" s="233">
        <f>IFERROR(SUM($Y67:BB67)/SUM($Y65:BB65),0)</f>
        <v>0</v>
      </c>
      <c r="BC69" s="233">
        <f>IFERROR(SUM($Y67:BC67)/SUM($Y65:BC65),0)</f>
        <v>0</v>
      </c>
      <c r="BD69" s="233">
        <f>IFERROR(SUM($Y67:BD67)/SUM($Y65:BD65),0)</f>
        <v>0</v>
      </c>
      <c r="BE69" s="233">
        <f>IFERROR(SUM($Y67:BE67)/SUM($Y65:BE65),0)</f>
        <v>0</v>
      </c>
      <c r="BF69" s="233">
        <f>IFERROR(SUM($Y67:BF67)/SUM($Y65:BF65),0)</f>
        <v>0</v>
      </c>
      <c r="BG69" s="233">
        <f>IFERROR(SUM($Y67:BG67)/SUM($Y65:BG65),0)</f>
        <v>0</v>
      </c>
      <c r="BH69" s="233">
        <f>IFERROR(SUM($Y67:BH67)/SUM($Y65:BH65),0)</f>
        <v>0</v>
      </c>
      <c r="BI69" s="233">
        <f>IFERROR(SUM($Y67:BI67)/SUM($Y65:BI65),0)</f>
        <v>0</v>
      </c>
      <c r="BJ69" s="233">
        <f>IFERROR(SUM($Y67:BJ67)/SUM($Y65:BJ65),0)</f>
        <v>0</v>
      </c>
      <c r="BK69" s="233">
        <f>IFERROR(SUM($Y67:BK67)/SUM($Y65:BK65),0)</f>
        <v>0</v>
      </c>
      <c r="BL69" s="233">
        <f>IFERROR(SUM($Y67:BL67)/SUM($Y65:BL65),0)</f>
        <v>0</v>
      </c>
      <c r="BM69" s="233">
        <f>IFERROR(SUM($Y67:BM67)/SUM($Y65:BM65),0)</f>
        <v>0</v>
      </c>
      <c r="BN69" s="233">
        <f>IFERROR(SUM($Y67:BN67)/SUM($Y65:BN65),0)</f>
        <v>0</v>
      </c>
      <c r="BO69" s="233">
        <f>IFERROR(SUM($Y67:BO67)/SUM($Y65:BO65),0)</f>
        <v>0</v>
      </c>
      <c r="BP69" s="233">
        <f>IFERROR(SUM($Y67:BP67)/SUM($Y65:BP65),0)</f>
        <v>0</v>
      </c>
      <c r="BQ69" s="233">
        <f>IFERROR(SUM($Y67:BQ67)/SUM($Y65:BQ65),0)</f>
        <v>0</v>
      </c>
      <c r="BR69" s="233">
        <f>IFERROR(SUM($Y67:BR67)/SUM($Y65:BR65),0)</f>
        <v>0</v>
      </c>
      <c r="BS69" s="233">
        <f>IFERROR(SUM($Y67:BS67)/SUM($Y65:BS65),0)</f>
        <v>0</v>
      </c>
      <c r="BT69" s="233">
        <f>IFERROR(SUM($Y67:BT67)/SUM($Y65:BT65),0)</f>
        <v>0</v>
      </c>
      <c r="BU69" s="233">
        <f>IFERROR(SUM($Y67:BU67)/SUM($Y65:BU65),0)</f>
        <v>0</v>
      </c>
      <c r="BV69" s="233">
        <f>IFERROR(SUM($Y67:BV67)/SUM($Y65:BV65),0)</f>
        <v>0</v>
      </c>
      <c r="BW69" s="233">
        <f>IFERROR(SUM($Y67:BW67)/SUM($Y65:BW65),0)</f>
        <v>0</v>
      </c>
      <c r="BX69" s="233">
        <f>IFERROR(SUM($Y67:BX67)/SUM($Y65:BX65),0)</f>
        <v>0</v>
      </c>
      <c r="BY69" s="233">
        <f>IFERROR(SUM($Y67:BY67)/SUM($Y65:BY65),0)</f>
        <v>0</v>
      </c>
      <c r="BZ69" s="233">
        <f>IFERROR(SUM($Y67:BZ67)/SUM($Y65:BZ65),0)</f>
        <v>0</v>
      </c>
      <c r="CA69" s="233">
        <f>IFERROR(SUM($Y67:CA67)/SUM($Y65:CA65),0)</f>
        <v>0</v>
      </c>
      <c r="CB69" s="233">
        <f>IFERROR(SUM($Y67:CB67)/SUM($Y65:CB65),0)</f>
        <v>0</v>
      </c>
      <c r="CC69" s="233">
        <f>IFERROR(SUM($Y67:CC67)/SUM($Y65:CC65),0)</f>
        <v>0</v>
      </c>
      <c r="CD69" s="233">
        <f>IFERROR(SUM($Y67:CD67)/SUM($Y65:CD65),0)</f>
        <v>0</v>
      </c>
      <c r="CE69" s="233">
        <f>IFERROR(SUM($Y67:CE67)/SUM($Y65:CE65),0)</f>
        <v>0</v>
      </c>
      <c r="CF69" s="233">
        <f>IFERROR(SUM($Y67:CF67)/SUM($Y65:CF65),0)</f>
        <v>0</v>
      </c>
      <c r="CG69" s="233">
        <f>IFERROR(SUM($Y67:CG67)/SUM($Y65:CG65),0)</f>
        <v>0</v>
      </c>
      <c r="CH69" s="233">
        <f>IFERROR(SUM($Y67:CH67)/SUM($Y65:CH65),0)</f>
        <v>0</v>
      </c>
      <c r="CI69" s="233">
        <f>IFERROR(SUM($Y67:CI67)/SUM($Y65:CI65),0)</f>
        <v>0</v>
      </c>
      <c r="CJ69" s="233">
        <f>IFERROR(SUM($Y67:CJ67)/SUM($Y65:CJ65),0)</f>
        <v>0</v>
      </c>
      <c r="CK69" s="233">
        <f>IFERROR(SUM($Y67:CK67)/SUM($Y65:CK65),0)</f>
        <v>0</v>
      </c>
      <c r="CL69" s="233">
        <f>IFERROR(SUM($Y67:CL67)/SUM($Y65:CL65),0)</f>
        <v>0</v>
      </c>
      <c r="CM69" s="233">
        <f>IFERROR(SUM($Y67:CM67)/SUM($Y65:CM65),0)</f>
        <v>0</v>
      </c>
      <c r="CN69" s="233">
        <f>IFERROR(SUM($Y67:CN67)/SUM($Y65:CN65),0)</f>
        <v>0</v>
      </c>
      <c r="CO69" s="233">
        <f>IFERROR(SUM($Y67:CO67)/SUM($Y65:CO65),0)</f>
        <v>0</v>
      </c>
      <c r="CP69" s="233">
        <f>IFERROR(SUM($Y67:CP67)/SUM($Y65:CP65),0)</f>
        <v>0</v>
      </c>
      <c r="CQ69" s="233">
        <f>IFERROR(SUM($Y67:CQ67)/SUM($Y65:CQ65),0)</f>
        <v>0</v>
      </c>
      <c r="CR69" s="233">
        <f>IFERROR(SUM($Y67:CR67)/SUM($Y65:CR65),0)</f>
        <v>0</v>
      </c>
      <c r="CS69" s="233">
        <f>IFERROR(SUM($Y67:CS67)/SUM($Y65:CS65),0)</f>
        <v>0</v>
      </c>
      <c r="CT69" s="233">
        <f>IFERROR(SUM($Y67:CT67)/SUM($Y65:CT65),0)</f>
        <v>0</v>
      </c>
      <c r="CU69" s="233">
        <f>IFERROR(SUM($Y67:CU67)/SUM($Y65:CU65),0)</f>
        <v>0</v>
      </c>
      <c r="CV69" s="233">
        <f>IFERROR(SUM($Y67:CV67)/SUM($Y65:CV65),0)</f>
        <v>0</v>
      </c>
      <c r="CW69" s="233">
        <f>IFERROR(SUM($Y67:CW67)/SUM($Y65:CW65),0)</f>
        <v>0</v>
      </c>
      <c r="CX69" s="233">
        <f>IFERROR(SUM($Y67:CX67)/SUM($Y65:CX65),0)</f>
        <v>0</v>
      </c>
      <c r="CY69" s="233">
        <f>IFERROR(SUM($Y67:CY67)/SUM($Y65:CY65),0)</f>
        <v>0</v>
      </c>
      <c r="CZ69" s="233">
        <f>IFERROR(SUM($Y67:CZ67)/SUM($Y65:CZ65),0)</f>
        <v>0</v>
      </c>
      <c r="DA69" s="233">
        <f>IFERROR(SUM($Y67:DA67)/SUM($Y65:DA65),0)</f>
        <v>0</v>
      </c>
      <c r="DB69" s="233">
        <f>IFERROR(SUM($Y67:DB67)/SUM($Y65:DB65),0)</f>
        <v>0</v>
      </c>
      <c r="DC69" s="233">
        <f>IFERROR(SUM($Y67:DC67)/SUM($Y65:DC65),0)</f>
        <v>0</v>
      </c>
      <c r="DD69" s="233">
        <f>IFERROR(SUM($Y67:DD67)/SUM($Y65:DD65),0)</f>
        <v>0</v>
      </c>
      <c r="DE69" s="233">
        <f>IFERROR(SUM($Y67:DE67)/SUM($Y65:DE65),0)</f>
        <v>0</v>
      </c>
      <c r="DF69" s="233">
        <f>IFERROR(SUM($Y67:DF67)/SUM($Y65:DF65),0)</f>
        <v>0</v>
      </c>
      <c r="DG69" s="233">
        <f>IFERROR(SUM($Y67:DG67)/SUM($Y65:DG65),0)</f>
        <v>0</v>
      </c>
      <c r="DH69" s="233">
        <f>IFERROR(SUM($Y67:DH67)/SUM($Y65:DH65),0)</f>
        <v>0</v>
      </c>
      <c r="DI69" s="233">
        <f>IFERROR(SUM($Y67:DI67)/SUM($Y65:DI65),0)</f>
        <v>0</v>
      </c>
      <c r="DJ69" s="233">
        <f>IFERROR(SUM($Y67:DJ67)/SUM($Y65:DJ65),0)</f>
        <v>0</v>
      </c>
      <c r="DK69" s="233">
        <f>IFERROR(SUM($Y67:DK67)/SUM($Y65:DK65),0)</f>
        <v>0</v>
      </c>
      <c r="DL69" s="233">
        <f>IFERROR(SUM($Y67:DL67)/SUM($Y65:DL65),0)</f>
        <v>0</v>
      </c>
      <c r="DM69" s="233">
        <f>IFERROR(SUM($Y67:DM67)/SUM($Y65:DM65),0)</f>
        <v>0</v>
      </c>
      <c r="DN69" s="233">
        <f>IFERROR(SUM($Y67:DN67)/SUM($Y65:DN65),0)</f>
        <v>0</v>
      </c>
      <c r="DO69" s="233">
        <f>IFERROR(SUM($Y67:DO67)/SUM($Y65:DO65),0)</f>
        <v>0</v>
      </c>
      <c r="DP69" s="233">
        <f>IFERROR(SUM($Y67:DP67)/SUM($Y65:DP65),0)</f>
        <v>0</v>
      </c>
      <c r="DQ69" s="233">
        <f>IFERROR(SUM($Y67:DQ67)/SUM($Y65:DQ65),0)</f>
        <v>0</v>
      </c>
      <c r="DR69" s="233">
        <f>IFERROR(SUM($Y67:DR67)/SUM($Y65:DR65),0)</f>
        <v>0</v>
      </c>
      <c r="DS69" s="233">
        <f>IFERROR(SUM($Y67:DS67)/SUM($Y65:DS65),0)</f>
        <v>0</v>
      </c>
      <c r="DT69" s="233">
        <f>IFERROR(SUM($Y67:DT67)/SUM($Y65:DT65),0)</f>
        <v>0</v>
      </c>
      <c r="DU69" s="233">
        <f>IFERROR(SUM($Y67:DU67)/SUM($Y65:DU65),0)</f>
        <v>0</v>
      </c>
      <c r="DV69" s="233">
        <f>IFERROR(SUM($Y67:DV67)/SUM($Y65:DV65),0)</f>
        <v>0</v>
      </c>
      <c r="DW69" s="233">
        <f>IFERROR(SUM($Y67:DW67)/SUM($Y65:DW65),0)</f>
        <v>0</v>
      </c>
      <c r="DX69" s="233">
        <f>IFERROR(SUM($Y67:DX67)/SUM($Y65:DX65),0)</f>
        <v>0</v>
      </c>
      <c r="DY69" s="233">
        <f>IFERROR(SUM($Y67:DY67)/SUM($Y65:DY65),0)</f>
        <v>0</v>
      </c>
      <c r="DZ69" s="233">
        <f>IFERROR(SUM($Y67:DZ67)/SUM($Y65:DZ65),0)</f>
        <v>0</v>
      </c>
      <c r="EA69" s="233">
        <f>IFERROR(SUM($Y67:EA67)/SUM($Y65:EA65),0)</f>
        <v>0</v>
      </c>
      <c r="EB69" s="233">
        <f>IFERROR(SUM($Y67:EB67)/SUM($Y65:EB65),0)</f>
        <v>0</v>
      </c>
      <c r="EC69" s="233">
        <f>IFERROR(SUM($Y67:EC67)/SUM($Y65:EC65),0)</f>
        <v>0</v>
      </c>
      <c r="ED69" s="233">
        <f>IFERROR(SUM($Y67:ED67)/SUM($Y65:ED65),0)</f>
        <v>0</v>
      </c>
      <c r="EE69" s="233">
        <f>IFERROR(SUM($Y67:EE67)/SUM($Y65:EE65),0)</f>
        <v>0</v>
      </c>
      <c r="EF69" s="233">
        <f>IFERROR(SUM($Y67:EF67)/SUM($Y65:EF65),0)</f>
        <v>0</v>
      </c>
      <c r="EG69" s="234">
        <f>IFERROR(SUM($Y67:EG67)/SUM($Y65:EG65),0)</f>
        <v>0</v>
      </c>
      <c r="EI69" s="201">
        <f>N67-N65</f>
        <v>0</v>
      </c>
    </row>
    <row r="70" spans="2:139" ht="16.05" customHeight="1" x14ac:dyDescent="0.25">
      <c r="B70" s="155" t="str">
        <f>'B2-规划信息'!B39</f>
        <v>XS12</v>
      </c>
      <c r="C70" s="156">
        <f>'B2-规划信息'!C39</f>
        <v>0</v>
      </c>
      <c r="D70" s="157">
        <f>'B2-规划信息'!D39</f>
        <v>0</v>
      </c>
      <c r="E70" s="175">
        <f>'B2-规划信息'!E39</f>
        <v>0</v>
      </c>
      <c r="F70" s="157">
        <f>'B2-规划信息'!F39</f>
        <v>0</v>
      </c>
      <c r="G70" s="175">
        <f>'B2-规划信息'!G39</f>
        <v>0</v>
      </c>
      <c r="H70" s="156">
        <f>'B2-规划信息'!H39</f>
        <v>0</v>
      </c>
      <c r="I70" s="182">
        <f>'B2-规划信息'!L39</f>
        <v>0</v>
      </c>
      <c r="J70" s="149" t="str">
        <f>"签约"&amp;IF(D70="车位","个数","面积")</f>
        <v>签约面积</v>
      </c>
      <c r="K70" s="171" t="s">
        <v>352</v>
      </c>
      <c r="L70" s="207"/>
      <c r="M70" s="188">
        <f>N70-L70</f>
        <v>0</v>
      </c>
      <c r="N70" s="194">
        <f>SUM(Y70:EG70)</f>
        <v>0</v>
      </c>
      <c r="O70" s="822">
        <f t="shared" ref="O70:X71" si="221">SUMIF($Y$1:$EG$1,O$3,$Y70:$EG70)</f>
        <v>0</v>
      </c>
      <c r="P70" s="823">
        <f t="shared" si="221"/>
        <v>0</v>
      </c>
      <c r="Q70" s="823">
        <f t="shared" si="221"/>
        <v>0</v>
      </c>
      <c r="R70" s="823">
        <f t="shared" si="221"/>
        <v>0</v>
      </c>
      <c r="S70" s="823">
        <f t="shared" si="221"/>
        <v>0</v>
      </c>
      <c r="T70" s="823">
        <f t="shared" si="221"/>
        <v>0</v>
      </c>
      <c r="U70" s="823">
        <f t="shared" si="221"/>
        <v>0</v>
      </c>
      <c r="V70" s="823">
        <f t="shared" si="221"/>
        <v>0</v>
      </c>
      <c r="W70" s="823">
        <f t="shared" si="221"/>
        <v>0</v>
      </c>
      <c r="X70" s="824">
        <f t="shared" si="221"/>
        <v>0</v>
      </c>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c r="DQ70" s="205"/>
      <c r="DR70" s="205"/>
      <c r="DS70" s="205"/>
      <c r="DT70" s="205"/>
      <c r="DU70" s="205"/>
      <c r="DV70" s="205"/>
      <c r="DW70" s="205"/>
      <c r="DX70" s="205"/>
      <c r="DY70" s="205"/>
      <c r="DZ70" s="205"/>
      <c r="EA70" s="205"/>
      <c r="EB70" s="205"/>
      <c r="EC70" s="205"/>
      <c r="ED70" s="205"/>
      <c r="EE70" s="205"/>
      <c r="EF70" s="205"/>
      <c r="EG70" s="229"/>
      <c r="EI70" s="201">
        <f>N70-SUM(O70:X70)</f>
        <v>0</v>
      </c>
    </row>
    <row r="71" spans="2:139" ht="16.05" customHeight="1" x14ac:dyDescent="0.25">
      <c r="B71" s="158" t="str">
        <f t="shared" ref="B71:B75" si="222">B70</f>
        <v>XS12</v>
      </c>
      <c r="C71" s="159">
        <f t="shared" ref="C71:C75" si="223">C70</f>
        <v>0</v>
      </c>
      <c r="D71" s="160">
        <f t="shared" ref="D71:D75" si="224">D70</f>
        <v>0</v>
      </c>
      <c r="E71" s="176">
        <f t="shared" ref="E71:E75" si="225">E70</f>
        <v>0</v>
      </c>
      <c r="F71" s="160">
        <f t="shared" ref="F71:F75" si="226">F70</f>
        <v>0</v>
      </c>
      <c r="G71" s="176">
        <f t="shared" ref="G71:G75" si="227">G70</f>
        <v>0</v>
      </c>
      <c r="H71" s="159">
        <f t="shared" ref="H71:I75" si="228">H70</f>
        <v>0</v>
      </c>
      <c r="I71" s="183">
        <f t="shared" si="228"/>
        <v>0</v>
      </c>
      <c r="J71" s="149" t="s">
        <v>347</v>
      </c>
      <c r="K71" s="171" t="s">
        <v>353</v>
      </c>
      <c r="L71" s="207"/>
      <c r="M71" s="188">
        <f t="shared" ref="M71:M73" si="229">N71-L71</f>
        <v>0</v>
      </c>
      <c r="N71" s="194">
        <f>SUM(Y71:EG71)</f>
        <v>0</v>
      </c>
      <c r="O71" s="822">
        <f t="shared" si="221"/>
        <v>0</v>
      </c>
      <c r="P71" s="823">
        <f t="shared" si="221"/>
        <v>0</v>
      </c>
      <c r="Q71" s="823">
        <f t="shared" si="221"/>
        <v>0</v>
      </c>
      <c r="R71" s="823">
        <f t="shared" si="221"/>
        <v>0</v>
      </c>
      <c r="S71" s="823">
        <f t="shared" si="221"/>
        <v>0</v>
      </c>
      <c r="T71" s="823">
        <f t="shared" si="221"/>
        <v>0</v>
      </c>
      <c r="U71" s="823">
        <f t="shared" si="221"/>
        <v>0</v>
      </c>
      <c r="V71" s="823">
        <f t="shared" si="221"/>
        <v>0</v>
      </c>
      <c r="W71" s="823">
        <f t="shared" si="221"/>
        <v>0</v>
      </c>
      <c r="X71" s="824">
        <f t="shared" si="221"/>
        <v>0</v>
      </c>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c r="DQ71" s="205"/>
      <c r="DR71" s="205"/>
      <c r="DS71" s="205"/>
      <c r="DT71" s="205"/>
      <c r="DU71" s="205"/>
      <c r="DV71" s="205"/>
      <c r="DW71" s="205"/>
      <c r="DX71" s="205"/>
      <c r="DY71" s="205"/>
      <c r="DZ71" s="205"/>
      <c r="EA71" s="205"/>
      <c r="EB71" s="205"/>
      <c r="EC71" s="205"/>
      <c r="ED71" s="205"/>
      <c r="EE71" s="205"/>
      <c r="EF71" s="205"/>
      <c r="EG71" s="229"/>
      <c r="EI71" s="201">
        <f t="shared" ref="EI71" si="230">N71-SUM(O71:X71)</f>
        <v>0</v>
      </c>
    </row>
    <row r="72" spans="2:139" ht="16.05" customHeight="1" x14ac:dyDescent="0.25">
      <c r="B72" s="153" t="str">
        <f t="shared" si="222"/>
        <v>XS12</v>
      </c>
      <c r="C72" s="154">
        <f t="shared" si="223"/>
        <v>0</v>
      </c>
      <c r="D72" s="152">
        <f t="shared" si="224"/>
        <v>0</v>
      </c>
      <c r="E72" s="177">
        <f t="shared" si="225"/>
        <v>0</v>
      </c>
      <c r="F72" s="152">
        <f t="shared" si="226"/>
        <v>0</v>
      </c>
      <c r="G72" s="177">
        <f t="shared" si="227"/>
        <v>0</v>
      </c>
      <c r="H72" s="154">
        <f t="shared" si="228"/>
        <v>0</v>
      </c>
      <c r="I72" s="184">
        <f t="shared" si="228"/>
        <v>0</v>
      </c>
      <c r="J72" s="149" t="s">
        <v>348</v>
      </c>
      <c r="K72" s="171" t="s">
        <v>354</v>
      </c>
      <c r="L72" s="207"/>
      <c r="M72" s="188">
        <f t="shared" si="229"/>
        <v>0</v>
      </c>
      <c r="N72" s="194">
        <f>IFERROR(N71/N70*10000,0)</f>
        <v>0</v>
      </c>
      <c r="O72" s="822">
        <f>IFERROR(O71/O70*10000,0)</f>
        <v>0</v>
      </c>
      <c r="P72" s="823">
        <f t="shared" ref="P72" si="231">IFERROR(P71/P70*10000,0)</f>
        <v>0</v>
      </c>
      <c r="Q72" s="823">
        <f t="shared" ref="Q72" si="232">IFERROR(Q71/Q70*10000,0)</f>
        <v>0</v>
      </c>
      <c r="R72" s="823">
        <f t="shared" ref="R72" si="233">IFERROR(R71/R70*10000,0)</f>
        <v>0</v>
      </c>
      <c r="S72" s="823">
        <f>IFERROR(S71/S70*10000,0)</f>
        <v>0</v>
      </c>
      <c r="T72" s="823">
        <f t="shared" ref="T72" si="234">IFERROR(T71/T70*10000,0)</f>
        <v>0</v>
      </c>
      <c r="U72" s="823">
        <f t="shared" ref="U72" si="235">IFERROR(U71/U70*10000,0)</f>
        <v>0</v>
      </c>
      <c r="V72" s="823">
        <f t="shared" ref="V72" si="236">IFERROR(V71/V70*10000,0)</f>
        <v>0</v>
      </c>
      <c r="W72" s="823">
        <f t="shared" ref="W72" si="237">IFERROR(W71/W70*10000,0)</f>
        <v>0</v>
      </c>
      <c r="X72" s="824">
        <f t="shared" ref="X72" si="238">IFERROR(X71/X70*10000,0)</f>
        <v>0</v>
      </c>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5"/>
      <c r="EB72" s="205"/>
      <c r="EC72" s="205"/>
      <c r="ED72" s="205"/>
      <c r="EE72" s="205"/>
      <c r="EF72" s="205"/>
      <c r="EG72" s="229"/>
      <c r="EI72" s="201">
        <f>I72-N70</f>
        <v>0</v>
      </c>
    </row>
    <row r="73" spans="2:139" ht="16.05" customHeight="1" x14ac:dyDescent="0.25">
      <c r="B73" s="158" t="str">
        <f t="shared" si="222"/>
        <v>XS12</v>
      </c>
      <c r="C73" s="159">
        <f t="shared" si="223"/>
        <v>0</v>
      </c>
      <c r="D73" s="160">
        <f t="shared" si="224"/>
        <v>0</v>
      </c>
      <c r="E73" s="176">
        <f t="shared" si="225"/>
        <v>0</v>
      </c>
      <c r="F73" s="160">
        <f t="shared" si="226"/>
        <v>0</v>
      </c>
      <c r="G73" s="176">
        <f t="shared" si="227"/>
        <v>0</v>
      </c>
      <c r="H73" s="159">
        <f t="shared" si="228"/>
        <v>0</v>
      </c>
      <c r="I73" s="183">
        <f t="shared" si="228"/>
        <v>0</v>
      </c>
      <c r="J73" s="149" t="s">
        <v>349</v>
      </c>
      <c r="K73" s="171" t="s">
        <v>353</v>
      </c>
      <c r="L73" s="207"/>
      <c r="M73" s="188">
        <f t="shared" si="229"/>
        <v>0</v>
      </c>
      <c r="N73" s="194">
        <f>SUM(Y73:EG73)</f>
        <v>0</v>
      </c>
      <c r="O73" s="822">
        <f t="shared" ref="O73:X73" si="239">SUMIF($Y$1:$EG$1,O$3,$Y73:$EG73)</f>
        <v>0</v>
      </c>
      <c r="P73" s="823">
        <f t="shared" si="239"/>
        <v>0</v>
      </c>
      <c r="Q73" s="823">
        <f t="shared" si="239"/>
        <v>0</v>
      </c>
      <c r="R73" s="823">
        <f t="shared" si="239"/>
        <v>0</v>
      </c>
      <c r="S73" s="823">
        <f t="shared" si="239"/>
        <v>0</v>
      </c>
      <c r="T73" s="823">
        <f t="shared" si="239"/>
        <v>0</v>
      </c>
      <c r="U73" s="823">
        <f t="shared" si="239"/>
        <v>0</v>
      </c>
      <c r="V73" s="823">
        <f t="shared" si="239"/>
        <v>0</v>
      </c>
      <c r="W73" s="823">
        <f t="shared" si="239"/>
        <v>0</v>
      </c>
      <c r="X73" s="824">
        <f t="shared" si="239"/>
        <v>0</v>
      </c>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c r="DQ73" s="205"/>
      <c r="DR73" s="205"/>
      <c r="DS73" s="205"/>
      <c r="DT73" s="205"/>
      <c r="DU73" s="205"/>
      <c r="DV73" s="205"/>
      <c r="DW73" s="205"/>
      <c r="DX73" s="205"/>
      <c r="DY73" s="205"/>
      <c r="DZ73" s="205"/>
      <c r="EA73" s="205"/>
      <c r="EB73" s="205"/>
      <c r="EC73" s="205"/>
      <c r="ED73" s="205"/>
      <c r="EE73" s="205"/>
      <c r="EF73" s="205"/>
      <c r="EG73" s="229"/>
      <c r="EI73" s="201">
        <f>N73-SUM(O73:X73)</f>
        <v>0</v>
      </c>
    </row>
    <row r="74" spans="2:139" ht="16.05" customHeight="1" x14ac:dyDescent="0.25">
      <c r="B74" s="158" t="str">
        <f t="shared" si="222"/>
        <v>XS12</v>
      </c>
      <c r="C74" s="159">
        <f t="shared" si="223"/>
        <v>0</v>
      </c>
      <c r="D74" s="160">
        <f t="shared" si="224"/>
        <v>0</v>
      </c>
      <c r="E74" s="176">
        <f t="shared" si="225"/>
        <v>0</v>
      </c>
      <c r="F74" s="160">
        <f t="shared" si="226"/>
        <v>0</v>
      </c>
      <c r="G74" s="176">
        <f t="shared" si="227"/>
        <v>0</v>
      </c>
      <c r="H74" s="159">
        <f t="shared" si="228"/>
        <v>0</v>
      </c>
      <c r="I74" s="183">
        <f t="shared" si="228"/>
        <v>0</v>
      </c>
      <c r="J74" s="149" t="s">
        <v>350</v>
      </c>
      <c r="K74" s="171" t="s">
        <v>355</v>
      </c>
      <c r="L74" s="208"/>
      <c r="M74" s="190"/>
      <c r="N74" s="196">
        <f>SUM(O74:X74)</f>
        <v>0</v>
      </c>
      <c r="O74" s="825">
        <f>IFERROR(O70/$N70,0)</f>
        <v>0</v>
      </c>
      <c r="P74" s="826">
        <f t="shared" ref="P74:X74" si="240">IFERROR(P70/$N70,0)</f>
        <v>0</v>
      </c>
      <c r="Q74" s="826">
        <f t="shared" si="240"/>
        <v>0</v>
      </c>
      <c r="R74" s="826">
        <f t="shared" si="240"/>
        <v>0</v>
      </c>
      <c r="S74" s="826">
        <f t="shared" si="240"/>
        <v>0</v>
      </c>
      <c r="T74" s="826">
        <f t="shared" si="240"/>
        <v>0</v>
      </c>
      <c r="U74" s="826">
        <f t="shared" si="240"/>
        <v>0</v>
      </c>
      <c r="V74" s="826">
        <f t="shared" si="240"/>
        <v>0</v>
      </c>
      <c r="W74" s="826">
        <f t="shared" si="240"/>
        <v>0</v>
      </c>
      <c r="X74" s="827">
        <f t="shared" si="240"/>
        <v>0</v>
      </c>
      <c r="Y74" s="231">
        <f>IFERROR(SUM($Y70:Y70)/$I72,0)</f>
        <v>0</v>
      </c>
      <c r="Z74" s="231">
        <f>IFERROR(SUM($Y70:Z70)/$I72,0)</f>
        <v>0</v>
      </c>
      <c r="AA74" s="231">
        <f>IFERROR(SUM($Y70:AA70)/$I72,0)</f>
        <v>0</v>
      </c>
      <c r="AB74" s="231">
        <f>IFERROR(SUM($Y70:AB70)/$I72,0)</f>
        <v>0</v>
      </c>
      <c r="AC74" s="231">
        <f>IFERROR(SUM($Y70:AC70)/$I72,0)</f>
        <v>0</v>
      </c>
      <c r="AD74" s="231">
        <f>IFERROR(SUM($Y70:AD70)/$I72,0)</f>
        <v>0</v>
      </c>
      <c r="AE74" s="231">
        <f>IFERROR(SUM($Y70:AE70)/$I72,0)</f>
        <v>0</v>
      </c>
      <c r="AF74" s="231">
        <f>IFERROR(SUM($Y70:AF70)/$I72,0)</f>
        <v>0</v>
      </c>
      <c r="AG74" s="231">
        <f>IFERROR(SUM($Y70:AG70)/$I72,0)</f>
        <v>0</v>
      </c>
      <c r="AH74" s="231">
        <f>IFERROR(SUM($Y70:AH70)/$I72,0)</f>
        <v>0</v>
      </c>
      <c r="AI74" s="231">
        <f>IFERROR(SUM($Y70:AI70)/$I72,0)</f>
        <v>0</v>
      </c>
      <c r="AJ74" s="231">
        <f>IFERROR(SUM($Y70:AJ70)/$I72,0)</f>
        <v>0</v>
      </c>
      <c r="AK74" s="231">
        <f>IFERROR(SUM($Y70:AK70)/$I72,0)</f>
        <v>0</v>
      </c>
      <c r="AL74" s="231">
        <f>IFERROR(SUM($Y70:AL70)/$I72,0)</f>
        <v>0</v>
      </c>
      <c r="AM74" s="231">
        <f>IFERROR(SUM($Y70:AM70)/$I72,0)</f>
        <v>0</v>
      </c>
      <c r="AN74" s="231">
        <f>IFERROR(SUM($Y70:AN70)/$I72,0)</f>
        <v>0</v>
      </c>
      <c r="AO74" s="231">
        <f>IFERROR(SUM($Y70:AO70)/$I72,0)</f>
        <v>0</v>
      </c>
      <c r="AP74" s="231">
        <f>IFERROR(SUM($Y70:AP70)/$I72,0)</f>
        <v>0</v>
      </c>
      <c r="AQ74" s="231">
        <f>IFERROR(SUM($Y70:AQ70)/$I72,0)</f>
        <v>0</v>
      </c>
      <c r="AR74" s="231">
        <f>IFERROR(SUM($Y70:AR70)/$I72,0)</f>
        <v>0</v>
      </c>
      <c r="AS74" s="231">
        <f>IFERROR(SUM($Y70:AS70)/$I72,0)</f>
        <v>0</v>
      </c>
      <c r="AT74" s="231">
        <f>IFERROR(SUM($Y70:AT70)/$I72,0)</f>
        <v>0</v>
      </c>
      <c r="AU74" s="231">
        <f>IFERROR(SUM($Y70:AU70)/$I72,0)</f>
        <v>0</v>
      </c>
      <c r="AV74" s="231">
        <f>IFERROR(SUM($Y70:AV70)/$I72,0)</f>
        <v>0</v>
      </c>
      <c r="AW74" s="231">
        <f>IFERROR(SUM($Y70:AW70)/$I72,0)</f>
        <v>0</v>
      </c>
      <c r="AX74" s="231">
        <f>IFERROR(SUM($Y70:AX70)/$I72,0)</f>
        <v>0</v>
      </c>
      <c r="AY74" s="231">
        <f>IFERROR(SUM($Y70:AY70)/$I72,0)</f>
        <v>0</v>
      </c>
      <c r="AZ74" s="231">
        <f>IFERROR(SUM($Y70:AZ70)/$I72,0)</f>
        <v>0</v>
      </c>
      <c r="BA74" s="231">
        <f>IFERROR(SUM($Y70:BA70)/$I72,0)</f>
        <v>0</v>
      </c>
      <c r="BB74" s="231">
        <f>IFERROR(SUM($Y70:BB70)/$I72,0)</f>
        <v>0</v>
      </c>
      <c r="BC74" s="231">
        <f>IFERROR(SUM($Y70:BC70)/$I72,0)</f>
        <v>0</v>
      </c>
      <c r="BD74" s="231">
        <f>IFERROR(SUM($Y70:BD70)/$I72,0)</f>
        <v>0</v>
      </c>
      <c r="BE74" s="231">
        <f>IFERROR(SUM($Y70:BE70)/$I72,0)</f>
        <v>0</v>
      </c>
      <c r="BF74" s="231">
        <f>IFERROR(SUM($Y70:BF70)/$I72,0)</f>
        <v>0</v>
      </c>
      <c r="BG74" s="231">
        <f>IFERROR(SUM($Y70:BG70)/$I72,0)</f>
        <v>0</v>
      </c>
      <c r="BH74" s="231">
        <f>IFERROR(SUM($Y70:BH70)/$I72,0)</f>
        <v>0</v>
      </c>
      <c r="BI74" s="231">
        <f>IFERROR(SUM($Y70:BI70)/$I72,0)</f>
        <v>0</v>
      </c>
      <c r="BJ74" s="231">
        <f>IFERROR(SUM($Y70:BJ70)/$I72,0)</f>
        <v>0</v>
      </c>
      <c r="BK74" s="231">
        <f>IFERROR(SUM($Y70:BK70)/$I72,0)</f>
        <v>0</v>
      </c>
      <c r="BL74" s="231">
        <f>IFERROR(SUM($Y70:BL70)/$I72,0)</f>
        <v>0</v>
      </c>
      <c r="BM74" s="231">
        <f>IFERROR(SUM($Y70:BM70)/$I72,0)</f>
        <v>0</v>
      </c>
      <c r="BN74" s="231">
        <f>IFERROR(SUM($Y70:BN70)/$I72,0)</f>
        <v>0</v>
      </c>
      <c r="BO74" s="231">
        <f>IFERROR(SUM($Y70:BO70)/$I72,0)</f>
        <v>0</v>
      </c>
      <c r="BP74" s="231">
        <f>IFERROR(SUM($Y70:BP70)/$I72,0)</f>
        <v>0</v>
      </c>
      <c r="BQ74" s="231">
        <f>IFERROR(SUM($Y70:BQ70)/$I72,0)</f>
        <v>0</v>
      </c>
      <c r="BR74" s="231">
        <f>IFERROR(SUM($Y70:BR70)/$I72,0)</f>
        <v>0</v>
      </c>
      <c r="BS74" s="231">
        <f>IFERROR(SUM($Y70:BS70)/$I72,0)</f>
        <v>0</v>
      </c>
      <c r="BT74" s="231">
        <f>IFERROR(SUM($Y70:BT70)/$I72,0)</f>
        <v>0</v>
      </c>
      <c r="BU74" s="231">
        <f>IFERROR(SUM($Y70:BU70)/$I72,0)</f>
        <v>0</v>
      </c>
      <c r="BV74" s="231">
        <f>IFERROR(SUM($Y70:BV70)/$I72,0)</f>
        <v>0</v>
      </c>
      <c r="BW74" s="231">
        <f>IFERROR(SUM($Y70:BW70)/$I72,0)</f>
        <v>0</v>
      </c>
      <c r="BX74" s="231">
        <f>IFERROR(SUM($Y70:BX70)/$I72,0)</f>
        <v>0</v>
      </c>
      <c r="BY74" s="231">
        <f>IFERROR(SUM($Y70:BY70)/$I72,0)</f>
        <v>0</v>
      </c>
      <c r="BZ74" s="231">
        <f>IFERROR(SUM($Y70:BZ70)/$I72,0)</f>
        <v>0</v>
      </c>
      <c r="CA74" s="231">
        <f>IFERROR(SUM($Y70:CA70)/$I72,0)</f>
        <v>0</v>
      </c>
      <c r="CB74" s="231">
        <f>IFERROR(SUM($Y70:CB70)/$I72,0)</f>
        <v>0</v>
      </c>
      <c r="CC74" s="231">
        <f>IFERROR(SUM($Y70:CC70)/$I72,0)</f>
        <v>0</v>
      </c>
      <c r="CD74" s="231">
        <f>IFERROR(SUM($Y70:CD70)/$I72,0)</f>
        <v>0</v>
      </c>
      <c r="CE74" s="231">
        <f>IFERROR(SUM($Y70:CE70)/$I72,0)</f>
        <v>0</v>
      </c>
      <c r="CF74" s="231">
        <f>IFERROR(SUM($Y70:CF70)/$I72,0)</f>
        <v>0</v>
      </c>
      <c r="CG74" s="231">
        <f>IFERROR(SUM($Y70:CG70)/$I72,0)</f>
        <v>0</v>
      </c>
      <c r="CH74" s="231">
        <f>IFERROR(SUM($Y70:CH70)/$I72,0)</f>
        <v>0</v>
      </c>
      <c r="CI74" s="231">
        <f>IFERROR(SUM($Y70:CI70)/$I72,0)</f>
        <v>0</v>
      </c>
      <c r="CJ74" s="231">
        <f>IFERROR(SUM($Y70:CJ70)/$I72,0)</f>
        <v>0</v>
      </c>
      <c r="CK74" s="231">
        <f>IFERROR(SUM($Y70:CK70)/$I72,0)</f>
        <v>0</v>
      </c>
      <c r="CL74" s="231">
        <f>IFERROR(SUM($Y70:CL70)/$I72,0)</f>
        <v>0</v>
      </c>
      <c r="CM74" s="231">
        <f>IFERROR(SUM($Y70:CM70)/$I72,0)</f>
        <v>0</v>
      </c>
      <c r="CN74" s="231">
        <f>IFERROR(SUM($Y70:CN70)/$I72,0)</f>
        <v>0</v>
      </c>
      <c r="CO74" s="231">
        <f>IFERROR(SUM($Y70:CO70)/$I72,0)</f>
        <v>0</v>
      </c>
      <c r="CP74" s="231">
        <f>IFERROR(SUM($Y70:CP70)/$I72,0)</f>
        <v>0</v>
      </c>
      <c r="CQ74" s="231">
        <f>IFERROR(SUM($Y70:CQ70)/$I72,0)</f>
        <v>0</v>
      </c>
      <c r="CR74" s="231">
        <f>IFERROR(SUM($Y70:CR70)/$I72,0)</f>
        <v>0</v>
      </c>
      <c r="CS74" s="231">
        <f>IFERROR(SUM($Y70:CS70)/$I72,0)</f>
        <v>0</v>
      </c>
      <c r="CT74" s="231">
        <f>IFERROR(SUM($Y70:CT70)/$I72,0)</f>
        <v>0</v>
      </c>
      <c r="CU74" s="231">
        <f>IFERROR(SUM($Y70:CU70)/$I72,0)</f>
        <v>0</v>
      </c>
      <c r="CV74" s="231">
        <f>IFERROR(SUM($Y70:CV70)/$I72,0)</f>
        <v>0</v>
      </c>
      <c r="CW74" s="231">
        <f>IFERROR(SUM($Y70:CW70)/$I72,0)</f>
        <v>0</v>
      </c>
      <c r="CX74" s="231">
        <f>IFERROR(SUM($Y70:CX70)/$I72,0)</f>
        <v>0</v>
      </c>
      <c r="CY74" s="231">
        <f>IFERROR(SUM($Y70:CY70)/$I72,0)</f>
        <v>0</v>
      </c>
      <c r="CZ74" s="231">
        <f>IFERROR(SUM($Y70:CZ70)/$I72,0)</f>
        <v>0</v>
      </c>
      <c r="DA74" s="231">
        <f>IFERROR(SUM($Y70:DA70)/$I72,0)</f>
        <v>0</v>
      </c>
      <c r="DB74" s="231">
        <f>IFERROR(SUM($Y70:DB70)/$I72,0)</f>
        <v>0</v>
      </c>
      <c r="DC74" s="231">
        <f>IFERROR(SUM($Y70:DC70)/$I72,0)</f>
        <v>0</v>
      </c>
      <c r="DD74" s="231">
        <f>IFERROR(SUM($Y70:DD70)/$I72,0)</f>
        <v>0</v>
      </c>
      <c r="DE74" s="231">
        <f>IFERROR(SUM($Y70:DE70)/$I72,0)</f>
        <v>0</v>
      </c>
      <c r="DF74" s="231">
        <f>IFERROR(SUM($Y70:DF70)/$I72,0)</f>
        <v>0</v>
      </c>
      <c r="DG74" s="231">
        <f>IFERROR(SUM($Y70:DG70)/$I72,0)</f>
        <v>0</v>
      </c>
      <c r="DH74" s="231">
        <f>IFERROR(SUM($Y70:DH70)/$I72,0)</f>
        <v>0</v>
      </c>
      <c r="DI74" s="231">
        <f>IFERROR(SUM($Y70:DI70)/$I72,0)</f>
        <v>0</v>
      </c>
      <c r="DJ74" s="231">
        <f>IFERROR(SUM($Y70:DJ70)/$I72,0)</f>
        <v>0</v>
      </c>
      <c r="DK74" s="231">
        <f>IFERROR(SUM($Y70:DK70)/$I72,0)</f>
        <v>0</v>
      </c>
      <c r="DL74" s="231">
        <f>IFERROR(SUM($Y70:DL70)/$I72,0)</f>
        <v>0</v>
      </c>
      <c r="DM74" s="231">
        <f>IFERROR(SUM($Y70:DM70)/$I72,0)</f>
        <v>0</v>
      </c>
      <c r="DN74" s="231">
        <f>IFERROR(SUM($Y70:DN70)/$I72,0)</f>
        <v>0</v>
      </c>
      <c r="DO74" s="231">
        <f>IFERROR(SUM($Y70:DO70)/$I72,0)</f>
        <v>0</v>
      </c>
      <c r="DP74" s="231">
        <f>IFERROR(SUM($Y70:DP70)/$I72,0)</f>
        <v>0</v>
      </c>
      <c r="DQ74" s="231">
        <f>IFERROR(SUM($Y70:DQ70)/$I72,0)</f>
        <v>0</v>
      </c>
      <c r="DR74" s="231">
        <f>IFERROR(SUM($Y70:DR70)/$I72,0)</f>
        <v>0</v>
      </c>
      <c r="DS74" s="231">
        <f>IFERROR(SUM($Y70:DS70)/$I72,0)</f>
        <v>0</v>
      </c>
      <c r="DT74" s="231">
        <f>IFERROR(SUM($Y70:DT70)/$I72,0)</f>
        <v>0</v>
      </c>
      <c r="DU74" s="231">
        <f>IFERROR(SUM($Y70:DU70)/$I72,0)</f>
        <v>0</v>
      </c>
      <c r="DV74" s="231">
        <f>IFERROR(SUM($Y70:DV70)/$I72,0)</f>
        <v>0</v>
      </c>
      <c r="DW74" s="231">
        <f>IFERROR(SUM($Y70:DW70)/$I72,0)</f>
        <v>0</v>
      </c>
      <c r="DX74" s="231">
        <f>IFERROR(SUM($Y70:DX70)/$I72,0)</f>
        <v>0</v>
      </c>
      <c r="DY74" s="231">
        <f>IFERROR(SUM($Y70:DY70)/$I72,0)</f>
        <v>0</v>
      </c>
      <c r="DZ74" s="231">
        <f>IFERROR(SUM($Y70:DZ70)/$I72,0)</f>
        <v>0</v>
      </c>
      <c r="EA74" s="231">
        <f>IFERROR(SUM($Y70:EA70)/$I72,0)</f>
        <v>0</v>
      </c>
      <c r="EB74" s="231">
        <f>IFERROR(SUM($Y70:EB70)/$I72,0)</f>
        <v>0</v>
      </c>
      <c r="EC74" s="231">
        <f>IFERROR(SUM($Y70:EC70)/$I72,0)</f>
        <v>0</v>
      </c>
      <c r="ED74" s="231">
        <f>IFERROR(SUM($Y70:ED70)/$I72,0)</f>
        <v>0</v>
      </c>
      <c r="EE74" s="231">
        <f>IFERROR(SUM($Y70:EE70)/$I72,0)</f>
        <v>0</v>
      </c>
      <c r="EF74" s="231">
        <f>IFERROR(SUM($Y70:EF70)/$I72,0)</f>
        <v>0</v>
      </c>
      <c r="EG74" s="232">
        <f>IFERROR(SUM($Y70:EG70)/$I72,0)</f>
        <v>0</v>
      </c>
      <c r="EI74" s="201">
        <f>N74-SUM(O74:X74)</f>
        <v>0</v>
      </c>
    </row>
    <row r="75" spans="2:139" ht="16.05" customHeight="1" thickBot="1" x14ac:dyDescent="0.3">
      <c r="B75" s="161" t="str">
        <f t="shared" si="222"/>
        <v>XS12</v>
      </c>
      <c r="C75" s="162">
        <f t="shared" si="223"/>
        <v>0</v>
      </c>
      <c r="D75" s="163">
        <f t="shared" si="224"/>
        <v>0</v>
      </c>
      <c r="E75" s="178">
        <f t="shared" si="225"/>
        <v>0</v>
      </c>
      <c r="F75" s="163">
        <f t="shared" si="226"/>
        <v>0</v>
      </c>
      <c r="G75" s="178">
        <f t="shared" si="227"/>
        <v>0</v>
      </c>
      <c r="H75" s="162">
        <f t="shared" si="228"/>
        <v>0</v>
      </c>
      <c r="I75" s="185">
        <f t="shared" si="228"/>
        <v>0</v>
      </c>
      <c r="J75" s="151" t="s">
        <v>351</v>
      </c>
      <c r="K75" s="172" t="s">
        <v>355</v>
      </c>
      <c r="L75" s="209"/>
      <c r="M75" s="191"/>
      <c r="N75" s="197">
        <f>MAX(O75:X75)</f>
        <v>0</v>
      </c>
      <c r="O75" s="828">
        <f>IFERROR(SUM($O73:O73)/SUM($O71:O71),0)</f>
        <v>0</v>
      </c>
      <c r="P75" s="829">
        <f>IFERROR(SUM($O73:P73)/SUM($O71:P71),0)</f>
        <v>0</v>
      </c>
      <c r="Q75" s="829">
        <f>IFERROR(SUM($O73:Q73)/SUM($O71:Q71),0)</f>
        <v>0</v>
      </c>
      <c r="R75" s="829">
        <f>IFERROR(SUM($O73:R73)/SUM($O71:R71),0)</f>
        <v>0</v>
      </c>
      <c r="S75" s="829">
        <f>IFERROR(SUM($O73:S73)/SUM($O71:S71),0)</f>
        <v>0</v>
      </c>
      <c r="T75" s="829">
        <f>IFERROR(SUM($O73:T73)/SUM($O71:T71),0)</f>
        <v>0</v>
      </c>
      <c r="U75" s="829">
        <f>IFERROR(SUM($O73:U73)/SUM($O71:U71),0)</f>
        <v>0</v>
      </c>
      <c r="V75" s="829">
        <f>IFERROR(SUM($O73:V73)/SUM($O71:V71),0)</f>
        <v>0</v>
      </c>
      <c r="W75" s="829">
        <f>IFERROR(SUM($O73:W73)/SUM($O71:W71),0)</f>
        <v>0</v>
      </c>
      <c r="X75" s="830">
        <f>IFERROR(SUM($O73:X73)/SUM($O71:X71),0)</f>
        <v>0</v>
      </c>
      <c r="Y75" s="233">
        <f>IFERROR(SUM($Y73:Y73)/SUM($Y71:Y71),0)</f>
        <v>0</v>
      </c>
      <c r="Z75" s="233">
        <f>IFERROR(SUM($Y73:Z73)/SUM($Y71:Z71),0)</f>
        <v>0</v>
      </c>
      <c r="AA75" s="233">
        <f>IFERROR(SUM($Y73:AA73)/SUM($Y71:AA71),0)</f>
        <v>0</v>
      </c>
      <c r="AB75" s="233">
        <f>IFERROR(SUM($Y73:AB73)/SUM($Y71:AB71),0)</f>
        <v>0</v>
      </c>
      <c r="AC75" s="233">
        <f>IFERROR(SUM($Y73:AC73)/SUM($Y71:AC71),0)</f>
        <v>0</v>
      </c>
      <c r="AD75" s="233">
        <f>IFERROR(SUM($Y73:AD73)/SUM($Y71:AD71),0)</f>
        <v>0</v>
      </c>
      <c r="AE75" s="233">
        <f>IFERROR(SUM($Y73:AE73)/SUM($Y71:AE71),0)</f>
        <v>0</v>
      </c>
      <c r="AF75" s="233">
        <f>IFERROR(SUM($Y73:AF73)/SUM($Y71:AF71),0)</f>
        <v>0</v>
      </c>
      <c r="AG75" s="233">
        <f>IFERROR(SUM($Y73:AG73)/SUM($Y71:AG71),0)</f>
        <v>0</v>
      </c>
      <c r="AH75" s="233">
        <f>IFERROR(SUM($Y73:AH73)/SUM($Y71:AH71),0)</f>
        <v>0</v>
      </c>
      <c r="AI75" s="233">
        <f>IFERROR(SUM($Y73:AI73)/SUM($Y71:AI71),0)</f>
        <v>0</v>
      </c>
      <c r="AJ75" s="233">
        <f>IFERROR(SUM($Y73:AJ73)/SUM($Y71:AJ71),0)</f>
        <v>0</v>
      </c>
      <c r="AK75" s="233">
        <f>IFERROR(SUM($Y73:AK73)/SUM($Y71:AK71),0)</f>
        <v>0</v>
      </c>
      <c r="AL75" s="233">
        <f>IFERROR(SUM($Y73:AL73)/SUM($Y71:AL71),0)</f>
        <v>0</v>
      </c>
      <c r="AM75" s="233">
        <f>IFERROR(SUM($Y73:AM73)/SUM($Y71:AM71),0)</f>
        <v>0</v>
      </c>
      <c r="AN75" s="233">
        <f>IFERROR(SUM($Y73:AN73)/SUM($Y71:AN71),0)</f>
        <v>0</v>
      </c>
      <c r="AO75" s="233">
        <f>IFERROR(SUM($Y73:AO73)/SUM($Y71:AO71),0)</f>
        <v>0</v>
      </c>
      <c r="AP75" s="233">
        <f>IFERROR(SUM($Y73:AP73)/SUM($Y71:AP71),0)</f>
        <v>0</v>
      </c>
      <c r="AQ75" s="233">
        <f>IFERROR(SUM($Y73:AQ73)/SUM($Y71:AQ71),0)</f>
        <v>0</v>
      </c>
      <c r="AR75" s="233">
        <f>IFERROR(SUM($Y73:AR73)/SUM($Y71:AR71),0)</f>
        <v>0</v>
      </c>
      <c r="AS75" s="233">
        <f>IFERROR(SUM($Y73:AS73)/SUM($Y71:AS71),0)</f>
        <v>0</v>
      </c>
      <c r="AT75" s="233">
        <f>IFERROR(SUM($Y73:AT73)/SUM($Y71:AT71),0)</f>
        <v>0</v>
      </c>
      <c r="AU75" s="233">
        <f>IFERROR(SUM($Y73:AU73)/SUM($Y71:AU71),0)</f>
        <v>0</v>
      </c>
      <c r="AV75" s="233">
        <f>IFERROR(SUM($Y73:AV73)/SUM($Y71:AV71),0)</f>
        <v>0</v>
      </c>
      <c r="AW75" s="233">
        <f>IFERROR(SUM($Y73:AW73)/SUM($Y71:AW71),0)</f>
        <v>0</v>
      </c>
      <c r="AX75" s="233">
        <f>IFERROR(SUM($Y73:AX73)/SUM($Y71:AX71),0)</f>
        <v>0</v>
      </c>
      <c r="AY75" s="233">
        <f>IFERROR(SUM($Y73:AY73)/SUM($Y71:AY71),0)</f>
        <v>0</v>
      </c>
      <c r="AZ75" s="233">
        <f>IFERROR(SUM($Y73:AZ73)/SUM($Y71:AZ71),0)</f>
        <v>0</v>
      </c>
      <c r="BA75" s="233">
        <f>IFERROR(SUM($Y73:BA73)/SUM($Y71:BA71),0)</f>
        <v>0</v>
      </c>
      <c r="BB75" s="233">
        <f>IFERROR(SUM($Y73:BB73)/SUM($Y71:BB71),0)</f>
        <v>0</v>
      </c>
      <c r="BC75" s="233">
        <f>IFERROR(SUM($Y73:BC73)/SUM($Y71:BC71),0)</f>
        <v>0</v>
      </c>
      <c r="BD75" s="233">
        <f>IFERROR(SUM($Y73:BD73)/SUM($Y71:BD71),0)</f>
        <v>0</v>
      </c>
      <c r="BE75" s="233">
        <f>IFERROR(SUM($Y73:BE73)/SUM($Y71:BE71),0)</f>
        <v>0</v>
      </c>
      <c r="BF75" s="233">
        <f>IFERROR(SUM($Y73:BF73)/SUM($Y71:BF71),0)</f>
        <v>0</v>
      </c>
      <c r="BG75" s="233">
        <f>IFERROR(SUM($Y73:BG73)/SUM($Y71:BG71),0)</f>
        <v>0</v>
      </c>
      <c r="BH75" s="233">
        <f>IFERROR(SUM($Y73:BH73)/SUM($Y71:BH71),0)</f>
        <v>0</v>
      </c>
      <c r="BI75" s="233">
        <f>IFERROR(SUM($Y73:BI73)/SUM($Y71:BI71),0)</f>
        <v>0</v>
      </c>
      <c r="BJ75" s="233">
        <f>IFERROR(SUM($Y73:BJ73)/SUM($Y71:BJ71),0)</f>
        <v>0</v>
      </c>
      <c r="BK75" s="233">
        <f>IFERROR(SUM($Y73:BK73)/SUM($Y71:BK71),0)</f>
        <v>0</v>
      </c>
      <c r="BL75" s="233">
        <f>IFERROR(SUM($Y73:BL73)/SUM($Y71:BL71),0)</f>
        <v>0</v>
      </c>
      <c r="BM75" s="233">
        <f>IFERROR(SUM($Y73:BM73)/SUM($Y71:BM71),0)</f>
        <v>0</v>
      </c>
      <c r="BN75" s="233">
        <f>IFERROR(SUM($Y73:BN73)/SUM($Y71:BN71),0)</f>
        <v>0</v>
      </c>
      <c r="BO75" s="233">
        <f>IFERROR(SUM($Y73:BO73)/SUM($Y71:BO71),0)</f>
        <v>0</v>
      </c>
      <c r="BP75" s="233">
        <f>IFERROR(SUM($Y73:BP73)/SUM($Y71:BP71),0)</f>
        <v>0</v>
      </c>
      <c r="BQ75" s="233">
        <f>IFERROR(SUM($Y73:BQ73)/SUM($Y71:BQ71),0)</f>
        <v>0</v>
      </c>
      <c r="BR75" s="233">
        <f>IFERROR(SUM($Y73:BR73)/SUM($Y71:BR71),0)</f>
        <v>0</v>
      </c>
      <c r="BS75" s="233">
        <f>IFERROR(SUM($Y73:BS73)/SUM($Y71:BS71),0)</f>
        <v>0</v>
      </c>
      <c r="BT75" s="233">
        <f>IFERROR(SUM($Y73:BT73)/SUM($Y71:BT71),0)</f>
        <v>0</v>
      </c>
      <c r="BU75" s="233">
        <f>IFERROR(SUM($Y73:BU73)/SUM($Y71:BU71),0)</f>
        <v>0</v>
      </c>
      <c r="BV75" s="233">
        <f>IFERROR(SUM($Y73:BV73)/SUM($Y71:BV71),0)</f>
        <v>0</v>
      </c>
      <c r="BW75" s="233">
        <f>IFERROR(SUM($Y73:BW73)/SUM($Y71:BW71),0)</f>
        <v>0</v>
      </c>
      <c r="BX75" s="233">
        <f>IFERROR(SUM($Y73:BX73)/SUM($Y71:BX71),0)</f>
        <v>0</v>
      </c>
      <c r="BY75" s="233">
        <f>IFERROR(SUM($Y73:BY73)/SUM($Y71:BY71),0)</f>
        <v>0</v>
      </c>
      <c r="BZ75" s="233">
        <f>IFERROR(SUM($Y73:BZ73)/SUM($Y71:BZ71),0)</f>
        <v>0</v>
      </c>
      <c r="CA75" s="233">
        <f>IFERROR(SUM($Y73:CA73)/SUM($Y71:CA71),0)</f>
        <v>0</v>
      </c>
      <c r="CB75" s="233">
        <f>IFERROR(SUM($Y73:CB73)/SUM($Y71:CB71),0)</f>
        <v>0</v>
      </c>
      <c r="CC75" s="233">
        <f>IFERROR(SUM($Y73:CC73)/SUM($Y71:CC71),0)</f>
        <v>0</v>
      </c>
      <c r="CD75" s="233">
        <f>IFERROR(SUM($Y73:CD73)/SUM($Y71:CD71),0)</f>
        <v>0</v>
      </c>
      <c r="CE75" s="233">
        <f>IFERROR(SUM($Y73:CE73)/SUM($Y71:CE71),0)</f>
        <v>0</v>
      </c>
      <c r="CF75" s="233">
        <f>IFERROR(SUM($Y73:CF73)/SUM($Y71:CF71),0)</f>
        <v>0</v>
      </c>
      <c r="CG75" s="233">
        <f>IFERROR(SUM($Y73:CG73)/SUM($Y71:CG71),0)</f>
        <v>0</v>
      </c>
      <c r="CH75" s="233">
        <f>IFERROR(SUM($Y73:CH73)/SUM($Y71:CH71),0)</f>
        <v>0</v>
      </c>
      <c r="CI75" s="233">
        <f>IFERROR(SUM($Y73:CI73)/SUM($Y71:CI71),0)</f>
        <v>0</v>
      </c>
      <c r="CJ75" s="233">
        <f>IFERROR(SUM($Y73:CJ73)/SUM($Y71:CJ71),0)</f>
        <v>0</v>
      </c>
      <c r="CK75" s="233">
        <f>IFERROR(SUM($Y73:CK73)/SUM($Y71:CK71),0)</f>
        <v>0</v>
      </c>
      <c r="CL75" s="233">
        <f>IFERROR(SUM($Y73:CL73)/SUM($Y71:CL71),0)</f>
        <v>0</v>
      </c>
      <c r="CM75" s="233">
        <f>IFERROR(SUM($Y73:CM73)/SUM($Y71:CM71),0)</f>
        <v>0</v>
      </c>
      <c r="CN75" s="233">
        <f>IFERROR(SUM($Y73:CN73)/SUM($Y71:CN71),0)</f>
        <v>0</v>
      </c>
      <c r="CO75" s="233">
        <f>IFERROR(SUM($Y73:CO73)/SUM($Y71:CO71),0)</f>
        <v>0</v>
      </c>
      <c r="CP75" s="233">
        <f>IFERROR(SUM($Y73:CP73)/SUM($Y71:CP71),0)</f>
        <v>0</v>
      </c>
      <c r="CQ75" s="233">
        <f>IFERROR(SUM($Y73:CQ73)/SUM($Y71:CQ71),0)</f>
        <v>0</v>
      </c>
      <c r="CR75" s="233">
        <f>IFERROR(SUM($Y73:CR73)/SUM($Y71:CR71),0)</f>
        <v>0</v>
      </c>
      <c r="CS75" s="233">
        <f>IFERROR(SUM($Y73:CS73)/SUM($Y71:CS71),0)</f>
        <v>0</v>
      </c>
      <c r="CT75" s="233">
        <f>IFERROR(SUM($Y73:CT73)/SUM($Y71:CT71),0)</f>
        <v>0</v>
      </c>
      <c r="CU75" s="233">
        <f>IFERROR(SUM($Y73:CU73)/SUM($Y71:CU71),0)</f>
        <v>0</v>
      </c>
      <c r="CV75" s="233">
        <f>IFERROR(SUM($Y73:CV73)/SUM($Y71:CV71),0)</f>
        <v>0</v>
      </c>
      <c r="CW75" s="233">
        <f>IFERROR(SUM($Y73:CW73)/SUM($Y71:CW71),0)</f>
        <v>0</v>
      </c>
      <c r="CX75" s="233">
        <f>IFERROR(SUM($Y73:CX73)/SUM($Y71:CX71),0)</f>
        <v>0</v>
      </c>
      <c r="CY75" s="233">
        <f>IFERROR(SUM($Y73:CY73)/SUM($Y71:CY71),0)</f>
        <v>0</v>
      </c>
      <c r="CZ75" s="233">
        <f>IFERROR(SUM($Y73:CZ73)/SUM($Y71:CZ71),0)</f>
        <v>0</v>
      </c>
      <c r="DA75" s="233">
        <f>IFERROR(SUM($Y73:DA73)/SUM($Y71:DA71),0)</f>
        <v>0</v>
      </c>
      <c r="DB75" s="233">
        <f>IFERROR(SUM($Y73:DB73)/SUM($Y71:DB71),0)</f>
        <v>0</v>
      </c>
      <c r="DC75" s="233">
        <f>IFERROR(SUM($Y73:DC73)/SUM($Y71:DC71),0)</f>
        <v>0</v>
      </c>
      <c r="DD75" s="233">
        <f>IFERROR(SUM($Y73:DD73)/SUM($Y71:DD71),0)</f>
        <v>0</v>
      </c>
      <c r="DE75" s="233">
        <f>IFERROR(SUM($Y73:DE73)/SUM($Y71:DE71),0)</f>
        <v>0</v>
      </c>
      <c r="DF75" s="233">
        <f>IFERROR(SUM($Y73:DF73)/SUM($Y71:DF71),0)</f>
        <v>0</v>
      </c>
      <c r="DG75" s="233">
        <f>IFERROR(SUM($Y73:DG73)/SUM($Y71:DG71),0)</f>
        <v>0</v>
      </c>
      <c r="DH75" s="233">
        <f>IFERROR(SUM($Y73:DH73)/SUM($Y71:DH71),0)</f>
        <v>0</v>
      </c>
      <c r="DI75" s="233">
        <f>IFERROR(SUM($Y73:DI73)/SUM($Y71:DI71),0)</f>
        <v>0</v>
      </c>
      <c r="DJ75" s="233">
        <f>IFERROR(SUM($Y73:DJ73)/SUM($Y71:DJ71),0)</f>
        <v>0</v>
      </c>
      <c r="DK75" s="233">
        <f>IFERROR(SUM($Y73:DK73)/SUM($Y71:DK71),0)</f>
        <v>0</v>
      </c>
      <c r="DL75" s="233">
        <f>IFERROR(SUM($Y73:DL73)/SUM($Y71:DL71),0)</f>
        <v>0</v>
      </c>
      <c r="DM75" s="233">
        <f>IFERROR(SUM($Y73:DM73)/SUM($Y71:DM71),0)</f>
        <v>0</v>
      </c>
      <c r="DN75" s="233">
        <f>IFERROR(SUM($Y73:DN73)/SUM($Y71:DN71),0)</f>
        <v>0</v>
      </c>
      <c r="DO75" s="233">
        <f>IFERROR(SUM($Y73:DO73)/SUM($Y71:DO71),0)</f>
        <v>0</v>
      </c>
      <c r="DP75" s="233">
        <f>IFERROR(SUM($Y73:DP73)/SUM($Y71:DP71),0)</f>
        <v>0</v>
      </c>
      <c r="DQ75" s="233">
        <f>IFERROR(SUM($Y73:DQ73)/SUM($Y71:DQ71),0)</f>
        <v>0</v>
      </c>
      <c r="DR75" s="233">
        <f>IFERROR(SUM($Y73:DR73)/SUM($Y71:DR71),0)</f>
        <v>0</v>
      </c>
      <c r="DS75" s="233">
        <f>IFERROR(SUM($Y73:DS73)/SUM($Y71:DS71),0)</f>
        <v>0</v>
      </c>
      <c r="DT75" s="233">
        <f>IFERROR(SUM($Y73:DT73)/SUM($Y71:DT71),0)</f>
        <v>0</v>
      </c>
      <c r="DU75" s="233">
        <f>IFERROR(SUM($Y73:DU73)/SUM($Y71:DU71),0)</f>
        <v>0</v>
      </c>
      <c r="DV75" s="233">
        <f>IFERROR(SUM($Y73:DV73)/SUM($Y71:DV71),0)</f>
        <v>0</v>
      </c>
      <c r="DW75" s="233">
        <f>IFERROR(SUM($Y73:DW73)/SUM($Y71:DW71),0)</f>
        <v>0</v>
      </c>
      <c r="DX75" s="233">
        <f>IFERROR(SUM($Y73:DX73)/SUM($Y71:DX71),0)</f>
        <v>0</v>
      </c>
      <c r="DY75" s="233">
        <f>IFERROR(SUM($Y73:DY73)/SUM($Y71:DY71),0)</f>
        <v>0</v>
      </c>
      <c r="DZ75" s="233">
        <f>IFERROR(SUM($Y73:DZ73)/SUM($Y71:DZ71),0)</f>
        <v>0</v>
      </c>
      <c r="EA75" s="233">
        <f>IFERROR(SUM($Y73:EA73)/SUM($Y71:EA71),0)</f>
        <v>0</v>
      </c>
      <c r="EB75" s="233">
        <f>IFERROR(SUM($Y73:EB73)/SUM($Y71:EB71),0)</f>
        <v>0</v>
      </c>
      <c r="EC75" s="233">
        <f>IFERROR(SUM($Y73:EC73)/SUM($Y71:EC71),0)</f>
        <v>0</v>
      </c>
      <c r="ED75" s="233">
        <f>IFERROR(SUM($Y73:ED73)/SUM($Y71:ED71),0)</f>
        <v>0</v>
      </c>
      <c r="EE75" s="233">
        <f>IFERROR(SUM($Y73:EE73)/SUM($Y71:EE71),0)</f>
        <v>0</v>
      </c>
      <c r="EF75" s="233">
        <f>IFERROR(SUM($Y73:EF73)/SUM($Y71:EF71),0)</f>
        <v>0</v>
      </c>
      <c r="EG75" s="234">
        <f>IFERROR(SUM($Y73:EG73)/SUM($Y71:EG71),0)</f>
        <v>0</v>
      </c>
      <c r="EI75" s="201">
        <f>N73-N71</f>
        <v>0</v>
      </c>
    </row>
    <row r="76" spans="2:139" ht="16.05" customHeight="1" x14ac:dyDescent="0.25">
      <c r="B76" s="155" t="str">
        <f>'B2-规划信息'!B40</f>
        <v>XS13</v>
      </c>
      <c r="C76" s="156">
        <f>'B2-规划信息'!C40</f>
        <v>0</v>
      </c>
      <c r="D76" s="157">
        <f>'B2-规划信息'!D40</f>
        <v>0</v>
      </c>
      <c r="E76" s="175">
        <f>'B2-规划信息'!E40</f>
        <v>0</v>
      </c>
      <c r="F76" s="157">
        <f>'B2-规划信息'!F40</f>
        <v>0</v>
      </c>
      <c r="G76" s="175">
        <f>'B2-规划信息'!G40</f>
        <v>0</v>
      </c>
      <c r="H76" s="156">
        <f>'B2-规划信息'!H40</f>
        <v>0</v>
      </c>
      <c r="I76" s="182">
        <f>'B2-规划信息'!L40</f>
        <v>0</v>
      </c>
      <c r="J76" s="149" t="str">
        <f>"签约"&amp;IF(D76="车位","个数","面积")</f>
        <v>签约面积</v>
      </c>
      <c r="K76" s="171" t="s">
        <v>352</v>
      </c>
      <c r="L76" s="207"/>
      <c r="M76" s="188">
        <f>N76-L76</f>
        <v>0</v>
      </c>
      <c r="N76" s="194">
        <f>SUM(Y76:EG76)</f>
        <v>0</v>
      </c>
      <c r="O76" s="822">
        <f t="shared" ref="O76:X77" si="241">SUMIF($Y$1:$EG$1,O$3,$Y76:$EG76)</f>
        <v>0</v>
      </c>
      <c r="P76" s="823">
        <f t="shared" si="241"/>
        <v>0</v>
      </c>
      <c r="Q76" s="823">
        <f t="shared" si="241"/>
        <v>0</v>
      </c>
      <c r="R76" s="823">
        <f t="shared" si="241"/>
        <v>0</v>
      </c>
      <c r="S76" s="823">
        <f t="shared" si="241"/>
        <v>0</v>
      </c>
      <c r="T76" s="823">
        <f t="shared" si="241"/>
        <v>0</v>
      </c>
      <c r="U76" s="823">
        <f t="shared" si="241"/>
        <v>0</v>
      </c>
      <c r="V76" s="823">
        <f t="shared" si="241"/>
        <v>0</v>
      </c>
      <c r="W76" s="823">
        <f t="shared" si="241"/>
        <v>0</v>
      </c>
      <c r="X76" s="824">
        <f t="shared" si="241"/>
        <v>0</v>
      </c>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29"/>
      <c r="EI76" s="201">
        <f>N76-SUM(O76:X76)</f>
        <v>0</v>
      </c>
    </row>
    <row r="77" spans="2:139" ht="16.05" customHeight="1" x14ac:dyDescent="0.25">
      <c r="B77" s="158" t="str">
        <f t="shared" ref="B77:B81" si="242">B76</f>
        <v>XS13</v>
      </c>
      <c r="C77" s="159">
        <f t="shared" ref="C77:C81" si="243">C76</f>
        <v>0</v>
      </c>
      <c r="D77" s="160">
        <f t="shared" ref="D77:D81" si="244">D76</f>
        <v>0</v>
      </c>
      <c r="E77" s="176">
        <f t="shared" ref="E77:E81" si="245">E76</f>
        <v>0</v>
      </c>
      <c r="F77" s="160">
        <f t="shared" ref="F77:F81" si="246">F76</f>
        <v>0</v>
      </c>
      <c r="G77" s="176">
        <f t="shared" ref="G77:G81" si="247">G76</f>
        <v>0</v>
      </c>
      <c r="H77" s="159">
        <f t="shared" ref="H77:I81" si="248">H76</f>
        <v>0</v>
      </c>
      <c r="I77" s="183">
        <f t="shared" si="248"/>
        <v>0</v>
      </c>
      <c r="J77" s="149" t="s">
        <v>347</v>
      </c>
      <c r="K77" s="171" t="s">
        <v>353</v>
      </c>
      <c r="L77" s="207"/>
      <c r="M77" s="188">
        <f t="shared" ref="M77:M79" si="249">N77-L77</f>
        <v>0</v>
      </c>
      <c r="N77" s="194">
        <f>SUM(Y77:EG77)</f>
        <v>0</v>
      </c>
      <c r="O77" s="822">
        <f t="shared" si="241"/>
        <v>0</v>
      </c>
      <c r="P77" s="823">
        <f t="shared" si="241"/>
        <v>0</v>
      </c>
      <c r="Q77" s="823">
        <f t="shared" si="241"/>
        <v>0</v>
      </c>
      <c r="R77" s="823">
        <f t="shared" si="241"/>
        <v>0</v>
      </c>
      <c r="S77" s="823">
        <f t="shared" si="241"/>
        <v>0</v>
      </c>
      <c r="T77" s="823">
        <f t="shared" si="241"/>
        <v>0</v>
      </c>
      <c r="U77" s="823">
        <f t="shared" si="241"/>
        <v>0</v>
      </c>
      <c r="V77" s="823">
        <f t="shared" si="241"/>
        <v>0</v>
      </c>
      <c r="W77" s="823">
        <f t="shared" si="241"/>
        <v>0</v>
      </c>
      <c r="X77" s="824">
        <f t="shared" si="241"/>
        <v>0</v>
      </c>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29"/>
      <c r="EI77" s="201">
        <f t="shared" ref="EI77" si="250">N77-SUM(O77:X77)</f>
        <v>0</v>
      </c>
    </row>
    <row r="78" spans="2:139" ht="16.05" customHeight="1" x14ac:dyDescent="0.25">
      <c r="B78" s="153" t="str">
        <f t="shared" si="242"/>
        <v>XS13</v>
      </c>
      <c r="C78" s="154">
        <f t="shared" si="243"/>
        <v>0</v>
      </c>
      <c r="D78" s="152">
        <f t="shared" si="244"/>
        <v>0</v>
      </c>
      <c r="E78" s="177">
        <f t="shared" si="245"/>
        <v>0</v>
      </c>
      <c r="F78" s="152">
        <f t="shared" si="246"/>
        <v>0</v>
      </c>
      <c r="G78" s="177">
        <f t="shared" si="247"/>
        <v>0</v>
      </c>
      <c r="H78" s="154">
        <f t="shared" si="248"/>
        <v>0</v>
      </c>
      <c r="I78" s="184">
        <f t="shared" si="248"/>
        <v>0</v>
      </c>
      <c r="J78" s="149" t="s">
        <v>348</v>
      </c>
      <c r="K78" s="171" t="s">
        <v>354</v>
      </c>
      <c r="L78" s="207"/>
      <c r="M78" s="188">
        <f t="shared" si="249"/>
        <v>0</v>
      </c>
      <c r="N78" s="194">
        <f>IFERROR(N77/N76*10000,0)</f>
        <v>0</v>
      </c>
      <c r="O78" s="822">
        <f>IFERROR(O77/O76*10000,0)</f>
        <v>0</v>
      </c>
      <c r="P78" s="823">
        <f t="shared" ref="P78" si="251">IFERROR(P77/P76*10000,0)</f>
        <v>0</v>
      </c>
      <c r="Q78" s="823">
        <f t="shared" ref="Q78" si="252">IFERROR(Q77/Q76*10000,0)</f>
        <v>0</v>
      </c>
      <c r="R78" s="823">
        <f t="shared" ref="R78" si="253">IFERROR(R77/R76*10000,0)</f>
        <v>0</v>
      </c>
      <c r="S78" s="823">
        <f>IFERROR(S77/S76*10000,0)</f>
        <v>0</v>
      </c>
      <c r="T78" s="823">
        <f t="shared" ref="T78" si="254">IFERROR(T77/T76*10000,0)</f>
        <v>0</v>
      </c>
      <c r="U78" s="823">
        <f t="shared" ref="U78" si="255">IFERROR(U77/U76*10000,0)</f>
        <v>0</v>
      </c>
      <c r="V78" s="823">
        <f t="shared" ref="V78" si="256">IFERROR(V77/V76*10000,0)</f>
        <v>0</v>
      </c>
      <c r="W78" s="823">
        <f t="shared" ref="W78" si="257">IFERROR(W77/W76*10000,0)</f>
        <v>0</v>
      </c>
      <c r="X78" s="824">
        <f t="shared" ref="X78" si="258">IFERROR(X77/X76*10000,0)</f>
        <v>0</v>
      </c>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29"/>
      <c r="EI78" s="201">
        <f>I78-N76</f>
        <v>0</v>
      </c>
    </row>
    <row r="79" spans="2:139" ht="16.05" customHeight="1" x14ac:dyDescent="0.25">
      <c r="B79" s="158" t="str">
        <f t="shared" si="242"/>
        <v>XS13</v>
      </c>
      <c r="C79" s="159">
        <f t="shared" si="243"/>
        <v>0</v>
      </c>
      <c r="D79" s="160">
        <f t="shared" si="244"/>
        <v>0</v>
      </c>
      <c r="E79" s="176">
        <f t="shared" si="245"/>
        <v>0</v>
      </c>
      <c r="F79" s="160">
        <f t="shared" si="246"/>
        <v>0</v>
      </c>
      <c r="G79" s="176">
        <f t="shared" si="247"/>
        <v>0</v>
      </c>
      <c r="H79" s="159">
        <f t="shared" si="248"/>
        <v>0</v>
      </c>
      <c r="I79" s="183">
        <f t="shared" si="248"/>
        <v>0</v>
      </c>
      <c r="J79" s="149" t="s">
        <v>349</v>
      </c>
      <c r="K79" s="171" t="s">
        <v>353</v>
      </c>
      <c r="L79" s="207"/>
      <c r="M79" s="188">
        <f t="shared" si="249"/>
        <v>0</v>
      </c>
      <c r="N79" s="194">
        <f>SUM(Y79:EG79)</f>
        <v>0</v>
      </c>
      <c r="O79" s="822">
        <f t="shared" ref="O79:X79" si="259">SUMIF($Y$1:$EG$1,O$3,$Y79:$EG79)</f>
        <v>0</v>
      </c>
      <c r="P79" s="823">
        <f t="shared" si="259"/>
        <v>0</v>
      </c>
      <c r="Q79" s="823">
        <f t="shared" si="259"/>
        <v>0</v>
      </c>
      <c r="R79" s="823">
        <f t="shared" si="259"/>
        <v>0</v>
      </c>
      <c r="S79" s="823">
        <f t="shared" si="259"/>
        <v>0</v>
      </c>
      <c r="T79" s="823">
        <f t="shared" si="259"/>
        <v>0</v>
      </c>
      <c r="U79" s="823">
        <f t="shared" si="259"/>
        <v>0</v>
      </c>
      <c r="V79" s="823">
        <f t="shared" si="259"/>
        <v>0</v>
      </c>
      <c r="W79" s="823">
        <f t="shared" si="259"/>
        <v>0</v>
      </c>
      <c r="X79" s="824">
        <f t="shared" si="259"/>
        <v>0</v>
      </c>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05"/>
      <c r="DI79" s="205"/>
      <c r="DJ79" s="205"/>
      <c r="DK79" s="205"/>
      <c r="DL79" s="205"/>
      <c r="DM79" s="205"/>
      <c r="DN79" s="205"/>
      <c r="DO79" s="205"/>
      <c r="DP79" s="205"/>
      <c r="DQ79" s="205"/>
      <c r="DR79" s="205"/>
      <c r="DS79" s="205"/>
      <c r="DT79" s="205"/>
      <c r="DU79" s="205"/>
      <c r="DV79" s="205"/>
      <c r="DW79" s="205"/>
      <c r="DX79" s="205"/>
      <c r="DY79" s="205"/>
      <c r="DZ79" s="205"/>
      <c r="EA79" s="205"/>
      <c r="EB79" s="205"/>
      <c r="EC79" s="205"/>
      <c r="ED79" s="205"/>
      <c r="EE79" s="205"/>
      <c r="EF79" s="205"/>
      <c r="EG79" s="229"/>
      <c r="EI79" s="201">
        <f>N79-SUM(O79:X79)</f>
        <v>0</v>
      </c>
    </row>
    <row r="80" spans="2:139" ht="16.05" customHeight="1" x14ac:dyDescent="0.25">
      <c r="B80" s="158" t="str">
        <f t="shared" si="242"/>
        <v>XS13</v>
      </c>
      <c r="C80" s="159">
        <f t="shared" si="243"/>
        <v>0</v>
      </c>
      <c r="D80" s="160">
        <f t="shared" si="244"/>
        <v>0</v>
      </c>
      <c r="E80" s="176">
        <f t="shared" si="245"/>
        <v>0</v>
      </c>
      <c r="F80" s="160">
        <f t="shared" si="246"/>
        <v>0</v>
      </c>
      <c r="G80" s="176">
        <f t="shared" si="247"/>
        <v>0</v>
      </c>
      <c r="H80" s="159">
        <f t="shared" si="248"/>
        <v>0</v>
      </c>
      <c r="I80" s="183">
        <f t="shared" si="248"/>
        <v>0</v>
      </c>
      <c r="J80" s="149" t="s">
        <v>350</v>
      </c>
      <c r="K80" s="171" t="s">
        <v>355</v>
      </c>
      <c r="L80" s="208"/>
      <c r="M80" s="190"/>
      <c r="N80" s="196">
        <f>SUM(O80:X80)</f>
        <v>0</v>
      </c>
      <c r="O80" s="825">
        <f>IFERROR(O76/$N76,0)</f>
        <v>0</v>
      </c>
      <c r="P80" s="826">
        <f t="shared" ref="P80:X80" si="260">IFERROR(P76/$N76,0)</f>
        <v>0</v>
      </c>
      <c r="Q80" s="826">
        <f t="shared" si="260"/>
        <v>0</v>
      </c>
      <c r="R80" s="826">
        <f t="shared" si="260"/>
        <v>0</v>
      </c>
      <c r="S80" s="826">
        <f t="shared" si="260"/>
        <v>0</v>
      </c>
      <c r="T80" s="826">
        <f t="shared" si="260"/>
        <v>0</v>
      </c>
      <c r="U80" s="826">
        <f t="shared" si="260"/>
        <v>0</v>
      </c>
      <c r="V80" s="826">
        <f t="shared" si="260"/>
        <v>0</v>
      </c>
      <c r="W80" s="826">
        <f t="shared" si="260"/>
        <v>0</v>
      </c>
      <c r="X80" s="827">
        <f t="shared" si="260"/>
        <v>0</v>
      </c>
      <c r="Y80" s="231">
        <f>IFERROR(SUM($Y76:Y76)/$I78,0)</f>
        <v>0</v>
      </c>
      <c r="Z80" s="231">
        <f>IFERROR(SUM($Y76:Z76)/$I78,0)</f>
        <v>0</v>
      </c>
      <c r="AA80" s="231">
        <f>IFERROR(SUM($Y76:AA76)/$I78,0)</f>
        <v>0</v>
      </c>
      <c r="AB80" s="231">
        <f>IFERROR(SUM($Y76:AB76)/$I78,0)</f>
        <v>0</v>
      </c>
      <c r="AC80" s="231">
        <f>IFERROR(SUM($Y76:AC76)/$I78,0)</f>
        <v>0</v>
      </c>
      <c r="AD80" s="231">
        <f>IFERROR(SUM($Y76:AD76)/$I78,0)</f>
        <v>0</v>
      </c>
      <c r="AE80" s="231">
        <f>IFERROR(SUM($Y76:AE76)/$I78,0)</f>
        <v>0</v>
      </c>
      <c r="AF80" s="231">
        <f>IFERROR(SUM($Y76:AF76)/$I78,0)</f>
        <v>0</v>
      </c>
      <c r="AG80" s="231">
        <f>IFERROR(SUM($Y76:AG76)/$I78,0)</f>
        <v>0</v>
      </c>
      <c r="AH80" s="231">
        <f>IFERROR(SUM($Y76:AH76)/$I78,0)</f>
        <v>0</v>
      </c>
      <c r="AI80" s="231">
        <f>IFERROR(SUM($Y76:AI76)/$I78,0)</f>
        <v>0</v>
      </c>
      <c r="AJ80" s="231">
        <f>IFERROR(SUM($Y76:AJ76)/$I78,0)</f>
        <v>0</v>
      </c>
      <c r="AK80" s="231">
        <f>IFERROR(SUM($Y76:AK76)/$I78,0)</f>
        <v>0</v>
      </c>
      <c r="AL80" s="231">
        <f>IFERROR(SUM($Y76:AL76)/$I78,0)</f>
        <v>0</v>
      </c>
      <c r="AM80" s="231">
        <f>IFERROR(SUM($Y76:AM76)/$I78,0)</f>
        <v>0</v>
      </c>
      <c r="AN80" s="231">
        <f>IFERROR(SUM($Y76:AN76)/$I78,0)</f>
        <v>0</v>
      </c>
      <c r="AO80" s="231">
        <f>IFERROR(SUM($Y76:AO76)/$I78,0)</f>
        <v>0</v>
      </c>
      <c r="AP80" s="231">
        <f>IFERROR(SUM($Y76:AP76)/$I78,0)</f>
        <v>0</v>
      </c>
      <c r="AQ80" s="231">
        <f>IFERROR(SUM($Y76:AQ76)/$I78,0)</f>
        <v>0</v>
      </c>
      <c r="AR80" s="231">
        <f>IFERROR(SUM($Y76:AR76)/$I78,0)</f>
        <v>0</v>
      </c>
      <c r="AS80" s="231">
        <f>IFERROR(SUM($Y76:AS76)/$I78,0)</f>
        <v>0</v>
      </c>
      <c r="AT80" s="231">
        <f>IFERROR(SUM($Y76:AT76)/$I78,0)</f>
        <v>0</v>
      </c>
      <c r="AU80" s="231">
        <f>IFERROR(SUM($Y76:AU76)/$I78,0)</f>
        <v>0</v>
      </c>
      <c r="AV80" s="231">
        <f>IFERROR(SUM($Y76:AV76)/$I78,0)</f>
        <v>0</v>
      </c>
      <c r="AW80" s="231">
        <f>IFERROR(SUM($Y76:AW76)/$I78,0)</f>
        <v>0</v>
      </c>
      <c r="AX80" s="231">
        <f>IFERROR(SUM($Y76:AX76)/$I78,0)</f>
        <v>0</v>
      </c>
      <c r="AY80" s="231">
        <f>IFERROR(SUM($Y76:AY76)/$I78,0)</f>
        <v>0</v>
      </c>
      <c r="AZ80" s="231">
        <f>IFERROR(SUM($Y76:AZ76)/$I78,0)</f>
        <v>0</v>
      </c>
      <c r="BA80" s="231">
        <f>IFERROR(SUM($Y76:BA76)/$I78,0)</f>
        <v>0</v>
      </c>
      <c r="BB80" s="231">
        <f>IFERROR(SUM($Y76:BB76)/$I78,0)</f>
        <v>0</v>
      </c>
      <c r="BC80" s="231">
        <f>IFERROR(SUM($Y76:BC76)/$I78,0)</f>
        <v>0</v>
      </c>
      <c r="BD80" s="231">
        <f>IFERROR(SUM($Y76:BD76)/$I78,0)</f>
        <v>0</v>
      </c>
      <c r="BE80" s="231">
        <f>IFERROR(SUM($Y76:BE76)/$I78,0)</f>
        <v>0</v>
      </c>
      <c r="BF80" s="231">
        <f>IFERROR(SUM($Y76:BF76)/$I78,0)</f>
        <v>0</v>
      </c>
      <c r="BG80" s="231">
        <f>IFERROR(SUM($Y76:BG76)/$I78,0)</f>
        <v>0</v>
      </c>
      <c r="BH80" s="231">
        <f>IFERROR(SUM($Y76:BH76)/$I78,0)</f>
        <v>0</v>
      </c>
      <c r="BI80" s="231">
        <f>IFERROR(SUM($Y76:BI76)/$I78,0)</f>
        <v>0</v>
      </c>
      <c r="BJ80" s="231">
        <f>IFERROR(SUM($Y76:BJ76)/$I78,0)</f>
        <v>0</v>
      </c>
      <c r="BK80" s="231">
        <f>IFERROR(SUM($Y76:BK76)/$I78,0)</f>
        <v>0</v>
      </c>
      <c r="BL80" s="231">
        <f>IFERROR(SUM($Y76:BL76)/$I78,0)</f>
        <v>0</v>
      </c>
      <c r="BM80" s="231">
        <f>IFERROR(SUM($Y76:BM76)/$I78,0)</f>
        <v>0</v>
      </c>
      <c r="BN80" s="231">
        <f>IFERROR(SUM($Y76:BN76)/$I78,0)</f>
        <v>0</v>
      </c>
      <c r="BO80" s="231">
        <f>IFERROR(SUM($Y76:BO76)/$I78,0)</f>
        <v>0</v>
      </c>
      <c r="BP80" s="231">
        <f>IFERROR(SUM($Y76:BP76)/$I78,0)</f>
        <v>0</v>
      </c>
      <c r="BQ80" s="231">
        <f>IFERROR(SUM($Y76:BQ76)/$I78,0)</f>
        <v>0</v>
      </c>
      <c r="BR80" s="231">
        <f>IFERROR(SUM($Y76:BR76)/$I78,0)</f>
        <v>0</v>
      </c>
      <c r="BS80" s="231">
        <f>IFERROR(SUM($Y76:BS76)/$I78,0)</f>
        <v>0</v>
      </c>
      <c r="BT80" s="231">
        <f>IFERROR(SUM($Y76:BT76)/$I78,0)</f>
        <v>0</v>
      </c>
      <c r="BU80" s="231">
        <f>IFERROR(SUM($Y76:BU76)/$I78,0)</f>
        <v>0</v>
      </c>
      <c r="BV80" s="231">
        <f>IFERROR(SUM($Y76:BV76)/$I78,0)</f>
        <v>0</v>
      </c>
      <c r="BW80" s="231">
        <f>IFERROR(SUM($Y76:BW76)/$I78,0)</f>
        <v>0</v>
      </c>
      <c r="BX80" s="231">
        <f>IFERROR(SUM($Y76:BX76)/$I78,0)</f>
        <v>0</v>
      </c>
      <c r="BY80" s="231">
        <f>IFERROR(SUM($Y76:BY76)/$I78,0)</f>
        <v>0</v>
      </c>
      <c r="BZ80" s="231">
        <f>IFERROR(SUM($Y76:BZ76)/$I78,0)</f>
        <v>0</v>
      </c>
      <c r="CA80" s="231">
        <f>IFERROR(SUM($Y76:CA76)/$I78,0)</f>
        <v>0</v>
      </c>
      <c r="CB80" s="231">
        <f>IFERROR(SUM($Y76:CB76)/$I78,0)</f>
        <v>0</v>
      </c>
      <c r="CC80" s="231">
        <f>IFERROR(SUM($Y76:CC76)/$I78,0)</f>
        <v>0</v>
      </c>
      <c r="CD80" s="231">
        <f>IFERROR(SUM($Y76:CD76)/$I78,0)</f>
        <v>0</v>
      </c>
      <c r="CE80" s="231">
        <f>IFERROR(SUM($Y76:CE76)/$I78,0)</f>
        <v>0</v>
      </c>
      <c r="CF80" s="231">
        <f>IFERROR(SUM($Y76:CF76)/$I78,0)</f>
        <v>0</v>
      </c>
      <c r="CG80" s="231">
        <f>IFERROR(SUM($Y76:CG76)/$I78,0)</f>
        <v>0</v>
      </c>
      <c r="CH80" s="231">
        <f>IFERROR(SUM($Y76:CH76)/$I78,0)</f>
        <v>0</v>
      </c>
      <c r="CI80" s="231">
        <f>IFERROR(SUM($Y76:CI76)/$I78,0)</f>
        <v>0</v>
      </c>
      <c r="CJ80" s="231">
        <f>IFERROR(SUM($Y76:CJ76)/$I78,0)</f>
        <v>0</v>
      </c>
      <c r="CK80" s="231">
        <f>IFERROR(SUM($Y76:CK76)/$I78,0)</f>
        <v>0</v>
      </c>
      <c r="CL80" s="231">
        <f>IFERROR(SUM($Y76:CL76)/$I78,0)</f>
        <v>0</v>
      </c>
      <c r="CM80" s="231">
        <f>IFERROR(SUM($Y76:CM76)/$I78,0)</f>
        <v>0</v>
      </c>
      <c r="CN80" s="231">
        <f>IFERROR(SUM($Y76:CN76)/$I78,0)</f>
        <v>0</v>
      </c>
      <c r="CO80" s="231">
        <f>IFERROR(SUM($Y76:CO76)/$I78,0)</f>
        <v>0</v>
      </c>
      <c r="CP80" s="231">
        <f>IFERROR(SUM($Y76:CP76)/$I78,0)</f>
        <v>0</v>
      </c>
      <c r="CQ80" s="231">
        <f>IFERROR(SUM($Y76:CQ76)/$I78,0)</f>
        <v>0</v>
      </c>
      <c r="CR80" s="231">
        <f>IFERROR(SUM($Y76:CR76)/$I78,0)</f>
        <v>0</v>
      </c>
      <c r="CS80" s="231">
        <f>IFERROR(SUM($Y76:CS76)/$I78,0)</f>
        <v>0</v>
      </c>
      <c r="CT80" s="231">
        <f>IFERROR(SUM($Y76:CT76)/$I78,0)</f>
        <v>0</v>
      </c>
      <c r="CU80" s="231">
        <f>IFERROR(SUM($Y76:CU76)/$I78,0)</f>
        <v>0</v>
      </c>
      <c r="CV80" s="231">
        <f>IFERROR(SUM($Y76:CV76)/$I78,0)</f>
        <v>0</v>
      </c>
      <c r="CW80" s="231">
        <f>IFERROR(SUM($Y76:CW76)/$I78,0)</f>
        <v>0</v>
      </c>
      <c r="CX80" s="231">
        <f>IFERROR(SUM($Y76:CX76)/$I78,0)</f>
        <v>0</v>
      </c>
      <c r="CY80" s="231">
        <f>IFERROR(SUM($Y76:CY76)/$I78,0)</f>
        <v>0</v>
      </c>
      <c r="CZ80" s="231">
        <f>IFERROR(SUM($Y76:CZ76)/$I78,0)</f>
        <v>0</v>
      </c>
      <c r="DA80" s="231">
        <f>IFERROR(SUM($Y76:DA76)/$I78,0)</f>
        <v>0</v>
      </c>
      <c r="DB80" s="231">
        <f>IFERROR(SUM($Y76:DB76)/$I78,0)</f>
        <v>0</v>
      </c>
      <c r="DC80" s="231">
        <f>IFERROR(SUM($Y76:DC76)/$I78,0)</f>
        <v>0</v>
      </c>
      <c r="DD80" s="231">
        <f>IFERROR(SUM($Y76:DD76)/$I78,0)</f>
        <v>0</v>
      </c>
      <c r="DE80" s="231">
        <f>IFERROR(SUM($Y76:DE76)/$I78,0)</f>
        <v>0</v>
      </c>
      <c r="DF80" s="231">
        <f>IFERROR(SUM($Y76:DF76)/$I78,0)</f>
        <v>0</v>
      </c>
      <c r="DG80" s="231">
        <f>IFERROR(SUM($Y76:DG76)/$I78,0)</f>
        <v>0</v>
      </c>
      <c r="DH80" s="231">
        <f>IFERROR(SUM($Y76:DH76)/$I78,0)</f>
        <v>0</v>
      </c>
      <c r="DI80" s="231">
        <f>IFERROR(SUM($Y76:DI76)/$I78,0)</f>
        <v>0</v>
      </c>
      <c r="DJ80" s="231">
        <f>IFERROR(SUM($Y76:DJ76)/$I78,0)</f>
        <v>0</v>
      </c>
      <c r="DK80" s="231">
        <f>IFERROR(SUM($Y76:DK76)/$I78,0)</f>
        <v>0</v>
      </c>
      <c r="DL80" s="231">
        <f>IFERROR(SUM($Y76:DL76)/$I78,0)</f>
        <v>0</v>
      </c>
      <c r="DM80" s="231">
        <f>IFERROR(SUM($Y76:DM76)/$I78,0)</f>
        <v>0</v>
      </c>
      <c r="DN80" s="231">
        <f>IFERROR(SUM($Y76:DN76)/$I78,0)</f>
        <v>0</v>
      </c>
      <c r="DO80" s="231">
        <f>IFERROR(SUM($Y76:DO76)/$I78,0)</f>
        <v>0</v>
      </c>
      <c r="DP80" s="231">
        <f>IFERROR(SUM($Y76:DP76)/$I78,0)</f>
        <v>0</v>
      </c>
      <c r="DQ80" s="231">
        <f>IFERROR(SUM($Y76:DQ76)/$I78,0)</f>
        <v>0</v>
      </c>
      <c r="DR80" s="231">
        <f>IFERROR(SUM($Y76:DR76)/$I78,0)</f>
        <v>0</v>
      </c>
      <c r="DS80" s="231">
        <f>IFERROR(SUM($Y76:DS76)/$I78,0)</f>
        <v>0</v>
      </c>
      <c r="DT80" s="231">
        <f>IFERROR(SUM($Y76:DT76)/$I78,0)</f>
        <v>0</v>
      </c>
      <c r="DU80" s="231">
        <f>IFERROR(SUM($Y76:DU76)/$I78,0)</f>
        <v>0</v>
      </c>
      <c r="DV80" s="231">
        <f>IFERROR(SUM($Y76:DV76)/$I78,0)</f>
        <v>0</v>
      </c>
      <c r="DW80" s="231">
        <f>IFERROR(SUM($Y76:DW76)/$I78,0)</f>
        <v>0</v>
      </c>
      <c r="DX80" s="231">
        <f>IFERROR(SUM($Y76:DX76)/$I78,0)</f>
        <v>0</v>
      </c>
      <c r="DY80" s="231">
        <f>IFERROR(SUM($Y76:DY76)/$I78,0)</f>
        <v>0</v>
      </c>
      <c r="DZ80" s="231">
        <f>IFERROR(SUM($Y76:DZ76)/$I78,0)</f>
        <v>0</v>
      </c>
      <c r="EA80" s="231">
        <f>IFERROR(SUM($Y76:EA76)/$I78,0)</f>
        <v>0</v>
      </c>
      <c r="EB80" s="231">
        <f>IFERROR(SUM($Y76:EB76)/$I78,0)</f>
        <v>0</v>
      </c>
      <c r="EC80" s="231">
        <f>IFERROR(SUM($Y76:EC76)/$I78,0)</f>
        <v>0</v>
      </c>
      <c r="ED80" s="231">
        <f>IFERROR(SUM($Y76:ED76)/$I78,0)</f>
        <v>0</v>
      </c>
      <c r="EE80" s="231">
        <f>IFERROR(SUM($Y76:EE76)/$I78,0)</f>
        <v>0</v>
      </c>
      <c r="EF80" s="231">
        <f>IFERROR(SUM($Y76:EF76)/$I78,0)</f>
        <v>0</v>
      </c>
      <c r="EG80" s="232">
        <f>IFERROR(SUM($Y76:EG76)/$I78,0)</f>
        <v>0</v>
      </c>
      <c r="EI80" s="201">
        <f>N80-SUM(O80:X80)</f>
        <v>0</v>
      </c>
    </row>
    <row r="81" spans="2:139" ht="16.05" customHeight="1" thickBot="1" x14ac:dyDescent="0.3">
      <c r="B81" s="161" t="str">
        <f t="shared" si="242"/>
        <v>XS13</v>
      </c>
      <c r="C81" s="162">
        <f t="shared" si="243"/>
        <v>0</v>
      </c>
      <c r="D81" s="163">
        <f t="shared" si="244"/>
        <v>0</v>
      </c>
      <c r="E81" s="178">
        <f t="shared" si="245"/>
        <v>0</v>
      </c>
      <c r="F81" s="163">
        <f t="shared" si="246"/>
        <v>0</v>
      </c>
      <c r="G81" s="178">
        <f t="shared" si="247"/>
        <v>0</v>
      </c>
      <c r="H81" s="162">
        <f t="shared" si="248"/>
        <v>0</v>
      </c>
      <c r="I81" s="185">
        <f t="shared" si="248"/>
        <v>0</v>
      </c>
      <c r="J81" s="151" t="s">
        <v>351</v>
      </c>
      <c r="K81" s="172" t="s">
        <v>355</v>
      </c>
      <c r="L81" s="209"/>
      <c r="M81" s="191"/>
      <c r="N81" s="197">
        <f>MAX(O81:X81)</f>
        <v>0</v>
      </c>
      <c r="O81" s="828">
        <f>IFERROR(SUM($O79:O79)/SUM($O77:O77),0)</f>
        <v>0</v>
      </c>
      <c r="P81" s="829">
        <f>IFERROR(SUM($O79:P79)/SUM($O77:P77),0)</f>
        <v>0</v>
      </c>
      <c r="Q81" s="829">
        <f>IFERROR(SUM($O79:Q79)/SUM($O77:Q77),0)</f>
        <v>0</v>
      </c>
      <c r="R81" s="829">
        <f>IFERROR(SUM($O79:R79)/SUM($O77:R77),0)</f>
        <v>0</v>
      </c>
      <c r="S81" s="829">
        <f>IFERROR(SUM($O79:S79)/SUM($O77:S77),0)</f>
        <v>0</v>
      </c>
      <c r="T81" s="829">
        <f>IFERROR(SUM($O79:T79)/SUM($O77:T77),0)</f>
        <v>0</v>
      </c>
      <c r="U81" s="829">
        <f>IFERROR(SUM($O79:U79)/SUM($O77:U77),0)</f>
        <v>0</v>
      </c>
      <c r="V81" s="829">
        <f>IFERROR(SUM($O79:V79)/SUM($O77:V77),0)</f>
        <v>0</v>
      </c>
      <c r="W81" s="829">
        <f>IFERROR(SUM($O79:W79)/SUM($O77:W77),0)</f>
        <v>0</v>
      </c>
      <c r="X81" s="830">
        <f>IFERROR(SUM($O79:X79)/SUM($O77:X77),0)</f>
        <v>0</v>
      </c>
      <c r="Y81" s="233">
        <f>IFERROR(SUM($Y79:Y79)/SUM($Y77:Y77),0)</f>
        <v>0</v>
      </c>
      <c r="Z81" s="233">
        <f>IFERROR(SUM($Y79:Z79)/SUM($Y77:Z77),0)</f>
        <v>0</v>
      </c>
      <c r="AA81" s="233">
        <f>IFERROR(SUM($Y79:AA79)/SUM($Y77:AA77),0)</f>
        <v>0</v>
      </c>
      <c r="AB81" s="233">
        <f>IFERROR(SUM($Y79:AB79)/SUM($Y77:AB77),0)</f>
        <v>0</v>
      </c>
      <c r="AC81" s="233">
        <f>IFERROR(SUM($Y79:AC79)/SUM($Y77:AC77),0)</f>
        <v>0</v>
      </c>
      <c r="AD81" s="233">
        <f>IFERROR(SUM($Y79:AD79)/SUM($Y77:AD77),0)</f>
        <v>0</v>
      </c>
      <c r="AE81" s="233">
        <f>IFERROR(SUM($Y79:AE79)/SUM($Y77:AE77),0)</f>
        <v>0</v>
      </c>
      <c r="AF81" s="233">
        <f>IFERROR(SUM($Y79:AF79)/SUM($Y77:AF77),0)</f>
        <v>0</v>
      </c>
      <c r="AG81" s="233">
        <f>IFERROR(SUM($Y79:AG79)/SUM($Y77:AG77),0)</f>
        <v>0</v>
      </c>
      <c r="AH81" s="233">
        <f>IFERROR(SUM($Y79:AH79)/SUM($Y77:AH77),0)</f>
        <v>0</v>
      </c>
      <c r="AI81" s="233">
        <f>IFERROR(SUM($Y79:AI79)/SUM($Y77:AI77),0)</f>
        <v>0</v>
      </c>
      <c r="AJ81" s="233">
        <f>IFERROR(SUM($Y79:AJ79)/SUM($Y77:AJ77),0)</f>
        <v>0</v>
      </c>
      <c r="AK81" s="233">
        <f>IFERROR(SUM($Y79:AK79)/SUM($Y77:AK77),0)</f>
        <v>0</v>
      </c>
      <c r="AL81" s="233">
        <f>IFERROR(SUM($Y79:AL79)/SUM($Y77:AL77),0)</f>
        <v>0</v>
      </c>
      <c r="AM81" s="233">
        <f>IFERROR(SUM($Y79:AM79)/SUM($Y77:AM77),0)</f>
        <v>0</v>
      </c>
      <c r="AN81" s="233">
        <f>IFERROR(SUM($Y79:AN79)/SUM($Y77:AN77),0)</f>
        <v>0</v>
      </c>
      <c r="AO81" s="233">
        <f>IFERROR(SUM($Y79:AO79)/SUM($Y77:AO77),0)</f>
        <v>0</v>
      </c>
      <c r="AP81" s="233">
        <f>IFERROR(SUM($Y79:AP79)/SUM($Y77:AP77),0)</f>
        <v>0</v>
      </c>
      <c r="AQ81" s="233">
        <f>IFERROR(SUM($Y79:AQ79)/SUM($Y77:AQ77),0)</f>
        <v>0</v>
      </c>
      <c r="AR81" s="233">
        <f>IFERROR(SUM($Y79:AR79)/SUM($Y77:AR77),0)</f>
        <v>0</v>
      </c>
      <c r="AS81" s="233">
        <f>IFERROR(SUM($Y79:AS79)/SUM($Y77:AS77),0)</f>
        <v>0</v>
      </c>
      <c r="AT81" s="233">
        <f>IFERROR(SUM($Y79:AT79)/SUM($Y77:AT77),0)</f>
        <v>0</v>
      </c>
      <c r="AU81" s="233">
        <f>IFERROR(SUM($Y79:AU79)/SUM($Y77:AU77),0)</f>
        <v>0</v>
      </c>
      <c r="AV81" s="233">
        <f>IFERROR(SUM($Y79:AV79)/SUM($Y77:AV77),0)</f>
        <v>0</v>
      </c>
      <c r="AW81" s="233">
        <f>IFERROR(SUM($Y79:AW79)/SUM($Y77:AW77),0)</f>
        <v>0</v>
      </c>
      <c r="AX81" s="233">
        <f>IFERROR(SUM($Y79:AX79)/SUM($Y77:AX77),0)</f>
        <v>0</v>
      </c>
      <c r="AY81" s="233">
        <f>IFERROR(SUM($Y79:AY79)/SUM($Y77:AY77),0)</f>
        <v>0</v>
      </c>
      <c r="AZ81" s="233">
        <f>IFERROR(SUM($Y79:AZ79)/SUM($Y77:AZ77),0)</f>
        <v>0</v>
      </c>
      <c r="BA81" s="233">
        <f>IFERROR(SUM($Y79:BA79)/SUM($Y77:BA77),0)</f>
        <v>0</v>
      </c>
      <c r="BB81" s="233">
        <f>IFERROR(SUM($Y79:BB79)/SUM($Y77:BB77),0)</f>
        <v>0</v>
      </c>
      <c r="BC81" s="233">
        <f>IFERROR(SUM($Y79:BC79)/SUM($Y77:BC77),0)</f>
        <v>0</v>
      </c>
      <c r="BD81" s="233">
        <f>IFERROR(SUM($Y79:BD79)/SUM($Y77:BD77),0)</f>
        <v>0</v>
      </c>
      <c r="BE81" s="233">
        <f>IFERROR(SUM($Y79:BE79)/SUM($Y77:BE77),0)</f>
        <v>0</v>
      </c>
      <c r="BF81" s="233">
        <f>IFERROR(SUM($Y79:BF79)/SUM($Y77:BF77),0)</f>
        <v>0</v>
      </c>
      <c r="BG81" s="233">
        <f>IFERROR(SUM($Y79:BG79)/SUM($Y77:BG77),0)</f>
        <v>0</v>
      </c>
      <c r="BH81" s="233">
        <f>IFERROR(SUM($Y79:BH79)/SUM($Y77:BH77),0)</f>
        <v>0</v>
      </c>
      <c r="BI81" s="233">
        <f>IFERROR(SUM($Y79:BI79)/SUM($Y77:BI77),0)</f>
        <v>0</v>
      </c>
      <c r="BJ81" s="233">
        <f>IFERROR(SUM($Y79:BJ79)/SUM($Y77:BJ77),0)</f>
        <v>0</v>
      </c>
      <c r="BK81" s="233">
        <f>IFERROR(SUM($Y79:BK79)/SUM($Y77:BK77),0)</f>
        <v>0</v>
      </c>
      <c r="BL81" s="233">
        <f>IFERROR(SUM($Y79:BL79)/SUM($Y77:BL77),0)</f>
        <v>0</v>
      </c>
      <c r="BM81" s="233">
        <f>IFERROR(SUM($Y79:BM79)/SUM($Y77:BM77),0)</f>
        <v>0</v>
      </c>
      <c r="BN81" s="233">
        <f>IFERROR(SUM($Y79:BN79)/SUM($Y77:BN77),0)</f>
        <v>0</v>
      </c>
      <c r="BO81" s="233">
        <f>IFERROR(SUM($Y79:BO79)/SUM($Y77:BO77),0)</f>
        <v>0</v>
      </c>
      <c r="BP81" s="233">
        <f>IFERROR(SUM($Y79:BP79)/SUM($Y77:BP77),0)</f>
        <v>0</v>
      </c>
      <c r="BQ81" s="233">
        <f>IFERROR(SUM($Y79:BQ79)/SUM($Y77:BQ77),0)</f>
        <v>0</v>
      </c>
      <c r="BR81" s="233">
        <f>IFERROR(SUM($Y79:BR79)/SUM($Y77:BR77),0)</f>
        <v>0</v>
      </c>
      <c r="BS81" s="233">
        <f>IFERROR(SUM($Y79:BS79)/SUM($Y77:BS77),0)</f>
        <v>0</v>
      </c>
      <c r="BT81" s="233">
        <f>IFERROR(SUM($Y79:BT79)/SUM($Y77:BT77),0)</f>
        <v>0</v>
      </c>
      <c r="BU81" s="233">
        <f>IFERROR(SUM($Y79:BU79)/SUM($Y77:BU77),0)</f>
        <v>0</v>
      </c>
      <c r="BV81" s="233">
        <f>IFERROR(SUM($Y79:BV79)/SUM($Y77:BV77),0)</f>
        <v>0</v>
      </c>
      <c r="BW81" s="233">
        <f>IFERROR(SUM($Y79:BW79)/SUM($Y77:BW77),0)</f>
        <v>0</v>
      </c>
      <c r="BX81" s="233">
        <f>IFERROR(SUM($Y79:BX79)/SUM($Y77:BX77),0)</f>
        <v>0</v>
      </c>
      <c r="BY81" s="233">
        <f>IFERROR(SUM($Y79:BY79)/SUM($Y77:BY77),0)</f>
        <v>0</v>
      </c>
      <c r="BZ81" s="233">
        <f>IFERROR(SUM($Y79:BZ79)/SUM($Y77:BZ77),0)</f>
        <v>0</v>
      </c>
      <c r="CA81" s="233">
        <f>IFERROR(SUM($Y79:CA79)/SUM($Y77:CA77),0)</f>
        <v>0</v>
      </c>
      <c r="CB81" s="233">
        <f>IFERROR(SUM($Y79:CB79)/SUM($Y77:CB77),0)</f>
        <v>0</v>
      </c>
      <c r="CC81" s="233">
        <f>IFERROR(SUM($Y79:CC79)/SUM($Y77:CC77),0)</f>
        <v>0</v>
      </c>
      <c r="CD81" s="233">
        <f>IFERROR(SUM($Y79:CD79)/SUM($Y77:CD77),0)</f>
        <v>0</v>
      </c>
      <c r="CE81" s="233">
        <f>IFERROR(SUM($Y79:CE79)/SUM($Y77:CE77),0)</f>
        <v>0</v>
      </c>
      <c r="CF81" s="233">
        <f>IFERROR(SUM($Y79:CF79)/SUM($Y77:CF77),0)</f>
        <v>0</v>
      </c>
      <c r="CG81" s="233">
        <f>IFERROR(SUM($Y79:CG79)/SUM($Y77:CG77),0)</f>
        <v>0</v>
      </c>
      <c r="CH81" s="233">
        <f>IFERROR(SUM($Y79:CH79)/SUM($Y77:CH77),0)</f>
        <v>0</v>
      </c>
      <c r="CI81" s="233">
        <f>IFERROR(SUM($Y79:CI79)/SUM($Y77:CI77),0)</f>
        <v>0</v>
      </c>
      <c r="CJ81" s="233">
        <f>IFERROR(SUM($Y79:CJ79)/SUM($Y77:CJ77),0)</f>
        <v>0</v>
      </c>
      <c r="CK81" s="233">
        <f>IFERROR(SUM($Y79:CK79)/SUM($Y77:CK77),0)</f>
        <v>0</v>
      </c>
      <c r="CL81" s="233">
        <f>IFERROR(SUM($Y79:CL79)/SUM($Y77:CL77),0)</f>
        <v>0</v>
      </c>
      <c r="CM81" s="233">
        <f>IFERROR(SUM($Y79:CM79)/SUM($Y77:CM77),0)</f>
        <v>0</v>
      </c>
      <c r="CN81" s="233">
        <f>IFERROR(SUM($Y79:CN79)/SUM($Y77:CN77),0)</f>
        <v>0</v>
      </c>
      <c r="CO81" s="233">
        <f>IFERROR(SUM($Y79:CO79)/SUM($Y77:CO77),0)</f>
        <v>0</v>
      </c>
      <c r="CP81" s="233">
        <f>IFERROR(SUM($Y79:CP79)/SUM($Y77:CP77),0)</f>
        <v>0</v>
      </c>
      <c r="CQ81" s="233">
        <f>IFERROR(SUM($Y79:CQ79)/SUM($Y77:CQ77),0)</f>
        <v>0</v>
      </c>
      <c r="CR81" s="233">
        <f>IFERROR(SUM($Y79:CR79)/SUM($Y77:CR77),0)</f>
        <v>0</v>
      </c>
      <c r="CS81" s="233">
        <f>IFERROR(SUM($Y79:CS79)/SUM($Y77:CS77),0)</f>
        <v>0</v>
      </c>
      <c r="CT81" s="233">
        <f>IFERROR(SUM($Y79:CT79)/SUM($Y77:CT77),0)</f>
        <v>0</v>
      </c>
      <c r="CU81" s="233">
        <f>IFERROR(SUM($Y79:CU79)/SUM($Y77:CU77),0)</f>
        <v>0</v>
      </c>
      <c r="CV81" s="233">
        <f>IFERROR(SUM($Y79:CV79)/SUM($Y77:CV77),0)</f>
        <v>0</v>
      </c>
      <c r="CW81" s="233">
        <f>IFERROR(SUM($Y79:CW79)/SUM($Y77:CW77),0)</f>
        <v>0</v>
      </c>
      <c r="CX81" s="233">
        <f>IFERROR(SUM($Y79:CX79)/SUM($Y77:CX77),0)</f>
        <v>0</v>
      </c>
      <c r="CY81" s="233">
        <f>IFERROR(SUM($Y79:CY79)/SUM($Y77:CY77),0)</f>
        <v>0</v>
      </c>
      <c r="CZ81" s="233">
        <f>IFERROR(SUM($Y79:CZ79)/SUM($Y77:CZ77),0)</f>
        <v>0</v>
      </c>
      <c r="DA81" s="233">
        <f>IFERROR(SUM($Y79:DA79)/SUM($Y77:DA77),0)</f>
        <v>0</v>
      </c>
      <c r="DB81" s="233">
        <f>IFERROR(SUM($Y79:DB79)/SUM($Y77:DB77),0)</f>
        <v>0</v>
      </c>
      <c r="DC81" s="233">
        <f>IFERROR(SUM($Y79:DC79)/SUM($Y77:DC77),0)</f>
        <v>0</v>
      </c>
      <c r="DD81" s="233">
        <f>IFERROR(SUM($Y79:DD79)/SUM($Y77:DD77),0)</f>
        <v>0</v>
      </c>
      <c r="DE81" s="233">
        <f>IFERROR(SUM($Y79:DE79)/SUM($Y77:DE77),0)</f>
        <v>0</v>
      </c>
      <c r="DF81" s="233">
        <f>IFERROR(SUM($Y79:DF79)/SUM($Y77:DF77),0)</f>
        <v>0</v>
      </c>
      <c r="DG81" s="233">
        <f>IFERROR(SUM($Y79:DG79)/SUM($Y77:DG77),0)</f>
        <v>0</v>
      </c>
      <c r="DH81" s="233">
        <f>IFERROR(SUM($Y79:DH79)/SUM($Y77:DH77),0)</f>
        <v>0</v>
      </c>
      <c r="DI81" s="233">
        <f>IFERROR(SUM($Y79:DI79)/SUM($Y77:DI77),0)</f>
        <v>0</v>
      </c>
      <c r="DJ81" s="233">
        <f>IFERROR(SUM($Y79:DJ79)/SUM($Y77:DJ77),0)</f>
        <v>0</v>
      </c>
      <c r="DK81" s="233">
        <f>IFERROR(SUM($Y79:DK79)/SUM($Y77:DK77),0)</f>
        <v>0</v>
      </c>
      <c r="DL81" s="233">
        <f>IFERROR(SUM($Y79:DL79)/SUM($Y77:DL77),0)</f>
        <v>0</v>
      </c>
      <c r="DM81" s="233">
        <f>IFERROR(SUM($Y79:DM79)/SUM($Y77:DM77),0)</f>
        <v>0</v>
      </c>
      <c r="DN81" s="233">
        <f>IFERROR(SUM($Y79:DN79)/SUM($Y77:DN77),0)</f>
        <v>0</v>
      </c>
      <c r="DO81" s="233">
        <f>IFERROR(SUM($Y79:DO79)/SUM($Y77:DO77),0)</f>
        <v>0</v>
      </c>
      <c r="DP81" s="233">
        <f>IFERROR(SUM($Y79:DP79)/SUM($Y77:DP77),0)</f>
        <v>0</v>
      </c>
      <c r="DQ81" s="233">
        <f>IFERROR(SUM($Y79:DQ79)/SUM($Y77:DQ77),0)</f>
        <v>0</v>
      </c>
      <c r="DR81" s="233">
        <f>IFERROR(SUM($Y79:DR79)/SUM($Y77:DR77),0)</f>
        <v>0</v>
      </c>
      <c r="DS81" s="233">
        <f>IFERROR(SUM($Y79:DS79)/SUM($Y77:DS77),0)</f>
        <v>0</v>
      </c>
      <c r="DT81" s="233">
        <f>IFERROR(SUM($Y79:DT79)/SUM($Y77:DT77),0)</f>
        <v>0</v>
      </c>
      <c r="DU81" s="233">
        <f>IFERROR(SUM($Y79:DU79)/SUM($Y77:DU77),0)</f>
        <v>0</v>
      </c>
      <c r="DV81" s="233">
        <f>IFERROR(SUM($Y79:DV79)/SUM($Y77:DV77),0)</f>
        <v>0</v>
      </c>
      <c r="DW81" s="233">
        <f>IFERROR(SUM($Y79:DW79)/SUM($Y77:DW77),0)</f>
        <v>0</v>
      </c>
      <c r="DX81" s="233">
        <f>IFERROR(SUM($Y79:DX79)/SUM($Y77:DX77),0)</f>
        <v>0</v>
      </c>
      <c r="DY81" s="233">
        <f>IFERROR(SUM($Y79:DY79)/SUM($Y77:DY77),0)</f>
        <v>0</v>
      </c>
      <c r="DZ81" s="233">
        <f>IFERROR(SUM($Y79:DZ79)/SUM($Y77:DZ77),0)</f>
        <v>0</v>
      </c>
      <c r="EA81" s="233">
        <f>IFERROR(SUM($Y79:EA79)/SUM($Y77:EA77),0)</f>
        <v>0</v>
      </c>
      <c r="EB81" s="233">
        <f>IFERROR(SUM($Y79:EB79)/SUM($Y77:EB77),0)</f>
        <v>0</v>
      </c>
      <c r="EC81" s="233">
        <f>IFERROR(SUM($Y79:EC79)/SUM($Y77:EC77),0)</f>
        <v>0</v>
      </c>
      <c r="ED81" s="233">
        <f>IFERROR(SUM($Y79:ED79)/SUM($Y77:ED77),0)</f>
        <v>0</v>
      </c>
      <c r="EE81" s="233">
        <f>IFERROR(SUM($Y79:EE79)/SUM($Y77:EE77),0)</f>
        <v>0</v>
      </c>
      <c r="EF81" s="233">
        <f>IFERROR(SUM($Y79:EF79)/SUM($Y77:EF77),0)</f>
        <v>0</v>
      </c>
      <c r="EG81" s="234">
        <f>IFERROR(SUM($Y79:EG79)/SUM($Y77:EG77),0)</f>
        <v>0</v>
      </c>
      <c r="EI81" s="201">
        <f>N79-N77</f>
        <v>0</v>
      </c>
    </row>
    <row r="82" spans="2:139" ht="16.05" customHeight="1" x14ac:dyDescent="0.25">
      <c r="B82" s="155" t="str">
        <f>'B2-规划信息'!B41</f>
        <v>XS14</v>
      </c>
      <c r="C82" s="156">
        <f>'B2-规划信息'!C41</f>
        <v>0</v>
      </c>
      <c r="D82" s="157">
        <f>'B2-规划信息'!D41</f>
        <v>0</v>
      </c>
      <c r="E82" s="175">
        <f>'B2-规划信息'!E41</f>
        <v>0</v>
      </c>
      <c r="F82" s="157">
        <f>'B2-规划信息'!F41</f>
        <v>0</v>
      </c>
      <c r="G82" s="175">
        <f>'B2-规划信息'!G41</f>
        <v>0</v>
      </c>
      <c r="H82" s="156">
        <f>'B2-规划信息'!H41</f>
        <v>0</v>
      </c>
      <c r="I82" s="182">
        <f>'B2-规划信息'!L41</f>
        <v>0</v>
      </c>
      <c r="J82" s="149" t="str">
        <f>"签约"&amp;IF(D82="车位","个数","面积")</f>
        <v>签约面积</v>
      </c>
      <c r="K82" s="171" t="s">
        <v>352</v>
      </c>
      <c r="L82" s="207"/>
      <c r="M82" s="188">
        <f>N82-L82</f>
        <v>0</v>
      </c>
      <c r="N82" s="194">
        <f>SUM(Y82:EG82)</f>
        <v>0</v>
      </c>
      <c r="O82" s="822">
        <f t="shared" ref="O82:X83" si="261">SUMIF($Y$1:$EG$1,O$3,$Y82:$EG82)</f>
        <v>0</v>
      </c>
      <c r="P82" s="823">
        <f t="shared" si="261"/>
        <v>0</v>
      </c>
      <c r="Q82" s="823">
        <f t="shared" si="261"/>
        <v>0</v>
      </c>
      <c r="R82" s="823">
        <f t="shared" si="261"/>
        <v>0</v>
      </c>
      <c r="S82" s="823">
        <f t="shared" si="261"/>
        <v>0</v>
      </c>
      <c r="T82" s="823">
        <f t="shared" si="261"/>
        <v>0</v>
      </c>
      <c r="U82" s="823">
        <f t="shared" si="261"/>
        <v>0</v>
      </c>
      <c r="V82" s="823">
        <f t="shared" si="261"/>
        <v>0</v>
      </c>
      <c r="W82" s="823">
        <f t="shared" si="261"/>
        <v>0</v>
      </c>
      <c r="X82" s="824">
        <f t="shared" si="261"/>
        <v>0</v>
      </c>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05"/>
      <c r="DI82" s="205"/>
      <c r="DJ82" s="205"/>
      <c r="DK82" s="205"/>
      <c r="DL82" s="205"/>
      <c r="DM82" s="205"/>
      <c r="DN82" s="205"/>
      <c r="DO82" s="205"/>
      <c r="DP82" s="205"/>
      <c r="DQ82" s="205"/>
      <c r="DR82" s="205"/>
      <c r="DS82" s="205"/>
      <c r="DT82" s="205"/>
      <c r="DU82" s="205"/>
      <c r="DV82" s="205"/>
      <c r="DW82" s="205"/>
      <c r="DX82" s="205"/>
      <c r="DY82" s="205"/>
      <c r="DZ82" s="205"/>
      <c r="EA82" s="205"/>
      <c r="EB82" s="205"/>
      <c r="EC82" s="205"/>
      <c r="ED82" s="205"/>
      <c r="EE82" s="205"/>
      <c r="EF82" s="205"/>
      <c r="EG82" s="229"/>
      <c r="EI82" s="201">
        <f>N82-SUM(O82:X82)</f>
        <v>0</v>
      </c>
    </row>
    <row r="83" spans="2:139" ht="16.05" customHeight="1" x14ac:dyDescent="0.25">
      <c r="B83" s="158" t="str">
        <f t="shared" ref="B83:B87" si="262">B82</f>
        <v>XS14</v>
      </c>
      <c r="C83" s="159">
        <f t="shared" ref="C83:C87" si="263">C82</f>
        <v>0</v>
      </c>
      <c r="D83" s="160">
        <f t="shared" ref="D83:D87" si="264">D82</f>
        <v>0</v>
      </c>
      <c r="E83" s="176">
        <f t="shared" ref="E83:E87" si="265">E82</f>
        <v>0</v>
      </c>
      <c r="F83" s="160">
        <f t="shared" ref="F83:F87" si="266">F82</f>
        <v>0</v>
      </c>
      <c r="G83" s="176">
        <f t="shared" ref="G83:G87" si="267">G82</f>
        <v>0</v>
      </c>
      <c r="H83" s="159">
        <f t="shared" ref="H83:I87" si="268">H82</f>
        <v>0</v>
      </c>
      <c r="I83" s="183">
        <f t="shared" si="268"/>
        <v>0</v>
      </c>
      <c r="J83" s="149" t="s">
        <v>347</v>
      </c>
      <c r="K83" s="171" t="s">
        <v>353</v>
      </c>
      <c r="L83" s="207"/>
      <c r="M83" s="188">
        <f t="shared" ref="M83:M85" si="269">N83-L83</f>
        <v>0</v>
      </c>
      <c r="N83" s="194">
        <f>SUM(Y83:EG83)</f>
        <v>0</v>
      </c>
      <c r="O83" s="822">
        <f t="shared" si="261"/>
        <v>0</v>
      </c>
      <c r="P83" s="823">
        <f t="shared" si="261"/>
        <v>0</v>
      </c>
      <c r="Q83" s="823">
        <f t="shared" si="261"/>
        <v>0</v>
      </c>
      <c r="R83" s="823">
        <f t="shared" si="261"/>
        <v>0</v>
      </c>
      <c r="S83" s="823">
        <f t="shared" si="261"/>
        <v>0</v>
      </c>
      <c r="T83" s="823">
        <f t="shared" si="261"/>
        <v>0</v>
      </c>
      <c r="U83" s="823">
        <f t="shared" si="261"/>
        <v>0</v>
      </c>
      <c r="V83" s="823">
        <f t="shared" si="261"/>
        <v>0</v>
      </c>
      <c r="W83" s="823">
        <f t="shared" si="261"/>
        <v>0</v>
      </c>
      <c r="X83" s="824">
        <f t="shared" si="261"/>
        <v>0</v>
      </c>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05"/>
      <c r="DI83" s="205"/>
      <c r="DJ83" s="205"/>
      <c r="DK83" s="205"/>
      <c r="DL83" s="205"/>
      <c r="DM83" s="205"/>
      <c r="DN83" s="205"/>
      <c r="DO83" s="205"/>
      <c r="DP83" s="205"/>
      <c r="DQ83" s="205"/>
      <c r="DR83" s="205"/>
      <c r="DS83" s="205"/>
      <c r="DT83" s="205"/>
      <c r="DU83" s="205"/>
      <c r="DV83" s="205"/>
      <c r="DW83" s="205"/>
      <c r="DX83" s="205"/>
      <c r="DY83" s="205"/>
      <c r="DZ83" s="205"/>
      <c r="EA83" s="205"/>
      <c r="EB83" s="205"/>
      <c r="EC83" s="205"/>
      <c r="ED83" s="205"/>
      <c r="EE83" s="205"/>
      <c r="EF83" s="205"/>
      <c r="EG83" s="229"/>
      <c r="EI83" s="201">
        <f t="shared" ref="EI83" si="270">N83-SUM(O83:X83)</f>
        <v>0</v>
      </c>
    </row>
    <row r="84" spans="2:139" ht="16.05" customHeight="1" x14ac:dyDescent="0.25">
      <c r="B84" s="153" t="str">
        <f t="shared" si="262"/>
        <v>XS14</v>
      </c>
      <c r="C84" s="154">
        <f t="shared" si="263"/>
        <v>0</v>
      </c>
      <c r="D84" s="152">
        <f t="shared" si="264"/>
        <v>0</v>
      </c>
      <c r="E84" s="177">
        <f t="shared" si="265"/>
        <v>0</v>
      </c>
      <c r="F84" s="152">
        <f t="shared" si="266"/>
        <v>0</v>
      </c>
      <c r="G84" s="177">
        <f t="shared" si="267"/>
        <v>0</v>
      </c>
      <c r="H84" s="154">
        <f t="shared" si="268"/>
        <v>0</v>
      </c>
      <c r="I84" s="184">
        <f t="shared" si="268"/>
        <v>0</v>
      </c>
      <c r="J84" s="149" t="s">
        <v>348</v>
      </c>
      <c r="K84" s="171" t="s">
        <v>354</v>
      </c>
      <c r="L84" s="207"/>
      <c r="M84" s="188">
        <f t="shared" si="269"/>
        <v>0</v>
      </c>
      <c r="N84" s="194">
        <f>IFERROR(N83/N82*10000,0)</f>
        <v>0</v>
      </c>
      <c r="O84" s="822">
        <f>IFERROR(O83/O82*10000,0)</f>
        <v>0</v>
      </c>
      <c r="P84" s="823">
        <f t="shared" ref="P84" si="271">IFERROR(P83/P82*10000,0)</f>
        <v>0</v>
      </c>
      <c r="Q84" s="823">
        <f t="shared" ref="Q84" si="272">IFERROR(Q83/Q82*10000,0)</f>
        <v>0</v>
      </c>
      <c r="R84" s="823">
        <f t="shared" ref="R84" si="273">IFERROR(R83/R82*10000,0)</f>
        <v>0</v>
      </c>
      <c r="S84" s="823">
        <f>IFERROR(S83/S82*10000,0)</f>
        <v>0</v>
      </c>
      <c r="T84" s="823">
        <f t="shared" ref="T84" si="274">IFERROR(T83/T82*10000,0)</f>
        <v>0</v>
      </c>
      <c r="U84" s="823">
        <f t="shared" ref="U84" si="275">IFERROR(U83/U82*10000,0)</f>
        <v>0</v>
      </c>
      <c r="V84" s="823">
        <f t="shared" ref="V84" si="276">IFERROR(V83/V82*10000,0)</f>
        <v>0</v>
      </c>
      <c r="W84" s="823">
        <f t="shared" ref="W84" si="277">IFERROR(W83/W82*10000,0)</f>
        <v>0</v>
      </c>
      <c r="X84" s="824">
        <f t="shared" ref="X84" si="278">IFERROR(X83/X82*10000,0)</f>
        <v>0</v>
      </c>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29"/>
      <c r="EI84" s="201">
        <f>I84-N82</f>
        <v>0</v>
      </c>
    </row>
    <row r="85" spans="2:139" ht="16.05" customHeight="1" x14ac:dyDescent="0.25">
      <c r="B85" s="158" t="str">
        <f t="shared" si="262"/>
        <v>XS14</v>
      </c>
      <c r="C85" s="159">
        <f t="shared" si="263"/>
        <v>0</v>
      </c>
      <c r="D85" s="160">
        <f t="shared" si="264"/>
        <v>0</v>
      </c>
      <c r="E85" s="176">
        <f t="shared" si="265"/>
        <v>0</v>
      </c>
      <c r="F85" s="160">
        <f t="shared" si="266"/>
        <v>0</v>
      </c>
      <c r="G85" s="176">
        <f t="shared" si="267"/>
        <v>0</v>
      </c>
      <c r="H85" s="159">
        <f t="shared" si="268"/>
        <v>0</v>
      </c>
      <c r="I85" s="183">
        <f t="shared" si="268"/>
        <v>0</v>
      </c>
      <c r="J85" s="149" t="s">
        <v>349</v>
      </c>
      <c r="K85" s="171" t="s">
        <v>353</v>
      </c>
      <c r="L85" s="207"/>
      <c r="M85" s="188">
        <f t="shared" si="269"/>
        <v>0</v>
      </c>
      <c r="N85" s="194">
        <f>SUM(Y85:EG85)</f>
        <v>0</v>
      </c>
      <c r="O85" s="822">
        <f t="shared" ref="O85:X85" si="279">SUMIF($Y$1:$EG$1,O$3,$Y85:$EG85)</f>
        <v>0</v>
      </c>
      <c r="P85" s="823">
        <f t="shared" si="279"/>
        <v>0</v>
      </c>
      <c r="Q85" s="823">
        <f t="shared" si="279"/>
        <v>0</v>
      </c>
      <c r="R85" s="823">
        <f t="shared" si="279"/>
        <v>0</v>
      </c>
      <c r="S85" s="823">
        <f t="shared" si="279"/>
        <v>0</v>
      </c>
      <c r="T85" s="823">
        <f t="shared" si="279"/>
        <v>0</v>
      </c>
      <c r="U85" s="823">
        <f t="shared" si="279"/>
        <v>0</v>
      </c>
      <c r="V85" s="823">
        <f t="shared" si="279"/>
        <v>0</v>
      </c>
      <c r="W85" s="823">
        <f t="shared" si="279"/>
        <v>0</v>
      </c>
      <c r="X85" s="824">
        <f t="shared" si="279"/>
        <v>0</v>
      </c>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29"/>
      <c r="EI85" s="201">
        <f>N85-SUM(O85:X85)</f>
        <v>0</v>
      </c>
    </row>
    <row r="86" spans="2:139" ht="16.05" customHeight="1" x14ac:dyDescent="0.25">
      <c r="B86" s="158" t="str">
        <f t="shared" si="262"/>
        <v>XS14</v>
      </c>
      <c r="C86" s="159">
        <f t="shared" si="263"/>
        <v>0</v>
      </c>
      <c r="D86" s="160">
        <f t="shared" si="264"/>
        <v>0</v>
      </c>
      <c r="E86" s="176">
        <f t="shared" si="265"/>
        <v>0</v>
      </c>
      <c r="F86" s="160">
        <f t="shared" si="266"/>
        <v>0</v>
      </c>
      <c r="G86" s="176">
        <f t="shared" si="267"/>
        <v>0</v>
      </c>
      <c r="H86" s="159">
        <f t="shared" si="268"/>
        <v>0</v>
      </c>
      <c r="I86" s="183">
        <f t="shared" si="268"/>
        <v>0</v>
      </c>
      <c r="J86" s="149" t="s">
        <v>350</v>
      </c>
      <c r="K86" s="171" t="s">
        <v>355</v>
      </c>
      <c r="L86" s="208"/>
      <c r="M86" s="190"/>
      <c r="N86" s="196">
        <f>SUM(O86:X86)</f>
        <v>0</v>
      </c>
      <c r="O86" s="825">
        <f>IFERROR(O82/$N82,0)</f>
        <v>0</v>
      </c>
      <c r="P86" s="826">
        <f t="shared" ref="P86:X86" si="280">IFERROR(P82/$N82,0)</f>
        <v>0</v>
      </c>
      <c r="Q86" s="826">
        <f t="shared" si="280"/>
        <v>0</v>
      </c>
      <c r="R86" s="826">
        <f t="shared" si="280"/>
        <v>0</v>
      </c>
      <c r="S86" s="826">
        <f t="shared" si="280"/>
        <v>0</v>
      </c>
      <c r="T86" s="826">
        <f t="shared" si="280"/>
        <v>0</v>
      </c>
      <c r="U86" s="826">
        <f t="shared" si="280"/>
        <v>0</v>
      </c>
      <c r="V86" s="826">
        <f t="shared" si="280"/>
        <v>0</v>
      </c>
      <c r="W86" s="826">
        <f t="shared" si="280"/>
        <v>0</v>
      </c>
      <c r="X86" s="827">
        <f t="shared" si="280"/>
        <v>0</v>
      </c>
      <c r="Y86" s="231">
        <f>IFERROR(SUM($Y82:Y82)/$I84,0)</f>
        <v>0</v>
      </c>
      <c r="Z86" s="231">
        <f>IFERROR(SUM($Y82:Z82)/$I84,0)</f>
        <v>0</v>
      </c>
      <c r="AA86" s="231">
        <f>IFERROR(SUM($Y82:AA82)/$I84,0)</f>
        <v>0</v>
      </c>
      <c r="AB86" s="231">
        <f>IFERROR(SUM($Y82:AB82)/$I84,0)</f>
        <v>0</v>
      </c>
      <c r="AC86" s="231">
        <f>IFERROR(SUM($Y82:AC82)/$I84,0)</f>
        <v>0</v>
      </c>
      <c r="AD86" s="231">
        <f>IFERROR(SUM($Y82:AD82)/$I84,0)</f>
        <v>0</v>
      </c>
      <c r="AE86" s="231">
        <f>IFERROR(SUM($Y82:AE82)/$I84,0)</f>
        <v>0</v>
      </c>
      <c r="AF86" s="231">
        <f>IFERROR(SUM($Y82:AF82)/$I84,0)</f>
        <v>0</v>
      </c>
      <c r="AG86" s="231">
        <f>IFERROR(SUM($Y82:AG82)/$I84,0)</f>
        <v>0</v>
      </c>
      <c r="AH86" s="231">
        <f>IFERROR(SUM($Y82:AH82)/$I84,0)</f>
        <v>0</v>
      </c>
      <c r="AI86" s="231">
        <f>IFERROR(SUM($Y82:AI82)/$I84,0)</f>
        <v>0</v>
      </c>
      <c r="AJ86" s="231">
        <f>IFERROR(SUM($Y82:AJ82)/$I84,0)</f>
        <v>0</v>
      </c>
      <c r="AK86" s="231">
        <f>IFERROR(SUM($Y82:AK82)/$I84,0)</f>
        <v>0</v>
      </c>
      <c r="AL86" s="231">
        <f>IFERROR(SUM($Y82:AL82)/$I84,0)</f>
        <v>0</v>
      </c>
      <c r="AM86" s="231">
        <f>IFERROR(SUM($Y82:AM82)/$I84,0)</f>
        <v>0</v>
      </c>
      <c r="AN86" s="231">
        <f>IFERROR(SUM($Y82:AN82)/$I84,0)</f>
        <v>0</v>
      </c>
      <c r="AO86" s="231">
        <f>IFERROR(SUM($Y82:AO82)/$I84,0)</f>
        <v>0</v>
      </c>
      <c r="AP86" s="231">
        <f>IFERROR(SUM($Y82:AP82)/$I84,0)</f>
        <v>0</v>
      </c>
      <c r="AQ86" s="231">
        <f>IFERROR(SUM($Y82:AQ82)/$I84,0)</f>
        <v>0</v>
      </c>
      <c r="AR86" s="231">
        <f>IFERROR(SUM($Y82:AR82)/$I84,0)</f>
        <v>0</v>
      </c>
      <c r="AS86" s="231">
        <f>IFERROR(SUM($Y82:AS82)/$I84,0)</f>
        <v>0</v>
      </c>
      <c r="AT86" s="231">
        <f>IFERROR(SUM($Y82:AT82)/$I84,0)</f>
        <v>0</v>
      </c>
      <c r="AU86" s="231">
        <f>IFERROR(SUM($Y82:AU82)/$I84,0)</f>
        <v>0</v>
      </c>
      <c r="AV86" s="231">
        <f>IFERROR(SUM($Y82:AV82)/$I84,0)</f>
        <v>0</v>
      </c>
      <c r="AW86" s="231">
        <f>IFERROR(SUM($Y82:AW82)/$I84,0)</f>
        <v>0</v>
      </c>
      <c r="AX86" s="231">
        <f>IFERROR(SUM($Y82:AX82)/$I84,0)</f>
        <v>0</v>
      </c>
      <c r="AY86" s="231">
        <f>IFERROR(SUM($Y82:AY82)/$I84,0)</f>
        <v>0</v>
      </c>
      <c r="AZ86" s="231">
        <f>IFERROR(SUM($Y82:AZ82)/$I84,0)</f>
        <v>0</v>
      </c>
      <c r="BA86" s="231">
        <f>IFERROR(SUM($Y82:BA82)/$I84,0)</f>
        <v>0</v>
      </c>
      <c r="BB86" s="231">
        <f>IFERROR(SUM($Y82:BB82)/$I84,0)</f>
        <v>0</v>
      </c>
      <c r="BC86" s="231">
        <f>IFERROR(SUM($Y82:BC82)/$I84,0)</f>
        <v>0</v>
      </c>
      <c r="BD86" s="231">
        <f>IFERROR(SUM($Y82:BD82)/$I84,0)</f>
        <v>0</v>
      </c>
      <c r="BE86" s="231">
        <f>IFERROR(SUM($Y82:BE82)/$I84,0)</f>
        <v>0</v>
      </c>
      <c r="BF86" s="231">
        <f>IFERROR(SUM($Y82:BF82)/$I84,0)</f>
        <v>0</v>
      </c>
      <c r="BG86" s="231">
        <f>IFERROR(SUM($Y82:BG82)/$I84,0)</f>
        <v>0</v>
      </c>
      <c r="BH86" s="231">
        <f>IFERROR(SUM($Y82:BH82)/$I84,0)</f>
        <v>0</v>
      </c>
      <c r="BI86" s="231">
        <f>IFERROR(SUM($Y82:BI82)/$I84,0)</f>
        <v>0</v>
      </c>
      <c r="BJ86" s="231">
        <f>IFERROR(SUM($Y82:BJ82)/$I84,0)</f>
        <v>0</v>
      </c>
      <c r="BK86" s="231">
        <f>IFERROR(SUM($Y82:BK82)/$I84,0)</f>
        <v>0</v>
      </c>
      <c r="BL86" s="231">
        <f>IFERROR(SUM($Y82:BL82)/$I84,0)</f>
        <v>0</v>
      </c>
      <c r="BM86" s="231">
        <f>IFERROR(SUM($Y82:BM82)/$I84,0)</f>
        <v>0</v>
      </c>
      <c r="BN86" s="231">
        <f>IFERROR(SUM($Y82:BN82)/$I84,0)</f>
        <v>0</v>
      </c>
      <c r="BO86" s="231">
        <f>IFERROR(SUM($Y82:BO82)/$I84,0)</f>
        <v>0</v>
      </c>
      <c r="BP86" s="231">
        <f>IFERROR(SUM($Y82:BP82)/$I84,0)</f>
        <v>0</v>
      </c>
      <c r="BQ86" s="231">
        <f>IFERROR(SUM($Y82:BQ82)/$I84,0)</f>
        <v>0</v>
      </c>
      <c r="BR86" s="231">
        <f>IFERROR(SUM($Y82:BR82)/$I84,0)</f>
        <v>0</v>
      </c>
      <c r="BS86" s="231">
        <f>IFERROR(SUM($Y82:BS82)/$I84,0)</f>
        <v>0</v>
      </c>
      <c r="BT86" s="231">
        <f>IFERROR(SUM($Y82:BT82)/$I84,0)</f>
        <v>0</v>
      </c>
      <c r="BU86" s="231">
        <f>IFERROR(SUM($Y82:BU82)/$I84,0)</f>
        <v>0</v>
      </c>
      <c r="BV86" s="231">
        <f>IFERROR(SUM($Y82:BV82)/$I84,0)</f>
        <v>0</v>
      </c>
      <c r="BW86" s="231">
        <f>IFERROR(SUM($Y82:BW82)/$I84,0)</f>
        <v>0</v>
      </c>
      <c r="BX86" s="231">
        <f>IFERROR(SUM($Y82:BX82)/$I84,0)</f>
        <v>0</v>
      </c>
      <c r="BY86" s="231">
        <f>IFERROR(SUM($Y82:BY82)/$I84,0)</f>
        <v>0</v>
      </c>
      <c r="BZ86" s="231">
        <f>IFERROR(SUM($Y82:BZ82)/$I84,0)</f>
        <v>0</v>
      </c>
      <c r="CA86" s="231">
        <f>IFERROR(SUM($Y82:CA82)/$I84,0)</f>
        <v>0</v>
      </c>
      <c r="CB86" s="231">
        <f>IFERROR(SUM($Y82:CB82)/$I84,0)</f>
        <v>0</v>
      </c>
      <c r="CC86" s="231">
        <f>IFERROR(SUM($Y82:CC82)/$I84,0)</f>
        <v>0</v>
      </c>
      <c r="CD86" s="231">
        <f>IFERROR(SUM($Y82:CD82)/$I84,0)</f>
        <v>0</v>
      </c>
      <c r="CE86" s="231">
        <f>IFERROR(SUM($Y82:CE82)/$I84,0)</f>
        <v>0</v>
      </c>
      <c r="CF86" s="231">
        <f>IFERROR(SUM($Y82:CF82)/$I84,0)</f>
        <v>0</v>
      </c>
      <c r="CG86" s="231">
        <f>IFERROR(SUM($Y82:CG82)/$I84,0)</f>
        <v>0</v>
      </c>
      <c r="CH86" s="231">
        <f>IFERROR(SUM($Y82:CH82)/$I84,0)</f>
        <v>0</v>
      </c>
      <c r="CI86" s="231">
        <f>IFERROR(SUM($Y82:CI82)/$I84,0)</f>
        <v>0</v>
      </c>
      <c r="CJ86" s="231">
        <f>IFERROR(SUM($Y82:CJ82)/$I84,0)</f>
        <v>0</v>
      </c>
      <c r="CK86" s="231">
        <f>IFERROR(SUM($Y82:CK82)/$I84,0)</f>
        <v>0</v>
      </c>
      <c r="CL86" s="231">
        <f>IFERROR(SUM($Y82:CL82)/$I84,0)</f>
        <v>0</v>
      </c>
      <c r="CM86" s="231">
        <f>IFERROR(SUM($Y82:CM82)/$I84,0)</f>
        <v>0</v>
      </c>
      <c r="CN86" s="231">
        <f>IFERROR(SUM($Y82:CN82)/$I84,0)</f>
        <v>0</v>
      </c>
      <c r="CO86" s="231">
        <f>IFERROR(SUM($Y82:CO82)/$I84,0)</f>
        <v>0</v>
      </c>
      <c r="CP86" s="231">
        <f>IFERROR(SUM($Y82:CP82)/$I84,0)</f>
        <v>0</v>
      </c>
      <c r="CQ86" s="231">
        <f>IFERROR(SUM($Y82:CQ82)/$I84,0)</f>
        <v>0</v>
      </c>
      <c r="CR86" s="231">
        <f>IFERROR(SUM($Y82:CR82)/$I84,0)</f>
        <v>0</v>
      </c>
      <c r="CS86" s="231">
        <f>IFERROR(SUM($Y82:CS82)/$I84,0)</f>
        <v>0</v>
      </c>
      <c r="CT86" s="231">
        <f>IFERROR(SUM($Y82:CT82)/$I84,0)</f>
        <v>0</v>
      </c>
      <c r="CU86" s="231">
        <f>IFERROR(SUM($Y82:CU82)/$I84,0)</f>
        <v>0</v>
      </c>
      <c r="CV86" s="231">
        <f>IFERROR(SUM($Y82:CV82)/$I84,0)</f>
        <v>0</v>
      </c>
      <c r="CW86" s="231">
        <f>IFERROR(SUM($Y82:CW82)/$I84,0)</f>
        <v>0</v>
      </c>
      <c r="CX86" s="231">
        <f>IFERROR(SUM($Y82:CX82)/$I84,0)</f>
        <v>0</v>
      </c>
      <c r="CY86" s="231">
        <f>IFERROR(SUM($Y82:CY82)/$I84,0)</f>
        <v>0</v>
      </c>
      <c r="CZ86" s="231">
        <f>IFERROR(SUM($Y82:CZ82)/$I84,0)</f>
        <v>0</v>
      </c>
      <c r="DA86" s="231">
        <f>IFERROR(SUM($Y82:DA82)/$I84,0)</f>
        <v>0</v>
      </c>
      <c r="DB86" s="231">
        <f>IFERROR(SUM($Y82:DB82)/$I84,0)</f>
        <v>0</v>
      </c>
      <c r="DC86" s="231">
        <f>IFERROR(SUM($Y82:DC82)/$I84,0)</f>
        <v>0</v>
      </c>
      <c r="DD86" s="231">
        <f>IFERROR(SUM($Y82:DD82)/$I84,0)</f>
        <v>0</v>
      </c>
      <c r="DE86" s="231">
        <f>IFERROR(SUM($Y82:DE82)/$I84,0)</f>
        <v>0</v>
      </c>
      <c r="DF86" s="231">
        <f>IFERROR(SUM($Y82:DF82)/$I84,0)</f>
        <v>0</v>
      </c>
      <c r="DG86" s="231">
        <f>IFERROR(SUM($Y82:DG82)/$I84,0)</f>
        <v>0</v>
      </c>
      <c r="DH86" s="231">
        <f>IFERROR(SUM($Y82:DH82)/$I84,0)</f>
        <v>0</v>
      </c>
      <c r="DI86" s="231">
        <f>IFERROR(SUM($Y82:DI82)/$I84,0)</f>
        <v>0</v>
      </c>
      <c r="DJ86" s="231">
        <f>IFERROR(SUM($Y82:DJ82)/$I84,0)</f>
        <v>0</v>
      </c>
      <c r="DK86" s="231">
        <f>IFERROR(SUM($Y82:DK82)/$I84,0)</f>
        <v>0</v>
      </c>
      <c r="DL86" s="231">
        <f>IFERROR(SUM($Y82:DL82)/$I84,0)</f>
        <v>0</v>
      </c>
      <c r="DM86" s="231">
        <f>IFERROR(SUM($Y82:DM82)/$I84,0)</f>
        <v>0</v>
      </c>
      <c r="DN86" s="231">
        <f>IFERROR(SUM($Y82:DN82)/$I84,0)</f>
        <v>0</v>
      </c>
      <c r="DO86" s="231">
        <f>IFERROR(SUM($Y82:DO82)/$I84,0)</f>
        <v>0</v>
      </c>
      <c r="DP86" s="231">
        <f>IFERROR(SUM($Y82:DP82)/$I84,0)</f>
        <v>0</v>
      </c>
      <c r="DQ86" s="231">
        <f>IFERROR(SUM($Y82:DQ82)/$I84,0)</f>
        <v>0</v>
      </c>
      <c r="DR86" s="231">
        <f>IFERROR(SUM($Y82:DR82)/$I84,0)</f>
        <v>0</v>
      </c>
      <c r="DS86" s="231">
        <f>IFERROR(SUM($Y82:DS82)/$I84,0)</f>
        <v>0</v>
      </c>
      <c r="DT86" s="231">
        <f>IFERROR(SUM($Y82:DT82)/$I84,0)</f>
        <v>0</v>
      </c>
      <c r="DU86" s="231">
        <f>IFERROR(SUM($Y82:DU82)/$I84,0)</f>
        <v>0</v>
      </c>
      <c r="DV86" s="231">
        <f>IFERROR(SUM($Y82:DV82)/$I84,0)</f>
        <v>0</v>
      </c>
      <c r="DW86" s="231">
        <f>IFERROR(SUM($Y82:DW82)/$I84,0)</f>
        <v>0</v>
      </c>
      <c r="DX86" s="231">
        <f>IFERROR(SUM($Y82:DX82)/$I84,0)</f>
        <v>0</v>
      </c>
      <c r="DY86" s="231">
        <f>IFERROR(SUM($Y82:DY82)/$I84,0)</f>
        <v>0</v>
      </c>
      <c r="DZ86" s="231">
        <f>IFERROR(SUM($Y82:DZ82)/$I84,0)</f>
        <v>0</v>
      </c>
      <c r="EA86" s="231">
        <f>IFERROR(SUM($Y82:EA82)/$I84,0)</f>
        <v>0</v>
      </c>
      <c r="EB86" s="231">
        <f>IFERROR(SUM($Y82:EB82)/$I84,0)</f>
        <v>0</v>
      </c>
      <c r="EC86" s="231">
        <f>IFERROR(SUM($Y82:EC82)/$I84,0)</f>
        <v>0</v>
      </c>
      <c r="ED86" s="231">
        <f>IFERROR(SUM($Y82:ED82)/$I84,0)</f>
        <v>0</v>
      </c>
      <c r="EE86" s="231">
        <f>IFERROR(SUM($Y82:EE82)/$I84,0)</f>
        <v>0</v>
      </c>
      <c r="EF86" s="231">
        <f>IFERROR(SUM($Y82:EF82)/$I84,0)</f>
        <v>0</v>
      </c>
      <c r="EG86" s="232">
        <f>IFERROR(SUM($Y82:EG82)/$I84,0)</f>
        <v>0</v>
      </c>
      <c r="EI86" s="201">
        <f>N86-SUM(O86:X86)</f>
        <v>0</v>
      </c>
    </row>
    <row r="87" spans="2:139" ht="16.05" customHeight="1" thickBot="1" x14ac:dyDescent="0.3">
      <c r="B87" s="161" t="str">
        <f t="shared" si="262"/>
        <v>XS14</v>
      </c>
      <c r="C87" s="162">
        <f t="shared" si="263"/>
        <v>0</v>
      </c>
      <c r="D87" s="163">
        <f t="shared" si="264"/>
        <v>0</v>
      </c>
      <c r="E87" s="178">
        <f t="shared" si="265"/>
        <v>0</v>
      </c>
      <c r="F87" s="163">
        <f t="shared" si="266"/>
        <v>0</v>
      </c>
      <c r="G87" s="178">
        <f t="shared" si="267"/>
        <v>0</v>
      </c>
      <c r="H87" s="162">
        <f t="shared" si="268"/>
        <v>0</v>
      </c>
      <c r="I87" s="185">
        <f t="shared" si="268"/>
        <v>0</v>
      </c>
      <c r="J87" s="151" t="s">
        <v>351</v>
      </c>
      <c r="K87" s="172" t="s">
        <v>355</v>
      </c>
      <c r="L87" s="209"/>
      <c r="M87" s="191"/>
      <c r="N87" s="197">
        <f>MAX(O87:X87)</f>
        <v>0</v>
      </c>
      <c r="O87" s="828">
        <f>IFERROR(SUM($O85:O85)/SUM($O83:O83),0)</f>
        <v>0</v>
      </c>
      <c r="P87" s="829">
        <f>IFERROR(SUM($O85:P85)/SUM($O83:P83),0)</f>
        <v>0</v>
      </c>
      <c r="Q87" s="829">
        <f>IFERROR(SUM($O85:Q85)/SUM($O83:Q83),0)</f>
        <v>0</v>
      </c>
      <c r="R87" s="829">
        <f>IFERROR(SUM($O85:R85)/SUM($O83:R83),0)</f>
        <v>0</v>
      </c>
      <c r="S87" s="829">
        <f>IFERROR(SUM($O85:S85)/SUM($O83:S83),0)</f>
        <v>0</v>
      </c>
      <c r="T87" s="829">
        <f>IFERROR(SUM($O85:T85)/SUM($O83:T83),0)</f>
        <v>0</v>
      </c>
      <c r="U87" s="829">
        <f>IFERROR(SUM($O85:U85)/SUM($O83:U83),0)</f>
        <v>0</v>
      </c>
      <c r="V87" s="829">
        <f>IFERROR(SUM($O85:V85)/SUM($O83:V83),0)</f>
        <v>0</v>
      </c>
      <c r="W87" s="829">
        <f>IFERROR(SUM($O85:W85)/SUM($O83:W83),0)</f>
        <v>0</v>
      </c>
      <c r="X87" s="830">
        <f>IFERROR(SUM($O85:X85)/SUM($O83:X83),0)</f>
        <v>0</v>
      </c>
      <c r="Y87" s="233">
        <f>IFERROR(SUM($Y85:Y85)/SUM($Y83:Y83),0)</f>
        <v>0</v>
      </c>
      <c r="Z87" s="233">
        <f>IFERROR(SUM($Y85:Z85)/SUM($Y83:Z83),0)</f>
        <v>0</v>
      </c>
      <c r="AA87" s="233">
        <f>IFERROR(SUM($Y85:AA85)/SUM($Y83:AA83),0)</f>
        <v>0</v>
      </c>
      <c r="AB87" s="233">
        <f>IFERROR(SUM($Y85:AB85)/SUM($Y83:AB83),0)</f>
        <v>0</v>
      </c>
      <c r="AC87" s="233">
        <f>IFERROR(SUM($Y85:AC85)/SUM($Y83:AC83),0)</f>
        <v>0</v>
      </c>
      <c r="AD87" s="233">
        <f>IFERROR(SUM($Y85:AD85)/SUM($Y83:AD83),0)</f>
        <v>0</v>
      </c>
      <c r="AE87" s="233">
        <f>IFERROR(SUM($Y85:AE85)/SUM($Y83:AE83),0)</f>
        <v>0</v>
      </c>
      <c r="AF87" s="233">
        <f>IFERROR(SUM($Y85:AF85)/SUM($Y83:AF83),0)</f>
        <v>0</v>
      </c>
      <c r="AG87" s="233">
        <f>IFERROR(SUM($Y85:AG85)/SUM($Y83:AG83),0)</f>
        <v>0</v>
      </c>
      <c r="AH87" s="233">
        <f>IFERROR(SUM($Y85:AH85)/SUM($Y83:AH83),0)</f>
        <v>0</v>
      </c>
      <c r="AI87" s="233">
        <f>IFERROR(SUM($Y85:AI85)/SUM($Y83:AI83),0)</f>
        <v>0</v>
      </c>
      <c r="AJ87" s="233">
        <f>IFERROR(SUM($Y85:AJ85)/SUM($Y83:AJ83),0)</f>
        <v>0</v>
      </c>
      <c r="AK87" s="233">
        <f>IFERROR(SUM($Y85:AK85)/SUM($Y83:AK83),0)</f>
        <v>0</v>
      </c>
      <c r="AL87" s="233">
        <f>IFERROR(SUM($Y85:AL85)/SUM($Y83:AL83),0)</f>
        <v>0</v>
      </c>
      <c r="AM87" s="233">
        <f>IFERROR(SUM($Y85:AM85)/SUM($Y83:AM83),0)</f>
        <v>0</v>
      </c>
      <c r="AN87" s="233">
        <f>IFERROR(SUM($Y85:AN85)/SUM($Y83:AN83),0)</f>
        <v>0</v>
      </c>
      <c r="AO87" s="233">
        <f>IFERROR(SUM($Y85:AO85)/SUM($Y83:AO83),0)</f>
        <v>0</v>
      </c>
      <c r="AP87" s="233">
        <f>IFERROR(SUM($Y85:AP85)/SUM($Y83:AP83),0)</f>
        <v>0</v>
      </c>
      <c r="AQ87" s="233">
        <f>IFERROR(SUM($Y85:AQ85)/SUM($Y83:AQ83),0)</f>
        <v>0</v>
      </c>
      <c r="AR87" s="233">
        <f>IFERROR(SUM($Y85:AR85)/SUM($Y83:AR83),0)</f>
        <v>0</v>
      </c>
      <c r="AS87" s="233">
        <f>IFERROR(SUM($Y85:AS85)/SUM($Y83:AS83),0)</f>
        <v>0</v>
      </c>
      <c r="AT87" s="233">
        <f>IFERROR(SUM($Y85:AT85)/SUM($Y83:AT83),0)</f>
        <v>0</v>
      </c>
      <c r="AU87" s="233">
        <f>IFERROR(SUM($Y85:AU85)/SUM($Y83:AU83),0)</f>
        <v>0</v>
      </c>
      <c r="AV87" s="233">
        <f>IFERROR(SUM($Y85:AV85)/SUM($Y83:AV83),0)</f>
        <v>0</v>
      </c>
      <c r="AW87" s="233">
        <f>IFERROR(SUM($Y85:AW85)/SUM($Y83:AW83),0)</f>
        <v>0</v>
      </c>
      <c r="AX87" s="233">
        <f>IFERROR(SUM($Y85:AX85)/SUM($Y83:AX83),0)</f>
        <v>0</v>
      </c>
      <c r="AY87" s="233">
        <f>IFERROR(SUM($Y85:AY85)/SUM($Y83:AY83),0)</f>
        <v>0</v>
      </c>
      <c r="AZ87" s="233">
        <f>IFERROR(SUM($Y85:AZ85)/SUM($Y83:AZ83),0)</f>
        <v>0</v>
      </c>
      <c r="BA87" s="233">
        <f>IFERROR(SUM($Y85:BA85)/SUM($Y83:BA83),0)</f>
        <v>0</v>
      </c>
      <c r="BB87" s="233">
        <f>IFERROR(SUM($Y85:BB85)/SUM($Y83:BB83),0)</f>
        <v>0</v>
      </c>
      <c r="BC87" s="233">
        <f>IFERROR(SUM($Y85:BC85)/SUM($Y83:BC83),0)</f>
        <v>0</v>
      </c>
      <c r="BD87" s="233">
        <f>IFERROR(SUM($Y85:BD85)/SUM($Y83:BD83),0)</f>
        <v>0</v>
      </c>
      <c r="BE87" s="233">
        <f>IFERROR(SUM($Y85:BE85)/SUM($Y83:BE83),0)</f>
        <v>0</v>
      </c>
      <c r="BF87" s="233">
        <f>IFERROR(SUM($Y85:BF85)/SUM($Y83:BF83),0)</f>
        <v>0</v>
      </c>
      <c r="BG87" s="233">
        <f>IFERROR(SUM($Y85:BG85)/SUM($Y83:BG83),0)</f>
        <v>0</v>
      </c>
      <c r="BH87" s="233">
        <f>IFERROR(SUM($Y85:BH85)/SUM($Y83:BH83),0)</f>
        <v>0</v>
      </c>
      <c r="BI87" s="233">
        <f>IFERROR(SUM($Y85:BI85)/SUM($Y83:BI83),0)</f>
        <v>0</v>
      </c>
      <c r="BJ87" s="233">
        <f>IFERROR(SUM($Y85:BJ85)/SUM($Y83:BJ83),0)</f>
        <v>0</v>
      </c>
      <c r="BK87" s="233">
        <f>IFERROR(SUM($Y85:BK85)/SUM($Y83:BK83),0)</f>
        <v>0</v>
      </c>
      <c r="BL87" s="233">
        <f>IFERROR(SUM($Y85:BL85)/SUM($Y83:BL83),0)</f>
        <v>0</v>
      </c>
      <c r="BM87" s="233">
        <f>IFERROR(SUM($Y85:BM85)/SUM($Y83:BM83),0)</f>
        <v>0</v>
      </c>
      <c r="BN87" s="233">
        <f>IFERROR(SUM($Y85:BN85)/SUM($Y83:BN83),0)</f>
        <v>0</v>
      </c>
      <c r="BO87" s="233">
        <f>IFERROR(SUM($Y85:BO85)/SUM($Y83:BO83),0)</f>
        <v>0</v>
      </c>
      <c r="BP87" s="233">
        <f>IFERROR(SUM($Y85:BP85)/SUM($Y83:BP83),0)</f>
        <v>0</v>
      </c>
      <c r="BQ87" s="233">
        <f>IFERROR(SUM($Y85:BQ85)/SUM($Y83:BQ83),0)</f>
        <v>0</v>
      </c>
      <c r="BR87" s="233">
        <f>IFERROR(SUM($Y85:BR85)/SUM($Y83:BR83),0)</f>
        <v>0</v>
      </c>
      <c r="BS87" s="233">
        <f>IFERROR(SUM($Y85:BS85)/SUM($Y83:BS83),0)</f>
        <v>0</v>
      </c>
      <c r="BT87" s="233">
        <f>IFERROR(SUM($Y85:BT85)/SUM($Y83:BT83),0)</f>
        <v>0</v>
      </c>
      <c r="BU87" s="233">
        <f>IFERROR(SUM($Y85:BU85)/SUM($Y83:BU83),0)</f>
        <v>0</v>
      </c>
      <c r="BV87" s="233">
        <f>IFERROR(SUM($Y85:BV85)/SUM($Y83:BV83),0)</f>
        <v>0</v>
      </c>
      <c r="BW87" s="233">
        <f>IFERROR(SUM($Y85:BW85)/SUM($Y83:BW83),0)</f>
        <v>0</v>
      </c>
      <c r="BX87" s="233">
        <f>IFERROR(SUM($Y85:BX85)/SUM($Y83:BX83),0)</f>
        <v>0</v>
      </c>
      <c r="BY87" s="233">
        <f>IFERROR(SUM($Y85:BY85)/SUM($Y83:BY83),0)</f>
        <v>0</v>
      </c>
      <c r="BZ87" s="233">
        <f>IFERROR(SUM($Y85:BZ85)/SUM($Y83:BZ83),0)</f>
        <v>0</v>
      </c>
      <c r="CA87" s="233">
        <f>IFERROR(SUM($Y85:CA85)/SUM($Y83:CA83),0)</f>
        <v>0</v>
      </c>
      <c r="CB87" s="233">
        <f>IFERROR(SUM($Y85:CB85)/SUM($Y83:CB83),0)</f>
        <v>0</v>
      </c>
      <c r="CC87" s="233">
        <f>IFERROR(SUM($Y85:CC85)/SUM($Y83:CC83),0)</f>
        <v>0</v>
      </c>
      <c r="CD87" s="233">
        <f>IFERROR(SUM($Y85:CD85)/SUM($Y83:CD83),0)</f>
        <v>0</v>
      </c>
      <c r="CE87" s="233">
        <f>IFERROR(SUM($Y85:CE85)/SUM($Y83:CE83),0)</f>
        <v>0</v>
      </c>
      <c r="CF87" s="233">
        <f>IFERROR(SUM($Y85:CF85)/SUM($Y83:CF83),0)</f>
        <v>0</v>
      </c>
      <c r="CG87" s="233">
        <f>IFERROR(SUM($Y85:CG85)/SUM($Y83:CG83),0)</f>
        <v>0</v>
      </c>
      <c r="CH87" s="233">
        <f>IFERROR(SUM($Y85:CH85)/SUM($Y83:CH83),0)</f>
        <v>0</v>
      </c>
      <c r="CI87" s="233">
        <f>IFERROR(SUM($Y85:CI85)/SUM($Y83:CI83),0)</f>
        <v>0</v>
      </c>
      <c r="CJ87" s="233">
        <f>IFERROR(SUM($Y85:CJ85)/SUM($Y83:CJ83),0)</f>
        <v>0</v>
      </c>
      <c r="CK87" s="233">
        <f>IFERROR(SUM($Y85:CK85)/SUM($Y83:CK83),0)</f>
        <v>0</v>
      </c>
      <c r="CL87" s="233">
        <f>IFERROR(SUM($Y85:CL85)/SUM($Y83:CL83),0)</f>
        <v>0</v>
      </c>
      <c r="CM87" s="233">
        <f>IFERROR(SUM($Y85:CM85)/SUM($Y83:CM83),0)</f>
        <v>0</v>
      </c>
      <c r="CN87" s="233">
        <f>IFERROR(SUM($Y85:CN85)/SUM($Y83:CN83),0)</f>
        <v>0</v>
      </c>
      <c r="CO87" s="233">
        <f>IFERROR(SUM($Y85:CO85)/SUM($Y83:CO83),0)</f>
        <v>0</v>
      </c>
      <c r="CP87" s="233">
        <f>IFERROR(SUM($Y85:CP85)/SUM($Y83:CP83),0)</f>
        <v>0</v>
      </c>
      <c r="CQ87" s="233">
        <f>IFERROR(SUM($Y85:CQ85)/SUM($Y83:CQ83),0)</f>
        <v>0</v>
      </c>
      <c r="CR87" s="233">
        <f>IFERROR(SUM($Y85:CR85)/SUM($Y83:CR83),0)</f>
        <v>0</v>
      </c>
      <c r="CS87" s="233">
        <f>IFERROR(SUM($Y85:CS85)/SUM($Y83:CS83),0)</f>
        <v>0</v>
      </c>
      <c r="CT87" s="233">
        <f>IFERROR(SUM($Y85:CT85)/SUM($Y83:CT83),0)</f>
        <v>0</v>
      </c>
      <c r="CU87" s="233">
        <f>IFERROR(SUM($Y85:CU85)/SUM($Y83:CU83),0)</f>
        <v>0</v>
      </c>
      <c r="CV87" s="233">
        <f>IFERROR(SUM($Y85:CV85)/SUM($Y83:CV83),0)</f>
        <v>0</v>
      </c>
      <c r="CW87" s="233">
        <f>IFERROR(SUM($Y85:CW85)/SUM($Y83:CW83),0)</f>
        <v>0</v>
      </c>
      <c r="CX87" s="233">
        <f>IFERROR(SUM($Y85:CX85)/SUM($Y83:CX83),0)</f>
        <v>0</v>
      </c>
      <c r="CY87" s="233">
        <f>IFERROR(SUM($Y85:CY85)/SUM($Y83:CY83),0)</f>
        <v>0</v>
      </c>
      <c r="CZ87" s="233">
        <f>IFERROR(SUM($Y85:CZ85)/SUM($Y83:CZ83),0)</f>
        <v>0</v>
      </c>
      <c r="DA87" s="233">
        <f>IFERROR(SUM($Y85:DA85)/SUM($Y83:DA83),0)</f>
        <v>0</v>
      </c>
      <c r="DB87" s="233">
        <f>IFERROR(SUM($Y85:DB85)/SUM($Y83:DB83),0)</f>
        <v>0</v>
      </c>
      <c r="DC87" s="233">
        <f>IFERROR(SUM($Y85:DC85)/SUM($Y83:DC83),0)</f>
        <v>0</v>
      </c>
      <c r="DD87" s="233">
        <f>IFERROR(SUM($Y85:DD85)/SUM($Y83:DD83),0)</f>
        <v>0</v>
      </c>
      <c r="DE87" s="233">
        <f>IFERROR(SUM($Y85:DE85)/SUM($Y83:DE83),0)</f>
        <v>0</v>
      </c>
      <c r="DF87" s="233">
        <f>IFERROR(SUM($Y85:DF85)/SUM($Y83:DF83),0)</f>
        <v>0</v>
      </c>
      <c r="DG87" s="233">
        <f>IFERROR(SUM($Y85:DG85)/SUM($Y83:DG83),0)</f>
        <v>0</v>
      </c>
      <c r="DH87" s="233">
        <f>IFERROR(SUM($Y85:DH85)/SUM($Y83:DH83),0)</f>
        <v>0</v>
      </c>
      <c r="DI87" s="233">
        <f>IFERROR(SUM($Y85:DI85)/SUM($Y83:DI83),0)</f>
        <v>0</v>
      </c>
      <c r="DJ87" s="233">
        <f>IFERROR(SUM($Y85:DJ85)/SUM($Y83:DJ83),0)</f>
        <v>0</v>
      </c>
      <c r="DK87" s="233">
        <f>IFERROR(SUM($Y85:DK85)/SUM($Y83:DK83),0)</f>
        <v>0</v>
      </c>
      <c r="DL87" s="233">
        <f>IFERROR(SUM($Y85:DL85)/SUM($Y83:DL83),0)</f>
        <v>0</v>
      </c>
      <c r="DM87" s="233">
        <f>IFERROR(SUM($Y85:DM85)/SUM($Y83:DM83),0)</f>
        <v>0</v>
      </c>
      <c r="DN87" s="233">
        <f>IFERROR(SUM($Y85:DN85)/SUM($Y83:DN83),0)</f>
        <v>0</v>
      </c>
      <c r="DO87" s="233">
        <f>IFERROR(SUM($Y85:DO85)/SUM($Y83:DO83),0)</f>
        <v>0</v>
      </c>
      <c r="DP87" s="233">
        <f>IFERROR(SUM($Y85:DP85)/SUM($Y83:DP83),0)</f>
        <v>0</v>
      </c>
      <c r="DQ87" s="233">
        <f>IFERROR(SUM($Y85:DQ85)/SUM($Y83:DQ83),0)</f>
        <v>0</v>
      </c>
      <c r="DR87" s="233">
        <f>IFERROR(SUM($Y85:DR85)/SUM($Y83:DR83),0)</f>
        <v>0</v>
      </c>
      <c r="DS87" s="233">
        <f>IFERROR(SUM($Y85:DS85)/SUM($Y83:DS83),0)</f>
        <v>0</v>
      </c>
      <c r="DT87" s="233">
        <f>IFERROR(SUM($Y85:DT85)/SUM($Y83:DT83),0)</f>
        <v>0</v>
      </c>
      <c r="DU87" s="233">
        <f>IFERROR(SUM($Y85:DU85)/SUM($Y83:DU83),0)</f>
        <v>0</v>
      </c>
      <c r="DV87" s="233">
        <f>IFERROR(SUM($Y85:DV85)/SUM($Y83:DV83),0)</f>
        <v>0</v>
      </c>
      <c r="DW87" s="233">
        <f>IFERROR(SUM($Y85:DW85)/SUM($Y83:DW83),0)</f>
        <v>0</v>
      </c>
      <c r="DX87" s="233">
        <f>IFERROR(SUM($Y85:DX85)/SUM($Y83:DX83),0)</f>
        <v>0</v>
      </c>
      <c r="DY87" s="233">
        <f>IFERROR(SUM($Y85:DY85)/SUM($Y83:DY83),0)</f>
        <v>0</v>
      </c>
      <c r="DZ87" s="233">
        <f>IFERROR(SUM($Y85:DZ85)/SUM($Y83:DZ83),0)</f>
        <v>0</v>
      </c>
      <c r="EA87" s="233">
        <f>IFERROR(SUM($Y85:EA85)/SUM($Y83:EA83),0)</f>
        <v>0</v>
      </c>
      <c r="EB87" s="233">
        <f>IFERROR(SUM($Y85:EB85)/SUM($Y83:EB83),0)</f>
        <v>0</v>
      </c>
      <c r="EC87" s="233">
        <f>IFERROR(SUM($Y85:EC85)/SUM($Y83:EC83),0)</f>
        <v>0</v>
      </c>
      <c r="ED87" s="233">
        <f>IFERROR(SUM($Y85:ED85)/SUM($Y83:ED83),0)</f>
        <v>0</v>
      </c>
      <c r="EE87" s="233">
        <f>IFERROR(SUM($Y85:EE85)/SUM($Y83:EE83),0)</f>
        <v>0</v>
      </c>
      <c r="EF87" s="233">
        <f>IFERROR(SUM($Y85:EF85)/SUM($Y83:EF83),0)</f>
        <v>0</v>
      </c>
      <c r="EG87" s="234">
        <f>IFERROR(SUM($Y85:EG85)/SUM($Y83:EG83),0)</f>
        <v>0</v>
      </c>
      <c r="EI87" s="201">
        <f>N85-N83</f>
        <v>0</v>
      </c>
    </row>
    <row r="88" spans="2:139" ht="16.05" customHeight="1" x14ac:dyDescent="0.25">
      <c r="B88" s="155" t="str">
        <f>'B2-规划信息'!B42</f>
        <v>XS15</v>
      </c>
      <c r="C88" s="156">
        <f>'B2-规划信息'!C42</f>
        <v>0</v>
      </c>
      <c r="D88" s="157">
        <f>'B2-规划信息'!D42</f>
        <v>0</v>
      </c>
      <c r="E88" s="175">
        <f>'B2-规划信息'!E42</f>
        <v>0</v>
      </c>
      <c r="F88" s="157">
        <f>'B2-规划信息'!F42</f>
        <v>0</v>
      </c>
      <c r="G88" s="175">
        <f>'B2-规划信息'!G42</f>
        <v>0</v>
      </c>
      <c r="H88" s="156">
        <f>'B2-规划信息'!H42</f>
        <v>0</v>
      </c>
      <c r="I88" s="182">
        <f>'B2-规划信息'!L42</f>
        <v>0</v>
      </c>
      <c r="J88" s="149" t="str">
        <f>"签约"&amp;IF(D88="车位","个数","面积")</f>
        <v>签约面积</v>
      </c>
      <c r="K88" s="171" t="s">
        <v>352</v>
      </c>
      <c r="L88" s="207"/>
      <c r="M88" s="188">
        <f>N88-L88</f>
        <v>0</v>
      </c>
      <c r="N88" s="194">
        <f>SUM(Y88:EG88)</f>
        <v>0</v>
      </c>
      <c r="O88" s="822">
        <f t="shared" ref="O88:X89" si="281">SUMIF($Y$1:$EG$1,O$3,$Y88:$EG88)</f>
        <v>0</v>
      </c>
      <c r="P88" s="823">
        <f t="shared" si="281"/>
        <v>0</v>
      </c>
      <c r="Q88" s="823">
        <f t="shared" si="281"/>
        <v>0</v>
      </c>
      <c r="R88" s="823">
        <f t="shared" si="281"/>
        <v>0</v>
      </c>
      <c r="S88" s="823">
        <f t="shared" si="281"/>
        <v>0</v>
      </c>
      <c r="T88" s="823">
        <f t="shared" si="281"/>
        <v>0</v>
      </c>
      <c r="U88" s="823">
        <f t="shared" si="281"/>
        <v>0</v>
      </c>
      <c r="V88" s="823">
        <f t="shared" si="281"/>
        <v>0</v>
      </c>
      <c r="W88" s="823">
        <f t="shared" si="281"/>
        <v>0</v>
      </c>
      <c r="X88" s="824">
        <f t="shared" si="281"/>
        <v>0</v>
      </c>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29"/>
      <c r="EI88" s="201">
        <f>N88-SUM(O88:X88)</f>
        <v>0</v>
      </c>
    </row>
    <row r="89" spans="2:139" ht="16.05" customHeight="1" x14ac:dyDescent="0.25">
      <c r="B89" s="158" t="str">
        <f t="shared" ref="B89:B93" si="282">B88</f>
        <v>XS15</v>
      </c>
      <c r="C89" s="159">
        <f t="shared" ref="C89:C93" si="283">C88</f>
        <v>0</v>
      </c>
      <c r="D89" s="160">
        <f t="shared" ref="D89:D93" si="284">D88</f>
        <v>0</v>
      </c>
      <c r="E89" s="176">
        <f t="shared" ref="E89:E93" si="285">E88</f>
        <v>0</v>
      </c>
      <c r="F89" s="160">
        <f t="shared" ref="F89:F93" si="286">F88</f>
        <v>0</v>
      </c>
      <c r="G89" s="176">
        <f t="shared" ref="G89:G93" si="287">G88</f>
        <v>0</v>
      </c>
      <c r="H89" s="159">
        <f t="shared" ref="H89:I93" si="288">H88</f>
        <v>0</v>
      </c>
      <c r="I89" s="183">
        <f t="shared" si="288"/>
        <v>0</v>
      </c>
      <c r="J89" s="149" t="s">
        <v>347</v>
      </c>
      <c r="K89" s="171" t="s">
        <v>353</v>
      </c>
      <c r="L89" s="207"/>
      <c r="M89" s="188">
        <f t="shared" ref="M89:M91" si="289">N89-L89</f>
        <v>0</v>
      </c>
      <c r="N89" s="194">
        <f>SUM(Y89:EG89)</f>
        <v>0</v>
      </c>
      <c r="O89" s="822">
        <f t="shared" si="281"/>
        <v>0</v>
      </c>
      <c r="P89" s="823">
        <f t="shared" si="281"/>
        <v>0</v>
      </c>
      <c r="Q89" s="823">
        <f t="shared" si="281"/>
        <v>0</v>
      </c>
      <c r="R89" s="823">
        <f t="shared" si="281"/>
        <v>0</v>
      </c>
      <c r="S89" s="823">
        <f t="shared" si="281"/>
        <v>0</v>
      </c>
      <c r="T89" s="823">
        <f t="shared" si="281"/>
        <v>0</v>
      </c>
      <c r="U89" s="823">
        <f t="shared" si="281"/>
        <v>0</v>
      </c>
      <c r="V89" s="823">
        <f t="shared" si="281"/>
        <v>0</v>
      </c>
      <c r="W89" s="823">
        <f t="shared" si="281"/>
        <v>0</v>
      </c>
      <c r="X89" s="824">
        <f t="shared" si="281"/>
        <v>0</v>
      </c>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05"/>
      <c r="DK89" s="205"/>
      <c r="DL89" s="205"/>
      <c r="DM89" s="205"/>
      <c r="DN89" s="205"/>
      <c r="DO89" s="205"/>
      <c r="DP89" s="205"/>
      <c r="DQ89" s="205"/>
      <c r="DR89" s="205"/>
      <c r="DS89" s="205"/>
      <c r="DT89" s="205"/>
      <c r="DU89" s="205"/>
      <c r="DV89" s="205"/>
      <c r="DW89" s="205"/>
      <c r="DX89" s="205"/>
      <c r="DY89" s="205"/>
      <c r="DZ89" s="205"/>
      <c r="EA89" s="205"/>
      <c r="EB89" s="205"/>
      <c r="EC89" s="205"/>
      <c r="ED89" s="205"/>
      <c r="EE89" s="205"/>
      <c r="EF89" s="205"/>
      <c r="EG89" s="229"/>
      <c r="EI89" s="201">
        <f t="shared" ref="EI89" si="290">N89-SUM(O89:X89)</f>
        <v>0</v>
      </c>
    </row>
    <row r="90" spans="2:139" ht="16.05" customHeight="1" x14ac:dyDescent="0.25">
      <c r="B90" s="153" t="str">
        <f t="shared" si="282"/>
        <v>XS15</v>
      </c>
      <c r="C90" s="154">
        <f t="shared" si="283"/>
        <v>0</v>
      </c>
      <c r="D90" s="152">
        <f t="shared" si="284"/>
        <v>0</v>
      </c>
      <c r="E90" s="177">
        <f t="shared" si="285"/>
        <v>0</v>
      </c>
      <c r="F90" s="152">
        <f t="shared" si="286"/>
        <v>0</v>
      </c>
      <c r="G90" s="177">
        <f t="shared" si="287"/>
        <v>0</v>
      </c>
      <c r="H90" s="154">
        <f t="shared" si="288"/>
        <v>0</v>
      </c>
      <c r="I90" s="184">
        <f t="shared" si="288"/>
        <v>0</v>
      </c>
      <c r="J90" s="149" t="s">
        <v>348</v>
      </c>
      <c r="K90" s="171" t="s">
        <v>354</v>
      </c>
      <c r="L90" s="207"/>
      <c r="M90" s="188">
        <f t="shared" si="289"/>
        <v>0</v>
      </c>
      <c r="N90" s="194">
        <f>IFERROR(N89/N88*10000,0)</f>
        <v>0</v>
      </c>
      <c r="O90" s="822">
        <f>IFERROR(O89/O88*10000,0)</f>
        <v>0</v>
      </c>
      <c r="P90" s="823">
        <f t="shared" ref="P90" si="291">IFERROR(P89/P88*10000,0)</f>
        <v>0</v>
      </c>
      <c r="Q90" s="823">
        <f t="shared" ref="Q90" si="292">IFERROR(Q89/Q88*10000,0)</f>
        <v>0</v>
      </c>
      <c r="R90" s="823">
        <f t="shared" ref="R90" si="293">IFERROR(R89/R88*10000,0)</f>
        <v>0</v>
      </c>
      <c r="S90" s="823">
        <f>IFERROR(S89/S88*10000,0)</f>
        <v>0</v>
      </c>
      <c r="T90" s="823">
        <f t="shared" ref="T90" si="294">IFERROR(T89/T88*10000,0)</f>
        <v>0</v>
      </c>
      <c r="U90" s="823">
        <f t="shared" ref="U90" si="295">IFERROR(U89/U88*10000,0)</f>
        <v>0</v>
      </c>
      <c r="V90" s="823">
        <f t="shared" ref="V90" si="296">IFERROR(V89/V88*10000,0)</f>
        <v>0</v>
      </c>
      <c r="W90" s="823">
        <f t="shared" ref="W90" si="297">IFERROR(W89/W88*10000,0)</f>
        <v>0</v>
      </c>
      <c r="X90" s="824">
        <f t="shared" ref="X90" si="298">IFERROR(X89/X88*10000,0)</f>
        <v>0</v>
      </c>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05"/>
      <c r="DK90" s="205"/>
      <c r="DL90" s="205"/>
      <c r="DM90" s="205"/>
      <c r="DN90" s="205"/>
      <c r="DO90" s="205"/>
      <c r="DP90" s="205"/>
      <c r="DQ90" s="205"/>
      <c r="DR90" s="205"/>
      <c r="DS90" s="205"/>
      <c r="DT90" s="205"/>
      <c r="DU90" s="205"/>
      <c r="DV90" s="205"/>
      <c r="DW90" s="205"/>
      <c r="DX90" s="205"/>
      <c r="DY90" s="205"/>
      <c r="DZ90" s="205"/>
      <c r="EA90" s="205"/>
      <c r="EB90" s="205"/>
      <c r="EC90" s="205"/>
      <c r="ED90" s="205"/>
      <c r="EE90" s="205"/>
      <c r="EF90" s="205"/>
      <c r="EG90" s="229"/>
      <c r="EI90" s="201">
        <f>I90-N88</f>
        <v>0</v>
      </c>
    </row>
    <row r="91" spans="2:139" ht="16.05" customHeight="1" x14ac:dyDescent="0.25">
      <c r="B91" s="158" t="str">
        <f t="shared" si="282"/>
        <v>XS15</v>
      </c>
      <c r="C91" s="159">
        <f t="shared" si="283"/>
        <v>0</v>
      </c>
      <c r="D91" s="160">
        <f t="shared" si="284"/>
        <v>0</v>
      </c>
      <c r="E91" s="176">
        <f t="shared" si="285"/>
        <v>0</v>
      </c>
      <c r="F91" s="160">
        <f t="shared" si="286"/>
        <v>0</v>
      </c>
      <c r="G91" s="176">
        <f t="shared" si="287"/>
        <v>0</v>
      </c>
      <c r="H91" s="159">
        <f t="shared" si="288"/>
        <v>0</v>
      </c>
      <c r="I91" s="183">
        <f t="shared" si="288"/>
        <v>0</v>
      </c>
      <c r="J91" s="149" t="s">
        <v>349</v>
      </c>
      <c r="K91" s="171" t="s">
        <v>353</v>
      </c>
      <c r="L91" s="207"/>
      <c r="M91" s="188">
        <f t="shared" si="289"/>
        <v>0</v>
      </c>
      <c r="N91" s="194">
        <f>SUM(Y91:EG91)</f>
        <v>0</v>
      </c>
      <c r="O91" s="822">
        <f t="shared" ref="O91:X91" si="299">SUMIF($Y$1:$EG$1,O$3,$Y91:$EG91)</f>
        <v>0</v>
      </c>
      <c r="P91" s="823">
        <f t="shared" si="299"/>
        <v>0</v>
      </c>
      <c r="Q91" s="823">
        <f t="shared" si="299"/>
        <v>0</v>
      </c>
      <c r="R91" s="823">
        <f t="shared" si="299"/>
        <v>0</v>
      </c>
      <c r="S91" s="823">
        <f t="shared" si="299"/>
        <v>0</v>
      </c>
      <c r="T91" s="823">
        <f t="shared" si="299"/>
        <v>0</v>
      </c>
      <c r="U91" s="823">
        <f t="shared" si="299"/>
        <v>0</v>
      </c>
      <c r="V91" s="823">
        <f t="shared" si="299"/>
        <v>0</v>
      </c>
      <c r="W91" s="823">
        <f t="shared" si="299"/>
        <v>0</v>
      </c>
      <c r="X91" s="824">
        <f t="shared" si="299"/>
        <v>0</v>
      </c>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05"/>
      <c r="DK91" s="205"/>
      <c r="DL91" s="205"/>
      <c r="DM91" s="205"/>
      <c r="DN91" s="205"/>
      <c r="DO91" s="205"/>
      <c r="DP91" s="205"/>
      <c r="DQ91" s="205"/>
      <c r="DR91" s="205"/>
      <c r="DS91" s="205"/>
      <c r="DT91" s="205"/>
      <c r="DU91" s="205"/>
      <c r="DV91" s="205"/>
      <c r="DW91" s="205"/>
      <c r="DX91" s="205"/>
      <c r="DY91" s="205"/>
      <c r="DZ91" s="205"/>
      <c r="EA91" s="205"/>
      <c r="EB91" s="205"/>
      <c r="EC91" s="205"/>
      <c r="ED91" s="205"/>
      <c r="EE91" s="205"/>
      <c r="EF91" s="205"/>
      <c r="EG91" s="229"/>
      <c r="EI91" s="201">
        <f>N91-SUM(O91:X91)</f>
        <v>0</v>
      </c>
    </row>
    <row r="92" spans="2:139" ht="16.05" customHeight="1" x14ac:dyDescent="0.25">
      <c r="B92" s="158" t="str">
        <f t="shared" si="282"/>
        <v>XS15</v>
      </c>
      <c r="C92" s="159">
        <f t="shared" si="283"/>
        <v>0</v>
      </c>
      <c r="D92" s="160">
        <f t="shared" si="284"/>
        <v>0</v>
      </c>
      <c r="E92" s="176">
        <f t="shared" si="285"/>
        <v>0</v>
      </c>
      <c r="F92" s="160">
        <f t="shared" si="286"/>
        <v>0</v>
      </c>
      <c r="G92" s="176">
        <f t="shared" si="287"/>
        <v>0</v>
      </c>
      <c r="H92" s="159">
        <f t="shared" si="288"/>
        <v>0</v>
      </c>
      <c r="I92" s="183">
        <f t="shared" si="288"/>
        <v>0</v>
      </c>
      <c r="J92" s="149" t="s">
        <v>350</v>
      </c>
      <c r="K92" s="171" t="s">
        <v>355</v>
      </c>
      <c r="L92" s="208"/>
      <c r="M92" s="190"/>
      <c r="N92" s="196">
        <f>SUM(O92:X92)</f>
        <v>0</v>
      </c>
      <c r="O92" s="825">
        <f>IFERROR(O88/$N88,0)</f>
        <v>0</v>
      </c>
      <c r="P92" s="826">
        <f t="shared" ref="P92:X92" si="300">IFERROR(P88/$N88,0)</f>
        <v>0</v>
      </c>
      <c r="Q92" s="826">
        <f t="shared" si="300"/>
        <v>0</v>
      </c>
      <c r="R92" s="826">
        <f t="shared" si="300"/>
        <v>0</v>
      </c>
      <c r="S92" s="826">
        <f t="shared" si="300"/>
        <v>0</v>
      </c>
      <c r="T92" s="826">
        <f t="shared" si="300"/>
        <v>0</v>
      </c>
      <c r="U92" s="826">
        <f t="shared" si="300"/>
        <v>0</v>
      </c>
      <c r="V92" s="826">
        <f t="shared" si="300"/>
        <v>0</v>
      </c>
      <c r="W92" s="826">
        <f t="shared" si="300"/>
        <v>0</v>
      </c>
      <c r="X92" s="827">
        <f t="shared" si="300"/>
        <v>0</v>
      </c>
      <c r="Y92" s="231">
        <f>IFERROR(SUM($Y88:Y88)/$I90,0)</f>
        <v>0</v>
      </c>
      <c r="Z92" s="231">
        <f>IFERROR(SUM($Y88:Z88)/$I90,0)</f>
        <v>0</v>
      </c>
      <c r="AA92" s="231">
        <f>IFERROR(SUM($Y88:AA88)/$I90,0)</f>
        <v>0</v>
      </c>
      <c r="AB92" s="231">
        <f>IFERROR(SUM($Y88:AB88)/$I90,0)</f>
        <v>0</v>
      </c>
      <c r="AC92" s="231">
        <f>IFERROR(SUM($Y88:AC88)/$I90,0)</f>
        <v>0</v>
      </c>
      <c r="AD92" s="231">
        <f>IFERROR(SUM($Y88:AD88)/$I90,0)</f>
        <v>0</v>
      </c>
      <c r="AE92" s="231">
        <f>IFERROR(SUM($Y88:AE88)/$I90,0)</f>
        <v>0</v>
      </c>
      <c r="AF92" s="231">
        <f>IFERROR(SUM($Y88:AF88)/$I90,0)</f>
        <v>0</v>
      </c>
      <c r="AG92" s="231">
        <f>IFERROR(SUM($Y88:AG88)/$I90,0)</f>
        <v>0</v>
      </c>
      <c r="AH92" s="231">
        <f>IFERROR(SUM($Y88:AH88)/$I90,0)</f>
        <v>0</v>
      </c>
      <c r="AI92" s="231">
        <f>IFERROR(SUM($Y88:AI88)/$I90,0)</f>
        <v>0</v>
      </c>
      <c r="AJ92" s="231">
        <f>IFERROR(SUM($Y88:AJ88)/$I90,0)</f>
        <v>0</v>
      </c>
      <c r="AK92" s="231">
        <f>IFERROR(SUM($Y88:AK88)/$I90,0)</f>
        <v>0</v>
      </c>
      <c r="AL92" s="231">
        <f>IFERROR(SUM($Y88:AL88)/$I90,0)</f>
        <v>0</v>
      </c>
      <c r="AM92" s="231">
        <f>IFERROR(SUM($Y88:AM88)/$I90,0)</f>
        <v>0</v>
      </c>
      <c r="AN92" s="231">
        <f>IFERROR(SUM($Y88:AN88)/$I90,0)</f>
        <v>0</v>
      </c>
      <c r="AO92" s="231">
        <f>IFERROR(SUM($Y88:AO88)/$I90,0)</f>
        <v>0</v>
      </c>
      <c r="AP92" s="231">
        <f>IFERROR(SUM($Y88:AP88)/$I90,0)</f>
        <v>0</v>
      </c>
      <c r="AQ92" s="231">
        <f>IFERROR(SUM($Y88:AQ88)/$I90,0)</f>
        <v>0</v>
      </c>
      <c r="AR92" s="231">
        <f>IFERROR(SUM($Y88:AR88)/$I90,0)</f>
        <v>0</v>
      </c>
      <c r="AS92" s="231">
        <f>IFERROR(SUM($Y88:AS88)/$I90,0)</f>
        <v>0</v>
      </c>
      <c r="AT92" s="231">
        <f>IFERROR(SUM($Y88:AT88)/$I90,0)</f>
        <v>0</v>
      </c>
      <c r="AU92" s="231">
        <f>IFERROR(SUM($Y88:AU88)/$I90,0)</f>
        <v>0</v>
      </c>
      <c r="AV92" s="231">
        <f>IFERROR(SUM($Y88:AV88)/$I90,0)</f>
        <v>0</v>
      </c>
      <c r="AW92" s="231">
        <f>IFERROR(SUM($Y88:AW88)/$I90,0)</f>
        <v>0</v>
      </c>
      <c r="AX92" s="231">
        <f>IFERROR(SUM($Y88:AX88)/$I90,0)</f>
        <v>0</v>
      </c>
      <c r="AY92" s="231">
        <f>IFERROR(SUM($Y88:AY88)/$I90,0)</f>
        <v>0</v>
      </c>
      <c r="AZ92" s="231">
        <f>IFERROR(SUM($Y88:AZ88)/$I90,0)</f>
        <v>0</v>
      </c>
      <c r="BA92" s="231">
        <f>IFERROR(SUM($Y88:BA88)/$I90,0)</f>
        <v>0</v>
      </c>
      <c r="BB92" s="231">
        <f>IFERROR(SUM($Y88:BB88)/$I90,0)</f>
        <v>0</v>
      </c>
      <c r="BC92" s="231">
        <f>IFERROR(SUM($Y88:BC88)/$I90,0)</f>
        <v>0</v>
      </c>
      <c r="BD92" s="231">
        <f>IFERROR(SUM($Y88:BD88)/$I90,0)</f>
        <v>0</v>
      </c>
      <c r="BE92" s="231">
        <f>IFERROR(SUM($Y88:BE88)/$I90,0)</f>
        <v>0</v>
      </c>
      <c r="BF92" s="231">
        <f>IFERROR(SUM($Y88:BF88)/$I90,0)</f>
        <v>0</v>
      </c>
      <c r="BG92" s="231">
        <f>IFERROR(SUM($Y88:BG88)/$I90,0)</f>
        <v>0</v>
      </c>
      <c r="BH92" s="231">
        <f>IFERROR(SUM($Y88:BH88)/$I90,0)</f>
        <v>0</v>
      </c>
      <c r="BI92" s="231">
        <f>IFERROR(SUM($Y88:BI88)/$I90,0)</f>
        <v>0</v>
      </c>
      <c r="BJ92" s="231">
        <f>IFERROR(SUM($Y88:BJ88)/$I90,0)</f>
        <v>0</v>
      </c>
      <c r="BK92" s="231">
        <f>IFERROR(SUM($Y88:BK88)/$I90,0)</f>
        <v>0</v>
      </c>
      <c r="BL92" s="231">
        <f>IFERROR(SUM($Y88:BL88)/$I90,0)</f>
        <v>0</v>
      </c>
      <c r="BM92" s="231">
        <f>IFERROR(SUM($Y88:BM88)/$I90,0)</f>
        <v>0</v>
      </c>
      <c r="BN92" s="231">
        <f>IFERROR(SUM($Y88:BN88)/$I90,0)</f>
        <v>0</v>
      </c>
      <c r="BO92" s="231">
        <f>IFERROR(SUM($Y88:BO88)/$I90,0)</f>
        <v>0</v>
      </c>
      <c r="BP92" s="231">
        <f>IFERROR(SUM($Y88:BP88)/$I90,0)</f>
        <v>0</v>
      </c>
      <c r="BQ92" s="231">
        <f>IFERROR(SUM($Y88:BQ88)/$I90,0)</f>
        <v>0</v>
      </c>
      <c r="BR92" s="231">
        <f>IFERROR(SUM($Y88:BR88)/$I90,0)</f>
        <v>0</v>
      </c>
      <c r="BS92" s="231">
        <f>IFERROR(SUM($Y88:BS88)/$I90,0)</f>
        <v>0</v>
      </c>
      <c r="BT92" s="231">
        <f>IFERROR(SUM($Y88:BT88)/$I90,0)</f>
        <v>0</v>
      </c>
      <c r="BU92" s="231">
        <f>IFERROR(SUM($Y88:BU88)/$I90,0)</f>
        <v>0</v>
      </c>
      <c r="BV92" s="231">
        <f>IFERROR(SUM($Y88:BV88)/$I90,0)</f>
        <v>0</v>
      </c>
      <c r="BW92" s="231">
        <f>IFERROR(SUM($Y88:BW88)/$I90,0)</f>
        <v>0</v>
      </c>
      <c r="BX92" s="231">
        <f>IFERROR(SUM($Y88:BX88)/$I90,0)</f>
        <v>0</v>
      </c>
      <c r="BY92" s="231">
        <f>IFERROR(SUM($Y88:BY88)/$I90,0)</f>
        <v>0</v>
      </c>
      <c r="BZ92" s="231">
        <f>IFERROR(SUM($Y88:BZ88)/$I90,0)</f>
        <v>0</v>
      </c>
      <c r="CA92" s="231">
        <f>IFERROR(SUM($Y88:CA88)/$I90,0)</f>
        <v>0</v>
      </c>
      <c r="CB92" s="231">
        <f>IFERROR(SUM($Y88:CB88)/$I90,0)</f>
        <v>0</v>
      </c>
      <c r="CC92" s="231">
        <f>IFERROR(SUM($Y88:CC88)/$I90,0)</f>
        <v>0</v>
      </c>
      <c r="CD92" s="231">
        <f>IFERROR(SUM($Y88:CD88)/$I90,0)</f>
        <v>0</v>
      </c>
      <c r="CE92" s="231">
        <f>IFERROR(SUM($Y88:CE88)/$I90,0)</f>
        <v>0</v>
      </c>
      <c r="CF92" s="231">
        <f>IFERROR(SUM($Y88:CF88)/$I90,0)</f>
        <v>0</v>
      </c>
      <c r="CG92" s="231">
        <f>IFERROR(SUM($Y88:CG88)/$I90,0)</f>
        <v>0</v>
      </c>
      <c r="CH92" s="231">
        <f>IFERROR(SUM($Y88:CH88)/$I90,0)</f>
        <v>0</v>
      </c>
      <c r="CI92" s="231">
        <f>IFERROR(SUM($Y88:CI88)/$I90,0)</f>
        <v>0</v>
      </c>
      <c r="CJ92" s="231">
        <f>IFERROR(SUM($Y88:CJ88)/$I90,0)</f>
        <v>0</v>
      </c>
      <c r="CK92" s="231">
        <f>IFERROR(SUM($Y88:CK88)/$I90,0)</f>
        <v>0</v>
      </c>
      <c r="CL92" s="231">
        <f>IFERROR(SUM($Y88:CL88)/$I90,0)</f>
        <v>0</v>
      </c>
      <c r="CM92" s="231">
        <f>IFERROR(SUM($Y88:CM88)/$I90,0)</f>
        <v>0</v>
      </c>
      <c r="CN92" s="231">
        <f>IFERROR(SUM($Y88:CN88)/$I90,0)</f>
        <v>0</v>
      </c>
      <c r="CO92" s="231">
        <f>IFERROR(SUM($Y88:CO88)/$I90,0)</f>
        <v>0</v>
      </c>
      <c r="CP92" s="231">
        <f>IFERROR(SUM($Y88:CP88)/$I90,0)</f>
        <v>0</v>
      </c>
      <c r="CQ92" s="231">
        <f>IFERROR(SUM($Y88:CQ88)/$I90,0)</f>
        <v>0</v>
      </c>
      <c r="CR92" s="231">
        <f>IFERROR(SUM($Y88:CR88)/$I90,0)</f>
        <v>0</v>
      </c>
      <c r="CS92" s="231">
        <f>IFERROR(SUM($Y88:CS88)/$I90,0)</f>
        <v>0</v>
      </c>
      <c r="CT92" s="231">
        <f>IFERROR(SUM($Y88:CT88)/$I90,0)</f>
        <v>0</v>
      </c>
      <c r="CU92" s="231">
        <f>IFERROR(SUM($Y88:CU88)/$I90,0)</f>
        <v>0</v>
      </c>
      <c r="CV92" s="231">
        <f>IFERROR(SUM($Y88:CV88)/$I90,0)</f>
        <v>0</v>
      </c>
      <c r="CW92" s="231">
        <f>IFERROR(SUM($Y88:CW88)/$I90,0)</f>
        <v>0</v>
      </c>
      <c r="CX92" s="231">
        <f>IFERROR(SUM($Y88:CX88)/$I90,0)</f>
        <v>0</v>
      </c>
      <c r="CY92" s="231">
        <f>IFERROR(SUM($Y88:CY88)/$I90,0)</f>
        <v>0</v>
      </c>
      <c r="CZ92" s="231">
        <f>IFERROR(SUM($Y88:CZ88)/$I90,0)</f>
        <v>0</v>
      </c>
      <c r="DA92" s="231">
        <f>IFERROR(SUM($Y88:DA88)/$I90,0)</f>
        <v>0</v>
      </c>
      <c r="DB92" s="231">
        <f>IFERROR(SUM($Y88:DB88)/$I90,0)</f>
        <v>0</v>
      </c>
      <c r="DC92" s="231">
        <f>IFERROR(SUM($Y88:DC88)/$I90,0)</f>
        <v>0</v>
      </c>
      <c r="DD92" s="231">
        <f>IFERROR(SUM($Y88:DD88)/$I90,0)</f>
        <v>0</v>
      </c>
      <c r="DE92" s="231">
        <f>IFERROR(SUM($Y88:DE88)/$I90,0)</f>
        <v>0</v>
      </c>
      <c r="DF92" s="231">
        <f>IFERROR(SUM($Y88:DF88)/$I90,0)</f>
        <v>0</v>
      </c>
      <c r="DG92" s="231">
        <f>IFERROR(SUM($Y88:DG88)/$I90,0)</f>
        <v>0</v>
      </c>
      <c r="DH92" s="231">
        <f>IFERROR(SUM($Y88:DH88)/$I90,0)</f>
        <v>0</v>
      </c>
      <c r="DI92" s="231">
        <f>IFERROR(SUM($Y88:DI88)/$I90,0)</f>
        <v>0</v>
      </c>
      <c r="DJ92" s="231">
        <f>IFERROR(SUM($Y88:DJ88)/$I90,0)</f>
        <v>0</v>
      </c>
      <c r="DK92" s="231">
        <f>IFERROR(SUM($Y88:DK88)/$I90,0)</f>
        <v>0</v>
      </c>
      <c r="DL92" s="231">
        <f>IFERROR(SUM($Y88:DL88)/$I90,0)</f>
        <v>0</v>
      </c>
      <c r="DM92" s="231">
        <f>IFERROR(SUM($Y88:DM88)/$I90,0)</f>
        <v>0</v>
      </c>
      <c r="DN92" s="231">
        <f>IFERROR(SUM($Y88:DN88)/$I90,0)</f>
        <v>0</v>
      </c>
      <c r="DO92" s="231">
        <f>IFERROR(SUM($Y88:DO88)/$I90,0)</f>
        <v>0</v>
      </c>
      <c r="DP92" s="231">
        <f>IFERROR(SUM($Y88:DP88)/$I90,0)</f>
        <v>0</v>
      </c>
      <c r="DQ92" s="231">
        <f>IFERROR(SUM($Y88:DQ88)/$I90,0)</f>
        <v>0</v>
      </c>
      <c r="DR92" s="231">
        <f>IFERROR(SUM($Y88:DR88)/$I90,0)</f>
        <v>0</v>
      </c>
      <c r="DS92" s="231">
        <f>IFERROR(SUM($Y88:DS88)/$I90,0)</f>
        <v>0</v>
      </c>
      <c r="DT92" s="231">
        <f>IFERROR(SUM($Y88:DT88)/$I90,0)</f>
        <v>0</v>
      </c>
      <c r="DU92" s="231">
        <f>IFERROR(SUM($Y88:DU88)/$I90,0)</f>
        <v>0</v>
      </c>
      <c r="DV92" s="231">
        <f>IFERROR(SUM($Y88:DV88)/$I90,0)</f>
        <v>0</v>
      </c>
      <c r="DW92" s="231">
        <f>IFERROR(SUM($Y88:DW88)/$I90,0)</f>
        <v>0</v>
      </c>
      <c r="DX92" s="231">
        <f>IFERROR(SUM($Y88:DX88)/$I90,0)</f>
        <v>0</v>
      </c>
      <c r="DY92" s="231">
        <f>IFERROR(SUM($Y88:DY88)/$I90,0)</f>
        <v>0</v>
      </c>
      <c r="DZ92" s="231">
        <f>IFERROR(SUM($Y88:DZ88)/$I90,0)</f>
        <v>0</v>
      </c>
      <c r="EA92" s="231">
        <f>IFERROR(SUM($Y88:EA88)/$I90,0)</f>
        <v>0</v>
      </c>
      <c r="EB92" s="231">
        <f>IFERROR(SUM($Y88:EB88)/$I90,0)</f>
        <v>0</v>
      </c>
      <c r="EC92" s="231">
        <f>IFERROR(SUM($Y88:EC88)/$I90,0)</f>
        <v>0</v>
      </c>
      <c r="ED92" s="231">
        <f>IFERROR(SUM($Y88:ED88)/$I90,0)</f>
        <v>0</v>
      </c>
      <c r="EE92" s="231">
        <f>IFERROR(SUM($Y88:EE88)/$I90,0)</f>
        <v>0</v>
      </c>
      <c r="EF92" s="231">
        <f>IFERROR(SUM($Y88:EF88)/$I90,0)</f>
        <v>0</v>
      </c>
      <c r="EG92" s="232">
        <f>IFERROR(SUM($Y88:EG88)/$I90,0)</f>
        <v>0</v>
      </c>
      <c r="EI92" s="201">
        <f>N92-SUM(O92:X92)</f>
        <v>0</v>
      </c>
    </row>
    <row r="93" spans="2:139" ht="16.05" customHeight="1" thickBot="1" x14ac:dyDescent="0.3">
      <c r="B93" s="161" t="str">
        <f t="shared" si="282"/>
        <v>XS15</v>
      </c>
      <c r="C93" s="162">
        <f t="shared" si="283"/>
        <v>0</v>
      </c>
      <c r="D93" s="163">
        <f t="shared" si="284"/>
        <v>0</v>
      </c>
      <c r="E93" s="178">
        <f t="shared" si="285"/>
        <v>0</v>
      </c>
      <c r="F93" s="163">
        <f t="shared" si="286"/>
        <v>0</v>
      </c>
      <c r="G93" s="178">
        <f t="shared" si="287"/>
        <v>0</v>
      </c>
      <c r="H93" s="162">
        <f t="shared" si="288"/>
        <v>0</v>
      </c>
      <c r="I93" s="185">
        <f t="shared" si="288"/>
        <v>0</v>
      </c>
      <c r="J93" s="151" t="s">
        <v>351</v>
      </c>
      <c r="K93" s="172" t="s">
        <v>355</v>
      </c>
      <c r="L93" s="209"/>
      <c r="M93" s="191"/>
      <c r="N93" s="197">
        <f>MAX(O93:X93)</f>
        <v>0</v>
      </c>
      <c r="O93" s="828">
        <f>IFERROR(SUM($O91:O91)/SUM($O89:O89),0)</f>
        <v>0</v>
      </c>
      <c r="P93" s="829">
        <f>IFERROR(SUM($O91:P91)/SUM($O89:P89),0)</f>
        <v>0</v>
      </c>
      <c r="Q93" s="829">
        <f>IFERROR(SUM($O91:Q91)/SUM($O89:Q89),0)</f>
        <v>0</v>
      </c>
      <c r="R93" s="829">
        <f>IFERROR(SUM($O91:R91)/SUM($O89:R89),0)</f>
        <v>0</v>
      </c>
      <c r="S93" s="829">
        <f>IFERROR(SUM($O91:S91)/SUM($O89:S89),0)</f>
        <v>0</v>
      </c>
      <c r="T93" s="829">
        <f>IFERROR(SUM($O91:T91)/SUM($O89:T89),0)</f>
        <v>0</v>
      </c>
      <c r="U93" s="829">
        <f>IFERROR(SUM($O91:U91)/SUM($O89:U89),0)</f>
        <v>0</v>
      </c>
      <c r="V93" s="829">
        <f>IFERROR(SUM($O91:V91)/SUM($O89:V89),0)</f>
        <v>0</v>
      </c>
      <c r="W93" s="829">
        <f>IFERROR(SUM($O91:W91)/SUM($O89:W89),0)</f>
        <v>0</v>
      </c>
      <c r="X93" s="830">
        <f>IFERROR(SUM($O91:X91)/SUM($O89:X89),0)</f>
        <v>0</v>
      </c>
      <c r="Y93" s="233">
        <f>IFERROR(SUM($Y91:Y91)/SUM($Y89:Y89),0)</f>
        <v>0</v>
      </c>
      <c r="Z93" s="233">
        <f>IFERROR(SUM($Y91:Z91)/SUM($Y89:Z89),0)</f>
        <v>0</v>
      </c>
      <c r="AA93" s="233">
        <f>IFERROR(SUM($Y91:AA91)/SUM($Y89:AA89),0)</f>
        <v>0</v>
      </c>
      <c r="AB93" s="233">
        <f>IFERROR(SUM($Y91:AB91)/SUM($Y89:AB89),0)</f>
        <v>0</v>
      </c>
      <c r="AC93" s="233">
        <f>IFERROR(SUM($Y91:AC91)/SUM($Y89:AC89),0)</f>
        <v>0</v>
      </c>
      <c r="AD93" s="233">
        <f>IFERROR(SUM($Y91:AD91)/SUM($Y89:AD89),0)</f>
        <v>0</v>
      </c>
      <c r="AE93" s="233">
        <f>IFERROR(SUM($Y91:AE91)/SUM($Y89:AE89),0)</f>
        <v>0</v>
      </c>
      <c r="AF93" s="233">
        <f>IFERROR(SUM($Y91:AF91)/SUM($Y89:AF89),0)</f>
        <v>0</v>
      </c>
      <c r="AG93" s="233">
        <f>IFERROR(SUM($Y91:AG91)/SUM($Y89:AG89),0)</f>
        <v>0</v>
      </c>
      <c r="AH93" s="233">
        <f>IFERROR(SUM($Y91:AH91)/SUM($Y89:AH89),0)</f>
        <v>0</v>
      </c>
      <c r="AI93" s="233">
        <f>IFERROR(SUM($Y91:AI91)/SUM($Y89:AI89),0)</f>
        <v>0</v>
      </c>
      <c r="AJ93" s="233">
        <f>IFERROR(SUM($Y91:AJ91)/SUM($Y89:AJ89),0)</f>
        <v>0</v>
      </c>
      <c r="AK93" s="233">
        <f>IFERROR(SUM($Y91:AK91)/SUM($Y89:AK89),0)</f>
        <v>0</v>
      </c>
      <c r="AL93" s="233">
        <f>IFERROR(SUM($Y91:AL91)/SUM($Y89:AL89),0)</f>
        <v>0</v>
      </c>
      <c r="AM93" s="233">
        <f>IFERROR(SUM($Y91:AM91)/SUM($Y89:AM89),0)</f>
        <v>0</v>
      </c>
      <c r="AN93" s="233">
        <f>IFERROR(SUM($Y91:AN91)/SUM($Y89:AN89),0)</f>
        <v>0</v>
      </c>
      <c r="AO93" s="233">
        <f>IFERROR(SUM($Y91:AO91)/SUM($Y89:AO89),0)</f>
        <v>0</v>
      </c>
      <c r="AP93" s="233">
        <f>IFERROR(SUM($Y91:AP91)/SUM($Y89:AP89),0)</f>
        <v>0</v>
      </c>
      <c r="AQ93" s="233">
        <f>IFERROR(SUM($Y91:AQ91)/SUM($Y89:AQ89),0)</f>
        <v>0</v>
      </c>
      <c r="AR93" s="233">
        <f>IFERROR(SUM($Y91:AR91)/SUM($Y89:AR89),0)</f>
        <v>0</v>
      </c>
      <c r="AS93" s="233">
        <f>IFERROR(SUM($Y91:AS91)/SUM($Y89:AS89),0)</f>
        <v>0</v>
      </c>
      <c r="AT93" s="233">
        <f>IFERROR(SUM($Y91:AT91)/SUM($Y89:AT89),0)</f>
        <v>0</v>
      </c>
      <c r="AU93" s="233">
        <f>IFERROR(SUM($Y91:AU91)/SUM($Y89:AU89),0)</f>
        <v>0</v>
      </c>
      <c r="AV93" s="233">
        <f>IFERROR(SUM($Y91:AV91)/SUM($Y89:AV89),0)</f>
        <v>0</v>
      </c>
      <c r="AW93" s="233">
        <f>IFERROR(SUM($Y91:AW91)/SUM($Y89:AW89),0)</f>
        <v>0</v>
      </c>
      <c r="AX93" s="233">
        <f>IFERROR(SUM($Y91:AX91)/SUM($Y89:AX89),0)</f>
        <v>0</v>
      </c>
      <c r="AY93" s="233">
        <f>IFERROR(SUM($Y91:AY91)/SUM($Y89:AY89),0)</f>
        <v>0</v>
      </c>
      <c r="AZ93" s="233">
        <f>IFERROR(SUM($Y91:AZ91)/SUM($Y89:AZ89),0)</f>
        <v>0</v>
      </c>
      <c r="BA93" s="233">
        <f>IFERROR(SUM($Y91:BA91)/SUM($Y89:BA89),0)</f>
        <v>0</v>
      </c>
      <c r="BB93" s="233">
        <f>IFERROR(SUM($Y91:BB91)/SUM($Y89:BB89),0)</f>
        <v>0</v>
      </c>
      <c r="BC93" s="233">
        <f>IFERROR(SUM($Y91:BC91)/SUM($Y89:BC89),0)</f>
        <v>0</v>
      </c>
      <c r="BD93" s="233">
        <f>IFERROR(SUM($Y91:BD91)/SUM($Y89:BD89),0)</f>
        <v>0</v>
      </c>
      <c r="BE93" s="233">
        <f>IFERROR(SUM($Y91:BE91)/SUM($Y89:BE89),0)</f>
        <v>0</v>
      </c>
      <c r="BF93" s="233">
        <f>IFERROR(SUM($Y91:BF91)/SUM($Y89:BF89),0)</f>
        <v>0</v>
      </c>
      <c r="BG93" s="233">
        <f>IFERROR(SUM($Y91:BG91)/SUM($Y89:BG89),0)</f>
        <v>0</v>
      </c>
      <c r="BH93" s="233">
        <f>IFERROR(SUM($Y91:BH91)/SUM($Y89:BH89),0)</f>
        <v>0</v>
      </c>
      <c r="BI93" s="233">
        <f>IFERROR(SUM($Y91:BI91)/SUM($Y89:BI89),0)</f>
        <v>0</v>
      </c>
      <c r="BJ93" s="233">
        <f>IFERROR(SUM($Y91:BJ91)/SUM($Y89:BJ89),0)</f>
        <v>0</v>
      </c>
      <c r="BK93" s="233">
        <f>IFERROR(SUM($Y91:BK91)/SUM($Y89:BK89),0)</f>
        <v>0</v>
      </c>
      <c r="BL93" s="233">
        <f>IFERROR(SUM($Y91:BL91)/SUM($Y89:BL89),0)</f>
        <v>0</v>
      </c>
      <c r="BM93" s="233">
        <f>IFERROR(SUM($Y91:BM91)/SUM($Y89:BM89),0)</f>
        <v>0</v>
      </c>
      <c r="BN93" s="233">
        <f>IFERROR(SUM($Y91:BN91)/SUM($Y89:BN89),0)</f>
        <v>0</v>
      </c>
      <c r="BO93" s="233">
        <f>IFERROR(SUM($Y91:BO91)/SUM($Y89:BO89),0)</f>
        <v>0</v>
      </c>
      <c r="BP93" s="233">
        <f>IFERROR(SUM($Y91:BP91)/SUM($Y89:BP89),0)</f>
        <v>0</v>
      </c>
      <c r="BQ93" s="233">
        <f>IFERROR(SUM($Y91:BQ91)/SUM($Y89:BQ89),0)</f>
        <v>0</v>
      </c>
      <c r="BR93" s="233">
        <f>IFERROR(SUM($Y91:BR91)/SUM($Y89:BR89),0)</f>
        <v>0</v>
      </c>
      <c r="BS93" s="233">
        <f>IFERROR(SUM($Y91:BS91)/SUM($Y89:BS89),0)</f>
        <v>0</v>
      </c>
      <c r="BT93" s="233">
        <f>IFERROR(SUM($Y91:BT91)/SUM($Y89:BT89),0)</f>
        <v>0</v>
      </c>
      <c r="BU93" s="233">
        <f>IFERROR(SUM($Y91:BU91)/SUM($Y89:BU89),0)</f>
        <v>0</v>
      </c>
      <c r="BV93" s="233">
        <f>IFERROR(SUM($Y91:BV91)/SUM($Y89:BV89),0)</f>
        <v>0</v>
      </c>
      <c r="BW93" s="233">
        <f>IFERROR(SUM($Y91:BW91)/SUM($Y89:BW89),0)</f>
        <v>0</v>
      </c>
      <c r="BX93" s="233">
        <f>IFERROR(SUM($Y91:BX91)/SUM($Y89:BX89),0)</f>
        <v>0</v>
      </c>
      <c r="BY93" s="233">
        <f>IFERROR(SUM($Y91:BY91)/SUM($Y89:BY89),0)</f>
        <v>0</v>
      </c>
      <c r="BZ93" s="233">
        <f>IFERROR(SUM($Y91:BZ91)/SUM($Y89:BZ89),0)</f>
        <v>0</v>
      </c>
      <c r="CA93" s="233">
        <f>IFERROR(SUM($Y91:CA91)/SUM($Y89:CA89),0)</f>
        <v>0</v>
      </c>
      <c r="CB93" s="233">
        <f>IFERROR(SUM($Y91:CB91)/SUM($Y89:CB89),0)</f>
        <v>0</v>
      </c>
      <c r="CC93" s="233">
        <f>IFERROR(SUM($Y91:CC91)/SUM($Y89:CC89),0)</f>
        <v>0</v>
      </c>
      <c r="CD93" s="233">
        <f>IFERROR(SUM($Y91:CD91)/SUM($Y89:CD89),0)</f>
        <v>0</v>
      </c>
      <c r="CE93" s="233">
        <f>IFERROR(SUM($Y91:CE91)/SUM($Y89:CE89),0)</f>
        <v>0</v>
      </c>
      <c r="CF93" s="233">
        <f>IFERROR(SUM($Y91:CF91)/SUM($Y89:CF89),0)</f>
        <v>0</v>
      </c>
      <c r="CG93" s="233">
        <f>IFERROR(SUM($Y91:CG91)/SUM($Y89:CG89),0)</f>
        <v>0</v>
      </c>
      <c r="CH93" s="233">
        <f>IFERROR(SUM($Y91:CH91)/SUM($Y89:CH89),0)</f>
        <v>0</v>
      </c>
      <c r="CI93" s="233">
        <f>IFERROR(SUM($Y91:CI91)/SUM($Y89:CI89),0)</f>
        <v>0</v>
      </c>
      <c r="CJ93" s="233">
        <f>IFERROR(SUM($Y91:CJ91)/SUM($Y89:CJ89),0)</f>
        <v>0</v>
      </c>
      <c r="CK93" s="233">
        <f>IFERROR(SUM($Y91:CK91)/SUM($Y89:CK89),0)</f>
        <v>0</v>
      </c>
      <c r="CL93" s="233">
        <f>IFERROR(SUM($Y91:CL91)/SUM($Y89:CL89),0)</f>
        <v>0</v>
      </c>
      <c r="CM93" s="233">
        <f>IFERROR(SUM($Y91:CM91)/SUM($Y89:CM89),0)</f>
        <v>0</v>
      </c>
      <c r="CN93" s="233">
        <f>IFERROR(SUM($Y91:CN91)/SUM($Y89:CN89),0)</f>
        <v>0</v>
      </c>
      <c r="CO93" s="233">
        <f>IFERROR(SUM($Y91:CO91)/SUM($Y89:CO89),0)</f>
        <v>0</v>
      </c>
      <c r="CP93" s="233">
        <f>IFERROR(SUM($Y91:CP91)/SUM($Y89:CP89),0)</f>
        <v>0</v>
      </c>
      <c r="CQ93" s="233">
        <f>IFERROR(SUM($Y91:CQ91)/SUM($Y89:CQ89),0)</f>
        <v>0</v>
      </c>
      <c r="CR93" s="233">
        <f>IFERROR(SUM($Y91:CR91)/SUM($Y89:CR89),0)</f>
        <v>0</v>
      </c>
      <c r="CS93" s="233">
        <f>IFERROR(SUM($Y91:CS91)/SUM($Y89:CS89),0)</f>
        <v>0</v>
      </c>
      <c r="CT93" s="233">
        <f>IFERROR(SUM($Y91:CT91)/SUM($Y89:CT89),0)</f>
        <v>0</v>
      </c>
      <c r="CU93" s="233">
        <f>IFERROR(SUM($Y91:CU91)/SUM($Y89:CU89),0)</f>
        <v>0</v>
      </c>
      <c r="CV93" s="233">
        <f>IFERROR(SUM($Y91:CV91)/SUM($Y89:CV89),0)</f>
        <v>0</v>
      </c>
      <c r="CW93" s="233">
        <f>IFERROR(SUM($Y91:CW91)/SUM($Y89:CW89),0)</f>
        <v>0</v>
      </c>
      <c r="CX93" s="233">
        <f>IFERROR(SUM($Y91:CX91)/SUM($Y89:CX89),0)</f>
        <v>0</v>
      </c>
      <c r="CY93" s="233">
        <f>IFERROR(SUM($Y91:CY91)/SUM($Y89:CY89),0)</f>
        <v>0</v>
      </c>
      <c r="CZ93" s="233">
        <f>IFERROR(SUM($Y91:CZ91)/SUM($Y89:CZ89),0)</f>
        <v>0</v>
      </c>
      <c r="DA93" s="233">
        <f>IFERROR(SUM($Y91:DA91)/SUM($Y89:DA89),0)</f>
        <v>0</v>
      </c>
      <c r="DB93" s="233">
        <f>IFERROR(SUM($Y91:DB91)/SUM($Y89:DB89),0)</f>
        <v>0</v>
      </c>
      <c r="DC93" s="233">
        <f>IFERROR(SUM($Y91:DC91)/SUM($Y89:DC89),0)</f>
        <v>0</v>
      </c>
      <c r="DD93" s="233">
        <f>IFERROR(SUM($Y91:DD91)/SUM($Y89:DD89),0)</f>
        <v>0</v>
      </c>
      <c r="DE93" s="233">
        <f>IFERROR(SUM($Y91:DE91)/SUM($Y89:DE89),0)</f>
        <v>0</v>
      </c>
      <c r="DF93" s="233">
        <f>IFERROR(SUM($Y91:DF91)/SUM($Y89:DF89),0)</f>
        <v>0</v>
      </c>
      <c r="DG93" s="233">
        <f>IFERROR(SUM($Y91:DG91)/SUM($Y89:DG89),0)</f>
        <v>0</v>
      </c>
      <c r="DH93" s="233">
        <f>IFERROR(SUM($Y91:DH91)/SUM($Y89:DH89),0)</f>
        <v>0</v>
      </c>
      <c r="DI93" s="233">
        <f>IFERROR(SUM($Y91:DI91)/SUM($Y89:DI89),0)</f>
        <v>0</v>
      </c>
      <c r="DJ93" s="233">
        <f>IFERROR(SUM($Y91:DJ91)/SUM($Y89:DJ89),0)</f>
        <v>0</v>
      </c>
      <c r="DK93" s="233">
        <f>IFERROR(SUM($Y91:DK91)/SUM($Y89:DK89),0)</f>
        <v>0</v>
      </c>
      <c r="DL93" s="233">
        <f>IFERROR(SUM($Y91:DL91)/SUM($Y89:DL89),0)</f>
        <v>0</v>
      </c>
      <c r="DM93" s="233">
        <f>IFERROR(SUM($Y91:DM91)/SUM($Y89:DM89),0)</f>
        <v>0</v>
      </c>
      <c r="DN93" s="233">
        <f>IFERROR(SUM($Y91:DN91)/SUM($Y89:DN89),0)</f>
        <v>0</v>
      </c>
      <c r="DO93" s="233">
        <f>IFERROR(SUM($Y91:DO91)/SUM($Y89:DO89),0)</f>
        <v>0</v>
      </c>
      <c r="DP93" s="233">
        <f>IFERROR(SUM($Y91:DP91)/SUM($Y89:DP89),0)</f>
        <v>0</v>
      </c>
      <c r="DQ93" s="233">
        <f>IFERROR(SUM($Y91:DQ91)/SUM($Y89:DQ89),0)</f>
        <v>0</v>
      </c>
      <c r="DR93" s="233">
        <f>IFERROR(SUM($Y91:DR91)/SUM($Y89:DR89),0)</f>
        <v>0</v>
      </c>
      <c r="DS93" s="233">
        <f>IFERROR(SUM($Y91:DS91)/SUM($Y89:DS89),0)</f>
        <v>0</v>
      </c>
      <c r="DT93" s="233">
        <f>IFERROR(SUM($Y91:DT91)/SUM($Y89:DT89),0)</f>
        <v>0</v>
      </c>
      <c r="DU93" s="233">
        <f>IFERROR(SUM($Y91:DU91)/SUM($Y89:DU89),0)</f>
        <v>0</v>
      </c>
      <c r="DV93" s="233">
        <f>IFERROR(SUM($Y91:DV91)/SUM($Y89:DV89),0)</f>
        <v>0</v>
      </c>
      <c r="DW93" s="233">
        <f>IFERROR(SUM($Y91:DW91)/SUM($Y89:DW89),0)</f>
        <v>0</v>
      </c>
      <c r="DX93" s="233">
        <f>IFERROR(SUM($Y91:DX91)/SUM($Y89:DX89),0)</f>
        <v>0</v>
      </c>
      <c r="DY93" s="233">
        <f>IFERROR(SUM($Y91:DY91)/SUM($Y89:DY89),0)</f>
        <v>0</v>
      </c>
      <c r="DZ93" s="233">
        <f>IFERROR(SUM($Y91:DZ91)/SUM($Y89:DZ89),0)</f>
        <v>0</v>
      </c>
      <c r="EA93" s="233">
        <f>IFERROR(SUM($Y91:EA91)/SUM($Y89:EA89),0)</f>
        <v>0</v>
      </c>
      <c r="EB93" s="233">
        <f>IFERROR(SUM($Y91:EB91)/SUM($Y89:EB89),0)</f>
        <v>0</v>
      </c>
      <c r="EC93" s="233">
        <f>IFERROR(SUM($Y91:EC91)/SUM($Y89:EC89),0)</f>
        <v>0</v>
      </c>
      <c r="ED93" s="233">
        <f>IFERROR(SUM($Y91:ED91)/SUM($Y89:ED89),0)</f>
        <v>0</v>
      </c>
      <c r="EE93" s="233">
        <f>IFERROR(SUM($Y91:EE91)/SUM($Y89:EE89),0)</f>
        <v>0</v>
      </c>
      <c r="EF93" s="233">
        <f>IFERROR(SUM($Y91:EF91)/SUM($Y89:EF89),0)</f>
        <v>0</v>
      </c>
      <c r="EG93" s="234">
        <f>IFERROR(SUM($Y91:EG91)/SUM($Y89:EG89),0)</f>
        <v>0</v>
      </c>
      <c r="EI93" s="201">
        <f>N91-N89</f>
        <v>0</v>
      </c>
    </row>
    <row r="94" spans="2:139" ht="16.05" customHeight="1" x14ac:dyDescent="0.25">
      <c r="B94" s="155" t="str">
        <f>'B2-规划信息'!B43</f>
        <v>XS16</v>
      </c>
      <c r="C94" s="156">
        <f>'B2-规划信息'!C43</f>
        <v>0</v>
      </c>
      <c r="D94" s="157">
        <f>'B2-规划信息'!D43</f>
        <v>0</v>
      </c>
      <c r="E94" s="175">
        <f>'B2-规划信息'!E43</f>
        <v>0</v>
      </c>
      <c r="F94" s="157">
        <f>'B2-规划信息'!F43</f>
        <v>0</v>
      </c>
      <c r="G94" s="175">
        <f>'B2-规划信息'!G43</f>
        <v>0</v>
      </c>
      <c r="H94" s="156">
        <f>'B2-规划信息'!H43</f>
        <v>0</v>
      </c>
      <c r="I94" s="182">
        <f>'B2-规划信息'!L43</f>
        <v>0</v>
      </c>
      <c r="J94" s="149" t="str">
        <f>"签约"&amp;IF(D94="车位","个数","面积")</f>
        <v>签约面积</v>
      </c>
      <c r="K94" s="171" t="s">
        <v>352</v>
      </c>
      <c r="L94" s="207"/>
      <c r="M94" s="188">
        <f>N94-L94</f>
        <v>0</v>
      </c>
      <c r="N94" s="194">
        <f>SUM(Y94:EG94)</f>
        <v>0</v>
      </c>
      <c r="O94" s="822">
        <f t="shared" ref="O94:X95" si="301">SUMIF($Y$1:$EG$1,O$3,$Y94:$EG94)</f>
        <v>0</v>
      </c>
      <c r="P94" s="823">
        <f t="shared" si="301"/>
        <v>0</v>
      </c>
      <c r="Q94" s="823">
        <f t="shared" si="301"/>
        <v>0</v>
      </c>
      <c r="R94" s="823">
        <f t="shared" si="301"/>
        <v>0</v>
      </c>
      <c r="S94" s="823">
        <f t="shared" si="301"/>
        <v>0</v>
      </c>
      <c r="T94" s="823">
        <f t="shared" si="301"/>
        <v>0</v>
      </c>
      <c r="U94" s="823">
        <f t="shared" si="301"/>
        <v>0</v>
      </c>
      <c r="V94" s="823">
        <f t="shared" si="301"/>
        <v>0</v>
      </c>
      <c r="W94" s="823">
        <f t="shared" si="301"/>
        <v>0</v>
      </c>
      <c r="X94" s="824">
        <f t="shared" si="301"/>
        <v>0</v>
      </c>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05"/>
      <c r="DK94" s="205"/>
      <c r="DL94" s="205"/>
      <c r="DM94" s="205"/>
      <c r="DN94" s="205"/>
      <c r="DO94" s="205"/>
      <c r="DP94" s="205"/>
      <c r="DQ94" s="205"/>
      <c r="DR94" s="205"/>
      <c r="DS94" s="205"/>
      <c r="DT94" s="205"/>
      <c r="DU94" s="205"/>
      <c r="DV94" s="205"/>
      <c r="DW94" s="205"/>
      <c r="DX94" s="205"/>
      <c r="DY94" s="205"/>
      <c r="DZ94" s="205"/>
      <c r="EA94" s="205"/>
      <c r="EB94" s="205"/>
      <c r="EC94" s="205"/>
      <c r="ED94" s="205"/>
      <c r="EE94" s="205"/>
      <c r="EF94" s="205"/>
      <c r="EG94" s="229"/>
      <c r="EI94" s="201">
        <f>N94-SUM(O94:X94)</f>
        <v>0</v>
      </c>
    </row>
    <row r="95" spans="2:139" ht="16.05" customHeight="1" x14ac:dyDescent="0.25">
      <c r="B95" s="158" t="str">
        <f t="shared" ref="B95:B99" si="302">B94</f>
        <v>XS16</v>
      </c>
      <c r="C95" s="159">
        <f t="shared" ref="C95:C99" si="303">C94</f>
        <v>0</v>
      </c>
      <c r="D95" s="160">
        <f t="shared" ref="D95:D99" si="304">D94</f>
        <v>0</v>
      </c>
      <c r="E95" s="176">
        <f t="shared" ref="E95:E99" si="305">E94</f>
        <v>0</v>
      </c>
      <c r="F95" s="160">
        <f t="shared" ref="F95:F99" si="306">F94</f>
        <v>0</v>
      </c>
      <c r="G95" s="176">
        <f t="shared" ref="G95:G99" si="307">G94</f>
        <v>0</v>
      </c>
      <c r="H95" s="159">
        <f t="shared" ref="H95:I99" si="308">H94</f>
        <v>0</v>
      </c>
      <c r="I95" s="183">
        <f t="shared" si="308"/>
        <v>0</v>
      </c>
      <c r="J95" s="149" t="s">
        <v>347</v>
      </c>
      <c r="K95" s="171" t="s">
        <v>353</v>
      </c>
      <c r="L95" s="207"/>
      <c r="M95" s="188">
        <f t="shared" ref="M95:M97" si="309">N95-L95</f>
        <v>0</v>
      </c>
      <c r="N95" s="194">
        <f>SUM(Y95:EG95)</f>
        <v>0</v>
      </c>
      <c r="O95" s="822">
        <f t="shared" si="301"/>
        <v>0</v>
      </c>
      <c r="P95" s="823">
        <f t="shared" si="301"/>
        <v>0</v>
      </c>
      <c r="Q95" s="823">
        <f t="shared" si="301"/>
        <v>0</v>
      </c>
      <c r="R95" s="823">
        <f t="shared" si="301"/>
        <v>0</v>
      </c>
      <c r="S95" s="823">
        <f t="shared" si="301"/>
        <v>0</v>
      </c>
      <c r="T95" s="823">
        <f t="shared" si="301"/>
        <v>0</v>
      </c>
      <c r="U95" s="823">
        <f t="shared" si="301"/>
        <v>0</v>
      </c>
      <c r="V95" s="823">
        <f t="shared" si="301"/>
        <v>0</v>
      </c>
      <c r="W95" s="823">
        <f t="shared" si="301"/>
        <v>0</v>
      </c>
      <c r="X95" s="824">
        <f t="shared" si="301"/>
        <v>0</v>
      </c>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29"/>
      <c r="EI95" s="201">
        <f t="shared" ref="EI95" si="310">N95-SUM(O95:X95)</f>
        <v>0</v>
      </c>
    </row>
    <row r="96" spans="2:139" ht="16.05" customHeight="1" x14ac:dyDescent="0.25">
      <c r="B96" s="153" t="str">
        <f t="shared" si="302"/>
        <v>XS16</v>
      </c>
      <c r="C96" s="154">
        <f t="shared" si="303"/>
        <v>0</v>
      </c>
      <c r="D96" s="152">
        <f t="shared" si="304"/>
        <v>0</v>
      </c>
      <c r="E96" s="177">
        <f t="shared" si="305"/>
        <v>0</v>
      </c>
      <c r="F96" s="152">
        <f t="shared" si="306"/>
        <v>0</v>
      </c>
      <c r="G96" s="177">
        <f t="shared" si="307"/>
        <v>0</v>
      </c>
      <c r="H96" s="154">
        <f t="shared" si="308"/>
        <v>0</v>
      </c>
      <c r="I96" s="184">
        <f t="shared" si="308"/>
        <v>0</v>
      </c>
      <c r="J96" s="149" t="s">
        <v>348</v>
      </c>
      <c r="K96" s="171" t="s">
        <v>354</v>
      </c>
      <c r="L96" s="207"/>
      <c r="M96" s="188">
        <f t="shared" si="309"/>
        <v>0</v>
      </c>
      <c r="N96" s="194">
        <f>IFERROR(N95/N94*10000,0)</f>
        <v>0</v>
      </c>
      <c r="O96" s="822">
        <f>IFERROR(O95/O94*10000,0)</f>
        <v>0</v>
      </c>
      <c r="P96" s="823">
        <f t="shared" ref="P96" si="311">IFERROR(P95/P94*10000,0)</f>
        <v>0</v>
      </c>
      <c r="Q96" s="823">
        <f t="shared" ref="Q96" si="312">IFERROR(Q95/Q94*10000,0)</f>
        <v>0</v>
      </c>
      <c r="R96" s="823">
        <f t="shared" ref="R96" si="313">IFERROR(R95/R94*10000,0)</f>
        <v>0</v>
      </c>
      <c r="S96" s="823">
        <f>IFERROR(S95/S94*10000,0)</f>
        <v>0</v>
      </c>
      <c r="T96" s="823">
        <f t="shared" ref="T96" si="314">IFERROR(T95/T94*10000,0)</f>
        <v>0</v>
      </c>
      <c r="U96" s="823">
        <f t="shared" ref="U96" si="315">IFERROR(U95/U94*10000,0)</f>
        <v>0</v>
      </c>
      <c r="V96" s="823">
        <f t="shared" ref="V96" si="316">IFERROR(V95/V94*10000,0)</f>
        <v>0</v>
      </c>
      <c r="W96" s="823">
        <f t="shared" ref="W96" si="317">IFERROR(W95/W94*10000,0)</f>
        <v>0</v>
      </c>
      <c r="X96" s="824">
        <f t="shared" ref="X96" si="318">IFERROR(X95/X94*10000,0)</f>
        <v>0</v>
      </c>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29"/>
      <c r="EI96" s="201">
        <f>I96-N94</f>
        <v>0</v>
      </c>
    </row>
    <row r="97" spans="2:139" ht="16.05" customHeight="1" x14ac:dyDescent="0.25">
      <c r="B97" s="158" t="str">
        <f t="shared" si="302"/>
        <v>XS16</v>
      </c>
      <c r="C97" s="159">
        <f t="shared" si="303"/>
        <v>0</v>
      </c>
      <c r="D97" s="160">
        <f t="shared" si="304"/>
        <v>0</v>
      </c>
      <c r="E97" s="176">
        <f t="shared" si="305"/>
        <v>0</v>
      </c>
      <c r="F97" s="160">
        <f t="shared" si="306"/>
        <v>0</v>
      </c>
      <c r="G97" s="176">
        <f t="shared" si="307"/>
        <v>0</v>
      </c>
      <c r="H97" s="159">
        <f t="shared" si="308"/>
        <v>0</v>
      </c>
      <c r="I97" s="183">
        <f t="shared" si="308"/>
        <v>0</v>
      </c>
      <c r="J97" s="149" t="s">
        <v>349</v>
      </c>
      <c r="K97" s="171" t="s">
        <v>353</v>
      </c>
      <c r="L97" s="207"/>
      <c r="M97" s="188">
        <f t="shared" si="309"/>
        <v>0</v>
      </c>
      <c r="N97" s="194">
        <f>SUM(Y97:EG97)</f>
        <v>0</v>
      </c>
      <c r="O97" s="822">
        <f t="shared" ref="O97:X97" si="319">SUMIF($Y$1:$EG$1,O$3,$Y97:$EG97)</f>
        <v>0</v>
      </c>
      <c r="P97" s="823">
        <f t="shared" si="319"/>
        <v>0</v>
      </c>
      <c r="Q97" s="823">
        <f t="shared" si="319"/>
        <v>0</v>
      </c>
      <c r="R97" s="823">
        <f t="shared" si="319"/>
        <v>0</v>
      </c>
      <c r="S97" s="823">
        <f t="shared" si="319"/>
        <v>0</v>
      </c>
      <c r="T97" s="823">
        <f t="shared" si="319"/>
        <v>0</v>
      </c>
      <c r="U97" s="823">
        <f t="shared" si="319"/>
        <v>0</v>
      </c>
      <c r="V97" s="823">
        <f t="shared" si="319"/>
        <v>0</v>
      </c>
      <c r="W97" s="823">
        <f t="shared" si="319"/>
        <v>0</v>
      </c>
      <c r="X97" s="824">
        <f t="shared" si="319"/>
        <v>0</v>
      </c>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c r="DQ97" s="205"/>
      <c r="DR97" s="205"/>
      <c r="DS97" s="205"/>
      <c r="DT97" s="205"/>
      <c r="DU97" s="205"/>
      <c r="DV97" s="205"/>
      <c r="DW97" s="205"/>
      <c r="DX97" s="205"/>
      <c r="DY97" s="205"/>
      <c r="DZ97" s="205"/>
      <c r="EA97" s="205"/>
      <c r="EB97" s="205"/>
      <c r="EC97" s="205"/>
      <c r="ED97" s="205"/>
      <c r="EE97" s="205"/>
      <c r="EF97" s="205"/>
      <c r="EG97" s="229"/>
      <c r="EI97" s="201">
        <f>N97-SUM(O97:X97)</f>
        <v>0</v>
      </c>
    </row>
    <row r="98" spans="2:139" ht="16.05" customHeight="1" x14ac:dyDescent="0.25">
      <c r="B98" s="158" t="str">
        <f t="shared" si="302"/>
        <v>XS16</v>
      </c>
      <c r="C98" s="159">
        <f t="shared" si="303"/>
        <v>0</v>
      </c>
      <c r="D98" s="160">
        <f t="shared" si="304"/>
        <v>0</v>
      </c>
      <c r="E98" s="176">
        <f t="shared" si="305"/>
        <v>0</v>
      </c>
      <c r="F98" s="160">
        <f t="shared" si="306"/>
        <v>0</v>
      </c>
      <c r="G98" s="176">
        <f t="shared" si="307"/>
        <v>0</v>
      </c>
      <c r="H98" s="159">
        <f t="shared" si="308"/>
        <v>0</v>
      </c>
      <c r="I98" s="183">
        <f t="shared" si="308"/>
        <v>0</v>
      </c>
      <c r="J98" s="149" t="s">
        <v>350</v>
      </c>
      <c r="K98" s="171" t="s">
        <v>355</v>
      </c>
      <c r="L98" s="208"/>
      <c r="M98" s="190"/>
      <c r="N98" s="196">
        <f>SUM(O98:X98)</f>
        <v>0</v>
      </c>
      <c r="O98" s="825">
        <f>IFERROR(O94/$N94,0)</f>
        <v>0</v>
      </c>
      <c r="P98" s="826">
        <f t="shared" ref="P98:X98" si="320">IFERROR(P94/$N94,0)</f>
        <v>0</v>
      </c>
      <c r="Q98" s="826">
        <f t="shared" si="320"/>
        <v>0</v>
      </c>
      <c r="R98" s="826">
        <f t="shared" si="320"/>
        <v>0</v>
      </c>
      <c r="S98" s="826">
        <f t="shared" si="320"/>
        <v>0</v>
      </c>
      <c r="T98" s="826">
        <f t="shared" si="320"/>
        <v>0</v>
      </c>
      <c r="U98" s="826">
        <f t="shared" si="320"/>
        <v>0</v>
      </c>
      <c r="V98" s="826">
        <f t="shared" si="320"/>
        <v>0</v>
      </c>
      <c r="W98" s="826">
        <f t="shared" si="320"/>
        <v>0</v>
      </c>
      <c r="X98" s="827">
        <f t="shared" si="320"/>
        <v>0</v>
      </c>
      <c r="Y98" s="231">
        <f>IFERROR(SUM($Y94:Y94)/$I96,0)</f>
        <v>0</v>
      </c>
      <c r="Z98" s="231">
        <f>IFERROR(SUM($Y94:Z94)/$I96,0)</f>
        <v>0</v>
      </c>
      <c r="AA98" s="231">
        <f>IFERROR(SUM($Y94:AA94)/$I96,0)</f>
        <v>0</v>
      </c>
      <c r="AB98" s="231">
        <f>IFERROR(SUM($Y94:AB94)/$I96,0)</f>
        <v>0</v>
      </c>
      <c r="AC98" s="231">
        <f>IFERROR(SUM($Y94:AC94)/$I96,0)</f>
        <v>0</v>
      </c>
      <c r="AD98" s="231">
        <f>IFERROR(SUM($Y94:AD94)/$I96,0)</f>
        <v>0</v>
      </c>
      <c r="AE98" s="231">
        <f>IFERROR(SUM($Y94:AE94)/$I96,0)</f>
        <v>0</v>
      </c>
      <c r="AF98" s="231">
        <f>IFERROR(SUM($Y94:AF94)/$I96,0)</f>
        <v>0</v>
      </c>
      <c r="AG98" s="231">
        <f>IFERROR(SUM($Y94:AG94)/$I96,0)</f>
        <v>0</v>
      </c>
      <c r="AH98" s="231">
        <f>IFERROR(SUM($Y94:AH94)/$I96,0)</f>
        <v>0</v>
      </c>
      <c r="AI98" s="231">
        <f>IFERROR(SUM($Y94:AI94)/$I96,0)</f>
        <v>0</v>
      </c>
      <c r="AJ98" s="231">
        <f>IFERROR(SUM($Y94:AJ94)/$I96,0)</f>
        <v>0</v>
      </c>
      <c r="AK98" s="231">
        <f>IFERROR(SUM($Y94:AK94)/$I96,0)</f>
        <v>0</v>
      </c>
      <c r="AL98" s="231">
        <f>IFERROR(SUM($Y94:AL94)/$I96,0)</f>
        <v>0</v>
      </c>
      <c r="AM98" s="231">
        <f>IFERROR(SUM($Y94:AM94)/$I96,0)</f>
        <v>0</v>
      </c>
      <c r="AN98" s="231">
        <f>IFERROR(SUM($Y94:AN94)/$I96,0)</f>
        <v>0</v>
      </c>
      <c r="AO98" s="231">
        <f>IFERROR(SUM($Y94:AO94)/$I96,0)</f>
        <v>0</v>
      </c>
      <c r="AP98" s="231">
        <f>IFERROR(SUM($Y94:AP94)/$I96,0)</f>
        <v>0</v>
      </c>
      <c r="AQ98" s="231">
        <f>IFERROR(SUM($Y94:AQ94)/$I96,0)</f>
        <v>0</v>
      </c>
      <c r="AR98" s="231">
        <f>IFERROR(SUM($Y94:AR94)/$I96,0)</f>
        <v>0</v>
      </c>
      <c r="AS98" s="231">
        <f>IFERROR(SUM($Y94:AS94)/$I96,0)</f>
        <v>0</v>
      </c>
      <c r="AT98" s="231">
        <f>IFERROR(SUM($Y94:AT94)/$I96,0)</f>
        <v>0</v>
      </c>
      <c r="AU98" s="231">
        <f>IFERROR(SUM($Y94:AU94)/$I96,0)</f>
        <v>0</v>
      </c>
      <c r="AV98" s="231">
        <f>IFERROR(SUM($Y94:AV94)/$I96,0)</f>
        <v>0</v>
      </c>
      <c r="AW98" s="231">
        <f>IFERROR(SUM($Y94:AW94)/$I96,0)</f>
        <v>0</v>
      </c>
      <c r="AX98" s="231">
        <f>IFERROR(SUM($Y94:AX94)/$I96,0)</f>
        <v>0</v>
      </c>
      <c r="AY98" s="231">
        <f>IFERROR(SUM($Y94:AY94)/$I96,0)</f>
        <v>0</v>
      </c>
      <c r="AZ98" s="231">
        <f>IFERROR(SUM($Y94:AZ94)/$I96,0)</f>
        <v>0</v>
      </c>
      <c r="BA98" s="231">
        <f>IFERROR(SUM($Y94:BA94)/$I96,0)</f>
        <v>0</v>
      </c>
      <c r="BB98" s="231">
        <f>IFERROR(SUM($Y94:BB94)/$I96,0)</f>
        <v>0</v>
      </c>
      <c r="BC98" s="231">
        <f>IFERROR(SUM($Y94:BC94)/$I96,0)</f>
        <v>0</v>
      </c>
      <c r="BD98" s="231">
        <f>IFERROR(SUM($Y94:BD94)/$I96,0)</f>
        <v>0</v>
      </c>
      <c r="BE98" s="231">
        <f>IFERROR(SUM($Y94:BE94)/$I96,0)</f>
        <v>0</v>
      </c>
      <c r="BF98" s="231">
        <f>IFERROR(SUM($Y94:BF94)/$I96,0)</f>
        <v>0</v>
      </c>
      <c r="BG98" s="231">
        <f>IFERROR(SUM($Y94:BG94)/$I96,0)</f>
        <v>0</v>
      </c>
      <c r="BH98" s="231">
        <f>IFERROR(SUM($Y94:BH94)/$I96,0)</f>
        <v>0</v>
      </c>
      <c r="BI98" s="231">
        <f>IFERROR(SUM($Y94:BI94)/$I96,0)</f>
        <v>0</v>
      </c>
      <c r="BJ98" s="231">
        <f>IFERROR(SUM($Y94:BJ94)/$I96,0)</f>
        <v>0</v>
      </c>
      <c r="BK98" s="231">
        <f>IFERROR(SUM($Y94:BK94)/$I96,0)</f>
        <v>0</v>
      </c>
      <c r="BL98" s="231">
        <f>IFERROR(SUM($Y94:BL94)/$I96,0)</f>
        <v>0</v>
      </c>
      <c r="BM98" s="231">
        <f>IFERROR(SUM($Y94:BM94)/$I96,0)</f>
        <v>0</v>
      </c>
      <c r="BN98" s="231">
        <f>IFERROR(SUM($Y94:BN94)/$I96,0)</f>
        <v>0</v>
      </c>
      <c r="BO98" s="231">
        <f>IFERROR(SUM($Y94:BO94)/$I96,0)</f>
        <v>0</v>
      </c>
      <c r="BP98" s="231">
        <f>IFERROR(SUM($Y94:BP94)/$I96,0)</f>
        <v>0</v>
      </c>
      <c r="BQ98" s="231">
        <f>IFERROR(SUM($Y94:BQ94)/$I96,0)</f>
        <v>0</v>
      </c>
      <c r="BR98" s="231">
        <f>IFERROR(SUM($Y94:BR94)/$I96,0)</f>
        <v>0</v>
      </c>
      <c r="BS98" s="231">
        <f>IFERROR(SUM($Y94:BS94)/$I96,0)</f>
        <v>0</v>
      </c>
      <c r="BT98" s="231">
        <f>IFERROR(SUM($Y94:BT94)/$I96,0)</f>
        <v>0</v>
      </c>
      <c r="BU98" s="231">
        <f>IFERROR(SUM($Y94:BU94)/$I96,0)</f>
        <v>0</v>
      </c>
      <c r="BV98" s="231">
        <f>IFERROR(SUM($Y94:BV94)/$I96,0)</f>
        <v>0</v>
      </c>
      <c r="BW98" s="231">
        <f>IFERROR(SUM($Y94:BW94)/$I96,0)</f>
        <v>0</v>
      </c>
      <c r="BX98" s="231">
        <f>IFERROR(SUM($Y94:BX94)/$I96,0)</f>
        <v>0</v>
      </c>
      <c r="BY98" s="231">
        <f>IFERROR(SUM($Y94:BY94)/$I96,0)</f>
        <v>0</v>
      </c>
      <c r="BZ98" s="231">
        <f>IFERROR(SUM($Y94:BZ94)/$I96,0)</f>
        <v>0</v>
      </c>
      <c r="CA98" s="231">
        <f>IFERROR(SUM($Y94:CA94)/$I96,0)</f>
        <v>0</v>
      </c>
      <c r="CB98" s="231">
        <f>IFERROR(SUM($Y94:CB94)/$I96,0)</f>
        <v>0</v>
      </c>
      <c r="CC98" s="231">
        <f>IFERROR(SUM($Y94:CC94)/$I96,0)</f>
        <v>0</v>
      </c>
      <c r="CD98" s="231">
        <f>IFERROR(SUM($Y94:CD94)/$I96,0)</f>
        <v>0</v>
      </c>
      <c r="CE98" s="231">
        <f>IFERROR(SUM($Y94:CE94)/$I96,0)</f>
        <v>0</v>
      </c>
      <c r="CF98" s="231">
        <f>IFERROR(SUM($Y94:CF94)/$I96,0)</f>
        <v>0</v>
      </c>
      <c r="CG98" s="231">
        <f>IFERROR(SUM($Y94:CG94)/$I96,0)</f>
        <v>0</v>
      </c>
      <c r="CH98" s="231">
        <f>IFERROR(SUM($Y94:CH94)/$I96,0)</f>
        <v>0</v>
      </c>
      <c r="CI98" s="231">
        <f>IFERROR(SUM($Y94:CI94)/$I96,0)</f>
        <v>0</v>
      </c>
      <c r="CJ98" s="231">
        <f>IFERROR(SUM($Y94:CJ94)/$I96,0)</f>
        <v>0</v>
      </c>
      <c r="CK98" s="231">
        <f>IFERROR(SUM($Y94:CK94)/$I96,0)</f>
        <v>0</v>
      </c>
      <c r="CL98" s="231">
        <f>IFERROR(SUM($Y94:CL94)/$I96,0)</f>
        <v>0</v>
      </c>
      <c r="CM98" s="231">
        <f>IFERROR(SUM($Y94:CM94)/$I96,0)</f>
        <v>0</v>
      </c>
      <c r="CN98" s="231">
        <f>IFERROR(SUM($Y94:CN94)/$I96,0)</f>
        <v>0</v>
      </c>
      <c r="CO98" s="231">
        <f>IFERROR(SUM($Y94:CO94)/$I96,0)</f>
        <v>0</v>
      </c>
      <c r="CP98" s="231">
        <f>IFERROR(SUM($Y94:CP94)/$I96,0)</f>
        <v>0</v>
      </c>
      <c r="CQ98" s="231">
        <f>IFERROR(SUM($Y94:CQ94)/$I96,0)</f>
        <v>0</v>
      </c>
      <c r="CR98" s="231">
        <f>IFERROR(SUM($Y94:CR94)/$I96,0)</f>
        <v>0</v>
      </c>
      <c r="CS98" s="231">
        <f>IFERROR(SUM($Y94:CS94)/$I96,0)</f>
        <v>0</v>
      </c>
      <c r="CT98" s="231">
        <f>IFERROR(SUM($Y94:CT94)/$I96,0)</f>
        <v>0</v>
      </c>
      <c r="CU98" s="231">
        <f>IFERROR(SUM($Y94:CU94)/$I96,0)</f>
        <v>0</v>
      </c>
      <c r="CV98" s="231">
        <f>IFERROR(SUM($Y94:CV94)/$I96,0)</f>
        <v>0</v>
      </c>
      <c r="CW98" s="231">
        <f>IFERROR(SUM($Y94:CW94)/$I96,0)</f>
        <v>0</v>
      </c>
      <c r="CX98" s="231">
        <f>IFERROR(SUM($Y94:CX94)/$I96,0)</f>
        <v>0</v>
      </c>
      <c r="CY98" s="231">
        <f>IFERROR(SUM($Y94:CY94)/$I96,0)</f>
        <v>0</v>
      </c>
      <c r="CZ98" s="231">
        <f>IFERROR(SUM($Y94:CZ94)/$I96,0)</f>
        <v>0</v>
      </c>
      <c r="DA98" s="231">
        <f>IFERROR(SUM($Y94:DA94)/$I96,0)</f>
        <v>0</v>
      </c>
      <c r="DB98" s="231">
        <f>IFERROR(SUM($Y94:DB94)/$I96,0)</f>
        <v>0</v>
      </c>
      <c r="DC98" s="231">
        <f>IFERROR(SUM($Y94:DC94)/$I96,0)</f>
        <v>0</v>
      </c>
      <c r="DD98" s="231">
        <f>IFERROR(SUM($Y94:DD94)/$I96,0)</f>
        <v>0</v>
      </c>
      <c r="DE98" s="231">
        <f>IFERROR(SUM($Y94:DE94)/$I96,0)</f>
        <v>0</v>
      </c>
      <c r="DF98" s="231">
        <f>IFERROR(SUM($Y94:DF94)/$I96,0)</f>
        <v>0</v>
      </c>
      <c r="DG98" s="231">
        <f>IFERROR(SUM($Y94:DG94)/$I96,0)</f>
        <v>0</v>
      </c>
      <c r="DH98" s="231">
        <f>IFERROR(SUM($Y94:DH94)/$I96,0)</f>
        <v>0</v>
      </c>
      <c r="DI98" s="231">
        <f>IFERROR(SUM($Y94:DI94)/$I96,0)</f>
        <v>0</v>
      </c>
      <c r="DJ98" s="231">
        <f>IFERROR(SUM($Y94:DJ94)/$I96,0)</f>
        <v>0</v>
      </c>
      <c r="DK98" s="231">
        <f>IFERROR(SUM($Y94:DK94)/$I96,0)</f>
        <v>0</v>
      </c>
      <c r="DL98" s="231">
        <f>IFERROR(SUM($Y94:DL94)/$I96,0)</f>
        <v>0</v>
      </c>
      <c r="DM98" s="231">
        <f>IFERROR(SUM($Y94:DM94)/$I96,0)</f>
        <v>0</v>
      </c>
      <c r="DN98" s="231">
        <f>IFERROR(SUM($Y94:DN94)/$I96,0)</f>
        <v>0</v>
      </c>
      <c r="DO98" s="231">
        <f>IFERROR(SUM($Y94:DO94)/$I96,0)</f>
        <v>0</v>
      </c>
      <c r="DP98" s="231">
        <f>IFERROR(SUM($Y94:DP94)/$I96,0)</f>
        <v>0</v>
      </c>
      <c r="DQ98" s="231">
        <f>IFERROR(SUM($Y94:DQ94)/$I96,0)</f>
        <v>0</v>
      </c>
      <c r="DR98" s="231">
        <f>IFERROR(SUM($Y94:DR94)/$I96,0)</f>
        <v>0</v>
      </c>
      <c r="DS98" s="231">
        <f>IFERROR(SUM($Y94:DS94)/$I96,0)</f>
        <v>0</v>
      </c>
      <c r="DT98" s="231">
        <f>IFERROR(SUM($Y94:DT94)/$I96,0)</f>
        <v>0</v>
      </c>
      <c r="DU98" s="231">
        <f>IFERROR(SUM($Y94:DU94)/$I96,0)</f>
        <v>0</v>
      </c>
      <c r="DV98" s="231">
        <f>IFERROR(SUM($Y94:DV94)/$I96,0)</f>
        <v>0</v>
      </c>
      <c r="DW98" s="231">
        <f>IFERROR(SUM($Y94:DW94)/$I96,0)</f>
        <v>0</v>
      </c>
      <c r="DX98" s="231">
        <f>IFERROR(SUM($Y94:DX94)/$I96,0)</f>
        <v>0</v>
      </c>
      <c r="DY98" s="231">
        <f>IFERROR(SUM($Y94:DY94)/$I96,0)</f>
        <v>0</v>
      </c>
      <c r="DZ98" s="231">
        <f>IFERROR(SUM($Y94:DZ94)/$I96,0)</f>
        <v>0</v>
      </c>
      <c r="EA98" s="231">
        <f>IFERROR(SUM($Y94:EA94)/$I96,0)</f>
        <v>0</v>
      </c>
      <c r="EB98" s="231">
        <f>IFERROR(SUM($Y94:EB94)/$I96,0)</f>
        <v>0</v>
      </c>
      <c r="EC98" s="231">
        <f>IFERROR(SUM($Y94:EC94)/$I96,0)</f>
        <v>0</v>
      </c>
      <c r="ED98" s="231">
        <f>IFERROR(SUM($Y94:ED94)/$I96,0)</f>
        <v>0</v>
      </c>
      <c r="EE98" s="231">
        <f>IFERROR(SUM($Y94:EE94)/$I96,0)</f>
        <v>0</v>
      </c>
      <c r="EF98" s="231">
        <f>IFERROR(SUM($Y94:EF94)/$I96,0)</f>
        <v>0</v>
      </c>
      <c r="EG98" s="232">
        <f>IFERROR(SUM($Y94:EG94)/$I96,0)</f>
        <v>0</v>
      </c>
      <c r="EI98" s="201">
        <f>N98-SUM(O98:X98)</f>
        <v>0</v>
      </c>
    </row>
    <row r="99" spans="2:139" ht="16.05" customHeight="1" thickBot="1" x14ac:dyDescent="0.3">
      <c r="B99" s="161" t="str">
        <f t="shared" si="302"/>
        <v>XS16</v>
      </c>
      <c r="C99" s="162">
        <f t="shared" si="303"/>
        <v>0</v>
      </c>
      <c r="D99" s="163">
        <f t="shared" si="304"/>
        <v>0</v>
      </c>
      <c r="E99" s="178">
        <f t="shared" si="305"/>
        <v>0</v>
      </c>
      <c r="F99" s="163">
        <f t="shared" si="306"/>
        <v>0</v>
      </c>
      <c r="G99" s="178">
        <f t="shared" si="307"/>
        <v>0</v>
      </c>
      <c r="H99" s="162">
        <f t="shared" si="308"/>
        <v>0</v>
      </c>
      <c r="I99" s="185">
        <f t="shared" si="308"/>
        <v>0</v>
      </c>
      <c r="J99" s="151" t="s">
        <v>351</v>
      </c>
      <c r="K99" s="172" t="s">
        <v>355</v>
      </c>
      <c r="L99" s="209"/>
      <c r="M99" s="191"/>
      <c r="N99" s="197">
        <f>MAX(O99:X99)</f>
        <v>0</v>
      </c>
      <c r="O99" s="828">
        <f>IFERROR(SUM($O97:O97)/SUM($O95:O95),0)</f>
        <v>0</v>
      </c>
      <c r="P99" s="829">
        <f>IFERROR(SUM($O97:P97)/SUM($O95:P95),0)</f>
        <v>0</v>
      </c>
      <c r="Q99" s="829">
        <f>IFERROR(SUM($O97:Q97)/SUM($O95:Q95),0)</f>
        <v>0</v>
      </c>
      <c r="R99" s="829">
        <f>IFERROR(SUM($O97:R97)/SUM($O95:R95),0)</f>
        <v>0</v>
      </c>
      <c r="S99" s="829">
        <f>IFERROR(SUM($O97:S97)/SUM($O95:S95),0)</f>
        <v>0</v>
      </c>
      <c r="T99" s="829">
        <f>IFERROR(SUM($O97:T97)/SUM($O95:T95),0)</f>
        <v>0</v>
      </c>
      <c r="U99" s="829">
        <f>IFERROR(SUM($O97:U97)/SUM($O95:U95),0)</f>
        <v>0</v>
      </c>
      <c r="V99" s="829">
        <f>IFERROR(SUM($O97:V97)/SUM($O95:V95),0)</f>
        <v>0</v>
      </c>
      <c r="W99" s="829">
        <f>IFERROR(SUM($O97:W97)/SUM($O95:W95),0)</f>
        <v>0</v>
      </c>
      <c r="X99" s="830">
        <f>IFERROR(SUM($O97:X97)/SUM($O95:X95),0)</f>
        <v>0</v>
      </c>
      <c r="Y99" s="233">
        <f>IFERROR(SUM($Y97:Y97)/SUM($Y95:Y95),0)</f>
        <v>0</v>
      </c>
      <c r="Z99" s="233">
        <f>IFERROR(SUM($Y97:Z97)/SUM($Y95:Z95),0)</f>
        <v>0</v>
      </c>
      <c r="AA99" s="233">
        <f>IFERROR(SUM($Y97:AA97)/SUM($Y95:AA95),0)</f>
        <v>0</v>
      </c>
      <c r="AB99" s="233">
        <f>IFERROR(SUM($Y97:AB97)/SUM($Y95:AB95),0)</f>
        <v>0</v>
      </c>
      <c r="AC99" s="233">
        <f>IFERROR(SUM($Y97:AC97)/SUM($Y95:AC95),0)</f>
        <v>0</v>
      </c>
      <c r="AD99" s="233">
        <f>IFERROR(SUM($Y97:AD97)/SUM($Y95:AD95),0)</f>
        <v>0</v>
      </c>
      <c r="AE99" s="233">
        <f>IFERROR(SUM($Y97:AE97)/SUM($Y95:AE95),0)</f>
        <v>0</v>
      </c>
      <c r="AF99" s="233">
        <f>IFERROR(SUM($Y97:AF97)/SUM($Y95:AF95),0)</f>
        <v>0</v>
      </c>
      <c r="AG99" s="233">
        <f>IFERROR(SUM($Y97:AG97)/SUM($Y95:AG95),0)</f>
        <v>0</v>
      </c>
      <c r="AH99" s="233">
        <f>IFERROR(SUM($Y97:AH97)/SUM($Y95:AH95),0)</f>
        <v>0</v>
      </c>
      <c r="AI99" s="233">
        <f>IFERROR(SUM($Y97:AI97)/SUM($Y95:AI95),0)</f>
        <v>0</v>
      </c>
      <c r="AJ99" s="233">
        <f>IFERROR(SUM($Y97:AJ97)/SUM($Y95:AJ95),0)</f>
        <v>0</v>
      </c>
      <c r="AK99" s="233">
        <f>IFERROR(SUM($Y97:AK97)/SUM($Y95:AK95),0)</f>
        <v>0</v>
      </c>
      <c r="AL99" s="233">
        <f>IFERROR(SUM($Y97:AL97)/SUM($Y95:AL95),0)</f>
        <v>0</v>
      </c>
      <c r="AM99" s="233">
        <f>IFERROR(SUM($Y97:AM97)/SUM($Y95:AM95),0)</f>
        <v>0</v>
      </c>
      <c r="AN99" s="233">
        <f>IFERROR(SUM($Y97:AN97)/SUM($Y95:AN95),0)</f>
        <v>0</v>
      </c>
      <c r="AO99" s="233">
        <f>IFERROR(SUM($Y97:AO97)/SUM($Y95:AO95),0)</f>
        <v>0</v>
      </c>
      <c r="AP99" s="233">
        <f>IFERROR(SUM($Y97:AP97)/SUM($Y95:AP95),0)</f>
        <v>0</v>
      </c>
      <c r="AQ99" s="233">
        <f>IFERROR(SUM($Y97:AQ97)/SUM($Y95:AQ95),0)</f>
        <v>0</v>
      </c>
      <c r="AR99" s="233">
        <f>IFERROR(SUM($Y97:AR97)/SUM($Y95:AR95),0)</f>
        <v>0</v>
      </c>
      <c r="AS99" s="233">
        <f>IFERROR(SUM($Y97:AS97)/SUM($Y95:AS95),0)</f>
        <v>0</v>
      </c>
      <c r="AT99" s="233">
        <f>IFERROR(SUM($Y97:AT97)/SUM($Y95:AT95),0)</f>
        <v>0</v>
      </c>
      <c r="AU99" s="233">
        <f>IFERROR(SUM($Y97:AU97)/SUM($Y95:AU95),0)</f>
        <v>0</v>
      </c>
      <c r="AV99" s="233">
        <f>IFERROR(SUM($Y97:AV97)/SUM($Y95:AV95),0)</f>
        <v>0</v>
      </c>
      <c r="AW99" s="233">
        <f>IFERROR(SUM($Y97:AW97)/SUM($Y95:AW95),0)</f>
        <v>0</v>
      </c>
      <c r="AX99" s="233">
        <f>IFERROR(SUM($Y97:AX97)/SUM($Y95:AX95),0)</f>
        <v>0</v>
      </c>
      <c r="AY99" s="233">
        <f>IFERROR(SUM($Y97:AY97)/SUM($Y95:AY95),0)</f>
        <v>0</v>
      </c>
      <c r="AZ99" s="233">
        <f>IFERROR(SUM($Y97:AZ97)/SUM($Y95:AZ95),0)</f>
        <v>0</v>
      </c>
      <c r="BA99" s="233">
        <f>IFERROR(SUM($Y97:BA97)/SUM($Y95:BA95),0)</f>
        <v>0</v>
      </c>
      <c r="BB99" s="233">
        <f>IFERROR(SUM($Y97:BB97)/SUM($Y95:BB95),0)</f>
        <v>0</v>
      </c>
      <c r="BC99" s="233">
        <f>IFERROR(SUM($Y97:BC97)/SUM($Y95:BC95),0)</f>
        <v>0</v>
      </c>
      <c r="BD99" s="233">
        <f>IFERROR(SUM($Y97:BD97)/SUM($Y95:BD95),0)</f>
        <v>0</v>
      </c>
      <c r="BE99" s="233">
        <f>IFERROR(SUM($Y97:BE97)/SUM($Y95:BE95),0)</f>
        <v>0</v>
      </c>
      <c r="BF99" s="233">
        <f>IFERROR(SUM($Y97:BF97)/SUM($Y95:BF95),0)</f>
        <v>0</v>
      </c>
      <c r="BG99" s="233">
        <f>IFERROR(SUM($Y97:BG97)/SUM($Y95:BG95),0)</f>
        <v>0</v>
      </c>
      <c r="BH99" s="233">
        <f>IFERROR(SUM($Y97:BH97)/SUM($Y95:BH95),0)</f>
        <v>0</v>
      </c>
      <c r="BI99" s="233">
        <f>IFERROR(SUM($Y97:BI97)/SUM($Y95:BI95),0)</f>
        <v>0</v>
      </c>
      <c r="BJ99" s="233">
        <f>IFERROR(SUM($Y97:BJ97)/SUM($Y95:BJ95),0)</f>
        <v>0</v>
      </c>
      <c r="BK99" s="233">
        <f>IFERROR(SUM($Y97:BK97)/SUM($Y95:BK95),0)</f>
        <v>0</v>
      </c>
      <c r="BL99" s="233">
        <f>IFERROR(SUM($Y97:BL97)/SUM($Y95:BL95),0)</f>
        <v>0</v>
      </c>
      <c r="BM99" s="233">
        <f>IFERROR(SUM($Y97:BM97)/SUM($Y95:BM95),0)</f>
        <v>0</v>
      </c>
      <c r="BN99" s="233">
        <f>IFERROR(SUM($Y97:BN97)/SUM($Y95:BN95),0)</f>
        <v>0</v>
      </c>
      <c r="BO99" s="233">
        <f>IFERROR(SUM($Y97:BO97)/SUM($Y95:BO95),0)</f>
        <v>0</v>
      </c>
      <c r="BP99" s="233">
        <f>IFERROR(SUM($Y97:BP97)/SUM($Y95:BP95),0)</f>
        <v>0</v>
      </c>
      <c r="BQ99" s="233">
        <f>IFERROR(SUM($Y97:BQ97)/SUM($Y95:BQ95),0)</f>
        <v>0</v>
      </c>
      <c r="BR99" s="233">
        <f>IFERROR(SUM($Y97:BR97)/SUM($Y95:BR95),0)</f>
        <v>0</v>
      </c>
      <c r="BS99" s="233">
        <f>IFERROR(SUM($Y97:BS97)/SUM($Y95:BS95),0)</f>
        <v>0</v>
      </c>
      <c r="BT99" s="233">
        <f>IFERROR(SUM($Y97:BT97)/SUM($Y95:BT95),0)</f>
        <v>0</v>
      </c>
      <c r="BU99" s="233">
        <f>IFERROR(SUM($Y97:BU97)/SUM($Y95:BU95),0)</f>
        <v>0</v>
      </c>
      <c r="BV99" s="233">
        <f>IFERROR(SUM($Y97:BV97)/SUM($Y95:BV95),0)</f>
        <v>0</v>
      </c>
      <c r="BW99" s="233">
        <f>IFERROR(SUM($Y97:BW97)/SUM($Y95:BW95),0)</f>
        <v>0</v>
      </c>
      <c r="BX99" s="233">
        <f>IFERROR(SUM($Y97:BX97)/SUM($Y95:BX95),0)</f>
        <v>0</v>
      </c>
      <c r="BY99" s="233">
        <f>IFERROR(SUM($Y97:BY97)/SUM($Y95:BY95),0)</f>
        <v>0</v>
      </c>
      <c r="BZ99" s="233">
        <f>IFERROR(SUM($Y97:BZ97)/SUM($Y95:BZ95),0)</f>
        <v>0</v>
      </c>
      <c r="CA99" s="233">
        <f>IFERROR(SUM($Y97:CA97)/SUM($Y95:CA95),0)</f>
        <v>0</v>
      </c>
      <c r="CB99" s="233">
        <f>IFERROR(SUM($Y97:CB97)/SUM($Y95:CB95),0)</f>
        <v>0</v>
      </c>
      <c r="CC99" s="233">
        <f>IFERROR(SUM($Y97:CC97)/SUM($Y95:CC95),0)</f>
        <v>0</v>
      </c>
      <c r="CD99" s="233">
        <f>IFERROR(SUM($Y97:CD97)/SUM($Y95:CD95),0)</f>
        <v>0</v>
      </c>
      <c r="CE99" s="233">
        <f>IFERROR(SUM($Y97:CE97)/SUM($Y95:CE95),0)</f>
        <v>0</v>
      </c>
      <c r="CF99" s="233">
        <f>IFERROR(SUM($Y97:CF97)/SUM($Y95:CF95),0)</f>
        <v>0</v>
      </c>
      <c r="CG99" s="233">
        <f>IFERROR(SUM($Y97:CG97)/SUM($Y95:CG95),0)</f>
        <v>0</v>
      </c>
      <c r="CH99" s="233">
        <f>IFERROR(SUM($Y97:CH97)/SUM($Y95:CH95),0)</f>
        <v>0</v>
      </c>
      <c r="CI99" s="233">
        <f>IFERROR(SUM($Y97:CI97)/SUM($Y95:CI95),0)</f>
        <v>0</v>
      </c>
      <c r="CJ99" s="233">
        <f>IFERROR(SUM($Y97:CJ97)/SUM($Y95:CJ95),0)</f>
        <v>0</v>
      </c>
      <c r="CK99" s="233">
        <f>IFERROR(SUM($Y97:CK97)/SUM($Y95:CK95),0)</f>
        <v>0</v>
      </c>
      <c r="CL99" s="233">
        <f>IFERROR(SUM($Y97:CL97)/SUM($Y95:CL95),0)</f>
        <v>0</v>
      </c>
      <c r="CM99" s="233">
        <f>IFERROR(SUM($Y97:CM97)/SUM($Y95:CM95),0)</f>
        <v>0</v>
      </c>
      <c r="CN99" s="233">
        <f>IFERROR(SUM($Y97:CN97)/SUM($Y95:CN95),0)</f>
        <v>0</v>
      </c>
      <c r="CO99" s="233">
        <f>IFERROR(SUM($Y97:CO97)/SUM($Y95:CO95),0)</f>
        <v>0</v>
      </c>
      <c r="CP99" s="233">
        <f>IFERROR(SUM($Y97:CP97)/SUM($Y95:CP95),0)</f>
        <v>0</v>
      </c>
      <c r="CQ99" s="233">
        <f>IFERROR(SUM($Y97:CQ97)/SUM($Y95:CQ95),0)</f>
        <v>0</v>
      </c>
      <c r="CR99" s="233">
        <f>IFERROR(SUM($Y97:CR97)/SUM($Y95:CR95),0)</f>
        <v>0</v>
      </c>
      <c r="CS99" s="233">
        <f>IFERROR(SUM($Y97:CS97)/SUM($Y95:CS95),0)</f>
        <v>0</v>
      </c>
      <c r="CT99" s="233">
        <f>IFERROR(SUM($Y97:CT97)/SUM($Y95:CT95),0)</f>
        <v>0</v>
      </c>
      <c r="CU99" s="233">
        <f>IFERROR(SUM($Y97:CU97)/SUM($Y95:CU95),0)</f>
        <v>0</v>
      </c>
      <c r="CV99" s="233">
        <f>IFERROR(SUM($Y97:CV97)/SUM($Y95:CV95),0)</f>
        <v>0</v>
      </c>
      <c r="CW99" s="233">
        <f>IFERROR(SUM($Y97:CW97)/SUM($Y95:CW95),0)</f>
        <v>0</v>
      </c>
      <c r="CX99" s="233">
        <f>IFERROR(SUM($Y97:CX97)/SUM($Y95:CX95),0)</f>
        <v>0</v>
      </c>
      <c r="CY99" s="233">
        <f>IFERROR(SUM($Y97:CY97)/SUM($Y95:CY95),0)</f>
        <v>0</v>
      </c>
      <c r="CZ99" s="233">
        <f>IFERROR(SUM($Y97:CZ97)/SUM($Y95:CZ95),0)</f>
        <v>0</v>
      </c>
      <c r="DA99" s="233">
        <f>IFERROR(SUM($Y97:DA97)/SUM($Y95:DA95),0)</f>
        <v>0</v>
      </c>
      <c r="DB99" s="233">
        <f>IFERROR(SUM($Y97:DB97)/SUM($Y95:DB95),0)</f>
        <v>0</v>
      </c>
      <c r="DC99" s="233">
        <f>IFERROR(SUM($Y97:DC97)/SUM($Y95:DC95),0)</f>
        <v>0</v>
      </c>
      <c r="DD99" s="233">
        <f>IFERROR(SUM($Y97:DD97)/SUM($Y95:DD95),0)</f>
        <v>0</v>
      </c>
      <c r="DE99" s="233">
        <f>IFERROR(SUM($Y97:DE97)/SUM($Y95:DE95),0)</f>
        <v>0</v>
      </c>
      <c r="DF99" s="233">
        <f>IFERROR(SUM($Y97:DF97)/SUM($Y95:DF95),0)</f>
        <v>0</v>
      </c>
      <c r="DG99" s="233">
        <f>IFERROR(SUM($Y97:DG97)/SUM($Y95:DG95),0)</f>
        <v>0</v>
      </c>
      <c r="DH99" s="233">
        <f>IFERROR(SUM($Y97:DH97)/SUM($Y95:DH95),0)</f>
        <v>0</v>
      </c>
      <c r="DI99" s="233">
        <f>IFERROR(SUM($Y97:DI97)/SUM($Y95:DI95),0)</f>
        <v>0</v>
      </c>
      <c r="DJ99" s="233">
        <f>IFERROR(SUM($Y97:DJ97)/SUM($Y95:DJ95),0)</f>
        <v>0</v>
      </c>
      <c r="DK99" s="233">
        <f>IFERROR(SUM($Y97:DK97)/SUM($Y95:DK95),0)</f>
        <v>0</v>
      </c>
      <c r="DL99" s="233">
        <f>IFERROR(SUM($Y97:DL97)/SUM($Y95:DL95),0)</f>
        <v>0</v>
      </c>
      <c r="DM99" s="233">
        <f>IFERROR(SUM($Y97:DM97)/SUM($Y95:DM95),0)</f>
        <v>0</v>
      </c>
      <c r="DN99" s="233">
        <f>IFERROR(SUM($Y97:DN97)/SUM($Y95:DN95),0)</f>
        <v>0</v>
      </c>
      <c r="DO99" s="233">
        <f>IFERROR(SUM($Y97:DO97)/SUM($Y95:DO95),0)</f>
        <v>0</v>
      </c>
      <c r="DP99" s="233">
        <f>IFERROR(SUM($Y97:DP97)/SUM($Y95:DP95),0)</f>
        <v>0</v>
      </c>
      <c r="DQ99" s="233">
        <f>IFERROR(SUM($Y97:DQ97)/SUM($Y95:DQ95),0)</f>
        <v>0</v>
      </c>
      <c r="DR99" s="233">
        <f>IFERROR(SUM($Y97:DR97)/SUM($Y95:DR95),0)</f>
        <v>0</v>
      </c>
      <c r="DS99" s="233">
        <f>IFERROR(SUM($Y97:DS97)/SUM($Y95:DS95),0)</f>
        <v>0</v>
      </c>
      <c r="DT99" s="233">
        <f>IFERROR(SUM($Y97:DT97)/SUM($Y95:DT95),0)</f>
        <v>0</v>
      </c>
      <c r="DU99" s="233">
        <f>IFERROR(SUM($Y97:DU97)/SUM($Y95:DU95),0)</f>
        <v>0</v>
      </c>
      <c r="DV99" s="233">
        <f>IFERROR(SUM($Y97:DV97)/SUM($Y95:DV95),0)</f>
        <v>0</v>
      </c>
      <c r="DW99" s="233">
        <f>IFERROR(SUM($Y97:DW97)/SUM($Y95:DW95),0)</f>
        <v>0</v>
      </c>
      <c r="DX99" s="233">
        <f>IFERROR(SUM($Y97:DX97)/SUM($Y95:DX95),0)</f>
        <v>0</v>
      </c>
      <c r="DY99" s="233">
        <f>IFERROR(SUM($Y97:DY97)/SUM($Y95:DY95),0)</f>
        <v>0</v>
      </c>
      <c r="DZ99" s="233">
        <f>IFERROR(SUM($Y97:DZ97)/SUM($Y95:DZ95),0)</f>
        <v>0</v>
      </c>
      <c r="EA99" s="233">
        <f>IFERROR(SUM($Y97:EA97)/SUM($Y95:EA95),0)</f>
        <v>0</v>
      </c>
      <c r="EB99" s="233">
        <f>IFERROR(SUM($Y97:EB97)/SUM($Y95:EB95),0)</f>
        <v>0</v>
      </c>
      <c r="EC99" s="233">
        <f>IFERROR(SUM($Y97:EC97)/SUM($Y95:EC95),0)</f>
        <v>0</v>
      </c>
      <c r="ED99" s="233">
        <f>IFERROR(SUM($Y97:ED97)/SUM($Y95:ED95),0)</f>
        <v>0</v>
      </c>
      <c r="EE99" s="233">
        <f>IFERROR(SUM($Y97:EE97)/SUM($Y95:EE95),0)</f>
        <v>0</v>
      </c>
      <c r="EF99" s="233">
        <f>IFERROR(SUM($Y97:EF97)/SUM($Y95:EF95),0)</f>
        <v>0</v>
      </c>
      <c r="EG99" s="234">
        <f>IFERROR(SUM($Y97:EG97)/SUM($Y95:EG95),0)</f>
        <v>0</v>
      </c>
      <c r="EI99" s="201">
        <f>N97-N95</f>
        <v>0</v>
      </c>
    </row>
    <row r="100" spans="2:139" ht="16.05" customHeight="1" x14ac:dyDescent="0.25">
      <c r="B100" s="155" t="str">
        <f>'B2-规划信息'!B44</f>
        <v>XS17</v>
      </c>
      <c r="C100" s="156">
        <f>'B2-规划信息'!C44</f>
        <v>0</v>
      </c>
      <c r="D100" s="157">
        <f>'B2-规划信息'!D44</f>
        <v>0</v>
      </c>
      <c r="E100" s="175">
        <f>'B2-规划信息'!E44</f>
        <v>0</v>
      </c>
      <c r="F100" s="157">
        <f>'B2-规划信息'!F44</f>
        <v>0</v>
      </c>
      <c r="G100" s="175">
        <f>'B2-规划信息'!G44</f>
        <v>0</v>
      </c>
      <c r="H100" s="156">
        <f>'B2-规划信息'!H44</f>
        <v>0</v>
      </c>
      <c r="I100" s="182">
        <f>'B2-规划信息'!L44</f>
        <v>0</v>
      </c>
      <c r="J100" s="149" t="str">
        <f>"签约"&amp;IF(D100="车位","个数","面积")</f>
        <v>签约面积</v>
      </c>
      <c r="K100" s="171" t="s">
        <v>352</v>
      </c>
      <c r="L100" s="207"/>
      <c r="M100" s="188">
        <f>N100-L100</f>
        <v>0</v>
      </c>
      <c r="N100" s="194">
        <f>SUM(Y100:EG100)</f>
        <v>0</v>
      </c>
      <c r="O100" s="822">
        <f t="shared" ref="O100:X101" si="321">SUMIF($Y$1:$EG$1,O$3,$Y100:$EG100)</f>
        <v>0</v>
      </c>
      <c r="P100" s="823">
        <f t="shared" si="321"/>
        <v>0</v>
      </c>
      <c r="Q100" s="823">
        <f t="shared" si="321"/>
        <v>0</v>
      </c>
      <c r="R100" s="823">
        <f t="shared" si="321"/>
        <v>0</v>
      </c>
      <c r="S100" s="823">
        <f t="shared" si="321"/>
        <v>0</v>
      </c>
      <c r="T100" s="823">
        <f t="shared" si="321"/>
        <v>0</v>
      </c>
      <c r="U100" s="823">
        <f t="shared" si="321"/>
        <v>0</v>
      </c>
      <c r="V100" s="823">
        <f t="shared" si="321"/>
        <v>0</v>
      </c>
      <c r="W100" s="823">
        <f t="shared" si="321"/>
        <v>0</v>
      </c>
      <c r="X100" s="824">
        <f t="shared" si="321"/>
        <v>0</v>
      </c>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29"/>
      <c r="EI100" s="201">
        <f>N100-SUM(O100:X100)</f>
        <v>0</v>
      </c>
    </row>
    <row r="101" spans="2:139" ht="16.05" customHeight="1" x14ac:dyDescent="0.25">
      <c r="B101" s="158" t="str">
        <f t="shared" ref="B101:B105" si="322">B100</f>
        <v>XS17</v>
      </c>
      <c r="C101" s="159">
        <f t="shared" ref="C101:C105" si="323">C100</f>
        <v>0</v>
      </c>
      <c r="D101" s="160">
        <f t="shared" ref="D101:D105" si="324">D100</f>
        <v>0</v>
      </c>
      <c r="E101" s="176">
        <f t="shared" ref="E101:E105" si="325">E100</f>
        <v>0</v>
      </c>
      <c r="F101" s="160">
        <f t="shared" ref="F101:F105" si="326">F100</f>
        <v>0</v>
      </c>
      <c r="G101" s="176">
        <f t="shared" ref="G101:G105" si="327">G100</f>
        <v>0</v>
      </c>
      <c r="H101" s="159">
        <f t="shared" ref="H101:I105" si="328">H100</f>
        <v>0</v>
      </c>
      <c r="I101" s="183">
        <f t="shared" si="328"/>
        <v>0</v>
      </c>
      <c r="J101" s="149" t="s">
        <v>347</v>
      </c>
      <c r="K101" s="171" t="s">
        <v>353</v>
      </c>
      <c r="L101" s="207"/>
      <c r="M101" s="188">
        <f t="shared" ref="M101:M103" si="329">N101-L101</f>
        <v>0</v>
      </c>
      <c r="N101" s="194">
        <f>SUM(Y101:EG101)</f>
        <v>0</v>
      </c>
      <c r="O101" s="822">
        <f t="shared" si="321"/>
        <v>0</v>
      </c>
      <c r="P101" s="823">
        <f t="shared" si="321"/>
        <v>0</v>
      </c>
      <c r="Q101" s="823">
        <f t="shared" si="321"/>
        <v>0</v>
      </c>
      <c r="R101" s="823">
        <f t="shared" si="321"/>
        <v>0</v>
      </c>
      <c r="S101" s="823">
        <f t="shared" si="321"/>
        <v>0</v>
      </c>
      <c r="T101" s="823">
        <f t="shared" si="321"/>
        <v>0</v>
      </c>
      <c r="U101" s="823">
        <f t="shared" si="321"/>
        <v>0</v>
      </c>
      <c r="V101" s="823">
        <f t="shared" si="321"/>
        <v>0</v>
      </c>
      <c r="W101" s="823">
        <f t="shared" si="321"/>
        <v>0</v>
      </c>
      <c r="X101" s="824">
        <f t="shared" si="321"/>
        <v>0</v>
      </c>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c r="DQ101" s="205"/>
      <c r="DR101" s="205"/>
      <c r="DS101" s="205"/>
      <c r="DT101" s="205"/>
      <c r="DU101" s="205"/>
      <c r="DV101" s="205"/>
      <c r="DW101" s="205"/>
      <c r="DX101" s="205"/>
      <c r="DY101" s="205"/>
      <c r="DZ101" s="205"/>
      <c r="EA101" s="205"/>
      <c r="EB101" s="205"/>
      <c r="EC101" s="205"/>
      <c r="ED101" s="205"/>
      <c r="EE101" s="205"/>
      <c r="EF101" s="205"/>
      <c r="EG101" s="229"/>
      <c r="EI101" s="201">
        <f t="shared" ref="EI101" si="330">N101-SUM(O101:X101)</f>
        <v>0</v>
      </c>
    </row>
    <row r="102" spans="2:139" ht="16.05" customHeight="1" x14ac:dyDescent="0.25">
      <c r="B102" s="153" t="str">
        <f t="shared" si="322"/>
        <v>XS17</v>
      </c>
      <c r="C102" s="154">
        <f t="shared" si="323"/>
        <v>0</v>
      </c>
      <c r="D102" s="152">
        <f t="shared" si="324"/>
        <v>0</v>
      </c>
      <c r="E102" s="177">
        <f t="shared" si="325"/>
        <v>0</v>
      </c>
      <c r="F102" s="152">
        <f t="shared" si="326"/>
        <v>0</v>
      </c>
      <c r="G102" s="177">
        <f t="shared" si="327"/>
        <v>0</v>
      </c>
      <c r="H102" s="154">
        <f t="shared" si="328"/>
        <v>0</v>
      </c>
      <c r="I102" s="184">
        <f t="shared" si="328"/>
        <v>0</v>
      </c>
      <c r="J102" s="149" t="s">
        <v>348</v>
      </c>
      <c r="K102" s="171" t="s">
        <v>354</v>
      </c>
      <c r="L102" s="207"/>
      <c r="M102" s="188">
        <f t="shared" si="329"/>
        <v>0</v>
      </c>
      <c r="N102" s="194">
        <f>IFERROR(N101/N100*10000,0)</f>
        <v>0</v>
      </c>
      <c r="O102" s="822">
        <f>IFERROR(O101/O100*10000,0)</f>
        <v>0</v>
      </c>
      <c r="P102" s="823">
        <f t="shared" ref="P102" si="331">IFERROR(P101/P100*10000,0)</f>
        <v>0</v>
      </c>
      <c r="Q102" s="823">
        <f t="shared" ref="Q102" si="332">IFERROR(Q101/Q100*10000,0)</f>
        <v>0</v>
      </c>
      <c r="R102" s="823">
        <f t="shared" ref="R102" si="333">IFERROR(R101/R100*10000,0)</f>
        <v>0</v>
      </c>
      <c r="S102" s="823">
        <f>IFERROR(S101/S100*10000,0)</f>
        <v>0</v>
      </c>
      <c r="T102" s="823">
        <f t="shared" ref="T102" si="334">IFERROR(T101/T100*10000,0)</f>
        <v>0</v>
      </c>
      <c r="U102" s="823">
        <f t="shared" ref="U102" si="335">IFERROR(U101/U100*10000,0)</f>
        <v>0</v>
      </c>
      <c r="V102" s="823">
        <f t="shared" ref="V102" si="336">IFERROR(V101/V100*10000,0)</f>
        <v>0</v>
      </c>
      <c r="W102" s="823">
        <f t="shared" ref="W102" si="337">IFERROR(W101/W100*10000,0)</f>
        <v>0</v>
      </c>
      <c r="X102" s="824">
        <f t="shared" ref="X102" si="338">IFERROR(X101/X100*10000,0)</f>
        <v>0</v>
      </c>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5"/>
      <c r="EB102" s="205"/>
      <c r="EC102" s="205"/>
      <c r="ED102" s="205"/>
      <c r="EE102" s="205"/>
      <c r="EF102" s="205"/>
      <c r="EG102" s="229"/>
      <c r="EI102" s="201">
        <f>I102-N100</f>
        <v>0</v>
      </c>
    </row>
    <row r="103" spans="2:139" ht="16.05" customHeight="1" x14ac:dyDescent="0.25">
      <c r="B103" s="158" t="str">
        <f t="shared" si="322"/>
        <v>XS17</v>
      </c>
      <c r="C103" s="159">
        <f t="shared" si="323"/>
        <v>0</v>
      </c>
      <c r="D103" s="160">
        <f t="shared" si="324"/>
        <v>0</v>
      </c>
      <c r="E103" s="176">
        <f t="shared" si="325"/>
        <v>0</v>
      </c>
      <c r="F103" s="160">
        <f t="shared" si="326"/>
        <v>0</v>
      </c>
      <c r="G103" s="176">
        <f t="shared" si="327"/>
        <v>0</v>
      </c>
      <c r="H103" s="159">
        <f t="shared" si="328"/>
        <v>0</v>
      </c>
      <c r="I103" s="183">
        <f t="shared" si="328"/>
        <v>0</v>
      </c>
      <c r="J103" s="149" t="s">
        <v>349</v>
      </c>
      <c r="K103" s="171" t="s">
        <v>353</v>
      </c>
      <c r="L103" s="207"/>
      <c r="M103" s="188">
        <f t="shared" si="329"/>
        <v>0</v>
      </c>
      <c r="N103" s="194">
        <f>SUM(Y103:EG103)</f>
        <v>0</v>
      </c>
      <c r="O103" s="822">
        <f t="shared" ref="O103:X103" si="339">SUMIF($Y$1:$EG$1,O$3,$Y103:$EG103)</f>
        <v>0</v>
      </c>
      <c r="P103" s="823">
        <f t="shared" si="339"/>
        <v>0</v>
      </c>
      <c r="Q103" s="823">
        <f t="shared" si="339"/>
        <v>0</v>
      </c>
      <c r="R103" s="823">
        <f t="shared" si="339"/>
        <v>0</v>
      </c>
      <c r="S103" s="823">
        <f t="shared" si="339"/>
        <v>0</v>
      </c>
      <c r="T103" s="823">
        <f t="shared" si="339"/>
        <v>0</v>
      </c>
      <c r="U103" s="823">
        <f t="shared" si="339"/>
        <v>0</v>
      </c>
      <c r="V103" s="823">
        <f t="shared" si="339"/>
        <v>0</v>
      </c>
      <c r="W103" s="823">
        <f t="shared" si="339"/>
        <v>0</v>
      </c>
      <c r="X103" s="824">
        <f t="shared" si="339"/>
        <v>0</v>
      </c>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5"/>
      <c r="EB103" s="205"/>
      <c r="EC103" s="205"/>
      <c r="ED103" s="205"/>
      <c r="EE103" s="205"/>
      <c r="EF103" s="205"/>
      <c r="EG103" s="229"/>
      <c r="EI103" s="201">
        <f>N103-SUM(O103:X103)</f>
        <v>0</v>
      </c>
    </row>
    <row r="104" spans="2:139" ht="16.05" customHeight="1" x14ac:dyDescent="0.25">
      <c r="B104" s="158" t="str">
        <f t="shared" si="322"/>
        <v>XS17</v>
      </c>
      <c r="C104" s="159">
        <f t="shared" si="323"/>
        <v>0</v>
      </c>
      <c r="D104" s="160">
        <f t="shared" si="324"/>
        <v>0</v>
      </c>
      <c r="E104" s="176">
        <f t="shared" si="325"/>
        <v>0</v>
      </c>
      <c r="F104" s="160">
        <f t="shared" si="326"/>
        <v>0</v>
      </c>
      <c r="G104" s="176">
        <f t="shared" si="327"/>
        <v>0</v>
      </c>
      <c r="H104" s="159">
        <f t="shared" si="328"/>
        <v>0</v>
      </c>
      <c r="I104" s="183">
        <f t="shared" si="328"/>
        <v>0</v>
      </c>
      <c r="J104" s="149" t="s">
        <v>350</v>
      </c>
      <c r="K104" s="171" t="s">
        <v>355</v>
      </c>
      <c r="L104" s="208"/>
      <c r="M104" s="190"/>
      <c r="N104" s="196">
        <f>SUM(O104:X104)</f>
        <v>0</v>
      </c>
      <c r="O104" s="825">
        <f>IFERROR(O100/$N100,0)</f>
        <v>0</v>
      </c>
      <c r="P104" s="826">
        <f t="shared" ref="P104:X104" si="340">IFERROR(P100/$N100,0)</f>
        <v>0</v>
      </c>
      <c r="Q104" s="826">
        <f t="shared" si="340"/>
        <v>0</v>
      </c>
      <c r="R104" s="826">
        <f t="shared" si="340"/>
        <v>0</v>
      </c>
      <c r="S104" s="826">
        <f t="shared" si="340"/>
        <v>0</v>
      </c>
      <c r="T104" s="826">
        <f t="shared" si="340"/>
        <v>0</v>
      </c>
      <c r="U104" s="826">
        <f t="shared" si="340"/>
        <v>0</v>
      </c>
      <c r="V104" s="826">
        <f t="shared" si="340"/>
        <v>0</v>
      </c>
      <c r="W104" s="826">
        <f t="shared" si="340"/>
        <v>0</v>
      </c>
      <c r="X104" s="827">
        <f t="shared" si="340"/>
        <v>0</v>
      </c>
      <c r="Y104" s="231">
        <f>IFERROR(SUM($Y100:Y100)/$I102,0)</f>
        <v>0</v>
      </c>
      <c r="Z104" s="231">
        <f>IFERROR(SUM($Y100:Z100)/$I102,0)</f>
        <v>0</v>
      </c>
      <c r="AA104" s="231">
        <f>IFERROR(SUM($Y100:AA100)/$I102,0)</f>
        <v>0</v>
      </c>
      <c r="AB104" s="231">
        <f>IFERROR(SUM($Y100:AB100)/$I102,0)</f>
        <v>0</v>
      </c>
      <c r="AC104" s="231">
        <f>IFERROR(SUM($Y100:AC100)/$I102,0)</f>
        <v>0</v>
      </c>
      <c r="AD104" s="231">
        <f>IFERROR(SUM($Y100:AD100)/$I102,0)</f>
        <v>0</v>
      </c>
      <c r="AE104" s="231">
        <f>IFERROR(SUM($Y100:AE100)/$I102,0)</f>
        <v>0</v>
      </c>
      <c r="AF104" s="231">
        <f>IFERROR(SUM($Y100:AF100)/$I102,0)</f>
        <v>0</v>
      </c>
      <c r="AG104" s="231">
        <f>IFERROR(SUM($Y100:AG100)/$I102,0)</f>
        <v>0</v>
      </c>
      <c r="AH104" s="231">
        <f>IFERROR(SUM($Y100:AH100)/$I102,0)</f>
        <v>0</v>
      </c>
      <c r="AI104" s="231">
        <f>IFERROR(SUM($Y100:AI100)/$I102,0)</f>
        <v>0</v>
      </c>
      <c r="AJ104" s="231">
        <f>IFERROR(SUM($Y100:AJ100)/$I102,0)</f>
        <v>0</v>
      </c>
      <c r="AK104" s="231">
        <f>IFERROR(SUM($Y100:AK100)/$I102,0)</f>
        <v>0</v>
      </c>
      <c r="AL104" s="231">
        <f>IFERROR(SUM($Y100:AL100)/$I102,0)</f>
        <v>0</v>
      </c>
      <c r="AM104" s="231">
        <f>IFERROR(SUM($Y100:AM100)/$I102,0)</f>
        <v>0</v>
      </c>
      <c r="AN104" s="231">
        <f>IFERROR(SUM($Y100:AN100)/$I102,0)</f>
        <v>0</v>
      </c>
      <c r="AO104" s="231">
        <f>IFERROR(SUM($Y100:AO100)/$I102,0)</f>
        <v>0</v>
      </c>
      <c r="AP104" s="231">
        <f>IFERROR(SUM($Y100:AP100)/$I102,0)</f>
        <v>0</v>
      </c>
      <c r="AQ104" s="231">
        <f>IFERROR(SUM($Y100:AQ100)/$I102,0)</f>
        <v>0</v>
      </c>
      <c r="AR104" s="231">
        <f>IFERROR(SUM($Y100:AR100)/$I102,0)</f>
        <v>0</v>
      </c>
      <c r="AS104" s="231">
        <f>IFERROR(SUM($Y100:AS100)/$I102,0)</f>
        <v>0</v>
      </c>
      <c r="AT104" s="231">
        <f>IFERROR(SUM($Y100:AT100)/$I102,0)</f>
        <v>0</v>
      </c>
      <c r="AU104" s="231">
        <f>IFERROR(SUM($Y100:AU100)/$I102,0)</f>
        <v>0</v>
      </c>
      <c r="AV104" s="231">
        <f>IFERROR(SUM($Y100:AV100)/$I102,0)</f>
        <v>0</v>
      </c>
      <c r="AW104" s="231">
        <f>IFERROR(SUM($Y100:AW100)/$I102,0)</f>
        <v>0</v>
      </c>
      <c r="AX104" s="231">
        <f>IFERROR(SUM($Y100:AX100)/$I102,0)</f>
        <v>0</v>
      </c>
      <c r="AY104" s="231">
        <f>IFERROR(SUM($Y100:AY100)/$I102,0)</f>
        <v>0</v>
      </c>
      <c r="AZ104" s="231">
        <f>IFERROR(SUM($Y100:AZ100)/$I102,0)</f>
        <v>0</v>
      </c>
      <c r="BA104" s="231">
        <f>IFERROR(SUM($Y100:BA100)/$I102,0)</f>
        <v>0</v>
      </c>
      <c r="BB104" s="231">
        <f>IFERROR(SUM($Y100:BB100)/$I102,0)</f>
        <v>0</v>
      </c>
      <c r="BC104" s="231">
        <f>IFERROR(SUM($Y100:BC100)/$I102,0)</f>
        <v>0</v>
      </c>
      <c r="BD104" s="231">
        <f>IFERROR(SUM($Y100:BD100)/$I102,0)</f>
        <v>0</v>
      </c>
      <c r="BE104" s="231">
        <f>IFERROR(SUM($Y100:BE100)/$I102,0)</f>
        <v>0</v>
      </c>
      <c r="BF104" s="231">
        <f>IFERROR(SUM($Y100:BF100)/$I102,0)</f>
        <v>0</v>
      </c>
      <c r="BG104" s="231">
        <f>IFERROR(SUM($Y100:BG100)/$I102,0)</f>
        <v>0</v>
      </c>
      <c r="BH104" s="231">
        <f>IFERROR(SUM($Y100:BH100)/$I102,0)</f>
        <v>0</v>
      </c>
      <c r="BI104" s="231">
        <f>IFERROR(SUM($Y100:BI100)/$I102,0)</f>
        <v>0</v>
      </c>
      <c r="BJ104" s="231">
        <f>IFERROR(SUM($Y100:BJ100)/$I102,0)</f>
        <v>0</v>
      </c>
      <c r="BK104" s="231">
        <f>IFERROR(SUM($Y100:BK100)/$I102,0)</f>
        <v>0</v>
      </c>
      <c r="BL104" s="231">
        <f>IFERROR(SUM($Y100:BL100)/$I102,0)</f>
        <v>0</v>
      </c>
      <c r="BM104" s="231">
        <f>IFERROR(SUM($Y100:BM100)/$I102,0)</f>
        <v>0</v>
      </c>
      <c r="BN104" s="231">
        <f>IFERROR(SUM($Y100:BN100)/$I102,0)</f>
        <v>0</v>
      </c>
      <c r="BO104" s="231">
        <f>IFERROR(SUM($Y100:BO100)/$I102,0)</f>
        <v>0</v>
      </c>
      <c r="BP104" s="231">
        <f>IFERROR(SUM($Y100:BP100)/$I102,0)</f>
        <v>0</v>
      </c>
      <c r="BQ104" s="231">
        <f>IFERROR(SUM($Y100:BQ100)/$I102,0)</f>
        <v>0</v>
      </c>
      <c r="BR104" s="231">
        <f>IFERROR(SUM($Y100:BR100)/$I102,0)</f>
        <v>0</v>
      </c>
      <c r="BS104" s="231">
        <f>IFERROR(SUM($Y100:BS100)/$I102,0)</f>
        <v>0</v>
      </c>
      <c r="BT104" s="231">
        <f>IFERROR(SUM($Y100:BT100)/$I102,0)</f>
        <v>0</v>
      </c>
      <c r="BU104" s="231">
        <f>IFERROR(SUM($Y100:BU100)/$I102,0)</f>
        <v>0</v>
      </c>
      <c r="BV104" s="231">
        <f>IFERROR(SUM($Y100:BV100)/$I102,0)</f>
        <v>0</v>
      </c>
      <c r="BW104" s="231">
        <f>IFERROR(SUM($Y100:BW100)/$I102,0)</f>
        <v>0</v>
      </c>
      <c r="BX104" s="231">
        <f>IFERROR(SUM($Y100:BX100)/$I102,0)</f>
        <v>0</v>
      </c>
      <c r="BY104" s="231">
        <f>IFERROR(SUM($Y100:BY100)/$I102,0)</f>
        <v>0</v>
      </c>
      <c r="BZ104" s="231">
        <f>IFERROR(SUM($Y100:BZ100)/$I102,0)</f>
        <v>0</v>
      </c>
      <c r="CA104" s="231">
        <f>IFERROR(SUM($Y100:CA100)/$I102,0)</f>
        <v>0</v>
      </c>
      <c r="CB104" s="231">
        <f>IFERROR(SUM($Y100:CB100)/$I102,0)</f>
        <v>0</v>
      </c>
      <c r="CC104" s="231">
        <f>IFERROR(SUM($Y100:CC100)/$I102,0)</f>
        <v>0</v>
      </c>
      <c r="CD104" s="231">
        <f>IFERROR(SUM($Y100:CD100)/$I102,0)</f>
        <v>0</v>
      </c>
      <c r="CE104" s="231">
        <f>IFERROR(SUM($Y100:CE100)/$I102,0)</f>
        <v>0</v>
      </c>
      <c r="CF104" s="231">
        <f>IFERROR(SUM($Y100:CF100)/$I102,0)</f>
        <v>0</v>
      </c>
      <c r="CG104" s="231">
        <f>IFERROR(SUM($Y100:CG100)/$I102,0)</f>
        <v>0</v>
      </c>
      <c r="CH104" s="231">
        <f>IFERROR(SUM($Y100:CH100)/$I102,0)</f>
        <v>0</v>
      </c>
      <c r="CI104" s="231">
        <f>IFERROR(SUM($Y100:CI100)/$I102,0)</f>
        <v>0</v>
      </c>
      <c r="CJ104" s="231">
        <f>IFERROR(SUM($Y100:CJ100)/$I102,0)</f>
        <v>0</v>
      </c>
      <c r="CK104" s="231">
        <f>IFERROR(SUM($Y100:CK100)/$I102,0)</f>
        <v>0</v>
      </c>
      <c r="CL104" s="231">
        <f>IFERROR(SUM($Y100:CL100)/$I102,0)</f>
        <v>0</v>
      </c>
      <c r="CM104" s="231">
        <f>IFERROR(SUM($Y100:CM100)/$I102,0)</f>
        <v>0</v>
      </c>
      <c r="CN104" s="231">
        <f>IFERROR(SUM($Y100:CN100)/$I102,0)</f>
        <v>0</v>
      </c>
      <c r="CO104" s="231">
        <f>IFERROR(SUM($Y100:CO100)/$I102,0)</f>
        <v>0</v>
      </c>
      <c r="CP104" s="231">
        <f>IFERROR(SUM($Y100:CP100)/$I102,0)</f>
        <v>0</v>
      </c>
      <c r="CQ104" s="231">
        <f>IFERROR(SUM($Y100:CQ100)/$I102,0)</f>
        <v>0</v>
      </c>
      <c r="CR104" s="231">
        <f>IFERROR(SUM($Y100:CR100)/$I102,0)</f>
        <v>0</v>
      </c>
      <c r="CS104" s="231">
        <f>IFERROR(SUM($Y100:CS100)/$I102,0)</f>
        <v>0</v>
      </c>
      <c r="CT104" s="231">
        <f>IFERROR(SUM($Y100:CT100)/$I102,0)</f>
        <v>0</v>
      </c>
      <c r="CU104" s="231">
        <f>IFERROR(SUM($Y100:CU100)/$I102,0)</f>
        <v>0</v>
      </c>
      <c r="CV104" s="231">
        <f>IFERROR(SUM($Y100:CV100)/$I102,0)</f>
        <v>0</v>
      </c>
      <c r="CW104" s="231">
        <f>IFERROR(SUM($Y100:CW100)/$I102,0)</f>
        <v>0</v>
      </c>
      <c r="CX104" s="231">
        <f>IFERROR(SUM($Y100:CX100)/$I102,0)</f>
        <v>0</v>
      </c>
      <c r="CY104" s="231">
        <f>IFERROR(SUM($Y100:CY100)/$I102,0)</f>
        <v>0</v>
      </c>
      <c r="CZ104" s="231">
        <f>IFERROR(SUM($Y100:CZ100)/$I102,0)</f>
        <v>0</v>
      </c>
      <c r="DA104" s="231">
        <f>IFERROR(SUM($Y100:DA100)/$I102,0)</f>
        <v>0</v>
      </c>
      <c r="DB104" s="231">
        <f>IFERROR(SUM($Y100:DB100)/$I102,0)</f>
        <v>0</v>
      </c>
      <c r="DC104" s="231">
        <f>IFERROR(SUM($Y100:DC100)/$I102,0)</f>
        <v>0</v>
      </c>
      <c r="DD104" s="231">
        <f>IFERROR(SUM($Y100:DD100)/$I102,0)</f>
        <v>0</v>
      </c>
      <c r="DE104" s="231">
        <f>IFERROR(SUM($Y100:DE100)/$I102,0)</f>
        <v>0</v>
      </c>
      <c r="DF104" s="231">
        <f>IFERROR(SUM($Y100:DF100)/$I102,0)</f>
        <v>0</v>
      </c>
      <c r="DG104" s="231">
        <f>IFERROR(SUM($Y100:DG100)/$I102,0)</f>
        <v>0</v>
      </c>
      <c r="DH104" s="231">
        <f>IFERROR(SUM($Y100:DH100)/$I102,0)</f>
        <v>0</v>
      </c>
      <c r="DI104" s="231">
        <f>IFERROR(SUM($Y100:DI100)/$I102,0)</f>
        <v>0</v>
      </c>
      <c r="DJ104" s="231">
        <f>IFERROR(SUM($Y100:DJ100)/$I102,0)</f>
        <v>0</v>
      </c>
      <c r="DK104" s="231">
        <f>IFERROR(SUM($Y100:DK100)/$I102,0)</f>
        <v>0</v>
      </c>
      <c r="DL104" s="231">
        <f>IFERROR(SUM($Y100:DL100)/$I102,0)</f>
        <v>0</v>
      </c>
      <c r="DM104" s="231">
        <f>IFERROR(SUM($Y100:DM100)/$I102,0)</f>
        <v>0</v>
      </c>
      <c r="DN104" s="231">
        <f>IFERROR(SUM($Y100:DN100)/$I102,0)</f>
        <v>0</v>
      </c>
      <c r="DO104" s="231">
        <f>IFERROR(SUM($Y100:DO100)/$I102,0)</f>
        <v>0</v>
      </c>
      <c r="DP104" s="231">
        <f>IFERROR(SUM($Y100:DP100)/$I102,0)</f>
        <v>0</v>
      </c>
      <c r="DQ104" s="231">
        <f>IFERROR(SUM($Y100:DQ100)/$I102,0)</f>
        <v>0</v>
      </c>
      <c r="DR104" s="231">
        <f>IFERROR(SUM($Y100:DR100)/$I102,0)</f>
        <v>0</v>
      </c>
      <c r="DS104" s="231">
        <f>IFERROR(SUM($Y100:DS100)/$I102,0)</f>
        <v>0</v>
      </c>
      <c r="DT104" s="231">
        <f>IFERROR(SUM($Y100:DT100)/$I102,0)</f>
        <v>0</v>
      </c>
      <c r="DU104" s="231">
        <f>IFERROR(SUM($Y100:DU100)/$I102,0)</f>
        <v>0</v>
      </c>
      <c r="DV104" s="231">
        <f>IFERROR(SUM($Y100:DV100)/$I102,0)</f>
        <v>0</v>
      </c>
      <c r="DW104" s="231">
        <f>IFERROR(SUM($Y100:DW100)/$I102,0)</f>
        <v>0</v>
      </c>
      <c r="DX104" s="231">
        <f>IFERROR(SUM($Y100:DX100)/$I102,0)</f>
        <v>0</v>
      </c>
      <c r="DY104" s="231">
        <f>IFERROR(SUM($Y100:DY100)/$I102,0)</f>
        <v>0</v>
      </c>
      <c r="DZ104" s="231">
        <f>IFERROR(SUM($Y100:DZ100)/$I102,0)</f>
        <v>0</v>
      </c>
      <c r="EA104" s="231">
        <f>IFERROR(SUM($Y100:EA100)/$I102,0)</f>
        <v>0</v>
      </c>
      <c r="EB104" s="231">
        <f>IFERROR(SUM($Y100:EB100)/$I102,0)</f>
        <v>0</v>
      </c>
      <c r="EC104" s="231">
        <f>IFERROR(SUM($Y100:EC100)/$I102,0)</f>
        <v>0</v>
      </c>
      <c r="ED104" s="231">
        <f>IFERROR(SUM($Y100:ED100)/$I102,0)</f>
        <v>0</v>
      </c>
      <c r="EE104" s="231">
        <f>IFERROR(SUM($Y100:EE100)/$I102,0)</f>
        <v>0</v>
      </c>
      <c r="EF104" s="231">
        <f>IFERROR(SUM($Y100:EF100)/$I102,0)</f>
        <v>0</v>
      </c>
      <c r="EG104" s="232">
        <f>IFERROR(SUM($Y100:EG100)/$I102,0)</f>
        <v>0</v>
      </c>
      <c r="EI104" s="201">
        <f>N104-SUM(O104:X104)</f>
        <v>0</v>
      </c>
    </row>
    <row r="105" spans="2:139" ht="16.05" customHeight="1" thickBot="1" x14ac:dyDescent="0.3">
      <c r="B105" s="161" t="str">
        <f t="shared" si="322"/>
        <v>XS17</v>
      </c>
      <c r="C105" s="162">
        <f t="shared" si="323"/>
        <v>0</v>
      </c>
      <c r="D105" s="163">
        <f t="shared" si="324"/>
        <v>0</v>
      </c>
      <c r="E105" s="178">
        <f t="shared" si="325"/>
        <v>0</v>
      </c>
      <c r="F105" s="163">
        <f t="shared" si="326"/>
        <v>0</v>
      </c>
      <c r="G105" s="178">
        <f t="shared" si="327"/>
        <v>0</v>
      </c>
      <c r="H105" s="162">
        <f t="shared" si="328"/>
        <v>0</v>
      </c>
      <c r="I105" s="185">
        <f t="shared" si="328"/>
        <v>0</v>
      </c>
      <c r="J105" s="151" t="s">
        <v>351</v>
      </c>
      <c r="K105" s="172" t="s">
        <v>355</v>
      </c>
      <c r="L105" s="209"/>
      <c r="M105" s="191"/>
      <c r="N105" s="197">
        <f>MAX(O105:X105)</f>
        <v>0</v>
      </c>
      <c r="O105" s="828">
        <f>IFERROR(SUM($O103:O103)/SUM($O101:O101),0)</f>
        <v>0</v>
      </c>
      <c r="P105" s="829">
        <f>IFERROR(SUM($O103:P103)/SUM($O101:P101),0)</f>
        <v>0</v>
      </c>
      <c r="Q105" s="829">
        <f>IFERROR(SUM($O103:Q103)/SUM($O101:Q101),0)</f>
        <v>0</v>
      </c>
      <c r="R105" s="829">
        <f>IFERROR(SUM($O103:R103)/SUM($O101:R101),0)</f>
        <v>0</v>
      </c>
      <c r="S105" s="829">
        <f>IFERROR(SUM($O103:S103)/SUM($O101:S101),0)</f>
        <v>0</v>
      </c>
      <c r="T105" s="829">
        <f>IFERROR(SUM($O103:T103)/SUM($O101:T101),0)</f>
        <v>0</v>
      </c>
      <c r="U105" s="829">
        <f>IFERROR(SUM($O103:U103)/SUM($O101:U101),0)</f>
        <v>0</v>
      </c>
      <c r="V105" s="829">
        <f>IFERROR(SUM($O103:V103)/SUM($O101:V101),0)</f>
        <v>0</v>
      </c>
      <c r="W105" s="829">
        <f>IFERROR(SUM($O103:W103)/SUM($O101:W101),0)</f>
        <v>0</v>
      </c>
      <c r="X105" s="830">
        <f>IFERROR(SUM($O103:X103)/SUM($O101:X101),0)</f>
        <v>0</v>
      </c>
      <c r="Y105" s="233">
        <f>IFERROR(SUM($Y103:Y103)/SUM($Y101:Y101),0)</f>
        <v>0</v>
      </c>
      <c r="Z105" s="233">
        <f>IFERROR(SUM($Y103:Z103)/SUM($Y101:Z101),0)</f>
        <v>0</v>
      </c>
      <c r="AA105" s="233">
        <f>IFERROR(SUM($Y103:AA103)/SUM($Y101:AA101),0)</f>
        <v>0</v>
      </c>
      <c r="AB105" s="233">
        <f>IFERROR(SUM($Y103:AB103)/SUM($Y101:AB101),0)</f>
        <v>0</v>
      </c>
      <c r="AC105" s="233">
        <f>IFERROR(SUM($Y103:AC103)/SUM($Y101:AC101),0)</f>
        <v>0</v>
      </c>
      <c r="AD105" s="233">
        <f>IFERROR(SUM($Y103:AD103)/SUM($Y101:AD101),0)</f>
        <v>0</v>
      </c>
      <c r="AE105" s="233">
        <f>IFERROR(SUM($Y103:AE103)/SUM($Y101:AE101),0)</f>
        <v>0</v>
      </c>
      <c r="AF105" s="233">
        <f>IFERROR(SUM($Y103:AF103)/SUM($Y101:AF101),0)</f>
        <v>0</v>
      </c>
      <c r="AG105" s="233">
        <f>IFERROR(SUM($Y103:AG103)/SUM($Y101:AG101),0)</f>
        <v>0</v>
      </c>
      <c r="AH105" s="233">
        <f>IFERROR(SUM($Y103:AH103)/SUM($Y101:AH101),0)</f>
        <v>0</v>
      </c>
      <c r="AI105" s="233">
        <f>IFERROR(SUM($Y103:AI103)/SUM($Y101:AI101),0)</f>
        <v>0</v>
      </c>
      <c r="AJ105" s="233">
        <f>IFERROR(SUM($Y103:AJ103)/SUM($Y101:AJ101),0)</f>
        <v>0</v>
      </c>
      <c r="AK105" s="233">
        <f>IFERROR(SUM($Y103:AK103)/SUM($Y101:AK101),0)</f>
        <v>0</v>
      </c>
      <c r="AL105" s="233">
        <f>IFERROR(SUM($Y103:AL103)/SUM($Y101:AL101),0)</f>
        <v>0</v>
      </c>
      <c r="AM105" s="233">
        <f>IFERROR(SUM($Y103:AM103)/SUM($Y101:AM101),0)</f>
        <v>0</v>
      </c>
      <c r="AN105" s="233">
        <f>IFERROR(SUM($Y103:AN103)/SUM($Y101:AN101),0)</f>
        <v>0</v>
      </c>
      <c r="AO105" s="233">
        <f>IFERROR(SUM($Y103:AO103)/SUM($Y101:AO101),0)</f>
        <v>0</v>
      </c>
      <c r="AP105" s="233">
        <f>IFERROR(SUM($Y103:AP103)/SUM($Y101:AP101),0)</f>
        <v>0</v>
      </c>
      <c r="AQ105" s="233">
        <f>IFERROR(SUM($Y103:AQ103)/SUM($Y101:AQ101),0)</f>
        <v>0</v>
      </c>
      <c r="AR105" s="233">
        <f>IFERROR(SUM($Y103:AR103)/SUM($Y101:AR101),0)</f>
        <v>0</v>
      </c>
      <c r="AS105" s="233">
        <f>IFERROR(SUM($Y103:AS103)/SUM($Y101:AS101),0)</f>
        <v>0</v>
      </c>
      <c r="AT105" s="233">
        <f>IFERROR(SUM($Y103:AT103)/SUM($Y101:AT101),0)</f>
        <v>0</v>
      </c>
      <c r="AU105" s="233">
        <f>IFERROR(SUM($Y103:AU103)/SUM($Y101:AU101),0)</f>
        <v>0</v>
      </c>
      <c r="AV105" s="233">
        <f>IFERROR(SUM($Y103:AV103)/SUM($Y101:AV101),0)</f>
        <v>0</v>
      </c>
      <c r="AW105" s="233">
        <f>IFERROR(SUM($Y103:AW103)/SUM($Y101:AW101),0)</f>
        <v>0</v>
      </c>
      <c r="AX105" s="233">
        <f>IFERROR(SUM($Y103:AX103)/SUM($Y101:AX101),0)</f>
        <v>0</v>
      </c>
      <c r="AY105" s="233">
        <f>IFERROR(SUM($Y103:AY103)/SUM($Y101:AY101),0)</f>
        <v>0</v>
      </c>
      <c r="AZ105" s="233">
        <f>IFERROR(SUM($Y103:AZ103)/SUM($Y101:AZ101),0)</f>
        <v>0</v>
      </c>
      <c r="BA105" s="233">
        <f>IFERROR(SUM($Y103:BA103)/SUM($Y101:BA101),0)</f>
        <v>0</v>
      </c>
      <c r="BB105" s="233">
        <f>IFERROR(SUM($Y103:BB103)/SUM($Y101:BB101),0)</f>
        <v>0</v>
      </c>
      <c r="BC105" s="233">
        <f>IFERROR(SUM($Y103:BC103)/SUM($Y101:BC101),0)</f>
        <v>0</v>
      </c>
      <c r="BD105" s="233">
        <f>IFERROR(SUM($Y103:BD103)/SUM($Y101:BD101),0)</f>
        <v>0</v>
      </c>
      <c r="BE105" s="233">
        <f>IFERROR(SUM($Y103:BE103)/SUM($Y101:BE101),0)</f>
        <v>0</v>
      </c>
      <c r="BF105" s="233">
        <f>IFERROR(SUM($Y103:BF103)/SUM($Y101:BF101),0)</f>
        <v>0</v>
      </c>
      <c r="BG105" s="233">
        <f>IFERROR(SUM($Y103:BG103)/SUM($Y101:BG101),0)</f>
        <v>0</v>
      </c>
      <c r="BH105" s="233">
        <f>IFERROR(SUM($Y103:BH103)/SUM($Y101:BH101),0)</f>
        <v>0</v>
      </c>
      <c r="BI105" s="233">
        <f>IFERROR(SUM($Y103:BI103)/SUM($Y101:BI101),0)</f>
        <v>0</v>
      </c>
      <c r="BJ105" s="233">
        <f>IFERROR(SUM($Y103:BJ103)/SUM($Y101:BJ101),0)</f>
        <v>0</v>
      </c>
      <c r="BK105" s="233">
        <f>IFERROR(SUM($Y103:BK103)/SUM($Y101:BK101),0)</f>
        <v>0</v>
      </c>
      <c r="BL105" s="233">
        <f>IFERROR(SUM($Y103:BL103)/SUM($Y101:BL101),0)</f>
        <v>0</v>
      </c>
      <c r="BM105" s="233">
        <f>IFERROR(SUM($Y103:BM103)/SUM($Y101:BM101),0)</f>
        <v>0</v>
      </c>
      <c r="BN105" s="233">
        <f>IFERROR(SUM($Y103:BN103)/SUM($Y101:BN101),0)</f>
        <v>0</v>
      </c>
      <c r="BO105" s="233">
        <f>IFERROR(SUM($Y103:BO103)/SUM($Y101:BO101),0)</f>
        <v>0</v>
      </c>
      <c r="BP105" s="233">
        <f>IFERROR(SUM($Y103:BP103)/SUM($Y101:BP101),0)</f>
        <v>0</v>
      </c>
      <c r="BQ105" s="233">
        <f>IFERROR(SUM($Y103:BQ103)/SUM($Y101:BQ101),0)</f>
        <v>0</v>
      </c>
      <c r="BR105" s="233">
        <f>IFERROR(SUM($Y103:BR103)/SUM($Y101:BR101),0)</f>
        <v>0</v>
      </c>
      <c r="BS105" s="233">
        <f>IFERROR(SUM($Y103:BS103)/SUM($Y101:BS101),0)</f>
        <v>0</v>
      </c>
      <c r="BT105" s="233">
        <f>IFERROR(SUM($Y103:BT103)/SUM($Y101:BT101),0)</f>
        <v>0</v>
      </c>
      <c r="BU105" s="233">
        <f>IFERROR(SUM($Y103:BU103)/SUM($Y101:BU101),0)</f>
        <v>0</v>
      </c>
      <c r="BV105" s="233">
        <f>IFERROR(SUM($Y103:BV103)/SUM($Y101:BV101),0)</f>
        <v>0</v>
      </c>
      <c r="BW105" s="233">
        <f>IFERROR(SUM($Y103:BW103)/SUM($Y101:BW101),0)</f>
        <v>0</v>
      </c>
      <c r="BX105" s="233">
        <f>IFERROR(SUM($Y103:BX103)/SUM($Y101:BX101),0)</f>
        <v>0</v>
      </c>
      <c r="BY105" s="233">
        <f>IFERROR(SUM($Y103:BY103)/SUM($Y101:BY101),0)</f>
        <v>0</v>
      </c>
      <c r="BZ105" s="233">
        <f>IFERROR(SUM($Y103:BZ103)/SUM($Y101:BZ101),0)</f>
        <v>0</v>
      </c>
      <c r="CA105" s="233">
        <f>IFERROR(SUM($Y103:CA103)/SUM($Y101:CA101),0)</f>
        <v>0</v>
      </c>
      <c r="CB105" s="233">
        <f>IFERROR(SUM($Y103:CB103)/SUM($Y101:CB101),0)</f>
        <v>0</v>
      </c>
      <c r="CC105" s="233">
        <f>IFERROR(SUM($Y103:CC103)/SUM($Y101:CC101),0)</f>
        <v>0</v>
      </c>
      <c r="CD105" s="233">
        <f>IFERROR(SUM($Y103:CD103)/SUM($Y101:CD101),0)</f>
        <v>0</v>
      </c>
      <c r="CE105" s="233">
        <f>IFERROR(SUM($Y103:CE103)/SUM($Y101:CE101),0)</f>
        <v>0</v>
      </c>
      <c r="CF105" s="233">
        <f>IFERROR(SUM($Y103:CF103)/SUM($Y101:CF101),0)</f>
        <v>0</v>
      </c>
      <c r="CG105" s="233">
        <f>IFERROR(SUM($Y103:CG103)/SUM($Y101:CG101),0)</f>
        <v>0</v>
      </c>
      <c r="CH105" s="233">
        <f>IFERROR(SUM($Y103:CH103)/SUM($Y101:CH101),0)</f>
        <v>0</v>
      </c>
      <c r="CI105" s="233">
        <f>IFERROR(SUM($Y103:CI103)/SUM($Y101:CI101),0)</f>
        <v>0</v>
      </c>
      <c r="CJ105" s="233">
        <f>IFERROR(SUM($Y103:CJ103)/SUM($Y101:CJ101),0)</f>
        <v>0</v>
      </c>
      <c r="CK105" s="233">
        <f>IFERROR(SUM($Y103:CK103)/SUM($Y101:CK101),0)</f>
        <v>0</v>
      </c>
      <c r="CL105" s="233">
        <f>IFERROR(SUM($Y103:CL103)/SUM($Y101:CL101),0)</f>
        <v>0</v>
      </c>
      <c r="CM105" s="233">
        <f>IFERROR(SUM($Y103:CM103)/SUM($Y101:CM101),0)</f>
        <v>0</v>
      </c>
      <c r="CN105" s="233">
        <f>IFERROR(SUM($Y103:CN103)/SUM($Y101:CN101),0)</f>
        <v>0</v>
      </c>
      <c r="CO105" s="233">
        <f>IFERROR(SUM($Y103:CO103)/SUM($Y101:CO101),0)</f>
        <v>0</v>
      </c>
      <c r="CP105" s="233">
        <f>IFERROR(SUM($Y103:CP103)/SUM($Y101:CP101),0)</f>
        <v>0</v>
      </c>
      <c r="CQ105" s="233">
        <f>IFERROR(SUM($Y103:CQ103)/SUM($Y101:CQ101),0)</f>
        <v>0</v>
      </c>
      <c r="CR105" s="233">
        <f>IFERROR(SUM($Y103:CR103)/SUM($Y101:CR101),0)</f>
        <v>0</v>
      </c>
      <c r="CS105" s="233">
        <f>IFERROR(SUM($Y103:CS103)/SUM($Y101:CS101),0)</f>
        <v>0</v>
      </c>
      <c r="CT105" s="233">
        <f>IFERROR(SUM($Y103:CT103)/SUM($Y101:CT101),0)</f>
        <v>0</v>
      </c>
      <c r="CU105" s="233">
        <f>IFERROR(SUM($Y103:CU103)/SUM($Y101:CU101),0)</f>
        <v>0</v>
      </c>
      <c r="CV105" s="233">
        <f>IFERROR(SUM($Y103:CV103)/SUM($Y101:CV101),0)</f>
        <v>0</v>
      </c>
      <c r="CW105" s="233">
        <f>IFERROR(SUM($Y103:CW103)/SUM($Y101:CW101),0)</f>
        <v>0</v>
      </c>
      <c r="CX105" s="233">
        <f>IFERROR(SUM($Y103:CX103)/SUM($Y101:CX101),0)</f>
        <v>0</v>
      </c>
      <c r="CY105" s="233">
        <f>IFERROR(SUM($Y103:CY103)/SUM($Y101:CY101),0)</f>
        <v>0</v>
      </c>
      <c r="CZ105" s="233">
        <f>IFERROR(SUM($Y103:CZ103)/SUM($Y101:CZ101),0)</f>
        <v>0</v>
      </c>
      <c r="DA105" s="233">
        <f>IFERROR(SUM($Y103:DA103)/SUM($Y101:DA101),0)</f>
        <v>0</v>
      </c>
      <c r="DB105" s="233">
        <f>IFERROR(SUM($Y103:DB103)/SUM($Y101:DB101),0)</f>
        <v>0</v>
      </c>
      <c r="DC105" s="233">
        <f>IFERROR(SUM($Y103:DC103)/SUM($Y101:DC101),0)</f>
        <v>0</v>
      </c>
      <c r="DD105" s="233">
        <f>IFERROR(SUM($Y103:DD103)/SUM($Y101:DD101),0)</f>
        <v>0</v>
      </c>
      <c r="DE105" s="233">
        <f>IFERROR(SUM($Y103:DE103)/SUM($Y101:DE101),0)</f>
        <v>0</v>
      </c>
      <c r="DF105" s="233">
        <f>IFERROR(SUM($Y103:DF103)/SUM($Y101:DF101),0)</f>
        <v>0</v>
      </c>
      <c r="DG105" s="233">
        <f>IFERROR(SUM($Y103:DG103)/SUM($Y101:DG101),0)</f>
        <v>0</v>
      </c>
      <c r="DH105" s="233">
        <f>IFERROR(SUM($Y103:DH103)/SUM($Y101:DH101),0)</f>
        <v>0</v>
      </c>
      <c r="DI105" s="233">
        <f>IFERROR(SUM($Y103:DI103)/SUM($Y101:DI101),0)</f>
        <v>0</v>
      </c>
      <c r="DJ105" s="233">
        <f>IFERROR(SUM($Y103:DJ103)/SUM($Y101:DJ101),0)</f>
        <v>0</v>
      </c>
      <c r="DK105" s="233">
        <f>IFERROR(SUM($Y103:DK103)/SUM($Y101:DK101),0)</f>
        <v>0</v>
      </c>
      <c r="DL105" s="233">
        <f>IFERROR(SUM($Y103:DL103)/SUM($Y101:DL101),0)</f>
        <v>0</v>
      </c>
      <c r="DM105" s="233">
        <f>IFERROR(SUM($Y103:DM103)/SUM($Y101:DM101),0)</f>
        <v>0</v>
      </c>
      <c r="DN105" s="233">
        <f>IFERROR(SUM($Y103:DN103)/SUM($Y101:DN101),0)</f>
        <v>0</v>
      </c>
      <c r="DO105" s="233">
        <f>IFERROR(SUM($Y103:DO103)/SUM($Y101:DO101),0)</f>
        <v>0</v>
      </c>
      <c r="DP105" s="233">
        <f>IFERROR(SUM($Y103:DP103)/SUM($Y101:DP101),0)</f>
        <v>0</v>
      </c>
      <c r="DQ105" s="233">
        <f>IFERROR(SUM($Y103:DQ103)/SUM($Y101:DQ101),0)</f>
        <v>0</v>
      </c>
      <c r="DR105" s="233">
        <f>IFERROR(SUM($Y103:DR103)/SUM($Y101:DR101),0)</f>
        <v>0</v>
      </c>
      <c r="DS105" s="233">
        <f>IFERROR(SUM($Y103:DS103)/SUM($Y101:DS101),0)</f>
        <v>0</v>
      </c>
      <c r="DT105" s="233">
        <f>IFERROR(SUM($Y103:DT103)/SUM($Y101:DT101),0)</f>
        <v>0</v>
      </c>
      <c r="DU105" s="233">
        <f>IFERROR(SUM($Y103:DU103)/SUM($Y101:DU101),0)</f>
        <v>0</v>
      </c>
      <c r="DV105" s="233">
        <f>IFERROR(SUM($Y103:DV103)/SUM($Y101:DV101),0)</f>
        <v>0</v>
      </c>
      <c r="DW105" s="233">
        <f>IFERROR(SUM($Y103:DW103)/SUM($Y101:DW101),0)</f>
        <v>0</v>
      </c>
      <c r="DX105" s="233">
        <f>IFERROR(SUM($Y103:DX103)/SUM($Y101:DX101),0)</f>
        <v>0</v>
      </c>
      <c r="DY105" s="233">
        <f>IFERROR(SUM($Y103:DY103)/SUM($Y101:DY101),0)</f>
        <v>0</v>
      </c>
      <c r="DZ105" s="233">
        <f>IFERROR(SUM($Y103:DZ103)/SUM($Y101:DZ101),0)</f>
        <v>0</v>
      </c>
      <c r="EA105" s="233">
        <f>IFERROR(SUM($Y103:EA103)/SUM($Y101:EA101),0)</f>
        <v>0</v>
      </c>
      <c r="EB105" s="233">
        <f>IFERROR(SUM($Y103:EB103)/SUM($Y101:EB101),0)</f>
        <v>0</v>
      </c>
      <c r="EC105" s="233">
        <f>IFERROR(SUM($Y103:EC103)/SUM($Y101:EC101),0)</f>
        <v>0</v>
      </c>
      <c r="ED105" s="233">
        <f>IFERROR(SUM($Y103:ED103)/SUM($Y101:ED101),0)</f>
        <v>0</v>
      </c>
      <c r="EE105" s="233">
        <f>IFERROR(SUM($Y103:EE103)/SUM($Y101:EE101),0)</f>
        <v>0</v>
      </c>
      <c r="EF105" s="233">
        <f>IFERROR(SUM($Y103:EF103)/SUM($Y101:EF101),0)</f>
        <v>0</v>
      </c>
      <c r="EG105" s="234">
        <f>IFERROR(SUM($Y103:EG103)/SUM($Y101:EG101),0)</f>
        <v>0</v>
      </c>
      <c r="EI105" s="201">
        <f>N103-N101</f>
        <v>0</v>
      </c>
    </row>
    <row r="106" spans="2:139" ht="16.05" customHeight="1" x14ac:dyDescent="0.25">
      <c r="B106" s="155" t="str">
        <f>'B2-规划信息'!B45</f>
        <v>XS18</v>
      </c>
      <c r="C106" s="156">
        <f>'B2-规划信息'!C45</f>
        <v>0</v>
      </c>
      <c r="D106" s="157">
        <f>'B2-规划信息'!D45</f>
        <v>0</v>
      </c>
      <c r="E106" s="175">
        <f>'B2-规划信息'!E45</f>
        <v>0</v>
      </c>
      <c r="F106" s="157">
        <f>'B2-规划信息'!F45</f>
        <v>0</v>
      </c>
      <c r="G106" s="175">
        <f>'B2-规划信息'!G45</f>
        <v>0</v>
      </c>
      <c r="H106" s="156">
        <f>'B2-规划信息'!H45</f>
        <v>0</v>
      </c>
      <c r="I106" s="182">
        <f>'B2-规划信息'!L45</f>
        <v>0</v>
      </c>
      <c r="J106" s="149" t="str">
        <f>"签约"&amp;IF(D106="车位","个数","面积")</f>
        <v>签约面积</v>
      </c>
      <c r="K106" s="171" t="s">
        <v>352</v>
      </c>
      <c r="L106" s="207"/>
      <c r="M106" s="188">
        <f>N106-L106</f>
        <v>0</v>
      </c>
      <c r="N106" s="194">
        <f>SUM(Y106:EG106)</f>
        <v>0</v>
      </c>
      <c r="O106" s="822">
        <f t="shared" ref="O106:X107" si="341">SUMIF($Y$1:$EG$1,O$3,$Y106:$EG106)</f>
        <v>0</v>
      </c>
      <c r="P106" s="823">
        <f t="shared" si="341"/>
        <v>0</v>
      </c>
      <c r="Q106" s="823">
        <f t="shared" si="341"/>
        <v>0</v>
      </c>
      <c r="R106" s="823">
        <f t="shared" si="341"/>
        <v>0</v>
      </c>
      <c r="S106" s="823">
        <f t="shared" si="341"/>
        <v>0</v>
      </c>
      <c r="T106" s="823">
        <f t="shared" si="341"/>
        <v>0</v>
      </c>
      <c r="U106" s="823">
        <f t="shared" si="341"/>
        <v>0</v>
      </c>
      <c r="V106" s="823">
        <f t="shared" si="341"/>
        <v>0</v>
      </c>
      <c r="W106" s="823">
        <f t="shared" si="341"/>
        <v>0</v>
      </c>
      <c r="X106" s="824">
        <f t="shared" si="341"/>
        <v>0</v>
      </c>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c r="DQ106" s="205"/>
      <c r="DR106" s="205"/>
      <c r="DS106" s="205"/>
      <c r="DT106" s="205"/>
      <c r="DU106" s="205"/>
      <c r="DV106" s="205"/>
      <c r="DW106" s="205"/>
      <c r="DX106" s="205"/>
      <c r="DY106" s="205"/>
      <c r="DZ106" s="205"/>
      <c r="EA106" s="205"/>
      <c r="EB106" s="205"/>
      <c r="EC106" s="205"/>
      <c r="ED106" s="205"/>
      <c r="EE106" s="205"/>
      <c r="EF106" s="205"/>
      <c r="EG106" s="229"/>
      <c r="EI106" s="201">
        <f>N106-SUM(O106:X106)</f>
        <v>0</v>
      </c>
    </row>
    <row r="107" spans="2:139" ht="16.05" customHeight="1" x14ac:dyDescent="0.25">
      <c r="B107" s="158" t="str">
        <f t="shared" ref="B107:B111" si="342">B106</f>
        <v>XS18</v>
      </c>
      <c r="C107" s="159">
        <f t="shared" ref="C107:C111" si="343">C106</f>
        <v>0</v>
      </c>
      <c r="D107" s="160">
        <f t="shared" ref="D107:D111" si="344">D106</f>
        <v>0</v>
      </c>
      <c r="E107" s="176">
        <f t="shared" ref="E107:E111" si="345">E106</f>
        <v>0</v>
      </c>
      <c r="F107" s="160">
        <f t="shared" ref="F107:F111" si="346">F106</f>
        <v>0</v>
      </c>
      <c r="G107" s="176">
        <f t="shared" ref="G107:G111" si="347">G106</f>
        <v>0</v>
      </c>
      <c r="H107" s="159">
        <f t="shared" ref="H107:I111" si="348">H106</f>
        <v>0</v>
      </c>
      <c r="I107" s="183">
        <f t="shared" si="348"/>
        <v>0</v>
      </c>
      <c r="J107" s="149" t="s">
        <v>347</v>
      </c>
      <c r="K107" s="171" t="s">
        <v>353</v>
      </c>
      <c r="L107" s="207"/>
      <c r="M107" s="188">
        <f t="shared" ref="M107:M109" si="349">N107-L107</f>
        <v>0</v>
      </c>
      <c r="N107" s="194">
        <f>SUM(Y107:EG107)</f>
        <v>0</v>
      </c>
      <c r="O107" s="822">
        <f t="shared" si="341"/>
        <v>0</v>
      </c>
      <c r="P107" s="823">
        <f t="shared" si="341"/>
        <v>0</v>
      </c>
      <c r="Q107" s="823">
        <f t="shared" si="341"/>
        <v>0</v>
      </c>
      <c r="R107" s="823">
        <f t="shared" si="341"/>
        <v>0</v>
      </c>
      <c r="S107" s="823">
        <f t="shared" si="341"/>
        <v>0</v>
      </c>
      <c r="T107" s="823">
        <f t="shared" si="341"/>
        <v>0</v>
      </c>
      <c r="U107" s="823">
        <f t="shared" si="341"/>
        <v>0</v>
      </c>
      <c r="V107" s="823">
        <f t="shared" si="341"/>
        <v>0</v>
      </c>
      <c r="W107" s="823">
        <f t="shared" si="341"/>
        <v>0</v>
      </c>
      <c r="X107" s="824">
        <f t="shared" si="341"/>
        <v>0</v>
      </c>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c r="DQ107" s="205"/>
      <c r="DR107" s="205"/>
      <c r="DS107" s="205"/>
      <c r="DT107" s="205"/>
      <c r="DU107" s="205"/>
      <c r="DV107" s="205"/>
      <c r="DW107" s="205"/>
      <c r="DX107" s="205"/>
      <c r="DY107" s="205"/>
      <c r="DZ107" s="205"/>
      <c r="EA107" s="205"/>
      <c r="EB107" s="205"/>
      <c r="EC107" s="205"/>
      <c r="ED107" s="205"/>
      <c r="EE107" s="205"/>
      <c r="EF107" s="205"/>
      <c r="EG107" s="229"/>
      <c r="EI107" s="201">
        <f t="shared" ref="EI107" si="350">N107-SUM(O107:X107)</f>
        <v>0</v>
      </c>
    </row>
    <row r="108" spans="2:139" ht="16.05" customHeight="1" x14ac:dyDescent="0.25">
      <c r="B108" s="153" t="str">
        <f t="shared" si="342"/>
        <v>XS18</v>
      </c>
      <c r="C108" s="154">
        <f t="shared" si="343"/>
        <v>0</v>
      </c>
      <c r="D108" s="152">
        <f t="shared" si="344"/>
        <v>0</v>
      </c>
      <c r="E108" s="177">
        <f t="shared" si="345"/>
        <v>0</v>
      </c>
      <c r="F108" s="152">
        <f t="shared" si="346"/>
        <v>0</v>
      </c>
      <c r="G108" s="177">
        <f t="shared" si="347"/>
        <v>0</v>
      </c>
      <c r="H108" s="154">
        <f t="shared" si="348"/>
        <v>0</v>
      </c>
      <c r="I108" s="184">
        <f t="shared" si="348"/>
        <v>0</v>
      </c>
      <c r="J108" s="149" t="s">
        <v>348</v>
      </c>
      <c r="K108" s="171" t="s">
        <v>354</v>
      </c>
      <c r="L108" s="207"/>
      <c r="M108" s="188">
        <f t="shared" si="349"/>
        <v>0</v>
      </c>
      <c r="N108" s="194">
        <f>IFERROR(N107/N106*10000,0)</f>
        <v>0</v>
      </c>
      <c r="O108" s="822">
        <f>IFERROR(O107/O106*10000,0)</f>
        <v>0</v>
      </c>
      <c r="P108" s="823">
        <f t="shared" ref="P108" si="351">IFERROR(P107/P106*10000,0)</f>
        <v>0</v>
      </c>
      <c r="Q108" s="823">
        <f t="shared" ref="Q108" si="352">IFERROR(Q107/Q106*10000,0)</f>
        <v>0</v>
      </c>
      <c r="R108" s="823">
        <f t="shared" ref="R108" si="353">IFERROR(R107/R106*10000,0)</f>
        <v>0</v>
      </c>
      <c r="S108" s="823">
        <f>IFERROR(S107/S106*10000,0)</f>
        <v>0</v>
      </c>
      <c r="T108" s="823">
        <f t="shared" ref="T108" si="354">IFERROR(T107/T106*10000,0)</f>
        <v>0</v>
      </c>
      <c r="U108" s="823">
        <f t="shared" ref="U108" si="355">IFERROR(U107/U106*10000,0)</f>
        <v>0</v>
      </c>
      <c r="V108" s="823">
        <f t="shared" ref="V108" si="356">IFERROR(V107/V106*10000,0)</f>
        <v>0</v>
      </c>
      <c r="W108" s="823">
        <f t="shared" ref="W108" si="357">IFERROR(W107/W106*10000,0)</f>
        <v>0</v>
      </c>
      <c r="X108" s="824">
        <f t="shared" ref="X108" si="358">IFERROR(X107/X106*10000,0)</f>
        <v>0</v>
      </c>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05"/>
      <c r="DI108" s="205"/>
      <c r="DJ108" s="205"/>
      <c r="DK108" s="205"/>
      <c r="DL108" s="205"/>
      <c r="DM108" s="205"/>
      <c r="DN108" s="205"/>
      <c r="DO108" s="205"/>
      <c r="DP108" s="205"/>
      <c r="DQ108" s="205"/>
      <c r="DR108" s="205"/>
      <c r="DS108" s="205"/>
      <c r="DT108" s="205"/>
      <c r="DU108" s="205"/>
      <c r="DV108" s="205"/>
      <c r="DW108" s="205"/>
      <c r="DX108" s="205"/>
      <c r="DY108" s="205"/>
      <c r="DZ108" s="205"/>
      <c r="EA108" s="205"/>
      <c r="EB108" s="205"/>
      <c r="EC108" s="205"/>
      <c r="ED108" s="205"/>
      <c r="EE108" s="205"/>
      <c r="EF108" s="205"/>
      <c r="EG108" s="229"/>
      <c r="EI108" s="201">
        <f>I108-N106</f>
        <v>0</v>
      </c>
    </row>
    <row r="109" spans="2:139" ht="16.05" customHeight="1" x14ac:dyDescent="0.25">
      <c r="B109" s="158" t="str">
        <f t="shared" si="342"/>
        <v>XS18</v>
      </c>
      <c r="C109" s="159">
        <f t="shared" si="343"/>
        <v>0</v>
      </c>
      <c r="D109" s="160">
        <f t="shared" si="344"/>
        <v>0</v>
      </c>
      <c r="E109" s="176">
        <f t="shared" si="345"/>
        <v>0</v>
      </c>
      <c r="F109" s="160">
        <f t="shared" si="346"/>
        <v>0</v>
      </c>
      <c r="G109" s="176">
        <f t="shared" si="347"/>
        <v>0</v>
      </c>
      <c r="H109" s="159">
        <f t="shared" si="348"/>
        <v>0</v>
      </c>
      <c r="I109" s="183">
        <f t="shared" si="348"/>
        <v>0</v>
      </c>
      <c r="J109" s="149" t="s">
        <v>349</v>
      </c>
      <c r="K109" s="171" t="s">
        <v>353</v>
      </c>
      <c r="L109" s="207"/>
      <c r="M109" s="188">
        <f t="shared" si="349"/>
        <v>0</v>
      </c>
      <c r="N109" s="194">
        <f>SUM(Y109:EG109)</f>
        <v>0</v>
      </c>
      <c r="O109" s="822">
        <f t="shared" ref="O109:X109" si="359">SUMIF($Y$1:$EG$1,O$3,$Y109:$EG109)</f>
        <v>0</v>
      </c>
      <c r="P109" s="823">
        <f t="shared" si="359"/>
        <v>0</v>
      </c>
      <c r="Q109" s="823">
        <f t="shared" si="359"/>
        <v>0</v>
      </c>
      <c r="R109" s="823">
        <f t="shared" si="359"/>
        <v>0</v>
      </c>
      <c r="S109" s="823">
        <f t="shared" si="359"/>
        <v>0</v>
      </c>
      <c r="T109" s="823">
        <f t="shared" si="359"/>
        <v>0</v>
      </c>
      <c r="U109" s="823">
        <f t="shared" si="359"/>
        <v>0</v>
      </c>
      <c r="V109" s="823">
        <f t="shared" si="359"/>
        <v>0</v>
      </c>
      <c r="W109" s="823">
        <f t="shared" si="359"/>
        <v>0</v>
      </c>
      <c r="X109" s="824">
        <f t="shared" si="359"/>
        <v>0</v>
      </c>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05"/>
      <c r="DK109" s="205"/>
      <c r="DL109" s="205"/>
      <c r="DM109" s="205"/>
      <c r="DN109" s="205"/>
      <c r="DO109" s="205"/>
      <c r="DP109" s="205"/>
      <c r="DQ109" s="205"/>
      <c r="DR109" s="205"/>
      <c r="DS109" s="205"/>
      <c r="DT109" s="205"/>
      <c r="DU109" s="205"/>
      <c r="DV109" s="205"/>
      <c r="DW109" s="205"/>
      <c r="DX109" s="205"/>
      <c r="DY109" s="205"/>
      <c r="DZ109" s="205"/>
      <c r="EA109" s="205"/>
      <c r="EB109" s="205"/>
      <c r="EC109" s="205"/>
      <c r="ED109" s="205"/>
      <c r="EE109" s="205"/>
      <c r="EF109" s="205"/>
      <c r="EG109" s="229"/>
      <c r="EI109" s="201">
        <f>N109-SUM(O109:X109)</f>
        <v>0</v>
      </c>
    </row>
    <row r="110" spans="2:139" ht="16.05" customHeight="1" x14ac:dyDescent="0.25">
      <c r="B110" s="158" t="str">
        <f t="shared" si="342"/>
        <v>XS18</v>
      </c>
      <c r="C110" s="159">
        <f t="shared" si="343"/>
        <v>0</v>
      </c>
      <c r="D110" s="160">
        <f t="shared" si="344"/>
        <v>0</v>
      </c>
      <c r="E110" s="176">
        <f t="shared" si="345"/>
        <v>0</v>
      </c>
      <c r="F110" s="160">
        <f t="shared" si="346"/>
        <v>0</v>
      </c>
      <c r="G110" s="176">
        <f t="shared" si="347"/>
        <v>0</v>
      </c>
      <c r="H110" s="159">
        <f t="shared" si="348"/>
        <v>0</v>
      </c>
      <c r="I110" s="183">
        <f t="shared" si="348"/>
        <v>0</v>
      </c>
      <c r="J110" s="149" t="s">
        <v>350</v>
      </c>
      <c r="K110" s="171" t="s">
        <v>355</v>
      </c>
      <c r="L110" s="208"/>
      <c r="M110" s="190"/>
      <c r="N110" s="196">
        <f>SUM(O110:X110)</f>
        <v>0</v>
      </c>
      <c r="O110" s="825">
        <f>IFERROR(O106/$N106,0)</f>
        <v>0</v>
      </c>
      <c r="P110" s="826">
        <f t="shared" ref="P110:X110" si="360">IFERROR(P106/$N106,0)</f>
        <v>0</v>
      </c>
      <c r="Q110" s="826">
        <f t="shared" si="360"/>
        <v>0</v>
      </c>
      <c r="R110" s="826">
        <f t="shared" si="360"/>
        <v>0</v>
      </c>
      <c r="S110" s="826">
        <f t="shared" si="360"/>
        <v>0</v>
      </c>
      <c r="T110" s="826">
        <f t="shared" si="360"/>
        <v>0</v>
      </c>
      <c r="U110" s="826">
        <f t="shared" si="360"/>
        <v>0</v>
      </c>
      <c r="V110" s="826">
        <f t="shared" si="360"/>
        <v>0</v>
      </c>
      <c r="W110" s="826">
        <f t="shared" si="360"/>
        <v>0</v>
      </c>
      <c r="X110" s="827">
        <f t="shared" si="360"/>
        <v>0</v>
      </c>
      <c r="Y110" s="231">
        <f>IFERROR(SUM($Y106:Y106)/$I108,0)</f>
        <v>0</v>
      </c>
      <c r="Z110" s="231">
        <f>IFERROR(SUM($Y106:Z106)/$I108,0)</f>
        <v>0</v>
      </c>
      <c r="AA110" s="231">
        <f>IFERROR(SUM($Y106:AA106)/$I108,0)</f>
        <v>0</v>
      </c>
      <c r="AB110" s="231">
        <f>IFERROR(SUM($Y106:AB106)/$I108,0)</f>
        <v>0</v>
      </c>
      <c r="AC110" s="231">
        <f>IFERROR(SUM($Y106:AC106)/$I108,0)</f>
        <v>0</v>
      </c>
      <c r="AD110" s="231">
        <f>IFERROR(SUM($Y106:AD106)/$I108,0)</f>
        <v>0</v>
      </c>
      <c r="AE110" s="231">
        <f>IFERROR(SUM($Y106:AE106)/$I108,0)</f>
        <v>0</v>
      </c>
      <c r="AF110" s="231">
        <f>IFERROR(SUM($Y106:AF106)/$I108,0)</f>
        <v>0</v>
      </c>
      <c r="AG110" s="231">
        <f>IFERROR(SUM($Y106:AG106)/$I108,0)</f>
        <v>0</v>
      </c>
      <c r="AH110" s="231">
        <f>IFERROR(SUM($Y106:AH106)/$I108,0)</f>
        <v>0</v>
      </c>
      <c r="AI110" s="231">
        <f>IFERROR(SUM($Y106:AI106)/$I108,0)</f>
        <v>0</v>
      </c>
      <c r="AJ110" s="231">
        <f>IFERROR(SUM($Y106:AJ106)/$I108,0)</f>
        <v>0</v>
      </c>
      <c r="AK110" s="231">
        <f>IFERROR(SUM($Y106:AK106)/$I108,0)</f>
        <v>0</v>
      </c>
      <c r="AL110" s="231">
        <f>IFERROR(SUM($Y106:AL106)/$I108,0)</f>
        <v>0</v>
      </c>
      <c r="AM110" s="231">
        <f>IFERROR(SUM($Y106:AM106)/$I108,0)</f>
        <v>0</v>
      </c>
      <c r="AN110" s="231">
        <f>IFERROR(SUM($Y106:AN106)/$I108,0)</f>
        <v>0</v>
      </c>
      <c r="AO110" s="231">
        <f>IFERROR(SUM($Y106:AO106)/$I108,0)</f>
        <v>0</v>
      </c>
      <c r="AP110" s="231">
        <f>IFERROR(SUM($Y106:AP106)/$I108,0)</f>
        <v>0</v>
      </c>
      <c r="AQ110" s="231">
        <f>IFERROR(SUM($Y106:AQ106)/$I108,0)</f>
        <v>0</v>
      </c>
      <c r="AR110" s="231">
        <f>IFERROR(SUM($Y106:AR106)/$I108,0)</f>
        <v>0</v>
      </c>
      <c r="AS110" s="231">
        <f>IFERROR(SUM($Y106:AS106)/$I108,0)</f>
        <v>0</v>
      </c>
      <c r="AT110" s="231">
        <f>IFERROR(SUM($Y106:AT106)/$I108,0)</f>
        <v>0</v>
      </c>
      <c r="AU110" s="231">
        <f>IFERROR(SUM($Y106:AU106)/$I108,0)</f>
        <v>0</v>
      </c>
      <c r="AV110" s="231">
        <f>IFERROR(SUM($Y106:AV106)/$I108,0)</f>
        <v>0</v>
      </c>
      <c r="AW110" s="231">
        <f>IFERROR(SUM($Y106:AW106)/$I108,0)</f>
        <v>0</v>
      </c>
      <c r="AX110" s="231">
        <f>IFERROR(SUM($Y106:AX106)/$I108,0)</f>
        <v>0</v>
      </c>
      <c r="AY110" s="231">
        <f>IFERROR(SUM($Y106:AY106)/$I108,0)</f>
        <v>0</v>
      </c>
      <c r="AZ110" s="231">
        <f>IFERROR(SUM($Y106:AZ106)/$I108,0)</f>
        <v>0</v>
      </c>
      <c r="BA110" s="231">
        <f>IFERROR(SUM($Y106:BA106)/$I108,0)</f>
        <v>0</v>
      </c>
      <c r="BB110" s="231">
        <f>IFERROR(SUM($Y106:BB106)/$I108,0)</f>
        <v>0</v>
      </c>
      <c r="BC110" s="231">
        <f>IFERROR(SUM($Y106:BC106)/$I108,0)</f>
        <v>0</v>
      </c>
      <c r="BD110" s="231">
        <f>IFERROR(SUM($Y106:BD106)/$I108,0)</f>
        <v>0</v>
      </c>
      <c r="BE110" s="231">
        <f>IFERROR(SUM($Y106:BE106)/$I108,0)</f>
        <v>0</v>
      </c>
      <c r="BF110" s="231">
        <f>IFERROR(SUM($Y106:BF106)/$I108,0)</f>
        <v>0</v>
      </c>
      <c r="BG110" s="231">
        <f>IFERROR(SUM($Y106:BG106)/$I108,0)</f>
        <v>0</v>
      </c>
      <c r="BH110" s="231">
        <f>IFERROR(SUM($Y106:BH106)/$I108,0)</f>
        <v>0</v>
      </c>
      <c r="BI110" s="231">
        <f>IFERROR(SUM($Y106:BI106)/$I108,0)</f>
        <v>0</v>
      </c>
      <c r="BJ110" s="231">
        <f>IFERROR(SUM($Y106:BJ106)/$I108,0)</f>
        <v>0</v>
      </c>
      <c r="BK110" s="231">
        <f>IFERROR(SUM($Y106:BK106)/$I108,0)</f>
        <v>0</v>
      </c>
      <c r="BL110" s="231">
        <f>IFERROR(SUM($Y106:BL106)/$I108,0)</f>
        <v>0</v>
      </c>
      <c r="BM110" s="231">
        <f>IFERROR(SUM($Y106:BM106)/$I108,0)</f>
        <v>0</v>
      </c>
      <c r="BN110" s="231">
        <f>IFERROR(SUM($Y106:BN106)/$I108,0)</f>
        <v>0</v>
      </c>
      <c r="BO110" s="231">
        <f>IFERROR(SUM($Y106:BO106)/$I108,0)</f>
        <v>0</v>
      </c>
      <c r="BP110" s="231">
        <f>IFERROR(SUM($Y106:BP106)/$I108,0)</f>
        <v>0</v>
      </c>
      <c r="BQ110" s="231">
        <f>IFERROR(SUM($Y106:BQ106)/$I108,0)</f>
        <v>0</v>
      </c>
      <c r="BR110" s="231">
        <f>IFERROR(SUM($Y106:BR106)/$I108,0)</f>
        <v>0</v>
      </c>
      <c r="BS110" s="231">
        <f>IFERROR(SUM($Y106:BS106)/$I108,0)</f>
        <v>0</v>
      </c>
      <c r="BT110" s="231">
        <f>IFERROR(SUM($Y106:BT106)/$I108,0)</f>
        <v>0</v>
      </c>
      <c r="BU110" s="231">
        <f>IFERROR(SUM($Y106:BU106)/$I108,0)</f>
        <v>0</v>
      </c>
      <c r="BV110" s="231">
        <f>IFERROR(SUM($Y106:BV106)/$I108,0)</f>
        <v>0</v>
      </c>
      <c r="BW110" s="231">
        <f>IFERROR(SUM($Y106:BW106)/$I108,0)</f>
        <v>0</v>
      </c>
      <c r="BX110" s="231">
        <f>IFERROR(SUM($Y106:BX106)/$I108,0)</f>
        <v>0</v>
      </c>
      <c r="BY110" s="231">
        <f>IFERROR(SUM($Y106:BY106)/$I108,0)</f>
        <v>0</v>
      </c>
      <c r="BZ110" s="231">
        <f>IFERROR(SUM($Y106:BZ106)/$I108,0)</f>
        <v>0</v>
      </c>
      <c r="CA110" s="231">
        <f>IFERROR(SUM($Y106:CA106)/$I108,0)</f>
        <v>0</v>
      </c>
      <c r="CB110" s="231">
        <f>IFERROR(SUM($Y106:CB106)/$I108,0)</f>
        <v>0</v>
      </c>
      <c r="CC110" s="231">
        <f>IFERROR(SUM($Y106:CC106)/$I108,0)</f>
        <v>0</v>
      </c>
      <c r="CD110" s="231">
        <f>IFERROR(SUM($Y106:CD106)/$I108,0)</f>
        <v>0</v>
      </c>
      <c r="CE110" s="231">
        <f>IFERROR(SUM($Y106:CE106)/$I108,0)</f>
        <v>0</v>
      </c>
      <c r="CF110" s="231">
        <f>IFERROR(SUM($Y106:CF106)/$I108,0)</f>
        <v>0</v>
      </c>
      <c r="CG110" s="231">
        <f>IFERROR(SUM($Y106:CG106)/$I108,0)</f>
        <v>0</v>
      </c>
      <c r="CH110" s="231">
        <f>IFERROR(SUM($Y106:CH106)/$I108,0)</f>
        <v>0</v>
      </c>
      <c r="CI110" s="231">
        <f>IFERROR(SUM($Y106:CI106)/$I108,0)</f>
        <v>0</v>
      </c>
      <c r="CJ110" s="231">
        <f>IFERROR(SUM($Y106:CJ106)/$I108,0)</f>
        <v>0</v>
      </c>
      <c r="CK110" s="231">
        <f>IFERROR(SUM($Y106:CK106)/$I108,0)</f>
        <v>0</v>
      </c>
      <c r="CL110" s="231">
        <f>IFERROR(SUM($Y106:CL106)/$I108,0)</f>
        <v>0</v>
      </c>
      <c r="CM110" s="231">
        <f>IFERROR(SUM($Y106:CM106)/$I108,0)</f>
        <v>0</v>
      </c>
      <c r="CN110" s="231">
        <f>IFERROR(SUM($Y106:CN106)/$I108,0)</f>
        <v>0</v>
      </c>
      <c r="CO110" s="231">
        <f>IFERROR(SUM($Y106:CO106)/$I108,0)</f>
        <v>0</v>
      </c>
      <c r="CP110" s="231">
        <f>IFERROR(SUM($Y106:CP106)/$I108,0)</f>
        <v>0</v>
      </c>
      <c r="CQ110" s="231">
        <f>IFERROR(SUM($Y106:CQ106)/$I108,0)</f>
        <v>0</v>
      </c>
      <c r="CR110" s="231">
        <f>IFERROR(SUM($Y106:CR106)/$I108,0)</f>
        <v>0</v>
      </c>
      <c r="CS110" s="231">
        <f>IFERROR(SUM($Y106:CS106)/$I108,0)</f>
        <v>0</v>
      </c>
      <c r="CT110" s="231">
        <f>IFERROR(SUM($Y106:CT106)/$I108,0)</f>
        <v>0</v>
      </c>
      <c r="CU110" s="231">
        <f>IFERROR(SUM($Y106:CU106)/$I108,0)</f>
        <v>0</v>
      </c>
      <c r="CV110" s="231">
        <f>IFERROR(SUM($Y106:CV106)/$I108,0)</f>
        <v>0</v>
      </c>
      <c r="CW110" s="231">
        <f>IFERROR(SUM($Y106:CW106)/$I108,0)</f>
        <v>0</v>
      </c>
      <c r="CX110" s="231">
        <f>IFERROR(SUM($Y106:CX106)/$I108,0)</f>
        <v>0</v>
      </c>
      <c r="CY110" s="231">
        <f>IFERROR(SUM($Y106:CY106)/$I108,0)</f>
        <v>0</v>
      </c>
      <c r="CZ110" s="231">
        <f>IFERROR(SUM($Y106:CZ106)/$I108,0)</f>
        <v>0</v>
      </c>
      <c r="DA110" s="231">
        <f>IFERROR(SUM($Y106:DA106)/$I108,0)</f>
        <v>0</v>
      </c>
      <c r="DB110" s="231">
        <f>IFERROR(SUM($Y106:DB106)/$I108,0)</f>
        <v>0</v>
      </c>
      <c r="DC110" s="231">
        <f>IFERROR(SUM($Y106:DC106)/$I108,0)</f>
        <v>0</v>
      </c>
      <c r="DD110" s="231">
        <f>IFERROR(SUM($Y106:DD106)/$I108,0)</f>
        <v>0</v>
      </c>
      <c r="DE110" s="231">
        <f>IFERROR(SUM($Y106:DE106)/$I108,0)</f>
        <v>0</v>
      </c>
      <c r="DF110" s="231">
        <f>IFERROR(SUM($Y106:DF106)/$I108,0)</f>
        <v>0</v>
      </c>
      <c r="DG110" s="231">
        <f>IFERROR(SUM($Y106:DG106)/$I108,0)</f>
        <v>0</v>
      </c>
      <c r="DH110" s="231">
        <f>IFERROR(SUM($Y106:DH106)/$I108,0)</f>
        <v>0</v>
      </c>
      <c r="DI110" s="231">
        <f>IFERROR(SUM($Y106:DI106)/$I108,0)</f>
        <v>0</v>
      </c>
      <c r="DJ110" s="231">
        <f>IFERROR(SUM($Y106:DJ106)/$I108,0)</f>
        <v>0</v>
      </c>
      <c r="DK110" s="231">
        <f>IFERROR(SUM($Y106:DK106)/$I108,0)</f>
        <v>0</v>
      </c>
      <c r="DL110" s="231">
        <f>IFERROR(SUM($Y106:DL106)/$I108,0)</f>
        <v>0</v>
      </c>
      <c r="DM110" s="231">
        <f>IFERROR(SUM($Y106:DM106)/$I108,0)</f>
        <v>0</v>
      </c>
      <c r="DN110" s="231">
        <f>IFERROR(SUM($Y106:DN106)/$I108,0)</f>
        <v>0</v>
      </c>
      <c r="DO110" s="231">
        <f>IFERROR(SUM($Y106:DO106)/$I108,0)</f>
        <v>0</v>
      </c>
      <c r="DP110" s="231">
        <f>IFERROR(SUM($Y106:DP106)/$I108,0)</f>
        <v>0</v>
      </c>
      <c r="DQ110" s="231">
        <f>IFERROR(SUM($Y106:DQ106)/$I108,0)</f>
        <v>0</v>
      </c>
      <c r="DR110" s="231">
        <f>IFERROR(SUM($Y106:DR106)/$I108,0)</f>
        <v>0</v>
      </c>
      <c r="DS110" s="231">
        <f>IFERROR(SUM($Y106:DS106)/$I108,0)</f>
        <v>0</v>
      </c>
      <c r="DT110" s="231">
        <f>IFERROR(SUM($Y106:DT106)/$I108,0)</f>
        <v>0</v>
      </c>
      <c r="DU110" s="231">
        <f>IFERROR(SUM($Y106:DU106)/$I108,0)</f>
        <v>0</v>
      </c>
      <c r="DV110" s="231">
        <f>IFERROR(SUM($Y106:DV106)/$I108,0)</f>
        <v>0</v>
      </c>
      <c r="DW110" s="231">
        <f>IFERROR(SUM($Y106:DW106)/$I108,0)</f>
        <v>0</v>
      </c>
      <c r="DX110" s="231">
        <f>IFERROR(SUM($Y106:DX106)/$I108,0)</f>
        <v>0</v>
      </c>
      <c r="DY110" s="231">
        <f>IFERROR(SUM($Y106:DY106)/$I108,0)</f>
        <v>0</v>
      </c>
      <c r="DZ110" s="231">
        <f>IFERROR(SUM($Y106:DZ106)/$I108,0)</f>
        <v>0</v>
      </c>
      <c r="EA110" s="231">
        <f>IFERROR(SUM($Y106:EA106)/$I108,0)</f>
        <v>0</v>
      </c>
      <c r="EB110" s="231">
        <f>IFERROR(SUM($Y106:EB106)/$I108,0)</f>
        <v>0</v>
      </c>
      <c r="EC110" s="231">
        <f>IFERROR(SUM($Y106:EC106)/$I108,0)</f>
        <v>0</v>
      </c>
      <c r="ED110" s="231">
        <f>IFERROR(SUM($Y106:ED106)/$I108,0)</f>
        <v>0</v>
      </c>
      <c r="EE110" s="231">
        <f>IFERROR(SUM($Y106:EE106)/$I108,0)</f>
        <v>0</v>
      </c>
      <c r="EF110" s="231">
        <f>IFERROR(SUM($Y106:EF106)/$I108,0)</f>
        <v>0</v>
      </c>
      <c r="EG110" s="232">
        <f>IFERROR(SUM($Y106:EG106)/$I108,0)</f>
        <v>0</v>
      </c>
      <c r="EI110" s="201">
        <f>N110-SUM(O110:X110)</f>
        <v>0</v>
      </c>
    </row>
    <row r="111" spans="2:139" ht="16.05" customHeight="1" thickBot="1" x14ac:dyDescent="0.3">
      <c r="B111" s="161" t="str">
        <f t="shared" si="342"/>
        <v>XS18</v>
      </c>
      <c r="C111" s="162">
        <f t="shared" si="343"/>
        <v>0</v>
      </c>
      <c r="D111" s="163">
        <f t="shared" si="344"/>
        <v>0</v>
      </c>
      <c r="E111" s="178">
        <f t="shared" si="345"/>
        <v>0</v>
      </c>
      <c r="F111" s="163">
        <f t="shared" si="346"/>
        <v>0</v>
      </c>
      <c r="G111" s="178">
        <f t="shared" si="347"/>
        <v>0</v>
      </c>
      <c r="H111" s="162">
        <f t="shared" si="348"/>
        <v>0</v>
      </c>
      <c r="I111" s="185">
        <f t="shared" si="348"/>
        <v>0</v>
      </c>
      <c r="J111" s="151" t="s">
        <v>351</v>
      </c>
      <c r="K111" s="172" t="s">
        <v>355</v>
      </c>
      <c r="L111" s="209"/>
      <c r="M111" s="191"/>
      <c r="N111" s="197">
        <f>MAX(O111:X111)</f>
        <v>0</v>
      </c>
      <c r="O111" s="828">
        <f>IFERROR(SUM($O109:O109)/SUM($O107:O107),0)</f>
        <v>0</v>
      </c>
      <c r="P111" s="829">
        <f>IFERROR(SUM($O109:P109)/SUM($O107:P107),0)</f>
        <v>0</v>
      </c>
      <c r="Q111" s="829">
        <f>IFERROR(SUM($O109:Q109)/SUM($O107:Q107),0)</f>
        <v>0</v>
      </c>
      <c r="R111" s="829">
        <f>IFERROR(SUM($O109:R109)/SUM($O107:R107),0)</f>
        <v>0</v>
      </c>
      <c r="S111" s="829">
        <f>IFERROR(SUM($O109:S109)/SUM($O107:S107),0)</f>
        <v>0</v>
      </c>
      <c r="T111" s="829">
        <f>IFERROR(SUM($O109:T109)/SUM($O107:T107),0)</f>
        <v>0</v>
      </c>
      <c r="U111" s="829">
        <f>IFERROR(SUM($O109:U109)/SUM($O107:U107),0)</f>
        <v>0</v>
      </c>
      <c r="V111" s="829">
        <f>IFERROR(SUM($O109:V109)/SUM($O107:V107),0)</f>
        <v>0</v>
      </c>
      <c r="W111" s="829">
        <f>IFERROR(SUM($O109:W109)/SUM($O107:W107),0)</f>
        <v>0</v>
      </c>
      <c r="X111" s="830">
        <f>IFERROR(SUM($O109:X109)/SUM($O107:X107),0)</f>
        <v>0</v>
      </c>
      <c r="Y111" s="233">
        <f>IFERROR(SUM($Y109:Y109)/SUM($Y107:Y107),0)</f>
        <v>0</v>
      </c>
      <c r="Z111" s="233">
        <f>IFERROR(SUM($Y109:Z109)/SUM($Y107:Z107),0)</f>
        <v>0</v>
      </c>
      <c r="AA111" s="233">
        <f>IFERROR(SUM($Y109:AA109)/SUM($Y107:AA107),0)</f>
        <v>0</v>
      </c>
      <c r="AB111" s="233">
        <f>IFERROR(SUM($Y109:AB109)/SUM($Y107:AB107),0)</f>
        <v>0</v>
      </c>
      <c r="AC111" s="233">
        <f>IFERROR(SUM($Y109:AC109)/SUM($Y107:AC107),0)</f>
        <v>0</v>
      </c>
      <c r="AD111" s="233">
        <f>IFERROR(SUM($Y109:AD109)/SUM($Y107:AD107),0)</f>
        <v>0</v>
      </c>
      <c r="AE111" s="233">
        <f>IFERROR(SUM($Y109:AE109)/SUM($Y107:AE107),0)</f>
        <v>0</v>
      </c>
      <c r="AF111" s="233">
        <f>IFERROR(SUM($Y109:AF109)/SUM($Y107:AF107),0)</f>
        <v>0</v>
      </c>
      <c r="AG111" s="233">
        <f>IFERROR(SUM($Y109:AG109)/SUM($Y107:AG107),0)</f>
        <v>0</v>
      </c>
      <c r="AH111" s="233">
        <f>IFERROR(SUM($Y109:AH109)/SUM($Y107:AH107),0)</f>
        <v>0</v>
      </c>
      <c r="AI111" s="233">
        <f>IFERROR(SUM($Y109:AI109)/SUM($Y107:AI107),0)</f>
        <v>0</v>
      </c>
      <c r="AJ111" s="233">
        <f>IFERROR(SUM($Y109:AJ109)/SUM($Y107:AJ107),0)</f>
        <v>0</v>
      </c>
      <c r="AK111" s="233">
        <f>IFERROR(SUM($Y109:AK109)/SUM($Y107:AK107),0)</f>
        <v>0</v>
      </c>
      <c r="AL111" s="233">
        <f>IFERROR(SUM($Y109:AL109)/SUM($Y107:AL107),0)</f>
        <v>0</v>
      </c>
      <c r="AM111" s="233">
        <f>IFERROR(SUM($Y109:AM109)/SUM($Y107:AM107),0)</f>
        <v>0</v>
      </c>
      <c r="AN111" s="233">
        <f>IFERROR(SUM($Y109:AN109)/SUM($Y107:AN107),0)</f>
        <v>0</v>
      </c>
      <c r="AO111" s="233">
        <f>IFERROR(SUM($Y109:AO109)/SUM($Y107:AO107),0)</f>
        <v>0</v>
      </c>
      <c r="AP111" s="233">
        <f>IFERROR(SUM($Y109:AP109)/SUM($Y107:AP107),0)</f>
        <v>0</v>
      </c>
      <c r="AQ111" s="233">
        <f>IFERROR(SUM($Y109:AQ109)/SUM($Y107:AQ107),0)</f>
        <v>0</v>
      </c>
      <c r="AR111" s="233">
        <f>IFERROR(SUM($Y109:AR109)/SUM($Y107:AR107),0)</f>
        <v>0</v>
      </c>
      <c r="AS111" s="233">
        <f>IFERROR(SUM($Y109:AS109)/SUM($Y107:AS107),0)</f>
        <v>0</v>
      </c>
      <c r="AT111" s="233">
        <f>IFERROR(SUM($Y109:AT109)/SUM($Y107:AT107),0)</f>
        <v>0</v>
      </c>
      <c r="AU111" s="233">
        <f>IFERROR(SUM($Y109:AU109)/SUM($Y107:AU107),0)</f>
        <v>0</v>
      </c>
      <c r="AV111" s="233">
        <f>IFERROR(SUM($Y109:AV109)/SUM($Y107:AV107),0)</f>
        <v>0</v>
      </c>
      <c r="AW111" s="233">
        <f>IFERROR(SUM($Y109:AW109)/SUM($Y107:AW107),0)</f>
        <v>0</v>
      </c>
      <c r="AX111" s="233">
        <f>IFERROR(SUM($Y109:AX109)/SUM($Y107:AX107),0)</f>
        <v>0</v>
      </c>
      <c r="AY111" s="233">
        <f>IFERROR(SUM($Y109:AY109)/SUM($Y107:AY107),0)</f>
        <v>0</v>
      </c>
      <c r="AZ111" s="233">
        <f>IFERROR(SUM($Y109:AZ109)/SUM($Y107:AZ107),0)</f>
        <v>0</v>
      </c>
      <c r="BA111" s="233">
        <f>IFERROR(SUM($Y109:BA109)/SUM($Y107:BA107),0)</f>
        <v>0</v>
      </c>
      <c r="BB111" s="233">
        <f>IFERROR(SUM($Y109:BB109)/SUM($Y107:BB107),0)</f>
        <v>0</v>
      </c>
      <c r="BC111" s="233">
        <f>IFERROR(SUM($Y109:BC109)/SUM($Y107:BC107),0)</f>
        <v>0</v>
      </c>
      <c r="BD111" s="233">
        <f>IFERROR(SUM($Y109:BD109)/SUM($Y107:BD107),0)</f>
        <v>0</v>
      </c>
      <c r="BE111" s="233">
        <f>IFERROR(SUM($Y109:BE109)/SUM($Y107:BE107),0)</f>
        <v>0</v>
      </c>
      <c r="BF111" s="233">
        <f>IFERROR(SUM($Y109:BF109)/SUM($Y107:BF107),0)</f>
        <v>0</v>
      </c>
      <c r="BG111" s="233">
        <f>IFERROR(SUM($Y109:BG109)/SUM($Y107:BG107),0)</f>
        <v>0</v>
      </c>
      <c r="BH111" s="233">
        <f>IFERROR(SUM($Y109:BH109)/SUM($Y107:BH107),0)</f>
        <v>0</v>
      </c>
      <c r="BI111" s="233">
        <f>IFERROR(SUM($Y109:BI109)/SUM($Y107:BI107),0)</f>
        <v>0</v>
      </c>
      <c r="BJ111" s="233">
        <f>IFERROR(SUM($Y109:BJ109)/SUM($Y107:BJ107),0)</f>
        <v>0</v>
      </c>
      <c r="BK111" s="233">
        <f>IFERROR(SUM($Y109:BK109)/SUM($Y107:BK107),0)</f>
        <v>0</v>
      </c>
      <c r="BL111" s="233">
        <f>IFERROR(SUM($Y109:BL109)/SUM($Y107:BL107),0)</f>
        <v>0</v>
      </c>
      <c r="BM111" s="233">
        <f>IFERROR(SUM($Y109:BM109)/SUM($Y107:BM107),0)</f>
        <v>0</v>
      </c>
      <c r="BN111" s="233">
        <f>IFERROR(SUM($Y109:BN109)/SUM($Y107:BN107),0)</f>
        <v>0</v>
      </c>
      <c r="BO111" s="233">
        <f>IFERROR(SUM($Y109:BO109)/SUM($Y107:BO107),0)</f>
        <v>0</v>
      </c>
      <c r="BP111" s="233">
        <f>IFERROR(SUM($Y109:BP109)/SUM($Y107:BP107),0)</f>
        <v>0</v>
      </c>
      <c r="BQ111" s="233">
        <f>IFERROR(SUM($Y109:BQ109)/SUM($Y107:BQ107),0)</f>
        <v>0</v>
      </c>
      <c r="BR111" s="233">
        <f>IFERROR(SUM($Y109:BR109)/SUM($Y107:BR107),0)</f>
        <v>0</v>
      </c>
      <c r="BS111" s="233">
        <f>IFERROR(SUM($Y109:BS109)/SUM($Y107:BS107),0)</f>
        <v>0</v>
      </c>
      <c r="BT111" s="233">
        <f>IFERROR(SUM($Y109:BT109)/SUM($Y107:BT107),0)</f>
        <v>0</v>
      </c>
      <c r="BU111" s="233">
        <f>IFERROR(SUM($Y109:BU109)/SUM($Y107:BU107),0)</f>
        <v>0</v>
      </c>
      <c r="BV111" s="233">
        <f>IFERROR(SUM($Y109:BV109)/SUM($Y107:BV107),0)</f>
        <v>0</v>
      </c>
      <c r="BW111" s="233">
        <f>IFERROR(SUM($Y109:BW109)/SUM($Y107:BW107),0)</f>
        <v>0</v>
      </c>
      <c r="BX111" s="233">
        <f>IFERROR(SUM($Y109:BX109)/SUM($Y107:BX107),0)</f>
        <v>0</v>
      </c>
      <c r="BY111" s="233">
        <f>IFERROR(SUM($Y109:BY109)/SUM($Y107:BY107),0)</f>
        <v>0</v>
      </c>
      <c r="BZ111" s="233">
        <f>IFERROR(SUM($Y109:BZ109)/SUM($Y107:BZ107),0)</f>
        <v>0</v>
      </c>
      <c r="CA111" s="233">
        <f>IFERROR(SUM($Y109:CA109)/SUM($Y107:CA107),0)</f>
        <v>0</v>
      </c>
      <c r="CB111" s="233">
        <f>IFERROR(SUM($Y109:CB109)/SUM($Y107:CB107),0)</f>
        <v>0</v>
      </c>
      <c r="CC111" s="233">
        <f>IFERROR(SUM($Y109:CC109)/SUM($Y107:CC107),0)</f>
        <v>0</v>
      </c>
      <c r="CD111" s="233">
        <f>IFERROR(SUM($Y109:CD109)/SUM($Y107:CD107),0)</f>
        <v>0</v>
      </c>
      <c r="CE111" s="233">
        <f>IFERROR(SUM($Y109:CE109)/SUM($Y107:CE107),0)</f>
        <v>0</v>
      </c>
      <c r="CF111" s="233">
        <f>IFERROR(SUM($Y109:CF109)/SUM($Y107:CF107),0)</f>
        <v>0</v>
      </c>
      <c r="CG111" s="233">
        <f>IFERROR(SUM($Y109:CG109)/SUM($Y107:CG107),0)</f>
        <v>0</v>
      </c>
      <c r="CH111" s="233">
        <f>IFERROR(SUM($Y109:CH109)/SUM($Y107:CH107),0)</f>
        <v>0</v>
      </c>
      <c r="CI111" s="233">
        <f>IFERROR(SUM($Y109:CI109)/SUM($Y107:CI107),0)</f>
        <v>0</v>
      </c>
      <c r="CJ111" s="233">
        <f>IFERROR(SUM($Y109:CJ109)/SUM($Y107:CJ107),0)</f>
        <v>0</v>
      </c>
      <c r="CK111" s="233">
        <f>IFERROR(SUM($Y109:CK109)/SUM($Y107:CK107),0)</f>
        <v>0</v>
      </c>
      <c r="CL111" s="233">
        <f>IFERROR(SUM($Y109:CL109)/SUM($Y107:CL107),0)</f>
        <v>0</v>
      </c>
      <c r="CM111" s="233">
        <f>IFERROR(SUM($Y109:CM109)/SUM($Y107:CM107),0)</f>
        <v>0</v>
      </c>
      <c r="CN111" s="233">
        <f>IFERROR(SUM($Y109:CN109)/SUM($Y107:CN107),0)</f>
        <v>0</v>
      </c>
      <c r="CO111" s="233">
        <f>IFERROR(SUM($Y109:CO109)/SUM($Y107:CO107),0)</f>
        <v>0</v>
      </c>
      <c r="CP111" s="233">
        <f>IFERROR(SUM($Y109:CP109)/SUM($Y107:CP107),0)</f>
        <v>0</v>
      </c>
      <c r="CQ111" s="233">
        <f>IFERROR(SUM($Y109:CQ109)/SUM($Y107:CQ107),0)</f>
        <v>0</v>
      </c>
      <c r="CR111" s="233">
        <f>IFERROR(SUM($Y109:CR109)/SUM($Y107:CR107),0)</f>
        <v>0</v>
      </c>
      <c r="CS111" s="233">
        <f>IFERROR(SUM($Y109:CS109)/SUM($Y107:CS107),0)</f>
        <v>0</v>
      </c>
      <c r="CT111" s="233">
        <f>IFERROR(SUM($Y109:CT109)/SUM($Y107:CT107),0)</f>
        <v>0</v>
      </c>
      <c r="CU111" s="233">
        <f>IFERROR(SUM($Y109:CU109)/SUM($Y107:CU107),0)</f>
        <v>0</v>
      </c>
      <c r="CV111" s="233">
        <f>IFERROR(SUM($Y109:CV109)/SUM($Y107:CV107),0)</f>
        <v>0</v>
      </c>
      <c r="CW111" s="233">
        <f>IFERROR(SUM($Y109:CW109)/SUM($Y107:CW107),0)</f>
        <v>0</v>
      </c>
      <c r="CX111" s="233">
        <f>IFERROR(SUM($Y109:CX109)/SUM($Y107:CX107),0)</f>
        <v>0</v>
      </c>
      <c r="CY111" s="233">
        <f>IFERROR(SUM($Y109:CY109)/SUM($Y107:CY107),0)</f>
        <v>0</v>
      </c>
      <c r="CZ111" s="233">
        <f>IFERROR(SUM($Y109:CZ109)/SUM($Y107:CZ107),0)</f>
        <v>0</v>
      </c>
      <c r="DA111" s="233">
        <f>IFERROR(SUM($Y109:DA109)/SUM($Y107:DA107),0)</f>
        <v>0</v>
      </c>
      <c r="DB111" s="233">
        <f>IFERROR(SUM($Y109:DB109)/SUM($Y107:DB107),0)</f>
        <v>0</v>
      </c>
      <c r="DC111" s="233">
        <f>IFERROR(SUM($Y109:DC109)/SUM($Y107:DC107),0)</f>
        <v>0</v>
      </c>
      <c r="DD111" s="233">
        <f>IFERROR(SUM($Y109:DD109)/SUM($Y107:DD107),0)</f>
        <v>0</v>
      </c>
      <c r="DE111" s="233">
        <f>IFERROR(SUM($Y109:DE109)/SUM($Y107:DE107),0)</f>
        <v>0</v>
      </c>
      <c r="DF111" s="233">
        <f>IFERROR(SUM($Y109:DF109)/SUM($Y107:DF107),0)</f>
        <v>0</v>
      </c>
      <c r="DG111" s="233">
        <f>IFERROR(SUM($Y109:DG109)/SUM($Y107:DG107),0)</f>
        <v>0</v>
      </c>
      <c r="DH111" s="233">
        <f>IFERROR(SUM($Y109:DH109)/SUM($Y107:DH107),0)</f>
        <v>0</v>
      </c>
      <c r="DI111" s="233">
        <f>IFERROR(SUM($Y109:DI109)/SUM($Y107:DI107),0)</f>
        <v>0</v>
      </c>
      <c r="DJ111" s="233">
        <f>IFERROR(SUM($Y109:DJ109)/SUM($Y107:DJ107),0)</f>
        <v>0</v>
      </c>
      <c r="DK111" s="233">
        <f>IFERROR(SUM($Y109:DK109)/SUM($Y107:DK107),0)</f>
        <v>0</v>
      </c>
      <c r="DL111" s="233">
        <f>IFERROR(SUM($Y109:DL109)/SUM($Y107:DL107),0)</f>
        <v>0</v>
      </c>
      <c r="DM111" s="233">
        <f>IFERROR(SUM($Y109:DM109)/SUM($Y107:DM107),0)</f>
        <v>0</v>
      </c>
      <c r="DN111" s="233">
        <f>IFERROR(SUM($Y109:DN109)/SUM($Y107:DN107),0)</f>
        <v>0</v>
      </c>
      <c r="DO111" s="233">
        <f>IFERROR(SUM($Y109:DO109)/SUM($Y107:DO107),0)</f>
        <v>0</v>
      </c>
      <c r="DP111" s="233">
        <f>IFERROR(SUM($Y109:DP109)/SUM($Y107:DP107),0)</f>
        <v>0</v>
      </c>
      <c r="DQ111" s="233">
        <f>IFERROR(SUM($Y109:DQ109)/SUM($Y107:DQ107),0)</f>
        <v>0</v>
      </c>
      <c r="DR111" s="233">
        <f>IFERROR(SUM($Y109:DR109)/SUM($Y107:DR107),0)</f>
        <v>0</v>
      </c>
      <c r="DS111" s="233">
        <f>IFERROR(SUM($Y109:DS109)/SUM($Y107:DS107),0)</f>
        <v>0</v>
      </c>
      <c r="DT111" s="233">
        <f>IFERROR(SUM($Y109:DT109)/SUM($Y107:DT107),0)</f>
        <v>0</v>
      </c>
      <c r="DU111" s="233">
        <f>IFERROR(SUM($Y109:DU109)/SUM($Y107:DU107),0)</f>
        <v>0</v>
      </c>
      <c r="DV111" s="233">
        <f>IFERROR(SUM($Y109:DV109)/SUM($Y107:DV107),0)</f>
        <v>0</v>
      </c>
      <c r="DW111" s="233">
        <f>IFERROR(SUM($Y109:DW109)/SUM($Y107:DW107),0)</f>
        <v>0</v>
      </c>
      <c r="DX111" s="233">
        <f>IFERROR(SUM($Y109:DX109)/SUM($Y107:DX107),0)</f>
        <v>0</v>
      </c>
      <c r="DY111" s="233">
        <f>IFERROR(SUM($Y109:DY109)/SUM($Y107:DY107),0)</f>
        <v>0</v>
      </c>
      <c r="DZ111" s="233">
        <f>IFERROR(SUM($Y109:DZ109)/SUM($Y107:DZ107),0)</f>
        <v>0</v>
      </c>
      <c r="EA111" s="233">
        <f>IFERROR(SUM($Y109:EA109)/SUM($Y107:EA107),0)</f>
        <v>0</v>
      </c>
      <c r="EB111" s="233">
        <f>IFERROR(SUM($Y109:EB109)/SUM($Y107:EB107),0)</f>
        <v>0</v>
      </c>
      <c r="EC111" s="233">
        <f>IFERROR(SUM($Y109:EC109)/SUM($Y107:EC107),0)</f>
        <v>0</v>
      </c>
      <c r="ED111" s="233">
        <f>IFERROR(SUM($Y109:ED109)/SUM($Y107:ED107),0)</f>
        <v>0</v>
      </c>
      <c r="EE111" s="233">
        <f>IFERROR(SUM($Y109:EE109)/SUM($Y107:EE107),0)</f>
        <v>0</v>
      </c>
      <c r="EF111" s="233">
        <f>IFERROR(SUM($Y109:EF109)/SUM($Y107:EF107),0)</f>
        <v>0</v>
      </c>
      <c r="EG111" s="234">
        <f>IFERROR(SUM($Y109:EG109)/SUM($Y107:EG107),0)</f>
        <v>0</v>
      </c>
      <c r="EI111" s="201">
        <f>N109-N107</f>
        <v>0</v>
      </c>
    </row>
    <row r="112" spans="2:139" ht="16.05" customHeight="1" x14ac:dyDescent="0.25">
      <c r="B112" s="155" t="str">
        <f>'B2-规划信息'!B46</f>
        <v>XS19</v>
      </c>
      <c r="C112" s="156">
        <f>'B2-规划信息'!C46</f>
        <v>0</v>
      </c>
      <c r="D112" s="157">
        <f>'B2-规划信息'!D46</f>
        <v>0</v>
      </c>
      <c r="E112" s="175">
        <f>'B2-规划信息'!E46</f>
        <v>0</v>
      </c>
      <c r="F112" s="157">
        <f>'B2-规划信息'!F46</f>
        <v>0</v>
      </c>
      <c r="G112" s="175">
        <f>'B2-规划信息'!G46</f>
        <v>0</v>
      </c>
      <c r="H112" s="156">
        <f>'B2-规划信息'!H46</f>
        <v>0</v>
      </c>
      <c r="I112" s="182">
        <f>'B2-规划信息'!L46</f>
        <v>0</v>
      </c>
      <c r="J112" s="149" t="str">
        <f>"签约"&amp;IF(D112="车位","个数","面积")</f>
        <v>签约面积</v>
      </c>
      <c r="K112" s="171" t="s">
        <v>352</v>
      </c>
      <c r="L112" s="207"/>
      <c r="M112" s="188">
        <f>N112-L112</f>
        <v>0</v>
      </c>
      <c r="N112" s="194">
        <f>SUM(Y112:EG112)</f>
        <v>0</v>
      </c>
      <c r="O112" s="822">
        <f t="shared" ref="O112:X113" si="361">SUMIF($Y$1:$EG$1,O$3,$Y112:$EG112)</f>
        <v>0</v>
      </c>
      <c r="P112" s="823">
        <f t="shared" si="361"/>
        <v>0</v>
      </c>
      <c r="Q112" s="823">
        <f t="shared" si="361"/>
        <v>0</v>
      </c>
      <c r="R112" s="823">
        <f t="shared" si="361"/>
        <v>0</v>
      </c>
      <c r="S112" s="823">
        <f t="shared" si="361"/>
        <v>0</v>
      </c>
      <c r="T112" s="823">
        <f t="shared" si="361"/>
        <v>0</v>
      </c>
      <c r="U112" s="823">
        <f t="shared" si="361"/>
        <v>0</v>
      </c>
      <c r="V112" s="823">
        <f t="shared" si="361"/>
        <v>0</v>
      </c>
      <c r="W112" s="823">
        <f t="shared" si="361"/>
        <v>0</v>
      </c>
      <c r="X112" s="824">
        <f t="shared" si="361"/>
        <v>0</v>
      </c>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05"/>
      <c r="DK112" s="205"/>
      <c r="DL112" s="205"/>
      <c r="DM112" s="205"/>
      <c r="DN112" s="205"/>
      <c r="DO112" s="205"/>
      <c r="DP112" s="205"/>
      <c r="DQ112" s="205"/>
      <c r="DR112" s="205"/>
      <c r="DS112" s="205"/>
      <c r="DT112" s="205"/>
      <c r="DU112" s="205"/>
      <c r="DV112" s="205"/>
      <c r="DW112" s="205"/>
      <c r="DX112" s="205"/>
      <c r="DY112" s="205"/>
      <c r="DZ112" s="205"/>
      <c r="EA112" s="205"/>
      <c r="EB112" s="205"/>
      <c r="EC112" s="205"/>
      <c r="ED112" s="205"/>
      <c r="EE112" s="205"/>
      <c r="EF112" s="205"/>
      <c r="EG112" s="229"/>
      <c r="EI112" s="201">
        <f>N112-SUM(O112:X112)</f>
        <v>0</v>
      </c>
    </row>
    <row r="113" spans="2:139" ht="16.05" customHeight="1" x14ac:dyDescent="0.25">
      <c r="B113" s="158" t="str">
        <f t="shared" ref="B113:B117" si="362">B112</f>
        <v>XS19</v>
      </c>
      <c r="C113" s="159">
        <f t="shared" ref="C113:C117" si="363">C112</f>
        <v>0</v>
      </c>
      <c r="D113" s="160">
        <f t="shared" ref="D113:D117" si="364">D112</f>
        <v>0</v>
      </c>
      <c r="E113" s="176">
        <f t="shared" ref="E113:E117" si="365">E112</f>
        <v>0</v>
      </c>
      <c r="F113" s="160">
        <f t="shared" ref="F113:F117" si="366">F112</f>
        <v>0</v>
      </c>
      <c r="G113" s="176">
        <f t="shared" ref="G113:G117" si="367">G112</f>
        <v>0</v>
      </c>
      <c r="H113" s="159">
        <f t="shared" ref="H113:I117" si="368">H112</f>
        <v>0</v>
      </c>
      <c r="I113" s="183">
        <f t="shared" si="368"/>
        <v>0</v>
      </c>
      <c r="J113" s="149" t="s">
        <v>347</v>
      </c>
      <c r="K113" s="171" t="s">
        <v>353</v>
      </c>
      <c r="L113" s="207"/>
      <c r="M113" s="188">
        <f t="shared" ref="M113:M115" si="369">N113-L113</f>
        <v>0</v>
      </c>
      <c r="N113" s="194">
        <f>SUM(Y113:EG113)</f>
        <v>0</v>
      </c>
      <c r="O113" s="822">
        <f t="shared" si="361"/>
        <v>0</v>
      </c>
      <c r="P113" s="823">
        <f t="shared" si="361"/>
        <v>0</v>
      </c>
      <c r="Q113" s="823">
        <f t="shared" si="361"/>
        <v>0</v>
      </c>
      <c r="R113" s="823">
        <f t="shared" si="361"/>
        <v>0</v>
      </c>
      <c r="S113" s="823">
        <f t="shared" si="361"/>
        <v>0</v>
      </c>
      <c r="T113" s="823">
        <f t="shared" si="361"/>
        <v>0</v>
      </c>
      <c r="U113" s="823">
        <f t="shared" si="361"/>
        <v>0</v>
      </c>
      <c r="V113" s="823">
        <f t="shared" si="361"/>
        <v>0</v>
      </c>
      <c r="W113" s="823">
        <f t="shared" si="361"/>
        <v>0</v>
      </c>
      <c r="X113" s="824">
        <f t="shared" si="361"/>
        <v>0</v>
      </c>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c r="DQ113" s="205"/>
      <c r="DR113" s="205"/>
      <c r="DS113" s="205"/>
      <c r="DT113" s="205"/>
      <c r="DU113" s="205"/>
      <c r="DV113" s="205"/>
      <c r="DW113" s="205"/>
      <c r="DX113" s="205"/>
      <c r="DY113" s="205"/>
      <c r="DZ113" s="205"/>
      <c r="EA113" s="205"/>
      <c r="EB113" s="205"/>
      <c r="EC113" s="205"/>
      <c r="ED113" s="205"/>
      <c r="EE113" s="205"/>
      <c r="EF113" s="205"/>
      <c r="EG113" s="229"/>
      <c r="EI113" s="201">
        <f t="shared" ref="EI113" si="370">N113-SUM(O113:X113)</f>
        <v>0</v>
      </c>
    </row>
    <row r="114" spans="2:139" ht="16.05" customHeight="1" x14ac:dyDescent="0.25">
      <c r="B114" s="153" t="str">
        <f t="shared" si="362"/>
        <v>XS19</v>
      </c>
      <c r="C114" s="154">
        <f t="shared" si="363"/>
        <v>0</v>
      </c>
      <c r="D114" s="152">
        <f t="shared" si="364"/>
        <v>0</v>
      </c>
      <c r="E114" s="177">
        <f t="shared" si="365"/>
        <v>0</v>
      </c>
      <c r="F114" s="152">
        <f t="shared" si="366"/>
        <v>0</v>
      </c>
      <c r="G114" s="177">
        <f t="shared" si="367"/>
        <v>0</v>
      </c>
      <c r="H114" s="154">
        <f t="shared" si="368"/>
        <v>0</v>
      </c>
      <c r="I114" s="184">
        <f t="shared" si="368"/>
        <v>0</v>
      </c>
      <c r="J114" s="149" t="s">
        <v>348</v>
      </c>
      <c r="K114" s="171" t="s">
        <v>354</v>
      </c>
      <c r="L114" s="207"/>
      <c r="M114" s="188">
        <f t="shared" si="369"/>
        <v>0</v>
      </c>
      <c r="N114" s="194">
        <f>IFERROR(N113/N112*10000,0)</f>
        <v>0</v>
      </c>
      <c r="O114" s="822">
        <f>IFERROR(O113/O112*10000,0)</f>
        <v>0</v>
      </c>
      <c r="P114" s="823">
        <f t="shared" ref="P114" si="371">IFERROR(P113/P112*10000,0)</f>
        <v>0</v>
      </c>
      <c r="Q114" s="823">
        <f t="shared" ref="Q114" si="372">IFERROR(Q113/Q112*10000,0)</f>
        <v>0</v>
      </c>
      <c r="R114" s="823">
        <f t="shared" ref="R114" si="373">IFERROR(R113/R112*10000,0)</f>
        <v>0</v>
      </c>
      <c r="S114" s="823">
        <f>IFERROR(S113/S112*10000,0)</f>
        <v>0</v>
      </c>
      <c r="T114" s="823">
        <f t="shared" ref="T114" si="374">IFERROR(T113/T112*10000,0)</f>
        <v>0</v>
      </c>
      <c r="U114" s="823">
        <f t="shared" ref="U114" si="375">IFERROR(U113/U112*10000,0)</f>
        <v>0</v>
      </c>
      <c r="V114" s="823">
        <f t="shared" ref="V114" si="376">IFERROR(V113/V112*10000,0)</f>
        <v>0</v>
      </c>
      <c r="W114" s="823">
        <f t="shared" ref="W114" si="377">IFERROR(W113/W112*10000,0)</f>
        <v>0</v>
      </c>
      <c r="X114" s="824">
        <f t="shared" ref="X114" si="378">IFERROR(X113/X112*10000,0)</f>
        <v>0</v>
      </c>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05"/>
      <c r="DK114" s="205"/>
      <c r="DL114" s="205"/>
      <c r="DM114" s="205"/>
      <c r="DN114" s="205"/>
      <c r="DO114" s="205"/>
      <c r="DP114" s="205"/>
      <c r="DQ114" s="205"/>
      <c r="DR114" s="205"/>
      <c r="DS114" s="205"/>
      <c r="DT114" s="205"/>
      <c r="DU114" s="205"/>
      <c r="DV114" s="205"/>
      <c r="DW114" s="205"/>
      <c r="DX114" s="205"/>
      <c r="DY114" s="205"/>
      <c r="DZ114" s="205"/>
      <c r="EA114" s="205"/>
      <c r="EB114" s="205"/>
      <c r="EC114" s="205"/>
      <c r="ED114" s="205"/>
      <c r="EE114" s="205"/>
      <c r="EF114" s="205"/>
      <c r="EG114" s="229"/>
      <c r="EI114" s="201">
        <f>I114-N112</f>
        <v>0</v>
      </c>
    </row>
    <row r="115" spans="2:139" ht="16.05" customHeight="1" x14ac:dyDescent="0.25">
      <c r="B115" s="158" t="str">
        <f t="shared" si="362"/>
        <v>XS19</v>
      </c>
      <c r="C115" s="159">
        <f t="shared" si="363"/>
        <v>0</v>
      </c>
      <c r="D115" s="160">
        <f t="shared" si="364"/>
        <v>0</v>
      </c>
      <c r="E115" s="176">
        <f t="shared" si="365"/>
        <v>0</v>
      </c>
      <c r="F115" s="160">
        <f t="shared" si="366"/>
        <v>0</v>
      </c>
      <c r="G115" s="176">
        <f t="shared" si="367"/>
        <v>0</v>
      </c>
      <c r="H115" s="159">
        <f t="shared" si="368"/>
        <v>0</v>
      </c>
      <c r="I115" s="183">
        <f t="shared" si="368"/>
        <v>0</v>
      </c>
      <c r="J115" s="149" t="s">
        <v>349</v>
      </c>
      <c r="K115" s="171" t="s">
        <v>353</v>
      </c>
      <c r="L115" s="207"/>
      <c r="M115" s="188">
        <f t="shared" si="369"/>
        <v>0</v>
      </c>
      <c r="N115" s="194">
        <f>SUM(Y115:EG115)</f>
        <v>0</v>
      </c>
      <c r="O115" s="822">
        <f t="shared" ref="O115:X115" si="379">SUMIF($Y$1:$EG$1,O$3,$Y115:$EG115)</f>
        <v>0</v>
      </c>
      <c r="P115" s="823">
        <f t="shared" si="379"/>
        <v>0</v>
      </c>
      <c r="Q115" s="823">
        <f t="shared" si="379"/>
        <v>0</v>
      </c>
      <c r="R115" s="823">
        <f t="shared" si="379"/>
        <v>0</v>
      </c>
      <c r="S115" s="823">
        <f t="shared" si="379"/>
        <v>0</v>
      </c>
      <c r="T115" s="823">
        <f t="shared" si="379"/>
        <v>0</v>
      </c>
      <c r="U115" s="823">
        <f t="shared" si="379"/>
        <v>0</v>
      </c>
      <c r="V115" s="823">
        <f t="shared" si="379"/>
        <v>0</v>
      </c>
      <c r="W115" s="823">
        <f t="shared" si="379"/>
        <v>0</v>
      </c>
      <c r="X115" s="824">
        <f t="shared" si="379"/>
        <v>0</v>
      </c>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05"/>
      <c r="DK115" s="205"/>
      <c r="DL115" s="205"/>
      <c r="DM115" s="205"/>
      <c r="DN115" s="205"/>
      <c r="DO115" s="205"/>
      <c r="DP115" s="205"/>
      <c r="DQ115" s="205"/>
      <c r="DR115" s="205"/>
      <c r="DS115" s="205"/>
      <c r="DT115" s="205"/>
      <c r="DU115" s="205"/>
      <c r="DV115" s="205"/>
      <c r="DW115" s="205"/>
      <c r="DX115" s="205"/>
      <c r="DY115" s="205"/>
      <c r="DZ115" s="205"/>
      <c r="EA115" s="205"/>
      <c r="EB115" s="205"/>
      <c r="EC115" s="205"/>
      <c r="ED115" s="205"/>
      <c r="EE115" s="205"/>
      <c r="EF115" s="205"/>
      <c r="EG115" s="229"/>
      <c r="EI115" s="201">
        <f>N115-SUM(O115:X115)</f>
        <v>0</v>
      </c>
    </row>
    <row r="116" spans="2:139" ht="16.05" customHeight="1" x14ac:dyDescent="0.25">
      <c r="B116" s="158" t="str">
        <f t="shared" si="362"/>
        <v>XS19</v>
      </c>
      <c r="C116" s="159">
        <f t="shared" si="363"/>
        <v>0</v>
      </c>
      <c r="D116" s="160">
        <f t="shared" si="364"/>
        <v>0</v>
      </c>
      <c r="E116" s="176">
        <f t="shared" si="365"/>
        <v>0</v>
      </c>
      <c r="F116" s="160">
        <f t="shared" si="366"/>
        <v>0</v>
      </c>
      <c r="G116" s="176">
        <f t="shared" si="367"/>
        <v>0</v>
      </c>
      <c r="H116" s="159">
        <f t="shared" si="368"/>
        <v>0</v>
      </c>
      <c r="I116" s="183">
        <f t="shared" si="368"/>
        <v>0</v>
      </c>
      <c r="J116" s="149" t="s">
        <v>350</v>
      </c>
      <c r="K116" s="171" t="s">
        <v>355</v>
      </c>
      <c r="L116" s="208"/>
      <c r="M116" s="190"/>
      <c r="N116" s="196">
        <f>SUM(O116:X116)</f>
        <v>0</v>
      </c>
      <c r="O116" s="825">
        <f>IFERROR(O112/$N112,0)</f>
        <v>0</v>
      </c>
      <c r="P116" s="826">
        <f t="shared" ref="P116:X116" si="380">IFERROR(P112/$N112,0)</f>
        <v>0</v>
      </c>
      <c r="Q116" s="826">
        <f t="shared" si="380"/>
        <v>0</v>
      </c>
      <c r="R116" s="826">
        <f t="shared" si="380"/>
        <v>0</v>
      </c>
      <c r="S116" s="826">
        <f t="shared" si="380"/>
        <v>0</v>
      </c>
      <c r="T116" s="826">
        <f t="shared" si="380"/>
        <v>0</v>
      </c>
      <c r="U116" s="826">
        <f t="shared" si="380"/>
        <v>0</v>
      </c>
      <c r="V116" s="826">
        <f t="shared" si="380"/>
        <v>0</v>
      </c>
      <c r="W116" s="826">
        <f t="shared" si="380"/>
        <v>0</v>
      </c>
      <c r="X116" s="827">
        <f t="shared" si="380"/>
        <v>0</v>
      </c>
      <c r="Y116" s="231">
        <f>IFERROR(SUM($Y112:Y112)/$I114,0)</f>
        <v>0</v>
      </c>
      <c r="Z116" s="231">
        <f>IFERROR(SUM($Y112:Z112)/$I114,0)</f>
        <v>0</v>
      </c>
      <c r="AA116" s="231">
        <f>IFERROR(SUM($Y112:AA112)/$I114,0)</f>
        <v>0</v>
      </c>
      <c r="AB116" s="231">
        <f>IFERROR(SUM($Y112:AB112)/$I114,0)</f>
        <v>0</v>
      </c>
      <c r="AC116" s="231">
        <f>IFERROR(SUM($Y112:AC112)/$I114,0)</f>
        <v>0</v>
      </c>
      <c r="AD116" s="231">
        <f>IFERROR(SUM($Y112:AD112)/$I114,0)</f>
        <v>0</v>
      </c>
      <c r="AE116" s="231">
        <f>IFERROR(SUM($Y112:AE112)/$I114,0)</f>
        <v>0</v>
      </c>
      <c r="AF116" s="231">
        <f>IFERROR(SUM($Y112:AF112)/$I114,0)</f>
        <v>0</v>
      </c>
      <c r="AG116" s="231">
        <f>IFERROR(SUM($Y112:AG112)/$I114,0)</f>
        <v>0</v>
      </c>
      <c r="AH116" s="231">
        <f>IFERROR(SUM($Y112:AH112)/$I114,0)</f>
        <v>0</v>
      </c>
      <c r="AI116" s="231">
        <f>IFERROR(SUM($Y112:AI112)/$I114,0)</f>
        <v>0</v>
      </c>
      <c r="AJ116" s="231">
        <f>IFERROR(SUM($Y112:AJ112)/$I114,0)</f>
        <v>0</v>
      </c>
      <c r="AK116" s="231">
        <f>IFERROR(SUM($Y112:AK112)/$I114,0)</f>
        <v>0</v>
      </c>
      <c r="AL116" s="231">
        <f>IFERROR(SUM($Y112:AL112)/$I114,0)</f>
        <v>0</v>
      </c>
      <c r="AM116" s="231">
        <f>IFERROR(SUM($Y112:AM112)/$I114,0)</f>
        <v>0</v>
      </c>
      <c r="AN116" s="231">
        <f>IFERROR(SUM($Y112:AN112)/$I114,0)</f>
        <v>0</v>
      </c>
      <c r="AO116" s="231">
        <f>IFERROR(SUM($Y112:AO112)/$I114,0)</f>
        <v>0</v>
      </c>
      <c r="AP116" s="231">
        <f>IFERROR(SUM($Y112:AP112)/$I114,0)</f>
        <v>0</v>
      </c>
      <c r="AQ116" s="231">
        <f>IFERROR(SUM($Y112:AQ112)/$I114,0)</f>
        <v>0</v>
      </c>
      <c r="AR116" s="231">
        <f>IFERROR(SUM($Y112:AR112)/$I114,0)</f>
        <v>0</v>
      </c>
      <c r="AS116" s="231">
        <f>IFERROR(SUM($Y112:AS112)/$I114,0)</f>
        <v>0</v>
      </c>
      <c r="AT116" s="231">
        <f>IFERROR(SUM($Y112:AT112)/$I114,0)</f>
        <v>0</v>
      </c>
      <c r="AU116" s="231">
        <f>IFERROR(SUM($Y112:AU112)/$I114,0)</f>
        <v>0</v>
      </c>
      <c r="AV116" s="231">
        <f>IFERROR(SUM($Y112:AV112)/$I114,0)</f>
        <v>0</v>
      </c>
      <c r="AW116" s="231">
        <f>IFERROR(SUM($Y112:AW112)/$I114,0)</f>
        <v>0</v>
      </c>
      <c r="AX116" s="231">
        <f>IFERROR(SUM($Y112:AX112)/$I114,0)</f>
        <v>0</v>
      </c>
      <c r="AY116" s="231">
        <f>IFERROR(SUM($Y112:AY112)/$I114,0)</f>
        <v>0</v>
      </c>
      <c r="AZ116" s="231">
        <f>IFERROR(SUM($Y112:AZ112)/$I114,0)</f>
        <v>0</v>
      </c>
      <c r="BA116" s="231">
        <f>IFERROR(SUM($Y112:BA112)/$I114,0)</f>
        <v>0</v>
      </c>
      <c r="BB116" s="231">
        <f>IFERROR(SUM($Y112:BB112)/$I114,0)</f>
        <v>0</v>
      </c>
      <c r="BC116" s="231">
        <f>IFERROR(SUM($Y112:BC112)/$I114,0)</f>
        <v>0</v>
      </c>
      <c r="BD116" s="231">
        <f>IFERROR(SUM($Y112:BD112)/$I114,0)</f>
        <v>0</v>
      </c>
      <c r="BE116" s="231">
        <f>IFERROR(SUM($Y112:BE112)/$I114,0)</f>
        <v>0</v>
      </c>
      <c r="BF116" s="231">
        <f>IFERROR(SUM($Y112:BF112)/$I114,0)</f>
        <v>0</v>
      </c>
      <c r="BG116" s="231">
        <f>IFERROR(SUM($Y112:BG112)/$I114,0)</f>
        <v>0</v>
      </c>
      <c r="BH116" s="231">
        <f>IFERROR(SUM($Y112:BH112)/$I114,0)</f>
        <v>0</v>
      </c>
      <c r="BI116" s="231">
        <f>IFERROR(SUM($Y112:BI112)/$I114,0)</f>
        <v>0</v>
      </c>
      <c r="BJ116" s="231">
        <f>IFERROR(SUM($Y112:BJ112)/$I114,0)</f>
        <v>0</v>
      </c>
      <c r="BK116" s="231">
        <f>IFERROR(SUM($Y112:BK112)/$I114,0)</f>
        <v>0</v>
      </c>
      <c r="BL116" s="231">
        <f>IFERROR(SUM($Y112:BL112)/$I114,0)</f>
        <v>0</v>
      </c>
      <c r="BM116" s="231">
        <f>IFERROR(SUM($Y112:BM112)/$I114,0)</f>
        <v>0</v>
      </c>
      <c r="BN116" s="231">
        <f>IFERROR(SUM($Y112:BN112)/$I114,0)</f>
        <v>0</v>
      </c>
      <c r="BO116" s="231">
        <f>IFERROR(SUM($Y112:BO112)/$I114,0)</f>
        <v>0</v>
      </c>
      <c r="BP116" s="231">
        <f>IFERROR(SUM($Y112:BP112)/$I114,0)</f>
        <v>0</v>
      </c>
      <c r="BQ116" s="231">
        <f>IFERROR(SUM($Y112:BQ112)/$I114,0)</f>
        <v>0</v>
      </c>
      <c r="BR116" s="231">
        <f>IFERROR(SUM($Y112:BR112)/$I114,0)</f>
        <v>0</v>
      </c>
      <c r="BS116" s="231">
        <f>IFERROR(SUM($Y112:BS112)/$I114,0)</f>
        <v>0</v>
      </c>
      <c r="BT116" s="231">
        <f>IFERROR(SUM($Y112:BT112)/$I114,0)</f>
        <v>0</v>
      </c>
      <c r="BU116" s="231">
        <f>IFERROR(SUM($Y112:BU112)/$I114,0)</f>
        <v>0</v>
      </c>
      <c r="BV116" s="231">
        <f>IFERROR(SUM($Y112:BV112)/$I114,0)</f>
        <v>0</v>
      </c>
      <c r="BW116" s="231">
        <f>IFERROR(SUM($Y112:BW112)/$I114,0)</f>
        <v>0</v>
      </c>
      <c r="BX116" s="231">
        <f>IFERROR(SUM($Y112:BX112)/$I114,0)</f>
        <v>0</v>
      </c>
      <c r="BY116" s="231">
        <f>IFERROR(SUM($Y112:BY112)/$I114,0)</f>
        <v>0</v>
      </c>
      <c r="BZ116" s="231">
        <f>IFERROR(SUM($Y112:BZ112)/$I114,0)</f>
        <v>0</v>
      </c>
      <c r="CA116" s="231">
        <f>IFERROR(SUM($Y112:CA112)/$I114,0)</f>
        <v>0</v>
      </c>
      <c r="CB116" s="231">
        <f>IFERROR(SUM($Y112:CB112)/$I114,0)</f>
        <v>0</v>
      </c>
      <c r="CC116" s="231">
        <f>IFERROR(SUM($Y112:CC112)/$I114,0)</f>
        <v>0</v>
      </c>
      <c r="CD116" s="231">
        <f>IFERROR(SUM($Y112:CD112)/$I114,0)</f>
        <v>0</v>
      </c>
      <c r="CE116" s="231">
        <f>IFERROR(SUM($Y112:CE112)/$I114,0)</f>
        <v>0</v>
      </c>
      <c r="CF116" s="231">
        <f>IFERROR(SUM($Y112:CF112)/$I114,0)</f>
        <v>0</v>
      </c>
      <c r="CG116" s="231">
        <f>IFERROR(SUM($Y112:CG112)/$I114,0)</f>
        <v>0</v>
      </c>
      <c r="CH116" s="231">
        <f>IFERROR(SUM($Y112:CH112)/$I114,0)</f>
        <v>0</v>
      </c>
      <c r="CI116" s="231">
        <f>IFERROR(SUM($Y112:CI112)/$I114,0)</f>
        <v>0</v>
      </c>
      <c r="CJ116" s="231">
        <f>IFERROR(SUM($Y112:CJ112)/$I114,0)</f>
        <v>0</v>
      </c>
      <c r="CK116" s="231">
        <f>IFERROR(SUM($Y112:CK112)/$I114,0)</f>
        <v>0</v>
      </c>
      <c r="CL116" s="231">
        <f>IFERROR(SUM($Y112:CL112)/$I114,0)</f>
        <v>0</v>
      </c>
      <c r="CM116" s="231">
        <f>IFERROR(SUM($Y112:CM112)/$I114,0)</f>
        <v>0</v>
      </c>
      <c r="CN116" s="231">
        <f>IFERROR(SUM($Y112:CN112)/$I114,0)</f>
        <v>0</v>
      </c>
      <c r="CO116" s="231">
        <f>IFERROR(SUM($Y112:CO112)/$I114,0)</f>
        <v>0</v>
      </c>
      <c r="CP116" s="231">
        <f>IFERROR(SUM($Y112:CP112)/$I114,0)</f>
        <v>0</v>
      </c>
      <c r="CQ116" s="231">
        <f>IFERROR(SUM($Y112:CQ112)/$I114,0)</f>
        <v>0</v>
      </c>
      <c r="CR116" s="231">
        <f>IFERROR(SUM($Y112:CR112)/$I114,0)</f>
        <v>0</v>
      </c>
      <c r="CS116" s="231">
        <f>IFERROR(SUM($Y112:CS112)/$I114,0)</f>
        <v>0</v>
      </c>
      <c r="CT116" s="231">
        <f>IFERROR(SUM($Y112:CT112)/$I114,0)</f>
        <v>0</v>
      </c>
      <c r="CU116" s="231">
        <f>IFERROR(SUM($Y112:CU112)/$I114,0)</f>
        <v>0</v>
      </c>
      <c r="CV116" s="231">
        <f>IFERROR(SUM($Y112:CV112)/$I114,0)</f>
        <v>0</v>
      </c>
      <c r="CW116" s="231">
        <f>IFERROR(SUM($Y112:CW112)/$I114,0)</f>
        <v>0</v>
      </c>
      <c r="CX116" s="231">
        <f>IFERROR(SUM($Y112:CX112)/$I114,0)</f>
        <v>0</v>
      </c>
      <c r="CY116" s="231">
        <f>IFERROR(SUM($Y112:CY112)/$I114,0)</f>
        <v>0</v>
      </c>
      <c r="CZ116" s="231">
        <f>IFERROR(SUM($Y112:CZ112)/$I114,0)</f>
        <v>0</v>
      </c>
      <c r="DA116" s="231">
        <f>IFERROR(SUM($Y112:DA112)/$I114,0)</f>
        <v>0</v>
      </c>
      <c r="DB116" s="231">
        <f>IFERROR(SUM($Y112:DB112)/$I114,0)</f>
        <v>0</v>
      </c>
      <c r="DC116" s="231">
        <f>IFERROR(SUM($Y112:DC112)/$I114,0)</f>
        <v>0</v>
      </c>
      <c r="DD116" s="231">
        <f>IFERROR(SUM($Y112:DD112)/$I114,0)</f>
        <v>0</v>
      </c>
      <c r="DE116" s="231">
        <f>IFERROR(SUM($Y112:DE112)/$I114,0)</f>
        <v>0</v>
      </c>
      <c r="DF116" s="231">
        <f>IFERROR(SUM($Y112:DF112)/$I114,0)</f>
        <v>0</v>
      </c>
      <c r="DG116" s="231">
        <f>IFERROR(SUM($Y112:DG112)/$I114,0)</f>
        <v>0</v>
      </c>
      <c r="DH116" s="231">
        <f>IFERROR(SUM($Y112:DH112)/$I114,0)</f>
        <v>0</v>
      </c>
      <c r="DI116" s="231">
        <f>IFERROR(SUM($Y112:DI112)/$I114,0)</f>
        <v>0</v>
      </c>
      <c r="DJ116" s="231">
        <f>IFERROR(SUM($Y112:DJ112)/$I114,0)</f>
        <v>0</v>
      </c>
      <c r="DK116" s="231">
        <f>IFERROR(SUM($Y112:DK112)/$I114,0)</f>
        <v>0</v>
      </c>
      <c r="DL116" s="231">
        <f>IFERROR(SUM($Y112:DL112)/$I114,0)</f>
        <v>0</v>
      </c>
      <c r="DM116" s="231">
        <f>IFERROR(SUM($Y112:DM112)/$I114,0)</f>
        <v>0</v>
      </c>
      <c r="DN116" s="231">
        <f>IFERROR(SUM($Y112:DN112)/$I114,0)</f>
        <v>0</v>
      </c>
      <c r="DO116" s="231">
        <f>IFERROR(SUM($Y112:DO112)/$I114,0)</f>
        <v>0</v>
      </c>
      <c r="DP116" s="231">
        <f>IFERROR(SUM($Y112:DP112)/$I114,0)</f>
        <v>0</v>
      </c>
      <c r="DQ116" s="231">
        <f>IFERROR(SUM($Y112:DQ112)/$I114,0)</f>
        <v>0</v>
      </c>
      <c r="DR116" s="231">
        <f>IFERROR(SUM($Y112:DR112)/$I114,0)</f>
        <v>0</v>
      </c>
      <c r="DS116" s="231">
        <f>IFERROR(SUM($Y112:DS112)/$I114,0)</f>
        <v>0</v>
      </c>
      <c r="DT116" s="231">
        <f>IFERROR(SUM($Y112:DT112)/$I114,0)</f>
        <v>0</v>
      </c>
      <c r="DU116" s="231">
        <f>IFERROR(SUM($Y112:DU112)/$I114,0)</f>
        <v>0</v>
      </c>
      <c r="DV116" s="231">
        <f>IFERROR(SUM($Y112:DV112)/$I114,0)</f>
        <v>0</v>
      </c>
      <c r="DW116" s="231">
        <f>IFERROR(SUM($Y112:DW112)/$I114,0)</f>
        <v>0</v>
      </c>
      <c r="DX116" s="231">
        <f>IFERROR(SUM($Y112:DX112)/$I114,0)</f>
        <v>0</v>
      </c>
      <c r="DY116" s="231">
        <f>IFERROR(SUM($Y112:DY112)/$I114,0)</f>
        <v>0</v>
      </c>
      <c r="DZ116" s="231">
        <f>IFERROR(SUM($Y112:DZ112)/$I114,0)</f>
        <v>0</v>
      </c>
      <c r="EA116" s="231">
        <f>IFERROR(SUM($Y112:EA112)/$I114,0)</f>
        <v>0</v>
      </c>
      <c r="EB116" s="231">
        <f>IFERROR(SUM($Y112:EB112)/$I114,0)</f>
        <v>0</v>
      </c>
      <c r="EC116" s="231">
        <f>IFERROR(SUM($Y112:EC112)/$I114,0)</f>
        <v>0</v>
      </c>
      <c r="ED116" s="231">
        <f>IFERROR(SUM($Y112:ED112)/$I114,0)</f>
        <v>0</v>
      </c>
      <c r="EE116" s="231">
        <f>IFERROR(SUM($Y112:EE112)/$I114,0)</f>
        <v>0</v>
      </c>
      <c r="EF116" s="231">
        <f>IFERROR(SUM($Y112:EF112)/$I114,0)</f>
        <v>0</v>
      </c>
      <c r="EG116" s="232">
        <f>IFERROR(SUM($Y112:EG112)/$I114,0)</f>
        <v>0</v>
      </c>
      <c r="EI116" s="201">
        <f>N116-SUM(O116:X116)</f>
        <v>0</v>
      </c>
    </row>
    <row r="117" spans="2:139" ht="16.05" customHeight="1" thickBot="1" x14ac:dyDescent="0.3">
      <c r="B117" s="161" t="str">
        <f t="shared" si="362"/>
        <v>XS19</v>
      </c>
      <c r="C117" s="162">
        <f t="shared" si="363"/>
        <v>0</v>
      </c>
      <c r="D117" s="163">
        <f t="shared" si="364"/>
        <v>0</v>
      </c>
      <c r="E117" s="178">
        <f t="shared" si="365"/>
        <v>0</v>
      </c>
      <c r="F117" s="163">
        <f t="shared" si="366"/>
        <v>0</v>
      </c>
      <c r="G117" s="178">
        <f t="shared" si="367"/>
        <v>0</v>
      </c>
      <c r="H117" s="162">
        <f t="shared" si="368"/>
        <v>0</v>
      </c>
      <c r="I117" s="185">
        <f t="shared" si="368"/>
        <v>0</v>
      </c>
      <c r="J117" s="151" t="s">
        <v>351</v>
      </c>
      <c r="K117" s="172" t="s">
        <v>355</v>
      </c>
      <c r="L117" s="209"/>
      <c r="M117" s="191"/>
      <c r="N117" s="197">
        <f>MAX(O117:X117)</f>
        <v>0</v>
      </c>
      <c r="O117" s="828">
        <f>IFERROR(SUM($O115:O115)/SUM($O113:O113),0)</f>
        <v>0</v>
      </c>
      <c r="P117" s="829">
        <f>IFERROR(SUM($O115:P115)/SUM($O113:P113),0)</f>
        <v>0</v>
      </c>
      <c r="Q117" s="829">
        <f>IFERROR(SUM($O115:Q115)/SUM($O113:Q113),0)</f>
        <v>0</v>
      </c>
      <c r="R117" s="829">
        <f>IFERROR(SUM($O115:R115)/SUM($O113:R113),0)</f>
        <v>0</v>
      </c>
      <c r="S117" s="829">
        <f>IFERROR(SUM($O115:S115)/SUM($O113:S113),0)</f>
        <v>0</v>
      </c>
      <c r="T117" s="829">
        <f>IFERROR(SUM($O115:T115)/SUM($O113:T113),0)</f>
        <v>0</v>
      </c>
      <c r="U117" s="829">
        <f>IFERROR(SUM($O115:U115)/SUM($O113:U113),0)</f>
        <v>0</v>
      </c>
      <c r="V117" s="829">
        <f>IFERROR(SUM($O115:V115)/SUM($O113:V113),0)</f>
        <v>0</v>
      </c>
      <c r="W117" s="829">
        <f>IFERROR(SUM($O115:W115)/SUM($O113:W113),0)</f>
        <v>0</v>
      </c>
      <c r="X117" s="830">
        <f>IFERROR(SUM($O115:X115)/SUM($O113:X113),0)</f>
        <v>0</v>
      </c>
      <c r="Y117" s="233">
        <f>IFERROR(SUM($Y115:Y115)/SUM($Y113:Y113),0)</f>
        <v>0</v>
      </c>
      <c r="Z117" s="233">
        <f>IFERROR(SUM($Y115:Z115)/SUM($Y113:Z113),0)</f>
        <v>0</v>
      </c>
      <c r="AA117" s="233">
        <f>IFERROR(SUM($Y115:AA115)/SUM($Y113:AA113),0)</f>
        <v>0</v>
      </c>
      <c r="AB117" s="233">
        <f>IFERROR(SUM($Y115:AB115)/SUM($Y113:AB113),0)</f>
        <v>0</v>
      </c>
      <c r="AC117" s="233">
        <f>IFERROR(SUM($Y115:AC115)/SUM($Y113:AC113),0)</f>
        <v>0</v>
      </c>
      <c r="AD117" s="233">
        <f>IFERROR(SUM($Y115:AD115)/SUM($Y113:AD113),0)</f>
        <v>0</v>
      </c>
      <c r="AE117" s="233">
        <f>IFERROR(SUM($Y115:AE115)/SUM($Y113:AE113),0)</f>
        <v>0</v>
      </c>
      <c r="AF117" s="233">
        <f>IFERROR(SUM($Y115:AF115)/SUM($Y113:AF113),0)</f>
        <v>0</v>
      </c>
      <c r="AG117" s="233">
        <f>IFERROR(SUM($Y115:AG115)/SUM($Y113:AG113),0)</f>
        <v>0</v>
      </c>
      <c r="AH117" s="233">
        <f>IFERROR(SUM($Y115:AH115)/SUM($Y113:AH113),0)</f>
        <v>0</v>
      </c>
      <c r="AI117" s="233">
        <f>IFERROR(SUM($Y115:AI115)/SUM($Y113:AI113),0)</f>
        <v>0</v>
      </c>
      <c r="AJ117" s="233">
        <f>IFERROR(SUM($Y115:AJ115)/SUM($Y113:AJ113),0)</f>
        <v>0</v>
      </c>
      <c r="AK117" s="233">
        <f>IFERROR(SUM($Y115:AK115)/SUM($Y113:AK113),0)</f>
        <v>0</v>
      </c>
      <c r="AL117" s="233">
        <f>IFERROR(SUM($Y115:AL115)/SUM($Y113:AL113),0)</f>
        <v>0</v>
      </c>
      <c r="AM117" s="233">
        <f>IFERROR(SUM($Y115:AM115)/SUM($Y113:AM113),0)</f>
        <v>0</v>
      </c>
      <c r="AN117" s="233">
        <f>IFERROR(SUM($Y115:AN115)/SUM($Y113:AN113),0)</f>
        <v>0</v>
      </c>
      <c r="AO117" s="233">
        <f>IFERROR(SUM($Y115:AO115)/SUM($Y113:AO113),0)</f>
        <v>0</v>
      </c>
      <c r="AP117" s="233">
        <f>IFERROR(SUM($Y115:AP115)/SUM($Y113:AP113),0)</f>
        <v>0</v>
      </c>
      <c r="AQ117" s="233">
        <f>IFERROR(SUM($Y115:AQ115)/SUM($Y113:AQ113),0)</f>
        <v>0</v>
      </c>
      <c r="AR117" s="233">
        <f>IFERROR(SUM($Y115:AR115)/SUM($Y113:AR113),0)</f>
        <v>0</v>
      </c>
      <c r="AS117" s="233">
        <f>IFERROR(SUM($Y115:AS115)/SUM($Y113:AS113),0)</f>
        <v>0</v>
      </c>
      <c r="AT117" s="233">
        <f>IFERROR(SUM($Y115:AT115)/SUM($Y113:AT113),0)</f>
        <v>0</v>
      </c>
      <c r="AU117" s="233">
        <f>IFERROR(SUM($Y115:AU115)/SUM($Y113:AU113),0)</f>
        <v>0</v>
      </c>
      <c r="AV117" s="233">
        <f>IFERROR(SUM($Y115:AV115)/SUM($Y113:AV113),0)</f>
        <v>0</v>
      </c>
      <c r="AW117" s="233">
        <f>IFERROR(SUM($Y115:AW115)/SUM($Y113:AW113),0)</f>
        <v>0</v>
      </c>
      <c r="AX117" s="233">
        <f>IFERROR(SUM($Y115:AX115)/SUM($Y113:AX113),0)</f>
        <v>0</v>
      </c>
      <c r="AY117" s="233">
        <f>IFERROR(SUM($Y115:AY115)/SUM($Y113:AY113),0)</f>
        <v>0</v>
      </c>
      <c r="AZ117" s="233">
        <f>IFERROR(SUM($Y115:AZ115)/SUM($Y113:AZ113),0)</f>
        <v>0</v>
      </c>
      <c r="BA117" s="233">
        <f>IFERROR(SUM($Y115:BA115)/SUM($Y113:BA113),0)</f>
        <v>0</v>
      </c>
      <c r="BB117" s="233">
        <f>IFERROR(SUM($Y115:BB115)/SUM($Y113:BB113),0)</f>
        <v>0</v>
      </c>
      <c r="BC117" s="233">
        <f>IFERROR(SUM($Y115:BC115)/SUM($Y113:BC113),0)</f>
        <v>0</v>
      </c>
      <c r="BD117" s="233">
        <f>IFERROR(SUM($Y115:BD115)/SUM($Y113:BD113),0)</f>
        <v>0</v>
      </c>
      <c r="BE117" s="233">
        <f>IFERROR(SUM($Y115:BE115)/SUM($Y113:BE113),0)</f>
        <v>0</v>
      </c>
      <c r="BF117" s="233">
        <f>IFERROR(SUM($Y115:BF115)/SUM($Y113:BF113),0)</f>
        <v>0</v>
      </c>
      <c r="BG117" s="233">
        <f>IFERROR(SUM($Y115:BG115)/SUM($Y113:BG113),0)</f>
        <v>0</v>
      </c>
      <c r="BH117" s="233">
        <f>IFERROR(SUM($Y115:BH115)/SUM($Y113:BH113),0)</f>
        <v>0</v>
      </c>
      <c r="BI117" s="233">
        <f>IFERROR(SUM($Y115:BI115)/SUM($Y113:BI113),0)</f>
        <v>0</v>
      </c>
      <c r="BJ117" s="233">
        <f>IFERROR(SUM($Y115:BJ115)/SUM($Y113:BJ113),0)</f>
        <v>0</v>
      </c>
      <c r="BK117" s="233">
        <f>IFERROR(SUM($Y115:BK115)/SUM($Y113:BK113),0)</f>
        <v>0</v>
      </c>
      <c r="BL117" s="233">
        <f>IFERROR(SUM($Y115:BL115)/SUM($Y113:BL113),0)</f>
        <v>0</v>
      </c>
      <c r="BM117" s="233">
        <f>IFERROR(SUM($Y115:BM115)/SUM($Y113:BM113),0)</f>
        <v>0</v>
      </c>
      <c r="BN117" s="233">
        <f>IFERROR(SUM($Y115:BN115)/SUM($Y113:BN113),0)</f>
        <v>0</v>
      </c>
      <c r="BO117" s="233">
        <f>IFERROR(SUM($Y115:BO115)/SUM($Y113:BO113),0)</f>
        <v>0</v>
      </c>
      <c r="BP117" s="233">
        <f>IFERROR(SUM($Y115:BP115)/SUM($Y113:BP113),0)</f>
        <v>0</v>
      </c>
      <c r="BQ117" s="233">
        <f>IFERROR(SUM($Y115:BQ115)/SUM($Y113:BQ113),0)</f>
        <v>0</v>
      </c>
      <c r="BR117" s="233">
        <f>IFERROR(SUM($Y115:BR115)/SUM($Y113:BR113),0)</f>
        <v>0</v>
      </c>
      <c r="BS117" s="233">
        <f>IFERROR(SUM($Y115:BS115)/SUM($Y113:BS113),0)</f>
        <v>0</v>
      </c>
      <c r="BT117" s="233">
        <f>IFERROR(SUM($Y115:BT115)/SUM($Y113:BT113),0)</f>
        <v>0</v>
      </c>
      <c r="BU117" s="233">
        <f>IFERROR(SUM($Y115:BU115)/SUM($Y113:BU113),0)</f>
        <v>0</v>
      </c>
      <c r="BV117" s="233">
        <f>IFERROR(SUM($Y115:BV115)/SUM($Y113:BV113),0)</f>
        <v>0</v>
      </c>
      <c r="BW117" s="233">
        <f>IFERROR(SUM($Y115:BW115)/SUM($Y113:BW113),0)</f>
        <v>0</v>
      </c>
      <c r="BX117" s="233">
        <f>IFERROR(SUM($Y115:BX115)/SUM($Y113:BX113),0)</f>
        <v>0</v>
      </c>
      <c r="BY117" s="233">
        <f>IFERROR(SUM($Y115:BY115)/SUM($Y113:BY113),0)</f>
        <v>0</v>
      </c>
      <c r="BZ117" s="233">
        <f>IFERROR(SUM($Y115:BZ115)/SUM($Y113:BZ113),0)</f>
        <v>0</v>
      </c>
      <c r="CA117" s="233">
        <f>IFERROR(SUM($Y115:CA115)/SUM($Y113:CA113),0)</f>
        <v>0</v>
      </c>
      <c r="CB117" s="233">
        <f>IFERROR(SUM($Y115:CB115)/SUM($Y113:CB113),0)</f>
        <v>0</v>
      </c>
      <c r="CC117" s="233">
        <f>IFERROR(SUM($Y115:CC115)/SUM($Y113:CC113),0)</f>
        <v>0</v>
      </c>
      <c r="CD117" s="233">
        <f>IFERROR(SUM($Y115:CD115)/SUM($Y113:CD113),0)</f>
        <v>0</v>
      </c>
      <c r="CE117" s="233">
        <f>IFERROR(SUM($Y115:CE115)/SUM($Y113:CE113),0)</f>
        <v>0</v>
      </c>
      <c r="CF117" s="233">
        <f>IFERROR(SUM($Y115:CF115)/SUM($Y113:CF113),0)</f>
        <v>0</v>
      </c>
      <c r="CG117" s="233">
        <f>IFERROR(SUM($Y115:CG115)/SUM($Y113:CG113),0)</f>
        <v>0</v>
      </c>
      <c r="CH117" s="233">
        <f>IFERROR(SUM($Y115:CH115)/SUM($Y113:CH113),0)</f>
        <v>0</v>
      </c>
      <c r="CI117" s="233">
        <f>IFERROR(SUM($Y115:CI115)/SUM($Y113:CI113),0)</f>
        <v>0</v>
      </c>
      <c r="CJ117" s="233">
        <f>IFERROR(SUM($Y115:CJ115)/SUM($Y113:CJ113),0)</f>
        <v>0</v>
      </c>
      <c r="CK117" s="233">
        <f>IFERROR(SUM($Y115:CK115)/SUM($Y113:CK113),0)</f>
        <v>0</v>
      </c>
      <c r="CL117" s="233">
        <f>IFERROR(SUM($Y115:CL115)/SUM($Y113:CL113),0)</f>
        <v>0</v>
      </c>
      <c r="CM117" s="233">
        <f>IFERROR(SUM($Y115:CM115)/SUM($Y113:CM113),0)</f>
        <v>0</v>
      </c>
      <c r="CN117" s="233">
        <f>IFERROR(SUM($Y115:CN115)/SUM($Y113:CN113),0)</f>
        <v>0</v>
      </c>
      <c r="CO117" s="233">
        <f>IFERROR(SUM($Y115:CO115)/SUM($Y113:CO113),0)</f>
        <v>0</v>
      </c>
      <c r="CP117" s="233">
        <f>IFERROR(SUM($Y115:CP115)/SUM($Y113:CP113),0)</f>
        <v>0</v>
      </c>
      <c r="CQ117" s="233">
        <f>IFERROR(SUM($Y115:CQ115)/SUM($Y113:CQ113),0)</f>
        <v>0</v>
      </c>
      <c r="CR117" s="233">
        <f>IFERROR(SUM($Y115:CR115)/SUM($Y113:CR113),0)</f>
        <v>0</v>
      </c>
      <c r="CS117" s="233">
        <f>IFERROR(SUM($Y115:CS115)/SUM($Y113:CS113),0)</f>
        <v>0</v>
      </c>
      <c r="CT117" s="233">
        <f>IFERROR(SUM($Y115:CT115)/SUM($Y113:CT113),0)</f>
        <v>0</v>
      </c>
      <c r="CU117" s="233">
        <f>IFERROR(SUM($Y115:CU115)/SUM($Y113:CU113),0)</f>
        <v>0</v>
      </c>
      <c r="CV117" s="233">
        <f>IFERROR(SUM($Y115:CV115)/SUM($Y113:CV113),0)</f>
        <v>0</v>
      </c>
      <c r="CW117" s="233">
        <f>IFERROR(SUM($Y115:CW115)/SUM($Y113:CW113),0)</f>
        <v>0</v>
      </c>
      <c r="CX117" s="233">
        <f>IFERROR(SUM($Y115:CX115)/SUM($Y113:CX113),0)</f>
        <v>0</v>
      </c>
      <c r="CY117" s="233">
        <f>IFERROR(SUM($Y115:CY115)/SUM($Y113:CY113),0)</f>
        <v>0</v>
      </c>
      <c r="CZ117" s="233">
        <f>IFERROR(SUM($Y115:CZ115)/SUM($Y113:CZ113),0)</f>
        <v>0</v>
      </c>
      <c r="DA117" s="233">
        <f>IFERROR(SUM($Y115:DA115)/SUM($Y113:DA113),0)</f>
        <v>0</v>
      </c>
      <c r="DB117" s="233">
        <f>IFERROR(SUM($Y115:DB115)/SUM($Y113:DB113),0)</f>
        <v>0</v>
      </c>
      <c r="DC117" s="233">
        <f>IFERROR(SUM($Y115:DC115)/SUM($Y113:DC113),0)</f>
        <v>0</v>
      </c>
      <c r="DD117" s="233">
        <f>IFERROR(SUM($Y115:DD115)/SUM($Y113:DD113),0)</f>
        <v>0</v>
      </c>
      <c r="DE117" s="233">
        <f>IFERROR(SUM($Y115:DE115)/SUM($Y113:DE113),0)</f>
        <v>0</v>
      </c>
      <c r="DF117" s="233">
        <f>IFERROR(SUM($Y115:DF115)/SUM($Y113:DF113),0)</f>
        <v>0</v>
      </c>
      <c r="DG117" s="233">
        <f>IFERROR(SUM($Y115:DG115)/SUM($Y113:DG113),0)</f>
        <v>0</v>
      </c>
      <c r="DH117" s="233">
        <f>IFERROR(SUM($Y115:DH115)/SUM($Y113:DH113),0)</f>
        <v>0</v>
      </c>
      <c r="DI117" s="233">
        <f>IFERROR(SUM($Y115:DI115)/SUM($Y113:DI113),0)</f>
        <v>0</v>
      </c>
      <c r="DJ117" s="233">
        <f>IFERROR(SUM($Y115:DJ115)/SUM($Y113:DJ113),0)</f>
        <v>0</v>
      </c>
      <c r="DK117" s="233">
        <f>IFERROR(SUM($Y115:DK115)/SUM($Y113:DK113),0)</f>
        <v>0</v>
      </c>
      <c r="DL117" s="233">
        <f>IFERROR(SUM($Y115:DL115)/SUM($Y113:DL113),0)</f>
        <v>0</v>
      </c>
      <c r="DM117" s="233">
        <f>IFERROR(SUM($Y115:DM115)/SUM($Y113:DM113),0)</f>
        <v>0</v>
      </c>
      <c r="DN117" s="233">
        <f>IFERROR(SUM($Y115:DN115)/SUM($Y113:DN113),0)</f>
        <v>0</v>
      </c>
      <c r="DO117" s="233">
        <f>IFERROR(SUM($Y115:DO115)/SUM($Y113:DO113),0)</f>
        <v>0</v>
      </c>
      <c r="DP117" s="233">
        <f>IFERROR(SUM($Y115:DP115)/SUM($Y113:DP113),0)</f>
        <v>0</v>
      </c>
      <c r="DQ117" s="233">
        <f>IFERROR(SUM($Y115:DQ115)/SUM($Y113:DQ113),0)</f>
        <v>0</v>
      </c>
      <c r="DR117" s="233">
        <f>IFERROR(SUM($Y115:DR115)/SUM($Y113:DR113),0)</f>
        <v>0</v>
      </c>
      <c r="DS117" s="233">
        <f>IFERROR(SUM($Y115:DS115)/SUM($Y113:DS113),0)</f>
        <v>0</v>
      </c>
      <c r="DT117" s="233">
        <f>IFERROR(SUM($Y115:DT115)/SUM($Y113:DT113),0)</f>
        <v>0</v>
      </c>
      <c r="DU117" s="233">
        <f>IFERROR(SUM($Y115:DU115)/SUM($Y113:DU113),0)</f>
        <v>0</v>
      </c>
      <c r="DV117" s="233">
        <f>IFERROR(SUM($Y115:DV115)/SUM($Y113:DV113),0)</f>
        <v>0</v>
      </c>
      <c r="DW117" s="233">
        <f>IFERROR(SUM($Y115:DW115)/SUM($Y113:DW113),0)</f>
        <v>0</v>
      </c>
      <c r="DX117" s="233">
        <f>IFERROR(SUM($Y115:DX115)/SUM($Y113:DX113),0)</f>
        <v>0</v>
      </c>
      <c r="DY117" s="233">
        <f>IFERROR(SUM($Y115:DY115)/SUM($Y113:DY113),0)</f>
        <v>0</v>
      </c>
      <c r="DZ117" s="233">
        <f>IFERROR(SUM($Y115:DZ115)/SUM($Y113:DZ113),0)</f>
        <v>0</v>
      </c>
      <c r="EA117" s="233">
        <f>IFERROR(SUM($Y115:EA115)/SUM($Y113:EA113),0)</f>
        <v>0</v>
      </c>
      <c r="EB117" s="233">
        <f>IFERROR(SUM($Y115:EB115)/SUM($Y113:EB113),0)</f>
        <v>0</v>
      </c>
      <c r="EC117" s="233">
        <f>IFERROR(SUM($Y115:EC115)/SUM($Y113:EC113),0)</f>
        <v>0</v>
      </c>
      <c r="ED117" s="233">
        <f>IFERROR(SUM($Y115:ED115)/SUM($Y113:ED113),0)</f>
        <v>0</v>
      </c>
      <c r="EE117" s="233">
        <f>IFERROR(SUM($Y115:EE115)/SUM($Y113:EE113),0)</f>
        <v>0</v>
      </c>
      <c r="EF117" s="233">
        <f>IFERROR(SUM($Y115:EF115)/SUM($Y113:EF113),0)</f>
        <v>0</v>
      </c>
      <c r="EG117" s="234">
        <f>IFERROR(SUM($Y115:EG115)/SUM($Y113:EG113),0)</f>
        <v>0</v>
      </c>
      <c r="EI117" s="201">
        <f>N115-N113</f>
        <v>0</v>
      </c>
    </row>
    <row r="118" spans="2:139" ht="16.05" customHeight="1" x14ac:dyDescent="0.25">
      <c r="B118" s="164" t="str">
        <f>'B2-规划信息'!B47</f>
        <v>XS20</v>
      </c>
      <c r="C118" s="165">
        <f>'B2-规划信息'!C47</f>
        <v>0</v>
      </c>
      <c r="D118" s="166">
        <f>'B2-规划信息'!D47</f>
        <v>0</v>
      </c>
      <c r="E118" s="179">
        <f>'B2-规划信息'!E47</f>
        <v>0</v>
      </c>
      <c r="F118" s="166">
        <f>'B2-规划信息'!F47</f>
        <v>0</v>
      </c>
      <c r="G118" s="179">
        <f>'B2-规划信息'!G47</f>
        <v>0</v>
      </c>
      <c r="H118" s="165">
        <f>'B2-规划信息'!H47</f>
        <v>0</v>
      </c>
      <c r="I118" s="186">
        <f>'B2-规划信息'!L47</f>
        <v>0</v>
      </c>
      <c r="J118" s="167" t="str">
        <f>"签约"&amp;IF(D118="车位","个数","面积")</f>
        <v>签约面积</v>
      </c>
      <c r="K118" s="173" t="s">
        <v>352</v>
      </c>
      <c r="L118" s="210"/>
      <c r="M118" s="189">
        <f>N118-L118</f>
        <v>0</v>
      </c>
      <c r="N118" s="195">
        <f>SUM(Y118:EG118)</f>
        <v>0</v>
      </c>
      <c r="O118" s="831">
        <f t="shared" ref="O118:X119" si="381">SUMIF($Y$1:$EG$1,O$3,$Y118:$EG118)</f>
        <v>0</v>
      </c>
      <c r="P118" s="832">
        <f t="shared" si="381"/>
        <v>0</v>
      </c>
      <c r="Q118" s="832">
        <f t="shared" si="381"/>
        <v>0</v>
      </c>
      <c r="R118" s="832">
        <f t="shared" si="381"/>
        <v>0</v>
      </c>
      <c r="S118" s="832">
        <f t="shared" si="381"/>
        <v>0</v>
      </c>
      <c r="T118" s="832">
        <f t="shared" si="381"/>
        <v>0</v>
      </c>
      <c r="U118" s="832">
        <f t="shared" si="381"/>
        <v>0</v>
      </c>
      <c r="V118" s="832">
        <f t="shared" si="381"/>
        <v>0</v>
      </c>
      <c r="W118" s="832">
        <f t="shared" si="381"/>
        <v>0</v>
      </c>
      <c r="X118" s="833">
        <f t="shared" si="381"/>
        <v>0</v>
      </c>
      <c r="Y118" s="206"/>
      <c r="Z118" s="206"/>
      <c r="AA118" s="206"/>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206"/>
      <c r="CJ118" s="206"/>
      <c r="CK118" s="206"/>
      <c r="CL118" s="206"/>
      <c r="CM118" s="206"/>
      <c r="CN118" s="206"/>
      <c r="CO118" s="206"/>
      <c r="CP118" s="206"/>
      <c r="CQ118" s="206"/>
      <c r="CR118" s="206"/>
      <c r="CS118" s="206"/>
      <c r="CT118" s="206"/>
      <c r="CU118" s="206"/>
      <c r="CV118" s="206"/>
      <c r="CW118" s="206"/>
      <c r="CX118" s="206"/>
      <c r="CY118" s="206"/>
      <c r="CZ118" s="206"/>
      <c r="DA118" s="206"/>
      <c r="DB118" s="206"/>
      <c r="DC118" s="206"/>
      <c r="DD118" s="206"/>
      <c r="DE118" s="206"/>
      <c r="DF118" s="206"/>
      <c r="DG118" s="206"/>
      <c r="DH118" s="206"/>
      <c r="DI118" s="206"/>
      <c r="DJ118" s="206"/>
      <c r="DK118" s="206"/>
      <c r="DL118" s="206"/>
      <c r="DM118" s="206"/>
      <c r="DN118" s="206"/>
      <c r="DO118" s="206"/>
      <c r="DP118" s="206"/>
      <c r="DQ118" s="206"/>
      <c r="DR118" s="206"/>
      <c r="DS118" s="206"/>
      <c r="DT118" s="206"/>
      <c r="DU118" s="206"/>
      <c r="DV118" s="206"/>
      <c r="DW118" s="206"/>
      <c r="DX118" s="206"/>
      <c r="DY118" s="206"/>
      <c r="DZ118" s="206"/>
      <c r="EA118" s="206"/>
      <c r="EB118" s="206"/>
      <c r="EC118" s="206"/>
      <c r="ED118" s="206"/>
      <c r="EE118" s="206"/>
      <c r="EF118" s="206"/>
      <c r="EG118" s="230"/>
      <c r="EI118" s="201">
        <f>N118-SUM(O118:X118)</f>
        <v>0</v>
      </c>
    </row>
    <row r="119" spans="2:139" ht="16.05" customHeight="1" x14ac:dyDescent="0.25">
      <c r="B119" s="158" t="str">
        <f t="shared" ref="B119:B123" si="382">B118</f>
        <v>XS20</v>
      </c>
      <c r="C119" s="159">
        <f t="shared" ref="C119:C123" si="383">C118</f>
        <v>0</v>
      </c>
      <c r="D119" s="160">
        <f t="shared" ref="D119:D123" si="384">D118</f>
        <v>0</v>
      </c>
      <c r="E119" s="176">
        <f t="shared" ref="E119:E123" si="385">E118</f>
        <v>0</v>
      </c>
      <c r="F119" s="160">
        <f t="shared" ref="F119:F123" si="386">F118</f>
        <v>0</v>
      </c>
      <c r="G119" s="176">
        <f t="shared" ref="G119:G123" si="387">G118</f>
        <v>0</v>
      </c>
      <c r="H119" s="159">
        <f t="shared" ref="H119:I123" si="388">H118</f>
        <v>0</v>
      </c>
      <c r="I119" s="183">
        <f t="shared" si="388"/>
        <v>0</v>
      </c>
      <c r="J119" s="149" t="s">
        <v>347</v>
      </c>
      <c r="K119" s="171" t="s">
        <v>353</v>
      </c>
      <c r="L119" s="207"/>
      <c r="M119" s="188">
        <f t="shared" ref="M119:M121" si="389">N119-L119</f>
        <v>0</v>
      </c>
      <c r="N119" s="194">
        <f>SUM(Y119:EG119)</f>
        <v>0</v>
      </c>
      <c r="O119" s="822">
        <f t="shared" si="381"/>
        <v>0</v>
      </c>
      <c r="P119" s="823">
        <f t="shared" si="381"/>
        <v>0</v>
      </c>
      <c r="Q119" s="823">
        <f t="shared" si="381"/>
        <v>0</v>
      </c>
      <c r="R119" s="823">
        <f t="shared" si="381"/>
        <v>0</v>
      </c>
      <c r="S119" s="823">
        <f t="shared" si="381"/>
        <v>0</v>
      </c>
      <c r="T119" s="823">
        <f t="shared" si="381"/>
        <v>0</v>
      </c>
      <c r="U119" s="823">
        <f t="shared" si="381"/>
        <v>0</v>
      </c>
      <c r="V119" s="823">
        <f t="shared" si="381"/>
        <v>0</v>
      </c>
      <c r="W119" s="823">
        <f t="shared" si="381"/>
        <v>0</v>
      </c>
      <c r="X119" s="824">
        <f t="shared" si="381"/>
        <v>0</v>
      </c>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05"/>
      <c r="DK119" s="205"/>
      <c r="DL119" s="205"/>
      <c r="DM119" s="205"/>
      <c r="DN119" s="205"/>
      <c r="DO119" s="205"/>
      <c r="DP119" s="205"/>
      <c r="DQ119" s="205"/>
      <c r="DR119" s="205"/>
      <c r="DS119" s="205"/>
      <c r="DT119" s="205"/>
      <c r="DU119" s="205"/>
      <c r="DV119" s="205"/>
      <c r="DW119" s="205"/>
      <c r="DX119" s="205"/>
      <c r="DY119" s="205"/>
      <c r="DZ119" s="205"/>
      <c r="EA119" s="205"/>
      <c r="EB119" s="205"/>
      <c r="EC119" s="205"/>
      <c r="ED119" s="205"/>
      <c r="EE119" s="205"/>
      <c r="EF119" s="205"/>
      <c r="EG119" s="229"/>
      <c r="EI119" s="201">
        <f t="shared" ref="EI119" si="390">N119-SUM(O119:X119)</f>
        <v>0</v>
      </c>
    </row>
    <row r="120" spans="2:139" ht="16.05" customHeight="1" x14ac:dyDescent="0.25">
      <c r="B120" s="153" t="str">
        <f t="shared" si="382"/>
        <v>XS20</v>
      </c>
      <c r="C120" s="154">
        <f t="shared" si="383"/>
        <v>0</v>
      </c>
      <c r="D120" s="152">
        <f t="shared" si="384"/>
        <v>0</v>
      </c>
      <c r="E120" s="177">
        <f t="shared" si="385"/>
        <v>0</v>
      </c>
      <c r="F120" s="152">
        <f t="shared" si="386"/>
        <v>0</v>
      </c>
      <c r="G120" s="177">
        <f t="shared" si="387"/>
        <v>0</v>
      </c>
      <c r="H120" s="154">
        <f t="shared" si="388"/>
        <v>0</v>
      </c>
      <c r="I120" s="184">
        <f t="shared" si="388"/>
        <v>0</v>
      </c>
      <c r="J120" s="149" t="s">
        <v>348</v>
      </c>
      <c r="K120" s="171" t="s">
        <v>354</v>
      </c>
      <c r="L120" s="207"/>
      <c r="M120" s="188">
        <f t="shared" si="389"/>
        <v>0</v>
      </c>
      <c r="N120" s="194">
        <f>IFERROR(N119/N118*10000,0)</f>
        <v>0</v>
      </c>
      <c r="O120" s="822">
        <f>IFERROR(O119/O118*10000,0)</f>
        <v>0</v>
      </c>
      <c r="P120" s="823">
        <f t="shared" ref="P120" si="391">IFERROR(P119/P118*10000,0)</f>
        <v>0</v>
      </c>
      <c r="Q120" s="823">
        <f t="shared" ref="Q120" si="392">IFERROR(Q119/Q118*10000,0)</f>
        <v>0</v>
      </c>
      <c r="R120" s="823">
        <f t="shared" ref="R120" si="393">IFERROR(R119/R118*10000,0)</f>
        <v>0</v>
      </c>
      <c r="S120" s="823">
        <f>IFERROR(S119/S118*10000,0)</f>
        <v>0</v>
      </c>
      <c r="T120" s="823">
        <f t="shared" ref="T120" si="394">IFERROR(T119/T118*10000,0)</f>
        <v>0</v>
      </c>
      <c r="U120" s="823">
        <f t="shared" ref="U120" si="395">IFERROR(U119/U118*10000,0)</f>
        <v>0</v>
      </c>
      <c r="V120" s="823">
        <f t="shared" ref="V120" si="396">IFERROR(V119/V118*10000,0)</f>
        <v>0</v>
      </c>
      <c r="W120" s="823">
        <f t="shared" ref="W120" si="397">IFERROR(W119/W118*10000,0)</f>
        <v>0</v>
      </c>
      <c r="X120" s="824">
        <f t="shared" ref="X120" si="398">IFERROR(X119/X118*10000,0)</f>
        <v>0</v>
      </c>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c r="DQ120" s="205"/>
      <c r="DR120" s="205"/>
      <c r="DS120" s="205"/>
      <c r="DT120" s="205"/>
      <c r="DU120" s="205"/>
      <c r="DV120" s="205"/>
      <c r="DW120" s="205"/>
      <c r="DX120" s="205"/>
      <c r="DY120" s="205"/>
      <c r="DZ120" s="205"/>
      <c r="EA120" s="205"/>
      <c r="EB120" s="205"/>
      <c r="EC120" s="205"/>
      <c r="ED120" s="205"/>
      <c r="EE120" s="205"/>
      <c r="EF120" s="205"/>
      <c r="EG120" s="229"/>
      <c r="EI120" s="201">
        <f>I120-N118</f>
        <v>0</v>
      </c>
    </row>
    <row r="121" spans="2:139" ht="16.05" customHeight="1" x14ac:dyDescent="0.25">
      <c r="B121" s="158" t="str">
        <f t="shared" si="382"/>
        <v>XS20</v>
      </c>
      <c r="C121" s="159">
        <f t="shared" si="383"/>
        <v>0</v>
      </c>
      <c r="D121" s="160">
        <f t="shared" si="384"/>
        <v>0</v>
      </c>
      <c r="E121" s="176">
        <f t="shared" si="385"/>
        <v>0</v>
      </c>
      <c r="F121" s="160">
        <f t="shared" si="386"/>
        <v>0</v>
      </c>
      <c r="G121" s="176">
        <f t="shared" si="387"/>
        <v>0</v>
      </c>
      <c r="H121" s="159">
        <f t="shared" si="388"/>
        <v>0</v>
      </c>
      <c r="I121" s="183">
        <f t="shared" si="388"/>
        <v>0</v>
      </c>
      <c r="J121" s="149" t="s">
        <v>349</v>
      </c>
      <c r="K121" s="171" t="s">
        <v>353</v>
      </c>
      <c r="L121" s="207"/>
      <c r="M121" s="188">
        <f t="shared" si="389"/>
        <v>0</v>
      </c>
      <c r="N121" s="194">
        <f>SUM(Y121:EG121)</f>
        <v>0</v>
      </c>
      <c r="O121" s="822">
        <f t="shared" ref="O121:X121" si="399">SUMIF($Y$1:$EG$1,O$3,$Y121:$EG121)</f>
        <v>0</v>
      </c>
      <c r="P121" s="823">
        <f t="shared" si="399"/>
        <v>0</v>
      </c>
      <c r="Q121" s="823">
        <f t="shared" si="399"/>
        <v>0</v>
      </c>
      <c r="R121" s="823">
        <f t="shared" si="399"/>
        <v>0</v>
      </c>
      <c r="S121" s="823">
        <f t="shared" si="399"/>
        <v>0</v>
      </c>
      <c r="T121" s="823">
        <f t="shared" si="399"/>
        <v>0</v>
      </c>
      <c r="U121" s="823">
        <f t="shared" si="399"/>
        <v>0</v>
      </c>
      <c r="V121" s="823">
        <f t="shared" si="399"/>
        <v>0</v>
      </c>
      <c r="W121" s="823">
        <f t="shared" si="399"/>
        <v>0</v>
      </c>
      <c r="X121" s="824">
        <f t="shared" si="399"/>
        <v>0</v>
      </c>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05"/>
      <c r="DK121" s="205"/>
      <c r="DL121" s="205"/>
      <c r="DM121" s="205"/>
      <c r="DN121" s="205"/>
      <c r="DO121" s="205"/>
      <c r="DP121" s="205"/>
      <c r="DQ121" s="205"/>
      <c r="DR121" s="205"/>
      <c r="DS121" s="205"/>
      <c r="DT121" s="205"/>
      <c r="DU121" s="205"/>
      <c r="DV121" s="205"/>
      <c r="DW121" s="205"/>
      <c r="DX121" s="205"/>
      <c r="DY121" s="205"/>
      <c r="DZ121" s="205"/>
      <c r="EA121" s="205"/>
      <c r="EB121" s="205"/>
      <c r="EC121" s="205"/>
      <c r="ED121" s="205"/>
      <c r="EE121" s="205"/>
      <c r="EF121" s="205"/>
      <c r="EG121" s="229"/>
      <c r="EI121" s="201">
        <f>N121-SUM(O121:X121)</f>
        <v>0</v>
      </c>
    </row>
    <row r="122" spans="2:139" ht="16.05" customHeight="1" x14ac:dyDescent="0.25">
      <c r="B122" s="158" t="str">
        <f t="shared" si="382"/>
        <v>XS20</v>
      </c>
      <c r="C122" s="159">
        <f t="shared" si="383"/>
        <v>0</v>
      </c>
      <c r="D122" s="160">
        <f t="shared" si="384"/>
        <v>0</v>
      </c>
      <c r="E122" s="176">
        <f t="shared" si="385"/>
        <v>0</v>
      </c>
      <c r="F122" s="160">
        <f t="shared" si="386"/>
        <v>0</v>
      </c>
      <c r="G122" s="176">
        <f t="shared" si="387"/>
        <v>0</v>
      </c>
      <c r="H122" s="159">
        <f t="shared" si="388"/>
        <v>0</v>
      </c>
      <c r="I122" s="183">
        <f t="shared" si="388"/>
        <v>0</v>
      </c>
      <c r="J122" s="149" t="s">
        <v>350</v>
      </c>
      <c r="K122" s="171" t="s">
        <v>355</v>
      </c>
      <c r="L122" s="208"/>
      <c r="M122" s="190"/>
      <c r="N122" s="196">
        <f>SUM(O122:X122)</f>
        <v>0</v>
      </c>
      <c r="O122" s="825">
        <f>IFERROR(O118/$N118,0)</f>
        <v>0</v>
      </c>
      <c r="P122" s="826">
        <f t="shared" ref="P122:X122" si="400">IFERROR(P118/$N118,0)</f>
        <v>0</v>
      </c>
      <c r="Q122" s="826">
        <f t="shared" si="400"/>
        <v>0</v>
      </c>
      <c r="R122" s="826">
        <f t="shared" si="400"/>
        <v>0</v>
      </c>
      <c r="S122" s="826">
        <f t="shared" si="400"/>
        <v>0</v>
      </c>
      <c r="T122" s="826">
        <f t="shared" si="400"/>
        <v>0</v>
      </c>
      <c r="U122" s="826">
        <f t="shared" si="400"/>
        <v>0</v>
      </c>
      <c r="V122" s="826">
        <f t="shared" si="400"/>
        <v>0</v>
      </c>
      <c r="W122" s="826">
        <f t="shared" si="400"/>
        <v>0</v>
      </c>
      <c r="X122" s="827">
        <f t="shared" si="400"/>
        <v>0</v>
      </c>
      <c r="Y122" s="235">
        <f>IFERROR(SUM($Y118:Y118)/$I120,0)</f>
        <v>0</v>
      </c>
      <c r="Z122" s="231">
        <f>IFERROR(SUM($Y118:Z118)/$I120,0)</f>
        <v>0</v>
      </c>
      <c r="AA122" s="231">
        <f>IFERROR(SUM($Y118:AA118)/$I120,0)</f>
        <v>0</v>
      </c>
      <c r="AB122" s="231">
        <f>IFERROR(SUM($Y118:AB118)/$I120,0)</f>
        <v>0</v>
      </c>
      <c r="AC122" s="231">
        <f>IFERROR(SUM($Y118:AC118)/$I120,0)</f>
        <v>0</v>
      </c>
      <c r="AD122" s="231">
        <f>IFERROR(SUM($Y118:AD118)/$I120,0)</f>
        <v>0</v>
      </c>
      <c r="AE122" s="231">
        <f>IFERROR(SUM($Y118:AE118)/$I120,0)</f>
        <v>0</v>
      </c>
      <c r="AF122" s="231">
        <f>IFERROR(SUM($Y118:AF118)/$I120,0)</f>
        <v>0</v>
      </c>
      <c r="AG122" s="231">
        <f>IFERROR(SUM($Y118:AG118)/$I120,0)</f>
        <v>0</v>
      </c>
      <c r="AH122" s="231">
        <f>IFERROR(SUM($Y118:AH118)/$I120,0)</f>
        <v>0</v>
      </c>
      <c r="AI122" s="231">
        <f>IFERROR(SUM($Y118:AI118)/$I120,0)</f>
        <v>0</v>
      </c>
      <c r="AJ122" s="231">
        <f>IFERROR(SUM($Y118:AJ118)/$I120,0)</f>
        <v>0</v>
      </c>
      <c r="AK122" s="231">
        <f>IFERROR(SUM($Y118:AK118)/$I120,0)</f>
        <v>0</v>
      </c>
      <c r="AL122" s="231">
        <f>IFERROR(SUM($Y118:AL118)/$I120,0)</f>
        <v>0</v>
      </c>
      <c r="AM122" s="231">
        <f>IFERROR(SUM($Y118:AM118)/$I120,0)</f>
        <v>0</v>
      </c>
      <c r="AN122" s="231">
        <f>IFERROR(SUM($Y118:AN118)/$I120,0)</f>
        <v>0</v>
      </c>
      <c r="AO122" s="231">
        <f>IFERROR(SUM($Y118:AO118)/$I120,0)</f>
        <v>0</v>
      </c>
      <c r="AP122" s="231">
        <f>IFERROR(SUM($Y118:AP118)/$I120,0)</f>
        <v>0</v>
      </c>
      <c r="AQ122" s="231">
        <f>IFERROR(SUM($Y118:AQ118)/$I120,0)</f>
        <v>0</v>
      </c>
      <c r="AR122" s="231">
        <f>IFERROR(SUM($Y118:AR118)/$I120,0)</f>
        <v>0</v>
      </c>
      <c r="AS122" s="231">
        <f>IFERROR(SUM($Y118:AS118)/$I120,0)</f>
        <v>0</v>
      </c>
      <c r="AT122" s="231">
        <f>IFERROR(SUM($Y118:AT118)/$I120,0)</f>
        <v>0</v>
      </c>
      <c r="AU122" s="231">
        <f>IFERROR(SUM($Y118:AU118)/$I120,0)</f>
        <v>0</v>
      </c>
      <c r="AV122" s="231">
        <f>IFERROR(SUM($Y118:AV118)/$I120,0)</f>
        <v>0</v>
      </c>
      <c r="AW122" s="231">
        <f>IFERROR(SUM($Y118:AW118)/$I120,0)</f>
        <v>0</v>
      </c>
      <c r="AX122" s="231">
        <f>IFERROR(SUM($Y118:AX118)/$I120,0)</f>
        <v>0</v>
      </c>
      <c r="AY122" s="231">
        <f>IFERROR(SUM($Y118:AY118)/$I120,0)</f>
        <v>0</v>
      </c>
      <c r="AZ122" s="231">
        <f>IFERROR(SUM($Y118:AZ118)/$I120,0)</f>
        <v>0</v>
      </c>
      <c r="BA122" s="231">
        <f>IFERROR(SUM($Y118:BA118)/$I120,0)</f>
        <v>0</v>
      </c>
      <c r="BB122" s="231">
        <f>IFERROR(SUM($Y118:BB118)/$I120,0)</f>
        <v>0</v>
      </c>
      <c r="BC122" s="231">
        <f>IFERROR(SUM($Y118:BC118)/$I120,0)</f>
        <v>0</v>
      </c>
      <c r="BD122" s="231">
        <f>IFERROR(SUM($Y118:BD118)/$I120,0)</f>
        <v>0</v>
      </c>
      <c r="BE122" s="231">
        <f>IFERROR(SUM($Y118:BE118)/$I120,0)</f>
        <v>0</v>
      </c>
      <c r="BF122" s="231">
        <f>IFERROR(SUM($Y118:BF118)/$I120,0)</f>
        <v>0</v>
      </c>
      <c r="BG122" s="231">
        <f>IFERROR(SUM($Y118:BG118)/$I120,0)</f>
        <v>0</v>
      </c>
      <c r="BH122" s="231">
        <f>IFERROR(SUM($Y118:BH118)/$I120,0)</f>
        <v>0</v>
      </c>
      <c r="BI122" s="231">
        <f>IFERROR(SUM($Y118:BI118)/$I120,0)</f>
        <v>0</v>
      </c>
      <c r="BJ122" s="231">
        <f>IFERROR(SUM($Y118:BJ118)/$I120,0)</f>
        <v>0</v>
      </c>
      <c r="BK122" s="231">
        <f>IFERROR(SUM($Y118:BK118)/$I120,0)</f>
        <v>0</v>
      </c>
      <c r="BL122" s="231">
        <f>IFERROR(SUM($Y118:BL118)/$I120,0)</f>
        <v>0</v>
      </c>
      <c r="BM122" s="231">
        <f>IFERROR(SUM($Y118:BM118)/$I120,0)</f>
        <v>0</v>
      </c>
      <c r="BN122" s="231">
        <f>IFERROR(SUM($Y118:BN118)/$I120,0)</f>
        <v>0</v>
      </c>
      <c r="BO122" s="231">
        <f>IFERROR(SUM($Y118:BO118)/$I120,0)</f>
        <v>0</v>
      </c>
      <c r="BP122" s="231">
        <f>IFERROR(SUM($Y118:BP118)/$I120,0)</f>
        <v>0</v>
      </c>
      <c r="BQ122" s="231">
        <f>IFERROR(SUM($Y118:BQ118)/$I120,0)</f>
        <v>0</v>
      </c>
      <c r="BR122" s="231">
        <f>IFERROR(SUM($Y118:BR118)/$I120,0)</f>
        <v>0</v>
      </c>
      <c r="BS122" s="231">
        <f>IFERROR(SUM($Y118:BS118)/$I120,0)</f>
        <v>0</v>
      </c>
      <c r="BT122" s="231">
        <f>IFERROR(SUM($Y118:BT118)/$I120,0)</f>
        <v>0</v>
      </c>
      <c r="BU122" s="231">
        <f>IFERROR(SUM($Y118:BU118)/$I120,0)</f>
        <v>0</v>
      </c>
      <c r="BV122" s="231">
        <f>IFERROR(SUM($Y118:BV118)/$I120,0)</f>
        <v>0</v>
      </c>
      <c r="BW122" s="231">
        <f>IFERROR(SUM($Y118:BW118)/$I120,0)</f>
        <v>0</v>
      </c>
      <c r="BX122" s="231">
        <f>IFERROR(SUM($Y118:BX118)/$I120,0)</f>
        <v>0</v>
      </c>
      <c r="BY122" s="231">
        <f>IFERROR(SUM($Y118:BY118)/$I120,0)</f>
        <v>0</v>
      </c>
      <c r="BZ122" s="231">
        <f>IFERROR(SUM($Y118:BZ118)/$I120,0)</f>
        <v>0</v>
      </c>
      <c r="CA122" s="231">
        <f>IFERROR(SUM($Y118:CA118)/$I120,0)</f>
        <v>0</v>
      </c>
      <c r="CB122" s="231">
        <f>IFERROR(SUM($Y118:CB118)/$I120,0)</f>
        <v>0</v>
      </c>
      <c r="CC122" s="231">
        <f>IFERROR(SUM($Y118:CC118)/$I120,0)</f>
        <v>0</v>
      </c>
      <c r="CD122" s="231">
        <f>IFERROR(SUM($Y118:CD118)/$I120,0)</f>
        <v>0</v>
      </c>
      <c r="CE122" s="231">
        <f>IFERROR(SUM($Y118:CE118)/$I120,0)</f>
        <v>0</v>
      </c>
      <c r="CF122" s="231">
        <f>IFERROR(SUM($Y118:CF118)/$I120,0)</f>
        <v>0</v>
      </c>
      <c r="CG122" s="231">
        <f>IFERROR(SUM($Y118:CG118)/$I120,0)</f>
        <v>0</v>
      </c>
      <c r="CH122" s="231">
        <f>IFERROR(SUM($Y118:CH118)/$I120,0)</f>
        <v>0</v>
      </c>
      <c r="CI122" s="231">
        <f>IFERROR(SUM($Y118:CI118)/$I120,0)</f>
        <v>0</v>
      </c>
      <c r="CJ122" s="231">
        <f>IFERROR(SUM($Y118:CJ118)/$I120,0)</f>
        <v>0</v>
      </c>
      <c r="CK122" s="231">
        <f>IFERROR(SUM($Y118:CK118)/$I120,0)</f>
        <v>0</v>
      </c>
      <c r="CL122" s="231">
        <f>IFERROR(SUM($Y118:CL118)/$I120,0)</f>
        <v>0</v>
      </c>
      <c r="CM122" s="231">
        <f>IFERROR(SUM($Y118:CM118)/$I120,0)</f>
        <v>0</v>
      </c>
      <c r="CN122" s="231">
        <f>IFERROR(SUM($Y118:CN118)/$I120,0)</f>
        <v>0</v>
      </c>
      <c r="CO122" s="231">
        <f>IFERROR(SUM($Y118:CO118)/$I120,0)</f>
        <v>0</v>
      </c>
      <c r="CP122" s="231">
        <f>IFERROR(SUM($Y118:CP118)/$I120,0)</f>
        <v>0</v>
      </c>
      <c r="CQ122" s="231">
        <f>IFERROR(SUM($Y118:CQ118)/$I120,0)</f>
        <v>0</v>
      </c>
      <c r="CR122" s="231">
        <f>IFERROR(SUM($Y118:CR118)/$I120,0)</f>
        <v>0</v>
      </c>
      <c r="CS122" s="231">
        <f>IFERROR(SUM($Y118:CS118)/$I120,0)</f>
        <v>0</v>
      </c>
      <c r="CT122" s="231">
        <f>IFERROR(SUM($Y118:CT118)/$I120,0)</f>
        <v>0</v>
      </c>
      <c r="CU122" s="231">
        <f>IFERROR(SUM($Y118:CU118)/$I120,0)</f>
        <v>0</v>
      </c>
      <c r="CV122" s="231">
        <f>IFERROR(SUM($Y118:CV118)/$I120,0)</f>
        <v>0</v>
      </c>
      <c r="CW122" s="231">
        <f>IFERROR(SUM($Y118:CW118)/$I120,0)</f>
        <v>0</v>
      </c>
      <c r="CX122" s="231">
        <f>IFERROR(SUM($Y118:CX118)/$I120,0)</f>
        <v>0</v>
      </c>
      <c r="CY122" s="231">
        <f>IFERROR(SUM($Y118:CY118)/$I120,0)</f>
        <v>0</v>
      </c>
      <c r="CZ122" s="231">
        <f>IFERROR(SUM($Y118:CZ118)/$I120,0)</f>
        <v>0</v>
      </c>
      <c r="DA122" s="231">
        <f>IFERROR(SUM($Y118:DA118)/$I120,0)</f>
        <v>0</v>
      </c>
      <c r="DB122" s="231">
        <f>IFERROR(SUM($Y118:DB118)/$I120,0)</f>
        <v>0</v>
      </c>
      <c r="DC122" s="231">
        <f>IFERROR(SUM($Y118:DC118)/$I120,0)</f>
        <v>0</v>
      </c>
      <c r="DD122" s="231">
        <f>IFERROR(SUM($Y118:DD118)/$I120,0)</f>
        <v>0</v>
      </c>
      <c r="DE122" s="231">
        <f>IFERROR(SUM($Y118:DE118)/$I120,0)</f>
        <v>0</v>
      </c>
      <c r="DF122" s="231">
        <f>IFERROR(SUM($Y118:DF118)/$I120,0)</f>
        <v>0</v>
      </c>
      <c r="DG122" s="231">
        <f>IFERROR(SUM($Y118:DG118)/$I120,0)</f>
        <v>0</v>
      </c>
      <c r="DH122" s="231">
        <f>IFERROR(SUM($Y118:DH118)/$I120,0)</f>
        <v>0</v>
      </c>
      <c r="DI122" s="231">
        <f>IFERROR(SUM($Y118:DI118)/$I120,0)</f>
        <v>0</v>
      </c>
      <c r="DJ122" s="231">
        <f>IFERROR(SUM($Y118:DJ118)/$I120,0)</f>
        <v>0</v>
      </c>
      <c r="DK122" s="231">
        <f>IFERROR(SUM($Y118:DK118)/$I120,0)</f>
        <v>0</v>
      </c>
      <c r="DL122" s="231">
        <f>IFERROR(SUM($Y118:DL118)/$I120,0)</f>
        <v>0</v>
      </c>
      <c r="DM122" s="231">
        <f>IFERROR(SUM($Y118:DM118)/$I120,0)</f>
        <v>0</v>
      </c>
      <c r="DN122" s="231">
        <f>IFERROR(SUM($Y118:DN118)/$I120,0)</f>
        <v>0</v>
      </c>
      <c r="DO122" s="231">
        <f>IFERROR(SUM($Y118:DO118)/$I120,0)</f>
        <v>0</v>
      </c>
      <c r="DP122" s="231">
        <f>IFERROR(SUM($Y118:DP118)/$I120,0)</f>
        <v>0</v>
      </c>
      <c r="DQ122" s="231">
        <f>IFERROR(SUM($Y118:DQ118)/$I120,0)</f>
        <v>0</v>
      </c>
      <c r="DR122" s="231">
        <f>IFERROR(SUM($Y118:DR118)/$I120,0)</f>
        <v>0</v>
      </c>
      <c r="DS122" s="231">
        <f>IFERROR(SUM($Y118:DS118)/$I120,0)</f>
        <v>0</v>
      </c>
      <c r="DT122" s="231">
        <f>IFERROR(SUM($Y118:DT118)/$I120,0)</f>
        <v>0</v>
      </c>
      <c r="DU122" s="231">
        <f>IFERROR(SUM($Y118:DU118)/$I120,0)</f>
        <v>0</v>
      </c>
      <c r="DV122" s="231">
        <f>IFERROR(SUM($Y118:DV118)/$I120,0)</f>
        <v>0</v>
      </c>
      <c r="DW122" s="231">
        <f>IFERROR(SUM($Y118:DW118)/$I120,0)</f>
        <v>0</v>
      </c>
      <c r="DX122" s="231">
        <f>IFERROR(SUM($Y118:DX118)/$I120,0)</f>
        <v>0</v>
      </c>
      <c r="DY122" s="231">
        <f>IFERROR(SUM($Y118:DY118)/$I120,0)</f>
        <v>0</v>
      </c>
      <c r="DZ122" s="231">
        <f>IFERROR(SUM($Y118:DZ118)/$I120,0)</f>
        <v>0</v>
      </c>
      <c r="EA122" s="231">
        <f>IFERROR(SUM($Y118:EA118)/$I120,0)</f>
        <v>0</v>
      </c>
      <c r="EB122" s="231">
        <f>IFERROR(SUM($Y118:EB118)/$I120,0)</f>
        <v>0</v>
      </c>
      <c r="EC122" s="231">
        <f>IFERROR(SUM($Y118:EC118)/$I120,0)</f>
        <v>0</v>
      </c>
      <c r="ED122" s="231">
        <f>IFERROR(SUM($Y118:ED118)/$I120,0)</f>
        <v>0</v>
      </c>
      <c r="EE122" s="231">
        <f>IFERROR(SUM($Y118:EE118)/$I120,0)</f>
        <v>0</v>
      </c>
      <c r="EF122" s="231">
        <f>IFERROR(SUM($Y118:EF118)/$I120,0)</f>
        <v>0</v>
      </c>
      <c r="EG122" s="232">
        <f>IFERROR(SUM($Y118:EG118)/$I120,0)</f>
        <v>0</v>
      </c>
      <c r="EI122" s="201">
        <f>N122-SUM(O122:X122)</f>
        <v>0</v>
      </c>
    </row>
    <row r="123" spans="2:139" ht="16.05" customHeight="1" thickBot="1" x14ac:dyDescent="0.3">
      <c r="B123" s="168" t="str">
        <f t="shared" si="382"/>
        <v>XS20</v>
      </c>
      <c r="C123" s="169">
        <f t="shared" si="383"/>
        <v>0</v>
      </c>
      <c r="D123" s="170">
        <f t="shared" si="384"/>
        <v>0</v>
      </c>
      <c r="E123" s="180">
        <f t="shared" si="385"/>
        <v>0</v>
      </c>
      <c r="F123" s="170">
        <f t="shared" si="386"/>
        <v>0</v>
      </c>
      <c r="G123" s="180">
        <f t="shared" si="387"/>
        <v>0</v>
      </c>
      <c r="H123" s="169">
        <f t="shared" si="388"/>
        <v>0</v>
      </c>
      <c r="I123" s="187">
        <f t="shared" si="388"/>
        <v>0</v>
      </c>
      <c r="J123" s="150" t="s">
        <v>351</v>
      </c>
      <c r="K123" s="174" t="s">
        <v>355</v>
      </c>
      <c r="L123" s="211"/>
      <c r="M123" s="198"/>
      <c r="N123" s="199">
        <f>MAX(O123:X123)</f>
        <v>0</v>
      </c>
      <c r="O123" s="834">
        <f>IFERROR(SUM($O121:O121)/SUM($O119:O119),0)</f>
        <v>0</v>
      </c>
      <c r="P123" s="835">
        <f>IFERROR(SUM($O121:P121)/SUM($O119:P119),0)</f>
        <v>0</v>
      </c>
      <c r="Q123" s="835">
        <f>IFERROR(SUM($O121:Q121)/SUM($O119:Q119),0)</f>
        <v>0</v>
      </c>
      <c r="R123" s="835">
        <f>IFERROR(SUM($O121:R121)/SUM($O119:R119),0)</f>
        <v>0</v>
      </c>
      <c r="S123" s="835">
        <f>IFERROR(SUM($O121:S121)/SUM($O119:S119),0)</f>
        <v>0</v>
      </c>
      <c r="T123" s="835">
        <f>IFERROR(SUM($O121:T121)/SUM($O119:T119),0)</f>
        <v>0</v>
      </c>
      <c r="U123" s="835">
        <f>IFERROR(SUM($O121:U121)/SUM($O119:U119),0)</f>
        <v>0</v>
      </c>
      <c r="V123" s="835">
        <f>IFERROR(SUM($O121:V121)/SUM($O119:V119),0)</f>
        <v>0</v>
      </c>
      <c r="W123" s="835">
        <f>IFERROR(SUM($O121:W121)/SUM($O119:W119),0)</f>
        <v>0</v>
      </c>
      <c r="X123" s="836">
        <f>IFERROR(SUM($O121:X121)/SUM($O119:X119),0)</f>
        <v>0</v>
      </c>
      <c r="Y123" s="236">
        <f>IFERROR(SUM($Y121:Y121)/SUM($Y119:Y119),0)</f>
        <v>0</v>
      </c>
      <c r="Z123" s="237">
        <f>IFERROR(SUM($Y121:Z121)/SUM($Y119:Z119),0)</f>
        <v>0</v>
      </c>
      <c r="AA123" s="237">
        <f>IFERROR(SUM($Y121:AA121)/SUM($Y119:AA119),0)</f>
        <v>0</v>
      </c>
      <c r="AB123" s="237">
        <f>IFERROR(SUM($Y121:AB121)/SUM($Y119:AB119),0)</f>
        <v>0</v>
      </c>
      <c r="AC123" s="237">
        <f>IFERROR(SUM($Y121:AC121)/SUM($Y119:AC119),0)</f>
        <v>0</v>
      </c>
      <c r="AD123" s="237">
        <f>IFERROR(SUM($Y121:AD121)/SUM($Y119:AD119),0)</f>
        <v>0</v>
      </c>
      <c r="AE123" s="237">
        <f>IFERROR(SUM($Y121:AE121)/SUM($Y119:AE119),0)</f>
        <v>0</v>
      </c>
      <c r="AF123" s="237">
        <f>IFERROR(SUM($Y121:AF121)/SUM($Y119:AF119),0)</f>
        <v>0</v>
      </c>
      <c r="AG123" s="237">
        <f>IFERROR(SUM($Y121:AG121)/SUM($Y119:AG119),0)</f>
        <v>0</v>
      </c>
      <c r="AH123" s="237">
        <f>IFERROR(SUM($Y121:AH121)/SUM($Y119:AH119),0)</f>
        <v>0</v>
      </c>
      <c r="AI123" s="237">
        <f>IFERROR(SUM($Y121:AI121)/SUM($Y119:AI119),0)</f>
        <v>0</v>
      </c>
      <c r="AJ123" s="237">
        <f>IFERROR(SUM($Y121:AJ121)/SUM($Y119:AJ119),0)</f>
        <v>0</v>
      </c>
      <c r="AK123" s="237">
        <f>IFERROR(SUM($Y121:AK121)/SUM($Y119:AK119),0)</f>
        <v>0</v>
      </c>
      <c r="AL123" s="237">
        <f>IFERROR(SUM($Y121:AL121)/SUM($Y119:AL119),0)</f>
        <v>0</v>
      </c>
      <c r="AM123" s="237">
        <f>IFERROR(SUM($Y121:AM121)/SUM($Y119:AM119),0)</f>
        <v>0</v>
      </c>
      <c r="AN123" s="237">
        <f>IFERROR(SUM($Y121:AN121)/SUM($Y119:AN119),0)</f>
        <v>0</v>
      </c>
      <c r="AO123" s="237">
        <f>IFERROR(SUM($Y121:AO121)/SUM($Y119:AO119),0)</f>
        <v>0</v>
      </c>
      <c r="AP123" s="237">
        <f>IFERROR(SUM($Y121:AP121)/SUM($Y119:AP119),0)</f>
        <v>0</v>
      </c>
      <c r="AQ123" s="237">
        <f>IFERROR(SUM($Y121:AQ121)/SUM($Y119:AQ119),0)</f>
        <v>0</v>
      </c>
      <c r="AR123" s="237">
        <f>IFERROR(SUM($Y121:AR121)/SUM($Y119:AR119),0)</f>
        <v>0</v>
      </c>
      <c r="AS123" s="237">
        <f>IFERROR(SUM($Y121:AS121)/SUM($Y119:AS119),0)</f>
        <v>0</v>
      </c>
      <c r="AT123" s="237">
        <f>IFERROR(SUM($Y121:AT121)/SUM($Y119:AT119),0)</f>
        <v>0</v>
      </c>
      <c r="AU123" s="237">
        <f>IFERROR(SUM($Y121:AU121)/SUM($Y119:AU119),0)</f>
        <v>0</v>
      </c>
      <c r="AV123" s="237">
        <f>IFERROR(SUM($Y121:AV121)/SUM($Y119:AV119),0)</f>
        <v>0</v>
      </c>
      <c r="AW123" s="237">
        <f>IFERROR(SUM($Y121:AW121)/SUM($Y119:AW119),0)</f>
        <v>0</v>
      </c>
      <c r="AX123" s="237">
        <f>IFERROR(SUM($Y121:AX121)/SUM($Y119:AX119),0)</f>
        <v>0</v>
      </c>
      <c r="AY123" s="237">
        <f>IFERROR(SUM($Y121:AY121)/SUM($Y119:AY119),0)</f>
        <v>0</v>
      </c>
      <c r="AZ123" s="237">
        <f>IFERROR(SUM($Y121:AZ121)/SUM($Y119:AZ119),0)</f>
        <v>0</v>
      </c>
      <c r="BA123" s="237">
        <f>IFERROR(SUM($Y121:BA121)/SUM($Y119:BA119),0)</f>
        <v>0</v>
      </c>
      <c r="BB123" s="237">
        <f>IFERROR(SUM($Y121:BB121)/SUM($Y119:BB119),0)</f>
        <v>0</v>
      </c>
      <c r="BC123" s="237">
        <f>IFERROR(SUM($Y121:BC121)/SUM($Y119:BC119),0)</f>
        <v>0</v>
      </c>
      <c r="BD123" s="237">
        <f>IFERROR(SUM($Y121:BD121)/SUM($Y119:BD119),0)</f>
        <v>0</v>
      </c>
      <c r="BE123" s="237">
        <f>IFERROR(SUM($Y121:BE121)/SUM($Y119:BE119),0)</f>
        <v>0</v>
      </c>
      <c r="BF123" s="237">
        <f>IFERROR(SUM($Y121:BF121)/SUM($Y119:BF119),0)</f>
        <v>0</v>
      </c>
      <c r="BG123" s="237">
        <f>IFERROR(SUM($Y121:BG121)/SUM($Y119:BG119),0)</f>
        <v>0</v>
      </c>
      <c r="BH123" s="237">
        <f>IFERROR(SUM($Y121:BH121)/SUM($Y119:BH119),0)</f>
        <v>0</v>
      </c>
      <c r="BI123" s="237">
        <f>IFERROR(SUM($Y121:BI121)/SUM($Y119:BI119),0)</f>
        <v>0</v>
      </c>
      <c r="BJ123" s="237">
        <f>IFERROR(SUM($Y121:BJ121)/SUM($Y119:BJ119),0)</f>
        <v>0</v>
      </c>
      <c r="BK123" s="237">
        <f>IFERROR(SUM($Y121:BK121)/SUM($Y119:BK119),0)</f>
        <v>0</v>
      </c>
      <c r="BL123" s="237">
        <f>IFERROR(SUM($Y121:BL121)/SUM($Y119:BL119),0)</f>
        <v>0</v>
      </c>
      <c r="BM123" s="237">
        <f>IFERROR(SUM($Y121:BM121)/SUM($Y119:BM119),0)</f>
        <v>0</v>
      </c>
      <c r="BN123" s="237">
        <f>IFERROR(SUM($Y121:BN121)/SUM($Y119:BN119),0)</f>
        <v>0</v>
      </c>
      <c r="BO123" s="237">
        <f>IFERROR(SUM($Y121:BO121)/SUM($Y119:BO119),0)</f>
        <v>0</v>
      </c>
      <c r="BP123" s="237">
        <f>IFERROR(SUM($Y121:BP121)/SUM($Y119:BP119),0)</f>
        <v>0</v>
      </c>
      <c r="BQ123" s="237">
        <f>IFERROR(SUM($Y121:BQ121)/SUM($Y119:BQ119),0)</f>
        <v>0</v>
      </c>
      <c r="BR123" s="237">
        <f>IFERROR(SUM($Y121:BR121)/SUM($Y119:BR119),0)</f>
        <v>0</v>
      </c>
      <c r="BS123" s="237">
        <f>IFERROR(SUM($Y121:BS121)/SUM($Y119:BS119),0)</f>
        <v>0</v>
      </c>
      <c r="BT123" s="237">
        <f>IFERROR(SUM($Y121:BT121)/SUM($Y119:BT119),0)</f>
        <v>0</v>
      </c>
      <c r="BU123" s="237">
        <f>IFERROR(SUM($Y121:BU121)/SUM($Y119:BU119),0)</f>
        <v>0</v>
      </c>
      <c r="BV123" s="237">
        <f>IFERROR(SUM($Y121:BV121)/SUM($Y119:BV119),0)</f>
        <v>0</v>
      </c>
      <c r="BW123" s="237">
        <f>IFERROR(SUM($Y121:BW121)/SUM($Y119:BW119),0)</f>
        <v>0</v>
      </c>
      <c r="BX123" s="237">
        <f>IFERROR(SUM($Y121:BX121)/SUM($Y119:BX119),0)</f>
        <v>0</v>
      </c>
      <c r="BY123" s="237">
        <f>IFERROR(SUM($Y121:BY121)/SUM($Y119:BY119),0)</f>
        <v>0</v>
      </c>
      <c r="BZ123" s="237">
        <f>IFERROR(SUM($Y121:BZ121)/SUM($Y119:BZ119),0)</f>
        <v>0</v>
      </c>
      <c r="CA123" s="237">
        <f>IFERROR(SUM($Y121:CA121)/SUM($Y119:CA119),0)</f>
        <v>0</v>
      </c>
      <c r="CB123" s="237">
        <f>IFERROR(SUM($Y121:CB121)/SUM($Y119:CB119),0)</f>
        <v>0</v>
      </c>
      <c r="CC123" s="237">
        <f>IFERROR(SUM($Y121:CC121)/SUM($Y119:CC119),0)</f>
        <v>0</v>
      </c>
      <c r="CD123" s="237">
        <f>IFERROR(SUM($Y121:CD121)/SUM($Y119:CD119),0)</f>
        <v>0</v>
      </c>
      <c r="CE123" s="237">
        <f>IFERROR(SUM($Y121:CE121)/SUM($Y119:CE119),0)</f>
        <v>0</v>
      </c>
      <c r="CF123" s="237">
        <f>IFERROR(SUM($Y121:CF121)/SUM($Y119:CF119),0)</f>
        <v>0</v>
      </c>
      <c r="CG123" s="237">
        <f>IFERROR(SUM($Y121:CG121)/SUM($Y119:CG119),0)</f>
        <v>0</v>
      </c>
      <c r="CH123" s="237">
        <f>IFERROR(SUM($Y121:CH121)/SUM($Y119:CH119),0)</f>
        <v>0</v>
      </c>
      <c r="CI123" s="237">
        <f>IFERROR(SUM($Y121:CI121)/SUM($Y119:CI119),0)</f>
        <v>0</v>
      </c>
      <c r="CJ123" s="237">
        <f>IFERROR(SUM($Y121:CJ121)/SUM($Y119:CJ119),0)</f>
        <v>0</v>
      </c>
      <c r="CK123" s="237">
        <f>IFERROR(SUM($Y121:CK121)/SUM($Y119:CK119),0)</f>
        <v>0</v>
      </c>
      <c r="CL123" s="237">
        <f>IFERROR(SUM($Y121:CL121)/SUM($Y119:CL119),0)</f>
        <v>0</v>
      </c>
      <c r="CM123" s="237">
        <f>IFERROR(SUM($Y121:CM121)/SUM($Y119:CM119),0)</f>
        <v>0</v>
      </c>
      <c r="CN123" s="237">
        <f>IFERROR(SUM($Y121:CN121)/SUM($Y119:CN119),0)</f>
        <v>0</v>
      </c>
      <c r="CO123" s="237">
        <f>IFERROR(SUM($Y121:CO121)/SUM($Y119:CO119),0)</f>
        <v>0</v>
      </c>
      <c r="CP123" s="237">
        <f>IFERROR(SUM($Y121:CP121)/SUM($Y119:CP119),0)</f>
        <v>0</v>
      </c>
      <c r="CQ123" s="237">
        <f>IFERROR(SUM($Y121:CQ121)/SUM($Y119:CQ119),0)</f>
        <v>0</v>
      </c>
      <c r="CR123" s="237">
        <f>IFERROR(SUM($Y121:CR121)/SUM($Y119:CR119),0)</f>
        <v>0</v>
      </c>
      <c r="CS123" s="237">
        <f>IFERROR(SUM($Y121:CS121)/SUM($Y119:CS119),0)</f>
        <v>0</v>
      </c>
      <c r="CT123" s="237">
        <f>IFERROR(SUM($Y121:CT121)/SUM($Y119:CT119),0)</f>
        <v>0</v>
      </c>
      <c r="CU123" s="237">
        <f>IFERROR(SUM($Y121:CU121)/SUM($Y119:CU119),0)</f>
        <v>0</v>
      </c>
      <c r="CV123" s="237">
        <f>IFERROR(SUM($Y121:CV121)/SUM($Y119:CV119),0)</f>
        <v>0</v>
      </c>
      <c r="CW123" s="237">
        <f>IFERROR(SUM($Y121:CW121)/SUM($Y119:CW119),0)</f>
        <v>0</v>
      </c>
      <c r="CX123" s="237">
        <f>IFERROR(SUM($Y121:CX121)/SUM($Y119:CX119),0)</f>
        <v>0</v>
      </c>
      <c r="CY123" s="237">
        <f>IFERROR(SUM($Y121:CY121)/SUM($Y119:CY119),0)</f>
        <v>0</v>
      </c>
      <c r="CZ123" s="237">
        <f>IFERROR(SUM($Y121:CZ121)/SUM($Y119:CZ119),0)</f>
        <v>0</v>
      </c>
      <c r="DA123" s="237">
        <f>IFERROR(SUM($Y121:DA121)/SUM($Y119:DA119),0)</f>
        <v>0</v>
      </c>
      <c r="DB123" s="237">
        <f>IFERROR(SUM($Y121:DB121)/SUM($Y119:DB119),0)</f>
        <v>0</v>
      </c>
      <c r="DC123" s="237">
        <f>IFERROR(SUM($Y121:DC121)/SUM($Y119:DC119),0)</f>
        <v>0</v>
      </c>
      <c r="DD123" s="237">
        <f>IFERROR(SUM($Y121:DD121)/SUM($Y119:DD119),0)</f>
        <v>0</v>
      </c>
      <c r="DE123" s="237">
        <f>IFERROR(SUM($Y121:DE121)/SUM($Y119:DE119),0)</f>
        <v>0</v>
      </c>
      <c r="DF123" s="237">
        <f>IFERROR(SUM($Y121:DF121)/SUM($Y119:DF119),0)</f>
        <v>0</v>
      </c>
      <c r="DG123" s="237">
        <f>IFERROR(SUM($Y121:DG121)/SUM($Y119:DG119),0)</f>
        <v>0</v>
      </c>
      <c r="DH123" s="237">
        <f>IFERROR(SUM($Y121:DH121)/SUM($Y119:DH119),0)</f>
        <v>0</v>
      </c>
      <c r="DI123" s="237">
        <f>IFERROR(SUM($Y121:DI121)/SUM($Y119:DI119),0)</f>
        <v>0</v>
      </c>
      <c r="DJ123" s="237">
        <f>IFERROR(SUM($Y121:DJ121)/SUM($Y119:DJ119),0)</f>
        <v>0</v>
      </c>
      <c r="DK123" s="237">
        <f>IFERROR(SUM($Y121:DK121)/SUM($Y119:DK119),0)</f>
        <v>0</v>
      </c>
      <c r="DL123" s="237">
        <f>IFERROR(SUM($Y121:DL121)/SUM($Y119:DL119),0)</f>
        <v>0</v>
      </c>
      <c r="DM123" s="237">
        <f>IFERROR(SUM($Y121:DM121)/SUM($Y119:DM119),0)</f>
        <v>0</v>
      </c>
      <c r="DN123" s="237">
        <f>IFERROR(SUM($Y121:DN121)/SUM($Y119:DN119),0)</f>
        <v>0</v>
      </c>
      <c r="DO123" s="237">
        <f>IFERROR(SUM($Y121:DO121)/SUM($Y119:DO119),0)</f>
        <v>0</v>
      </c>
      <c r="DP123" s="237">
        <f>IFERROR(SUM($Y121:DP121)/SUM($Y119:DP119),0)</f>
        <v>0</v>
      </c>
      <c r="DQ123" s="237">
        <f>IFERROR(SUM($Y121:DQ121)/SUM($Y119:DQ119),0)</f>
        <v>0</v>
      </c>
      <c r="DR123" s="237">
        <f>IFERROR(SUM($Y121:DR121)/SUM($Y119:DR119),0)</f>
        <v>0</v>
      </c>
      <c r="DS123" s="237">
        <f>IFERROR(SUM($Y121:DS121)/SUM($Y119:DS119),0)</f>
        <v>0</v>
      </c>
      <c r="DT123" s="237">
        <f>IFERROR(SUM($Y121:DT121)/SUM($Y119:DT119),0)</f>
        <v>0</v>
      </c>
      <c r="DU123" s="237">
        <f>IFERROR(SUM($Y121:DU121)/SUM($Y119:DU119),0)</f>
        <v>0</v>
      </c>
      <c r="DV123" s="237">
        <f>IFERROR(SUM($Y121:DV121)/SUM($Y119:DV119),0)</f>
        <v>0</v>
      </c>
      <c r="DW123" s="237">
        <f>IFERROR(SUM($Y121:DW121)/SUM($Y119:DW119),0)</f>
        <v>0</v>
      </c>
      <c r="DX123" s="237">
        <f>IFERROR(SUM($Y121:DX121)/SUM($Y119:DX119),0)</f>
        <v>0</v>
      </c>
      <c r="DY123" s="237">
        <f>IFERROR(SUM($Y121:DY121)/SUM($Y119:DY119),0)</f>
        <v>0</v>
      </c>
      <c r="DZ123" s="237">
        <f>IFERROR(SUM($Y121:DZ121)/SUM($Y119:DZ119),0)</f>
        <v>0</v>
      </c>
      <c r="EA123" s="237">
        <f>IFERROR(SUM($Y121:EA121)/SUM($Y119:EA119),0)</f>
        <v>0</v>
      </c>
      <c r="EB123" s="237">
        <f>IFERROR(SUM($Y121:EB121)/SUM($Y119:EB119),0)</f>
        <v>0</v>
      </c>
      <c r="EC123" s="237">
        <f>IFERROR(SUM($Y121:EC121)/SUM($Y119:EC119),0)</f>
        <v>0</v>
      </c>
      <c r="ED123" s="237">
        <f>IFERROR(SUM($Y121:ED121)/SUM($Y119:ED119),0)</f>
        <v>0</v>
      </c>
      <c r="EE123" s="237">
        <f>IFERROR(SUM($Y121:EE121)/SUM($Y119:EE119),0)</f>
        <v>0</v>
      </c>
      <c r="EF123" s="237">
        <f>IFERROR(SUM($Y121:EF121)/SUM($Y119:EF119),0)</f>
        <v>0</v>
      </c>
      <c r="EG123" s="238">
        <f>IFERROR(SUM($Y121:EG121)/SUM($Y119:EG119),0)</f>
        <v>0</v>
      </c>
      <c r="EI123" s="201">
        <f>N121-N119</f>
        <v>0</v>
      </c>
    </row>
    <row r="124" spans="2:139" ht="16.05" customHeight="1" x14ac:dyDescent="0.25"/>
    <row r="125" spans="2:139" ht="16.05" customHeight="1" x14ac:dyDescent="0.25"/>
    <row r="126" spans="2:139" ht="16.05" customHeight="1" x14ac:dyDescent="0.25"/>
    <row r="127" spans="2:139" ht="16.05" customHeight="1" x14ac:dyDescent="0.25"/>
    <row r="128" spans="2:139" ht="16.05" customHeight="1" x14ac:dyDescent="0.25"/>
    <row r="129" ht="16.05" customHeight="1" x14ac:dyDescent="0.25"/>
    <row r="130" ht="16.05" customHeight="1" x14ac:dyDescent="0.25"/>
    <row r="131" ht="16.05" customHeight="1" x14ac:dyDescent="0.25"/>
    <row r="132" ht="16.05" customHeight="1" x14ac:dyDescent="0.25"/>
    <row r="133" ht="16.05" customHeight="1" x14ac:dyDescent="0.25"/>
    <row r="134" ht="16.05" customHeight="1" x14ac:dyDescent="0.25"/>
    <row r="135" ht="16.05" customHeight="1" x14ac:dyDescent="0.25"/>
    <row r="136" ht="16.05" customHeight="1" x14ac:dyDescent="0.25"/>
    <row r="137" ht="16.05" customHeight="1" x14ac:dyDescent="0.25"/>
    <row r="138" ht="16.05" customHeight="1" x14ac:dyDescent="0.25"/>
    <row r="139" ht="16.05" customHeight="1" x14ac:dyDescent="0.25"/>
    <row r="140" ht="16.05" customHeight="1" x14ac:dyDescent="0.25"/>
    <row r="141" ht="16.05" customHeight="1" x14ac:dyDescent="0.25"/>
    <row r="142" ht="16.05" customHeight="1" x14ac:dyDescent="0.25"/>
    <row r="143" ht="16.05" customHeight="1" x14ac:dyDescent="0.25"/>
    <row r="144" ht="16.05" customHeight="1" x14ac:dyDescent="0.25"/>
    <row r="145" ht="16.05" customHeight="1" x14ac:dyDescent="0.25"/>
    <row r="146" ht="16.05" customHeight="1" x14ac:dyDescent="0.25"/>
    <row r="147" ht="16.05" customHeight="1" x14ac:dyDescent="0.25"/>
    <row r="148" ht="16.05" customHeight="1" x14ac:dyDescent="0.25"/>
    <row r="149" ht="16.05" customHeight="1" x14ac:dyDescent="0.25"/>
    <row r="150" ht="16.05" customHeight="1" x14ac:dyDescent="0.25"/>
    <row r="151" ht="16.05" customHeight="1" x14ac:dyDescent="0.25"/>
    <row r="152" ht="16.05" customHeight="1" x14ac:dyDescent="0.25"/>
    <row r="153" ht="16.05" customHeight="1" x14ac:dyDescent="0.25"/>
    <row r="154" ht="16.05" customHeight="1" x14ac:dyDescent="0.25"/>
    <row r="155" ht="16.05" customHeight="1" x14ac:dyDescent="0.25"/>
    <row r="156" ht="16.05" customHeight="1" x14ac:dyDescent="0.25"/>
    <row r="157" ht="16.05" customHeight="1" x14ac:dyDescent="0.25"/>
    <row r="158" ht="16.05" customHeight="1" x14ac:dyDescent="0.25"/>
    <row r="159" ht="16.05" customHeight="1" x14ac:dyDescent="0.25"/>
    <row r="160" ht="16.05" customHeight="1" x14ac:dyDescent="0.25"/>
    <row r="161" ht="16.05" customHeight="1" x14ac:dyDescent="0.25"/>
    <row r="162" ht="16.05" customHeight="1" x14ac:dyDescent="0.25"/>
    <row r="163" ht="16.05" customHeight="1" x14ac:dyDescent="0.25"/>
    <row r="164" ht="16.05" customHeight="1" x14ac:dyDescent="0.25"/>
    <row r="165" ht="16.05" customHeight="1" x14ac:dyDescent="0.25"/>
    <row r="166" ht="16.05" customHeight="1" x14ac:dyDescent="0.25"/>
    <row r="167" ht="16.05" customHeight="1" x14ac:dyDescent="0.25"/>
    <row r="168" ht="16.05" customHeight="1" x14ac:dyDescent="0.25"/>
    <row r="169" ht="16.05" customHeight="1" x14ac:dyDescent="0.25"/>
    <row r="170" ht="16.05" customHeight="1" x14ac:dyDescent="0.25"/>
    <row r="171" ht="16.05" customHeight="1" x14ac:dyDescent="0.25"/>
    <row r="172" ht="16.05" customHeight="1" x14ac:dyDescent="0.25"/>
    <row r="173" ht="16.05" customHeight="1" x14ac:dyDescent="0.25"/>
    <row r="174" ht="16.05" customHeight="1" x14ac:dyDescent="0.25"/>
    <row r="175" ht="16.05" customHeight="1" x14ac:dyDescent="0.25"/>
    <row r="176" ht="16.05" customHeight="1" x14ac:dyDescent="0.25"/>
    <row r="177" ht="16.05" customHeight="1" x14ac:dyDescent="0.25"/>
    <row r="178" ht="16.05" customHeight="1" x14ac:dyDescent="0.25"/>
    <row r="179" ht="16.05" customHeight="1" x14ac:dyDescent="0.25"/>
    <row r="180" ht="16.05" customHeight="1" x14ac:dyDescent="0.25"/>
    <row r="181" ht="16.05" customHeight="1" x14ac:dyDescent="0.25"/>
    <row r="182" ht="16.05" customHeight="1" x14ac:dyDescent="0.25"/>
    <row r="183" ht="16.05" customHeight="1" x14ac:dyDescent="0.25"/>
    <row r="184" ht="16.05" customHeight="1" x14ac:dyDescent="0.25"/>
    <row r="185" ht="16.05" customHeight="1" x14ac:dyDescent="0.25"/>
    <row r="186" ht="16.05" customHeight="1" x14ac:dyDescent="0.25"/>
    <row r="187" ht="16.05" customHeight="1" x14ac:dyDescent="0.25"/>
    <row r="188" ht="16.05" customHeight="1" x14ac:dyDescent="0.25"/>
    <row r="189" ht="16.05" customHeight="1" x14ac:dyDescent="0.25"/>
    <row r="190" ht="16.05" customHeight="1" x14ac:dyDescent="0.25"/>
    <row r="191" ht="16.05" customHeight="1" x14ac:dyDescent="0.25"/>
    <row r="192" ht="16.05" customHeight="1" x14ac:dyDescent="0.25"/>
    <row r="193" ht="16.05" customHeight="1" x14ac:dyDescent="0.25"/>
    <row r="194" ht="16.05" customHeight="1" x14ac:dyDescent="0.25"/>
    <row r="195" ht="16.05" customHeight="1" x14ac:dyDescent="0.25"/>
    <row r="196" ht="16.05" customHeight="1" x14ac:dyDescent="0.25"/>
    <row r="197" ht="16.05" customHeight="1" x14ac:dyDescent="0.25"/>
    <row r="198" ht="16.05" customHeight="1" x14ac:dyDescent="0.25"/>
    <row r="199" ht="16.05" customHeight="1" x14ac:dyDescent="0.25"/>
    <row r="200" ht="16.05" customHeight="1" x14ac:dyDescent="0.25"/>
    <row r="201" ht="16.05" customHeight="1" x14ac:dyDescent="0.25"/>
    <row r="202" ht="16.05" customHeight="1" x14ac:dyDescent="0.25"/>
    <row r="203" ht="16.05" customHeight="1" x14ac:dyDescent="0.25"/>
    <row r="204" ht="16.05" customHeight="1" x14ac:dyDescent="0.25"/>
    <row r="205" ht="16.05" customHeight="1" x14ac:dyDescent="0.25"/>
    <row r="206" ht="16.05" customHeight="1" x14ac:dyDescent="0.25"/>
    <row r="207" ht="16.05" customHeight="1" x14ac:dyDescent="0.25"/>
    <row r="208" ht="16.05" customHeight="1" x14ac:dyDescent="0.25"/>
    <row r="209" ht="16.05" customHeight="1" x14ac:dyDescent="0.25"/>
    <row r="210" ht="16.05" customHeight="1" x14ac:dyDescent="0.25"/>
    <row r="211" ht="16.05" customHeight="1" x14ac:dyDescent="0.25"/>
    <row r="212" ht="16.05" customHeight="1" x14ac:dyDescent="0.25"/>
    <row r="213" ht="16.05" customHeight="1" x14ac:dyDescent="0.25"/>
    <row r="214" ht="16.05" customHeight="1" x14ac:dyDescent="0.25"/>
    <row r="215" ht="16.05" customHeight="1" x14ac:dyDescent="0.25"/>
    <row r="216" ht="16.05" customHeight="1" x14ac:dyDescent="0.25"/>
    <row r="217" ht="16.05" customHeight="1" x14ac:dyDescent="0.25"/>
    <row r="218" ht="16.05" customHeight="1" x14ac:dyDescent="0.25"/>
    <row r="219" ht="16.05" customHeight="1" x14ac:dyDescent="0.25"/>
    <row r="220" ht="16.05" customHeight="1" x14ac:dyDescent="0.25"/>
    <row r="221" ht="16.05" customHeight="1" x14ac:dyDescent="0.25"/>
    <row r="222" ht="16.05" customHeight="1" x14ac:dyDescent="0.25"/>
    <row r="223" ht="16.05" customHeight="1" x14ac:dyDescent="0.25"/>
    <row r="224" ht="16.05" customHeight="1" x14ac:dyDescent="0.25"/>
    <row r="225" ht="16.05" customHeight="1" x14ac:dyDescent="0.25"/>
    <row r="226" ht="16.05" customHeight="1" x14ac:dyDescent="0.25"/>
    <row r="227" ht="16.05" customHeight="1" x14ac:dyDescent="0.25"/>
    <row r="228" ht="16.05" customHeight="1" x14ac:dyDescent="0.25"/>
    <row r="229" ht="16.05" customHeight="1" x14ac:dyDescent="0.25"/>
    <row r="230" ht="16.05" customHeight="1" x14ac:dyDescent="0.25"/>
    <row r="231" ht="16.05" customHeight="1" x14ac:dyDescent="0.25"/>
    <row r="232" ht="16.05" customHeight="1" x14ac:dyDescent="0.25"/>
    <row r="233" ht="16.05" customHeight="1" x14ac:dyDescent="0.25"/>
    <row r="234" ht="16.05" customHeight="1" x14ac:dyDescent="0.25"/>
    <row r="235" ht="16.05" customHeight="1" x14ac:dyDescent="0.25"/>
    <row r="236" ht="16.05" customHeight="1" x14ac:dyDescent="0.25"/>
    <row r="237" ht="16.05" customHeight="1" x14ac:dyDescent="0.25"/>
    <row r="238" ht="16.05" customHeight="1" x14ac:dyDescent="0.25"/>
    <row r="239" ht="16.05" customHeight="1" x14ac:dyDescent="0.25"/>
    <row r="240" ht="16.05" customHeight="1" x14ac:dyDescent="0.25"/>
    <row r="241" ht="16.05" customHeight="1" x14ac:dyDescent="0.25"/>
    <row r="242" ht="16.05" customHeight="1" x14ac:dyDescent="0.25"/>
    <row r="243" ht="16.05" customHeight="1" x14ac:dyDescent="0.25"/>
    <row r="244" ht="16.05" customHeight="1" x14ac:dyDescent="0.25"/>
    <row r="245" ht="16.05" customHeight="1" x14ac:dyDescent="0.25"/>
    <row r="246" ht="16.05" customHeight="1" x14ac:dyDescent="0.25"/>
    <row r="247" ht="16.05" customHeight="1" x14ac:dyDescent="0.25"/>
    <row r="248" ht="16.05" customHeight="1" x14ac:dyDescent="0.25"/>
    <row r="249" ht="16.05" customHeight="1" x14ac:dyDescent="0.25"/>
    <row r="250" ht="16.05" customHeight="1" x14ac:dyDescent="0.25"/>
    <row r="251" ht="16.05" customHeight="1" x14ac:dyDescent="0.25"/>
    <row r="252" ht="16.05" customHeight="1" x14ac:dyDescent="0.25"/>
    <row r="253" ht="16.05" customHeight="1" x14ac:dyDescent="0.25"/>
    <row r="254" ht="16.05" customHeight="1" x14ac:dyDescent="0.25"/>
    <row r="255" ht="16.05" customHeight="1" x14ac:dyDescent="0.25"/>
    <row r="256" ht="16.05" customHeight="1" x14ac:dyDescent="0.25"/>
    <row r="257" ht="16.05" customHeight="1" x14ac:dyDescent="0.25"/>
    <row r="258" ht="16.05" customHeight="1" x14ac:dyDescent="0.25"/>
    <row r="259" ht="16.05" customHeight="1" x14ac:dyDescent="0.25"/>
    <row r="260" ht="16.05" customHeight="1" x14ac:dyDescent="0.25"/>
    <row r="261" ht="16.05" customHeight="1" x14ac:dyDescent="0.25"/>
    <row r="262" ht="16.05" customHeight="1" x14ac:dyDescent="0.25"/>
    <row r="263" ht="16.05" customHeight="1" x14ac:dyDescent="0.25"/>
    <row r="264" ht="16.05" customHeight="1" x14ac:dyDescent="0.25"/>
    <row r="265" ht="16.05" customHeight="1" x14ac:dyDescent="0.25"/>
    <row r="266" ht="16.05" customHeight="1" x14ac:dyDescent="0.25"/>
    <row r="267" ht="16.05" customHeight="1" x14ac:dyDescent="0.25"/>
    <row r="268" ht="16.05" customHeight="1" x14ac:dyDescent="0.25"/>
    <row r="269" ht="16.05" customHeight="1" x14ac:dyDescent="0.25"/>
    <row r="270" ht="16.05" customHeight="1" x14ac:dyDescent="0.25"/>
    <row r="271" ht="16.05" customHeight="1" x14ac:dyDescent="0.25"/>
    <row r="272" ht="16.05" customHeight="1" x14ac:dyDescent="0.25"/>
    <row r="273" ht="16.05" customHeight="1" x14ac:dyDescent="0.25"/>
    <row r="274" ht="16.05" customHeight="1" x14ac:dyDescent="0.25"/>
    <row r="275" ht="16.05" customHeight="1" x14ac:dyDescent="0.25"/>
    <row r="276" ht="16.05" customHeight="1" x14ac:dyDescent="0.25"/>
    <row r="277" ht="16.05" customHeight="1" x14ac:dyDescent="0.25"/>
    <row r="278" ht="16.05" customHeight="1" x14ac:dyDescent="0.25"/>
    <row r="279" ht="16.05" customHeight="1" x14ac:dyDescent="0.25"/>
    <row r="280" ht="16.05" customHeight="1" x14ac:dyDescent="0.25"/>
    <row r="281" ht="16.05" customHeight="1" x14ac:dyDescent="0.25"/>
    <row r="282" ht="16.05" customHeight="1" x14ac:dyDescent="0.25"/>
    <row r="283" ht="16.05" customHeight="1" x14ac:dyDescent="0.25"/>
    <row r="284" ht="16.05" customHeight="1" x14ac:dyDescent="0.25"/>
    <row r="285" ht="16.05" customHeight="1" x14ac:dyDescent="0.25"/>
    <row r="286" ht="16.05" customHeight="1" x14ac:dyDescent="0.25"/>
    <row r="287" ht="16.05" customHeight="1" x14ac:dyDescent="0.25"/>
    <row r="288" ht="16.05" customHeight="1" x14ac:dyDescent="0.25"/>
    <row r="289" ht="16.05" customHeight="1" x14ac:dyDescent="0.25"/>
    <row r="290" ht="16.05" customHeight="1" x14ac:dyDescent="0.25"/>
    <row r="291" ht="16.05" customHeight="1" x14ac:dyDescent="0.25"/>
    <row r="292" ht="16.05" customHeight="1" x14ac:dyDescent="0.25"/>
    <row r="293" ht="16.05" customHeight="1" x14ac:dyDescent="0.25"/>
    <row r="294" ht="16.05" customHeight="1" x14ac:dyDescent="0.25"/>
    <row r="295" ht="16.05" customHeight="1" x14ac:dyDescent="0.25"/>
    <row r="296" ht="16.05" customHeight="1" x14ac:dyDescent="0.25"/>
    <row r="297" ht="16.05" customHeight="1" x14ac:dyDescent="0.25"/>
    <row r="298" ht="16.05" customHeight="1" x14ac:dyDescent="0.25"/>
    <row r="299" ht="16.05" customHeight="1" x14ac:dyDescent="0.25"/>
    <row r="300" ht="16.05" customHeight="1" x14ac:dyDescent="0.25"/>
    <row r="301" ht="16.05" customHeight="1" x14ac:dyDescent="0.25"/>
    <row r="302" ht="16.05" customHeight="1" x14ac:dyDescent="0.25"/>
    <row r="303" ht="16.05" customHeight="1" x14ac:dyDescent="0.25"/>
    <row r="304" ht="16.05" customHeight="1" x14ac:dyDescent="0.25"/>
    <row r="305" ht="16.05" customHeight="1" x14ac:dyDescent="0.25"/>
    <row r="306" ht="16.05" customHeight="1" x14ac:dyDescent="0.25"/>
    <row r="307" ht="16.05" customHeight="1" x14ac:dyDescent="0.25"/>
    <row r="308" ht="16.05" customHeight="1" x14ac:dyDescent="0.25"/>
    <row r="309" ht="16.05" customHeight="1" x14ac:dyDescent="0.25"/>
    <row r="310" ht="16.05" customHeight="1" x14ac:dyDescent="0.25"/>
    <row r="311" ht="16.05" customHeight="1" x14ac:dyDescent="0.25"/>
    <row r="312" ht="16.05" customHeight="1" x14ac:dyDescent="0.25"/>
    <row r="313" ht="16.05" customHeight="1" x14ac:dyDescent="0.25"/>
    <row r="314" ht="16.05" customHeight="1" x14ac:dyDescent="0.25"/>
    <row r="315" ht="16.05" customHeight="1" x14ac:dyDescent="0.25"/>
    <row r="316" ht="16.05" customHeight="1" x14ac:dyDescent="0.25"/>
    <row r="317" ht="16.05" customHeight="1" x14ac:dyDescent="0.25"/>
    <row r="318" ht="16.05" customHeight="1" x14ac:dyDescent="0.25"/>
    <row r="319" ht="16.05" customHeight="1" x14ac:dyDescent="0.25"/>
    <row r="320" ht="16.05" customHeight="1" x14ac:dyDescent="0.25"/>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row r="1128" ht="16.05" customHeight="1" x14ac:dyDescent="0.25"/>
    <row r="1129" ht="16.05" customHeight="1" x14ac:dyDescent="0.25"/>
    <row r="1130" ht="16.05" customHeight="1" x14ac:dyDescent="0.25"/>
    <row r="1131" ht="16.05" customHeight="1" x14ac:dyDescent="0.25"/>
    <row r="1132" ht="16.05" customHeight="1" x14ac:dyDescent="0.25"/>
    <row r="1133" ht="16.05" customHeight="1" x14ac:dyDescent="0.25"/>
    <row r="1134" ht="16.05" customHeight="1" x14ac:dyDescent="0.25"/>
    <row r="1135" ht="16.05" customHeight="1" x14ac:dyDescent="0.25"/>
    <row r="1136" ht="16.05" customHeight="1" x14ac:dyDescent="0.25"/>
    <row r="1137" ht="16.05" customHeight="1" x14ac:dyDescent="0.25"/>
    <row r="1138" ht="16.05" customHeight="1" x14ac:dyDescent="0.25"/>
    <row r="1139" ht="16.05" customHeight="1" x14ac:dyDescent="0.25"/>
    <row r="1140" ht="16.05" customHeight="1" x14ac:dyDescent="0.25"/>
    <row r="1141" ht="16.05" customHeight="1" x14ac:dyDescent="0.25"/>
    <row r="1142" ht="16.05" customHeight="1" x14ac:dyDescent="0.25"/>
    <row r="1143" ht="16.05" customHeight="1" x14ac:dyDescent="0.25"/>
    <row r="1144" ht="16.05" customHeight="1" x14ac:dyDescent="0.25"/>
    <row r="1145" ht="16.05" customHeight="1" x14ac:dyDescent="0.25"/>
    <row r="1146" ht="16.05" customHeight="1" x14ac:dyDescent="0.25"/>
    <row r="1147" ht="16.05" customHeight="1" x14ac:dyDescent="0.25"/>
    <row r="1148" ht="16.05" customHeight="1" x14ac:dyDescent="0.25"/>
    <row r="1149" ht="16.05" customHeight="1" x14ac:dyDescent="0.25"/>
    <row r="1150" ht="16.05" customHeight="1" x14ac:dyDescent="0.25"/>
    <row r="1151" ht="16.05" customHeight="1" x14ac:dyDescent="0.25"/>
    <row r="1152" ht="16.05" customHeight="1" x14ac:dyDescent="0.25"/>
    <row r="1153" ht="16.05" customHeight="1" x14ac:dyDescent="0.25"/>
    <row r="1154" ht="16.05" customHeight="1" x14ac:dyDescent="0.25"/>
    <row r="1155" ht="16.05" customHeight="1" x14ac:dyDescent="0.25"/>
  </sheetData>
  <sheetProtection sheet="1" objects="1" scenarios="1"/>
  <mergeCells count="1">
    <mergeCell ref="B2:C2"/>
  </mergeCells>
  <phoneticPr fontId="2" type="noConversion"/>
  <conditionalFormatting sqref="J4:J123">
    <cfRule type="containsText" dxfId="74" priority="64" operator="containsText" text="个数">
      <formula>NOT(ISERROR(SEARCH("个数",J4)))</formula>
    </cfRule>
  </conditionalFormatting>
  <conditionalFormatting sqref="Y4:EG7">
    <cfRule type="expression" dxfId="73" priority="63">
      <formula>Y$3&lt;TODAY()</formula>
    </cfRule>
  </conditionalFormatting>
  <conditionalFormatting sqref="M4:M9">
    <cfRule type="cellIs" dxfId="72" priority="62" operator="lessThan">
      <formula>0</formula>
    </cfRule>
  </conditionalFormatting>
  <conditionalFormatting sqref="Y10:EG13">
    <cfRule type="expression" dxfId="71" priority="61">
      <formula>Y$3&lt;TODAY()</formula>
    </cfRule>
  </conditionalFormatting>
  <conditionalFormatting sqref="M10:M15">
    <cfRule type="cellIs" dxfId="70" priority="60" operator="lessThan">
      <formula>0</formula>
    </cfRule>
  </conditionalFormatting>
  <conditionalFormatting sqref="Y16:EG19">
    <cfRule type="expression" dxfId="69" priority="59">
      <formula>Y$3&lt;TODAY()</formula>
    </cfRule>
  </conditionalFormatting>
  <conditionalFormatting sqref="M16:M21">
    <cfRule type="cellIs" dxfId="68" priority="58" operator="lessThan">
      <formula>0</formula>
    </cfRule>
  </conditionalFormatting>
  <conditionalFormatting sqref="Y22:EG25">
    <cfRule type="expression" dxfId="67" priority="57">
      <formula>Y$3&lt;TODAY()</formula>
    </cfRule>
  </conditionalFormatting>
  <conditionalFormatting sqref="M22:M27">
    <cfRule type="cellIs" dxfId="66" priority="56" operator="lessThan">
      <formula>0</formula>
    </cfRule>
  </conditionalFormatting>
  <conditionalFormatting sqref="Y28:EG31">
    <cfRule type="expression" dxfId="65" priority="55">
      <formula>Y$3&lt;TODAY()</formula>
    </cfRule>
  </conditionalFormatting>
  <conditionalFormatting sqref="M28:M33">
    <cfRule type="cellIs" dxfId="64" priority="54" operator="lessThan">
      <formula>0</formula>
    </cfRule>
  </conditionalFormatting>
  <conditionalFormatting sqref="Y34:EG37">
    <cfRule type="expression" dxfId="63" priority="53">
      <formula>Y$3&lt;TODAY()</formula>
    </cfRule>
  </conditionalFormatting>
  <conditionalFormatting sqref="M34:M39">
    <cfRule type="cellIs" dxfId="62" priority="52" operator="lessThan">
      <formula>0</formula>
    </cfRule>
  </conditionalFormatting>
  <conditionalFormatting sqref="Y40:EG43">
    <cfRule type="expression" dxfId="61" priority="51">
      <formula>Y$3&lt;TODAY()</formula>
    </cfRule>
  </conditionalFormatting>
  <conditionalFormatting sqref="M40:M45">
    <cfRule type="cellIs" dxfId="60" priority="50" operator="lessThan">
      <formula>0</formula>
    </cfRule>
  </conditionalFormatting>
  <conditionalFormatting sqref="Y46:EG49">
    <cfRule type="expression" dxfId="59" priority="49">
      <formula>Y$3&lt;TODAY()</formula>
    </cfRule>
  </conditionalFormatting>
  <conditionalFormatting sqref="M46:M51">
    <cfRule type="cellIs" dxfId="58" priority="48" operator="lessThan">
      <formula>0</formula>
    </cfRule>
  </conditionalFormatting>
  <conditionalFormatting sqref="Y52:EG55">
    <cfRule type="expression" dxfId="57" priority="47">
      <formula>Y$3&lt;TODAY()</formula>
    </cfRule>
  </conditionalFormatting>
  <conditionalFormatting sqref="M52:M57">
    <cfRule type="cellIs" dxfId="56" priority="46" operator="lessThan">
      <formula>0</formula>
    </cfRule>
  </conditionalFormatting>
  <conditionalFormatting sqref="Y58:EG61">
    <cfRule type="expression" dxfId="55" priority="45">
      <formula>Y$3&lt;TODAY()</formula>
    </cfRule>
  </conditionalFormatting>
  <conditionalFormatting sqref="M58:M63">
    <cfRule type="cellIs" dxfId="54" priority="44" operator="lessThan">
      <formula>0</formula>
    </cfRule>
  </conditionalFormatting>
  <conditionalFormatting sqref="Y64:EG67">
    <cfRule type="expression" dxfId="53" priority="43">
      <formula>Y$3&lt;TODAY()</formula>
    </cfRule>
  </conditionalFormatting>
  <conditionalFormatting sqref="M64:M69">
    <cfRule type="cellIs" dxfId="52" priority="42" operator="lessThan">
      <formula>0</formula>
    </cfRule>
  </conditionalFormatting>
  <conditionalFormatting sqref="Y70:EG73">
    <cfRule type="expression" dxfId="51" priority="41">
      <formula>Y$3&lt;TODAY()</formula>
    </cfRule>
  </conditionalFormatting>
  <conditionalFormatting sqref="M70:M75">
    <cfRule type="cellIs" dxfId="50" priority="40" operator="lessThan">
      <formula>0</formula>
    </cfRule>
  </conditionalFormatting>
  <conditionalFormatting sqref="Y76:EG79">
    <cfRule type="expression" dxfId="49" priority="39">
      <formula>Y$3&lt;TODAY()</formula>
    </cfRule>
  </conditionalFormatting>
  <conditionalFormatting sqref="M76:M81">
    <cfRule type="cellIs" dxfId="48" priority="38" operator="lessThan">
      <formula>0</formula>
    </cfRule>
  </conditionalFormatting>
  <conditionalFormatting sqref="Y82:EG85">
    <cfRule type="expression" dxfId="47" priority="37">
      <formula>Y$3&lt;TODAY()</formula>
    </cfRule>
  </conditionalFormatting>
  <conditionalFormatting sqref="M82:M87">
    <cfRule type="cellIs" dxfId="46" priority="36" operator="lessThan">
      <formula>0</formula>
    </cfRule>
  </conditionalFormatting>
  <conditionalFormatting sqref="Y88:EG91">
    <cfRule type="expression" dxfId="45" priority="35">
      <formula>Y$3&lt;TODAY()</formula>
    </cfRule>
  </conditionalFormatting>
  <conditionalFormatting sqref="M88:M93">
    <cfRule type="cellIs" dxfId="44" priority="34" operator="lessThan">
      <formula>0</formula>
    </cfRule>
  </conditionalFormatting>
  <conditionalFormatting sqref="Y94:EG97">
    <cfRule type="expression" dxfId="43" priority="33">
      <formula>Y$3&lt;TODAY()</formula>
    </cfRule>
  </conditionalFormatting>
  <conditionalFormatting sqref="M94:M99">
    <cfRule type="cellIs" dxfId="42" priority="32" operator="lessThan">
      <formula>0</formula>
    </cfRule>
  </conditionalFormatting>
  <conditionalFormatting sqref="Y100:EG103">
    <cfRule type="expression" dxfId="41" priority="31">
      <formula>Y$3&lt;TODAY()</formula>
    </cfRule>
  </conditionalFormatting>
  <conditionalFormatting sqref="M100:M105">
    <cfRule type="cellIs" dxfId="40" priority="30" operator="lessThan">
      <formula>0</formula>
    </cfRule>
  </conditionalFormatting>
  <conditionalFormatting sqref="Y106:EG109">
    <cfRule type="expression" dxfId="39" priority="29">
      <formula>Y$3&lt;TODAY()</formula>
    </cfRule>
  </conditionalFormatting>
  <conditionalFormatting sqref="M106:M111">
    <cfRule type="cellIs" dxfId="38" priority="28" operator="lessThan">
      <formula>0</formula>
    </cfRule>
  </conditionalFormatting>
  <conditionalFormatting sqref="Y112:EG115">
    <cfRule type="expression" dxfId="37" priority="27">
      <formula>Y$3&lt;TODAY()</formula>
    </cfRule>
  </conditionalFormatting>
  <conditionalFormatting sqref="M112:M117">
    <cfRule type="cellIs" dxfId="36" priority="26" operator="lessThan">
      <formula>0</formula>
    </cfRule>
  </conditionalFormatting>
  <conditionalFormatting sqref="Y118:EG121">
    <cfRule type="expression" dxfId="35" priority="25">
      <formula>Y$3&lt;TODAY()</formula>
    </cfRule>
  </conditionalFormatting>
  <conditionalFormatting sqref="M118:M123">
    <cfRule type="cellIs" dxfId="34" priority="24" operator="lessThan">
      <formula>0</formula>
    </cfRule>
  </conditionalFormatting>
  <conditionalFormatting sqref="Y8:EG9">
    <cfRule type="expression" dxfId="33" priority="23">
      <formula>Y$3&lt;TODAY()</formula>
    </cfRule>
  </conditionalFormatting>
  <conditionalFormatting sqref="Y14:EG15">
    <cfRule type="expression" dxfId="32" priority="22">
      <formula>Y$3&lt;TODAY()</formula>
    </cfRule>
  </conditionalFormatting>
  <conditionalFormatting sqref="Y20:EG21">
    <cfRule type="expression" dxfId="31" priority="21">
      <formula>Y$3&lt;TODAY()</formula>
    </cfRule>
  </conditionalFormatting>
  <conditionalFormatting sqref="Y26:EG27">
    <cfRule type="expression" dxfId="30" priority="20">
      <formula>Y$3&lt;TODAY()</formula>
    </cfRule>
  </conditionalFormatting>
  <conditionalFormatting sqref="Y32:EG33">
    <cfRule type="expression" dxfId="29" priority="19">
      <formula>Y$3&lt;TODAY()</formula>
    </cfRule>
  </conditionalFormatting>
  <conditionalFormatting sqref="Y38:EG39">
    <cfRule type="expression" dxfId="28" priority="18">
      <formula>Y$3&lt;TODAY()</formula>
    </cfRule>
  </conditionalFormatting>
  <conditionalFormatting sqref="Y44:EG45">
    <cfRule type="expression" dxfId="27" priority="17">
      <formula>Y$3&lt;TODAY()</formula>
    </cfRule>
  </conditionalFormatting>
  <conditionalFormatting sqref="Y50:EG51">
    <cfRule type="expression" dxfId="26" priority="16">
      <formula>Y$3&lt;TODAY()</formula>
    </cfRule>
  </conditionalFormatting>
  <conditionalFormatting sqref="Y56:EG57">
    <cfRule type="expression" dxfId="25" priority="15">
      <formula>Y$3&lt;TODAY()</formula>
    </cfRule>
  </conditionalFormatting>
  <conditionalFormatting sqref="Y62:EG63">
    <cfRule type="expression" dxfId="24" priority="14">
      <formula>Y$3&lt;TODAY()</formula>
    </cfRule>
  </conditionalFormatting>
  <conditionalFormatting sqref="Y68:EG69">
    <cfRule type="expression" dxfId="23" priority="13">
      <formula>Y$3&lt;TODAY()</formula>
    </cfRule>
  </conditionalFormatting>
  <conditionalFormatting sqref="Y74:EG75">
    <cfRule type="expression" dxfId="22" priority="12">
      <formula>Y$3&lt;TODAY()</formula>
    </cfRule>
  </conditionalFormatting>
  <conditionalFormatting sqref="Y80:EG81">
    <cfRule type="expression" dxfId="21" priority="11">
      <formula>Y$3&lt;TODAY()</formula>
    </cfRule>
  </conditionalFormatting>
  <conditionalFormatting sqref="Y86:EG87">
    <cfRule type="expression" dxfId="20" priority="10">
      <formula>Y$3&lt;TODAY()</formula>
    </cfRule>
  </conditionalFormatting>
  <conditionalFormatting sqref="Y92:EG93">
    <cfRule type="expression" dxfId="19" priority="9">
      <formula>Y$3&lt;TODAY()</formula>
    </cfRule>
  </conditionalFormatting>
  <conditionalFormatting sqref="Y98:EG99">
    <cfRule type="expression" dxfId="18" priority="8">
      <formula>Y$3&lt;TODAY()</formula>
    </cfRule>
  </conditionalFormatting>
  <conditionalFormatting sqref="Y104:EG105">
    <cfRule type="expression" dxfId="17" priority="7">
      <formula>Y$3&lt;TODAY()</formula>
    </cfRule>
  </conditionalFormatting>
  <conditionalFormatting sqref="Y110:EG111">
    <cfRule type="expression" dxfId="16" priority="6">
      <formula>Y$3&lt;TODAY()</formula>
    </cfRule>
  </conditionalFormatting>
  <conditionalFormatting sqref="Y116:EG117">
    <cfRule type="expression" dxfId="15" priority="5">
      <formula>Y$3&lt;TODAY()</formula>
    </cfRule>
  </conditionalFormatting>
  <conditionalFormatting sqref="Y122:EG123">
    <cfRule type="expression" dxfId="14" priority="4">
      <formula>Y$3&lt;TODAY()</formula>
    </cfRule>
  </conditionalFormatting>
  <conditionalFormatting sqref="D2">
    <cfRule type="containsText" dxfId="13" priority="2" operator="containsText" text="数据有误">
      <formula>NOT(ISERROR(SEARCH("数据有误",D2)))</formula>
    </cfRule>
  </conditionalFormatting>
  <conditionalFormatting sqref="O4:X123">
    <cfRule type="expression" dxfId="12" priority="1">
      <formula>O$3&lt;YEAR(TODAY())</formula>
    </cfRule>
  </conditionalFormatting>
  <pageMargins left="0.7" right="0.7" top="0.75" bottom="0.75" header="0.3" footer="0.3"/>
  <pageSetup paperSize="9" orientation="portrait" r:id="rId1"/>
  <ignoredErrors>
    <ignoredError sqref="B10:H10 B16:H16 B22:H123 I10:I123 N6:S6 T6:X6 N12:N120 O12:X12 EI6 O19:X120 EI118:EI120 EI112:EI116 EI106:EI110 EI100:EI104 EI94:EI98 EI88:EI92 EI82:EI86 EI76:EI80 EI70:EI74 EI64:EI68 EI58:EI62 EI52:EI56 EI46:EI50 EI40:EI44 EI34:EI38 EI28:EI32 EI22:EI26 EI16:EI18 EI12:EI14 EI9:EI11 EI15 EI21 EI27 EI33 EI39 EI45 EI51 EI57 EI63 EI69 EI75 EI81 EI87 EI93 EI99 EI105 EI111 EI117 O18:X18 EI19:EI20" formula="1"/>
    <ignoredError sqref="AG14:AL14 AF9:AN9 AF8:AG8 AN14 AP9:AU9 AP8:AR8 AT8:AU8 AV20:AX20 AV9:AX9 AV8:AX8 AZ8:BG9 AZ20:BG21 BE26:BG26 BG27" unlockedFormula="1"/>
    <ignoredError sqref="AE8 AO8 BL8 BO8 CM8 AS14:AU14 BH14:BK14 AS26:AS27 AS32:BD32 CM20 BQ14:DT14 BO20 BL14:BP14 BL9:BP9 BL15:BP15 BL21:BP21 BL20:BN20 BP20 BH15:BK15 AS33:BF33" formulaRange="1"/>
    <ignoredError sqref="AF14 AH8:AN8 AM14 AS8 AY20 AY8:AY9 AZ14:BG14 AV14:AY14 AT26:BD27 BC15:BG15 BE27:BF27 AZ15:BB15 AV15:AY15" formulaRange="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D1340"/>
  <sheetViews>
    <sheetView showGridLines="0" showZeros="0" zoomScale="90" zoomScaleNormal="90" workbookViewId="0">
      <pane xSplit="6" ySplit="3" topLeftCell="G4" activePane="bottomRight" state="frozen"/>
      <selection pane="topRight" activeCell="G1" sqref="G1"/>
      <selection pane="bottomLeft" activeCell="A4" sqref="A4"/>
      <selection pane="bottomRight" activeCell="J1" sqref="J1"/>
    </sheetView>
  </sheetViews>
  <sheetFormatPr defaultRowHeight="15" x14ac:dyDescent="0.25"/>
  <cols>
    <col min="1" max="1" width="1.88671875" style="1" customWidth="1"/>
    <col min="2" max="2" width="12.44140625" style="1" customWidth="1"/>
    <col min="3" max="3" width="6.77734375" style="1" customWidth="1"/>
    <col min="4" max="4" width="12.77734375" style="1" customWidth="1"/>
    <col min="5" max="5" width="14" style="1" customWidth="1"/>
    <col min="6" max="6" width="13.109375" style="1" customWidth="1"/>
    <col min="7" max="7" width="7.33203125" style="1" customWidth="1"/>
    <col min="8" max="134" width="10.77734375" style="1" customWidth="1"/>
    <col min="135" max="16384" width="8.88671875" style="1"/>
  </cols>
  <sheetData>
    <row r="1" spans="2:134" ht="34.950000000000003" customHeight="1" x14ac:dyDescent="0.25">
      <c r="V1" s="296">
        <f t="shared" ref="V1:CG1" si="0">YEAR(V3)</f>
        <v>1900</v>
      </c>
      <c r="W1" s="296">
        <f t="shared" si="0"/>
        <v>1900</v>
      </c>
      <c r="X1" s="296">
        <f t="shared" si="0"/>
        <v>1900</v>
      </c>
      <c r="Y1" s="296">
        <f t="shared" si="0"/>
        <v>1900</v>
      </c>
      <c r="Z1" s="296">
        <f t="shared" si="0"/>
        <v>1900</v>
      </c>
      <c r="AA1" s="296">
        <f t="shared" si="0"/>
        <v>1900</v>
      </c>
      <c r="AB1" s="296">
        <f t="shared" si="0"/>
        <v>1900</v>
      </c>
      <c r="AC1" s="296">
        <f t="shared" si="0"/>
        <v>1900</v>
      </c>
      <c r="AD1" s="296">
        <f t="shared" si="0"/>
        <v>1900</v>
      </c>
      <c r="AE1" s="296">
        <f t="shared" si="0"/>
        <v>1900</v>
      </c>
      <c r="AF1" s="296">
        <f t="shared" si="0"/>
        <v>1900</v>
      </c>
      <c r="AG1" s="296">
        <f t="shared" si="0"/>
        <v>1900</v>
      </c>
      <c r="AH1" s="296">
        <f t="shared" si="0"/>
        <v>1901</v>
      </c>
      <c r="AI1" s="296">
        <f t="shared" si="0"/>
        <v>1901</v>
      </c>
      <c r="AJ1" s="296">
        <f t="shared" si="0"/>
        <v>1901</v>
      </c>
      <c r="AK1" s="296">
        <f t="shared" si="0"/>
        <v>1901</v>
      </c>
      <c r="AL1" s="296">
        <f t="shared" si="0"/>
        <v>1901</v>
      </c>
      <c r="AM1" s="296">
        <f t="shared" si="0"/>
        <v>1901</v>
      </c>
      <c r="AN1" s="296">
        <f t="shared" si="0"/>
        <v>1901</v>
      </c>
      <c r="AO1" s="296">
        <f t="shared" si="0"/>
        <v>1901</v>
      </c>
      <c r="AP1" s="296">
        <f t="shared" si="0"/>
        <v>1901</v>
      </c>
      <c r="AQ1" s="296">
        <f t="shared" si="0"/>
        <v>1901</v>
      </c>
      <c r="AR1" s="296">
        <f t="shared" si="0"/>
        <v>1901</v>
      </c>
      <c r="AS1" s="296">
        <f t="shared" si="0"/>
        <v>1901</v>
      </c>
      <c r="AT1" s="296">
        <f t="shared" si="0"/>
        <v>1902</v>
      </c>
      <c r="AU1" s="296">
        <f t="shared" si="0"/>
        <v>1902</v>
      </c>
      <c r="AV1" s="296">
        <f t="shared" si="0"/>
        <v>1902</v>
      </c>
      <c r="AW1" s="296">
        <f t="shared" si="0"/>
        <v>1902</v>
      </c>
      <c r="AX1" s="296">
        <f t="shared" si="0"/>
        <v>1902</v>
      </c>
      <c r="AY1" s="296">
        <f t="shared" si="0"/>
        <v>1902</v>
      </c>
      <c r="AZ1" s="296">
        <f t="shared" si="0"/>
        <v>1902</v>
      </c>
      <c r="BA1" s="296">
        <f t="shared" si="0"/>
        <v>1902</v>
      </c>
      <c r="BB1" s="296">
        <f t="shared" si="0"/>
        <v>1902</v>
      </c>
      <c r="BC1" s="296">
        <f t="shared" si="0"/>
        <v>1902</v>
      </c>
      <c r="BD1" s="296">
        <f t="shared" si="0"/>
        <v>1902</v>
      </c>
      <c r="BE1" s="296">
        <f t="shared" si="0"/>
        <v>1902</v>
      </c>
      <c r="BF1" s="296">
        <f t="shared" si="0"/>
        <v>1903</v>
      </c>
      <c r="BG1" s="296">
        <f t="shared" si="0"/>
        <v>1903</v>
      </c>
      <c r="BH1" s="296">
        <f t="shared" si="0"/>
        <v>1903</v>
      </c>
      <c r="BI1" s="296">
        <f t="shared" si="0"/>
        <v>1903</v>
      </c>
      <c r="BJ1" s="296">
        <f t="shared" si="0"/>
        <v>1903</v>
      </c>
      <c r="BK1" s="296">
        <f t="shared" si="0"/>
        <v>1903</v>
      </c>
      <c r="BL1" s="296">
        <f t="shared" si="0"/>
        <v>1903</v>
      </c>
      <c r="BM1" s="296">
        <f t="shared" si="0"/>
        <v>1903</v>
      </c>
      <c r="BN1" s="296">
        <f t="shared" si="0"/>
        <v>1903</v>
      </c>
      <c r="BO1" s="296">
        <f t="shared" si="0"/>
        <v>1903</v>
      </c>
      <c r="BP1" s="296">
        <f t="shared" si="0"/>
        <v>1903</v>
      </c>
      <c r="BQ1" s="296">
        <f t="shared" si="0"/>
        <v>1903</v>
      </c>
      <c r="BR1" s="296">
        <f t="shared" si="0"/>
        <v>1904</v>
      </c>
      <c r="BS1" s="296">
        <f t="shared" si="0"/>
        <v>1904</v>
      </c>
      <c r="BT1" s="296">
        <f t="shared" si="0"/>
        <v>1904</v>
      </c>
      <c r="BU1" s="296">
        <f t="shared" si="0"/>
        <v>1904</v>
      </c>
      <c r="BV1" s="296">
        <f t="shared" si="0"/>
        <v>1904</v>
      </c>
      <c r="BW1" s="296">
        <f t="shared" si="0"/>
        <v>1904</v>
      </c>
      <c r="BX1" s="296">
        <f t="shared" si="0"/>
        <v>1904</v>
      </c>
      <c r="BY1" s="296">
        <f t="shared" si="0"/>
        <v>1904</v>
      </c>
      <c r="BZ1" s="296">
        <f t="shared" si="0"/>
        <v>1904</v>
      </c>
      <c r="CA1" s="296">
        <f t="shared" si="0"/>
        <v>1904</v>
      </c>
      <c r="CB1" s="296">
        <f t="shared" si="0"/>
        <v>1904</v>
      </c>
      <c r="CC1" s="296">
        <f t="shared" si="0"/>
        <v>1904</v>
      </c>
      <c r="CD1" s="296">
        <f t="shared" si="0"/>
        <v>1905</v>
      </c>
      <c r="CE1" s="296">
        <f t="shared" si="0"/>
        <v>1905</v>
      </c>
      <c r="CF1" s="296">
        <f t="shared" si="0"/>
        <v>1905</v>
      </c>
      <c r="CG1" s="296">
        <f t="shared" si="0"/>
        <v>1905</v>
      </c>
      <c r="CH1" s="296">
        <f t="shared" ref="CH1:ED1" si="1">YEAR(CH3)</f>
        <v>1905</v>
      </c>
      <c r="CI1" s="296">
        <f t="shared" si="1"/>
        <v>1905</v>
      </c>
      <c r="CJ1" s="296">
        <f t="shared" si="1"/>
        <v>1905</v>
      </c>
      <c r="CK1" s="296">
        <f t="shared" si="1"/>
        <v>1905</v>
      </c>
      <c r="CL1" s="296">
        <f t="shared" si="1"/>
        <v>1905</v>
      </c>
      <c r="CM1" s="296">
        <f t="shared" si="1"/>
        <v>1905</v>
      </c>
      <c r="CN1" s="296">
        <f t="shared" si="1"/>
        <v>1905</v>
      </c>
      <c r="CO1" s="296">
        <f t="shared" si="1"/>
        <v>1905</v>
      </c>
      <c r="CP1" s="296">
        <f t="shared" si="1"/>
        <v>1906</v>
      </c>
      <c r="CQ1" s="296">
        <f t="shared" si="1"/>
        <v>1906</v>
      </c>
      <c r="CR1" s="296">
        <f t="shared" si="1"/>
        <v>1906</v>
      </c>
      <c r="CS1" s="296">
        <f t="shared" si="1"/>
        <v>1906</v>
      </c>
      <c r="CT1" s="296">
        <f t="shared" si="1"/>
        <v>1906</v>
      </c>
      <c r="CU1" s="296">
        <f t="shared" si="1"/>
        <v>1906</v>
      </c>
      <c r="CV1" s="296">
        <f t="shared" si="1"/>
        <v>1906</v>
      </c>
      <c r="CW1" s="296">
        <f t="shared" si="1"/>
        <v>1906</v>
      </c>
      <c r="CX1" s="296">
        <f t="shared" si="1"/>
        <v>1906</v>
      </c>
      <c r="CY1" s="296">
        <f t="shared" si="1"/>
        <v>1906</v>
      </c>
      <c r="CZ1" s="296">
        <f t="shared" si="1"/>
        <v>1906</v>
      </c>
      <c r="DA1" s="296">
        <f t="shared" si="1"/>
        <v>1906</v>
      </c>
      <c r="DB1" s="296">
        <f t="shared" si="1"/>
        <v>1907</v>
      </c>
      <c r="DC1" s="296">
        <f t="shared" si="1"/>
        <v>1907</v>
      </c>
      <c r="DD1" s="296">
        <f t="shared" si="1"/>
        <v>1907</v>
      </c>
      <c r="DE1" s="296">
        <f t="shared" si="1"/>
        <v>1907</v>
      </c>
      <c r="DF1" s="296">
        <f t="shared" si="1"/>
        <v>1907</v>
      </c>
      <c r="DG1" s="296">
        <f t="shared" si="1"/>
        <v>1907</v>
      </c>
      <c r="DH1" s="296">
        <f t="shared" si="1"/>
        <v>1907</v>
      </c>
      <c r="DI1" s="296">
        <f t="shared" si="1"/>
        <v>1907</v>
      </c>
      <c r="DJ1" s="296">
        <f t="shared" si="1"/>
        <v>1907</v>
      </c>
      <c r="DK1" s="296">
        <f t="shared" si="1"/>
        <v>1907</v>
      </c>
      <c r="DL1" s="296">
        <f t="shared" si="1"/>
        <v>1907</v>
      </c>
      <c r="DM1" s="296">
        <f t="shared" si="1"/>
        <v>1907</v>
      </c>
      <c r="DN1" s="296">
        <f t="shared" si="1"/>
        <v>1908</v>
      </c>
      <c r="DO1" s="296">
        <f t="shared" si="1"/>
        <v>1908</v>
      </c>
      <c r="DP1" s="296">
        <f t="shared" si="1"/>
        <v>1908</v>
      </c>
      <c r="DQ1" s="296">
        <f t="shared" si="1"/>
        <v>1908</v>
      </c>
      <c r="DR1" s="296">
        <f t="shared" si="1"/>
        <v>1908</v>
      </c>
      <c r="DS1" s="296">
        <f t="shared" si="1"/>
        <v>1908</v>
      </c>
      <c r="DT1" s="296">
        <f t="shared" si="1"/>
        <v>1908</v>
      </c>
      <c r="DU1" s="296">
        <f t="shared" si="1"/>
        <v>1908</v>
      </c>
      <c r="DV1" s="296">
        <f t="shared" si="1"/>
        <v>1908</v>
      </c>
      <c r="DW1" s="296">
        <f t="shared" si="1"/>
        <v>1908</v>
      </c>
      <c r="DX1" s="296">
        <f t="shared" si="1"/>
        <v>1908</v>
      </c>
      <c r="DY1" s="296">
        <f t="shared" si="1"/>
        <v>1908</v>
      </c>
      <c r="DZ1" s="296">
        <f t="shared" si="1"/>
        <v>1909</v>
      </c>
      <c r="EA1" s="296">
        <f t="shared" si="1"/>
        <v>1909</v>
      </c>
      <c r="EB1" s="296">
        <f t="shared" si="1"/>
        <v>1909</v>
      </c>
      <c r="EC1" s="296">
        <f t="shared" si="1"/>
        <v>1909</v>
      </c>
      <c r="ED1" s="296">
        <f t="shared" si="1"/>
        <v>1909</v>
      </c>
    </row>
    <row r="2" spans="2:134" ht="19.95" customHeight="1" thickBot="1" x14ac:dyDescent="0.3">
      <c r="B2" s="1233" t="s">
        <v>365</v>
      </c>
      <c r="C2" s="1233"/>
      <c r="L2" s="251" t="s">
        <v>368</v>
      </c>
      <c r="V2" s="251" t="s">
        <v>367</v>
      </c>
    </row>
    <row r="3" spans="2:134" ht="30" customHeight="1" x14ac:dyDescent="0.25">
      <c r="B3" s="212" t="s">
        <v>369</v>
      </c>
      <c r="C3" s="213" t="s">
        <v>357</v>
      </c>
      <c r="D3" s="213" t="s">
        <v>343</v>
      </c>
      <c r="E3" s="213" t="s">
        <v>114</v>
      </c>
      <c r="F3" s="213" t="s">
        <v>344</v>
      </c>
      <c r="G3" s="213" t="s">
        <v>345</v>
      </c>
      <c r="H3" s="213" t="s">
        <v>558</v>
      </c>
      <c r="I3" s="215" t="s">
        <v>363</v>
      </c>
      <c r="J3" s="215" t="s">
        <v>361</v>
      </c>
      <c r="K3" s="218" t="s">
        <v>577</v>
      </c>
      <c r="L3" s="217">
        <f>YEAR(开始时间)</f>
        <v>1900</v>
      </c>
      <c r="M3" s="215">
        <f t="shared" ref="M3:S3" si="2">L3+1</f>
        <v>1901</v>
      </c>
      <c r="N3" s="215">
        <f t="shared" si="2"/>
        <v>1902</v>
      </c>
      <c r="O3" s="215">
        <f t="shared" si="2"/>
        <v>1903</v>
      </c>
      <c r="P3" s="215">
        <f t="shared" si="2"/>
        <v>1904</v>
      </c>
      <c r="Q3" s="215">
        <f t="shared" si="2"/>
        <v>1905</v>
      </c>
      <c r="R3" s="215">
        <f t="shared" si="2"/>
        <v>1906</v>
      </c>
      <c r="S3" s="215">
        <f t="shared" si="2"/>
        <v>1907</v>
      </c>
      <c r="T3" s="215">
        <f t="shared" ref="T3:U3" si="3">S3+1</f>
        <v>1908</v>
      </c>
      <c r="U3" s="218">
        <f t="shared" si="3"/>
        <v>1909</v>
      </c>
      <c r="V3" s="252">
        <f>开始时间</f>
        <v>0</v>
      </c>
      <c r="W3" s="219">
        <f>DATE(YEAR(V3),MONTH(V3)+2,0)</f>
        <v>60</v>
      </c>
      <c r="X3" s="219">
        <f t="shared" ref="X3:CI3" si="4">DATE(YEAR(W3),MONTH(W3)+2,0)</f>
        <v>91</v>
      </c>
      <c r="Y3" s="219">
        <f t="shared" si="4"/>
        <v>121</v>
      </c>
      <c r="Z3" s="219">
        <f>DATE(YEAR(Y3),MONTH(Y3)+2,0)</f>
        <v>152</v>
      </c>
      <c r="AA3" s="219">
        <f t="shared" si="4"/>
        <v>182</v>
      </c>
      <c r="AB3" s="219">
        <f t="shared" si="4"/>
        <v>213</v>
      </c>
      <c r="AC3" s="219">
        <f t="shared" si="4"/>
        <v>244</v>
      </c>
      <c r="AD3" s="219">
        <f t="shared" si="4"/>
        <v>274</v>
      </c>
      <c r="AE3" s="219">
        <f t="shared" si="4"/>
        <v>305</v>
      </c>
      <c r="AF3" s="219">
        <f t="shared" si="4"/>
        <v>335</v>
      </c>
      <c r="AG3" s="219">
        <f t="shared" si="4"/>
        <v>366</v>
      </c>
      <c r="AH3" s="219">
        <f t="shared" si="4"/>
        <v>397</v>
      </c>
      <c r="AI3" s="219">
        <f t="shared" si="4"/>
        <v>425</v>
      </c>
      <c r="AJ3" s="219">
        <f t="shared" si="4"/>
        <v>456</v>
      </c>
      <c r="AK3" s="219">
        <f t="shared" si="4"/>
        <v>486</v>
      </c>
      <c r="AL3" s="219">
        <f t="shared" si="4"/>
        <v>517</v>
      </c>
      <c r="AM3" s="219">
        <f t="shared" si="4"/>
        <v>547</v>
      </c>
      <c r="AN3" s="219">
        <f t="shared" si="4"/>
        <v>578</v>
      </c>
      <c r="AO3" s="219">
        <f t="shared" si="4"/>
        <v>609</v>
      </c>
      <c r="AP3" s="219">
        <f t="shared" si="4"/>
        <v>639</v>
      </c>
      <c r="AQ3" s="219">
        <f t="shared" si="4"/>
        <v>670</v>
      </c>
      <c r="AR3" s="219">
        <f t="shared" si="4"/>
        <v>700</v>
      </c>
      <c r="AS3" s="219">
        <f t="shared" si="4"/>
        <v>731</v>
      </c>
      <c r="AT3" s="219">
        <f t="shared" si="4"/>
        <v>762</v>
      </c>
      <c r="AU3" s="219">
        <f t="shared" si="4"/>
        <v>790</v>
      </c>
      <c r="AV3" s="219">
        <f t="shared" si="4"/>
        <v>821</v>
      </c>
      <c r="AW3" s="219">
        <f t="shared" si="4"/>
        <v>851</v>
      </c>
      <c r="AX3" s="219">
        <f t="shared" si="4"/>
        <v>882</v>
      </c>
      <c r="AY3" s="219">
        <f t="shared" si="4"/>
        <v>912</v>
      </c>
      <c r="AZ3" s="219">
        <f t="shared" si="4"/>
        <v>943</v>
      </c>
      <c r="BA3" s="219">
        <f t="shared" si="4"/>
        <v>974</v>
      </c>
      <c r="BB3" s="219">
        <f t="shared" si="4"/>
        <v>1004</v>
      </c>
      <c r="BC3" s="219">
        <f t="shared" si="4"/>
        <v>1035</v>
      </c>
      <c r="BD3" s="219">
        <f t="shared" si="4"/>
        <v>1065</v>
      </c>
      <c r="BE3" s="219">
        <f t="shared" si="4"/>
        <v>1096</v>
      </c>
      <c r="BF3" s="219">
        <f t="shared" si="4"/>
        <v>1127</v>
      </c>
      <c r="BG3" s="219">
        <f t="shared" si="4"/>
        <v>1155</v>
      </c>
      <c r="BH3" s="219">
        <f t="shared" si="4"/>
        <v>1186</v>
      </c>
      <c r="BI3" s="219">
        <f t="shared" si="4"/>
        <v>1216</v>
      </c>
      <c r="BJ3" s="219">
        <f t="shared" si="4"/>
        <v>1247</v>
      </c>
      <c r="BK3" s="219">
        <f t="shared" si="4"/>
        <v>1277</v>
      </c>
      <c r="BL3" s="219">
        <f t="shared" si="4"/>
        <v>1308</v>
      </c>
      <c r="BM3" s="219">
        <f t="shared" si="4"/>
        <v>1339</v>
      </c>
      <c r="BN3" s="219">
        <f t="shared" si="4"/>
        <v>1369</v>
      </c>
      <c r="BO3" s="219">
        <f t="shared" si="4"/>
        <v>1400</v>
      </c>
      <c r="BP3" s="219">
        <f t="shared" si="4"/>
        <v>1430</v>
      </c>
      <c r="BQ3" s="219">
        <f t="shared" si="4"/>
        <v>1461</v>
      </c>
      <c r="BR3" s="219">
        <f t="shared" si="4"/>
        <v>1492</v>
      </c>
      <c r="BS3" s="219">
        <f t="shared" si="4"/>
        <v>1521</v>
      </c>
      <c r="BT3" s="219">
        <f t="shared" si="4"/>
        <v>1552</v>
      </c>
      <c r="BU3" s="219">
        <f t="shared" si="4"/>
        <v>1582</v>
      </c>
      <c r="BV3" s="219">
        <f t="shared" si="4"/>
        <v>1613</v>
      </c>
      <c r="BW3" s="219">
        <f t="shared" si="4"/>
        <v>1643</v>
      </c>
      <c r="BX3" s="219">
        <f t="shared" si="4"/>
        <v>1674</v>
      </c>
      <c r="BY3" s="219">
        <f t="shared" si="4"/>
        <v>1705</v>
      </c>
      <c r="BZ3" s="219">
        <f t="shared" si="4"/>
        <v>1735</v>
      </c>
      <c r="CA3" s="219">
        <f t="shared" si="4"/>
        <v>1766</v>
      </c>
      <c r="CB3" s="219">
        <f t="shared" si="4"/>
        <v>1796</v>
      </c>
      <c r="CC3" s="219">
        <f t="shared" si="4"/>
        <v>1827</v>
      </c>
      <c r="CD3" s="219">
        <f t="shared" si="4"/>
        <v>1858</v>
      </c>
      <c r="CE3" s="219">
        <f t="shared" si="4"/>
        <v>1886</v>
      </c>
      <c r="CF3" s="219">
        <f t="shared" si="4"/>
        <v>1917</v>
      </c>
      <c r="CG3" s="219">
        <f t="shared" si="4"/>
        <v>1947</v>
      </c>
      <c r="CH3" s="219">
        <f t="shared" si="4"/>
        <v>1978</v>
      </c>
      <c r="CI3" s="219">
        <f t="shared" si="4"/>
        <v>2008</v>
      </c>
      <c r="CJ3" s="219">
        <f t="shared" ref="CJ3:ED3" si="5">DATE(YEAR(CI3),MONTH(CI3)+2,0)</f>
        <v>2039</v>
      </c>
      <c r="CK3" s="219">
        <f t="shared" si="5"/>
        <v>2070</v>
      </c>
      <c r="CL3" s="219">
        <f t="shared" si="5"/>
        <v>2100</v>
      </c>
      <c r="CM3" s="219">
        <f t="shared" si="5"/>
        <v>2131</v>
      </c>
      <c r="CN3" s="219">
        <f t="shared" si="5"/>
        <v>2161</v>
      </c>
      <c r="CO3" s="219">
        <f t="shared" si="5"/>
        <v>2192</v>
      </c>
      <c r="CP3" s="219">
        <f t="shared" si="5"/>
        <v>2223</v>
      </c>
      <c r="CQ3" s="219">
        <f t="shared" si="5"/>
        <v>2251</v>
      </c>
      <c r="CR3" s="219">
        <f t="shared" si="5"/>
        <v>2282</v>
      </c>
      <c r="CS3" s="219">
        <f t="shared" si="5"/>
        <v>2312</v>
      </c>
      <c r="CT3" s="219">
        <f t="shared" si="5"/>
        <v>2343</v>
      </c>
      <c r="CU3" s="219">
        <f t="shared" si="5"/>
        <v>2373</v>
      </c>
      <c r="CV3" s="219">
        <f t="shared" si="5"/>
        <v>2404</v>
      </c>
      <c r="CW3" s="219">
        <f t="shared" si="5"/>
        <v>2435</v>
      </c>
      <c r="CX3" s="219">
        <f t="shared" si="5"/>
        <v>2465</v>
      </c>
      <c r="CY3" s="219">
        <f t="shared" si="5"/>
        <v>2496</v>
      </c>
      <c r="CZ3" s="219">
        <f t="shared" si="5"/>
        <v>2526</v>
      </c>
      <c r="DA3" s="219">
        <f t="shared" si="5"/>
        <v>2557</v>
      </c>
      <c r="DB3" s="219">
        <f t="shared" si="5"/>
        <v>2588</v>
      </c>
      <c r="DC3" s="219">
        <f t="shared" si="5"/>
        <v>2616</v>
      </c>
      <c r="DD3" s="219">
        <f t="shared" si="5"/>
        <v>2647</v>
      </c>
      <c r="DE3" s="219">
        <f t="shared" si="5"/>
        <v>2677</v>
      </c>
      <c r="DF3" s="219">
        <f t="shared" si="5"/>
        <v>2708</v>
      </c>
      <c r="DG3" s="219">
        <f t="shared" si="5"/>
        <v>2738</v>
      </c>
      <c r="DH3" s="219">
        <f t="shared" si="5"/>
        <v>2769</v>
      </c>
      <c r="DI3" s="219">
        <f t="shared" si="5"/>
        <v>2800</v>
      </c>
      <c r="DJ3" s="219">
        <f t="shared" si="5"/>
        <v>2830</v>
      </c>
      <c r="DK3" s="219">
        <f t="shared" si="5"/>
        <v>2861</v>
      </c>
      <c r="DL3" s="219">
        <f t="shared" si="5"/>
        <v>2891</v>
      </c>
      <c r="DM3" s="219">
        <f t="shared" si="5"/>
        <v>2922</v>
      </c>
      <c r="DN3" s="219">
        <f t="shared" si="5"/>
        <v>2953</v>
      </c>
      <c r="DO3" s="219">
        <f t="shared" si="5"/>
        <v>2982</v>
      </c>
      <c r="DP3" s="219">
        <f t="shared" si="5"/>
        <v>3013</v>
      </c>
      <c r="DQ3" s="219">
        <f t="shared" si="5"/>
        <v>3043</v>
      </c>
      <c r="DR3" s="219">
        <f t="shared" si="5"/>
        <v>3074</v>
      </c>
      <c r="DS3" s="219">
        <f t="shared" si="5"/>
        <v>3104</v>
      </c>
      <c r="DT3" s="219">
        <f t="shared" si="5"/>
        <v>3135</v>
      </c>
      <c r="DU3" s="219">
        <f t="shared" si="5"/>
        <v>3166</v>
      </c>
      <c r="DV3" s="219">
        <f t="shared" si="5"/>
        <v>3196</v>
      </c>
      <c r="DW3" s="219">
        <f t="shared" si="5"/>
        <v>3227</v>
      </c>
      <c r="DX3" s="219">
        <f t="shared" si="5"/>
        <v>3257</v>
      </c>
      <c r="DY3" s="219">
        <f t="shared" si="5"/>
        <v>3288</v>
      </c>
      <c r="DZ3" s="219">
        <f t="shared" si="5"/>
        <v>3319</v>
      </c>
      <c r="EA3" s="219">
        <f t="shared" si="5"/>
        <v>3347</v>
      </c>
      <c r="EB3" s="219">
        <f t="shared" si="5"/>
        <v>3378</v>
      </c>
      <c r="EC3" s="219">
        <f t="shared" si="5"/>
        <v>3408</v>
      </c>
      <c r="ED3" s="220">
        <f t="shared" si="5"/>
        <v>3439</v>
      </c>
    </row>
    <row r="4" spans="2:134" ht="16.05" customHeight="1" x14ac:dyDescent="0.25">
      <c r="B4" s="1235" t="s">
        <v>573</v>
      </c>
      <c r="C4" s="246"/>
      <c r="D4" s="246"/>
      <c r="E4" s="246"/>
      <c r="F4" s="241" t="s">
        <v>366</v>
      </c>
      <c r="G4" s="246" t="s">
        <v>352</v>
      </c>
      <c r="H4" s="266"/>
      <c r="I4" s="266">
        <f t="shared" ref="I4:I6" si="6">J4-H4</f>
        <v>0</v>
      </c>
      <c r="J4" s="266">
        <f>SUM(V4:ED4)</f>
        <v>0</v>
      </c>
      <c r="K4" s="452">
        <f ca="1">K9+K62+K115+K168+K221</f>
        <v>0</v>
      </c>
      <c r="L4" s="267">
        <f>SUMIF($V$1:$ED$1,L$3,$V4:$ED4)</f>
        <v>0</v>
      </c>
      <c r="M4" s="266">
        <f>SUMIF($V$1:$ED$1,M$3,$V4:$ED4)</f>
        <v>0</v>
      </c>
      <c r="N4" s="266">
        <f t="shared" ref="M4:U6" si="7">SUMIF($V$1:$ED$1,N$3,$V4:$ED4)</f>
        <v>0</v>
      </c>
      <c r="O4" s="266">
        <f t="shared" si="7"/>
        <v>0</v>
      </c>
      <c r="P4" s="266">
        <f t="shared" si="7"/>
        <v>0</v>
      </c>
      <c r="Q4" s="266">
        <f t="shared" si="7"/>
        <v>0</v>
      </c>
      <c r="R4" s="266">
        <f t="shared" si="7"/>
        <v>0</v>
      </c>
      <c r="S4" s="266">
        <f t="shared" si="7"/>
        <v>0</v>
      </c>
      <c r="T4" s="266">
        <f t="shared" si="7"/>
        <v>0</v>
      </c>
      <c r="U4" s="268">
        <f t="shared" si="7"/>
        <v>0</v>
      </c>
      <c r="V4" s="269">
        <f>V9+V62+V115+V168+V221</f>
        <v>0</v>
      </c>
      <c r="W4" s="266">
        <f t="shared" ref="W4:CH4" si="8">W9+W62+W115+W168+W221</f>
        <v>0</v>
      </c>
      <c r="X4" s="266">
        <f t="shared" si="8"/>
        <v>0</v>
      </c>
      <c r="Y4" s="266">
        <f t="shared" si="8"/>
        <v>0</v>
      </c>
      <c r="Z4" s="266">
        <f t="shared" si="8"/>
        <v>0</v>
      </c>
      <c r="AA4" s="266">
        <f t="shared" si="8"/>
        <v>0</v>
      </c>
      <c r="AB4" s="266">
        <f t="shared" si="8"/>
        <v>0</v>
      </c>
      <c r="AC4" s="266">
        <f t="shared" si="8"/>
        <v>0</v>
      </c>
      <c r="AD4" s="266">
        <f t="shared" si="8"/>
        <v>0</v>
      </c>
      <c r="AE4" s="266">
        <f t="shared" si="8"/>
        <v>0</v>
      </c>
      <c r="AF4" s="266">
        <f t="shared" si="8"/>
        <v>0</v>
      </c>
      <c r="AG4" s="266">
        <f t="shared" si="8"/>
        <v>0</v>
      </c>
      <c r="AH4" s="266">
        <f t="shared" si="8"/>
        <v>0</v>
      </c>
      <c r="AI4" s="266">
        <f t="shared" si="8"/>
        <v>0</v>
      </c>
      <c r="AJ4" s="266">
        <f t="shared" si="8"/>
        <v>0</v>
      </c>
      <c r="AK4" s="266">
        <f t="shared" si="8"/>
        <v>0</v>
      </c>
      <c r="AL4" s="266">
        <f t="shared" si="8"/>
        <v>0</v>
      </c>
      <c r="AM4" s="266">
        <f t="shared" si="8"/>
        <v>0</v>
      </c>
      <c r="AN4" s="266">
        <f t="shared" si="8"/>
        <v>0</v>
      </c>
      <c r="AO4" s="266">
        <f t="shared" si="8"/>
        <v>0</v>
      </c>
      <c r="AP4" s="266">
        <f t="shared" si="8"/>
        <v>0</v>
      </c>
      <c r="AQ4" s="266">
        <f t="shared" si="8"/>
        <v>0</v>
      </c>
      <c r="AR4" s="266">
        <f t="shared" si="8"/>
        <v>0</v>
      </c>
      <c r="AS4" s="266">
        <f t="shared" si="8"/>
        <v>0</v>
      </c>
      <c r="AT4" s="266">
        <f t="shared" si="8"/>
        <v>0</v>
      </c>
      <c r="AU4" s="266">
        <f t="shared" si="8"/>
        <v>0</v>
      </c>
      <c r="AV4" s="266">
        <f t="shared" si="8"/>
        <v>0</v>
      </c>
      <c r="AW4" s="266">
        <f t="shared" si="8"/>
        <v>0</v>
      </c>
      <c r="AX4" s="266">
        <f t="shared" si="8"/>
        <v>0</v>
      </c>
      <c r="AY4" s="266">
        <f t="shared" si="8"/>
        <v>0</v>
      </c>
      <c r="AZ4" s="266">
        <f t="shared" si="8"/>
        <v>0</v>
      </c>
      <c r="BA4" s="266">
        <f t="shared" si="8"/>
        <v>0</v>
      </c>
      <c r="BB4" s="266">
        <f t="shared" si="8"/>
        <v>0</v>
      </c>
      <c r="BC4" s="266">
        <f t="shared" si="8"/>
        <v>0</v>
      </c>
      <c r="BD4" s="266">
        <f t="shared" si="8"/>
        <v>0</v>
      </c>
      <c r="BE4" s="266">
        <f t="shared" si="8"/>
        <v>0</v>
      </c>
      <c r="BF4" s="266">
        <f t="shared" si="8"/>
        <v>0</v>
      </c>
      <c r="BG4" s="266">
        <f t="shared" si="8"/>
        <v>0</v>
      </c>
      <c r="BH4" s="266">
        <f t="shared" si="8"/>
        <v>0</v>
      </c>
      <c r="BI4" s="266">
        <f t="shared" si="8"/>
        <v>0</v>
      </c>
      <c r="BJ4" s="266">
        <f t="shared" si="8"/>
        <v>0</v>
      </c>
      <c r="BK4" s="266">
        <f t="shared" si="8"/>
        <v>0</v>
      </c>
      <c r="BL4" s="266">
        <f t="shared" si="8"/>
        <v>0</v>
      </c>
      <c r="BM4" s="266">
        <f t="shared" si="8"/>
        <v>0</v>
      </c>
      <c r="BN4" s="266">
        <f t="shared" si="8"/>
        <v>0</v>
      </c>
      <c r="BO4" s="266">
        <f t="shared" si="8"/>
        <v>0</v>
      </c>
      <c r="BP4" s="266">
        <f t="shared" si="8"/>
        <v>0</v>
      </c>
      <c r="BQ4" s="266">
        <f t="shared" si="8"/>
        <v>0</v>
      </c>
      <c r="BR4" s="266">
        <f t="shared" si="8"/>
        <v>0</v>
      </c>
      <c r="BS4" s="266">
        <f t="shared" si="8"/>
        <v>0</v>
      </c>
      <c r="BT4" s="266">
        <f t="shared" si="8"/>
        <v>0</v>
      </c>
      <c r="BU4" s="266">
        <f t="shared" si="8"/>
        <v>0</v>
      </c>
      <c r="BV4" s="266">
        <f t="shared" si="8"/>
        <v>0</v>
      </c>
      <c r="BW4" s="266">
        <f t="shared" si="8"/>
        <v>0</v>
      </c>
      <c r="BX4" s="266">
        <f t="shared" si="8"/>
        <v>0</v>
      </c>
      <c r="BY4" s="266">
        <f t="shared" si="8"/>
        <v>0</v>
      </c>
      <c r="BZ4" s="266">
        <f t="shared" si="8"/>
        <v>0</v>
      </c>
      <c r="CA4" s="266">
        <f t="shared" si="8"/>
        <v>0</v>
      </c>
      <c r="CB4" s="266">
        <f t="shared" si="8"/>
        <v>0</v>
      </c>
      <c r="CC4" s="266">
        <f t="shared" si="8"/>
        <v>0</v>
      </c>
      <c r="CD4" s="266">
        <f t="shared" si="8"/>
        <v>0</v>
      </c>
      <c r="CE4" s="266">
        <f t="shared" si="8"/>
        <v>0</v>
      </c>
      <c r="CF4" s="266">
        <f t="shared" si="8"/>
        <v>0</v>
      </c>
      <c r="CG4" s="266">
        <f t="shared" si="8"/>
        <v>0</v>
      </c>
      <c r="CH4" s="266">
        <f t="shared" si="8"/>
        <v>0</v>
      </c>
      <c r="CI4" s="266">
        <f t="shared" ref="CI4:ED4" si="9">CI9+CI62+CI115+CI168+CI221</f>
        <v>0</v>
      </c>
      <c r="CJ4" s="266">
        <f t="shared" si="9"/>
        <v>0</v>
      </c>
      <c r="CK4" s="266">
        <f t="shared" si="9"/>
        <v>0</v>
      </c>
      <c r="CL4" s="266">
        <f t="shared" si="9"/>
        <v>0</v>
      </c>
      <c r="CM4" s="266">
        <f t="shared" si="9"/>
        <v>0</v>
      </c>
      <c r="CN4" s="266">
        <f t="shared" si="9"/>
        <v>0</v>
      </c>
      <c r="CO4" s="266">
        <f t="shared" si="9"/>
        <v>0</v>
      </c>
      <c r="CP4" s="266">
        <f t="shared" si="9"/>
        <v>0</v>
      </c>
      <c r="CQ4" s="266">
        <f t="shared" si="9"/>
        <v>0</v>
      </c>
      <c r="CR4" s="266">
        <f t="shared" si="9"/>
        <v>0</v>
      </c>
      <c r="CS4" s="266">
        <f t="shared" si="9"/>
        <v>0</v>
      </c>
      <c r="CT4" s="266">
        <f t="shared" si="9"/>
        <v>0</v>
      </c>
      <c r="CU4" s="266">
        <f t="shared" si="9"/>
        <v>0</v>
      </c>
      <c r="CV4" s="266">
        <f t="shared" si="9"/>
        <v>0</v>
      </c>
      <c r="CW4" s="266">
        <f t="shared" si="9"/>
        <v>0</v>
      </c>
      <c r="CX4" s="266">
        <f t="shared" si="9"/>
        <v>0</v>
      </c>
      <c r="CY4" s="266">
        <f t="shared" si="9"/>
        <v>0</v>
      </c>
      <c r="CZ4" s="266">
        <f t="shared" si="9"/>
        <v>0</v>
      </c>
      <c r="DA4" s="266">
        <f t="shared" si="9"/>
        <v>0</v>
      </c>
      <c r="DB4" s="266">
        <f t="shared" si="9"/>
        <v>0</v>
      </c>
      <c r="DC4" s="266">
        <f t="shared" si="9"/>
        <v>0</v>
      </c>
      <c r="DD4" s="266">
        <f t="shared" si="9"/>
        <v>0</v>
      </c>
      <c r="DE4" s="266">
        <f t="shared" si="9"/>
        <v>0</v>
      </c>
      <c r="DF4" s="266">
        <f t="shared" si="9"/>
        <v>0</v>
      </c>
      <c r="DG4" s="266">
        <f t="shared" si="9"/>
        <v>0</v>
      </c>
      <c r="DH4" s="266">
        <f t="shared" si="9"/>
        <v>0</v>
      </c>
      <c r="DI4" s="266">
        <f t="shared" si="9"/>
        <v>0</v>
      </c>
      <c r="DJ4" s="266">
        <f t="shared" si="9"/>
        <v>0</v>
      </c>
      <c r="DK4" s="266">
        <f t="shared" si="9"/>
        <v>0</v>
      </c>
      <c r="DL4" s="266">
        <f t="shared" si="9"/>
        <v>0</v>
      </c>
      <c r="DM4" s="266">
        <f t="shared" si="9"/>
        <v>0</v>
      </c>
      <c r="DN4" s="266">
        <f t="shared" si="9"/>
        <v>0</v>
      </c>
      <c r="DO4" s="266">
        <f t="shared" si="9"/>
        <v>0</v>
      </c>
      <c r="DP4" s="266">
        <f t="shared" si="9"/>
        <v>0</v>
      </c>
      <c r="DQ4" s="266">
        <f t="shared" si="9"/>
        <v>0</v>
      </c>
      <c r="DR4" s="266">
        <f t="shared" si="9"/>
        <v>0</v>
      </c>
      <c r="DS4" s="266">
        <f t="shared" si="9"/>
        <v>0</v>
      </c>
      <c r="DT4" s="266">
        <f t="shared" si="9"/>
        <v>0</v>
      </c>
      <c r="DU4" s="266">
        <f t="shared" si="9"/>
        <v>0</v>
      </c>
      <c r="DV4" s="266">
        <f t="shared" si="9"/>
        <v>0</v>
      </c>
      <c r="DW4" s="266">
        <f t="shared" si="9"/>
        <v>0</v>
      </c>
      <c r="DX4" s="266">
        <f t="shared" si="9"/>
        <v>0</v>
      </c>
      <c r="DY4" s="266">
        <f t="shared" si="9"/>
        <v>0</v>
      </c>
      <c r="DZ4" s="266">
        <f t="shared" si="9"/>
        <v>0</v>
      </c>
      <c r="EA4" s="266">
        <f t="shared" si="9"/>
        <v>0</v>
      </c>
      <c r="EB4" s="266">
        <f t="shared" si="9"/>
        <v>0</v>
      </c>
      <c r="EC4" s="266">
        <f t="shared" si="9"/>
        <v>0</v>
      </c>
      <c r="ED4" s="268">
        <f t="shared" si="9"/>
        <v>0</v>
      </c>
    </row>
    <row r="5" spans="2:134" ht="16.05" customHeight="1" x14ac:dyDescent="0.25">
      <c r="B5" s="1236"/>
      <c r="C5" s="246"/>
      <c r="D5" s="246"/>
      <c r="E5" s="246"/>
      <c r="F5" s="241" t="s">
        <v>347</v>
      </c>
      <c r="G5" s="246" t="s">
        <v>353</v>
      </c>
      <c r="H5" s="266"/>
      <c r="I5" s="266">
        <f t="shared" si="6"/>
        <v>0</v>
      </c>
      <c r="J5" s="266">
        <f>SUM(V5:ED5)</f>
        <v>0</v>
      </c>
      <c r="K5" s="452">
        <f t="shared" ref="K5" ca="1" si="10">K10+K63+K116+K169+K222</f>
        <v>0</v>
      </c>
      <c r="L5" s="267">
        <f t="shared" ref="L5:L6" si="11">SUMIF($V$1:$ED$1,L$3,$V5:$ED5)</f>
        <v>0</v>
      </c>
      <c r="M5" s="266">
        <f t="shared" si="7"/>
        <v>0</v>
      </c>
      <c r="N5" s="266">
        <f t="shared" si="7"/>
        <v>0</v>
      </c>
      <c r="O5" s="266">
        <f t="shared" si="7"/>
        <v>0</v>
      </c>
      <c r="P5" s="266">
        <f t="shared" si="7"/>
        <v>0</v>
      </c>
      <c r="Q5" s="266">
        <f t="shared" si="7"/>
        <v>0</v>
      </c>
      <c r="R5" s="266">
        <f t="shared" si="7"/>
        <v>0</v>
      </c>
      <c r="S5" s="266">
        <f t="shared" si="7"/>
        <v>0</v>
      </c>
      <c r="T5" s="266">
        <f t="shared" si="7"/>
        <v>0</v>
      </c>
      <c r="U5" s="268">
        <f t="shared" si="7"/>
        <v>0</v>
      </c>
      <c r="V5" s="269">
        <f t="shared" ref="V5:CG5" si="12">V10+V63+V116+V169+V222</f>
        <v>0</v>
      </c>
      <c r="W5" s="266">
        <f t="shared" si="12"/>
        <v>0</v>
      </c>
      <c r="X5" s="266">
        <f t="shared" si="12"/>
        <v>0</v>
      </c>
      <c r="Y5" s="266">
        <f t="shared" si="12"/>
        <v>0</v>
      </c>
      <c r="Z5" s="266">
        <f t="shared" si="12"/>
        <v>0</v>
      </c>
      <c r="AA5" s="266">
        <f t="shared" si="12"/>
        <v>0</v>
      </c>
      <c r="AB5" s="266">
        <f t="shared" si="12"/>
        <v>0</v>
      </c>
      <c r="AC5" s="266">
        <f t="shared" si="12"/>
        <v>0</v>
      </c>
      <c r="AD5" s="266">
        <f t="shared" si="12"/>
        <v>0</v>
      </c>
      <c r="AE5" s="266">
        <f t="shared" si="12"/>
        <v>0</v>
      </c>
      <c r="AF5" s="266">
        <f t="shared" si="12"/>
        <v>0</v>
      </c>
      <c r="AG5" s="266">
        <f t="shared" si="12"/>
        <v>0</v>
      </c>
      <c r="AH5" s="266">
        <f t="shared" si="12"/>
        <v>0</v>
      </c>
      <c r="AI5" s="266">
        <f t="shared" si="12"/>
        <v>0</v>
      </c>
      <c r="AJ5" s="266">
        <f t="shared" si="12"/>
        <v>0</v>
      </c>
      <c r="AK5" s="266">
        <f t="shared" si="12"/>
        <v>0</v>
      </c>
      <c r="AL5" s="266">
        <f t="shared" si="12"/>
        <v>0</v>
      </c>
      <c r="AM5" s="266">
        <f t="shared" si="12"/>
        <v>0</v>
      </c>
      <c r="AN5" s="266">
        <f t="shared" si="12"/>
        <v>0</v>
      </c>
      <c r="AO5" s="266">
        <f t="shared" si="12"/>
        <v>0</v>
      </c>
      <c r="AP5" s="266">
        <f t="shared" si="12"/>
        <v>0</v>
      </c>
      <c r="AQ5" s="266">
        <f t="shared" si="12"/>
        <v>0</v>
      </c>
      <c r="AR5" s="266">
        <f t="shared" si="12"/>
        <v>0</v>
      </c>
      <c r="AS5" s="266">
        <f t="shared" si="12"/>
        <v>0</v>
      </c>
      <c r="AT5" s="266">
        <f t="shared" si="12"/>
        <v>0</v>
      </c>
      <c r="AU5" s="266">
        <f t="shared" si="12"/>
        <v>0</v>
      </c>
      <c r="AV5" s="266">
        <f t="shared" si="12"/>
        <v>0</v>
      </c>
      <c r="AW5" s="266">
        <f t="shared" si="12"/>
        <v>0</v>
      </c>
      <c r="AX5" s="266">
        <f t="shared" si="12"/>
        <v>0</v>
      </c>
      <c r="AY5" s="266">
        <f t="shared" si="12"/>
        <v>0</v>
      </c>
      <c r="AZ5" s="266">
        <f t="shared" si="12"/>
        <v>0</v>
      </c>
      <c r="BA5" s="266">
        <f t="shared" si="12"/>
        <v>0</v>
      </c>
      <c r="BB5" s="266">
        <f t="shared" si="12"/>
        <v>0</v>
      </c>
      <c r="BC5" s="266">
        <f t="shared" si="12"/>
        <v>0</v>
      </c>
      <c r="BD5" s="266">
        <f t="shared" si="12"/>
        <v>0</v>
      </c>
      <c r="BE5" s="266">
        <f t="shared" si="12"/>
        <v>0</v>
      </c>
      <c r="BF5" s="266">
        <f t="shared" si="12"/>
        <v>0</v>
      </c>
      <c r="BG5" s="266">
        <f t="shared" si="12"/>
        <v>0</v>
      </c>
      <c r="BH5" s="266">
        <f t="shared" si="12"/>
        <v>0</v>
      </c>
      <c r="BI5" s="266">
        <f t="shared" si="12"/>
        <v>0</v>
      </c>
      <c r="BJ5" s="266">
        <f t="shared" si="12"/>
        <v>0</v>
      </c>
      <c r="BK5" s="266">
        <f t="shared" si="12"/>
        <v>0</v>
      </c>
      <c r="BL5" s="266">
        <f t="shared" si="12"/>
        <v>0</v>
      </c>
      <c r="BM5" s="266">
        <f t="shared" si="12"/>
        <v>0</v>
      </c>
      <c r="BN5" s="266">
        <f t="shared" si="12"/>
        <v>0</v>
      </c>
      <c r="BO5" s="266">
        <f t="shared" si="12"/>
        <v>0</v>
      </c>
      <c r="BP5" s="266">
        <f t="shared" si="12"/>
        <v>0</v>
      </c>
      <c r="BQ5" s="266">
        <f t="shared" si="12"/>
        <v>0</v>
      </c>
      <c r="BR5" s="266">
        <f t="shared" si="12"/>
        <v>0</v>
      </c>
      <c r="BS5" s="266">
        <f t="shared" si="12"/>
        <v>0</v>
      </c>
      <c r="BT5" s="266">
        <f t="shared" si="12"/>
        <v>0</v>
      </c>
      <c r="BU5" s="266">
        <f t="shared" si="12"/>
        <v>0</v>
      </c>
      <c r="BV5" s="266">
        <f t="shared" si="12"/>
        <v>0</v>
      </c>
      <c r="BW5" s="266">
        <f t="shared" si="12"/>
        <v>0</v>
      </c>
      <c r="BX5" s="266">
        <f t="shared" si="12"/>
        <v>0</v>
      </c>
      <c r="BY5" s="266">
        <f t="shared" si="12"/>
        <v>0</v>
      </c>
      <c r="BZ5" s="266">
        <f t="shared" si="12"/>
        <v>0</v>
      </c>
      <c r="CA5" s="266">
        <f t="shared" si="12"/>
        <v>0</v>
      </c>
      <c r="CB5" s="266">
        <f t="shared" si="12"/>
        <v>0</v>
      </c>
      <c r="CC5" s="266">
        <f t="shared" si="12"/>
        <v>0</v>
      </c>
      <c r="CD5" s="266">
        <f t="shared" si="12"/>
        <v>0</v>
      </c>
      <c r="CE5" s="266">
        <f t="shared" si="12"/>
        <v>0</v>
      </c>
      <c r="CF5" s="266">
        <f t="shared" si="12"/>
        <v>0</v>
      </c>
      <c r="CG5" s="266">
        <f t="shared" si="12"/>
        <v>0</v>
      </c>
      <c r="CH5" s="266">
        <f t="shared" ref="CH5:ED5" si="13">CH10+CH63+CH116+CH169+CH222</f>
        <v>0</v>
      </c>
      <c r="CI5" s="266">
        <f t="shared" si="13"/>
        <v>0</v>
      </c>
      <c r="CJ5" s="266">
        <f t="shared" si="13"/>
        <v>0</v>
      </c>
      <c r="CK5" s="266">
        <f t="shared" si="13"/>
        <v>0</v>
      </c>
      <c r="CL5" s="266">
        <f t="shared" si="13"/>
        <v>0</v>
      </c>
      <c r="CM5" s="266">
        <f t="shared" si="13"/>
        <v>0</v>
      </c>
      <c r="CN5" s="266">
        <f t="shared" si="13"/>
        <v>0</v>
      </c>
      <c r="CO5" s="266">
        <f t="shared" si="13"/>
        <v>0</v>
      </c>
      <c r="CP5" s="266">
        <f t="shared" si="13"/>
        <v>0</v>
      </c>
      <c r="CQ5" s="266">
        <f t="shared" si="13"/>
        <v>0</v>
      </c>
      <c r="CR5" s="266">
        <f t="shared" si="13"/>
        <v>0</v>
      </c>
      <c r="CS5" s="266">
        <f t="shared" si="13"/>
        <v>0</v>
      </c>
      <c r="CT5" s="266">
        <f t="shared" si="13"/>
        <v>0</v>
      </c>
      <c r="CU5" s="266">
        <f t="shared" si="13"/>
        <v>0</v>
      </c>
      <c r="CV5" s="266">
        <f t="shared" si="13"/>
        <v>0</v>
      </c>
      <c r="CW5" s="266">
        <f t="shared" si="13"/>
        <v>0</v>
      </c>
      <c r="CX5" s="266">
        <f t="shared" si="13"/>
        <v>0</v>
      </c>
      <c r="CY5" s="266">
        <f t="shared" si="13"/>
        <v>0</v>
      </c>
      <c r="CZ5" s="266">
        <f t="shared" si="13"/>
        <v>0</v>
      </c>
      <c r="DA5" s="266">
        <f t="shared" si="13"/>
        <v>0</v>
      </c>
      <c r="DB5" s="266">
        <f t="shared" si="13"/>
        <v>0</v>
      </c>
      <c r="DC5" s="266">
        <f t="shared" si="13"/>
        <v>0</v>
      </c>
      <c r="DD5" s="266">
        <f t="shared" si="13"/>
        <v>0</v>
      </c>
      <c r="DE5" s="266">
        <f t="shared" si="13"/>
        <v>0</v>
      </c>
      <c r="DF5" s="266">
        <f t="shared" si="13"/>
        <v>0</v>
      </c>
      <c r="DG5" s="266">
        <f t="shared" si="13"/>
        <v>0</v>
      </c>
      <c r="DH5" s="266">
        <f t="shared" si="13"/>
        <v>0</v>
      </c>
      <c r="DI5" s="266">
        <f t="shared" si="13"/>
        <v>0</v>
      </c>
      <c r="DJ5" s="266">
        <f t="shared" si="13"/>
        <v>0</v>
      </c>
      <c r="DK5" s="266">
        <f t="shared" si="13"/>
        <v>0</v>
      </c>
      <c r="DL5" s="266">
        <f t="shared" si="13"/>
        <v>0</v>
      </c>
      <c r="DM5" s="266">
        <f t="shared" si="13"/>
        <v>0</v>
      </c>
      <c r="DN5" s="266">
        <f t="shared" si="13"/>
        <v>0</v>
      </c>
      <c r="DO5" s="266">
        <f t="shared" si="13"/>
        <v>0</v>
      </c>
      <c r="DP5" s="266">
        <f t="shared" si="13"/>
        <v>0</v>
      </c>
      <c r="DQ5" s="266">
        <f t="shared" si="13"/>
        <v>0</v>
      </c>
      <c r="DR5" s="266">
        <f t="shared" si="13"/>
        <v>0</v>
      </c>
      <c r="DS5" s="266">
        <f t="shared" si="13"/>
        <v>0</v>
      </c>
      <c r="DT5" s="266">
        <f t="shared" si="13"/>
        <v>0</v>
      </c>
      <c r="DU5" s="266">
        <f t="shared" si="13"/>
        <v>0</v>
      </c>
      <c r="DV5" s="266">
        <f t="shared" si="13"/>
        <v>0</v>
      </c>
      <c r="DW5" s="266">
        <f t="shared" si="13"/>
        <v>0</v>
      </c>
      <c r="DX5" s="266">
        <f t="shared" si="13"/>
        <v>0</v>
      </c>
      <c r="DY5" s="266">
        <f t="shared" si="13"/>
        <v>0</v>
      </c>
      <c r="DZ5" s="266">
        <f t="shared" si="13"/>
        <v>0</v>
      </c>
      <c r="EA5" s="266">
        <f t="shared" si="13"/>
        <v>0</v>
      </c>
      <c r="EB5" s="266">
        <f t="shared" si="13"/>
        <v>0</v>
      </c>
      <c r="EC5" s="266">
        <f t="shared" si="13"/>
        <v>0</v>
      </c>
      <c r="ED5" s="268">
        <f t="shared" si="13"/>
        <v>0</v>
      </c>
    </row>
    <row r="6" spans="2:134" ht="16.05" customHeight="1" x14ac:dyDescent="0.25">
      <c r="B6" s="1236"/>
      <c r="C6" s="246"/>
      <c r="D6" s="246"/>
      <c r="E6" s="246"/>
      <c r="F6" s="241" t="s">
        <v>349</v>
      </c>
      <c r="G6" s="246" t="s">
        <v>353</v>
      </c>
      <c r="H6" s="266"/>
      <c r="I6" s="266">
        <f t="shared" si="6"/>
        <v>0</v>
      </c>
      <c r="J6" s="266">
        <f>SUM(V6:ED6)</f>
        <v>0</v>
      </c>
      <c r="K6" s="452">
        <f t="shared" ref="K6" ca="1" si="14">K11+K64+K117+K170+K223</f>
        <v>0</v>
      </c>
      <c r="L6" s="267">
        <f t="shared" si="11"/>
        <v>0</v>
      </c>
      <c r="M6" s="266">
        <f t="shared" si="7"/>
        <v>0</v>
      </c>
      <c r="N6" s="266">
        <f t="shared" si="7"/>
        <v>0</v>
      </c>
      <c r="O6" s="266">
        <f t="shared" si="7"/>
        <v>0</v>
      </c>
      <c r="P6" s="266">
        <f t="shared" si="7"/>
        <v>0</v>
      </c>
      <c r="Q6" s="266">
        <f t="shared" si="7"/>
        <v>0</v>
      </c>
      <c r="R6" s="266">
        <f t="shared" si="7"/>
        <v>0</v>
      </c>
      <c r="S6" s="266">
        <f t="shared" si="7"/>
        <v>0</v>
      </c>
      <c r="T6" s="266">
        <f t="shared" si="7"/>
        <v>0</v>
      </c>
      <c r="U6" s="268">
        <f t="shared" si="7"/>
        <v>0</v>
      </c>
      <c r="V6" s="269">
        <f t="shared" ref="V6:CG6" si="15">V11+V64+V117+V170+V223</f>
        <v>0</v>
      </c>
      <c r="W6" s="266">
        <f t="shared" si="15"/>
        <v>0</v>
      </c>
      <c r="X6" s="266">
        <f t="shared" si="15"/>
        <v>0</v>
      </c>
      <c r="Y6" s="266">
        <f t="shared" si="15"/>
        <v>0</v>
      </c>
      <c r="Z6" s="266">
        <f t="shared" si="15"/>
        <v>0</v>
      </c>
      <c r="AA6" s="266">
        <f t="shared" si="15"/>
        <v>0</v>
      </c>
      <c r="AB6" s="266">
        <f t="shared" si="15"/>
        <v>0</v>
      </c>
      <c r="AC6" s="266">
        <f t="shared" si="15"/>
        <v>0</v>
      </c>
      <c r="AD6" s="266">
        <f t="shared" si="15"/>
        <v>0</v>
      </c>
      <c r="AE6" s="266">
        <f t="shared" si="15"/>
        <v>0</v>
      </c>
      <c r="AF6" s="266">
        <f t="shared" si="15"/>
        <v>0</v>
      </c>
      <c r="AG6" s="266">
        <f t="shared" si="15"/>
        <v>0</v>
      </c>
      <c r="AH6" s="266">
        <f t="shared" si="15"/>
        <v>0</v>
      </c>
      <c r="AI6" s="266">
        <f t="shared" si="15"/>
        <v>0</v>
      </c>
      <c r="AJ6" s="266">
        <f t="shared" si="15"/>
        <v>0</v>
      </c>
      <c r="AK6" s="266">
        <f t="shared" si="15"/>
        <v>0</v>
      </c>
      <c r="AL6" s="266">
        <f t="shared" si="15"/>
        <v>0</v>
      </c>
      <c r="AM6" s="266">
        <f t="shared" si="15"/>
        <v>0</v>
      </c>
      <c r="AN6" s="266">
        <f t="shared" si="15"/>
        <v>0</v>
      </c>
      <c r="AO6" s="266">
        <f t="shared" si="15"/>
        <v>0</v>
      </c>
      <c r="AP6" s="266">
        <f t="shared" si="15"/>
        <v>0</v>
      </c>
      <c r="AQ6" s="266">
        <f t="shared" si="15"/>
        <v>0</v>
      </c>
      <c r="AR6" s="266">
        <f t="shared" si="15"/>
        <v>0</v>
      </c>
      <c r="AS6" s="266">
        <f t="shared" si="15"/>
        <v>0</v>
      </c>
      <c r="AT6" s="266">
        <f t="shared" si="15"/>
        <v>0</v>
      </c>
      <c r="AU6" s="266">
        <f t="shared" si="15"/>
        <v>0</v>
      </c>
      <c r="AV6" s="266">
        <f t="shared" si="15"/>
        <v>0</v>
      </c>
      <c r="AW6" s="266">
        <f t="shared" si="15"/>
        <v>0</v>
      </c>
      <c r="AX6" s="266">
        <f t="shared" si="15"/>
        <v>0</v>
      </c>
      <c r="AY6" s="266">
        <f t="shared" si="15"/>
        <v>0</v>
      </c>
      <c r="AZ6" s="266">
        <f t="shared" si="15"/>
        <v>0</v>
      </c>
      <c r="BA6" s="266">
        <f t="shared" si="15"/>
        <v>0</v>
      </c>
      <c r="BB6" s="266">
        <f t="shared" si="15"/>
        <v>0</v>
      </c>
      <c r="BC6" s="266">
        <f t="shared" si="15"/>
        <v>0</v>
      </c>
      <c r="BD6" s="266">
        <f t="shared" si="15"/>
        <v>0</v>
      </c>
      <c r="BE6" s="266">
        <f t="shared" si="15"/>
        <v>0</v>
      </c>
      <c r="BF6" s="266">
        <f t="shared" si="15"/>
        <v>0</v>
      </c>
      <c r="BG6" s="266">
        <f t="shared" si="15"/>
        <v>0</v>
      </c>
      <c r="BH6" s="266">
        <f t="shared" si="15"/>
        <v>0</v>
      </c>
      <c r="BI6" s="266">
        <f t="shared" si="15"/>
        <v>0</v>
      </c>
      <c r="BJ6" s="266">
        <f t="shared" si="15"/>
        <v>0</v>
      </c>
      <c r="BK6" s="266">
        <f t="shared" si="15"/>
        <v>0</v>
      </c>
      <c r="BL6" s="266">
        <f t="shared" si="15"/>
        <v>0</v>
      </c>
      <c r="BM6" s="266">
        <f t="shared" si="15"/>
        <v>0</v>
      </c>
      <c r="BN6" s="266">
        <f t="shared" si="15"/>
        <v>0</v>
      </c>
      <c r="BO6" s="266">
        <f t="shared" si="15"/>
        <v>0</v>
      </c>
      <c r="BP6" s="266">
        <f t="shared" si="15"/>
        <v>0</v>
      </c>
      <c r="BQ6" s="266">
        <f t="shared" si="15"/>
        <v>0</v>
      </c>
      <c r="BR6" s="266">
        <f t="shared" si="15"/>
        <v>0</v>
      </c>
      <c r="BS6" s="266">
        <f t="shared" si="15"/>
        <v>0</v>
      </c>
      <c r="BT6" s="266">
        <f t="shared" si="15"/>
        <v>0</v>
      </c>
      <c r="BU6" s="266">
        <f t="shared" si="15"/>
        <v>0</v>
      </c>
      <c r="BV6" s="266">
        <f t="shared" si="15"/>
        <v>0</v>
      </c>
      <c r="BW6" s="266">
        <f t="shared" si="15"/>
        <v>0</v>
      </c>
      <c r="BX6" s="266">
        <f t="shared" si="15"/>
        <v>0</v>
      </c>
      <c r="BY6" s="266">
        <f t="shared" si="15"/>
        <v>0</v>
      </c>
      <c r="BZ6" s="266">
        <f t="shared" si="15"/>
        <v>0</v>
      </c>
      <c r="CA6" s="266">
        <f t="shared" si="15"/>
        <v>0</v>
      </c>
      <c r="CB6" s="266">
        <f t="shared" si="15"/>
        <v>0</v>
      </c>
      <c r="CC6" s="266">
        <f t="shared" si="15"/>
        <v>0</v>
      </c>
      <c r="CD6" s="266">
        <f t="shared" si="15"/>
        <v>0</v>
      </c>
      <c r="CE6" s="266">
        <f t="shared" si="15"/>
        <v>0</v>
      </c>
      <c r="CF6" s="266">
        <f t="shared" si="15"/>
        <v>0</v>
      </c>
      <c r="CG6" s="266">
        <f t="shared" si="15"/>
        <v>0</v>
      </c>
      <c r="CH6" s="266">
        <f t="shared" ref="CH6:ED6" si="16">CH11+CH64+CH117+CH170+CH223</f>
        <v>0</v>
      </c>
      <c r="CI6" s="266">
        <f t="shared" si="16"/>
        <v>0</v>
      </c>
      <c r="CJ6" s="266">
        <f t="shared" si="16"/>
        <v>0</v>
      </c>
      <c r="CK6" s="266">
        <f t="shared" si="16"/>
        <v>0</v>
      </c>
      <c r="CL6" s="266">
        <f t="shared" si="16"/>
        <v>0</v>
      </c>
      <c r="CM6" s="266">
        <f t="shared" si="16"/>
        <v>0</v>
      </c>
      <c r="CN6" s="266">
        <f t="shared" si="16"/>
        <v>0</v>
      </c>
      <c r="CO6" s="266">
        <f t="shared" si="16"/>
        <v>0</v>
      </c>
      <c r="CP6" s="266">
        <f t="shared" si="16"/>
        <v>0</v>
      </c>
      <c r="CQ6" s="266">
        <f t="shared" si="16"/>
        <v>0</v>
      </c>
      <c r="CR6" s="266">
        <f t="shared" si="16"/>
        <v>0</v>
      </c>
      <c r="CS6" s="266">
        <f t="shared" si="16"/>
        <v>0</v>
      </c>
      <c r="CT6" s="266">
        <f t="shared" si="16"/>
        <v>0</v>
      </c>
      <c r="CU6" s="266">
        <f t="shared" si="16"/>
        <v>0</v>
      </c>
      <c r="CV6" s="266">
        <f t="shared" si="16"/>
        <v>0</v>
      </c>
      <c r="CW6" s="266">
        <f t="shared" si="16"/>
        <v>0</v>
      </c>
      <c r="CX6" s="266">
        <f t="shared" si="16"/>
        <v>0</v>
      </c>
      <c r="CY6" s="266">
        <f t="shared" si="16"/>
        <v>0</v>
      </c>
      <c r="CZ6" s="266">
        <f t="shared" si="16"/>
        <v>0</v>
      </c>
      <c r="DA6" s="266">
        <f t="shared" si="16"/>
        <v>0</v>
      </c>
      <c r="DB6" s="266">
        <f t="shared" si="16"/>
        <v>0</v>
      </c>
      <c r="DC6" s="266">
        <f t="shared" si="16"/>
        <v>0</v>
      </c>
      <c r="DD6" s="266">
        <f t="shared" si="16"/>
        <v>0</v>
      </c>
      <c r="DE6" s="266">
        <f t="shared" si="16"/>
        <v>0</v>
      </c>
      <c r="DF6" s="266">
        <f t="shared" si="16"/>
        <v>0</v>
      </c>
      <c r="DG6" s="266">
        <f t="shared" si="16"/>
        <v>0</v>
      </c>
      <c r="DH6" s="266">
        <f t="shared" si="16"/>
        <v>0</v>
      </c>
      <c r="DI6" s="266">
        <f t="shared" si="16"/>
        <v>0</v>
      </c>
      <c r="DJ6" s="266">
        <f t="shared" si="16"/>
        <v>0</v>
      </c>
      <c r="DK6" s="266">
        <f t="shared" si="16"/>
        <v>0</v>
      </c>
      <c r="DL6" s="266">
        <f t="shared" si="16"/>
        <v>0</v>
      </c>
      <c r="DM6" s="266">
        <f t="shared" si="16"/>
        <v>0</v>
      </c>
      <c r="DN6" s="266">
        <f t="shared" si="16"/>
        <v>0</v>
      </c>
      <c r="DO6" s="266">
        <f t="shared" si="16"/>
        <v>0</v>
      </c>
      <c r="DP6" s="266">
        <f t="shared" si="16"/>
        <v>0</v>
      </c>
      <c r="DQ6" s="266">
        <f t="shared" si="16"/>
        <v>0</v>
      </c>
      <c r="DR6" s="266">
        <f t="shared" si="16"/>
        <v>0</v>
      </c>
      <c r="DS6" s="266">
        <f t="shared" si="16"/>
        <v>0</v>
      </c>
      <c r="DT6" s="266">
        <f t="shared" si="16"/>
        <v>0</v>
      </c>
      <c r="DU6" s="266">
        <f t="shared" si="16"/>
        <v>0</v>
      </c>
      <c r="DV6" s="266">
        <f t="shared" si="16"/>
        <v>0</v>
      </c>
      <c r="DW6" s="266">
        <f t="shared" si="16"/>
        <v>0</v>
      </c>
      <c r="DX6" s="266">
        <f t="shared" si="16"/>
        <v>0</v>
      </c>
      <c r="DY6" s="266">
        <f t="shared" si="16"/>
        <v>0</v>
      </c>
      <c r="DZ6" s="266">
        <f t="shared" si="16"/>
        <v>0</v>
      </c>
      <c r="EA6" s="266">
        <f t="shared" si="16"/>
        <v>0</v>
      </c>
      <c r="EB6" s="266">
        <f t="shared" si="16"/>
        <v>0</v>
      </c>
      <c r="EC6" s="266">
        <f t="shared" si="16"/>
        <v>0</v>
      </c>
      <c r="ED6" s="268">
        <f t="shared" si="16"/>
        <v>0</v>
      </c>
    </row>
    <row r="7" spans="2:134" ht="16.05" customHeight="1" x14ac:dyDescent="0.25">
      <c r="B7" s="1236"/>
      <c r="C7" s="246"/>
      <c r="D7" s="246"/>
      <c r="E7" s="246"/>
      <c r="F7" s="241" t="s">
        <v>350</v>
      </c>
      <c r="G7" s="246" t="s">
        <v>355</v>
      </c>
      <c r="H7" s="311"/>
      <c r="I7" s="311"/>
      <c r="J7" s="447" t="s">
        <v>391</v>
      </c>
      <c r="K7" s="453">
        <f ca="1">IFERROR(K5/J5,0)</f>
        <v>0</v>
      </c>
      <c r="L7" s="312">
        <f>IFERROR(SUM($L5:L5)/$J5,0)</f>
        <v>0</v>
      </c>
      <c r="M7" s="311">
        <f>IFERROR(SUM($L5:M5)/$J5,0)</f>
        <v>0</v>
      </c>
      <c r="N7" s="311">
        <f>IFERROR(SUM($L5:N5)/$J5,0)</f>
        <v>0</v>
      </c>
      <c r="O7" s="311">
        <f>IFERROR(SUM($L5:O5)/$J5,0)</f>
        <v>0</v>
      </c>
      <c r="P7" s="311">
        <f>IFERROR(SUM($L5:P5)/$J5,0)</f>
        <v>0</v>
      </c>
      <c r="Q7" s="311">
        <f>IFERROR(SUM($L5:Q5)/$J5,0)</f>
        <v>0</v>
      </c>
      <c r="R7" s="311">
        <f>IFERROR(SUM($L5:R5)/$J5,0)</f>
        <v>0</v>
      </c>
      <c r="S7" s="311">
        <f>IFERROR(SUM($L5:S5)/$J5,0)</f>
        <v>0</v>
      </c>
      <c r="T7" s="311">
        <f>IFERROR(SUM($L5:T5)/$J5,0)</f>
        <v>0</v>
      </c>
      <c r="U7" s="313">
        <f>IFERROR(SUM($L5:U5)/$J5,0)</f>
        <v>0</v>
      </c>
      <c r="V7" s="314">
        <f>IFERROR(SUM($V5:V5)/$J5,0)</f>
        <v>0</v>
      </c>
      <c r="W7" s="311">
        <f>IFERROR(SUM($V5:W5)/$J5,0)</f>
        <v>0</v>
      </c>
      <c r="X7" s="311">
        <f>IFERROR(SUM($V5:X5)/$J5,0)</f>
        <v>0</v>
      </c>
      <c r="Y7" s="311">
        <f>IFERROR(SUM($V5:Y5)/$J5,0)</f>
        <v>0</v>
      </c>
      <c r="Z7" s="311">
        <f>IFERROR(SUM($V5:Z5)/$J5,0)</f>
        <v>0</v>
      </c>
      <c r="AA7" s="311">
        <f>IFERROR(SUM($V5:AA5)/$J5,0)</f>
        <v>0</v>
      </c>
      <c r="AB7" s="311">
        <f>IFERROR(SUM($V5:AB5)/$J5,0)</f>
        <v>0</v>
      </c>
      <c r="AC7" s="311">
        <f>IFERROR(SUM($V5:AC5)/$J5,0)</f>
        <v>0</v>
      </c>
      <c r="AD7" s="311">
        <f>IFERROR(SUM($V5:AD5)/$J5,0)</f>
        <v>0</v>
      </c>
      <c r="AE7" s="311">
        <f>IFERROR(SUM($V5:AE5)/$J5,0)</f>
        <v>0</v>
      </c>
      <c r="AF7" s="311">
        <f>IFERROR(SUM($V5:AF5)/$J5,0)</f>
        <v>0</v>
      </c>
      <c r="AG7" s="311">
        <f>IFERROR(SUM($V5:AG5)/$J5,0)</f>
        <v>0</v>
      </c>
      <c r="AH7" s="311">
        <f>IFERROR(SUM($V5:AH5)/$J5,0)</f>
        <v>0</v>
      </c>
      <c r="AI7" s="311">
        <f>IFERROR(SUM($V5:AI5)/$J5,0)</f>
        <v>0</v>
      </c>
      <c r="AJ7" s="311">
        <f>IFERROR(SUM($V5:AJ5)/$J5,0)</f>
        <v>0</v>
      </c>
      <c r="AK7" s="311">
        <f>IFERROR(SUM($V5:AK5)/$J5,0)</f>
        <v>0</v>
      </c>
      <c r="AL7" s="311">
        <f>IFERROR(SUM($V5:AL5)/$J5,0)</f>
        <v>0</v>
      </c>
      <c r="AM7" s="311">
        <f>IFERROR(SUM($V5:AM5)/$J5,0)</f>
        <v>0</v>
      </c>
      <c r="AN7" s="311">
        <f>IFERROR(SUM($V5:AN5)/$J5,0)</f>
        <v>0</v>
      </c>
      <c r="AO7" s="311">
        <f>IFERROR(SUM($V5:AO5)/$J5,0)</f>
        <v>0</v>
      </c>
      <c r="AP7" s="311">
        <f>IFERROR(SUM($V5:AP5)/$J5,0)</f>
        <v>0</v>
      </c>
      <c r="AQ7" s="311">
        <f>IFERROR(SUM($V5:AQ5)/$J5,0)</f>
        <v>0</v>
      </c>
      <c r="AR7" s="311">
        <f>IFERROR(SUM($V5:AR5)/$J5,0)</f>
        <v>0</v>
      </c>
      <c r="AS7" s="311">
        <f>IFERROR(SUM($V5:AS5)/$J5,0)</f>
        <v>0</v>
      </c>
      <c r="AT7" s="311">
        <f>IFERROR(SUM($V5:AT5)/$J5,0)</f>
        <v>0</v>
      </c>
      <c r="AU7" s="311">
        <f>IFERROR(SUM($V5:AU5)/$J5,0)</f>
        <v>0</v>
      </c>
      <c r="AV7" s="311">
        <f>IFERROR(SUM($V5:AV5)/$J5,0)</f>
        <v>0</v>
      </c>
      <c r="AW7" s="311">
        <f>IFERROR(SUM($V5:AW5)/$J5,0)</f>
        <v>0</v>
      </c>
      <c r="AX7" s="311">
        <f>IFERROR(SUM($V5:AX5)/$J5,0)</f>
        <v>0</v>
      </c>
      <c r="AY7" s="311">
        <f>IFERROR(SUM($V5:AY5)/$J5,0)</f>
        <v>0</v>
      </c>
      <c r="AZ7" s="311">
        <f>IFERROR(SUM($V5:AZ5)/$J5,0)</f>
        <v>0</v>
      </c>
      <c r="BA7" s="311">
        <f>IFERROR(SUM($V5:BA5)/$J5,0)</f>
        <v>0</v>
      </c>
      <c r="BB7" s="311">
        <f>IFERROR(SUM($V5:BB5)/$J5,0)</f>
        <v>0</v>
      </c>
      <c r="BC7" s="311">
        <f>IFERROR(SUM($V5:BC5)/$J5,0)</f>
        <v>0</v>
      </c>
      <c r="BD7" s="311">
        <f>IFERROR(SUM($V5:BD5)/$J5,0)</f>
        <v>0</v>
      </c>
      <c r="BE7" s="311">
        <f>IFERROR(SUM($V5:BE5)/$J5,0)</f>
        <v>0</v>
      </c>
      <c r="BF7" s="311">
        <f>IFERROR(SUM($V5:BF5)/$J5,0)</f>
        <v>0</v>
      </c>
      <c r="BG7" s="311">
        <f>IFERROR(SUM($V5:BG5)/$J5,0)</f>
        <v>0</v>
      </c>
      <c r="BH7" s="311">
        <f>IFERROR(SUM($V5:BH5)/$J5,0)</f>
        <v>0</v>
      </c>
      <c r="BI7" s="311">
        <f>IFERROR(SUM($V5:BI5)/$J5,0)</f>
        <v>0</v>
      </c>
      <c r="BJ7" s="311">
        <f>IFERROR(SUM($V5:BJ5)/$J5,0)</f>
        <v>0</v>
      </c>
      <c r="BK7" s="311">
        <f>IFERROR(SUM($V5:BK5)/$J5,0)</f>
        <v>0</v>
      </c>
      <c r="BL7" s="311">
        <f>IFERROR(SUM($V5:BL5)/$J5,0)</f>
        <v>0</v>
      </c>
      <c r="BM7" s="311">
        <f>IFERROR(SUM($V5:BM5)/$J5,0)</f>
        <v>0</v>
      </c>
      <c r="BN7" s="311">
        <f>IFERROR(SUM($V5:BN5)/$J5,0)</f>
        <v>0</v>
      </c>
      <c r="BO7" s="311">
        <f>IFERROR(SUM($V5:BO5)/$J5,0)</f>
        <v>0</v>
      </c>
      <c r="BP7" s="311">
        <f>IFERROR(SUM($V5:BP5)/$J5,0)</f>
        <v>0</v>
      </c>
      <c r="BQ7" s="311">
        <f>IFERROR(SUM($V5:BQ5)/$J5,0)</f>
        <v>0</v>
      </c>
      <c r="BR7" s="311">
        <f>IFERROR(SUM($V5:BR5)/$J5,0)</f>
        <v>0</v>
      </c>
      <c r="BS7" s="311">
        <f>IFERROR(SUM($V5:BS5)/$J5,0)</f>
        <v>0</v>
      </c>
      <c r="BT7" s="311">
        <f>IFERROR(SUM($V5:BT5)/$J5,0)</f>
        <v>0</v>
      </c>
      <c r="BU7" s="311">
        <f>IFERROR(SUM($V5:BU5)/$J5,0)</f>
        <v>0</v>
      </c>
      <c r="BV7" s="311">
        <f>IFERROR(SUM($V5:BV5)/$J5,0)</f>
        <v>0</v>
      </c>
      <c r="BW7" s="311">
        <f>IFERROR(SUM($V5:BW5)/$J5,0)</f>
        <v>0</v>
      </c>
      <c r="BX7" s="311">
        <f>IFERROR(SUM($V5:BX5)/$J5,0)</f>
        <v>0</v>
      </c>
      <c r="BY7" s="311">
        <f>IFERROR(SUM($V5:BY5)/$J5,0)</f>
        <v>0</v>
      </c>
      <c r="BZ7" s="311">
        <f>IFERROR(SUM($V5:BZ5)/$J5,0)</f>
        <v>0</v>
      </c>
      <c r="CA7" s="311">
        <f>IFERROR(SUM($V5:CA5)/$J5,0)</f>
        <v>0</v>
      </c>
      <c r="CB7" s="311">
        <f>IFERROR(SUM($V5:CB5)/$J5,0)</f>
        <v>0</v>
      </c>
      <c r="CC7" s="311">
        <f>IFERROR(SUM($V5:CC5)/$J5,0)</f>
        <v>0</v>
      </c>
      <c r="CD7" s="311">
        <f>IFERROR(SUM($V5:CD5)/$J5,0)</f>
        <v>0</v>
      </c>
      <c r="CE7" s="311">
        <f>IFERROR(SUM($V5:CE5)/$J5,0)</f>
        <v>0</v>
      </c>
      <c r="CF7" s="311">
        <f>IFERROR(SUM($V5:CF5)/$J5,0)</f>
        <v>0</v>
      </c>
      <c r="CG7" s="311">
        <f>IFERROR(SUM($V5:CG5)/$J5,0)</f>
        <v>0</v>
      </c>
      <c r="CH7" s="311">
        <f>IFERROR(SUM($V5:CH5)/$J5,0)</f>
        <v>0</v>
      </c>
      <c r="CI7" s="311">
        <f>IFERROR(SUM($V5:CI5)/$J5,0)</f>
        <v>0</v>
      </c>
      <c r="CJ7" s="311">
        <f>IFERROR(SUM($V5:CJ5)/$J5,0)</f>
        <v>0</v>
      </c>
      <c r="CK7" s="311">
        <f>IFERROR(SUM($V5:CK5)/$J5,0)</f>
        <v>0</v>
      </c>
      <c r="CL7" s="311">
        <f>IFERROR(SUM($V5:CL5)/$J5,0)</f>
        <v>0</v>
      </c>
      <c r="CM7" s="311">
        <f>IFERROR(SUM($V5:CM5)/$J5,0)</f>
        <v>0</v>
      </c>
      <c r="CN7" s="311">
        <f>IFERROR(SUM($V5:CN5)/$J5,0)</f>
        <v>0</v>
      </c>
      <c r="CO7" s="311">
        <f>IFERROR(SUM($V5:CO5)/$J5,0)</f>
        <v>0</v>
      </c>
      <c r="CP7" s="311">
        <f>IFERROR(SUM($V5:CP5)/$J5,0)</f>
        <v>0</v>
      </c>
      <c r="CQ7" s="311">
        <f>IFERROR(SUM($V5:CQ5)/$J5,0)</f>
        <v>0</v>
      </c>
      <c r="CR7" s="311">
        <f>IFERROR(SUM($V5:CR5)/$J5,0)</f>
        <v>0</v>
      </c>
      <c r="CS7" s="311">
        <f>IFERROR(SUM($V5:CS5)/$J5,0)</f>
        <v>0</v>
      </c>
      <c r="CT7" s="311">
        <f>IFERROR(SUM($V5:CT5)/$J5,0)</f>
        <v>0</v>
      </c>
      <c r="CU7" s="311">
        <f>IFERROR(SUM($V5:CU5)/$J5,0)</f>
        <v>0</v>
      </c>
      <c r="CV7" s="311">
        <f>IFERROR(SUM($V5:CV5)/$J5,0)</f>
        <v>0</v>
      </c>
      <c r="CW7" s="311">
        <f>IFERROR(SUM($V5:CW5)/$J5,0)</f>
        <v>0</v>
      </c>
      <c r="CX7" s="311">
        <f>IFERROR(SUM($V5:CX5)/$J5,0)</f>
        <v>0</v>
      </c>
      <c r="CY7" s="311">
        <f>IFERROR(SUM($V5:CY5)/$J5,0)</f>
        <v>0</v>
      </c>
      <c r="CZ7" s="311">
        <f>IFERROR(SUM($V5:CZ5)/$J5,0)</f>
        <v>0</v>
      </c>
      <c r="DA7" s="311">
        <f>IFERROR(SUM($V5:DA5)/$J5,0)</f>
        <v>0</v>
      </c>
      <c r="DB7" s="311">
        <f>IFERROR(SUM($V5:DB5)/$J5,0)</f>
        <v>0</v>
      </c>
      <c r="DC7" s="311">
        <f>IFERROR(SUM($V5:DC5)/$J5,0)</f>
        <v>0</v>
      </c>
      <c r="DD7" s="311">
        <f>IFERROR(SUM($V5:DD5)/$J5,0)</f>
        <v>0</v>
      </c>
      <c r="DE7" s="311">
        <f>IFERROR(SUM($V5:DE5)/$J5,0)</f>
        <v>0</v>
      </c>
      <c r="DF7" s="311">
        <f>IFERROR(SUM($V5:DF5)/$J5,0)</f>
        <v>0</v>
      </c>
      <c r="DG7" s="311">
        <f>IFERROR(SUM($V5:DG5)/$J5,0)</f>
        <v>0</v>
      </c>
      <c r="DH7" s="311">
        <f>IFERROR(SUM($V5:DH5)/$J5,0)</f>
        <v>0</v>
      </c>
      <c r="DI7" s="311">
        <f>IFERROR(SUM($V5:DI5)/$J5,0)</f>
        <v>0</v>
      </c>
      <c r="DJ7" s="311">
        <f>IFERROR(SUM($V5:DJ5)/$J5,0)</f>
        <v>0</v>
      </c>
      <c r="DK7" s="311">
        <f>IFERROR(SUM($V5:DK5)/$J5,0)</f>
        <v>0</v>
      </c>
      <c r="DL7" s="311">
        <f>IFERROR(SUM($V5:DL5)/$J5,0)</f>
        <v>0</v>
      </c>
      <c r="DM7" s="311">
        <f>IFERROR(SUM($V5:DM5)/$J5,0)</f>
        <v>0</v>
      </c>
      <c r="DN7" s="311">
        <f>IFERROR(SUM($V5:DN5)/$J5,0)</f>
        <v>0</v>
      </c>
      <c r="DO7" s="311">
        <f>IFERROR(SUM($V5:DO5)/$J5,0)</f>
        <v>0</v>
      </c>
      <c r="DP7" s="311">
        <f>IFERROR(SUM($V5:DP5)/$J5,0)</f>
        <v>0</v>
      </c>
      <c r="DQ7" s="311">
        <f>IFERROR(SUM($V5:DQ5)/$J5,0)</f>
        <v>0</v>
      </c>
      <c r="DR7" s="311">
        <f>IFERROR(SUM($V5:DR5)/$J5,0)</f>
        <v>0</v>
      </c>
      <c r="DS7" s="311">
        <f>IFERROR(SUM($V5:DS5)/$J5,0)</f>
        <v>0</v>
      </c>
      <c r="DT7" s="311">
        <f>IFERROR(SUM($V5:DT5)/$J5,0)</f>
        <v>0</v>
      </c>
      <c r="DU7" s="311">
        <f>IFERROR(SUM($V5:DU5)/$J5,0)</f>
        <v>0</v>
      </c>
      <c r="DV7" s="311">
        <f>IFERROR(SUM($V5:DV5)/$J5,0)</f>
        <v>0</v>
      </c>
      <c r="DW7" s="311">
        <f>IFERROR(SUM($V5:DW5)/$J5,0)</f>
        <v>0</v>
      </c>
      <c r="DX7" s="311">
        <f>IFERROR(SUM($V5:DX5)/$J5,0)</f>
        <v>0</v>
      </c>
      <c r="DY7" s="311">
        <f>IFERROR(SUM($V5:DY5)/$J5,0)</f>
        <v>0</v>
      </c>
      <c r="DZ7" s="311">
        <f>IFERROR(SUM($V5:DZ5)/$J5,0)</f>
        <v>0</v>
      </c>
      <c r="EA7" s="311">
        <f>IFERROR(SUM($V5:EA5)/$J5,0)</f>
        <v>0</v>
      </c>
      <c r="EB7" s="311">
        <f>IFERROR(SUM($V5:EB5)/$J5,0)</f>
        <v>0</v>
      </c>
      <c r="EC7" s="311">
        <f>IFERROR(SUM($V5:EC5)/$J5,0)</f>
        <v>0</v>
      </c>
      <c r="ED7" s="313">
        <f>IFERROR(SUM($V5:ED5)/$J5,0)</f>
        <v>0</v>
      </c>
    </row>
    <row r="8" spans="2:134" ht="16.05" customHeight="1" thickBot="1" x14ac:dyDescent="0.3">
      <c r="B8" s="1237"/>
      <c r="C8" s="247"/>
      <c r="D8" s="247"/>
      <c r="E8" s="247"/>
      <c r="F8" s="242" t="s">
        <v>351</v>
      </c>
      <c r="G8" s="247" t="s">
        <v>355</v>
      </c>
      <c r="H8" s="315"/>
      <c r="I8" s="315"/>
      <c r="J8" s="449" t="s">
        <v>391</v>
      </c>
      <c r="K8" s="454">
        <f ca="1">IFERROR(K6/K5,0)</f>
        <v>0</v>
      </c>
      <c r="L8" s="316">
        <f>IFERROR(SUM($L6:L6)/SUM($L5:L5),0)</f>
        <v>0</v>
      </c>
      <c r="M8" s="315">
        <f>IFERROR(SUM($L6:M6)/SUM($L5:M5),0)</f>
        <v>0</v>
      </c>
      <c r="N8" s="315">
        <f>IFERROR(SUM($L6:N6)/SUM($L5:N5),0)</f>
        <v>0</v>
      </c>
      <c r="O8" s="315">
        <f>IFERROR(SUM($L6:O6)/SUM($L5:O5),0)</f>
        <v>0</v>
      </c>
      <c r="P8" s="315">
        <f>IFERROR(SUM($L6:P6)/SUM($L5:P5),0)</f>
        <v>0</v>
      </c>
      <c r="Q8" s="315">
        <f>IFERROR(SUM($L6:Q6)/SUM($L5:Q5),0)</f>
        <v>0</v>
      </c>
      <c r="R8" s="315">
        <f>IFERROR(SUM($L6:R6)/SUM($L5:R5),0)</f>
        <v>0</v>
      </c>
      <c r="S8" s="315">
        <f>IFERROR(SUM($L6:S6)/SUM($L5:S5),0)</f>
        <v>0</v>
      </c>
      <c r="T8" s="315">
        <f>IFERROR(SUM($L6:T6)/SUM($L5:T5),0)</f>
        <v>0</v>
      </c>
      <c r="U8" s="317">
        <f>IFERROR(SUM($L6:U6)/SUM($L5:U5),0)</f>
        <v>0</v>
      </c>
      <c r="V8" s="318">
        <f>IFERROR(SUM($V6:V6)/SUM($V5:V5),0)</f>
        <v>0</v>
      </c>
      <c r="W8" s="315">
        <f>IFERROR(SUM($V6:W6)/SUM($V5:W5),0)</f>
        <v>0</v>
      </c>
      <c r="X8" s="315">
        <f>IFERROR(SUM($V6:X6)/SUM($V5:X5),0)</f>
        <v>0</v>
      </c>
      <c r="Y8" s="315">
        <f>IFERROR(SUM($V6:Y6)/SUM($V5:Y5),0)</f>
        <v>0</v>
      </c>
      <c r="Z8" s="315">
        <f>IFERROR(SUM($V6:Z6)/SUM($V5:Z5),0)</f>
        <v>0</v>
      </c>
      <c r="AA8" s="315">
        <f>IFERROR(SUM($V6:AA6)/SUM($V5:AA5),0)</f>
        <v>0</v>
      </c>
      <c r="AB8" s="315">
        <f>IFERROR(SUM($V6:AB6)/SUM($V5:AB5),0)</f>
        <v>0</v>
      </c>
      <c r="AC8" s="315">
        <f>IFERROR(SUM($V6:AC6)/SUM($V5:AC5),0)</f>
        <v>0</v>
      </c>
      <c r="AD8" s="315">
        <f>IFERROR(SUM($V6:AD6)/SUM($V5:AD5),0)</f>
        <v>0</v>
      </c>
      <c r="AE8" s="315">
        <f>IFERROR(SUM($V6:AE6)/SUM($V5:AE5),0)</f>
        <v>0</v>
      </c>
      <c r="AF8" s="315">
        <f>IFERROR(SUM($V6:AF6)/SUM($V5:AF5),0)</f>
        <v>0</v>
      </c>
      <c r="AG8" s="315">
        <f>IFERROR(SUM($V6:AG6)/SUM($V5:AG5),0)</f>
        <v>0</v>
      </c>
      <c r="AH8" s="315">
        <f>IFERROR(SUM($V6:AH6)/SUM($V5:AH5),0)</f>
        <v>0</v>
      </c>
      <c r="AI8" s="315">
        <f>IFERROR(SUM($V6:AI6)/SUM($V5:AI5),0)</f>
        <v>0</v>
      </c>
      <c r="AJ8" s="315">
        <f>IFERROR(SUM($V6:AJ6)/SUM($V5:AJ5),0)</f>
        <v>0</v>
      </c>
      <c r="AK8" s="315">
        <f>IFERROR(SUM($V6:AK6)/SUM($V5:AK5),0)</f>
        <v>0</v>
      </c>
      <c r="AL8" s="315">
        <f>IFERROR(SUM($V6:AL6)/SUM($V5:AL5),0)</f>
        <v>0</v>
      </c>
      <c r="AM8" s="315">
        <f>IFERROR(SUM($V6:AM6)/SUM($V5:AM5),0)</f>
        <v>0</v>
      </c>
      <c r="AN8" s="315">
        <f>IFERROR(SUM($V6:AN6)/SUM($V5:AN5),0)</f>
        <v>0</v>
      </c>
      <c r="AO8" s="315">
        <f>IFERROR(SUM($V6:AO6)/SUM($V5:AO5),0)</f>
        <v>0</v>
      </c>
      <c r="AP8" s="315">
        <f>IFERROR(SUM($V6:AP6)/SUM($V5:AP5),0)</f>
        <v>0</v>
      </c>
      <c r="AQ8" s="315">
        <f>IFERROR(SUM($V6:AQ6)/SUM($V5:AQ5),0)</f>
        <v>0</v>
      </c>
      <c r="AR8" s="315">
        <f>IFERROR(SUM($V6:AR6)/SUM($V5:AR5),0)</f>
        <v>0</v>
      </c>
      <c r="AS8" s="315">
        <f>IFERROR(SUM($V6:AS6)/SUM($V5:AS5),0)</f>
        <v>0</v>
      </c>
      <c r="AT8" s="315">
        <f>IFERROR(SUM($V6:AT6)/SUM($V5:AT5),0)</f>
        <v>0</v>
      </c>
      <c r="AU8" s="315">
        <f>IFERROR(SUM($V6:AU6)/SUM($V5:AU5),0)</f>
        <v>0</v>
      </c>
      <c r="AV8" s="315">
        <f>IFERROR(SUM($V6:AV6)/SUM($V5:AV5),0)</f>
        <v>0</v>
      </c>
      <c r="AW8" s="315">
        <f>IFERROR(SUM($V6:AW6)/SUM($V5:AW5),0)</f>
        <v>0</v>
      </c>
      <c r="AX8" s="315">
        <f>IFERROR(SUM($V6:AX6)/SUM($V5:AX5),0)</f>
        <v>0</v>
      </c>
      <c r="AY8" s="315">
        <f>IFERROR(SUM($V6:AY6)/SUM($V5:AY5),0)</f>
        <v>0</v>
      </c>
      <c r="AZ8" s="315">
        <f>IFERROR(SUM($V6:AZ6)/SUM($V5:AZ5),0)</f>
        <v>0</v>
      </c>
      <c r="BA8" s="315">
        <f>IFERROR(SUM($V6:BA6)/SUM($V5:BA5),0)</f>
        <v>0</v>
      </c>
      <c r="BB8" s="315">
        <f>IFERROR(SUM($V6:BB6)/SUM($V5:BB5),0)</f>
        <v>0</v>
      </c>
      <c r="BC8" s="315">
        <f>IFERROR(SUM($V6:BC6)/SUM($V5:BC5),0)</f>
        <v>0</v>
      </c>
      <c r="BD8" s="315">
        <f>IFERROR(SUM($V6:BD6)/SUM($V5:BD5),0)</f>
        <v>0</v>
      </c>
      <c r="BE8" s="315">
        <f>IFERROR(SUM($V6:BE6)/SUM($V5:BE5),0)</f>
        <v>0</v>
      </c>
      <c r="BF8" s="315">
        <f>IFERROR(SUM($V6:BF6)/SUM($V5:BF5),0)</f>
        <v>0</v>
      </c>
      <c r="BG8" s="315">
        <f>IFERROR(SUM($V6:BG6)/SUM($V5:BG5),0)</f>
        <v>0</v>
      </c>
      <c r="BH8" s="315">
        <f>IFERROR(SUM($V6:BH6)/SUM($V5:BH5),0)</f>
        <v>0</v>
      </c>
      <c r="BI8" s="315">
        <f>IFERROR(SUM($V6:BI6)/SUM($V5:BI5),0)</f>
        <v>0</v>
      </c>
      <c r="BJ8" s="315">
        <f>IFERROR(SUM($V6:BJ6)/SUM($V5:BJ5),0)</f>
        <v>0</v>
      </c>
      <c r="BK8" s="315">
        <f>IFERROR(SUM($V6:BK6)/SUM($V5:BK5),0)</f>
        <v>0</v>
      </c>
      <c r="BL8" s="315">
        <f>IFERROR(SUM($V6:BL6)/SUM($V5:BL5),0)</f>
        <v>0</v>
      </c>
      <c r="BM8" s="315">
        <f>IFERROR(SUM($V6:BM6)/SUM($V5:BM5),0)</f>
        <v>0</v>
      </c>
      <c r="BN8" s="315">
        <f>IFERROR(SUM($V6:BN6)/SUM($V5:BN5),0)</f>
        <v>0</v>
      </c>
      <c r="BO8" s="315">
        <f>IFERROR(SUM($V6:BO6)/SUM($V5:BO5),0)</f>
        <v>0</v>
      </c>
      <c r="BP8" s="315">
        <f>IFERROR(SUM($V6:BP6)/SUM($V5:BP5),0)</f>
        <v>0</v>
      </c>
      <c r="BQ8" s="315">
        <f>IFERROR(SUM($V6:BQ6)/SUM($V5:BQ5),0)</f>
        <v>0</v>
      </c>
      <c r="BR8" s="315">
        <f>IFERROR(SUM($V6:BR6)/SUM($V5:BR5),0)</f>
        <v>0</v>
      </c>
      <c r="BS8" s="315">
        <f>IFERROR(SUM($V6:BS6)/SUM($V5:BS5),0)</f>
        <v>0</v>
      </c>
      <c r="BT8" s="315">
        <f>IFERROR(SUM($V6:BT6)/SUM($V5:BT5),0)</f>
        <v>0</v>
      </c>
      <c r="BU8" s="315">
        <f>IFERROR(SUM($V6:BU6)/SUM($V5:BU5),0)</f>
        <v>0</v>
      </c>
      <c r="BV8" s="315">
        <f>IFERROR(SUM($V6:BV6)/SUM($V5:BV5),0)</f>
        <v>0</v>
      </c>
      <c r="BW8" s="315">
        <f>IFERROR(SUM($V6:BW6)/SUM($V5:BW5),0)</f>
        <v>0</v>
      </c>
      <c r="BX8" s="315">
        <f>IFERROR(SUM($V6:BX6)/SUM($V5:BX5),0)</f>
        <v>0</v>
      </c>
      <c r="BY8" s="315">
        <f>IFERROR(SUM($V6:BY6)/SUM($V5:BY5),0)</f>
        <v>0</v>
      </c>
      <c r="BZ8" s="315">
        <f>IFERROR(SUM($V6:BZ6)/SUM($V5:BZ5),0)</f>
        <v>0</v>
      </c>
      <c r="CA8" s="315">
        <f>IFERROR(SUM($V6:CA6)/SUM($V5:CA5),0)</f>
        <v>0</v>
      </c>
      <c r="CB8" s="315">
        <f>IFERROR(SUM($V6:CB6)/SUM($V5:CB5),0)</f>
        <v>0</v>
      </c>
      <c r="CC8" s="315">
        <f>IFERROR(SUM($V6:CC6)/SUM($V5:CC5),0)</f>
        <v>0</v>
      </c>
      <c r="CD8" s="315">
        <f>IFERROR(SUM($V6:CD6)/SUM($V5:CD5),0)</f>
        <v>0</v>
      </c>
      <c r="CE8" s="315">
        <f>IFERROR(SUM($V6:CE6)/SUM($V5:CE5),0)</f>
        <v>0</v>
      </c>
      <c r="CF8" s="315">
        <f>IFERROR(SUM($V6:CF6)/SUM($V5:CF5),0)</f>
        <v>0</v>
      </c>
      <c r="CG8" s="315">
        <f>IFERROR(SUM($V6:CG6)/SUM($V5:CG5),0)</f>
        <v>0</v>
      </c>
      <c r="CH8" s="315">
        <f>IFERROR(SUM($V6:CH6)/SUM($V5:CH5),0)</f>
        <v>0</v>
      </c>
      <c r="CI8" s="315">
        <f>IFERROR(SUM($V6:CI6)/SUM($V5:CI5),0)</f>
        <v>0</v>
      </c>
      <c r="CJ8" s="315">
        <f>IFERROR(SUM($V6:CJ6)/SUM($V5:CJ5),0)</f>
        <v>0</v>
      </c>
      <c r="CK8" s="315">
        <f>IFERROR(SUM($V6:CK6)/SUM($V5:CK5),0)</f>
        <v>0</v>
      </c>
      <c r="CL8" s="315">
        <f>IFERROR(SUM($V6:CL6)/SUM($V5:CL5),0)</f>
        <v>0</v>
      </c>
      <c r="CM8" s="315">
        <f>IFERROR(SUM($V6:CM6)/SUM($V5:CM5),0)</f>
        <v>0</v>
      </c>
      <c r="CN8" s="315">
        <f>IFERROR(SUM($V6:CN6)/SUM($V5:CN5),0)</f>
        <v>0</v>
      </c>
      <c r="CO8" s="315">
        <f>IFERROR(SUM($V6:CO6)/SUM($V5:CO5),0)</f>
        <v>0</v>
      </c>
      <c r="CP8" s="315">
        <f>IFERROR(SUM($V6:CP6)/SUM($V5:CP5),0)</f>
        <v>0</v>
      </c>
      <c r="CQ8" s="315">
        <f>IFERROR(SUM($V6:CQ6)/SUM($V5:CQ5),0)</f>
        <v>0</v>
      </c>
      <c r="CR8" s="315">
        <f>IFERROR(SUM($V6:CR6)/SUM($V5:CR5),0)</f>
        <v>0</v>
      </c>
      <c r="CS8" s="315">
        <f>IFERROR(SUM($V6:CS6)/SUM($V5:CS5),0)</f>
        <v>0</v>
      </c>
      <c r="CT8" s="315">
        <f>IFERROR(SUM($V6:CT6)/SUM($V5:CT5),0)</f>
        <v>0</v>
      </c>
      <c r="CU8" s="315">
        <f>IFERROR(SUM($V6:CU6)/SUM($V5:CU5),0)</f>
        <v>0</v>
      </c>
      <c r="CV8" s="315">
        <f>IFERROR(SUM($V6:CV6)/SUM($V5:CV5),0)</f>
        <v>0</v>
      </c>
      <c r="CW8" s="315">
        <f>IFERROR(SUM($V6:CW6)/SUM($V5:CW5),0)</f>
        <v>0</v>
      </c>
      <c r="CX8" s="315">
        <f>IFERROR(SUM($V6:CX6)/SUM($V5:CX5),0)</f>
        <v>0</v>
      </c>
      <c r="CY8" s="315">
        <f>IFERROR(SUM($V6:CY6)/SUM($V5:CY5),0)</f>
        <v>0</v>
      </c>
      <c r="CZ8" s="315">
        <f>IFERROR(SUM($V6:CZ6)/SUM($V5:CZ5),0)</f>
        <v>0</v>
      </c>
      <c r="DA8" s="315">
        <f>IFERROR(SUM($V6:DA6)/SUM($V5:DA5),0)</f>
        <v>0</v>
      </c>
      <c r="DB8" s="315">
        <f>IFERROR(SUM($V6:DB6)/SUM($V5:DB5),0)</f>
        <v>0</v>
      </c>
      <c r="DC8" s="315">
        <f>IFERROR(SUM($V6:DC6)/SUM($V5:DC5),0)</f>
        <v>0</v>
      </c>
      <c r="DD8" s="315">
        <f>IFERROR(SUM($V6:DD6)/SUM($V5:DD5),0)</f>
        <v>0</v>
      </c>
      <c r="DE8" s="315">
        <f>IFERROR(SUM($V6:DE6)/SUM($V5:DE5),0)</f>
        <v>0</v>
      </c>
      <c r="DF8" s="315">
        <f>IFERROR(SUM($V6:DF6)/SUM($V5:DF5),0)</f>
        <v>0</v>
      </c>
      <c r="DG8" s="315">
        <f>IFERROR(SUM($V6:DG6)/SUM($V5:DG5),0)</f>
        <v>0</v>
      </c>
      <c r="DH8" s="315">
        <f>IFERROR(SUM($V6:DH6)/SUM($V5:DH5),0)</f>
        <v>0</v>
      </c>
      <c r="DI8" s="315">
        <f>IFERROR(SUM($V6:DI6)/SUM($V5:DI5),0)</f>
        <v>0</v>
      </c>
      <c r="DJ8" s="315">
        <f>IFERROR(SUM($V6:DJ6)/SUM($V5:DJ5),0)</f>
        <v>0</v>
      </c>
      <c r="DK8" s="315">
        <f>IFERROR(SUM($V6:DK6)/SUM($V5:DK5),0)</f>
        <v>0</v>
      </c>
      <c r="DL8" s="315">
        <f>IFERROR(SUM($V6:DL6)/SUM($V5:DL5),0)</f>
        <v>0</v>
      </c>
      <c r="DM8" s="315">
        <f>IFERROR(SUM($V6:DM6)/SUM($V5:DM5),0)</f>
        <v>0</v>
      </c>
      <c r="DN8" s="315">
        <f>IFERROR(SUM($V6:DN6)/SUM($V5:DN5),0)</f>
        <v>0</v>
      </c>
      <c r="DO8" s="315">
        <f>IFERROR(SUM($V6:DO6)/SUM($V5:DO5),0)</f>
        <v>0</v>
      </c>
      <c r="DP8" s="315">
        <f>IFERROR(SUM($V6:DP6)/SUM($V5:DP5),0)</f>
        <v>0</v>
      </c>
      <c r="DQ8" s="315">
        <f>IFERROR(SUM($V6:DQ6)/SUM($V5:DQ5),0)</f>
        <v>0</v>
      </c>
      <c r="DR8" s="315">
        <f>IFERROR(SUM($V6:DR6)/SUM($V5:DR5),0)</f>
        <v>0</v>
      </c>
      <c r="DS8" s="315">
        <f>IFERROR(SUM($V6:DS6)/SUM($V5:DS5),0)</f>
        <v>0</v>
      </c>
      <c r="DT8" s="315">
        <f>IFERROR(SUM($V6:DT6)/SUM($V5:DT5),0)</f>
        <v>0</v>
      </c>
      <c r="DU8" s="315">
        <f>IFERROR(SUM($V6:DU6)/SUM($V5:DU5),0)</f>
        <v>0</v>
      </c>
      <c r="DV8" s="315">
        <f>IFERROR(SUM($V6:DV6)/SUM($V5:DV5),0)</f>
        <v>0</v>
      </c>
      <c r="DW8" s="315">
        <f>IFERROR(SUM($V6:DW6)/SUM($V5:DW5),0)</f>
        <v>0</v>
      </c>
      <c r="DX8" s="315">
        <f>IFERROR(SUM($V6:DX6)/SUM($V5:DX5),0)</f>
        <v>0</v>
      </c>
      <c r="DY8" s="315">
        <f>IFERROR(SUM($V6:DY6)/SUM($V5:DY5),0)</f>
        <v>0</v>
      </c>
      <c r="DZ8" s="315">
        <f>IFERROR(SUM($V6:DZ6)/SUM($V5:DZ5),0)</f>
        <v>0</v>
      </c>
      <c r="EA8" s="315">
        <f>IFERROR(SUM($V6:EA6)/SUM($V5:EA5),0)</f>
        <v>0</v>
      </c>
      <c r="EB8" s="315">
        <f>IFERROR(SUM($V6:EB6)/SUM($V5:EB5),0)</f>
        <v>0</v>
      </c>
      <c r="EC8" s="315">
        <f>IFERROR(SUM($V6:EC6)/SUM($V5:EC5),0)</f>
        <v>0</v>
      </c>
      <c r="ED8" s="317">
        <f>IFERROR(SUM($V6:ED6)/SUM($V5:ED5),0)</f>
        <v>0</v>
      </c>
    </row>
    <row r="9" spans="2:134" ht="16.05" customHeight="1" x14ac:dyDescent="0.25">
      <c r="B9" s="1072" t="str">
        <f t="shared" ref="B9:B10" si="17">C9</f>
        <v>1期</v>
      </c>
      <c r="C9" s="248" t="s">
        <v>172</v>
      </c>
      <c r="D9" s="248"/>
      <c r="E9" s="248"/>
      <c r="F9" s="243" t="s">
        <v>366</v>
      </c>
      <c r="G9" s="248" t="s">
        <v>352</v>
      </c>
      <c r="H9" s="270">
        <f>SUMIF($F14:$F61,$F9,H14:H61)</f>
        <v>0</v>
      </c>
      <c r="I9" s="270">
        <f t="shared" ref="I9:I11" si="18">J9-H9</f>
        <v>0</v>
      </c>
      <c r="J9" s="450">
        <f>SUM(V9:ED9)</f>
        <v>0</v>
      </c>
      <c r="K9" s="455">
        <f ca="1">SUMIF($F14:$F61,$F9,K14:K61)</f>
        <v>0</v>
      </c>
      <c r="L9" s="271">
        <f>SUMIF($V$1:$ED$1,L$3,$V9:$ED9)</f>
        <v>0</v>
      </c>
      <c r="M9" s="270">
        <f t="shared" ref="M9:U11" si="19">SUMIF($V$1:$ED$1,M$3,$V9:$ED9)</f>
        <v>0</v>
      </c>
      <c r="N9" s="270">
        <f t="shared" si="19"/>
        <v>0</v>
      </c>
      <c r="O9" s="270">
        <f t="shared" si="19"/>
        <v>0</v>
      </c>
      <c r="P9" s="270">
        <f t="shared" si="19"/>
        <v>0</v>
      </c>
      <c r="Q9" s="270">
        <f t="shared" si="19"/>
        <v>0</v>
      </c>
      <c r="R9" s="270">
        <f t="shared" si="19"/>
        <v>0</v>
      </c>
      <c r="S9" s="270">
        <f t="shared" si="19"/>
        <v>0</v>
      </c>
      <c r="T9" s="270">
        <f t="shared" si="19"/>
        <v>0</v>
      </c>
      <c r="U9" s="272">
        <f t="shared" si="19"/>
        <v>0</v>
      </c>
      <c r="V9" s="273">
        <f>SUMIF($F14:$F61,$F9,V14:V61)</f>
        <v>0</v>
      </c>
      <c r="W9" s="270">
        <f t="shared" ref="W9:CH9" si="20">SUMIF($F14:$F61,$F9,W14:W61)</f>
        <v>0</v>
      </c>
      <c r="X9" s="270">
        <f t="shared" si="20"/>
        <v>0</v>
      </c>
      <c r="Y9" s="270">
        <f t="shared" si="20"/>
        <v>0</v>
      </c>
      <c r="Z9" s="270">
        <f t="shared" si="20"/>
        <v>0</v>
      </c>
      <c r="AA9" s="270">
        <f t="shared" si="20"/>
        <v>0</v>
      </c>
      <c r="AB9" s="270">
        <f t="shared" si="20"/>
        <v>0</v>
      </c>
      <c r="AC9" s="270">
        <f t="shared" si="20"/>
        <v>0</v>
      </c>
      <c r="AD9" s="270">
        <f t="shared" si="20"/>
        <v>0</v>
      </c>
      <c r="AE9" s="270">
        <f t="shared" si="20"/>
        <v>0</v>
      </c>
      <c r="AF9" s="270">
        <f t="shared" si="20"/>
        <v>0</v>
      </c>
      <c r="AG9" s="270">
        <f t="shared" si="20"/>
        <v>0</v>
      </c>
      <c r="AH9" s="270">
        <f t="shared" si="20"/>
        <v>0</v>
      </c>
      <c r="AI9" s="270">
        <f t="shared" si="20"/>
        <v>0</v>
      </c>
      <c r="AJ9" s="270">
        <f t="shared" si="20"/>
        <v>0</v>
      </c>
      <c r="AK9" s="270">
        <f t="shared" si="20"/>
        <v>0</v>
      </c>
      <c r="AL9" s="270">
        <f t="shared" si="20"/>
        <v>0</v>
      </c>
      <c r="AM9" s="270">
        <f t="shared" si="20"/>
        <v>0</v>
      </c>
      <c r="AN9" s="270">
        <f t="shared" si="20"/>
        <v>0</v>
      </c>
      <c r="AO9" s="270">
        <f t="shared" si="20"/>
        <v>0</v>
      </c>
      <c r="AP9" s="270">
        <f t="shared" si="20"/>
        <v>0</v>
      </c>
      <c r="AQ9" s="270">
        <f t="shared" si="20"/>
        <v>0</v>
      </c>
      <c r="AR9" s="270">
        <f t="shared" si="20"/>
        <v>0</v>
      </c>
      <c r="AS9" s="270">
        <f t="shared" si="20"/>
        <v>0</v>
      </c>
      <c r="AT9" s="270">
        <f t="shared" si="20"/>
        <v>0</v>
      </c>
      <c r="AU9" s="270">
        <f t="shared" si="20"/>
        <v>0</v>
      </c>
      <c r="AV9" s="270">
        <f t="shared" si="20"/>
        <v>0</v>
      </c>
      <c r="AW9" s="270">
        <f t="shared" si="20"/>
        <v>0</v>
      </c>
      <c r="AX9" s="270">
        <f t="shared" si="20"/>
        <v>0</v>
      </c>
      <c r="AY9" s="270">
        <f t="shared" si="20"/>
        <v>0</v>
      </c>
      <c r="AZ9" s="270">
        <f t="shared" si="20"/>
        <v>0</v>
      </c>
      <c r="BA9" s="270">
        <f t="shared" si="20"/>
        <v>0</v>
      </c>
      <c r="BB9" s="270">
        <f t="shared" si="20"/>
        <v>0</v>
      </c>
      <c r="BC9" s="270">
        <f t="shared" si="20"/>
        <v>0</v>
      </c>
      <c r="BD9" s="270">
        <f t="shared" si="20"/>
        <v>0</v>
      </c>
      <c r="BE9" s="270">
        <f t="shared" si="20"/>
        <v>0</v>
      </c>
      <c r="BF9" s="270">
        <f t="shared" si="20"/>
        <v>0</v>
      </c>
      <c r="BG9" s="270">
        <f t="shared" si="20"/>
        <v>0</v>
      </c>
      <c r="BH9" s="270">
        <f t="shared" si="20"/>
        <v>0</v>
      </c>
      <c r="BI9" s="270">
        <f t="shared" si="20"/>
        <v>0</v>
      </c>
      <c r="BJ9" s="270">
        <f t="shared" si="20"/>
        <v>0</v>
      </c>
      <c r="BK9" s="270">
        <f t="shared" si="20"/>
        <v>0</v>
      </c>
      <c r="BL9" s="270">
        <f t="shared" si="20"/>
        <v>0</v>
      </c>
      <c r="BM9" s="270">
        <f t="shared" si="20"/>
        <v>0</v>
      </c>
      <c r="BN9" s="270">
        <f t="shared" si="20"/>
        <v>0</v>
      </c>
      <c r="BO9" s="270">
        <f t="shared" si="20"/>
        <v>0</v>
      </c>
      <c r="BP9" s="270">
        <f t="shared" si="20"/>
        <v>0</v>
      </c>
      <c r="BQ9" s="270">
        <f t="shared" si="20"/>
        <v>0</v>
      </c>
      <c r="BR9" s="270">
        <f t="shared" si="20"/>
        <v>0</v>
      </c>
      <c r="BS9" s="270">
        <f t="shared" si="20"/>
        <v>0</v>
      </c>
      <c r="BT9" s="270">
        <f t="shared" si="20"/>
        <v>0</v>
      </c>
      <c r="BU9" s="270">
        <f t="shared" si="20"/>
        <v>0</v>
      </c>
      <c r="BV9" s="270">
        <f t="shared" si="20"/>
        <v>0</v>
      </c>
      <c r="BW9" s="270">
        <f t="shared" si="20"/>
        <v>0</v>
      </c>
      <c r="BX9" s="270">
        <f t="shared" si="20"/>
        <v>0</v>
      </c>
      <c r="BY9" s="270">
        <f t="shared" si="20"/>
        <v>0</v>
      </c>
      <c r="BZ9" s="270">
        <f t="shared" si="20"/>
        <v>0</v>
      </c>
      <c r="CA9" s="270">
        <f t="shared" si="20"/>
        <v>0</v>
      </c>
      <c r="CB9" s="270">
        <f t="shared" si="20"/>
        <v>0</v>
      </c>
      <c r="CC9" s="270">
        <f t="shared" si="20"/>
        <v>0</v>
      </c>
      <c r="CD9" s="270">
        <f t="shared" si="20"/>
        <v>0</v>
      </c>
      <c r="CE9" s="270">
        <f t="shared" si="20"/>
        <v>0</v>
      </c>
      <c r="CF9" s="270">
        <f t="shared" si="20"/>
        <v>0</v>
      </c>
      <c r="CG9" s="270">
        <f t="shared" si="20"/>
        <v>0</v>
      </c>
      <c r="CH9" s="270">
        <f t="shared" si="20"/>
        <v>0</v>
      </c>
      <c r="CI9" s="270">
        <f t="shared" ref="CI9:ED9" si="21">SUMIF($F14:$F61,$F9,CI14:CI61)</f>
        <v>0</v>
      </c>
      <c r="CJ9" s="270">
        <f t="shared" si="21"/>
        <v>0</v>
      </c>
      <c r="CK9" s="270">
        <f t="shared" si="21"/>
        <v>0</v>
      </c>
      <c r="CL9" s="270">
        <f t="shared" si="21"/>
        <v>0</v>
      </c>
      <c r="CM9" s="270">
        <f t="shared" si="21"/>
        <v>0</v>
      </c>
      <c r="CN9" s="270">
        <f t="shared" si="21"/>
        <v>0</v>
      </c>
      <c r="CO9" s="270">
        <f t="shared" si="21"/>
        <v>0</v>
      </c>
      <c r="CP9" s="270">
        <f t="shared" si="21"/>
        <v>0</v>
      </c>
      <c r="CQ9" s="270">
        <f t="shared" si="21"/>
        <v>0</v>
      </c>
      <c r="CR9" s="270">
        <f t="shared" si="21"/>
        <v>0</v>
      </c>
      <c r="CS9" s="270">
        <f t="shared" si="21"/>
        <v>0</v>
      </c>
      <c r="CT9" s="270">
        <f t="shared" si="21"/>
        <v>0</v>
      </c>
      <c r="CU9" s="270">
        <f t="shared" si="21"/>
        <v>0</v>
      </c>
      <c r="CV9" s="270">
        <f t="shared" si="21"/>
        <v>0</v>
      </c>
      <c r="CW9" s="270">
        <f t="shared" si="21"/>
        <v>0</v>
      </c>
      <c r="CX9" s="270">
        <f t="shared" si="21"/>
        <v>0</v>
      </c>
      <c r="CY9" s="270">
        <f t="shared" si="21"/>
        <v>0</v>
      </c>
      <c r="CZ9" s="270">
        <f t="shared" si="21"/>
        <v>0</v>
      </c>
      <c r="DA9" s="270">
        <f t="shared" si="21"/>
        <v>0</v>
      </c>
      <c r="DB9" s="270">
        <f t="shared" si="21"/>
        <v>0</v>
      </c>
      <c r="DC9" s="270">
        <f t="shared" si="21"/>
        <v>0</v>
      </c>
      <c r="DD9" s="270">
        <f t="shared" si="21"/>
        <v>0</v>
      </c>
      <c r="DE9" s="270">
        <f t="shared" si="21"/>
        <v>0</v>
      </c>
      <c r="DF9" s="270">
        <f t="shared" si="21"/>
        <v>0</v>
      </c>
      <c r="DG9" s="270">
        <f t="shared" si="21"/>
        <v>0</v>
      </c>
      <c r="DH9" s="270">
        <f t="shared" si="21"/>
        <v>0</v>
      </c>
      <c r="DI9" s="270">
        <f t="shared" si="21"/>
        <v>0</v>
      </c>
      <c r="DJ9" s="270">
        <f t="shared" si="21"/>
        <v>0</v>
      </c>
      <c r="DK9" s="270">
        <f t="shared" si="21"/>
        <v>0</v>
      </c>
      <c r="DL9" s="270">
        <f t="shared" si="21"/>
        <v>0</v>
      </c>
      <c r="DM9" s="270">
        <f t="shared" si="21"/>
        <v>0</v>
      </c>
      <c r="DN9" s="270">
        <f t="shared" si="21"/>
        <v>0</v>
      </c>
      <c r="DO9" s="270">
        <f t="shared" si="21"/>
        <v>0</v>
      </c>
      <c r="DP9" s="270">
        <f t="shared" si="21"/>
        <v>0</v>
      </c>
      <c r="DQ9" s="270">
        <f t="shared" si="21"/>
        <v>0</v>
      </c>
      <c r="DR9" s="270">
        <f t="shared" si="21"/>
        <v>0</v>
      </c>
      <c r="DS9" s="270">
        <f t="shared" si="21"/>
        <v>0</v>
      </c>
      <c r="DT9" s="270">
        <f t="shared" si="21"/>
        <v>0</v>
      </c>
      <c r="DU9" s="270">
        <f t="shared" si="21"/>
        <v>0</v>
      </c>
      <c r="DV9" s="270">
        <f t="shared" si="21"/>
        <v>0</v>
      </c>
      <c r="DW9" s="270">
        <f t="shared" si="21"/>
        <v>0</v>
      </c>
      <c r="DX9" s="270">
        <f t="shared" si="21"/>
        <v>0</v>
      </c>
      <c r="DY9" s="270">
        <f t="shared" si="21"/>
        <v>0</v>
      </c>
      <c r="DZ9" s="270">
        <f t="shared" si="21"/>
        <v>0</v>
      </c>
      <c r="EA9" s="270">
        <f t="shared" si="21"/>
        <v>0</v>
      </c>
      <c r="EB9" s="270">
        <f t="shared" si="21"/>
        <v>0</v>
      </c>
      <c r="EC9" s="270">
        <f t="shared" si="21"/>
        <v>0</v>
      </c>
      <c r="ED9" s="272">
        <f t="shared" si="21"/>
        <v>0</v>
      </c>
    </row>
    <row r="10" spans="2:134" ht="16.05" customHeight="1" x14ac:dyDescent="0.25">
      <c r="B10" s="1073" t="str">
        <f t="shared" si="17"/>
        <v>1期</v>
      </c>
      <c r="C10" s="249" t="s">
        <v>172</v>
      </c>
      <c r="D10" s="249"/>
      <c r="E10" s="249"/>
      <c r="F10" s="244" t="s">
        <v>347</v>
      </c>
      <c r="G10" s="249" t="s">
        <v>353</v>
      </c>
      <c r="H10" s="274">
        <f>SUMIF($F14:$F61,$F10,H14:H61)</f>
        <v>0</v>
      </c>
      <c r="I10" s="274">
        <f t="shared" si="18"/>
        <v>0</v>
      </c>
      <c r="J10" s="274">
        <f>SUM(V10:ED10)</f>
        <v>0</v>
      </c>
      <c r="K10" s="456">
        <f ca="1">SUMIF($F14:$F61,$F10,K14:K61)</f>
        <v>0</v>
      </c>
      <c r="L10" s="275">
        <f t="shared" ref="L10:L11" si="22">SUMIF($V$1:$ED$1,L$3,$V10:$ED10)</f>
        <v>0</v>
      </c>
      <c r="M10" s="274">
        <f t="shared" si="19"/>
        <v>0</v>
      </c>
      <c r="N10" s="274">
        <f t="shared" si="19"/>
        <v>0</v>
      </c>
      <c r="O10" s="274">
        <f t="shared" si="19"/>
        <v>0</v>
      </c>
      <c r="P10" s="274">
        <f t="shared" si="19"/>
        <v>0</v>
      </c>
      <c r="Q10" s="274">
        <f t="shared" si="19"/>
        <v>0</v>
      </c>
      <c r="R10" s="274">
        <f t="shared" si="19"/>
        <v>0</v>
      </c>
      <c r="S10" s="274">
        <f t="shared" si="19"/>
        <v>0</v>
      </c>
      <c r="T10" s="274">
        <f t="shared" si="19"/>
        <v>0</v>
      </c>
      <c r="U10" s="276">
        <f t="shared" si="19"/>
        <v>0</v>
      </c>
      <c r="V10" s="277">
        <f>SUMIF($F14:$F61,$F10,V14:V61)</f>
        <v>0</v>
      </c>
      <c r="W10" s="274">
        <f t="shared" ref="W10:CH10" si="23">SUMIF($F14:$F61,$F10,W14:W61)</f>
        <v>0</v>
      </c>
      <c r="X10" s="274">
        <f t="shared" si="23"/>
        <v>0</v>
      </c>
      <c r="Y10" s="274">
        <f t="shared" si="23"/>
        <v>0</v>
      </c>
      <c r="Z10" s="274">
        <f t="shared" si="23"/>
        <v>0</v>
      </c>
      <c r="AA10" s="274">
        <f t="shared" si="23"/>
        <v>0</v>
      </c>
      <c r="AB10" s="274">
        <f t="shared" si="23"/>
        <v>0</v>
      </c>
      <c r="AC10" s="274">
        <f t="shared" si="23"/>
        <v>0</v>
      </c>
      <c r="AD10" s="274">
        <f t="shared" si="23"/>
        <v>0</v>
      </c>
      <c r="AE10" s="274">
        <f t="shared" si="23"/>
        <v>0</v>
      </c>
      <c r="AF10" s="274">
        <f t="shared" si="23"/>
        <v>0</v>
      </c>
      <c r="AG10" s="274">
        <f t="shared" si="23"/>
        <v>0</v>
      </c>
      <c r="AH10" s="274">
        <f t="shared" si="23"/>
        <v>0</v>
      </c>
      <c r="AI10" s="274">
        <f t="shared" si="23"/>
        <v>0</v>
      </c>
      <c r="AJ10" s="274">
        <f t="shared" si="23"/>
        <v>0</v>
      </c>
      <c r="AK10" s="274">
        <f t="shared" si="23"/>
        <v>0</v>
      </c>
      <c r="AL10" s="274">
        <f t="shared" si="23"/>
        <v>0</v>
      </c>
      <c r="AM10" s="274">
        <f t="shared" si="23"/>
        <v>0</v>
      </c>
      <c r="AN10" s="274">
        <f t="shared" si="23"/>
        <v>0</v>
      </c>
      <c r="AO10" s="274">
        <f t="shared" si="23"/>
        <v>0</v>
      </c>
      <c r="AP10" s="274">
        <f t="shared" si="23"/>
        <v>0</v>
      </c>
      <c r="AQ10" s="274">
        <f t="shared" si="23"/>
        <v>0</v>
      </c>
      <c r="AR10" s="274">
        <f t="shared" si="23"/>
        <v>0</v>
      </c>
      <c r="AS10" s="274">
        <f t="shared" si="23"/>
        <v>0</v>
      </c>
      <c r="AT10" s="274">
        <f t="shared" si="23"/>
        <v>0</v>
      </c>
      <c r="AU10" s="274">
        <f t="shared" si="23"/>
        <v>0</v>
      </c>
      <c r="AV10" s="274">
        <f t="shared" si="23"/>
        <v>0</v>
      </c>
      <c r="AW10" s="274">
        <f t="shared" si="23"/>
        <v>0</v>
      </c>
      <c r="AX10" s="274">
        <f t="shared" si="23"/>
        <v>0</v>
      </c>
      <c r="AY10" s="274">
        <f t="shared" si="23"/>
        <v>0</v>
      </c>
      <c r="AZ10" s="274">
        <f t="shared" si="23"/>
        <v>0</v>
      </c>
      <c r="BA10" s="274">
        <f t="shared" si="23"/>
        <v>0</v>
      </c>
      <c r="BB10" s="274">
        <f t="shared" si="23"/>
        <v>0</v>
      </c>
      <c r="BC10" s="274">
        <f t="shared" si="23"/>
        <v>0</v>
      </c>
      <c r="BD10" s="274">
        <f t="shared" si="23"/>
        <v>0</v>
      </c>
      <c r="BE10" s="274">
        <f t="shared" si="23"/>
        <v>0</v>
      </c>
      <c r="BF10" s="274">
        <f t="shared" si="23"/>
        <v>0</v>
      </c>
      <c r="BG10" s="274">
        <f t="shared" si="23"/>
        <v>0</v>
      </c>
      <c r="BH10" s="274">
        <f t="shared" si="23"/>
        <v>0</v>
      </c>
      <c r="BI10" s="274">
        <f t="shared" si="23"/>
        <v>0</v>
      </c>
      <c r="BJ10" s="274">
        <f t="shared" si="23"/>
        <v>0</v>
      </c>
      <c r="BK10" s="274">
        <f t="shared" si="23"/>
        <v>0</v>
      </c>
      <c r="BL10" s="274">
        <f t="shared" si="23"/>
        <v>0</v>
      </c>
      <c r="BM10" s="274">
        <f t="shared" si="23"/>
        <v>0</v>
      </c>
      <c r="BN10" s="274">
        <f t="shared" si="23"/>
        <v>0</v>
      </c>
      <c r="BO10" s="274">
        <f t="shared" si="23"/>
        <v>0</v>
      </c>
      <c r="BP10" s="274">
        <f t="shared" si="23"/>
        <v>0</v>
      </c>
      <c r="BQ10" s="274">
        <f t="shared" si="23"/>
        <v>0</v>
      </c>
      <c r="BR10" s="274">
        <f t="shared" si="23"/>
        <v>0</v>
      </c>
      <c r="BS10" s="274">
        <f t="shared" si="23"/>
        <v>0</v>
      </c>
      <c r="BT10" s="274">
        <f t="shared" si="23"/>
        <v>0</v>
      </c>
      <c r="BU10" s="274">
        <f t="shared" si="23"/>
        <v>0</v>
      </c>
      <c r="BV10" s="274">
        <f t="shared" si="23"/>
        <v>0</v>
      </c>
      <c r="BW10" s="274">
        <f t="shared" si="23"/>
        <v>0</v>
      </c>
      <c r="BX10" s="274">
        <f t="shared" si="23"/>
        <v>0</v>
      </c>
      <c r="BY10" s="274">
        <f t="shared" si="23"/>
        <v>0</v>
      </c>
      <c r="BZ10" s="274">
        <f t="shared" si="23"/>
        <v>0</v>
      </c>
      <c r="CA10" s="274">
        <f t="shared" si="23"/>
        <v>0</v>
      </c>
      <c r="CB10" s="274">
        <f t="shared" si="23"/>
        <v>0</v>
      </c>
      <c r="CC10" s="274">
        <f t="shared" si="23"/>
        <v>0</v>
      </c>
      <c r="CD10" s="274">
        <f t="shared" si="23"/>
        <v>0</v>
      </c>
      <c r="CE10" s="274">
        <f t="shared" si="23"/>
        <v>0</v>
      </c>
      <c r="CF10" s="274">
        <f t="shared" si="23"/>
        <v>0</v>
      </c>
      <c r="CG10" s="274">
        <f t="shared" si="23"/>
        <v>0</v>
      </c>
      <c r="CH10" s="274">
        <f t="shared" si="23"/>
        <v>0</v>
      </c>
      <c r="CI10" s="274">
        <f t="shared" ref="CI10:ED10" si="24">SUMIF($F14:$F61,$F10,CI14:CI61)</f>
        <v>0</v>
      </c>
      <c r="CJ10" s="274">
        <f t="shared" si="24"/>
        <v>0</v>
      </c>
      <c r="CK10" s="274">
        <f t="shared" si="24"/>
        <v>0</v>
      </c>
      <c r="CL10" s="274">
        <f t="shared" si="24"/>
        <v>0</v>
      </c>
      <c r="CM10" s="274">
        <f t="shared" si="24"/>
        <v>0</v>
      </c>
      <c r="CN10" s="274">
        <f t="shared" si="24"/>
        <v>0</v>
      </c>
      <c r="CO10" s="274">
        <f t="shared" si="24"/>
        <v>0</v>
      </c>
      <c r="CP10" s="274">
        <f t="shared" si="24"/>
        <v>0</v>
      </c>
      <c r="CQ10" s="274">
        <f t="shared" si="24"/>
        <v>0</v>
      </c>
      <c r="CR10" s="274">
        <f t="shared" si="24"/>
        <v>0</v>
      </c>
      <c r="CS10" s="274">
        <f t="shared" si="24"/>
        <v>0</v>
      </c>
      <c r="CT10" s="274">
        <f t="shared" si="24"/>
        <v>0</v>
      </c>
      <c r="CU10" s="274">
        <f t="shared" si="24"/>
        <v>0</v>
      </c>
      <c r="CV10" s="274">
        <f t="shared" si="24"/>
        <v>0</v>
      </c>
      <c r="CW10" s="274">
        <f t="shared" si="24"/>
        <v>0</v>
      </c>
      <c r="CX10" s="274">
        <f t="shared" si="24"/>
        <v>0</v>
      </c>
      <c r="CY10" s="274">
        <f t="shared" si="24"/>
        <v>0</v>
      </c>
      <c r="CZ10" s="274">
        <f t="shared" si="24"/>
        <v>0</v>
      </c>
      <c r="DA10" s="274">
        <f t="shared" si="24"/>
        <v>0</v>
      </c>
      <c r="DB10" s="274">
        <f t="shared" si="24"/>
        <v>0</v>
      </c>
      <c r="DC10" s="274">
        <f t="shared" si="24"/>
        <v>0</v>
      </c>
      <c r="DD10" s="274">
        <f t="shared" si="24"/>
        <v>0</v>
      </c>
      <c r="DE10" s="274">
        <f t="shared" si="24"/>
        <v>0</v>
      </c>
      <c r="DF10" s="274">
        <f t="shared" si="24"/>
        <v>0</v>
      </c>
      <c r="DG10" s="274">
        <f t="shared" si="24"/>
        <v>0</v>
      </c>
      <c r="DH10" s="274">
        <f t="shared" si="24"/>
        <v>0</v>
      </c>
      <c r="DI10" s="274">
        <f t="shared" si="24"/>
        <v>0</v>
      </c>
      <c r="DJ10" s="274">
        <f t="shared" si="24"/>
        <v>0</v>
      </c>
      <c r="DK10" s="274">
        <f t="shared" si="24"/>
        <v>0</v>
      </c>
      <c r="DL10" s="274">
        <f t="shared" si="24"/>
        <v>0</v>
      </c>
      <c r="DM10" s="274">
        <f t="shared" si="24"/>
        <v>0</v>
      </c>
      <c r="DN10" s="274">
        <f t="shared" si="24"/>
        <v>0</v>
      </c>
      <c r="DO10" s="274">
        <f t="shared" si="24"/>
        <v>0</v>
      </c>
      <c r="DP10" s="274">
        <f t="shared" si="24"/>
        <v>0</v>
      </c>
      <c r="DQ10" s="274">
        <f t="shared" si="24"/>
        <v>0</v>
      </c>
      <c r="DR10" s="274">
        <f t="shared" si="24"/>
        <v>0</v>
      </c>
      <c r="DS10" s="274">
        <f t="shared" si="24"/>
        <v>0</v>
      </c>
      <c r="DT10" s="274">
        <f t="shared" si="24"/>
        <v>0</v>
      </c>
      <c r="DU10" s="274">
        <f t="shared" si="24"/>
        <v>0</v>
      </c>
      <c r="DV10" s="274">
        <f t="shared" si="24"/>
        <v>0</v>
      </c>
      <c r="DW10" s="274">
        <f t="shared" si="24"/>
        <v>0</v>
      </c>
      <c r="DX10" s="274">
        <f t="shared" si="24"/>
        <v>0</v>
      </c>
      <c r="DY10" s="274">
        <f t="shared" si="24"/>
        <v>0</v>
      </c>
      <c r="DZ10" s="274">
        <f t="shared" si="24"/>
        <v>0</v>
      </c>
      <c r="EA10" s="274">
        <f t="shared" si="24"/>
        <v>0</v>
      </c>
      <c r="EB10" s="274">
        <f t="shared" si="24"/>
        <v>0</v>
      </c>
      <c r="EC10" s="274">
        <f t="shared" si="24"/>
        <v>0</v>
      </c>
      <c r="ED10" s="276">
        <f t="shared" si="24"/>
        <v>0</v>
      </c>
    </row>
    <row r="11" spans="2:134" ht="16.05" customHeight="1" x14ac:dyDescent="0.25">
      <c r="B11" s="935" t="str">
        <f>C11</f>
        <v>1期</v>
      </c>
      <c r="C11" s="249" t="s">
        <v>172</v>
      </c>
      <c r="D11" s="249"/>
      <c r="E11" s="249"/>
      <c r="F11" s="244" t="s">
        <v>349</v>
      </c>
      <c r="G11" s="249" t="s">
        <v>353</v>
      </c>
      <c r="H11" s="274">
        <f>SUMIF($F14:$F61,$F11,H14:H61)</f>
        <v>0</v>
      </c>
      <c r="I11" s="274">
        <f t="shared" si="18"/>
        <v>0</v>
      </c>
      <c r="J11" s="274">
        <f>SUM(V11:ED11)</f>
        <v>0</v>
      </c>
      <c r="K11" s="456">
        <f ca="1">SUMIF($F14:$F61,$F11,K14:K61)</f>
        <v>0</v>
      </c>
      <c r="L11" s="275">
        <f t="shared" si="22"/>
        <v>0</v>
      </c>
      <c r="M11" s="274">
        <f t="shared" si="19"/>
        <v>0</v>
      </c>
      <c r="N11" s="274">
        <f t="shared" si="19"/>
        <v>0</v>
      </c>
      <c r="O11" s="274">
        <f t="shared" si="19"/>
        <v>0</v>
      </c>
      <c r="P11" s="274">
        <f t="shared" si="19"/>
        <v>0</v>
      </c>
      <c r="Q11" s="274">
        <f t="shared" si="19"/>
        <v>0</v>
      </c>
      <c r="R11" s="274">
        <f t="shared" si="19"/>
        <v>0</v>
      </c>
      <c r="S11" s="274">
        <f t="shared" si="19"/>
        <v>0</v>
      </c>
      <c r="T11" s="274">
        <f t="shared" si="19"/>
        <v>0</v>
      </c>
      <c r="U11" s="276">
        <f t="shared" si="19"/>
        <v>0</v>
      </c>
      <c r="V11" s="277">
        <f>SUMIF($F14:$F61,$F11,V14:V61)</f>
        <v>0</v>
      </c>
      <c r="W11" s="274">
        <f t="shared" ref="W11:CH11" si="25">SUMIF($F14:$F61,$F11,W14:W61)</f>
        <v>0</v>
      </c>
      <c r="X11" s="274">
        <f t="shared" si="25"/>
        <v>0</v>
      </c>
      <c r="Y11" s="274">
        <f t="shared" si="25"/>
        <v>0</v>
      </c>
      <c r="Z11" s="274">
        <f t="shared" si="25"/>
        <v>0</v>
      </c>
      <c r="AA11" s="274">
        <f t="shared" si="25"/>
        <v>0</v>
      </c>
      <c r="AB11" s="274">
        <f t="shared" si="25"/>
        <v>0</v>
      </c>
      <c r="AC11" s="274">
        <f t="shared" si="25"/>
        <v>0</v>
      </c>
      <c r="AD11" s="274">
        <f t="shared" si="25"/>
        <v>0</v>
      </c>
      <c r="AE11" s="274">
        <f t="shared" si="25"/>
        <v>0</v>
      </c>
      <c r="AF11" s="274">
        <f t="shared" si="25"/>
        <v>0</v>
      </c>
      <c r="AG11" s="274">
        <f t="shared" si="25"/>
        <v>0</v>
      </c>
      <c r="AH11" s="274">
        <f t="shared" si="25"/>
        <v>0</v>
      </c>
      <c r="AI11" s="274">
        <f t="shared" si="25"/>
        <v>0</v>
      </c>
      <c r="AJ11" s="274">
        <f t="shared" si="25"/>
        <v>0</v>
      </c>
      <c r="AK11" s="274">
        <f t="shared" si="25"/>
        <v>0</v>
      </c>
      <c r="AL11" s="274">
        <f t="shared" si="25"/>
        <v>0</v>
      </c>
      <c r="AM11" s="274">
        <f t="shared" si="25"/>
        <v>0</v>
      </c>
      <c r="AN11" s="274">
        <f t="shared" si="25"/>
        <v>0</v>
      </c>
      <c r="AO11" s="274">
        <f t="shared" si="25"/>
        <v>0</v>
      </c>
      <c r="AP11" s="274">
        <f t="shared" si="25"/>
        <v>0</v>
      </c>
      <c r="AQ11" s="274">
        <f t="shared" si="25"/>
        <v>0</v>
      </c>
      <c r="AR11" s="274">
        <f t="shared" si="25"/>
        <v>0</v>
      </c>
      <c r="AS11" s="274">
        <f t="shared" si="25"/>
        <v>0</v>
      </c>
      <c r="AT11" s="274">
        <f t="shared" si="25"/>
        <v>0</v>
      </c>
      <c r="AU11" s="274">
        <f t="shared" si="25"/>
        <v>0</v>
      </c>
      <c r="AV11" s="274">
        <f t="shared" si="25"/>
        <v>0</v>
      </c>
      <c r="AW11" s="274">
        <f t="shared" si="25"/>
        <v>0</v>
      </c>
      <c r="AX11" s="274">
        <f t="shared" si="25"/>
        <v>0</v>
      </c>
      <c r="AY11" s="274">
        <f t="shared" si="25"/>
        <v>0</v>
      </c>
      <c r="AZ11" s="274">
        <f t="shared" si="25"/>
        <v>0</v>
      </c>
      <c r="BA11" s="274">
        <f t="shared" si="25"/>
        <v>0</v>
      </c>
      <c r="BB11" s="274">
        <f t="shared" si="25"/>
        <v>0</v>
      </c>
      <c r="BC11" s="274">
        <f t="shared" si="25"/>
        <v>0</v>
      </c>
      <c r="BD11" s="274">
        <f t="shared" si="25"/>
        <v>0</v>
      </c>
      <c r="BE11" s="274">
        <f t="shared" si="25"/>
        <v>0</v>
      </c>
      <c r="BF11" s="274">
        <f t="shared" si="25"/>
        <v>0</v>
      </c>
      <c r="BG11" s="274">
        <f t="shared" si="25"/>
        <v>0</v>
      </c>
      <c r="BH11" s="274">
        <f t="shared" si="25"/>
        <v>0</v>
      </c>
      <c r="BI11" s="274">
        <f t="shared" si="25"/>
        <v>0</v>
      </c>
      <c r="BJ11" s="274">
        <f t="shared" si="25"/>
        <v>0</v>
      </c>
      <c r="BK11" s="274">
        <f t="shared" si="25"/>
        <v>0</v>
      </c>
      <c r="BL11" s="274">
        <f t="shared" si="25"/>
        <v>0</v>
      </c>
      <c r="BM11" s="274">
        <f t="shared" si="25"/>
        <v>0</v>
      </c>
      <c r="BN11" s="274">
        <f t="shared" si="25"/>
        <v>0</v>
      </c>
      <c r="BO11" s="274">
        <f t="shared" si="25"/>
        <v>0</v>
      </c>
      <c r="BP11" s="274">
        <f t="shared" si="25"/>
        <v>0</v>
      </c>
      <c r="BQ11" s="274">
        <f t="shared" si="25"/>
        <v>0</v>
      </c>
      <c r="BR11" s="274">
        <f t="shared" si="25"/>
        <v>0</v>
      </c>
      <c r="BS11" s="274">
        <f t="shared" si="25"/>
        <v>0</v>
      </c>
      <c r="BT11" s="274">
        <f t="shared" si="25"/>
        <v>0</v>
      </c>
      <c r="BU11" s="274">
        <f t="shared" si="25"/>
        <v>0</v>
      </c>
      <c r="BV11" s="274">
        <f t="shared" si="25"/>
        <v>0</v>
      </c>
      <c r="BW11" s="274">
        <f t="shared" si="25"/>
        <v>0</v>
      </c>
      <c r="BX11" s="274">
        <f t="shared" si="25"/>
        <v>0</v>
      </c>
      <c r="BY11" s="274">
        <f t="shared" si="25"/>
        <v>0</v>
      </c>
      <c r="BZ11" s="274">
        <f t="shared" si="25"/>
        <v>0</v>
      </c>
      <c r="CA11" s="274">
        <f t="shared" si="25"/>
        <v>0</v>
      </c>
      <c r="CB11" s="274">
        <f t="shared" si="25"/>
        <v>0</v>
      </c>
      <c r="CC11" s="274">
        <f t="shared" si="25"/>
        <v>0</v>
      </c>
      <c r="CD11" s="274">
        <f t="shared" si="25"/>
        <v>0</v>
      </c>
      <c r="CE11" s="274">
        <f t="shared" si="25"/>
        <v>0</v>
      </c>
      <c r="CF11" s="274">
        <f t="shared" si="25"/>
        <v>0</v>
      </c>
      <c r="CG11" s="274">
        <f t="shared" si="25"/>
        <v>0</v>
      </c>
      <c r="CH11" s="274">
        <f t="shared" si="25"/>
        <v>0</v>
      </c>
      <c r="CI11" s="274">
        <f t="shared" ref="CI11:ED11" si="26">SUMIF($F14:$F61,$F11,CI14:CI61)</f>
        <v>0</v>
      </c>
      <c r="CJ11" s="274">
        <f t="shared" si="26"/>
        <v>0</v>
      </c>
      <c r="CK11" s="274">
        <f t="shared" si="26"/>
        <v>0</v>
      </c>
      <c r="CL11" s="274">
        <f t="shared" si="26"/>
        <v>0</v>
      </c>
      <c r="CM11" s="274">
        <f t="shared" si="26"/>
        <v>0</v>
      </c>
      <c r="CN11" s="274">
        <f t="shared" si="26"/>
        <v>0</v>
      </c>
      <c r="CO11" s="274">
        <f t="shared" si="26"/>
        <v>0</v>
      </c>
      <c r="CP11" s="274">
        <f t="shared" si="26"/>
        <v>0</v>
      </c>
      <c r="CQ11" s="274">
        <f t="shared" si="26"/>
        <v>0</v>
      </c>
      <c r="CR11" s="274">
        <f t="shared" si="26"/>
        <v>0</v>
      </c>
      <c r="CS11" s="274">
        <f t="shared" si="26"/>
        <v>0</v>
      </c>
      <c r="CT11" s="274">
        <f t="shared" si="26"/>
        <v>0</v>
      </c>
      <c r="CU11" s="274">
        <f t="shared" si="26"/>
        <v>0</v>
      </c>
      <c r="CV11" s="274">
        <f t="shared" si="26"/>
        <v>0</v>
      </c>
      <c r="CW11" s="274">
        <f t="shared" si="26"/>
        <v>0</v>
      </c>
      <c r="CX11" s="274">
        <f t="shared" si="26"/>
        <v>0</v>
      </c>
      <c r="CY11" s="274">
        <f t="shared" si="26"/>
        <v>0</v>
      </c>
      <c r="CZ11" s="274">
        <f t="shared" si="26"/>
        <v>0</v>
      </c>
      <c r="DA11" s="274">
        <f t="shared" si="26"/>
        <v>0</v>
      </c>
      <c r="DB11" s="274">
        <f t="shared" si="26"/>
        <v>0</v>
      </c>
      <c r="DC11" s="274">
        <f t="shared" si="26"/>
        <v>0</v>
      </c>
      <c r="DD11" s="274">
        <f t="shared" si="26"/>
        <v>0</v>
      </c>
      <c r="DE11" s="274">
        <f t="shared" si="26"/>
        <v>0</v>
      </c>
      <c r="DF11" s="274">
        <f t="shared" si="26"/>
        <v>0</v>
      </c>
      <c r="DG11" s="274">
        <f t="shared" si="26"/>
        <v>0</v>
      </c>
      <c r="DH11" s="274">
        <f t="shared" si="26"/>
        <v>0</v>
      </c>
      <c r="DI11" s="274">
        <f t="shared" si="26"/>
        <v>0</v>
      </c>
      <c r="DJ11" s="274">
        <f t="shared" si="26"/>
        <v>0</v>
      </c>
      <c r="DK11" s="274">
        <f t="shared" si="26"/>
        <v>0</v>
      </c>
      <c r="DL11" s="274">
        <f t="shared" si="26"/>
        <v>0</v>
      </c>
      <c r="DM11" s="274">
        <f t="shared" si="26"/>
        <v>0</v>
      </c>
      <c r="DN11" s="274">
        <f t="shared" si="26"/>
        <v>0</v>
      </c>
      <c r="DO11" s="274">
        <f t="shared" si="26"/>
        <v>0</v>
      </c>
      <c r="DP11" s="274">
        <f t="shared" si="26"/>
        <v>0</v>
      </c>
      <c r="DQ11" s="274">
        <f t="shared" si="26"/>
        <v>0</v>
      </c>
      <c r="DR11" s="274">
        <f t="shared" si="26"/>
        <v>0</v>
      </c>
      <c r="DS11" s="274">
        <f t="shared" si="26"/>
        <v>0</v>
      </c>
      <c r="DT11" s="274">
        <f t="shared" si="26"/>
        <v>0</v>
      </c>
      <c r="DU11" s="274">
        <f t="shared" si="26"/>
        <v>0</v>
      </c>
      <c r="DV11" s="274">
        <f t="shared" si="26"/>
        <v>0</v>
      </c>
      <c r="DW11" s="274">
        <f t="shared" si="26"/>
        <v>0</v>
      </c>
      <c r="DX11" s="274">
        <f t="shared" si="26"/>
        <v>0</v>
      </c>
      <c r="DY11" s="274">
        <f t="shared" si="26"/>
        <v>0</v>
      </c>
      <c r="DZ11" s="274">
        <f t="shared" si="26"/>
        <v>0</v>
      </c>
      <c r="EA11" s="274">
        <f t="shared" si="26"/>
        <v>0</v>
      </c>
      <c r="EB11" s="274">
        <f t="shared" si="26"/>
        <v>0</v>
      </c>
      <c r="EC11" s="274">
        <f t="shared" si="26"/>
        <v>0</v>
      </c>
      <c r="ED11" s="276">
        <f t="shared" si="26"/>
        <v>0</v>
      </c>
    </row>
    <row r="12" spans="2:134" ht="16.05" customHeight="1" x14ac:dyDescent="0.25">
      <c r="B12" s="1073" t="str">
        <f t="shared" ref="B12:B13" si="27">C12</f>
        <v>1期</v>
      </c>
      <c r="C12" s="249" t="s">
        <v>172</v>
      </c>
      <c r="D12" s="249"/>
      <c r="E12" s="249"/>
      <c r="F12" s="244" t="s">
        <v>350</v>
      </c>
      <c r="G12" s="249" t="s">
        <v>355</v>
      </c>
      <c r="H12" s="299"/>
      <c r="I12" s="299"/>
      <c r="J12" s="448" t="s">
        <v>391</v>
      </c>
      <c r="K12" s="457">
        <f ca="1">IFERROR(K10/J10,0)</f>
        <v>0</v>
      </c>
      <c r="L12" s="300">
        <f>IFERROR(SUM($L10:L10)/$J10,0)</f>
        <v>0</v>
      </c>
      <c r="M12" s="299">
        <f>IFERROR(SUM($L10:M10)/$J10,0)</f>
        <v>0</v>
      </c>
      <c r="N12" s="299">
        <f>IFERROR(SUM($L10:N10)/$J10,0)</f>
        <v>0</v>
      </c>
      <c r="O12" s="299">
        <f>IFERROR(SUM($L10:O10)/$J10,0)</f>
        <v>0</v>
      </c>
      <c r="P12" s="299">
        <f>IFERROR(SUM($L10:P10)/$J10,0)</f>
        <v>0</v>
      </c>
      <c r="Q12" s="299">
        <f>IFERROR(SUM($L10:Q10)/$J10,0)</f>
        <v>0</v>
      </c>
      <c r="R12" s="299">
        <f>IFERROR(SUM($L10:R10)/$J10,0)</f>
        <v>0</v>
      </c>
      <c r="S12" s="299">
        <f>IFERROR(SUM($L10:S10)/$J10,0)</f>
        <v>0</v>
      </c>
      <c r="T12" s="299">
        <f>IFERROR(SUM($L10:T10)/$J10,0)</f>
        <v>0</v>
      </c>
      <c r="U12" s="301">
        <f>IFERROR(SUM($L10:U10)/$J10,0)</f>
        <v>0</v>
      </c>
      <c r="V12" s="302">
        <f>IFERROR(SUM($V10:V10)/$J10,0)</f>
        <v>0</v>
      </c>
      <c r="W12" s="299">
        <f>IFERROR(SUM($V10:W10)/$J10,0)</f>
        <v>0</v>
      </c>
      <c r="X12" s="299">
        <f>IFERROR(SUM($V10:X10)/$J10,0)</f>
        <v>0</v>
      </c>
      <c r="Y12" s="299">
        <f>IFERROR(SUM($V10:Y10)/$J10,0)</f>
        <v>0</v>
      </c>
      <c r="Z12" s="299">
        <f>IFERROR(SUM($V10:Z10)/$J10,0)</f>
        <v>0</v>
      </c>
      <c r="AA12" s="299">
        <f>IFERROR(SUM($V10:AA10)/$J10,0)</f>
        <v>0</v>
      </c>
      <c r="AB12" s="299">
        <f>IFERROR(SUM($V10:AB10)/$J10,0)</f>
        <v>0</v>
      </c>
      <c r="AC12" s="299">
        <f>IFERROR(SUM($V10:AC10)/$J10,0)</f>
        <v>0</v>
      </c>
      <c r="AD12" s="299">
        <f>IFERROR(SUM($V10:AD10)/$J10,0)</f>
        <v>0</v>
      </c>
      <c r="AE12" s="299">
        <f>IFERROR(SUM($V10:AE10)/$J10,0)</f>
        <v>0</v>
      </c>
      <c r="AF12" s="299">
        <f>IFERROR(SUM($V10:AF10)/$J10,0)</f>
        <v>0</v>
      </c>
      <c r="AG12" s="299">
        <f>IFERROR(SUM($V10:AG10)/$J10,0)</f>
        <v>0</v>
      </c>
      <c r="AH12" s="299">
        <f>IFERROR(SUM($V10:AH10)/$J10,0)</f>
        <v>0</v>
      </c>
      <c r="AI12" s="299">
        <f>IFERROR(SUM($V10:AI10)/$J10,0)</f>
        <v>0</v>
      </c>
      <c r="AJ12" s="299">
        <f>IFERROR(SUM($V10:AJ10)/$J10,0)</f>
        <v>0</v>
      </c>
      <c r="AK12" s="299">
        <f>IFERROR(SUM($V10:AK10)/$J10,0)</f>
        <v>0</v>
      </c>
      <c r="AL12" s="299">
        <f>IFERROR(SUM($V10:AL10)/$J10,0)</f>
        <v>0</v>
      </c>
      <c r="AM12" s="299">
        <f>IFERROR(SUM($V10:AM10)/$J10,0)</f>
        <v>0</v>
      </c>
      <c r="AN12" s="299">
        <f>IFERROR(SUM($V10:AN10)/$J10,0)</f>
        <v>0</v>
      </c>
      <c r="AO12" s="299">
        <f>IFERROR(SUM($V10:AO10)/$J10,0)</f>
        <v>0</v>
      </c>
      <c r="AP12" s="299">
        <f>IFERROR(SUM($V10:AP10)/$J10,0)</f>
        <v>0</v>
      </c>
      <c r="AQ12" s="299">
        <f>IFERROR(SUM($V10:AQ10)/$J10,0)</f>
        <v>0</v>
      </c>
      <c r="AR12" s="299">
        <f>IFERROR(SUM($V10:AR10)/$J10,0)</f>
        <v>0</v>
      </c>
      <c r="AS12" s="299">
        <f>IFERROR(SUM($V10:AS10)/$J10,0)</f>
        <v>0</v>
      </c>
      <c r="AT12" s="299">
        <f>IFERROR(SUM($V10:AT10)/$J10,0)</f>
        <v>0</v>
      </c>
      <c r="AU12" s="299">
        <f>IFERROR(SUM($V10:AU10)/$J10,0)</f>
        <v>0</v>
      </c>
      <c r="AV12" s="299">
        <f>IFERROR(SUM($V10:AV10)/$J10,0)</f>
        <v>0</v>
      </c>
      <c r="AW12" s="299">
        <f>IFERROR(SUM($V10:AW10)/$J10,0)</f>
        <v>0</v>
      </c>
      <c r="AX12" s="299">
        <f>IFERROR(SUM($V10:AX10)/$J10,0)</f>
        <v>0</v>
      </c>
      <c r="AY12" s="299">
        <f>IFERROR(SUM($V10:AY10)/$J10,0)</f>
        <v>0</v>
      </c>
      <c r="AZ12" s="299">
        <f>IFERROR(SUM($V10:AZ10)/$J10,0)</f>
        <v>0</v>
      </c>
      <c r="BA12" s="299">
        <f>IFERROR(SUM($V10:BA10)/$J10,0)</f>
        <v>0</v>
      </c>
      <c r="BB12" s="299">
        <f>IFERROR(SUM($V10:BB10)/$J10,0)</f>
        <v>0</v>
      </c>
      <c r="BC12" s="299">
        <f>IFERROR(SUM($V10:BC10)/$J10,0)</f>
        <v>0</v>
      </c>
      <c r="BD12" s="299">
        <f>IFERROR(SUM($V10:BD10)/$J10,0)</f>
        <v>0</v>
      </c>
      <c r="BE12" s="299">
        <f>IFERROR(SUM($V10:BE10)/$J10,0)</f>
        <v>0</v>
      </c>
      <c r="BF12" s="299">
        <f>IFERROR(SUM($V10:BF10)/$J10,0)</f>
        <v>0</v>
      </c>
      <c r="BG12" s="299">
        <f>IFERROR(SUM($V10:BG10)/$J10,0)</f>
        <v>0</v>
      </c>
      <c r="BH12" s="299">
        <f>IFERROR(SUM($V10:BH10)/$J10,0)</f>
        <v>0</v>
      </c>
      <c r="BI12" s="299">
        <f>IFERROR(SUM($V10:BI10)/$J10,0)</f>
        <v>0</v>
      </c>
      <c r="BJ12" s="299">
        <f>IFERROR(SUM($V10:BJ10)/$J10,0)</f>
        <v>0</v>
      </c>
      <c r="BK12" s="299">
        <f>IFERROR(SUM($V10:BK10)/$J10,0)</f>
        <v>0</v>
      </c>
      <c r="BL12" s="299">
        <f>IFERROR(SUM($V10:BL10)/$J10,0)</f>
        <v>0</v>
      </c>
      <c r="BM12" s="299">
        <f>IFERROR(SUM($V10:BM10)/$J10,0)</f>
        <v>0</v>
      </c>
      <c r="BN12" s="299">
        <f>IFERROR(SUM($V10:BN10)/$J10,0)</f>
        <v>0</v>
      </c>
      <c r="BO12" s="299">
        <f>IFERROR(SUM($V10:BO10)/$J10,0)</f>
        <v>0</v>
      </c>
      <c r="BP12" s="299">
        <f>IFERROR(SUM($V10:BP10)/$J10,0)</f>
        <v>0</v>
      </c>
      <c r="BQ12" s="299">
        <f>IFERROR(SUM($V10:BQ10)/$J10,0)</f>
        <v>0</v>
      </c>
      <c r="BR12" s="299">
        <f>IFERROR(SUM($V10:BR10)/$J10,0)</f>
        <v>0</v>
      </c>
      <c r="BS12" s="299">
        <f>IFERROR(SUM($V10:BS10)/$J10,0)</f>
        <v>0</v>
      </c>
      <c r="BT12" s="299">
        <f>IFERROR(SUM($V10:BT10)/$J10,0)</f>
        <v>0</v>
      </c>
      <c r="BU12" s="299">
        <f>IFERROR(SUM($V10:BU10)/$J10,0)</f>
        <v>0</v>
      </c>
      <c r="BV12" s="299">
        <f>IFERROR(SUM($V10:BV10)/$J10,0)</f>
        <v>0</v>
      </c>
      <c r="BW12" s="299">
        <f>IFERROR(SUM($V10:BW10)/$J10,0)</f>
        <v>0</v>
      </c>
      <c r="BX12" s="299">
        <f>IFERROR(SUM($V10:BX10)/$J10,0)</f>
        <v>0</v>
      </c>
      <c r="BY12" s="299">
        <f>IFERROR(SUM($V10:BY10)/$J10,0)</f>
        <v>0</v>
      </c>
      <c r="BZ12" s="299">
        <f>IFERROR(SUM($V10:BZ10)/$J10,0)</f>
        <v>0</v>
      </c>
      <c r="CA12" s="299">
        <f>IFERROR(SUM($V10:CA10)/$J10,0)</f>
        <v>0</v>
      </c>
      <c r="CB12" s="299">
        <f>IFERROR(SUM($V10:CB10)/$J10,0)</f>
        <v>0</v>
      </c>
      <c r="CC12" s="299">
        <f>IFERROR(SUM($V10:CC10)/$J10,0)</f>
        <v>0</v>
      </c>
      <c r="CD12" s="299">
        <f>IFERROR(SUM($V10:CD10)/$J10,0)</f>
        <v>0</v>
      </c>
      <c r="CE12" s="299">
        <f>IFERROR(SUM($V10:CE10)/$J10,0)</f>
        <v>0</v>
      </c>
      <c r="CF12" s="299">
        <f>IFERROR(SUM($V10:CF10)/$J10,0)</f>
        <v>0</v>
      </c>
      <c r="CG12" s="299">
        <f>IFERROR(SUM($V10:CG10)/$J10,0)</f>
        <v>0</v>
      </c>
      <c r="CH12" s="299">
        <f>IFERROR(SUM($V10:CH10)/$J10,0)</f>
        <v>0</v>
      </c>
      <c r="CI12" s="299">
        <f>IFERROR(SUM($V10:CI10)/$J10,0)</f>
        <v>0</v>
      </c>
      <c r="CJ12" s="299">
        <f>IFERROR(SUM($V10:CJ10)/$J10,0)</f>
        <v>0</v>
      </c>
      <c r="CK12" s="299">
        <f>IFERROR(SUM($V10:CK10)/$J10,0)</f>
        <v>0</v>
      </c>
      <c r="CL12" s="299">
        <f>IFERROR(SUM($V10:CL10)/$J10,0)</f>
        <v>0</v>
      </c>
      <c r="CM12" s="299">
        <f>IFERROR(SUM($V10:CM10)/$J10,0)</f>
        <v>0</v>
      </c>
      <c r="CN12" s="299">
        <f>IFERROR(SUM($V10:CN10)/$J10,0)</f>
        <v>0</v>
      </c>
      <c r="CO12" s="299">
        <f>IFERROR(SUM($V10:CO10)/$J10,0)</f>
        <v>0</v>
      </c>
      <c r="CP12" s="299">
        <f>IFERROR(SUM($V10:CP10)/$J10,0)</f>
        <v>0</v>
      </c>
      <c r="CQ12" s="299">
        <f>IFERROR(SUM($V10:CQ10)/$J10,0)</f>
        <v>0</v>
      </c>
      <c r="CR12" s="299">
        <f>IFERROR(SUM($V10:CR10)/$J10,0)</f>
        <v>0</v>
      </c>
      <c r="CS12" s="299">
        <f>IFERROR(SUM($V10:CS10)/$J10,0)</f>
        <v>0</v>
      </c>
      <c r="CT12" s="299">
        <f>IFERROR(SUM($V10:CT10)/$J10,0)</f>
        <v>0</v>
      </c>
      <c r="CU12" s="299">
        <f>IFERROR(SUM($V10:CU10)/$J10,0)</f>
        <v>0</v>
      </c>
      <c r="CV12" s="299">
        <f>IFERROR(SUM($V10:CV10)/$J10,0)</f>
        <v>0</v>
      </c>
      <c r="CW12" s="299">
        <f>IFERROR(SUM($V10:CW10)/$J10,0)</f>
        <v>0</v>
      </c>
      <c r="CX12" s="299">
        <f>IFERROR(SUM($V10:CX10)/$J10,0)</f>
        <v>0</v>
      </c>
      <c r="CY12" s="299">
        <f>IFERROR(SUM($V10:CY10)/$J10,0)</f>
        <v>0</v>
      </c>
      <c r="CZ12" s="299">
        <f>IFERROR(SUM($V10:CZ10)/$J10,0)</f>
        <v>0</v>
      </c>
      <c r="DA12" s="299">
        <f>IFERROR(SUM($V10:DA10)/$J10,0)</f>
        <v>0</v>
      </c>
      <c r="DB12" s="299">
        <f>IFERROR(SUM($V10:DB10)/$J10,0)</f>
        <v>0</v>
      </c>
      <c r="DC12" s="299">
        <f>IFERROR(SUM($V10:DC10)/$J10,0)</f>
        <v>0</v>
      </c>
      <c r="DD12" s="299">
        <f>IFERROR(SUM($V10:DD10)/$J10,0)</f>
        <v>0</v>
      </c>
      <c r="DE12" s="299">
        <f>IFERROR(SUM($V10:DE10)/$J10,0)</f>
        <v>0</v>
      </c>
      <c r="DF12" s="299">
        <f>IFERROR(SUM($V10:DF10)/$J10,0)</f>
        <v>0</v>
      </c>
      <c r="DG12" s="299">
        <f>IFERROR(SUM($V10:DG10)/$J10,0)</f>
        <v>0</v>
      </c>
      <c r="DH12" s="299">
        <f>IFERROR(SUM($V10:DH10)/$J10,0)</f>
        <v>0</v>
      </c>
      <c r="DI12" s="299">
        <f>IFERROR(SUM($V10:DI10)/$J10,0)</f>
        <v>0</v>
      </c>
      <c r="DJ12" s="299">
        <f>IFERROR(SUM($V10:DJ10)/$J10,0)</f>
        <v>0</v>
      </c>
      <c r="DK12" s="299">
        <f>IFERROR(SUM($V10:DK10)/$J10,0)</f>
        <v>0</v>
      </c>
      <c r="DL12" s="299">
        <f>IFERROR(SUM($V10:DL10)/$J10,0)</f>
        <v>0</v>
      </c>
      <c r="DM12" s="299">
        <f>IFERROR(SUM($V10:DM10)/$J10,0)</f>
        <v>0</v>
      </c>
      <c r="DN12" s="299">
        <f>IFERROR(SUM($V10:DN10)/$J10,0)</f>
        <v>0</v>
      </c>
      <c r="DO12" s="299">
        <f>IFERROR(SUM($V10:DO10)/$J10,0)</f>
        <v>0</v>
      </c>
      <c r="DP12" s="299">
        <f>IFERROR(SUM($V10:DP10)/$J10,0)</f>
        <v>0</v>
      </c>
      <c r="DQ12" s="299">
        <f>IFERROR(SUM($V10:DQ10)/$J10,0)</f>
        <v>0</v>
      </c>
      <c r="DR12" s="299">
        <f>IFERROR(SUM($V10:DR10)/$J10,0)</f>
        <v>0</v>
      </c>
      <c r="DS12" s="299">
        <f>IFERROR(SUM($V10:DS10)/$J10,0)</f>
        <v>0</v>
      </c>
      <c r="DT12" s="299">
        <f>IFERROR(SUM($V10:DT10)/$J10,0)</f>
        <v>0</v>
      </c>
      <c r="DU12" s="299">
        <f>IFERROR(SUM($V10:DU10)/$J10,0)</f>
        <v>0</v>
      </c>
      <c r="DV12" s="299">
        <f>IFERROR(SUM($V10:DV10)/$J10,0)</f>
        <v>0</v>
      </c>
      <c r="DW12" s="299">
        <f>IFERROR(SUM($V10:DW10)/$J10,0)</f>
        <v>0</v>
      </c>
      <c r="DX12" s="299">
        <f>IFERROR(SUM($V10:DX10)/$J10,0)</f>
        <v>0</v>
      </c>
      <c r="DY12" s="299">
        <f>IFERROR(SUM($V10:DY10)/$J10,0)</f>
        <v>0</v>
      </c>
      <c r="DZ12" s="299">
        <f>IFERROR(SUM($V10:DZ10)/$J10,0)</f>
        <v>0</v>
      </c>
      <c r="EA12" s="299">
        <f>IFERROR(SUM($V10:EA10)/$J10,0)</f>
        <v>0</v>
      </c>
      <c r="EB12" s="299">
        <f>IFERROR(SUM($V10:EB10)/$J10,0)</f>
        <v>0</v>
      </c>
      <c r="EC12" s="299">
        <f>IFERROR(SUM($V10:EC10)/$J10,0)</f>
        <v>0</v>
      </c>
      <c r="ED12" s="301">
        <f>IFERROR(SUM($V10:ED10)/$J10,0)</f>
        <v>0</v>
      </c>
    </row>
    <row r="13" spans="2:134" ht="16.05" customHeight="1" thickBot="1" x14ac:dyDescent="0.3">
      <c r="B13" s="1074" t="str">
        <f t="shared" si="27"/>
        <v>1期</v>
      </c>
      <c r="C13" s="250" t="s">
        <v>172</v>
      </c>
      <c r="D13" s="250"/>
      <c r="E13" s="250"/>
      <c r="F13" s="245" t="s">
        <v>351</v>
      </c>
      <c r="G13" s="250" t="s">
        <v>355</v>
      </c>
      <c r="H13" s="303"/>
      <c r="I13" s="303"/>
      <c r="J13" s="451" t="s">
        <v>391</v>
      </c>
      <c r="K13" s="458">
        <f ca="1">IFERROR(K11/K10,0)</f>
        <v>0</v>
      </c>
      <c r="L13" s="304">
        <f>IFERROR(SUM($L11:L11)/SUM($L10:L10),0)</f>
        <v>0</v>
      </c>
      <c r="M13" s="303">
        <f>IFERROR(SUM($L11:M11)/SUM($L10:M10),0)</f>
        <v>0</v>
      </c>
      <c r="N13" s="303">
        <f>IFERROR(SUM($L11:N11)/SUM($L10:N10),0)</f>
        <v>0</v>
      </c>
      <c r="O13" s="303">
        <f>IFERROR(SUM($L11:O11)/SUM($L10:O10),0)</f>
        <v>0</v>
      </c>
      <c r="P13" s="303">
        <f>IFERROR(SUM($L11:P11)/SUM($L10:P10),0)</f>
        <v>0</v>
      </c>
      <c r="Q13" s="303">
        <f>IFERROR(SUM($L11:Q11)/SUM($L10:Q10),0)</f>
        <v>0</v>
      </c>
      <c r="R13" s="303">
        <f>IFERROR(SUM($L11:R11)/SUM($L10:R10),0)</f>
        <v>0</v>
      </c>
      <c r="S13" s="303">
        <f>IFERROR(SUM($L11:S11)/SUM($L10:S10),0)</f>
        <v>0</v>
      </c>
      <c r="T13" s="303">
        <f>IFERROR(SUM($L11:T11)/SUM($L10:T10),0)</f>
        <v>0</v>
      </c>
      <c r="U13" s="305">
        <f>IFERROR(SUM($L11:U11)/SUM($L10:U10),0)</f>
        <v>0</v>
      </c>
      <c r="V13" s="306">
        <f>IFERROR(SUM($V11:V11)/SUM($V10:V10),0)</f>
        <v>0</v>
      </c>
      <c r="W13" s="303">
        <f>IFERROR(SUM($V11:W11)/SUM($V10:W10),0)</f>
        <v>0</v>
      </c>
      <c r="X13" s="303">
        <f>IFERROR(SUM($V11:X11)/SUM($V10:X10),0)</f>
        <v>0</v>
      </c>
      <c r="Y13" s="303">
        <f>IFERROR(SUM($V11:Y11)/SUM($V10:Y10),0)</f>
        <v>0</v>
      </c>
      <c r="Z13" s="303">
        <f>IFERROR(SUM($V11:Z11)/SUM($V10:Z10),0)</f>
        <v>0</v>
      </c>
      <c r="AA13" s="303">
        <f>IFERROR(SUM($V11:AA11)/SUM($V10:AA10),0)</f>
        <v>0</v>
      </c>
      <c r="AB13" s="303">
        <f>IFERROR(SUM($V11:AB11)/SUM($V10:AB10),0)</f>
        <v>0</v>
      </c>
      <c r="AC13" s="303">
        <f>IFERROR(SUM($V11:AC11)/SUM($V10:AC10),0)</f>
        <v>0</v>
      </c>
      <c r="AD13" s="303">
        <f>IFERROR(SUM($V11:AD11)/SUM($V10:AD10),0)</f>
        <v>0</v>
      </c>
      <c r="AE13" s="303">
        <f>IFERROR(SUM($V11:AE11)/SUM($V10:AE10),0)</f>
        <v>0</v>
      </c>
      <c r="AF13" s="303">
        <f>IFERROR(SUM($V11:AF11)/SUM($V10:AF10),0)</f>
        <v>0</v>
      </c>
      <c r="AG13" s="303">
        <f>IFERROR(SUM($V11:AG11)/SUM($V10:AG10),0)</f>
        <v>0</v>
      </c>
      <c r="AH13" s="303">
        <f>IFERROR(SUM($V11:AH11)/SUM($V10:AH10),0)</f>
        <v>0</v>
      </c>
      <c r="AI13" s="303">
        <f>IFERROR(SUM($V11:AI11)/SUM($V10:AI10),0)</f>
        <v>0</v>
      </c>
      <c r="AJ13" s="303">
        <f>IFERROR(SUM($V11:AJ11)/SUM($V10:AJ10),0)</f>
        <v>0</v>
      </c>
      <c r="AK13" s="303">
        <f>IFERROR(SUM($V11:AK11)/SUM($V10:AK10),0)</f>
        <v>0</v>
      </c>
      <c r="AL13" s="303">
        <f>IFERROR(SUM($V11:AL11)/SUM($V10:AL10),0)</f>
        <v>0</v>
      </c>
      <c r="AM13" s="303">
        <f>IFERROR(SUM($V11:AM11)/SUM($V10:AM10),0)</f>
        <v>0</v>
      </c>
      <c r="AN13" s="303">
        <f>IFERROR(SUM($V11:AN11)/SUM($V10:AN10),0)</f>
        <v>0</v>
      </c>
      <c r="AO13" s="303">
        <f>IFERROR(SUM($V11:AO11)/SUM($V10:AO10),0)</f>
        <v>0</v>
      </c>
      <c r="AP13" s="303">
        <f>IFERROR(SUM($V11:AP11)/SUM($V10:AP10),0)</f>
        <v>0</v>
      </c>
      <c r="AQ13" s="303">
        <f>IFERROR(SUM($V11:AQ11)/SUM($V10:AQ10),0)</f>
        <v>0</v>
      </c>
      <c r="AR13" s="303">
        <f>IFERROR(SUM($V11:AR11)/SUM($V10:AR10),0)</f>
        <v>0</v>
      </c>
      <c r="AS13" s="303">
        <f>IFERROR(SUM($V11:AS11)/SUM($V10:AS10),0)</f>
        <v>0</v>
      </c>
      <c r="AT13" s="303">
        <f>IFERROR(SUM($V11:AT11)/SUM($V10:AT10),0)</f>
        <v>0</v>
      </c>
      <c r="AU13" s="303">
        <f>IFERROR(SUM($V11:AU11)/SUM($V10:AU10),0)</f>
        <v>0</v>
      </c>
      <c r="AV13" s="303">
        <f>IFERROR(SUM($V11:AV11)/SUM($V10:AV10),0)</f>
        <v>0</v>
      </c>
      <c r="AW13" s="303">
        <f>IFERROR(SUM($V11:AW11)/SUM($V10:AW10),0)</f>
        <v>0</v>
      </c>
      <c r="AX13" s="303">
        <f>IFERROR(SUM($V11:AX11)/SUM($V10:AX10),0)</f>
        <v>0</v>
      </c>
      <c r="AY13" s="303">
        <f>IFERROR(SUM($V11:AY11)/SUM($V10:AY10),0)</f>
        <v>0</v>
      </c>
      <c r="AZ13" s="303">
        <f>IFERROR(SUM($V11:AZ11)/SUM($V10:AZ10),0)</f>
        <v>0</v>
      </c>
      <c r="BA13" s="303">
        <f>IFERROR(SUM($V11:BA11)/SUM($V10:BA10),0)</f>
        <v>0</v>
      </c>
      <c r="BB13" s="303">
        <f>IFERROR(SUM($V11:BB11)/SUM($V10:BB10),0)</f>
        <v>0</v>
      </c>
      <c r="BC13" s="303">
        <f>IFERROR(SUM($V11:BC11)/SUM($V10:BC10),0)</f>
        <v>0</v>
      </c>
      <c r="BD13" s="303">
        <f>IFERROR(SUM($V11:BD11)/SUM($V10:BD10),0)</f>
        <v>0</v>
      </c>
      <c r="BE13" s="303">
        <f>IFERROR(SUM($V11:BE11)/SUM($V10:BE10),0)</f>
        <v>0</v>
      </c>
      <c r="BF13" s="303">
        <f>IFERROR(SUM($V11:BF11)/SUM($V10:BF10),0)</f>
        <v>0</v>
      </c>
      <c r="BG13" s="303">
        <f>IFERROR(SUM($V11:BG11)/SUM($V10:BG10),0)</f>
        <v>0</v>
      </c>
      <c r="BH13" s="303">
        <f>IFERROR(SUM($V11:BH11)/SUM($V10:BH10),0)</f>
        <v>0</v>
      </c>
      <c r="BI13" s="303">
        <f>IFERROR(SUM($V11:BI11)/SUM($V10:BI10),0)</f>
        <v>0</v>
      </c>
      <c r="BJ13" s="303">
        <f>IFERROR(SUM($V11:BJ11)/SUM($V10:BJ10),0)</f>
        <v>0</v>
      </c>
      <c r="BK13" s="303">
        <f>IFERROR(SUM($V11:BK11)/SUM($V10:BK10),0)</f>
        <v>0</v>
      </c>
      <c r="BL13" s="303">
        <f>IFERROR(SUM($V11:BL11)/SUM($V10:BL10),0)</f>
        <v>0</v>
      </c>
      <c r="BM13" s="303">
        <f>IFERROR(SUM($V11:BM11)/SUM($V10:BM10),0)</f>
        <v>0</v>
      </c>
      <c r="BN13" s="303">
        <f>IFERROR(SUM($V11:BN11)/SUM($V10:BN10),0)</f>
        <v>0</v>
      </c>
      <c r="BO13" s="303">
        <f>IFERROR(SUM($V11:BO11)/SUM($V10:BO10),0)</f>
        <v>0</v>
      </c>
      <c r="BP13" s="303">
        <f>IFERROR(SUM($V11:BP11)/SUM($V10:BP10),0)</f>
        <v>0</v>
      </c>
      <c r="BQ13" s="303">
        <f>IFERROR(SUM($V11:BQ11)/SUM($V10:BQ10),0)</f>
        <v>0</v>
      </c>
      <c r="BR13" s="303">
        <f>IFERROR(SUM($V11:BR11)/SUM($V10:BR10),0)</f>
        <v>0</v>
      </c>
      <c r="BS13" s="303">
        <f>IFERROR(SUM($V11:BS11)/SUM($V10:BS10),0)</f>
        <v>0</v>
      </c>
      <c r="BT13" s="303">
        <f>IFERROR(SUM($V11:BT11)/SUM($V10:BT10),0)</f>
        <v>0</v>
      </c>
      <c r="BU13" s="303">
        <f>IFERROR(SUM($V11:BU11)/SUM($V10:BU10),0)</f>
        <v>0</v>
      </c>
      <c r="BV13" s="303">
        <f>IFERROR(SUM($V11:BV11)/SUM($V10:BV10),0)</f>
        <v>0</v>
      </c>
      <c r="BW13" s="303">
        <f>IFERROR(SUM($V11:BW11)/SUM($V10:BW10),0)</f>
        <v>0</v>
      </c>
      <c r="BX13" s="303">
        <f>IFERROR(SUM($V11:BX11)/SUM($V10:BX10),0)</f>
        <v>0</v>
      </c>
      <c r="BY13" s="303">
        <f>IFERROR(SUM($V11:BY11)/SUM($V10:BY10),0)</f>
        <v>0</v>
      </c>
      <c r="BZ13" s="303">
        <f>IFERROR(SUM($V11:BZ11)/SUM($V10:BZ10),0)</f>
        <v>0</v>
      </c>
      <c r="CA13" s="303">
        <f>IFERROR(SUM($V11:CA11)/SUM($V10:CA10),0)</f>
        <v>0</v>
      </c>
      <c r="CB13" s="303">
        <f>IFERROR(SUM($V11:CB11)/SUM($V10:CB10),0)</f>
        <v>0</v>
      </c>
      <c r="CC13" s="303">
        <f>IFERROR(SUM($V11:CC11)/SUM($V10:CC10),0)</f>
        <v>0</v>
      </c>
      <c r="CD13" s="303">
        <f>IFERROR(SUM($V11:CD11)/SUM($V10:CD10),0)</f>
        <v>0</v>
      </c>
      <c r="CE13" s="303">
        <f>IFERROR(SUM($V11:CE11)/SUM($V10:CE10),0)</f>
        <v>0</v>
      </c>
      <c r="CF13" s="303">
        <f>IFERROR(SUM($V11:CF11)/SUM($V10:CF10),0)</f>
        <v>0</v>
      </c>
      <c r="CG13" s="303">
        <f>IFERROR(SUM($V11:CG11)/SUM($V10:CG10),0)</f>
        <v>0</v>
      </c>
      <c r="CH13" s="303">
        <f>IFERROR(SUM($V11:CH11)/SUM($V10:CH10),0)</f>
        <v>0</v>
      </c>
      <c r="CI13" s="303">
        <f>IFERROR(SUM($V11:CI11)/SUM($V10:CI10),0)</f>
        <v>0</v>
      </c>
      <c r="CJ13" s="303">
        <f>IFERROR(SUM($V11:CJ11)/SUM($V10:CJ10),0)</f>
        <v>0</v>
      </c>
      <c r="CK13" s="303">
        <f>IFERROR(SUM($V11:CK11)/SUM($V10:CK10),0)</f>
        <v>0</v>
      </c>
      <c r="CL13" s="303">
        <f>IFERROR(SUM($V11:CL11)/SUM($V10:CL10),0)</f>
        <v>0</v>
      </c>
      <c r="CM13" s="303">
        <f>IFERROR(SUM($V11:CM11)/SUM($V10:CM10),0)</f>
        <v>0</v>
      </c>
      <c r="CN13" s="303">
        <f>IFERROR(SUM($V11:CN11)/SUM($V10:CN10),0)</f>
        <v>0</v>
      </c>
      <c r="CO13" s="303">
        <f>IFERROR(SUM($V11:CO11)/SUM($V10:CO10),0)</f>
        <v>0</v>
      </c>
      <c r="CP13" s="303">
        <f>IFERROR(SUM($V11:CP11)/SUM($V10:CP10),0)</f>
        <v>0</v>
      </c>
      <c r="CQ13" s="303">
        <f>IFERROR(SUM($V11:CQ11)/SUM($V10:CQ10),0)</f>
        <v>0</v>
      </c>
      <c r="CR13" s="303">
        <f>IFERROR(SUM($V11:CR11)/SUM($V10:CR10),0)</f>
        <v>0</v>
      </c>
      <c r="CS13" s="303">
        <f>IFERROR(SUM($V11:CS11)/SUM($V10:CS10),0)</f>
        <v>0</v>
      </c>
      <c r="CT13" s="303">
        <f>IFERROR(SUM($V11:CT11)/SUM($V10:CT10),0)</f>
        <v>0</v>
      </c>
      <c r="CU13" s="303">
        <f>IFERROR(SUM($V11:CU11)/SUM($V10:CU10),0)</f>
        <v>0</v>
      </c>
      <c r="CV13" s="303">
        <f>IFERROR(SUM($V11:CV11)/SUM($V10:CV10),0)</f>
        <v>0</v>
      </c>
      <c r="CW13" s="303">
        <f>IFERROR(SUM($V11:CW11)/SUM($V10:CW10),0)</f>
        <v>0</v>
      </c>
      <c r="CX13" s="303">
        <f>IFERROR(SUM($V11:CX11)/SUM($V10:CX10),0)</f>
        <v>0</v>
      </c>
      <c r="CY13" s="303">
        <f>IFERROR(SUM($V11:CY11)/SUM($V10:CY10),0)</f>
        <v>0</v>
      </c>
      <c r="CZ13" s="303">
        <f>IFERROR(SUM($V11:CZ11)/SUM($V10:CZ10),0)</f>
        <v>0</v>
      </c>
      <c r="DA13" s="303">
        <f>IFERROR(SUM($V11:DA11)/SUM($V10:DA10),0)</f>
        <v>0</v>
      </c>
      <c r="DB13" s="303">
        <f>IFERROR(SUM($V11:DB11)/SUM($V10:DB10),0)</f>
        <v>0</v>
      </c>
      <c r="DC13" s="303">
        <f>IFERROR(SUM($V11:DC11)/SUM($V10:DC10),0)</f>
        <v>0</v>
      </c>
      <c r="DD13" s="303">
        <f>IFERROR(SUM($V11:DD11)/SUM($V10:DD10),0)</f>
        <v>0</v>
      </c>
      <c r="DE13" s="303">
        <f>IFERROR(SUM($V11:DE11)/SUM($V10:DE10),0)</f>
        <v>0</v>
      </c>
      <c r="DF13" s="303">
        <f>IFERROR(SUM($V11:DF11)/SUM($V10:DF10),0)</f>
        <v>0</v>
      </c>
      <c r="DG13" s="303">
        <f>IFERROR(SUM($V11:DG11)/SUM($V10:DG10),0)</f>
        <v>0</v>
      </c>
      <c r="DH13" s="303">
        <f>IFERROR(SUM($V11:DH11)/SUM($V10:DH10),0)</f>
        <v>0</v>
      </c>
      <c r="DI13" s="303">
        <f>IFERROR(SUM($V11:DI11)/SUM($V10:DI10),0)</f>
        <v>0</v>
      </c>
      <c r="DJ13" s="303">
        <f>IFERROR(SUM($V11:DJ11)/SUM($V10:DJ10),0)</f>
        <v>0</v>
      </c>
      <c r="DK13" s="303">
        <f>IFERROR(SUM($V11:DK11)/SUM($V10:DK10),0)</f>
        <v>0</v>
      </c>
      <c r="DL13" s="303">
        <f>IFERROR(SUM($V11:DL11)/SUM($V10:DL10),0)</f>
        <v>0</v>
      </c>
      <c r="DM13" s="303">
        <f>IFERROR(SUM($V11:DM11)/SUM($V10:DM10),0)</f>
        <v>0</v>
      </c>
      <c r="DN13" s="303">
        <f>IFERROR(SUM($V11:DN11)/SUM($V10:DN10),0)</f>
        <v>0</v>
      </c>
      <c r="DO13" s="303">
        <f>IFERROR(SUM($V11:DO11)/SUM($V10:DO10),0)</f>
        <v>0</v>
      </c>
      <c r="DP13" s="303">
        <f>IFERROR(SUM($V11:DP11)/SUM($V10:DP10),0)</f>
        <v>0</v>
      </c>
      <c r="DQ13" s="303">
        <f>IFERROR(SUM($V11:DQ11)/SUM($V10:DQ10),0)</f>
        <v>0</v>
      </c>
      <c r="DR13" s="303">
        <f>IFERROR(SUM($V11:DR11)/SUM($V10:DR10),0)</f>
        <v>0</v>
      </c>
      <c r="DS13" s="303">
        <f>IFERROR(SUM($V11:DS11)/SUM($V10:DS10),0)</f>
        <v>0</v>
      </c>
      <c r="DT13" s="303">
        <f>IFERROR(SUM($V11:DT11)/SUM($V10:DT10),0)</f>
        <v>0</v>
      </c>
      <c r="DU13" s="303">
        <f>IFERROR(SUM($V11:DU11)/SUM($V10:DU10),0)</f>
        <v>0</v>
      </c>
      <c r="DV13" s="303">
        <f>IFERROR(SUM($V11:DV11)/SUM($V10:DV10),0)</f>
        <v>0</v>
      </c>
      <c r="DW13" s="303">
        <f>IFERROR(SUM($V11:DW11)/SUM($V10:DW10),0)</f>
        <v>0</v>
      </c>
      <c r="DX13" s="303">
        <f>IFERROR(SUM($V11:DX11)/SUM($V10:DX10),0)</f>
        <v>0</v>
      </c>
      <c r="DY13" s="303">
        <f>IFERROR(SUM($V11:DY11)/SUM($V10:DY10),0)</f>
        <v>0</v>
      </c>
      <c r="DZ13" s="303">
        <f>IFERROR(SUM($V11:DZ11)/SUM($V10:DZ10),0)</f>
        <v>0</v>
      </c>
      <c r="EA13" s="303">
        <f>IFERROR(SUM($V11:EA11)/SUM($V10:EA10),0)</f>
        <v>0</v>
      </c>
      <c r="EB13" s="303">
        <f>IFERROR(SUM($V11:EB11)/SUM($V10:EB10),0)</f>
        <v>0</v>
      </c>
      <c r="EC13" s="303">
        <f>IFERROR(SUM($V11:EC11)/SUM($V10:EC10),0)</f>
        <v>0</v>
      </c>
      <c r="ED13" s="305">
        <f>IFERROR(SUM($V11:ED11)/SUM($V10:ED10),0)</f>
        <v>0</v>
      </c>
    </row>
    <row r="14" spans="2:134" ht="16.05" customHeight="1" x14ac:dyDescent="0.25">
      <c r="B14" s="1042" t="str">
        <f>'B2-规划信息'!AK28</f>
        <v/>
      </c>
      <c r="C14" s="288" t="str">
        <f>IF($B14="","",$B$9)</f>
        <v/>
      </c>
      <c r="D14" s="288" t="str">
        <f>IF($B14="","",VLOOKUP($B14,'B2-规划信息'!$W$28:$Y$47,2,0))</f>
        <v/>
      </c>
      <c r="E14" s="288" t="str">
        <f>IF($B14="","",VLOOKUP($B14,'B2-规划信息'!$W$28:$Y$47,3,0))</f>
        <v/>
      </c>
      <c r="F14" s="239" t="str">
        <f>"签约"&amp;IF(D14="车位","个数","面积")</f>
        <v>签约面积</v>
      </c>
      <c r="G14" s="253" t="s">
        <v>352</v>
      </c>
      <c r="H14" s="991">
        <f>SUMIFS('B4-1销售回款【输入】'!L$4:L$123,'B4-1销售回款【输入】'!$C$4:$C$123,$C14,'B4-1销售回款【输入】'!$D$4:$D$123,$D14,'B4-1销售回款【输入】'!$E$4:$E$123,$E14,'B4-1销售回款【输入】'!$J$4:$J$123,$F14)</f>
        <v>0</v>
      </c>
      <c r="I14" s="278">
        <f>J14-H14</f>
        <v>0</v>
      </c>
      <c r="J14" s="984">
        <f>SUM(V14:ED14)</f>
        <v>0</v>
      </c>
      <c r="K14" s="459">
        <f ca="1">SUM(OFFSET(V14,,,1,MATCH('B1-基本信息'!$C$12,$V$3:$ED$3,1)))</f>
        <v>0</v>
      </c>
      <c r="L14" s="279">
        <f>SUMIF($V$1:$ED$1,L$3,$V14:$ED14)</f>
        <v>0</v>
      </c>
      <c r="M14" s="278">
        <f t="shared" ref="M14:U15" si="28">SUMIF($V$1:$ED$1,M$3,$V14:$ED14)</f>
        <v>0</v>
      </c>
      <c r="N14" s="278">
        <f t="shared" si="28"/>
        <v>0</v>
      </c>
      <c r="O14" s="278">
        <f t="shared" si="28"/>
        <v>0</v>
      </c>
      <c r="P14" s="278">
        <f t="shared" si="28"/>
        <v>0</v>
      </c>
      <c r="Q14" s="278">
        <f t="shared" si="28"/>
        <v>0</v>
      </c>
      <c r="R14" s="278">
        <f t="shared" si="28"/>
        <v>0</v>
      </c>
      <c r="S14" s="278">
        <f t="shared" si="28"/>
        <v>0</v>
      </c>
      <c r="T14" s="278">
        <f t="shared" si="28"/>
        <v>0</v>
      </c>
      <c r="U14" s="280">
        <f t="shared" si="28"/>
        <v>0</v>
      </c>
      <c r="V14" s="281">
        <f>SUMIFS('B4-1销售回款【输入】'!Y$4:Y$123,'B4-1销售回款【输入】'!$C$4:$C$123,$C14,'B4-1销售回款【输入】'!$D$4:$D$123,$D14,'B4-1销售回款【输入】'!$E$4:$E$123,$E14,'B4-1销售回款【输入】'!$J$4:$J$123,$F14)</f>
        <v>0</v>
      </c>
      <c r="W14" s="278">
        <f>SUMIFS('B4-1销售回款【输入】'!Z$4:Z$123,'B4-1销售回款【输入】'!$C$4:$C$123,$C14,'B4-1销售回款【输入】'!$D$4:$D$123,$D14,'B4-1销售回款【输入】'!$E$4:$E$123,$E14,'B4-1销售回款【输入】'!$J$4:$J$123,$F14)</f>
        <v>0</v>
      </c>
      <c r="X14" s="278">
        <f>SUMIFS('B4-1销售回款【输入】'!AA$4:AA$123,'B4-1销售回款【输入】'!$C$4:$C$123,$C14,'B4-1销售回款【输入】'!$D$4:$D$123,$D14,'B4-1销售回款【输入】'!$E$4:$E$123,$E14,'B4-1销售回款【输入】'!$J$4:$J$123,$F14)</f>
        <v>0</v>
      </c>
      <c r="Y14" s="278">
        <f>SUMIFS('B4-1销售回款【输入】'!AB$4:AB$123,'B4-1销售回款【输入】'!$C$4:$C$123,$C14,'B4-1销售回款【输入】'!$D$4:$D$123,$D14,'B4-1销售回款【输入】'!$E$4:$E$123,$E14,'B4-1销售回款【输入】'!$J$4:$J$123,$F14)</f>
        <v>0</v>
      </c>
      <c r="Z14" s="278">
        <f>SUMIFS('B4-1销售回款【输入】'!AC$4:AC$123,'B4-1销售回款【输入】'!$C$4:$C$123,$C14,'B4-1销售回款【输入】'!$D$4:$D$123,$D14,'B4-1销售回款【输入】'!$E$4:$E$123,$E14,'B4-1销售回款【输入】'!$J$4:$J$123,$F14)</f>
        <v>0</v>
      </c>
      <c r="AA14" s="278">
        <f>SUMIFS('B4-1销售回款【输入】'!AD$4:AD$123,'B4-1销售回款【输入】'!$C$4:$C$123,$C14,'B4-1销售回款【输入】'!$D$4:$D$123,$D14,'B4-1销售回款【输入】'!$E$4:$E$123,$E14,'B4-1销售回款【输入】'!$J$4:$J$123,$F14)</f>
        <v>0</v>
      </c>
      <c r="AB14" s="278">
        <f>SUMIFS('B4-1销售回款【输入】'!AE$4:AE$123,'B4-1销售回款【输入】'!$C$4:$C$123,$C14,'B4-1销售回款【输入】'!$D$4:$D$123,$D14,'B4-1销售回款【输入】'!$E$4:$E$123,$E14,'B4-1销售回款【输入】'!$J$4:$J$123,$F14)</f>
        <v>0</v>
      </c>
      <c r="AC14" s="278">
        <f>SUMIFS('B4-1销售回款【输入】'!AF$4:AF$123,'B4-1销售回款【输入】'!$C$4:$C$123,$C14,'B4-1销售回款【输入】'!$D$4:$D$123,$D14,'B4-1销售回款【输入】'!$E$4:$E$123,$E14,'B4-1销售回款【输入】'!$J$4:$J$123,$F14)</f>
        <v>0</v>
      </c>
      <c r="AD14" s="278">
        <f>SUMIFS('B4-1销售回款【输入】'!AG$4:AG$123,'B4-1销售回款【输入】'!$C$4:$C$123,$C14,'B4-1销售回款【输入】'!$D$4:$D$123,$D14,'B4-1销售回款【输入】'!$E$4:$E$123,$E14,'B4-1销售回款【输入】'!$J$4:$J$123,$F14)</f>
        <v>0</v>
      </c>
      <c r="AE14" s="278">
        <f>SUMIFS('B4-1销售回款【输入】'!AH$4:AH$123,'B4-1销售回款【输入】'!$C$4:$C$123,$C14,'B4-1销售回款【输入】'!$D$4:$D$123,$D14,'B4-1销售回款【输入】'!$E$4:$E$123,$E14,'B4-1销售回款【输入】'!$J$4:$J$123,$F14)</f>
        <v>0</v>
      </c>
      <c r="AF14" s="278">
        <f>SUMIFS('B4-1销售回款【输入】'!AI$4:AI$123,'B4-1销售回款【输入】'!$C$4:$C$123,$C14,'B4-1销售回款【输入】'!$D$4:$D$123,$D14,'B4-1销售回款【输入】'!$E$4:$E$123,$E14,'B4-1销售回款【输入】'!$J$4:$J$123,$F14)</f>
        <v>0</v>
      </c>
      <c r="AG14" s="278">
        <f>SUMIFS('B4-1销售回款【输入】'!AJ$4:AJ$123,'B4-1销售回款【输入】'!$C$4:$C$123,$C14,'B4-1销售回款【输入】'!$D$4:$D$123,$D14,'B4-1销售回款【输入】'!$E$4:$E$123,$E14,'B4-1销售回款【输入】'!$J$4:$J$123,$F14)</f>
        <v>0</v>
      </c>
      <c r="AH14" s="278">
        <f>SUMIFS('B4-1销售回款【输入】'!AK$4:AK$123,'B4-1销售回款【输入】'!$C$4:$C$123,$C14,'B4-1销售回款【输入】'!$D$4:$D$123,$D14,'B4-1销售回款【输入】'!$E$4:$E$123,$E14,'B4-1销售回款【输入】'!$J$4:$J$123,$F14)</f>
        <v>0</v>
      </c>
      <c r="AI14" s="278">
        <f>SUMIFS('B4-1销售回款【输入】'!AL$4:AL$123,'B4-1销售回款【输入】'!$C$4:$C$123,$C14,'B4-1销售回款【输入】'!$D$4:$D$123,$D14,'B4-1销售回款【输入】'!$E$4:$E$123,$E14,'B4-1销售回款【输入】'!$J$4:$J$123,$F14)</f>
        <v>0</v>
      </c>
      <c r="AJ14" s="278">
        <f>SUMIFS('B4-1销售回款【输入】'!AM$4:AM$123,'B4-1销售回款【输入】'!$C$4:$C$123,$C14,'B4-1销售回款【输入】'!$D$4:$D$123,$D14,'B4-1销售回款【输入】'!$E$4:$E$123,$E14,'B4-1销售回款【输入】'!$J$4:$J$123,$F14)</f>
        <v>0</v>
      </c>
      <c r="AK14" s="278">
        <f>SUMIFS('B4-1销售回款【输入】'!AN$4:AN$123,'B4-1销售回款【输入】'!$C$4:$C$123,$C14,'B4-1销售回款【输入】'!$D$4:$D$123,$D14,'B4-1销售回款【输入】'!$E$4:$E$123,$E14,'B4-1销售回款【输入】'!$J$4:$J$123,$F14)</f>
        <v>0</v>
      </c>
      <c r="AL14" s="278">
        <f>SUMIFS('B4-1销售回款【输入】'!AO$4:AO$123,'B4-1销售回款【输入】'!$C$4:$C$123,$C14,'B4-1销售回款【输入】'!$D$4:$D$123,$D14,'B4-1销售回款【输入】'!$E$4:$E$123,$E14,'B4-1销售回款【输入】'!$J$4:$J$123,$F14)</f>
        <v>0</v>
      </c>
      <c r="AM14" s="278">
        <f>SUMIFS('B4-1销售回款【输入】'!AP$4:AP$123,'B4-1销售回款【输入】'!$C$4:$C$123,$C14,'B4-1销售回款【输入】'!$D$4:$D$123,$D14,'B4-1销售回款【输入】'!$E$4:$E$123,$E14,'B4-1销售回款【输入】'!$J$4:$J$123,$F14)</f>
        <v>0</v>
      </c>
      <c r="AN14" s="278">
        <f>SUMIFS('B4-1销售回款【输入】'!AQ$4:AQ$123,'B4-1销售回款【输入】'!$C$4:$C$123,$C14,'B4-1销售回款【输入】'!$D$4:$D$123,$D14,'B4-1销售回款【输入】'!$E$4:$E$123,$E14,'B4-1销售回款【输入】'!$J$4:$J$123,$F14)</f>
        <v>0</v>
      </c>
      <c r="AO14" s="278">
        <f>SUMIFS('B4-1销售回款【输入】'!AR$4:AR$123,'B4-1销售回款【输入】'!$C$4:$C$123,$C14,'B4-1销售回款【输入】'!$D$4:$D$123,$D14,'B4-1销售回款【输入】'!$E$4:$E$123,$E14,'B4-1销售回款【输入】'!$J$4:$J$123,$F14)</f>
        <v>0</v>
      </c>
      <c r="AP14" s="278">
        <f>SUMIFS('B4-1销售回款【输入】'!AS$4:AS$123,'B4-1销售回款【输入】'!$C$4:$C$123,$C14,'B4-1销售回款【输入】'!$D$4:$D$123,$D14,'B4-1销售回款【输入】'!$E$4:$E$123,$E14,'B4-1销售回款【输入】'!$J$4:$J$123,$F14)</f>
        <v>0</v>
      </c>
      <c r="AQ14" s="278">
        <f>SUMIFS('B4-1销售回款【输入】'!AT$4:AT$123,'B4-1销售回款【输入】'!$C$4:$C$123,$C14,'B4-1销售回款【输入】'!$D$4:$D$123,$D14,'B4-1销售回款【输入】'!$E$4:$E$123,$E14,'B4-1销售回款【输入】'!$J$4:$J$123,$F14)</f>
        <v>0</v>
      </c>
      <c r="AR14" s="278">
        <f>SUMIFS('B4-1销售回款【输入】'!AU$4:AU$123,'B4-1销售回款【输入】'!$C$4:$C$123,$C14,'B4-1销售回款【输入】'!$D$4:$D$123,$D14,'B4-1销售回款【输入】'!$E$4:$E$123,$E14,'B4-1销售回款【输入】'!$J$4:$J$123,$F14)</f>
        <v>0</v>
      </c>
      <c r="AS14" s="278">
        <f>SUMIFS('B4-1销售回款【输入】'!AV$4:AV$123,'B4-1销售回款【输入】'!$C$4:$C$123,$C14,'B4-1销售回款【输入】'!$D$4:$D$123,$D14,'B4-1销售回款【输入】'!$E$4:$E$123,$E14,'B4-1销售回款【输入】'!$J$4:$J$123,$F14)</f>
        <v>0</v>
      </c>
      <c r="AT14" s="278">
        <f>SUMIFS('B4-1销售回款【输入】'!AW$4:AW$123,'B4-1销售回款【输入】'!$C$4:$C$123,$C14,'B4-1销售回款【输入】'!$D$4:$D$123,$D14,'B4-1销售回款【输入】'!$E$4:$E$123,$E14,'B4-1销售回款【输入】'!$J$4:$J$123,$F14)</f>
        <v>0</v>
      </c>
      <c r="AU14" s="278">
        <f>SUMIFS('B4-1销售回款【输入】'!AX$4:AX$123,'B4-1销售回款【输入】'!$C$4:$C$123,$C14,'B4-1销售回款【输入】'!$D$4:$D$123,$D14,'B4-1销售回款【输入】'!$E$4:$E$123,$E14,'B4-1销售回款【输入】'!$J$4:$J$123,$F14)</f>
        <v>0</v>
      </c>
      <c r="AV14" s="278">
        <f>SUMIFS('B4-1销售回款【输入】'!AY$4:AY$123,'B4-1销售回款【输入】'!$C$4:$C$123,$C14,'B4-1销售回款【输入】'!$D$4:$D$123,$D14,'B4-1销售回款【输入】'!$E$4:$E$123,$E14,'B4-1销售回款【输入】'!$J$4:$J$123,$F14)</f>
        <v>0</v>
      </c>
      <c r="AW14" s="278">
        <f>SUMIFS('B4-1销售回款【输入】'!AZ$4:AZ$123,'B4-1销售回款【输入】'!$C$4:$C$123,$C14,'B4-1销售回款【输入】'!$D$4:$D$123,$D14,'B4-1销售回款【输入】'!$E$4:$E$123,$E14,'B4-1销售回款【输入】'!$J$4:$J$123,$F14)</f>
        <v>0</v>
      </c>
      <c r="AX14" s="278">
        <f>SUMIFS('B4-1销售回款【输入】'!BA$4:BA$123,'B4-1销售回款【输入】'!$C$4:$C$123,$C14,'B4-1销售回款【输入】'!$D$4:$D$123,$D14,'B4-1销售回款【输入】'!$E$4:$E$123,$E14,'B4-1销售回款【输入】'!$J$4:$J$123,$F14)</f>
        <v>0</v>
      </c>
      <c r="AY14" s="278">
        <f>SUMIFS('B4-1销售回款【输入】'!BB$4:BB$123,'B4-1销售回款【输入】'!$C$4:$C$123,$C14,'B4-1销售回款【输入】'!$D$4:$D$123,$D14,'B4-1销售回款【输入】'!$E$4:$E$123,$E14,'B4-1销售回款【输入】'!$J$4:$J$123,$F14)</f>
        <v>0</v>
      </c>
      <c r="AZ14" s="278">
        <f>SUMIFS('B4-1销售回款【输入】'!BC$4:BC$123,'B4-1销售回款【输入】'!$C$4:$C$123,$C14,'B4-1销售回款【输入】'!$D$4:$D$123,$D14,'B4-1销售回款【输入】'!$E$4:$E$123,$E14,'B4-1销售回款【输入】'!$J$4:$J$123,$F14)</f>
        <v>0</v>
      </c>
      <c r="BA14" s="278">
        <f>SUMIFS('B4-1销售回款【输入】'!BD$4:BD$123,'B4-1销售回款【输入】'!$C$4:$C$123,$C14,'B4-1销售回款【输入】'!$D$4:$D$123,$D14,'B4-1销售回款【输入】'!$E$4:$E$123,$E14,'B4-1销售回款【输入】'!$J$4:$J$123,$F14)</f>
        <v>0</v>
      </c>
      <c r="BB14" s="278">
        <f>SUMIFS('B4-1销售回款【输入】'!BE$4:BE$123,'B4-1销售回款【输入】'!$C$4:$C$123,$C14,'B4-1销售回款【输入】'!$D$4:$D$123,$D14,'B4-1销售回款【输入】'!$E$4:$E$123,$E14,'B4-1销售回款【输入】'!$J$4:$J$123,$F14)</f>
        <v>0</v>
      </c>
      <c r="BC14" s="278">
        <f>SUMIFS('B4-1销售回款【输入】'!BF$4:BF$123,'B4-1销售回款【输入】'!$C$4:$C$123,$C14,'B4-1销售回款【输入】'!$D$4:$D$123,$D14,'B4-1销售回款【输入】'!$E$4:$E$123,$E14,'B4-1销售回款【输入】'!$J$4:$J$123,$F14)</f>
        <v>0</v>
      </c>
      <c r="BD14" s="278">
        <f>SUMIFS('B4-1销售回款【输入】'!BG$4:BG$123,'B4-1销售回款【输入】'!$C$4:$C$123,$C14,'B4-1销售回款【输入】'!$D$4:$D$123,$D14,'B4-1销售回款【输入】'!$E$4:$E$123,$E14,'B4-1销售回款【输入】'!$J$4:$J$123,$F14)</f>
        <v>0</v>
      </c>
      <c r="BE14" s="278">
        <f>SUMIFS('B4-1销售回款【输入】'!BH$4:BH$123,'B4-1销售回款【输入】'!$C$4:$C$123,$C14,'B4-1销售回款【输入】'!$D$4:$D$123,$D14,'B4-1销售回款【输入】'!$E$4:$E$123,$E14,'B4-1销售回款【输入】'!$J$4:$J$123,$F14)</f>
        <v>0</v>
      </c>
      <c r="BF14" s="278">
        <f>SUMIFS('B4-1销售回款【输入】'!BI$4:BI$123,'B4-1销售回款【输入】'!$C$4:$C$123,$C14,'B4-1销售回款【输入】'!$D$4:$D$123,$D14,'B4-1销售回款【输入】'!$E$4:$E$123,$E14,'B4-1销售回款【输入】'!$J$4:$J$123,$F14)</f>
        <v>0</v>
      </c>
      <c r="BG14" s="278">
        <f>SUMIFS('B4-1销售回款【输入】'!BJ$4:BJ$123,'B4-1销售回款【输入】'!$C$4:$C$123,$C14,'B4-1销售回款【输入】'!$D$4:$D$123,$D14,'B4-1销售回款【输入】'!$E$4:$E$123,$E14,'B4-1销售回款【输入】'!$J$4:$J$123,$F14)</f>
        <v>0</v>
      </c>
      <c r="BH14" s="278">
        <f>SUMIFS('B4-1销售回款【输入】'!BK$4:BK$123,'B4-1销售回款【输入】'!$C$4:$C$123,$C14,'B4-1销售回款【输入】'!$D$4:$D$123,$D14,'B4-1销售回款【输入】'!$E$4:$E$123,$E14,'B4-1销售回款【输入】'!$J$4:$J$123,$F14)</f>
        <v>0</v>
      </c>
      <c r="BI14" s="278">
        <f>SUMIFS('B4-1销售回款【输入】'!BL$4:BL$123,'B4-1销售回款【输入】'!$C$4:$C$123,$C14,'B4-1销售回款【输入】'!$D$4:$D$123,$D14,'B4-1销售回款【输入】'!$E$4:$E$123,$E14,'B4-1销售回款【输入】'!$J$4:$J$123,$F14)</f>
        <v>0</v>
      </c>
      <c r="BJ14" s="278">
        <f>SUMIFS('B4-1销售回款【输入】'!BM$4:BM$123,'B4-1销售回款【输入】'!$C$4:$C$123,$C14,'B4-1销售回款【输入】'!$D$4:$D$123,$D14,'B4-1销售回款【输入】'!$E$4:$E$123,$E14,'B4-1销售回款【输入】'!$J$4:$J$123,$F14)</f>
        <v>0</v>
      </c>
      <c r="BK14" s="278">
        <f>SUMIFS('B4-1销售回款【输入】'!BN$4:BN$123,'B4-1销售回款【输入】'!$C$4:$C$123,$C14,'B4-1销售回款【输入】'!$D$4:$D$123,$D14,'B4-1销售回款【输入】'!$E$4:$E$123,$E14,'B4-1销售回款【输入】'!$J$4:$J$123,$F14)</f>
        <v>0</v>
      </c>
      <c r="BL14" s="278">
        <f>SUMIFS('B4-1销售回款【输入】'!BO$4:BO$123,'B4-1销售回款【输入】'!$C$4:$C$123,$C14,'B4-1销售回款【输入】'!$D$4:$D$123,$D14,'B4-1销售回款【输入】'!$E$4:$E$123,$E14,'B4-1销售回款【输入】'!$J$4:$J$123,$F14)</f>
        <v>0</v>
      </c>
      <c r="BM14" s="278">
        <f>SUMIFS('B4-1销售回款【输入】'!BP$4:BP$123,'B4-1销售回款【输入】'!$C$4:$C$123,$C14,'B4-1销售回款【输入】'!$D$4:$D$123,$D14,'B4-1销售回款【输入】'!$E$4:$E$123,$E14,'B4-1销售回款【输入】'!$J$4:$J$123,$F14)</f>
        <v>0</v>
      </c>
      <c r="BN14" s="278">
        <f>SUMIFS('B4-1销售回款【输入】'!BQ$4:BQ$123,'B4-1销售回款【输入】'!$C$4:$C$123,$C14,'B4-1销售回款【输入】'!$D$4:$D$123,$D14,'B4-1销售回款【输入】'!$E$4:$E$123,$E14,'B4-1销售回款【输入】'!$J$4:$J$123,$F14)</f>
        <v>0</v>
      </c>
      <c r="BO14" s="278">
        <f>SUMIFS('B4-1销售回款【输入】'!BR$4:BR$123,'B4-1销售回款【输入】'!$C$4:$C$123,$C14,'B4-1销售回款【输入】'!$D$4:$D$123,$D14,'B4-1销售回款【输入】'!$E$4:$E$123,$E14,'B4-1销售回款【输入】'!$J$4:$J$123,$F14)</f>
        <v>0</v>
      </c>
      <c r="BP14" s="278">
        <f>SUMIFS('B4-1销售回款【输入】'!BS$4:BS$123,'B4-1销售回款【输入】'!$C$4:$C$123,$C14,'B4-1销售回款【输入】'!$D$4:$D$123,$D14,'B4-1销售回款【输入】'!$E$4:$E$123,$E14,'B4-1销售回款【输入】'!$J$4:$J$123,$F14)</f>
        <v>0</v>
      </c>
      <c r="BQ14" s="278">
        <f>SUMIFS('B4-1销售回款【输入】'!BT$4:BT$123,'B4-1销售回款【输入】'!$C$4:$C$123,$C14,'B4-1销售回款【输入】'!$D$4:$D$123,$D14,'B4-1销售回款【输入】'!$E$4:$E$123,$E14,'B4-1销售回款【输入】'!$J$4:$J$123,$F14)</f>
        <v>0</v>
      </c>
      <c r="BR14" s="278">
        <f>SUMIFS('B4-1销售回款【输入】'!BU$4:BU$123,'B4-1销售回款【输入】'!$C$4:$C$123,$C14,'B4-1销售回款【输入】'!$D$4:$D$123,$D14,'B4-1销售回款【输入】'!$E$4:$E$123,$E14,'B4-1销售回款【输入】'!$J$4:$J$123,$F14)</f>
        <v>0</v>
      </c>
      <c r="BS14" s="278">
        <f>SUMIFS('B4-1销售回款【输入】'!BV$4:BV$123,'B4-1销售回款【输入】'!$C$4:$C$123,$C14,'B4-1销售回款【输入】'!$D$4:$D$123,$D14,'B4-1销售回款【输入】'!$E$4:$E$123,$E14,'B4-1销售回款【输入】'!$J$4:$J$123,$F14)</f>
        <v>0</v>
      </c>
      <c r="BT14" s="278">
        <f>SUMIFS('B4-1销售回款【输入】'!BW$4:BW$123,'B4-1销售回款【输入】'!$C$4:$C$123,$C14,'B4-1销售回款【输入】'!$D$4:$D$123,$D14,'B4-1销售回款【输入】'!$E$4:$E$123,$E14,'B4-1销售回款【输入】'!$J$4:$J$123,$F14)</f>
        <v>0</v>
      </c>
      <c r="BU14" s="278">
        <f>SUMIFS('B4-1销售回款【输入】'!BX$4:BX$123,'B4-1销售回款【输入】'!$C$4:$C$123,$C14,'B4-1销售回款【输入】'!$D$4:$D$123,$D14,'B4-1销售回款【输入】'!$E$4:$E$123,$E14,'B4-1销售回款【输入】'!$J$4:$J$123,$F14)</f>
        <v>0</v>
      </c>
      <c r="BV14" s="278">
        <f>SUMIFS('B4-1销售回款【输入】'!BY$4:BY$123,'B4-1销售回款【输入】'!$C$4:$C$123,$C14,'B4-1销售回款【输入】'!$D$4:$D$123,$D14,'B4-1销售回款【输入】'!$E$4:$E$123,$E14,'B4-1销售回款【输入】'!$J$4:$J$123,$F14)</f>
        <v>0</v>
      </c>
      <c r="BW14" s="278">
        <f>SUMIFS('B4-1销售回款【输入】'!BZ$4:BZ$123,'B4-1销售回款【输入】'!$C$4:$C$123,$C14,'B4-1销售回款【输入】'!$D$4:$D$123,$D14,'B4-1销售回款【输入】'!$E$4:$E$123,$E14,'B4-1销售回款【输入】'!$J$4:$J$123,$F14)</f>
        <v>0</v>
      </c>
      <c r="BX14" s="278">
        <f>SUMIFS('B4-1销售回款【输入】'!CA$4:CA$123,'B4-1销售回款【输入】'!$C$4:$C$123,$C14,'B4-1销售回款【输入】'!$D$4:$D$123,$D14,'B4-1销售回款【输入】'!$E$4:$E$123,$E14,'B4-1销售回款【输入】'!$J$4:$J$123,$F14)</f>
        <v>0</v>
      </c>
      <c r="BY14" s="278">
        <f>SUMIFS('B4-1销售回款【输入】'!CB$4:CB$123,'B4-1销售回款【输入】'!$C$4:$C$123,$C14,'B4-1销售回款【输入】'!$D$4:$D$123,$D14,'B4-1销售回款【输入】'!$E$4:$E$123,$E14,'B4-1销售回款【输入】'!$J$4:$J$123,$F14)</f>
        <v>0</v>
      </c>
      <c r="BZ14" s="278">
        <f>SUMIFS('B4-1销售回款【输入】'!CC$4:CC$123,'B4-1销售回款【输入】'!$C$4:$C$123,$C14,'B4-1销售回款【输入】'!$D$4:$D$123,$D14,'B4-1销售回款【输入】'!$E$4:$E$123,$E14,'B4-1销售回款【输入】'!$J$4:$J$123,$F14)</f>
        <v>0</v>
      </c>
      <c r="CA14" s="278">
        <f>SUMIFS('B4-1销售回款【输入】'!CD$4:CD$123,'B4-1销售回款【输入】'!$C$4:$C$123,$C14,'B4-1销售回款【输入】'!$D$4:$D$123,$D14,'B4-1销售回款【输入】'!$E$4:$E$123,$E14,'B4-1销售回款【输入】'!$J$4:$J$123,$F14)</f>
        <v>0</v>
      </c>
      <c r="CB14" s="278">
        <f>SUMIFS('B4-1销售回款【输入】'!CE$4:CE$123,'B4-1销售回款【输入】'!$C$4:$C$123,$C14,'B4-1销售回款【输入】'!$D$4:$D$123,$D14,'B4-1销售回款【输入】'!$E$4:$E$123,$E14,'B4-1销售回款【输入】'!$J$4:$J$123,$F14)</f>
        <v>0</v>
      </c>
      <c r="CC14" s="278">
        <f>SUMIFS('B4-1销售回款【输入】'!CF$4:CF$123,'B4-1销售回款【输入】'!$C$4:$C$123,$C14,'B4-1销售回款【输入】'!$D$4:$D$123,$D14,'B4-1销售回款【输入】'!$E$4:$E$123,$E14,'B4-1销售回款【输入】'!$J$4:$J$123,$F14)</f>
        <v>0</v>
      </c>
      <c r="CD14" s="278">
        <f>SUMIFS('B4-1销售回款【输入】'!CG$4:CG$123,'B4-1销售回款【输入】'!$C$4:$C$123,$C14,'B4-1销售回款【输入】'!$D$4:$D$123,$D14,'B4-1销售回款【输入】'!$E$4:$E$123,$E14,'B4-1销售回款【输入】'!$J$4:$J$123,$F14)</f>
        <v>0</v>
      </c>
      <c r="CE14" s="278">
        <f>SUMIFS('B4-1销售回款【输入】'!CH$4:CH$123,'B4-1销售回款【输入】'!$C$4:$C$123,$C14,'B4-1销售回款【输入】'!$D$4:$D$123,$D14,'B4-1销售回款【输入】'!$E$4:$E$123,$E14,'B4-1销售回款【输入】'!$J$4:$J$123,$F14)</f>
        <v>0</v>
      </c>
      <c r="CF14" s="278">
        <f>SUMIFS('B4-1销售回款【输入】'!CI$4:CI$123,'B4-1销售回款【输入】'!$C$4:$C$123,$C14,'B4-1销售回款【输入】'!$D$4:$D$123,$D14,'B4-1销售回款【输入】'!$E$4:$E$123,$E14,'B4-1销售回款【输入】'!$J$4:$J$123,$F14)</f>
        <v>0</v>
      </c>
      <c r="CG14" s="278">
        <f>SUMIFS('B4-1销售回款【输入】'!CJ$4:CJ$123,'B4-1销售回款【输入】'!$C$4:$C$123,$C14,'B4-1销售回款【输入】'!$D$4:$D$123,$D14,'B4-1销售回款【输入】'!$E$4:$E$123,$E14,'B4-1销售回款【输入】'!$J$4:$J$123,$F14)</f>
        <v>0</v>
      </c>
      <c r="CH14" s="278">
        <f>SUMIFS('B4-1销售回款【输入】'!CK$4:CK$123,'B4-1销售回款【输入】'!$C$4:$C$123,$C14,'B4-1销售回款【输入】'!$D$4:$D$123,$D14,'B4-1销售回款【输入】'!$E$4:$E$123,$E14,'B4-1销售回款【输入】'!$J$4:$J$123,$F14)</f>
        <v>0</v>
      </c>
      <c r="CI14" s="278">
        <f>SUMIFS('B4-1销售回款【输入】'!CL$4:CL$123,'B4-1销售回款【输入】'!$C$4:$C$123,$C14,'B4-1销售回款【输入】'!$D$4:$D$123,$D14,'B4-1销售回款【输入】'!$E$4:$E$123,$E14,'B4-1销售回款【输入】'!$J$4:$J$123,$F14)</f>
        <v>0</v>
      </c>
      <c r="CJ14" s="278">
        <f>SUMIFS('B4-1销售回款【输入】'!CM$4:CM$123,'B4-1销售回款【输入】'!$C$4:$C$123,$C14,'B4-1销售回款【输入】'!$D$4:$D$123,$D14,'B4-1销售回款【输入】'!$E$4:$E$123,$E14,'B4-1销售回款【输入】'!$J$4:$J$123,$F14)</f>
        <v>0</v>
      </c>
      <c r="CK14" s="278">
        <f>SUMIFS('B4-1销售回款【输入】'!CN$4:CN$123,'B4-1销售回款【输入】'!$C$4:$C$123,$C14,'B4-1销售回款【输入】'!$D$4:$D$123,$D14,'B4-1销售回款【输入】'!$E$4:$E$123,$E14,'B4-1销售回款【输入】'!$J$4:$J$123,$F14)</f>
        <v>0</v>
      </c>
      <c r="CL14" s="278">
        <f>SUMIFS('B4-1销售回款【输入】'!CO$4:CO$123,'B4-1销售回款【输入】'!$C$4:$C$123,$C14,'B4-1销售回款【输入】'!$D$4:$D$123,$D14,'B4-1销售回款【输入】'!$E$4:$E$123,$E14,'B4-1销售回款【输入】'!$J$4:$J$123,$F14)</f>
        <v>0</v>
      </c>
      <c r="CM14" s="278">
        <f>SUMIFS('B4-1销售回款【输入】'!CP$4:CP$123,'B4-1销售回款【输入】'!$C$4:$C$123,$C14,'B4-1销售回款【输入】'!$D$4:$D$123,$D14,'B4-1销售回款【输入】'!$E$4:$E$123,$E14,'B4-1销售回款【输入】'!$J$4:$J$123,$F14)</f>
        <v>0</v>
      </c>
      <c r="CN14" s="278">
        <f>SUMIFS('B4-1销售回款【输入】'!CQ$4:CQ$123,'B4-1销售回款【输入】'!$C$4:$C$123,$C14,'B4-1销售回款【输入】'!$D$4:$D$123,$D14,'B4-1销售回款【输入】'!$E$4:$E$123,$E14,'B4-1销售回款【输入】'!$J$4:$J$123,$F14)</f>
        <v>0</v>
      </c>
      <c r="CO14" s="278">
        <f>SUMIFS('B4-1销售回款【输入】'!CR$4:CR$123,'B4-1销售回款【输入】'!$C$4:$C$123,$C14,'B4-1销售回款【输入】'!$D$4:$D$123,$D14,'B4-1销售回款【输入】'!$E$4:$E$123,$E14,'B4-1销售回款【输入】'!$J$4:$J$123,$F14)</f>
        <v>0</v>
      </c>
      <c r="CP14" s="278">
        <f>SUMIFS('B4-1销售回款【输入】'!CS$4:CS$123,'B4-1销售回款【输入】'!$C$4:$C$123,$C14,'B4-1销售回款【输入】'!$D$4:$D$123,$D14,'B4-1销售回款【输入】'!$E$4:$E$123,$E14,'B4-1销售回款【输入】'!$J$4:$J$123,$F14)</f>
        <v>0</v>
      </c>
      <c r="CQ14" s="278">
        <f>SUMIFS('B4-1销售回款【输入】'!CT$4:CT$123,'B4-1销售回款【输入】'!$C$4:$C$123,$C14,'B4-1销售回款【输入】'!$D$4:$D$123,$D14,'B4-1销售回款【输入】'!$E$4:$E$123,$E14,'B4-1销售回款【输入】'!$J$4:$J$123,$F14)</f>
        <v>0</v>
      </c>
      <c r="CR14" s="278">
        <f>SUMIFS('B4-1销售回款【输入】'!CU$4:CU$123,'B4-1销售回款【输入】'!$C$4:$C$123,$C14,'B4-1销售回款【输入】'!$D$4:$D$123,$D14,'B4-1销售回款【输入】'!$E$4:$E$123,$E14,'B4-1销售回款【输入】'!$J$4:$J$123,$F14)</f>
        <v>0</v>
      </c>
      <c r="CS14" s="278">
        <f>SUMIFS('B4-1销售回款【输入】'!CV$4:CV$123,'B4-1销售回款【输入】'!$C$4:$C$123,$C14,'B4-1销售回款【输入】'!$D$4:$D$123,$D14,'B4-1销售回款【输入】'!$E$4:$E$123,$E14,'B4-1销售回款【输入】'!$J$4:$J$123,$F14)</f>
        <v>0</v>
      </c>
      <c r="CT14" s="278">
        <f>SUMIFS('B4-1销售回款【输入】'!CW$4:CW$123,'B4-1销售回款【输入】'!$C$4:$C$123,$C14,'B4-1销售回款【输入】'!$D$4:$D$123,$D14,'B4-1销售回款【输入】'!$E$4:$E$123,$E14,'B4-1销售回款【输入】'!$J$4:$J$123,$F14)</f>
        <v>0</v>
      </c>
      <c r="CU14" s="278">
        <f>SUMIFS('B4-1销售回款【输入】'!CX$4:CX$123,'B4-1销售回款【输入】'!$C$4:$C$123,$C14,'B4-1销售回款【输入】'!$D$4:$D$123,$D14,'B4-1销售回款【输入】'!$E$4:$E$123,$E14,'B4-1销售回款【输入】'!$J$4:$J$123,$F14)</f>
        <v>0</v>
      </c>
      <c r="CV14" s="278">
        <f>SUMIFS('B4-1销售回款【输入】'!CY$4:CY$123,'B4-1销售回款【输入】'!$C$4:$C$123,$C14,'B4-1销售回款【输入】'!$D$4:$D$123,$D14,'B4-1销售回款【输入】'!$E$4:$E$123,$E14,'B4-1销售回款【输入】'!$J$4:$J$123,$F14)</f>
        <v>0</v>
      </c>
      <c r="CW14" s="278">
        <f>SUMIFS('B4-1销售回款【输入】'!CZ$4:CZ$123,'B4-1销售回款【输入】'!$C$4:$C$123,$C14,'B4-1销售回款【输入】'!$D$4:$D$123,$D14,'B4-1销售回款【输入】'!$E$4:$E$123,$E14,'B4-1销售回款【输入】'!$J$4:$J$123,$F14)</f>
        <v>0</v>
      </c>
      <c r="CX14" s="278">
        <f>SUMIFS('B4-1销售回款【输入】'!DA$4:DA$123,'B4-1销售回款【输入】'!$C$4:$C$123,$C14,'B4-1销售回款【输入】'!$D$4:$D$123,$D14,'B4-1销售回款【输入】'!$E$4:$E$123,$E14,'B4-1销售回款【输入】'!$J$4:$J$123,$F14)</f>
        <v>0</v>
      </c>
      <c r="CY14" s="278">
        <f>SUMIFS('B4-1销售回款【输入】'!DB$4:DB$123,'B4-1销售回款【输入】'!$C$4:$C$123,$C14,'B4-1销售回款【输入】'!$D$4:$D$123,$D14,'B4-1销售回款【输入】'!$E$4:$E$123,$E14,'B4-1销售回款【输入】'!$J$4:$J$123,$F14)</f>
        <v>0</v>
      </c>
      <c r="CZ14" s="278">
        <f>SUMIFS('B4-1销售回款【输入】'!DC$4:DC$123,'B4-1销售回款【输入】'!$C$4:$C$123,$C14,'B4-1销售回款【输入】'!$D$4:$D$123,$D14,'B4-1销售回款【输入】'!$E$4:$E$123,$E14,'B4-1销售回款【输入】'!$J$4:$J$123,$F14)</f>
        <v>0</v>
      </c>
      <c r="DA14" s="278">
        <f>SUMIFS('B4-1销售回款【输入】'!DD$4:DD$123,'B4-1销售回款【输入】'!$C$4:$C$123,$C14,'B4-1销售回款【输入】'!$D$4:$D$123,$D14,'B4-1销售回款【输入】'!$E$4:$E$123,$E14,'B4-1销售回款【输入】'!$J$4:$J$123,$F14)</f>
        <v>0</v>
      </c>
      <c r="DB14" s="278">
        <f>SUMIFS('B4-1销售回款【输入】'!DE$4:DE$123,'B4-1销售回款【输入】'!$C$4:$C$123,$C14,'B4-1销售回款【输入】'!$D$4:$D$123,$D14,'B4-1销售回款【输入】'!$E$4:$E$123,$E14,'B4-1销售回款【输入】'!$J$4:$J$123,$F14)</f>
        <v>0</v>
      </c>
      <c r="DC14" s="278">
        <f>SUMIFS('B4-1销售回款【输入】'!DF$4:DF$123,'B4-1销售回款【输入】'!$C$4:$C$123,$C14,'B4-1销售回款【输入】'!$D$4:$D$123,$D14,'B4-1销售回款【输入】'!$E$4:$E$123,$E14,'B4-1销售回款【输入】'!$J$4:$J$123,$F14)</f>
        <v>0</v>
      </c>
      <c r="DD14" s="278">
        <f>SUMIFS('B4-1销售回款【输入】'!DG$4:DG$123,'B4-1销售回款【输入】'!$C$4:$C$123,$C14,'B4-1销售回款【输入】'!$D$4:$D$123,$D14,'B4-1销售回款【输入】'!$E$4:$E$123,$E14,'B4-1销售回款【输入】'!$J$4:$J$123,$F14)</f>
        <v>0</v>
      </c>
      <c r="DE14" s="278">
        <f>SUMIFS('B4-1销售回款【输入】'!DH$4:DH$123,'B4-1销售回款【输入】'!$C$4:$C$123,$C14,'B4-1销售回款【输入】'!$D$4:$D$123,$D14,'B4-1销售回款【输入】'!$E$4:$E$123,$E14,'B4-1销售回款【输入】'!$J$4:$J$123,$F14)</f>
        <v>0</v>
      </c>
      <c r="DF14" s="278">
        <f>SUMIFS('B4-1销售回款【输入】'!DI$4:DI$123,'B4-1销售回款【输入】'!$C$4:$C$123,$C14,'B4-1销售回款【输入】'!$D$4:$D$123,$D14,'B4-1销售回款【输入】'!$E$4:$E$123,$E14,'B4-1销售回款【输入】'!$J$4:$J$123,$F14)</f>
        <v>0</v>
      </c>
      <c r="DG14" s="278">
        <f>SUMIFS('B4-1销售回款【输入】'!DJ$4:DJ$123,'B4-1销售回款【输入】'!$C$4:$C$123,$C14,'B4-1销售回款【输入】'!$D$4:$D$123,$D14,'B4-1销售回款【输入】'!$E$4:$E$123,$E14,'B4-1销售回款【输入】'!$J$4:$J$123,$F14)</f>
        <v>0</v>
      </c>
      <c r="DH14" s="278">
        <f>SUMIFS('B4-1销售回款【输入】'!DK$4:DK$123,'B4-1销售回款【输入】'!$C$4:$C$123,$C14,'B4-1销售回款【输入】'!$D$4:$D$123,$D14,'B4-1销售回款【输入】'!$E$4:$E$123,$E14,'B4-1销售回款【输入】'!$J$4:$J$123,$F14)</f>
        <v>0</v>
      </c>
      <c r="DI14" s="278">
        <f>SUMIFS('B4-1销售回款【输入】'!DL$4:DL$123,'B4-1销售回款【输入】'!$C$4:$C$123,$C14,'B4-1销售回款【输入】'!$D$4:$D$123,$D14,'B4-1销售回款【输入】'!$E$4:$E$123,$E14,'B4-1销售回款【输入】'!$J$4:$J$123,$F14)</f>
        <v>0</v>
      </c>
      <c r="DJ14" s="278">
        <f>SUMIFS('B4-1销售回款【输入】'!DM$4:DM$123,'B4-1销售回款【输入】'!$C$4:$C$123,$C14,'B4-1销售回款【输入】'!$D$4:$D$123,$D14,'B4-1销售回款【输入】'!$E$4:$E$123,$E14,'B4-1销售回款【输入】'!$J$4:$J$123,$F14)</f>
        <v>0</v>
      </c>
      <c r="DK14" s="278">
        <f>SUMIFS('B4-1销售回款【输入】'!DN$4:DN$123,'B4-1销售回款【输入】'!$C$4:$C$123,$C14,'B4-1销售回款【输入】'!$D$4:$D$123,$D14,'B4-1销售回款【输入】'!$E$4:$E$123,$E14,'B4-1销售回款【输入】'!$J$4:$J$123,$F14)</f>
        <v>0</v>
      </c>
      <c r="DL14" s="278">
        <f>SUMIFS('B4-1销售回款【输入】'!DO$4:DO$123,'B4-1销售回款【输入】'!$C$4:$C$123,$C14,'B4-1销售回款【输入】'!$D$4:$D$123,$D14,'B4-1销售回款【输入】'!$E$4:$E$123,$E14,'B4-1销售回款【输入】'!$J$4:$J$123,$F14)</f>
        <v>0</v>
      </c>
      <c r="DM14" s="278">
        <f>SUMIFS('B4-1销售回款【输入】'!DP$4:DP$123,'B4-1销售回款【输入】'!$C$4:$C$123,$C14,'B4-1销售回款【输入】'!$D$4:$D$123,$D14,'B4-1销售回款【输入】'!$E$4:$E$123,$E14,'B4-1销售回款【输入】'!$J$4:$J$123,$F14)</f>
        <v>0</v>
      </c>
      <c r="DN14" s="278">
        <f>SUMIFS('B4-1销售回款【输入】'!DQ$4:DQ$123,'B4-1销售回款【输入】'!$C$4:$C$123,$C14,'B4-1销售回款【输入】'!$D$4:$D$123,$D14,'B4-1销售回款【输入】'!$E$4:$E$123,$E14,'B4-1销售回款【输入】'!$J$4:$J$123,$F14)</f>
        <v>0</v>
      </c>
      <c r="DO14" s="278">
        <f>SUMIFS('B4-1销售回款【输入】'!DR$4:DR$123,'B4-1销售回款【输入】'!$C$4:$C$123,$C14,'B4-1销售回款【输入】'!$D$4:$D$123,$D14,'B4-1销售回款【输入】'!$E$4:$E$123,$E14,'B4-1销售回款【输入】'!$J$4:$J$123,$F14)</f>
        <v>0</v>
      </c>
      <c r="DP14" s="278">
        <f>SUMIFS('B4-1销售回款【输入】'!DS$4:DS$123,'B4-1销售回款【输入】'!$C$4:$C$123,$C14,'B4-1销售回款【输入】'!$D$4:$D$123,$D14,'B4-1销售回款【输入】'!$E$4:$E$123,$E14,'B4-1销售回款【输入】'!$J$4:$J$123,$F14)</f>
        <v>0</v>
      </c>
      <c r="DQ14" s="278">
        <f>SUMIFS('B4-1销售回款【输入】'!DT$4:DT$123,'B4-1销售回款【输入】'!$C$4:$C$123,$C14,'B4-1销售回款【输入】'!$D$4:$D$123,$D14,'B4-1销售回款【输入】'!$E$4:$E$123,$E14,'B4-1销售回款【输入】'!$J$4:$J$123,$F14)</f>
        <v>0</v>
      </c>
      <c r="DR14" s="278">
        <f>SUMIFS('B4-1销售回款【输入】'!DU$4:DU$123,'B4-1销售回款【输入】'!$C$4:$C$123,$C14,'B4-1销售回款【输入】'!$D$4:$D$123,$D14,'B4-1销售回款【输入】'!$E$4:$E$123,$E14,'B4-1销售回款【输入】'!$J$4:$J$123,$F14)</f>
        <v>0</v>
      </c>
      <c r="DS14" s="278">
        <f>SUMIFS('B4-1销售回款【输入】'!DV$4:DV$123,'B4-1销售回款【输入】'!$C$4:$C$123,$C14,'B4-1销售回款【输入】'!$D$4:$D$123,$D14,'B4-1销售回款【输入】'!$E$4:$E$123,$E14,'B4-1销售回款【输入】'!$J$4:$J$123,$F14)</f>
        <v>0</v>
      </c>
      <c r="DT14" s="278">
        <f>SUMIFS('B4-1销售回款【输入】'!DW$4:DW$123,'B4-1销售回款【输入】'!$C$4:$C$123,$C14,'B4-1销售回款【输入】'!$D$4:$D$123,$D14,'B4-1销售回款【输入】'!$E$4:$E$123,$E14,'B4-1销售回款【输入】'!$J$4:$J$123,$F14)</f>
        <v>0</v>
      </c>
      <c r="DU14" s="278">
        <f>SUMIFS('B4-1销售回款【输入】'!DX$4:DX$123,'B4-1销售回款【输入】'!$C$4:$C$123,$C14,'B4-1销售回款【输入】'!$D$4:$D$123,$D14,'B4-1销售回款【输入】'!$E$4:$E$123,$E14,'B4-1销售回款【输入】'!$J$4:$J$123,$F14)</f>
        <v>0</v>
      </c>
      <c r="DV14" s="278">
        <f>SUMIFS('B4-1销售回款【输入】'!DY$4:DY$123,'B4-1销售回款【输入】'!$C$4:$C$123,$C14,'B4-1销售回款【输入】'!$D$4:$D$123,$D14,'B4-1销售回款【输入】'!$E$4:$E$123,$E14,'B4-1销售回款【输入】'!$J$4:$J$123,$F14)</f>
        <v>0</v>
      </c>
      <c r="DW14" s="278">
        <f>SUMIFS('B4-1销售回款【输入】'!DZ$4:DZ$123,'B4-1销售回款【输入】'!$C$4:$C$123,$C14,'B4-1销售回款【输入】'!$D$4:$D$123,$D14,'B4-1销售回款【输入】'!$E$4:$E$123,$E14,'B4-1销售回款【输入】'!$J$4:$J$123,$F14)</f>
        <v>0</v>
      </c>
      <c r="DX14" s="278">
        <f>SUMIFS('B4-1销售回款【输入】'!EA$4:EA$123,'B4-1销售回款【输入】'!$C$4:$C$123,$C14,'B4-1销售回款【输入】'!$D$4:$D$123,$D14,'B4-1销售回款【输入】'!$E$4:$E$123,$E14,'B4-1销售回款【输入】'!$J$4:$J$123,$F14)</f>
        <v>0</v>
      </c>
      <c r="DY14" s="278">
        <f>SUMIFS('B4-1销售回款【输入】'!EB$4:EB$123,'B4-1销售回款【输入】'!$C$4:$C$123,$C14,'B4-1销售回款【输入】'!$D$4:$D$123,$D14,'B4-1销售回款【输入】'!$E$4:$E$123,$E14,'B4-1销售回款【输入】'!$J$4:$J$123,$F14)</f>
        <v>0</v>
      </c>
      <c r="DZ14" s="278">
        <f>SUMIFS('B4-1销售回款【输入】'!EC$4:EC$123,'B4-1销售回款【输入】'!$C$4:$C$123,$C14,'B4-1销售回款【输入】'!$D$4:$D$123,$D14,'B4-1销售回款【输入】'!$E$4:$E$123,$E14,'B4-1销售回款【输入】'!$J$4:$J$123,$F14)</f>
        <v>0</v>
      </c>
      <c r="EA14" s="278">
        <f>SUMIFS('B4-1销售回款【输入】'!ED$4:ED$123,'B4-1销售回款【输入】'!$C$4:$C$123,$C14,'B4-1销售回款【输入】'!$D$4:$D$123,$D14,'B4-1销售回款【输入】'!$E$4:$E$123,$E14,'B4-1销售回款【输入】'!$J$4:$J$123,$F14)</f>
        <v>0</v>
      </c>
      <c r="EB14" s="278">
        <f>SUMIFS('B4-1销售回款【输入】'!EE$4:EE$123,'B4-1销售回款【输入】'!$C$4:$C$123,$C14,'B4-1销售回款【输入】'!$D$4:$D$123,$D14,'B4-1销售回款【输入】'!$E$4:$E$123,$E14,'B4-1销售回款【输入】'!$J$4:$J$123,$F14)</f>
        <v>0</v>
      </c>
      <c r="EC14" s="278">
        <f>SUMIFS('B4-1销售回款【输入】'!EF$4:EF$123,'B4-1销售回款【输入】'!$C$4:$C$123,$C14,'B4-1销售回款【输入】'!$D$4:$D$123,$D14,'B4-1销售回款【输入】'!$E$4:$E$123,$E14,'B4-1销售回款【输入】'!$J$4:$J$123,$F14)</f>
        <v>0</v>
      </c>
      <c r="ED14" s="280">
        <f>SUMIFS('B4-1销售回款【输入】'!EG$4:EG$123,'B4-1销售回款【输入】'!$C$4:$C$123,$C14,'B4-1销售回款【输入】'!$D$4:$D$123,$D14,'B4-1销售回款【输入】'!$E$4:$E$123,$E14,'B4-1销售回款【输入】'!$J$4:$J$123,$F14)</f>
        <v>0</v>
      </c>
    </row>
    <row r="15" spans="2:134" ht="16.05" customHeight="1" x14ac:dyDescent="0.25">
      <c r="B15" s="1043" t="str">
        <f>B14</f>
        <v/>
      </c>
      <c r="C15" s="159" t="str">
        <f>C14</f>
        <v/>
      </c>
      <c r="D15" s="159" t="str">
        <f t="shared" ref="D15:D61" si="29">D14</f>
        <v/>
      </c>
      <c r="E15" s="159" t="str">
        <f t="shared" ref="E15:E61" si="30">E14</f>
        <v/>
      </c>
      <c r="F15" s="149" t="s">
        <v>347</v>
      </c>
      <c r="G15" s="171" t="s">
        <v>353</v>
      </c>
      <c r="H15" s="992">
        <f>SUMIFS('B4-1销售回款【输入】'!L$4:L$123,'B4-1销售回款【输入】'!$C$4:$C$123,$C15,'B4-1销售回款【输入】'!$D$4:$D$123,$D15,'B4-1销售回款【输入】'!$E$4:$E$123,$E15,'B4-1销售回款【输入】'!$J$4:$J$123,$F15)</f>
        <v>0</v>
      </c>
      <c r="I15" s="282">
        <f t="shared" ref="I15:I17" si="31">J15-H15</f>
        <v>0</v>
      </c>
      <c r="J15" s="985">
        <f>SUM(V15:ED15)</f>
        <v>0</v>
      </c>
      <c r="K15" s="460">
        <f ca="1">SUM(OFFSET(V15,,,1,MATCH('B1-基本信息'!$C$12,$V$3:$ED$3,1)))</f>
        <v>0</v>
      </c>
      <c r="L15" s="283">
        <f t="shared" ref="L15" si="32">SUMIF($V$1:$ED$1,L$3,$V15:$ED15)</f>
        <v>0</v>
      </c>
      <c r="M15" s="282">
        <f t="shared" si="28"/>
        <v>0</v>
      </c>
      <c r="N15" s="282">
        <f t="shared" si="28"/>
        <v>0</v>
      </c>
      <c r="O15" s="282">
        <f t="shared" si="28"/>
        <v>0</v>
      </c>
      <c r="P15" s="282">
        <f t="shared" si="28"/>
        <v>0</v>
      </c>
      <c r="Q15" s="282">
        <f t="shared" si="28"/>
        <v>0</v>
      </c>
      <c r="R15" s="282">
        <f t="shared" si="28"/>
        <v>0</v>
      </c>
      <c r="S15" s="282">
        <f t="shared" si="28"/>
        <v>0</v>
      </c>
      <c r="T15" s="282">
        <f t="shared" si="28"/>
        <v>0</v>
      </c>
      <c r="U15" s="284">
        <f t="shared" si="28"/>
        <v>0</v>
      </c>
      <c r="V15" s="285">
        <f>SUMIFS('B4-1销售回款【输入】'!Y$4:Y$123,'B4-1销售回款【输入】'!$C$4:$C$123,$C15,'B4-1销售回款【输入】'!$D$4:$D$123,$D15,'B4-1销售回款【输入】'!$E$4:$E$123,$E15,'B4-1销售回款【输入】'!$J$4:$J$123,$F15)</f>
        <v>0</v>
      </c>
      <c r="W15" s="282">
        <f>SUMIFS('B4-1销售回款【输入】'!Z$4:Z$123,'B4-1销售回款【输入】'!$C$4:$C$123,$C15,'B4-1销售回款【输入】'!$D$4:$D$123,$D15,'B4-1销售回款【输入】'!$E$4:$E$123,$E15,'B4-1销售回款【输入】'!$J$4:$J$123,$F15)</f>
        <v>0</v>
      </c>
      <c r="X15" s="282">
        <f>SUMIFS('B4-1销售回款【输入】'!AA$4:AA$123,'B4-1销售回款【输入】'!$C$4:$C$123,$C15,'B4-1销售回款【输入】'!$D$4:$D$123,$D15,'B4-1销售回款【输入】'!$E$4:$E$123,$E15,'B4-1销售回款【输入】'!$J$4:$J$123,$F15)</f>
        <v>0</v>
      </c>
      <c r="Y15" s="282">
        <f>SUMIFS('B4-1销售回款【输入】'!AB$4:AB$123,'B4-1销售回款【输入】'!$C$4:$C$123,$C15,'B4-1销售回款【输入】'!$D$4:$D$123,$D15,'B4-1销售回款【输入】'!$E$4:$E$123,$E15,'B4-1销售回款【输入】'!$J$4:$J$123,$F15)</f>
        <v>0</v>
      </c>
      <c r="Z15" s="282">
        <f>SUMIFS('B4-1销售回款【输入】'!AC$4:AC$123,'B4-1销售回款【输入】'!$C$4:$C$123,$C15,'B4-1销售回款【输入】'!$D$4:$D$123,$D15,'B4-1销售回款【输入】'!$E$4:$E$123,$E15,'B4-1销售回款【输入】'!$J$4:$J$123,$F15)</f>
        <v>0</v>
      </c>
      <c r="AA15" s="282">
        <f>SUMIFS('B4-1销售回款【输入】'!AD$4:AD$123,'B4-1销售回款【输入】'!$C$4:$C$123,$C15,'B4-1销售回款【输入】'!$D$4:$D$123,$D15,'B4-1销售回款【输入】'!$E$4:$E$123,$E15,'B4-1销售回款【输入】'!$J$4:$J$123,$F15)</f>
        <v>0</v>
      </c>
      <c r="AB15" s="282">
        <f>SUMIFS('B4-1销售回款【输入】'!AE$4:AE$123,'B4-1销售回款【输入】'!$C$4:$C$123,$C15,'B4-1销售回款【输入】'!$D$4:$D$123,$D15,'B4-1销售回款【输入】'!$E$4:$E$123,$E15,'B4-1销售回款【输入】'!$J$4:$J$123,$F15)</f>
        <v>0</v>
      </c>
      <c r="AC15" s="282">
        <f>SUMIFS('B4-1销售回款【输入】'!AF$4:AF$123,'B4-1销售回款【输入】'!$C$4:$C$123,$C15,'B4-1销售回款【输入】'!$D$4:$D$123,$D15,'B4-1销售回款【输入】'!$E$4:$E$123,$E15,'B4-1销售回款【输入】'!$J$4:$J$123,$F15)</f>
        <v>0</v>
      </c>
      <c r="AD15" s="282">
        <f>SUMIFS('B4-1销售回款【输入】'!AG$4:AG$123,'B4-1销售回款【输入】'!$C$4:$C$123,$C15,'B4-1销售回款【输入】'!$D$4:$D$123,$D15,'B4-1销售回款【输入】'!$E$4:$E$123,$E15,'B4-1销售回款【输入】'!$J$4:$J$123,$F15)</f>
        <v>0</v>
      </c>
      <c r="AE15" s="282">
        <f>SUMIFS('B4-1销售回款【输入】'!AH$4:AH$123,'B4-1销售回款【输入】'!$C$4:$C$123,$C15,'B4-1销售回款【输入】'!$D$4:$D$123,$D15,'B4-1销售回款【输入】'!$E$4:$E$123,$E15,'B4-1销售回款【输入】'!$J$4:$J$123,$F15)</f>
        <v>0</v>
      </c>
      <c r="AF15" s="282">
        <f>SUMIFS('B4-1销售回款【输入】'!AI$4:AI$123,'B4-1销售回款【输入】'!$C$4:$C$123,$C15,'B4-1销售回款【输入】'!$D$4:$D$123,$D15,'B4-1销售回款【输入】'!$E$4:$E$123,$E15,'B4-1销售回款【输入】'!$J$4:$J$123,$F15)</f>
        <v>0</v>
      </c>
      <c r="AG15" s="282">
        <f>SUMIFS('B4-1销售回款【输入】'!AJ$4:AJ$123,'B4-1销售回款【输入】'!$C$4:$C$123,$C15,'B4-1销售回款【输入】'!$D$4:$D$123,$D15,'B4-1销售回款【输入】'!$E$4:$E$123,$E15,'B4-1销售回款【输入】'!$J$4:$J$123,$F15)</f>
        <v>0</v>
      </c>
      <c r="AH15" s="282">
        <f>SUMIFS('B4-1销售回款【输入】'!AK$4:AK$123,'B4-1销售回款【输入】'!$C$4:$C$123,$C15,'B4-1销售回款【输入】'!$D$4:$D$123,$D15,'B4-1销售回款【输入】'!$E$4:$E$123,$E15,'B4-1销售回款【输入】'!$J$4:$J$123,$F15)</f>
        <v>0</v>
      </c>
      <c r="AI15" s="282">
        <f>SUMIFS('B4-1销售回款【输入】'!AL$4:AL$123,'B4-1销售回款【输入】'!$C$4:$C$123,$C15,'B4-1销售回款【输入】'!$D$4:$D$123,$D15,'B4-1销售回款【输入】'!$E$4:$E$123,$E15,'B4-1销售回款【输入】'!$J$4:$J$123,$F15)</f>
        <v>0</v>
      </c>
      <c r="AJ15" s="282">
        <f>SUMIFS('B4-1销售回款【输入】'!AM$4:AM$123,'B4-1销售回款【输入】'!$C$4:$C$123,$C15,'B4-1销售回款【输入】'!$D$4:$D$123,$D15,'B4-1销售回款【输入】'!$E$4:$E$123,$E15,'B4-1销售回款【输入】'!$J$4:$J$123,$F15)</f>
        <v>0</v>
      </c>
      <c r="AK15" s="282">
        <f>SUMIFS('B4-1销售回款【输入】'!AN$4:AN$123,'B4-1销售回款【输入】'!$C$4:$C$123,$C15,'B4-1销售回款【输入】'!$D$4:$D$123,$D15,'B4-1销售回款【输入】'!$E$4:$E$123,$E15,'B4-1销售回款【输入】'!$J$4:$J$123,$F15)</f>
        <v>0</v>
      </c>
      <c r="AL15" s="282">
        <f>SUMIFS('B4-1销售回款【输入】'!AO$4:AO$123,'B4-1销售回款【输入】'!$C$4:$C$123,$C15,'B4-1销售回款【输入】'!$D$4:$D$123,$D15,'B4-1销售回款【输入】'!$E$4:$E$123,$E15,'B4-1销售回款【输入】'!$J$4:$J$123,$F15)</f>
        <v>0</v>
      </c>
      <c r="AM15" s="282">
        <f>SUMIFS('B4-1销售回款【输入】'!AP$4:AP$123,'B4-1销售回款【输入】'!$C$4:$C$123,$C15,'B4-1销售回款【输入】'!$D$4:$D$123,$D15,'B4-1销售回款【输入】'!$E$4:$E$123,$E15,'B4-1销售回款【输入】'!$J$4:$J$123,$F15)</f>
        <v>0</v>
      </c>
      <c r="AN15" s="282">
        <f>SUMIFS('B4-1销售回款【输入】'!AQ$4:AQ$123,'B4-1销售回款【输入】'!$C$4:$C$123,$C15,'B4-1销售回款【输入】'!$D$4:$D$123,$D15,'B4-1销售回款【输入】'!$E$4:$E$123,$E15,'B4-1销售回款【输入】'!$J$4:$J$123,$F15)</f>
        <v>0</v>
      </c>
      <c r="AO15" s="282">
        <f>SUMIFS('B4-1销售回款【输入】'!AR$4:AR$123,'B4-1销售回款【输入】'!$C$4:$C$123,$C15,'B4-1销售回款【输入】'!$D$4:$D$123,$D15,'B4-1销售回款【输入】'!$E$4:$E$123,$E15,'B4-1销售回款【输入】'!$J$4:$J$123,$F15)</f>
        <v>0</v>
      </c>
      <c r="AP15" s="282">
        <f>SUMIFS('B4-1销售回款【输入】'!AS$4:AS$123,'B4-1销售回款【输入】'!$C$4:$C$123,$C15,'B4-1销售回款【输入】'!$D$4:$D$123,$D15,'B4-1销售回款【输入】'!$E$4:$E$123,$E15,'B4-1销售回款【输入】'!$J$4:$J$123,$F15)</f>
        <v>0</v>
      </c>
      <c r="AQ15" s="282">
        <f>SUMIFS('B4-1销售回款【输入】'!AT$4:AT$123,'B4-1销售回款【输入】'!$C$4:$C$123,$C15,'B4-1销售回款【输入】'!$D$4:$D$123,$D15,'B4-1销售回款【输入】'!$E$4:$E$123,$E15,'B4-1销售回款【输入】'!$J$4:$J$123,$F15)</f>
        <v>0</v>
      </c>
      <c r="AR15" s="282">
        <f>SUMIFS('B4-1销售回款【输入】'!AU$4:AU$123,'B4-1销售回款【输入】'!$C$4:$C$123,$C15,'B4-1销售回款【输入】'!$D$4:$D$123,$D15,'B4-1销售回款【输入】'!$E$4:$E$123,$E15,'B4-1销售回款【输入】'!$J$4:$J$123,$F15)</f>
        <v>0</v>
      </c>
      <c r="AS15" s="282">
        <f>SUMIFS('B4-1销售回款【输入】'!AV$4:AV$123,'B4-1销售回款【输入】'!$C$4:$C$123,$C15,'B4-1销售回款【输入】'!$D$4:$D$123,$D15,'B4-1销售回款【输入】'!$E$4:$E$123,$E15,'B4-1销售回款【输入】'!$J$4:$J$123,$F15)</f>
        <v>0</v>
      </c>
      <c r="AT15" s="282">
        <f>SUMIFS('B4-1销售回款【输入】'!AW$4:AW$123,'B4-1销售回款【输入】'!$C$4:$C$123,$C15,'B4-1销售回款【输入】'!$D$4:$D$123,$D15,'B4-1销售回款【输入】'!$E$4:$E$123,$E15,'B4-1销售回款【输入】'!$J$4:$J$123,$F15)</f>
        <v>0</v>
      </c>
      <c r="AU15" s="282">
        <f>SUMIFS('B4-1销售回款【输入】'!AX$4:AX$123,'B4-1销售回款【输入】'!$C$4:$C$123,$C15,'B4-1销售回款【输入】'!$D$4:$D$123,$D15,'B4-1销售回款【输入】'!$E$4:$E$123,$E15,'B4-1销售回款【输入】'!$J$4:$J$123,$F15)</f>
        <v>0</v>
      </c>
      <c r="AV15" s="282">
        <f>SUMIFS('B4-1销售回款【输入】'!AY$4:AY$123,'B4-1销售回款【输入】'!$C$4:$C$123,$C15,'B4-1销售回款【输入】'!$D$4:$D$123,$D15,'B4-1销售回款【输入】'!$E$4:$E$123,$E15,'B4-1销售回款【输入】'!$J$4:$J$123,$F15)</f>
        <v>0</v>
      </c>
      <c r="AW15" s="282">
        <f>SUMIFS('B4-1销售回款【输入】'!AZ$4:AZ$123,'B4-1销售回款【输入】'!$C$4:$C$123,$C15,'B4-1销售回款【输入】'!$D$4:$D$123,$D15,'B4-1销售回款【输入】'!$E$4:$E$123,$E15,'B4-1销售回款【输入】'!$J$4:$J$123,$F15)</f>
        <v>0</v>
      </c>
      <c r="AX15" s="282">
        <f>SUMIFS('B4-1销售回款【输入】'!BA$4:BA$123,'B4-1销售回款【输入】'!$C$4:$C$123,$C15,'B4-1销售回款【输入】'!$D$4:$D$123,$D15,'B4-1销售回款【输入】'!$E$4:$E$123,$E15,'B4-1销售回款【输入】'!$J$4:$J$123,$F15)</f>
        <v>0</v>
      </c>
      <c r="AY15" s="282">
        <f>SUMIFS('B4-1销售回款【输入】'!BB$4:BB$123,'B4-1销售回款【输入】'!$C$4:$C$123,$C15,'B4-1销售回款【输入】'!$D$4:$D$123,$D15,'B4-1销售回款【输入】'!$E$4:$E$123,$E15,'B4-1销售回款【输入】'!$J$4:$J$123,$F15)</f>
        <v>0</v>
      </c>
      <c r="AZ15" s="282">
        <f>SUMIFS('B4-1销售回款【输入】'!BC$4:BC$123,'B4-1销售回款【输入】'!$C$4:$C$123,$C15,'B4-1销售回款【输入】'!$D$4:$D$123,$D15,'B4-1销售回款【输入】'!$E$4:$E$123,$E15,'B4-1销售回款【输入】'!$J$4:$J$123,$F15)</f>
        <v>0</v>
      </c>
      <c r="BA15" s="282">
        <f>SUMIFS('B4-1销售回款【输入】'!BD$4:BD$123,'B4-1销售回款【输入】'!$C$4:$C$123,$C15,'B4-1销售回款【输入】'!$D$4:$D$123,$D15,'B4-1销售回款【输入】'!$E$4:$E$123,$E15,'B4-1销售回款【输入】'!$J$4:$J$123,$F15)</f>
        <v>0</v>
      </c>
      <c r="BB15" s="282">
        <f>SUMIFS('B4-1销售回款【输入】'!BE$4:BE$123,'B4-1销售回款【输入】'!$C$4:$C$123,$C15,'B4-1销售回款【输入】'!$D$4:$D$123,$D15,'B4-1销售回款【输入】'!$E$4:$E$123,$E15,'B4-1销售回款【输入】'!$J$4:$J$123,$F15)</f>
        <v>0</v>
      </c>
      <c r="BC15" s="282">
        <f>SUMIFS('B4-1销售回款【输入】'!BF$4:BF$123,'B4-1销售回款【输入】'!$C$4:$C$123,$C15,'B4-1销售回款【输入】'!$D$4:$D$123,$D15,'B4-1销售回款【输入】'!$E$4:$E$123,$E15,'B4-1销售回款【输入】'!$J$4:$J$123,$F15)</f>
        <v>0</v>
      </c>
      <c r="BD15" s="282">
        <f>SUMIFS('B4-1销售回款【输入】'!BG$4:BG$123,'B4-1销售回款【输入】'!$C$4:$C$123,$C15,'B4-1销售回款【输入】'!$D$4:$D$123,$D15,'B4-1销售回款【输入】'!$E$4:$E$123,$E15,'B4-1销售回款【输入】'!$J$4:$J$123,$F15)</f>
        <v>0</v>
      </c>
      <c r="BE15" s="282">
        <f>SUMIFS('B4-1销售回款【输入】'!BH$4:BH$123,'B4-1销售回款【输入】'!$C$4:$C$123,$C15,'B4-1销售回款【输入】'!$D$4:$D$123,$D15,'B4-1销售回款【输入】'!$E$4:$E$123,$E15,'B4-1销售回款【输入】'!$J$4:$J$123,$F15)</f>
        <v>0</v>
      </c>
      <c r="BF15" s="282">
        <f>SUMIFS('B4-1销售回款【输入】'!BI$4:BI$123,'B4-1销售回款【输入】'!$C$4:$C$123,$C15,'B4-1销售回款【输入】'!$D$4:$D$123,$D15,'B4-1销售回款【输入】'!$E$4:$E$123,$E15,'B4-1销售回款【输入】'!$J$4:$J$123,$F15)</f>
        <v>0</v>
      </c>
      <c r="BG15" s="282">
        <f>SUMIFS('B4-1销售回款【输入】'!BJ$4:BJ$123,'B4-1销售回款【输入】'!$C$4:$C$123,$C15,'B4-1销售回款【输入】'!$D$4:$D$123,$D15,'B4-1销售回款【输入】'!$E$4:$E$123,$E15,'B4-1销售回款【输入】'!$J$4:$J$123,$F15)</f>
        <v>0</v>
      </c>
      <c r="BH15" s="282">
        <f>SUMIFS('B4-1销售回款【输入】'!BK$4:BK$123,'B4-1销售回款【输入】'!$C$4:$C$123,$C15,'B4-1销售回款【输入】'!$D$4:$D$123,$D15,'B4-1销售回款【输入】'!$E$4:$E$123,$E15,'B4-1销售回款【输入】'!$J$4:$J$123,$F15)</f>
        <v>0</v>
      </c>
      <c r="BI15" s="282">
        <f>SUMIFS('B4-1销售回款【输入】'!BL$4:BL$123,'B4-1销售回款【输入】'!$C$4:$C$123,$C15,'B4-1销售回款【输入】'!$D$4:$D$123,$D15,'B4-1销售回款【输入】'!$E$4:$E$123,$E15,'B4-1销售回款【输入】'!$J$4:$J$123,$F15)</f>
        <v>0</v>
      </c>
      <c r="BJ15" s="282">
        <f>SUMIFS('B4-1销售回款【输入】'!BM$4:BM$123,'B4-1销售回款【输入】'!$C$4:$C$123,$C15,'B4-1销售回款【输入】'!$D$4:$D$123,$D15,'B4-1销售回款【输入】'!$E$4:$E$123,$E15,'B4-1销售回款【输入】'!$J$4:$J$123,$F15)</f>
        <v>0</v>
      </c>
      <c r="BK15" s="282">
        <f>SUMIFS('B4-1销售回款【输入】'!BN$4:BN$123,'B4-1销售回款【输入】'!$C$4:$C$123,$C15,'B4-1销售回款【输入】'!$D$4:$D$123,$D15,'B4-1销售回款【输入】'!$E$4:$E$123,$E15,'B4-1销售回款【输入】'!$J$4:$J$123,$F15)</f>
        <v>0</v>
      </c>
      <c r="BL15" s="282">
        <f>SUMIFS('B4-1销售回款【输入】'!BO$4:BO$123,'B4-1销售回款【输入】'!$C$4:$C$123,$C15,'B4-1销售回款【输入】'!$D$4:$D$123,$D15,'B4-1销售回款【输入】'!$E$4:$E$123,$E15,'B4-1销售回款【输入】'!$J$4:$J$123,$F15)</f>
        <v>0</v>
      </c>
      <c r="BM15" s="282">
        <f>SUMIFS('B4-1销售回款【输入】'!BP$4:BP$123,'B4-1销售回款【输入】'!$C$4:$C$123,$C15,'B4-1销售回款【输入】'!$D$4:$D$123,$D15,'B4-1销售回款【输入】'!$E$4:$E$123,$E15,'B4-1销售回款【输入】'!$J$4:$J$123,$F15)</f>
        <v>0</v>
      </c>
      <c r="BN15" s="282">
        <f>SUMIFS('B4-1销售回款【输入】'!BQ$4:BQ$123,'B4-1销售回款【输入】'!$C$4:$C$123,$C15,'B4-1销售回款【输入】'!$D$4:$D$123,$D15,'B4-1销售回款【输入】'!$E$4:$E$123,$E15,'B4-1销售回款【输入】'!$J$4:$J$123,$F15)</f>
        <v>0</v>
      </c>
      <c r="BO15" s="282">
        <f>SUMIFS('B4-1销售回款【输入】'!BR$4:BR$123,'B4-1销售回款【输入】'!$C$4:$C$123,$C15,'B4-1销售回款【输入】'!$D$4:$D$123,$D15,'B4-1销售回款【输入】'!$E$4:$E$123,$E15,'B4-1销售回款【输入】'!$J$4:$J$123,$F15)</f>
        <v>0</v>
      </c>
      <c r="BP15" s="282">
        <f>SUMIFS('B4-1销售回款【输入】'!BS$4:BS$123,'B4-1销售回款【输入】'!$C$4:$C$123,$C15,'B4-1销售回款【输入】'!$D$4:$D$123,$D15,'B4-1销售回款【输入】'!$E$4:$E$123,$E15,'B4-1销售回款【输入】'!$J$4:$J$123,$F15)</f>
        <v>0</v>
      </c>
      <c r="BQ15" s="282">
        <f>SUMIFS('B4-1销售回款【输入】'!BT$4:BT$123,'B4-1销售回款【输入】'!$C$4:$C$123,$C15,'B4-1销售回款【输入】'!$D$4:$D$123,$D15,'B4-1销售回款【输入】'!$E$4:$E$123,$E15,'B4-1销售回款【输入】'!$J$4:$J$123,$F15)</f>
        <v>0</v>
      </c>
      <c r="BR15" s="282">
        <f>SUMIFS('B4-1销售回款【输入】'!BU$4:BU$123,'B4-1销售回款【输入】'!$C$4:$C$123,$C15,'B4-1销售回款【输入】'!$D$4:$D$123,$D15,'B4-1销售回款【输入】'!$E$4:$E$123,$E15,'B4-1销售回款【输入】'!$J$4:$J$123,$F15)</f>
        <v>0</v>
      </c>
      <c r="BS15" s="282">
        <f>SUMIFS('B4-1销售回款【输入】'!BV$4:BV$123,'B4-1销售回款【输入】'!$C$4:$C$123,$C15,'B4-1销售回款【输入】'!$D$4:$D$123,$D15,'B4-1销售回款【输入】'!$E$4:$E$123,$E15,'B4-1销售回款【输入】'!$J$4:$J$123,$F15)</f>
        <v>0</v>
      </c>
      <c r="BT15" s="282">
        <f>SUMIFS('B4-1销售回款【输入】'!BW$4:BW$123,'B4-1销售回款【输入】'!$C$4:$C$123,$C15,'B4-1销售回款【输入】'!$D$4:$D$123,$D15,'B4-1销售回款【输入】'!$E$4:$E$123,$E15,'B4-1销售回款【输入】'!$J$4:$J$123,$F15)</f>
        <v>0</v>
      </c>
      <c r="BU15" s="282">
        <f>SUMIFS('B4-1销售回款【输入】'!BX$4:BX$123,'B4-1销售回款【输入】'!$C$4:$C$123,$C15,'B4-1销售回款【输入】'!$D$4:$D$123,$D15,'B4-1销售回款【输入】'!$E$4:$E$123,$E15,'B4-1销售回款【输入】'!$J$4:$J$123,$F15)</f>
        <v>0</v>
      </c>
      <c r="BV15" s="282">
        <f>SUMIFS('B4-1销售回款【输入】'!BY$4:BY$123,'B4-1销售回款【输入】'!$C$4:$C$123,$C15,'B4-1销售回款【输入】'!$D$4:$D$123,$D15,'B4-1销售回款【输入】'!$E$4:$E$123,$E15,'B4-1销售回款【输入】'!$J$4:$J$123,$F15)</f>
        <v>0</v>
      </c>
      <c r="BW15" s="282">
        <f>SUMIFS('B4-1销售回款【输入】'!BZ$4:BZ$123,'B4-1销售回款【输入】'!$C$4:$C$123,$C15,'B4-1销售回款【输入】'!$D$4:$D$123,$D15,'B4-1销售回款【输入】'!$E$4:$E$123,$E15,'B4-1销售回款【输入】'!$J$4:$J$123,$F15)</f>
        <v>0</v>
      </c>
      <c r="BX15" s="282">
        <f>SUMIFS('B4-1销售回款【输入】'!CA$4:CA$123,'B4-1销售回款【输入】'!$C$4:$C$123,$C15,'B4-1销售回款【输入】'!$D$4:$D$123,$D15,'B4-1销售回款【输入】'!$E$4:$E$123,$E15,'B4-1销售回款【输入】'!$J$4:$J$123,$F15)</f>
        <v>0</v>
      </c>
      <c r="BY15" s="282">
        <f>SUMIFS('B4-1销售回款【输入】'!CB$4:CB$123,'B4-1销售回款【输入】'!$C$4:$C$123,$C15,'B4-1销售回款【输入】'!$D$4:$D$123,$D15,'B4-1销售回款【输入】'!$E$4:$E$123,$E15,'B4-1销售回款【输入】'!$J$4:$J$123,$F15)</f>
        <v>0</v>
      </c>
      <c r="BZ15" s="282">
        <f>SUMIFS('B4-1销售回款【输入】'!CC$4:CC$123,'B4-1销售回款【输入】'!$C$4:$C$123,$C15,'B4-1销售回款【输入】'!$D$4:$D$123,$D15,'B4-1销售回款【输入】'!$E$4:$E$123,$E15,'B4-1销售回款【输入】'!$J$4:$J$123,$F15)</f>
        <v>0</v>
      </c>
      <c r="CA15" s="282">
        <f>SUMIFS('B4-1销售回款【输入】'!CD$4:CD$123,'B4-1销售回款【输入】'!$C$4:$C$123,$C15,'B4-1销售回款【输入】'!$D$4:$D$123,$D15,'B4-1销售回款【输入】'!$E$4:$E$123,$E15,'B4-1销售回款【输入】'!$J$4:$J$123,$F15)</f>
        <v>0</v>
      </c>
      <c r="CB15" s="282">
        <f>SUMIFS('B4-1销售回款【输入】'!CE$4:CE$123,'B4-1销售回款【输入】'!$C$4:$C$123,$C15,'B4-1销售回款【输入】'!$D$4:$D$123,$D15,'B4-1销售回款【输入】'!$E$4:$E$123,$E15,'B4-1销售回款【输入】'!$J$4:$J$123,$F15)</f>
        <v>0</v>
      </c>
      <c r="CC15" s="282">
        <f>SUMIFS('B4-1销售回款【输入】'!CF$4:CF$123,'B4-1销售回款【输入】'!$C$4:$C$123,$C15,'B4-1销售回款【输入】'!$D$4:$D$123,$D15,'B4-1销售回款【输入】'!$E$4:$E$123,$E15,'B4-1销售回款【输入】'!$J$4:$J$123,$F15)</f>
        <v>0</v>
      </c>
      <c r="CD15" s="282">
        <f>SUMIFS('B4-1销售回款【输入】'!CG$4:CG$123,'B4-1销售回款【输入】'!$C$4:$C$123,$C15,'B4-1销售回款【输入】'!$D$4:$D$123,$D15,'B4-1销售回款【输入】'!$E$4:$E$123,$E15,'B4-1销售回款【输入】'!$J$4:$J$123,$F15)</f>
        <v>0</v>
      </c>
      <c r="CE15" s="282">
        <f>SUMIFS('B4-1销售回款【输入】'!CH$4:CH$123,'B4-1销售回款【输入】'!$C$4:$C$123,$C15,'B4-1销售回款【输入】'!$D$4:$D$123,$D15,'B4-1销售回款【输入】'!$E$4:$E$123,$E15,'B4-1销售回款【输入】'!$J$4:$J$123,$F15)</f>
        <v>0</v>
      </c>
      <c r="CF15" s="282">
        <f>SUMIFS('B4-1销售回款【输入】'!CI$4:CI$123,'B4-1销售回款【输入】'!$C$4:$C$123,$C15,'B4-1销售回款【输入】'!$D$4:$D$123,$D15,'B4-1销售回款【输入】'!$E$4:$E$123,$E15,'B4-1销售回款【输入】'!$J$4:$J$123,$F15)</f>
        <v>0</v>
      </c>
      <c r="CG15" s="282">
        <f>SUMIFS('B4-1销售回款【输入】'!CJ$4:CJ$123,'B4-1销售回款【输入】'!$C$4:$C$123,$C15,'B4-1销售回款【输入】'!$D$4:$D$123,$D15,'B4-1销售回款【输入】'!$E$4:$E$123,$E15,'B4-1销售回款【输入】'!$J$4:$J$123,$F15)</f>
        <v>0</v>
      </c>
      <c r="CH15" s="282">
        <f>SUMIFS('B4-1销售回款【输入】'!CK$4:CK$123,'B4-1销售回款【输入】'!$C$4:$C$123,$C15,'B4-1销售回款【输入】'!$D$4:$D$123,$D15,'B4-1销售回款【输入】'!$E$4:$E$123,$E15,'B4-1销售回款【输入】'!$J$4:$J$123,$F15)</f>
        <v>0</v>
      </c>
      <c r="CI15" s="282">
        <f>SUMIFS('B4-1销售回款【输入】'!CL$4:CL$123,'B4-1销售回款【输入】'!$C$4:$C$123,$C15,'B4-1销售回款【输入】'!$D$4:$D$123,$D15,'B4-1销售回款【输入】'!$E$4:$E$123,$E15,'B4-1销售回款【输入】'!$J$4:$J$123,$F15)</f>
        <v>0</v>
      </c>
      <c r="CJ15" s="282">
        <f>SUMIFS('B4-1销售回款【输入】'!CM$4:CM$123,'B4-1销售回款【输入】'!$C$4:$C$123,$C15,'B4-1销售回款【输入】'!$D$4:$D$123,$D15,'B4-1销售回款【输入】'!$E$4:$E$123,$E15,'B4-1销售回款【输入】'!$J$4:$J$123,$F15)</f>
        <v>0</v>
      </c>
      <c r="CK15" s="282">
        <f>SUMIFS('B4-1销售回款【输入】'!CN$4:CN$123,'B4-1销售回款【输入】'!$C$4:$C$123,$C15,'B4-1销售回款【输入】'!$D$4:$D$123,$D15,'B4-1销售回款【输入】'!$E$4:$E$123,$E15,'B4-1销售回款【输入】'!$J$4:$J$123,$F15)</f>
        <v>0</v>
      </c>
      <c r="CL15" s="282">
        <f>SUMIFS('B4-1销售回款【输入】'!CO$4:CO$123,'B4-1销售回款【输入】'!$C$4:$C$123,$C15,'B4-1销售回款【输入】'!$D$4:$D$123,$D15,'B4-1销售回款【输入】'!$E$4:$E$123,$E15,'B4-1销售回款【输入】'!$J$4:$J$123,$F15)</f>
        <v>0</v>
      </c>
      <c r="CM15" s="282">
        <f>SUMIFS('B4-1销售回款【输入】'!CP$4:CP$123,'B4-1销售回款【输入】'!$C$4:$C$123,$C15,'B4-1销售回款【输入】'!$D$4:$D$123,$D15,'B4-1销售回款【输入】'!$E$4:$E$123,$E15,'B4-1销售回款【输入】'!$J$4:$J$123,$F15)</f>
        <v>0</v>
      </c>
      <c r="CN15" s="282">
        <f>SUMIFS('B4-1销售回款【输入】'!CQ$4:CQ$123,'B4-1销售回款【输入】'!$C$4:$C$123,$C15,'B4-1销售回款【输入】'!$D$4:$D$123,$D15,'B4-1销售回款【输入】'!$E$4:$E$123,$E15,'B4-1销售回款【输入】'!$J$4:$J$123,$F15)</f>
        <v>0</v>
      </c>
      <c r="CO15" s="282">
        <f>SUMIFS('B4-1销售回款【输入】'!CR$4:CR$123,'B4-1销售回款【输入】'!$C$4:$C$123,$C15,'B4-1销售回款【输入】'!$D$4:$D$123,$D15,'B4-1销售回款【输入】'!$E$4:$E$123,$E15,'B4-1销售回款【输入】'!$J$4:$J$123,$F15)</f>
        <v>0</v>
      </c>
      <c r="CP15" s="282">
        <f>SUMIFS('B4-1销售回款【输入】'!CS$4:CS$123,'B4-1销售回款【输入】'!$C$4:$C$123,$C15,'B4-1销售回款【输入】'!$D$4:$D$123,$D15,'B4-1销售回款【输入】'!$E$4:$E$123,$E15,'B4-1销售回款【输入】'!$J$4:$J$123,$F15)</f>
        <v>0</v>
      </c>
      <c r="CQ15" s="282">
        <f>SUMIFS('B4-1销售回款【输入】'!CT$4:CT$123,'B4-1销售回款【输入】'!$C$4:$C$123,$C15,'B4-1销售回款【输入】'!$D$4:$D$123,$D15,'B4-1销售回款【输入】'!$E$4:$E$123,$E15,'B4-1销售回款【输入】'!$J$4:$J$123,$F15)</f>
        <v>0</v>
      </c>
      <c r="CR15" s="282">
        <f>SUMIFS('B4-1销售回款【输入】'!CU$4:CU$123,'B4-1销售回款【输入】'!$C$4:$C$123,$C15,'B4-1销售回款【输入】'!$D$4:$D$123,$D15,'B4-1销售回款【输入】'!$E$4:$E$123,$E15,'B4-1销售回款【输入】'!$J$4:$J$123,$F15)</f>
        <v>0</v>
      </c>
      <c r="CS15" s="282">
        <f>SUMIFS('B4-1销售回款【输入】'!CV$4:CV$123,'B4-1销售回款【输入】'!$C$4:$C$123,$C15,'B4-1销售回款【输入】'!$D$4:$D$123,$D15,'B4-1销售回款【输入】'!$E$4:$E$123,$E15,'B4-1销售回款【输入】'!$J$4:$J$123,$F15)</f>
        <v>0</v>
      </c>
      <c r="CT15" s="282">
        <f>SUMIFS('B4-1销售回款【输入】'!CW$4:CW$123,'B4-1销售回款【输入】'!$C$4:$C$123,$C15,'B4-1销售回款【输入】'!$D$4:$D$123,$D15,'B4-1销售回款【输入】'!$E$4:$E$123,$E15,'B4-1销售回款【输入】'!$J$4:$J$123,$F15)</f>
        <v>0</v>
      </c>
      <c r="CU15" s="282">
        <f>SUMIFS('B4-1销售回款【输入】'!CX$4:CX$123,'B4-1销售回款【输入】'!$C$4:$C$123,$C15,'B4-1销售回款【输入】'!$D$4:$D$123,$D15,'B4-1销售回款【输入】'!$E$4:$E$123,$E15,'B4-1销售回款【输入】'!$J$4:$J$123,$F15)</f>
        <v>0</v>
      </c>
      <c r="CV15" s="282">
        <f>SUMIFS('B4-1销售回款【输入】'!CY$4:CY$123,'B4-1销售回款【输入】'!$C$4:$C$123,$C15,'B4-1销售回款【输入】'!$D$4:$D$123,$D15,'B4-1销售回款【输入】'!$E$4:$E$123,$E15,'B4-1销售回款【输入】'!$J$4:$J$123,$F15)</f>
        <v>0</v>
      </c>
      <c r="CW15" s="282">
        <f>SUMIFS('B4-1销售回款【输入】'!CZ$4:CZ$123,'B4-1销售回款【输入】'!$C$4:$C$123,$C15,'B4-1销售回款【输入】'!$D$4:$D$123,$D15,'B4-1销售回款【输入】'!$E$4:$E$123,$E15,'B4-1销售回款【输入】'!$J$4:$J$123,$F15)</f>
        <v>0</v>
      </c>
      <c r="CX15" s="282">
        <f>SUMIFS('B4-1销售回款【输入】'!DA$4:DA$123,'B4-1销售回款【输入】'!$C$4:$C$123,$C15,'B4-1销售回款【输入】'!$D$4:$D$123,$D15,'B4-1销售回款【输入】'!$E$4:$E$123,$E15,'B4-1销售回款【输入】'!$J$4:$J$123,$F15)</f>
        <v>0</v>
      </c>
      <c r="CY15" s="282">
        <f>SUMIFS('B4-1销售回款【输入】'!DB$4:DB$123,'B4-1销售回款【输入】'!$C$4:$C$123,$C15,'B4-1销售回款【输入】'!$D$4:$D$123,$D15,'B4-1销售回款【输入】'!$E$4:$E$123,$E15,'B4-1销售回款【输入】'!$J$4:$J$123,$F15)</f>
        <v>0</v>
      </c>
      <c r="CZ15" s="282">
        <f>SUMIFS('B4-1销售回款【输入】'!DC$4:DC$123,'B4-1销售回款【输入】'!$C$4:$C$123,$C15,'B4-1销售回款【输入】'!$D$4:$D$123,$D15,'B4-1销售回款【输入】'!$E$4:$E$123,$E15,'B4-1销售回款【输入】'!$J$4:$J$123,$F15)</f>
        <v>0</v>
      </c>
      <c r="DA15" s="282">
        <f>SUMIFS('B4-1销售回款【输入】'!DD$4:DD$123,'B4-1销售回款【输入】'!$C$4:$C$123,$C15,'B4-1销售回款【输入】'!$D$4:$D$123,$D15,'B4-1销售回款【输入】'!$E$4:$E$123,$E15,'B4-1销售回款【输入】'!$J$4:$J$123,$F15)</f>
        <v>0</v>
      </c>
      <c r="DB15" s="282">
        <f>SUMIFS('B4-1销售回款【输入】'!DE$4:DE$123,'B4-1销售回款【输入】'!$C$4:$C$123,$C15,'B4-1销售回款【输入】'!$D$4:$D$123,$D15,'B4-1销售回款【输入】'!$E$4:$E$123,$E15,'B4-1销售回款【输入】'!$J$4:$J$123,$F15)</f>
        <v>0</v>
      </c>
      <c r="DC15" s="282">
        <f>SUMIFS('B4-1销售回款【输入】'!DF$4:DF$123,'B4-1销售回款【输入】'!$C$4:$C$123,$C15,'B4-1销售回款【输入】'!$D$4:$D$123,$D15,'B4-1销售回款【输入】'!$E$4:$E$123,$E15,'B4-1销售回款【输入】'!$J$4:$J$123,$F15)</f>
        <v>0</v>
      </c>
      <c r="DD15" s="282">
        <f>SUMIFS('B4-1销售回款【输入】'!DG$4:DG$123,'B4-1销售回款【输入】'!$C$4:$C$123,$C15,'B4-1销售回款【输入】'!$D$4:$D$123,$D15,'B4-1销售回款【输入】'!$E$4:$E$123,$E15,'B4-1销售回款【输入】'!$J$4:$J$123,$F15)</f>
        <v>0</v>
      </c>
      <c r="DE15" s="282">
        <f>SUMIFS('B4-1销售回款【输入】'!DH$4:DH$123,'B4-1销售回款【输入】'!$C$4:$C$123,$C15,'B4-1销售回款【输入】'!$D$4:$D$123,$D15,'B4-1销售回款【输入】'!$E$4:$E$123,$E15,'B4-1销售回款【输入】'!$J$4:$J$123,$F15)</f>
        <v>0</v>
      </c>
      <c r="DF15" s="282">
        <f>SUMIFS('B4-1销售回款【输入】'!DI$4:DI$123,'B4-1销售回款【输入】'!$C$4:$C$123,$C15,'B4-1销售回款【输入】'!$D$4:$D$123,$D15,'B4-1销售回款【输入】'!$E$4:$E$123,$E15,'B4-1销售回款【输入】'!$J$4:$J$123,$F15)</f>
        <v>0</v>
      </c>
      <c r="DG15" s="282">
        <f>SUMIFS('B4-1销售回款【输入】'!DJ$4:DJ$123,'B4-1销售回款【输入】'!$C$4:$C$123,$C15,'B4-1销售回款【输入】'!$D$4:$D$123,$D15,'B4-1销售回款【输入】'!$E$4:$E$123,$E15,'B4-1销售回款【输入】'!$J$4:$J$123,$F15)</f>
        <v>0</v>
      </c>
      <c r="DH15" s="282">
        <f>SUMIFS('B4-1销售回款【输入】'!DK$4:DK$123,'B4-1销售回款【输入】'!$C$4:$C$123,$C15,'B4-1销售回款【输入】'!$D$4:$D$123,$D15,'B4-1销售回款【输入】'!$E$4:$E$123,$E15,'B4-1销售回款【输入】'!$J$4:$J$123,$F15)</f>
        <v>0</v>
      </c>
      <c r="DI15" s="282">
        <f>SUMIFS('B4-1销售回款【输入】'!DL$4:DL$123,'B4-1销售回款【输入】'!$C$4:$C$123,$C15,'B4-1销售回款【输入】'!$D$4:$D$123,$D15,'B4-1销售回款【输入】'!$E$4:$E$123,$E15,'B4-1销售回款【输入】'!$J$4:$J$123,$F15)</f>
        <v>0</v>
      </c>
      <c r="DJ15" s="282">
        <f>SUMIFS('B4-1销售回款【输入】'!DM$4:DM$123,'B4-1销售回款【输入】'!$C$4:$C$123,$C15,'B4-1销售回款【输入】'!$D$4:$D$123,$D15,'B4-1销售回款【输入】'!$E$4:$E$123,$E15,'B4-1销售回款【输入】'!$J$4:$J$123,$F15)</f>
        <v>0</v>
      </c>
      <c r="DK15" s="282">
        <f>SUMIFS('B4-1销售回款【输入】'!DN$4:DN$123,'B4-1销售回款【输入】'!$C$4:$C$123,$C15,'B4-1销售回款【输入】'!$D$4:$D$123,$D15,'B4-1销售回款【输入】'!$E$4:$E$123,$E15,'B4-1销售回款【输入】'!$J$4:$J$123,$F15)</f>
        <v>0</v>
      </c>
      <c r="DL15" s="282">
        <f>SUMIFS('B4-1销售回款【输入】'!DO$4:DO$123,'B4-1销售回款【输入】'!$C$4:$C$123,$C15,'B4-1销售回款【输入】'!$D$4:$D$123,$D15,'B4-1销售回款【输入】'!$E$4:$E$123,$E15,'B4-1销售回款【输入】'!$J$4:$J$123,$F15)</f>
        <v>0</v>
      </c>
      <c r="DM15" s="282">
        <f>SUMIFS('B4-1销售回款【输入】'!DP$4:DP$123,'B4-1销售回款【输入】'!$C$4:$C$123,$C15,'B4-1销售回款【输入】'!$D$4:$D$123,$D15,'B4-1销售回款【输入】'!$E$4:$E$123,$E15,'B4-1销售回款【输入】'!$J$4:$J$123,$F15)</f>
        <v>0</v>
      </c>
      <c r="DN15" s="282">
        <f>SUMIFS('B4-1销售回款【输入】'!DQ$4:DQ$123,'B4-1销售回款【输入】'!$C$4:$C$123,$C15,'B4-1销售回款【输入】'!$D$4:$D$123,$D15,'B4-1销售回款【输入】'!$E$4:$E$123,$E15,'B4-1销售回款【输入】'!$J$4:$J$123,$F15)</f>
        <v>0</v>
      </c>
      <c r="DO15" s="282">
        <f>SUMIFS('B4-1销售回款【输入】'!DR$4:DR$123,'B4-1销售回款【输入】'!$C$4:$C$123,$C15,'B4-1销售回款【输入】'!$D$4:$D$123,$D15,'B4-1销售回款【输入】'!$E$4:$E$123,$E15,'B4-1销售回款【输入】'!$J$4:$J$123,$F15)</f>
        <v>0</v>
      </c>
      <c r="DP15" s="282">
        <f>SUMIFS('B4-1销售回款【输入】'!DS$4:DS$123,'B4-1销售回款【输入】'!$C$4:$C$123,$C15,'B4-1销售回款【输入】'!$D$4:$D$123,$D15,'B4-1销售回款【输入】'!$E$4:$E$123,$E15,'B4-1销售回款【输入】'!$J$4:$J$123,$F15)</f>
        <v>0</v>
      </c>
      <c r="DQ15" s="282">
        <f>SUMIFS('B4-1销售回款【输入】'!DT$4:DT$123,'B4-1销售回款【输入】'!$C$4:$C$123,$C15,'B4-1销售回款【输入】'!$D$4:$D$123,$D15,'B4-1销售回款【输入】'!$E$4:$E$123,$E15,'B4-1销售回款【输入】'!$J$4:$J$123,$F15)</f>
        <v>0</v>
      </c>
      <c r="DR15" s="282">
        <f>SUMIFS('B4-1销售回款【输入】'!DU$4:DU$123,'B4-1销售回款【输入】'!$C$4:$C$123,$C15,'B4-1销售回款【输入】'!$D$4:$D$123,$D15,'B4-1销售回款【输入】'!$E$4:$E$123,$E15,'B4-1销售回款【输入】'!$J$4:$J$123,$F15)</f>
        <v>0</v>
      </c>
      <c r="DS15" s="282">
        <f>SUMIFS('B4-1销售回款【输入】'!DV$4:DV$123,'B4-1销售回款【输入】'!$C$4:$C$123,$C15,'B4-1销售回款【输入】'!$D$4:$D$123,$D15,'B4-1销售回款【输入】'!$E$4:$E$123,$E15,'B4-1销售回款【输入】'!$J$4:$J$123,$F15)</f>
        <v>0</v>
      </c>
      <c r="DT15" s="282">
        <f>SUMIFS('B4-1销售回款【输入】'!DW$4:DW$123,'B4-1销售回款【输入】'!$C$4:$C$123,$C15,'B4-1销售回款【输入】'!$D$4:$D$123,$D15,'B4-1销售回款【输入】'!$E$4:$E$123,$E15,'B4-1销售回款【输入】'!$J$4:$J$123,$F15)</f>
        <v>0</v>
      </c>
      <c r="DU15" s="282">
        <f>SUMIFS('B4-1销售回款【输入】'!DX$4:DX$123,'B4-1销售回款【输入】'!$C$4:$C$123,$C15,'B4-1销售回款【输入】'!$D$4:$D$123,$D15,'B4-1销售回款【输入】'!$E$4:$E$123,$E15,'B4-1销售回款【输入】'!$J$4:$J$123,$F15)</f>
        <v>0</v>
      </c>
      <c r="DV15" s="282">
        <f>SUMIFS('B4-1销售回款【输入】'!DY$4:DY$123,'B4-1销售回款【输入】'!$C$4:$C$123,$C15,'B4-1销售回款【输入】'!$D$4:$D$123,$D15,'B4-1销售回款【输入】'!$E$4:$E$123,$E15,'B4-1销售回款【输入】'!$J$4:$J$123,$F15)</f>
        <v>0</v>
      </c>
      <c r="DW15" s="282">
        <f>SUMIFS('B4-1销售回款【输入】'!DZ$4:DZ$123,'B4-1销售回款【输入】'!$C$4:$C$123,$C15,'B4-1销售回款【输入】'!$D$4:$D$123,$D15,'B4-1销售回款【输入】'!$E$4:$E$123,$E15,'B4-1销售回款【输入】'!$J$4:$J$123,$F15)</f>
        <v>0</v>
      </c>
      <c r="DX15" s="282">
        <f>SUMIFS('B4-1销售回款【输入】'!EA$4:EA$123,'B4-1销售回款【输入】'!$C$4:$C$123,$C15,'B4-1销售回款【输入】'!$D$4:$D$123,$D15,'B4-1销售回款【输入】'!$E$4:$E$123,$E15,'B4-1销售回款【输入】'!$J$4:$J$123,$F15)</f>
        <v>0</v>
      </c>
      <c r="DY15" s="282">
        <f>SUMIFS('B4-1销售回款【输入】'!EB$4:EB$123,'B4-1销售回款【输入】'!$C$4:$C$123,$C15,'B4-1销售回款【输入】'!$D$4:$D$123,$D15,'B4-1销售回款【输入】'!$E$4:$E$123,$E15,'B4-1销售回款【输入】'!$J$4:$J$123,$F15)</f>
        <v>0</v>
      </c>
      <c r="DZ15" s="282">
        <f>SUMIFS('B4-1销售回款【输入】'!EC$4:EC$123,'B4-1销售回款【输入】'!$C$4:$C$123,$C15,'B4-1销售回款【输入】'!$D$4:$D$123,$D15,'B4-1销售回款【输入】'!$E$4:$E$123,$E15,'B4-1销售回款【输入】'!$J$4:$J$123,$F15)</f>
        <v>0</v>
      </c>
      <c r="EA15" s="282">
        <f>SUMIFS('B4-1销售回款【输入】'!ED$4:ED$123,'B4-1销售回款【输入】'!$C$4:$C$123,$C15,'B4-1销售回款【输入】'!$D$4:$D$123,$D15,'B4-1销售回款【输入】'!$E$4:$E$123,$E15,'B4-1销售回款【输入】'!$J$4:$J$123,$F15)</f>
        <v>0</v>
      </c>
      <c r="EB15" s="282">
        <f>SUMIFS('B4-1销售回款【输入】'!EE$4:EE$123,'B4-1销售回款【输入】'!$C$4:$C$123,$C15,'B4-1销售回款【输入】'!$D$4:$D$123,$D15,'B4-1销售回款【输入】'!$E$4:$E$123,$E15,'B4-1销售回款【输入】'!$J$4:$J$123,$F15)</f>
        <v>0</v>
      </c>
      <c r="EC15" s="282">
        <f>SUMIFS('B4-1销售回款【输入】'!EF$4:EF$123,'B4-1销售回款【输入】'!$C$4:$C$123,$C15,'B4-1销售回款【输入】'!$D$4:$D$123,$D15,'B4-1销售回款【输入】'!$E$4:$E$123,$E15,'B4-1销售回款【输入】'!$J$4:$J$123,$F15)</f>
        <v>0</v>
      </c>
      <c r="ED15" s="284">
        <f>SUMIFS('B4-1销售回款【输入】'!EG$4:EG$123,'B4-1销售回款【输入】'!$C$4:$C$123,$C15,'B4-1销售回款【输入】'!$D$4:$D$123,$D15,'B4-1销售回款【输入】'!$E$4:$E$123,$E15,'B4-1销售回款【输入】'!$J$4:$J$123,$F15)</f>
        <v>0</v>
      </c>
    </row>
    <row r="16" spans="2:134" ht="16.05" customHeight="1" x14ac:dyDescent="0.25">
      <c r="B16" s="1041" t="str">
        <f>B15</f>
        <v/>
      </c>
      <c r="C16" s="154" t="str">
        <f>C15</f>
        <v/>
      </c>
      <c r="D16" s="154" t="str">
        <f t="shared" si="29"/>
        <v/>
      </c>
      <c r="E16" s="154" t="str">
        <f t="shared" si="30"/>
        <v/>
      </c>
      <c r="F16" s="149" t="s">
        <v>348</v>
      </c>
      <c r="G16" s="171" t="s">
        <v>354</v>
      </c>
      <c r="H16" s="992">
        <f>IFERROR(H15/H14*10000,0)</f>
        <v>0</v>
      </c>
      <c r="I16" s="282">
        <f t="shared" si="31"/>
        <v>0</v>
      </c>
      <c r="J16" s="985">
        <f>IFERROR(J15/J14*10000,0)</f>
        <v>0</v>
      </c>
      <c r="K16" s="460">
        <f ca="1">IFERROR(K15/K14*10000,0)</f>
        <v>0</v>
      </c>
      <c r="L16" s="283">
        <f t="shared" ref="L16:U16" si="33">IFERROR(L15/L14*10000,0)</f>
        <v>0</v>
      </c>
      <c r="M16" s="282">
        <f t="shared" si="33"/>
        <v>0</v>
      </c>
      <c r="N16" s="282">
        <f t="shared" si="33"/>
        <v>0</v>
      </c>
      <c r="O16" s="282">
        <f t="shared" si="33"/>
        <v>0</v>
      </c>
      <c r="P16" s="282">
        <f t="shared" si="33"/>
        <v>0</v>
      </c>
      <c r="Q16" s="282">
        <f t="shared" si="33"/>
        <v>0</v>
      </c>
      <c r="R16" s="282">
        <f t="shared" si="33"/>
        <v>0</v>
      </c>
      <c r="S16" s="282">
        <f t="shared" si="33"/>
        <v>0</v>
      </c>
      <c r="T16" s="282">
        <f t="shared" si="33"/>
        <v>0</v>
      </c>
      <c r="U16" s="284">
        <f t="shared" si="33"/>
        <v>0</v>
      </c>
      <c r="V16" s="285">
        <f>IFERROR(V15/V14*10000,0)</f>
        <v>0</v>
      </c>
      <c r="W16" s="282">
        <f t="shared" ref="W16:CH16" si="34">IFERROR(W15/W14*10000,0)</f>
        <v>0</v>
      </c>
      <c r="X16" s="282">
        <f t="shared" si="34"/>
        <v>0</v>
      </c>
      <c r="Y16" s="282">
        <f t="shared" si="34"/>
        <v>0</v>
      </c>
      <c r="Z16" s="282">
        <f t="shared" si="34"/>
        <v>0</v>
      </c>
      <c r="AA16" s="282">
        <f t="shared" si="34"/>
        <v>0</v>
      </c>
      <c r="AB16" s="282">
        <f t="shared" si="34"/>
        <v>0</v>
      </c>
      <c r="AC16" s="282">
        <f t="shared" si="34"/>
        <v>0</v>
      </c>
      <c r="AD16" s="282">
        <f t="shared" si="34"/>
        <v>0</v>
      </c>
      <c r="AE16" s="282">
        <f t="shared" si="34"/>
        <v>0</v>
      </c>
      <c r="AF16" s="282">
        <f t="shared" si="34"/>
        <v>0</v>
      </c>
      <c r="AG16" s="282">
        <f t="shared" si="34"/>
        <v>0</v>
      </c>
      <c r="AH16" s="282">
        <f t="shared" si="34"/>
        <v>0</v>
      </c>
      <c r="AI16" s="282">
        <f t="shared" si="34"/>
        <v>0</v>
      </c>
      <c r="AJ16" s="282">
        <f t="shared" si="34"/>
        <v>0</v>
      </c>
      <c r="AK16" s="282">
        <f t="shared" si="34"/>
        <v>0</v>
      </c>
      <c r="AL16" s="282">
        <f t="shared" si="34"/>
        <v>0</v>
      </c>
      <c r="AM16" s="282">
        <f t="shared" si="34"/>
        <v>0</v>
      </c>
      <c r="AN16" s="282">
        <f t="shared" si="34"/>
        <v>0</v>
      </c>
      <c r="AO16" s="282">
        <f t="shared" si="34"/>
        <v>0</v>
      </c>
      <c r="AP16" s="282">
        <f t="shared" si="34"/>
        <v>0</v>
      </c>
      <c r="AQ16" s="282">
        <f t="shared" si="34"/>
        <v>0</v>
      </c>
      <c r="AR16" s="282">
        <f t="shared" si="34"/>
        <v>0</v>
      </c>
      <c r="AS16" s="282">
        <f t="shared" si="34"/>
        <v>0</v>
      </c>
      <c r="AT16" s="282">
        <f t="shared" si="34"/>
        <v>0</v>
      </c>
      <c r="AU16" s="282">
        <f t="shared" si="34"/>
        <v>0</v>
      </c>
      <c r="AV16" s="282">
        <f t="shared" si="34"/>
        <v>0</v>
      </c>
      <c r="AW16" s="282">
        <f t="shared" si="34"/>
        <v>0</v>
      </c>
      <c r="AX16" s="282">
        <f t="shared" si="34"/>
        <v>0</v>
      </c>
      <c r="AY16" s="282">
        <f t="shared" si="34"/>
        <v>0</v>
      </c>
      <c r="AZ16" s="282">
        <f t="shared" si="34"/>
        <v>0</v>
      </c>
      <c r="BA16" s="282">
        <f t="shared" si="34"/>
        <v>0</v>
      </c>
      <c r="BB16" s="282">
        <f t="shared" si="34"/>
        <v>0</v>
      </c>
      <c r="BC16" s="282">
        <f t="shared" si="34"/>
        <v>0</v>
      </c>
      <c r="BD16" s="282">
        <f t="shared" si="34"/>
        <v>0</v>
      </c>
      <c r="BE16" s="282">
        <f t="shared" si="34"/>
        <v>0</v>
      </c>
      <c r="BF16" s="282">
        <f t="shared" si="34"/>
        <v>0</v>
      </c>
      <c r="BG16" s="282">
        <f t="shared" si="34"/>
        <v>0</v>
      </c>
      <c r="BH16" s="282">
        <f t="shared" si="34"/>
        <v>0</v>
      </c>
      <c r="BI16" s="282">
        <f t="shared" si="34"/>
        <v>0</v>
      </c>
      <c r="BJ16" s="282">
        <f t="shared" si="34"/>
        <v>0</v>
      </c>
      <c r="BK16" s="282">
        <f t="shared" si="34"/>
        <v>0</v>
      </c>
      <c r="BL16" s="282">
        <f t="shared" si="34"/>
        <v>0</v>
      </c>
      <c r="BM16" s="282">
        <f t="shared" si="34"/>
        <v>0</v>
      </c>
      <c r="BN16" s="282">
        <f t="shared" si="34"/>
        <v>0</v>
      </c>
      <c r="BO16" s="282">
        <f t="shared" si="34"/>
        <v>0</v>
      </c>
      <c r="BP16" s="282">
        <f t="shared" si="34"/>
        <v>0</v>
      </c>
      <c r="BQ16" s="282">
        <f t="shared" si="34"/>
        <v>0</v>
      </c>
      <c r="BR16" s="282">
        <f t="shared" si="34"/>
        <v>0</v>
      </c>
      <c r="BS16" s="282">
        <f t="shared" si="34"/>
        <v>0</v>
      </c>
      <c r="BT16" s="282">
        <f t="shared" si="34"/>
        <v>0</v>
      </c>
      <c r="BU16" s="282">
        <f t="shared" si="34"/>
        <v>0</v>
      </c>
      <c r="BV16" s="282">
        <f t="shared" si="34"/>
        <v>0</v>
      </c>
      <c r="BW16" s="282">
        <f t="shared" si="34"/>
        <v>0</v>
      </c>
      <c r="BX16" s="282">
        <f t="shared" si="34"/>
        <v>0</v>
      </c>
      <c r="BY16" s="282">
        <f t="shared" si="34"/>
        <v>0</v>
      </c>
      <c r="BZ16" s="282">
        <f t="shared" si="34"/>
        <v>0</v>
      </c>
      <c r="CA16" s="282">
        <f t="shared" si="34"/>
        <v>0</v>
      </c>
      <c r="CB16" s="282">
        <f t="shared" si="34"/>
        <v>0</v>
      </c>
      <c r="CC16" s="282">
        <f t="shared" si="34"/>
        <v>0</v>
      </c>
      <c r="CD16" s="282">
        <f t="shared" si="34"/>
        <v>0</v>
      </c>
      <c r="CE16" s="282">
        <f t="shared" si="34"/>
        <v>0</v>
      </c>
      <c r="CF16" s="282">
        <f t="shared" si="34"/>
        <v>0</v>
      </c>
      <c r="CG16" s="282">
        <f t="shared" si="34"/>
        <v>0</v>
      </c>
      <c r="CH16" s="282">
        <f t="shared" si="34"/>
        <v>0</v>
      </c>
      <c r="CI16" s="282">
        <f t="shared" ref="CI16:ED16" si="35">IFERROR(CI15/CI14*10000,0)</f>
        <v>0</v>
      </c>
      <c r="CJ16" s="282">
        <f t="shared" si="35"/>
        <v>0</v>
      </c>
      <c r="CK16" s="282">
        <f t="shared" si="35"/>
        <v>0</v>
      </c>
      <c r="CL16" s="282">
        <f t="shared" si="35"/>
        <v>0</v>
      </c>
      <c r="CM16" s="282">
        <f t="shared" si="35"/>
        <v>0</v>
      </c>
      <c r="CN16" s="282">
        <f t="shared" si="35"/>
        <v>0</v>
      </c>
      <c r="CO16" s="282">
        <f t="shared" si="35"/>
        <v>0</v>
      </c>
      <c r="CP16" s="282">
        <f t="shared" si="35"/>
        <v>0</v>
      </c>
      <c r="CQ16" s="282">
        <f t="shared" si="35"/>
        <v>0</v>
      </c>
      <c r="CR16" s="282">
        <f t="shared" si="35"/>
        <v>0</v>
      </c>
      <c r="CS16" s="282">
        <f t="shared" si="35"/>
        <v>0</v>
      </c>
      <c r="CT16" s="282">
        <f t="shared" si="35"/>
        <v>0</v>
      </c>
      <c r="CU16" s="282">
        <f t="shared" si="35"/>
        <v>0</v>
      </c>
      <c r="CV16" s="282">
        <f t="shared" si="35"/>
        <v>0</v>
      </c>
      <c r="CW16" s="282">
        <f t="shared" si="35"/>
        <v>0</v>
      </c>
      <c r="CX16" s="282">
        <f t="shared" si="35"/>
        <v>0</v>
      </c>
      <c r="CY16" s="282">
        <f t="shared" si="35"/>
        <v>0</v>
      </c>
      <c r="CZ16" s="282">
        <f t="shared" si="35"/>
        <v>0</v>
      </c>
      <c r="DA16" s="282">
        <f t="shared" si="35"/>
        <v>0</v>
      </c>
      <c r="DB16" s="282">
        <f t="shared" si="35"/>
        <v>0</v>
      </c>
      <c r="DC16" s="282">
        <f t="shared" si="35"/>
        <v>0</v>
      </c>
      <c r="DD16" s="282">
        <f t="shared" si="35"/>
        <v>0</v>
      </c>
      <c r="DE16" s="282">
        <f t="shared" si="35"/>
        <v>0</v>
      </c>
      <c r="DF16" s="282">
        <f t="shared" si="35"/>
        <v>0</v>
      </c>
      <c r="DG16" s="282">
        <f t="shared" si="35"/>
        <v>0</v>
      </c>
      <c r="DH16" s="282">
        <f t="shared" si="35"/>
        <v>0</v>
      </c>
      <c r="DI16" s="282">
        <f t="shared" si="35"/>
        <v>0</v>
      </c>
      <c r="DJ16" s="282">
        <f t="shared" si="35"/>
        <v>0</v>
      </c>
      <c r="DK16" s="282">
        <f t="shared" si="35"/>
        <v>0</v>
      </c>
      <c r="DL16" s="282">
        <f t="shared" si="35"/>
        <v>0</v>
      </c>
      <c r="DM16" s="282">
        <f t="shared" si="35"/>
        <v>0</v>
      </c>
      <c r="DN16" s="282">
        <f t="shared" si="35"/>
        <v>0</v>
      </c>
      <c r="DO16" s="282">
        <f t="shared" si="35"/>
        <v>0</v>
      </c>
      <c r="DP16" s="282">
        <f t="shared" si="35"/>
        <v>0</v>
      </c>
      <c r="DQ16" s="282">
        <f t="shared" si="35"/>
        <v>0</v>
      </c>
      <c r="DR16" s="282">
        <f t="shared" si="35"/>
        <v>0</v>
      </c>
      <c r="DS16" s="282">
        <f t="shared" si="35"/>
        <v>0</v>
      </c>
      <c r="DT16" s="282">
        <f t="shared" si="35"/>
        <v>0</v>
      </c>
      <c r="DU16" s="282">
        <f t="shared" si="35"/>
        <v>0</v>
      </c>
      <c r="DV16" s="282">
        <f t="shared" si="35"/>
        <v>0</v>
      </c>
      <c r="DW16" s="282">
        <f t="shared" si="35"/>
        <v>0</v>
      </c>
      <c r="DX16" s="282">
        <f t="shared" si="35"/>
        <v>0</v>
      </c>
      <c r="DY16" s="282">
        <f t="shared" si="35"/>
        <v>0</v>
      </c>
      <c r="DZ16" s="282">
        <f t="shared" si="35"/>
        <v>0</v>
      </c>
      <c r="EA16" s="282">
        <f t="shared" si="35"/>
        <v>0</v>
      </c>
      <c r="EB16" s="282">
        <f t="shared" si="35"/>
        <v>0</v>
      </c>
      <c r="EC16" s="282">
        <f t="shared" si="35"/>
        <v>0</v>
      </c>
      <c r="ED16" s="284">
        <f t="shared" si="35"/>
        <v>0</v>
      </c>
    </row>
    <row r="17" spans="2:134" ht="16.05" customHeight="1" x14ac:dyDescent="0.25">
      <c r="B17" s="1043" t="str">
        <f>B16</f>
        <v/>
      </c>
      <c r="C17" s="159" t="str">
        <f t="shared" ref="C17:C19" si="36">C16</f>
        <v/>
      </c>
      <c r="D17" s="159" t="str">
        <f t="shared" si="29"/>
        <v/>
      </c>
      <c r="E17" s="159" t="str">
        <f t="shared" si="30"/>
        <v/>
      </c>
      <c r="F17" s="149" t="s">
        <v>349</v>
      </c>
      <c r="G17" s="171" t="s">
        <v>353</v>
      </c>
      <c r="H17" s="992">
        <f>SUMIFS('B4-1销售回款【输入】'!L$4:L$123,'B4-1销售回款【输入】'!$C$4:$C$123,$C17,'B4-1销售回款【输入】'!$D$4:$D$123,$D17,'B4-1销售回款【输入】'!$E$4:$E$123,$E17,'B4-1销售回款【输入】'!$J$4:$J$123,$F17)</f>
        <v>0</v>
      </c>
      <c r="I17" s="282">
        <f t="shared" si="31"/>
        <v>0</v>
      </c>
      <c r="J17" s="985">
        <f>SUM(V17:ED17)</f>
        <v>0</v>
      </c>
      <c r="K17" s="460">
        <f ca="1">SUM(OFFSET(V17,,,1,MATCH('B1-基本信息'!$C$12,$V$3:$ED$3,1)))</f>
        <v>0</v>
      </c>
      <c r="L17" s="283">
        <f t="shared" ref="L17:U17" si="37">SUMIF($V$1:$ED$1,L$3,$V17:$ED17)</f>
        <v>0</v>
      </c>
      <c r="M17" s="282">
        <f t="shared" si="37"/>
        <v>0</v>
      </c>
      <c r="N17" s="282">
        <f t="shared" si="37"/>
        <v>0</v>
      </c>
      <c r="O17" s="282">
        <f t="shared" si="37"/>
        <v>0</v>
      </c>
      <c r="P17" s="282">
        <f t="shared" si="37"/>
        <v>0</v>
      </c>
      <c r="Q17" s="282">
        <f t="shared" si="37"/>
        <v>0</v>
      </c>
      <c r="R17" s="282">
        <f t="shared" si="37"/>
        <v>0</v>
      </c>
      <c r="S17" s="282">
        <f t="shared" si="37"/>
        <v>0</v>
      </c>
      <c r="T17" s="282">
        <f t="shared" si="37"/>
        <v>0</v>
      </c>
      <c r="U17" s="284">
        <f t="shared" si="37"/>
        <v>0</v>
      </c>
      <c r="V17" s="285">
        <f>SUMIFS('B4-1销售回款【输入】'!Y$4:Y$123,'B4-1销售回款【输入】'!$C$4:$C$123,$C17,'B4-1销售回款【输入】'!$D$4:$D$123,$D17,'B4-1销售回款【输入】'!$E$4:$E$123,$E17,'B4-1销售回款【输入】'!$J$4:$J$123,$F17)</f>
        <v>0</v>
      </c>
      <c r="W17" s="282">
        <f>SUMIFS('B4-1销售回款【输入】'!Z$4:Z$123,'B4-1销售回款【输入】'!$C$4:$C$123,$C17,'B4-1销售回款【输入】'!$D$4:$D$123,$D17,'B4-1销售回款【输入】'!$E$4:$E$123,$E17,'B4-1销售回款【输入】'!$J$4:$J$123,$F17)</f>
        <v>0</v>
      </c>
      <c r="X17" s="282">
        <f>SUMIFS('B4-1销售回款【输入】'!AA$4:AA$123,'B4-1销售回款【输入】'!$C$4:$C$123,$C17,'B4-1销售回款【输入】'!$D$4:$D$123,$D17,'B4-1销售回款【输入】'!$E$4:$E$123,$E17,'B4-1销售回款【输入】'!$J$4:$J$123,$F17)</f>
        <v>0</v>
      </c>
      <c r="Y17" s="282">
        <f>SUMIFS('B4-1销售回款【输入】'!AB$4:AB$123,'B4-1销售回款【输入】'!$C$4:$C$123,$C17,'B4-1销售回款【输入】'!$D$4:$D$123,$D17,'B4-1销售回款【输入】'!$E$4:$E$123,$E17,'B4-1销售回款【输入】'!$J$4:$J$123,$F17)</f>
        <v>0</v>
      </c>
      <c r="Z17" s="282">
        <f>SUMIFS('B4-1销售回款【输入】'!AC$4:AC$123,'B4-1销售回款【输入】'!$C$4:$C$123,$C17,'B4-1销售回款【输入】'!$D$4:$D$123,$D17,'B4-1销售回款【输入】'!$E$4:$E$123,$E17,'B4-1销售回款【输入】'!$J$4:$J$123,$F17)</f>
        <v>0</v>
      </c>
      <c r="AA17" s="282">
        <f>SUMIFS('B4-1销售回款【输入】'!AD$4:AD$123,'B4-1销售回款【输入】'!$C$4:$C$123,$C17,'B4-1销售回款【输入】'!$D$4:$D$123,$D17,'B4-1销售回款【输入】'!$E$4:$E$123,$E17,'B4-1销售回款【输入】'!$J$4:$J$123,$F17)</f>
        <v>0</v>
      </c>
      <c r="AB17" s="282">
        <f>SUMIFS('B4-1销售回款【输入】'!AE$4:AE$123,'B4-1销售回款【输入】'!$C$4:$C$123,$C17,'B4-1销售回款【输入】'!$D$4:$D$123,$D17,'B4-1销售回款【输入】'!$E$4:$E$123,$E17,'B4-1销售回款【输入】'!$J$4:$J$123,$F17)</f>
        <v>0</v>
      </c>
      <c r="AC17" s="282">
        <f>SUMIFS('B4-1销售回款【输入】'!AF$4:AF$123,'B4-1销售回款【输入】'!$C$4:$C$123,$C17,'B4-1销售回款【输入】'!$D$4:$D$123,$D17,'B4-1销售回款【输入】'!$E$4:$E$123,$E17,'B4-1销售回款【输入】'!$J$4:$J$123,$F17)</f>
        <v>0</v>
      </c>
      <c r="AD17" s="282">
        <f>SUMIFS('B4-1销售回款【输入】'!AG$4:AG$123,'B4-1销售回款【输入】'!$C$4:$C$123,$C17,'B4-1销售回款【输入】'!$D$4:$D$123,$D17,'B4-1销售回款【输入】'!$E$4:$E$123,$E17,'B4-1销售回款【输入】'!$J$4:$J$123,$F17)</f>
        <v>0</v>
      </c>
      <c r="AE17" s="282">
        <f>SUMIFS('B4-1销售回款【输入】'!AH$4:AH$123,'B4-1销售回款【输入】'!$C$4:$C$123,$C17,'B4-1销售回款【输入】'!$D$4:$D$123,$D17,'B4-1销售回款【输入】'!$E$4:$E$123,$E17,'B4-1销售回款【输入】'!$J$4:$J$123,$F17)</f>
        <v>0</v>
      </c>
      <c r="AF17" s="282">
        <f>SUMIFS('B4-1销售回款【输入】'!AI$4:AI$123,'B4-1销售回款【输入】'!$C$4:$C$123,$C17,'B4-1销售回款【输入】'!$D$4:$D$123,$D17,'B4-1销售回款【输入】'!$E$4:$E$123,$E17,'B4-1销售回款【输入】'!$J$4:$J$123,$F17)</f>
        <v>0</v>
      </c>
      <c r="AG17" s="282">
        <f>SUMIFS('B4-1销售回款【输入】'!AJ$4:AJ$123,'B4-1销售回款【输入】'!$C$4:$C$123,$C17,'B4-1销售回款【输入】'!$D$4:$D$123,$D17,'B4-1销售回款【输入】'!$E$4:$E$123,$E17,'B4-1销售回款【输入】'!$J$4:$J$123,$F17)</f>
        <v>0</v>
      </c>
      <c r="AH17" s="282">
        <f>SUMIFS('B4-1销售回款【输入】'!AK$4:AK$123,'B4-1销售回款【输入】'!$C$4:$C$123,$C17,'B4-1销售回款【输入】'!$D$4:$D$123,$D17,'B4-1销售回款【输入】'!$E$4:$E$123,$E17,'B4-1销售回款【输入】'!$J$4:$J$123,$F17)</f>
        <v>0</v>
      </c>
      <c r="AI17" s="282">
        <f>SUMIFS('B4-1销售回款【输入】'!AL$4:AL$123,'B4-1销售回款【输入】'!$C$4:$C$123,$C17,'B4-1销售回款【输入】'!$D$4:$D$123,$D17,'B4-1销售回款【输入】'!$E$4:$E$123,$E17,'B4-1销售回款【输入】'!$J$4:$J$123,$F17)</f>
        <v>0</v>
      </c>
      <c r="AJ17" s="282">
        <f>SUMIFS('B4-1销售回款【输入】'!AM$4:AM$123,'B4-1销售回款【输入】'!$C$4:$C$123,$C17,'B4-1销售回款【输入】'!$D$4:$D$123,$D17,'B4-1销售回款【输入】'!$E$4:$E$123,$E17,'B4-1销售回款【输入】'!$J$4:$J$123,$F17)</f>
        <v>0</v>
      </c>
      <c r="AK17" s="282">
        <f>SUMIFS('B4-1销售回款【输入】'!AN$4:AN$123,'B4-1销售回款【输入】'!$C$4:$C$123,$C17,'B4-1销售回款【输入】'!$D$4:$D$123,$D17,'B4-1销售回款【输入】'!$E$4:$E$123,$E17,'B4-1销售回款【输入】'!$J$4:$J$123,$F17)</f>
        <v>0</v>
      </c>
      <c r="AL17" s="282">
        <f>SUMIFS('B4-1销售回款【输入】'!AO$4:AO$123,'B4-1销售回款【输入】'!$C$4:$C$123,$C17,'B4-1销售回款【输入】'!$D$4:$D$123,$D17,'B4-1销售回款【输入】'!$E$4:$E$123,$E17,'B4-1销售回款【输入】'!$J$4:$J$123,$F17)</f>
        <v>0</v>
      </c>
      <c r="AM17" s="282">
        <f>SUMIFS('B4-1销售回款【输入】'!AP$4:AP$123,'B4-1销售回款【输入】'!$C$4:$C$123,$C17,'B4-1销售回款【输入】'!$D$4:$D$123,$D17,'B4-1销售回款【输入】'!$E$4:$E$123,$E17,'B4-1销售回款【输入】'!$J$4:$J$123,$F17)</f>
        <v>0</v>
      </c>
      <c r="AN17" s="282">
        <f>SUMIFS('B4-1销售回款【输入】'!AQ$4:AQ$123,'B4-1销售回款【输入】'!$C$4:$C$123,$C17,'B4-1销售回款【输入】'!$D$4:$D$123,$D17,'B4-1销售回款【输入】'!$E$4:$E$123,$E17,'B4-1销售回款【输入】'!$J$4:$J$123,$F17)</f>
        <v>0</v>
      </c>
      <c r="AO17" s="282">
        <f>SUMIFS('B4-1销售回款【输入】'!AR$4:AR$123,'B4-1销售回款【输入】'!$C$4:$C$123,$C17,'B4-1销售回款【输入】'!$D$4:$D$123,$D17,'B4-1销售回款【输入】'!$E$4:$E$123,$E17,'B4-1销售回款【输入】'!$J$4:$J$123,$F17)</f>
        <v>0</v>
      </c>
      <c r="AP17" s="282">
        <f>SUMIFS('B4-1销售回款【输入】'!AS$4:AS$123,'B4-1销售回款【输入】'!$C$4:$C$123,$C17,'B4-1销售回款【输入】'!$D$4:$D$123,$D17,'B4-1销售回款【输入】'!$E$4:$E$123,$E17,'B4-1销售回款【输入】'!$J$4:$J$123,$F17)</f>
        <v>0</v>
      </c>
      <c r="AQ17" s="282">
        <f>SUMIFS('B4-1销售回款【输入】'!AT$4:AT$123,'B4-1销售回款【输入】'!$C$4:$C$123,$C17,'B4-1销售回款【输入】'!$D$4:$D$123,$D17,'B4-1销售回款【输入】'!$E$4:$E$123,$E17,'B4-1销售回款【输入】'!$J$4:$J$123,$F17)</f>
        <v>0</v>
      </c>
      <c r="AR17" s="282">
        <f>SUMIFS('B4-1销售回款【输入】'!AU$4:AU$123,'B4-1销售回款【输入】'!$C$4:$C$123,$C17,'B4-1销售回款【输入】'!$D$4:$D$123,$D17,'B4-1销售回款【输入】'!$E$4:$E$123,$E17,'B4-1销售回款【输入】'!$J$4:$J$123,$F17)</f>
        <v>0</v>
      </c>
      <c r="AS17" s="282">
        <f>SUMIFS('B4-1销售回款【输入】'!AV$4:AV$123,'B4-1销售回款【输入】'!$C$4:$C$123,$C17,'B4-1销售回款【输入】'!$D$4:$D$123,$D17,'B4-1销售回款【输入】'!$E$4:$E$123,$E17,'B4-1销售回款【输入】'!$J$4:$J$123,$F17)</f>
        <v>0</v>
      </c>
      <c r="AT17" s="282">
        <f>SUMIFS('B4-1销售回款【输入】'!AW$4:AW$123,'B4-1销售回款【输入】'!$C$4:$C$123,$C17,'B4-1销售回款【输入】'!$D$4:$D$123,$D17,'B4-1销售回款【输入】'!$E$4:$E$123,$E17,'B4-1销售回款【输入】'!$J$4:$J$123,$F17)</f>
        <v>0</v>
      </c>
      <c r="AU17" s="282">
        <f>SUMIFS('B4-1销售回款【输入】'!AX$4:AX$123,'B4-1销售回款【输入】'!$C$4:$C$123,$C17,'B4-1销售回款【输入】'!$D$4:$D$123,$D17,'B4-1销售回款【输入】'!$E$4:$E$123,$E17,'B4-1销售回款【输入】'!$J$4:$J$123,$F17)</f>
        <v>0</v>
      </c>
      <c r="AV17" s="282">
        <f>SUMIFS('B4-1销售回款【输入】'!AY$4:AY$123,'B4-1销售回款【输入】'!$C$4:$C$123,$C17,'B4-1销售回款【输入】'!$D$4:$D$123,$D17,'B4-1销售回款【输入】'!$E$4:$E$123,$E17,'B4-1销售回款【输入】'!$J$4:$J$123,$F17)</f>
        <v>0</v>
      </c>
      <c r="AW17" s="282">
        <f>SUMIFS('B4-1销售回款【输入】'!AZ$4:AZ$123,'B4-1销售回款【输入】'!$C$4:$C$123,$C17,'B4-1销售回款【输入】'!$D$4:$D$123,$D17,'B4-1销售回款【输入】'!$E$4:$E$123,$E17,'B4-1销售回款【输入】'!$J$4:$J$123,$F17)</f>
        <v>0</v>
      </c>
      <c r="AX17" s="282">
        <f>SUMIFS('B4-1销售回款【输入】'!BA$4:BA$123,'B4-1销售回款【输入】'!$C$4:$C$123,$C17,'B4-1销售回款【输入】'!$D$4:$D$123,$D17,'B4-1销售回款【输入】'!$E$4:$E$123,$E17,'B4-1销售回款【输入】'!$J$4:$J$123,$F17)</f>
        <v>0</v>
      </c>
      <c r="AY17" s="282">
        <f>SUMIFS('B4-1销售回款【输入】'!BB$4:BB$123,'B4-1销售回款【输入】'!$C$4:$C$123,$C17,'B4-1销售回款【输入】'!$D$4:$D$123,$D17,'B4-1销售回款【输入】'!$E$4:$E$123,$E17,'B4-1销售回款【输入】'!$J$4:$J$123,$F17)</f>
        <v>0</v>
      </c>
      <c r="AZ17" s="282">
        <f>SUMIFS('B4-1销售回款【输入】'!BC$4:BC$123,'B4-1销售回款【输入】'!$C$4:$C$123,$C17,'B4-1销售回款【输入】'!$D$4:$D$123,$D17,'B4-1销售回款【输入】'!$E$4:$E$123,$E17,'B4-1销售回款【输入】'!$J$4:$J$123,$F17)</f>
        <v>0</v>
      </c>
      <c r="BA17" s="282">
        <f>SUMIFS('B4-1销售回款【输入】'!BD$4:BD$123,'B4-1销售回款【输入】'!$C$4:$C$123,$C17,'B4-1销售回款【输入】'!$D$4:$D$123,$D17,'B4-1销售回款【输入】'!$E$4:$E$123,$E17,'B4-1销售回款【输入】'!$J$4:$J$123,$F17)</f>
        <v>0</v>
      </c>
      <c r="BB17" s="282">
        <f>SUMIFS('B4-1销售回款【输入】'!BE$4:BE$123,'B4-1销售回款【输入】'!$C$4:$C$123,$C17,'B4-1销售回款【输入】'!$D$4:$D$123,$D17,'B4-1销售回款【输入】'!$E$4:$E$123,$E17,'B4-1销售回款【输入】'!$J$4:$J$123,$F17)</f>
        <v>0</v>
      </c>
      <c r="BC17" s="282">
        <f>SUMIFS('B4-1销售回款【输入】'!BF$4:BF$123,'B4-1销售回款【输入】'!$C$4:$C$123,$C17,'B4-1销售回款【输入】'!$D$4:$D$123,$D17,'B4-1销售回款【输入】'!$E$4:$E$123,$E17,'B4-1销售回款【输入】'!$J$4:$J$123,$F17)</f>
        <v>0</v>
      </c>
      <c r="BD17" s="282">
        <f>SUMIFS('B4-1销售回款【输入】'!BG$4:BG$123,'B4-1销售回款【输入】'!$C$4:$C$123,$C17,'B4-1销售回款【输入】'!$D$4:$D$123,$D17,'B4-1销售回款【输入】'!$E$4:$E$123,$E17,'B4-1销售回款【输入】'!$J$4:$J$123,$F17)</f>
        <v>0</v>
      </c>
      <c r="BE17" s="282">
        <f>SUMIFS('B4-1销售回款【输入】'!BH$4:BH$123,'B4-1销售回款【输入】'!$C$4:$C$123,$C17,'B4-1销售回款【输入】'!$D$4:$D$123,$D17,'B4-1销售回款【输入】'!$E$4:$E$123,$E17,'B4-1销售回款【输入】'!$J$4:$J$123,$F17)</f>
        <v>0</v>
      </c>
      <c r="BF17" s="282">
        <f>SUMIFS('B4-1销售回款【输入】'!BI$4:BI$123,'B4-1销售回款【输入】'!$C$4:$C$123,$C17,'B4-1销售回款【输入】'!$D$4:$D$123,$D17,'B4-1销售回款【输入】'!$E$4:$E$123,$E17,'B4-1销售回款【输入】'!$J$4:$J$123,$F17)</f>
        <v>0</v>
      </c>
      <c r="BG17" s="282">
        <f>SUMIFS('B4-1销售回款【输入】'!BJ$4:BJ$123,'B4-1销售回款【输入】'!$C$4:$C$123,$C17,'B4-1销售回款【输入】'!$D$4:$D$123,$D17,'B4-1销售回款【输入】'!$E$4:$E$123,$E17,'B4-1销售回款【输入】'!$J$4:$J$123,$F17)</f>
        <v>0</v>
      </c>
      <c r="BH17" s="282">
        <f>SUMIFS('B4-1销售回款【输入】'!BK$4:BK$123,'B4-1销售回款【输入】'!$C$4:$C$123,$C17,'B4-1销售回款【输入】'!$D$4:$D$123,$D17,'B4-1销售回款【输入】'!$E$4:$E$123,$E17,'B4-1销售回款【输入】'!$J$4:$J$123,$F17)</f>
        <v>0</v>
      </c>
      <c r="BI17" s="282">
        <f>SUMIFS('B4-1销售回款【输入】'!BL$4:BL$123,'B4-1销售回款【输入】'!$C$4:$C$123,$C17,'B4-1销售回款【输入】'!$D$4:$D$123,$D17,'B4-1销售回款【输入】'!$E$4:$E$123,$E17,'B4-1销售回款【输入】'!$J$4:$J$123,$F17)</f>
        <v>0</v>
      </c>
      <c r="BJ17" s="282">
        <f>SUMIFS('B4-1销售回款【输入】'!BM$4:BM$123,'B4-1销售回款【输入】'!$C$4:$C$123,$C17,'B4-1销售回款【输入】'!$D$4:$D$123,$D17,'B4-1销售回款【输入】'!$E$4:$E$123,$E17,'B4-1销售回款【输入】'!$J$4:$J$123,$F17)</f>
        <v>0</v>
      </c>
      <c r="BK17" s="282">
        <f>SUMIFS('B4-1销售回款【输入】'!BN$4:BN$123,'B4-1销售回款【输入】'!$C$4:$C$123,$C17,'B4-1销售回款【输入】'!$D$4:$D$123,$D17,'B4-1销售回款【输入】'!$E$4:$E$123,$E17,'B4-1销售回款【输入】'!$J$4:$J$123,$F17)</f>
        <v>0</v>
      </c>
      <c r="BL17" s="282">
        <f>SUMIFS('B4-1销售回款【输入】'!BO$4:BO$123,'B4-1销售回款【输入】'!$C$4:$C$123,$C17,'B4-1销售回款【输入】'!$D$4:$D$123,$D17,'B4-1销售回款【输入】'!$E$4:$E$123,$E17,'B4-1销售回款【输入】'!$J$4:$J$123,$F17)</f>
        <v>0</v>
      </c>
      <c r="BM17" s="282">
        <f>SUMIFS('B4-1销售回款【输入】'!BP$4:BP$123,'B4-1销售回款【输入】'!$C$4:$C$123,$C17,'B4-1销售回款【输入】'!$D$4:$D$123,$D17,'B4-1销售回款【输入】'!$E$4:$E$123,$E17,'B4-1销售回款【输入】'!$J$4:$J$123,$F17)</f>
        <v>0</v>
      </c>
      <c r="BN17" s="282">
        <f>SUMIFS('B4-1销售回款【输入】'!BQ$4:BQ$123,'B4-1销售回款【输入】'!$C$4:$C$123,$C17,'B4-1销售回款【输入】'!$D$4:$D$123,$D17,'B4-1销售回款【输入】'!$E$4:$E$123,$E17,'B4-1销售回款【输入】'!$J$4:$J$123,$F17)</f>
        <v>0</v>
      </c>
      <c r="BO17" s="282">
        <f>SUMIFS('B4-1销售回款【输入】'!BR$4:BR$123,'B4-1销售回款【输入】'!$C$4:$C$123,$C17,'B4-1销售回款【输入】'!$D$4:$D$123,$D17,'B4-1销售回款【输入】'!$E$4:$E$123,$E17,'B4-1销售回款【输入】'!$J$4:$J$123,$F17)</f>
        <v>0</v>
      </c>
      <c r="BP17" s="282">
        <f>SUMIFS('B4-1销售回款【输入】'!BS$4:BS$123,'B4-1销售回款【输入】'!$C$4:$C$123,$C17,'B4-1销售回款【输入】'!$D$4:$D$123,$D17,'B4-1销售回款【输入】'!$E$4:$E$123,$E17,'B4-1销售回款【输入】'!$J$4:$J$123,$F17)</f>
        <v>0</v>
      </c>
      <c r="BQ17" s="282">
        <f>SUMIFS('B4-1销售回款【输入】'!BT$4:BT$123,'B4-1销售回款【输入】'!$C$4:$C$123,$C17,'B4-1销售回款【输入】'!$D$4:$D$123,$D17,'B4-1销售回款【输入】'!$E$4:$E$123,$E17,'B4-1销售回款【输入】'!$J$4:$J$123,$F17)</f>
        <v>0</v>
      </c>
      <c r="BR17" s="282">
        <f>SUMIFS('B4-1销售回款【输入】'!BU$4:BU$123,'B4-1销售回款【输入】'!$C$4:$C$123,$C17,'B4-1销售回款【输入】'!$D$4:$D$123,$D17,'B4-1销售回款【输入】'!$E$4:$E$123,$E17,'B4-1销售回款【输入】'!$J$4:$J$123,$F17)</f>
        <v>0</v>
      </c>
      <c r="BS17" s="282">
        <f>SUMIFS('B4-1销售回款【输入】'!BV$4:BV$123,'B4-1销售回款【输入】'!$C$4:$C$123,$C17,'B4-1销售回款【输入】'!$D$4:$D$123,$D17,'B4-1销售回款【输入】'!$E$4:$E$123,$E17,'B4-1销售回款【输入】'!$J$4:$J$123,$F17)</f>
        <v>0</v>
      </c>
      <c r="BT17" s="282">
        <f>SUMIFS('B4-1销售回款【输入】'!BW$4:BW$123,'B4-1销售回款【输入】'!$C$4:$C$123,$C17,'B4-1销售回款【输入】'!$D$4:$D$123,$D17,'B4-1销售回款【输入】'!$E$4:$E$123,$E17,'B4-1销售回款【输入】'!$J$4:$J$123,$F17)</f>
        <v>0</v>
      </c>
      <c r="BU17" s="282">
        <f>SUMIFS('B4-1销售回款【输入】'!BX$4:BX$123,'B4-1销售回款【输入】'!$C$4:$C$123,$C17,'B4-1销售回款【输入】'!$D$4:$D$123,$D17,'B4-1销售回款【输入】'!$E$4:$E$123,$E17,'B4-1销售回款【输入】'!$J$4:$J$123,$F17)</f>
        <v>0</v>
      </c>
      <c r="BV17" s="282">
        <f>SUMIFS('B4-1销售回款【输入】'!BY$4:BY$123,'B4-1销售回款【输入】'!$C$4:$C$123,$C17,'B4-1销售回款【输入】'!$D$4:$D$123,$D17,'B4-1销售回款【输入】'!$E$4:$E$123,$E17,'B4-1销售回款【输入】'!$J$4:$J$123,$F17)</f>
        <v>0</v>
      </c>
      <c r="BW17" s="282">
        <f>SUMIFS('B4-1销售回款【输入】'!BZ$4:BZ$123,'B4-1销售回款【输入】'!$C$4:$C$123,$C17,'B4-1销售回款【输入】'!$D$4:$D$123,$D17,'B4-1销售回款【输入】'!$E$4:$E$123,$E17,'B4-1销售回款【输入】'!$J$4:$J$123,$F17)</f>
        <v>0</v>
      </c>
      <c r="BX17" s="282">
        <f>SUMIFS('B4-1销售回款【输入】'!CA$4:CA$123,'B4-1销售回款【输入】'!$C$4:$C$123,$C17,'B4-1销售回款【输入】'!$D$4:$D$123,$D17,'B4-1销售回款【输入】'!$E$4:$E$123,$E17,'B4-1销售回款【输入】'!$J$4:$J$123,$F17)</f>
        <v>0</v>
      </c>
      <c r="BY17" s="282">
        <f>SUMIFS('B4-1销售回款【输入】'!CB$4:CB$123,'B4-1销售回款【输入】'!$C$4:$C$123,$C17,'B4-1销售回款【输入】'!$D$4:$D$123,$D17,'B4-1销售回款【输入】'!$E$4:$E$123,$E17,'B4-1销售回款【输入】'!$J$4:$J$123,$F17)</f>
        <v>0</v>
      </c>
      <c r="BZ17" s="282">
        <f>SUMIFS('B4-1销售回款【输入】'!CC$4:CC$123,'B4-1销售回款【输入】'!$C$4:$C$123,$C17,'B4-1销售回款【输入】'!$D$4:$D$123,$D17,'B4-1销售回款【输入】'!$E$4:$E$123,$E17,'B4-1销售回款【输入】'!$J$4:$J$123,$F17)</f>
        <v>0</v>
      </c>
      <c r="CA17" s="282">
        <f>SUMIFS('B4-1销售回款【输入】'!CD$4:CD$123,'B4-1销售回款【输入】'!$C$4:$C$123,$C17,'B4-1销售回款【输入】'!$D$4:$D$123,$D17,'B4-1销售回款【输入】'!$E$4:$E$123,$E17,'B4-1销售回款【输入】'!$J$4:$J$123,$F17)</f>
        <v>0</v>
      </c>
      <c r="CB17" s="282">
        <f>SUMIFS('B4-1销售回款【输入】'!CE$4:CE$123,'B4-1销售回款【输入】'!$C$4:$C$123,$C17,'B4-1销售回款【输入】'!$D$4:$D$123,$D17,'B4-1销售回款【输入】'!$E$4:$E$123,$E17,'B4-1销售回款【输入】'!$J$4:$J$123,$F17)</f>
        <v>0</v>
      </c>
      <c r="CC17" s="282">
        <f>SUMIFS('B4-1销售回款【输入】'!CF$4:CF$123,'B4-1销售回款【输入】'!$C$4:$C$123,$C17,'B4-1销售回款【输入】'!$D$4:$D$123,$D17,'B4-1销售回款【输入】'!$E$4:$E$123,$E17,'B4-1销售回款【输入】'!$J$4:$J$123,$F17)</f>
        <v>0</v>
      </c>
      <c r="CD17" s="282">
        <f>SUMIFS('B4-1销售回款【输入】'!CG$4:CG$123,'B4-1销售回款【输入】'!$C$4:$C$123,$C17,'B4-1销售回款【输入】'!$D$4:$D$123,$D17,'B4-1销售回款【输入】'!$E$4:$E$123,$E17,'B4-1销售回款【输入】'!$J$4:$J$123,$F17)</f>
        <v>0</v>
      </c>
      <c r="CE17" s="282">
        <f>SUMIFS('B4-1销售回款【输入】'!CH$4:CH$123,'B4-1销售回款【输入】'!$C$4:$C$123,$C17,'B4-1销售回款【输入】'!$D$4:$D$123,$D17,'B4-1销售回款【输入】'!$E$4:$E$123,$E17,'B4-1销售回款【输入】'!$J$4:$J$123,$F17)</f>
        <v>0</v>
      </c>
      <c r="CF17" s="282">
        <f>SUMIFS('B4-1销售回款【输入】'!CI$4:CI$123,'B4-1销售回款【输入】'!$C$4:$C$123,$C17,'B4-1销售回款【输入】'!$D$4:$D$123,$D17,'B4-1销售回款【输入】'!$E$4:$E$123,$E17,'B4-1销售回款【输入】'!$J$4:$J$123,$F17)</f>
        <v>0</v>
      </c>
      <c r="CG17" s="282">
        <f>SUMIFS('B4-1销售回款【输入】'!CJ$4:CJ$123,'B4-1销售回款【输入】'!$C$4:$C$123,$C17,'B4-1销售回款【输入】'!$D$4:$D$123,$D17,'B4-1销售回款【输入】'!$E$4:$E$123,$E17,'B4-1销售回款【输入】'!$J$4:$J$123,$F17)</f>
        <v>0</v>
      </c>
      <c r="CH17" s="282">
        <f>SUMIFS('B4-1销售回款【输入】'!CK$4:CK$123,'B4-1销售回款【输入】'!$C$4:$C$123,$C17,'B4-1销售回款【输入】'!$D$4:$D$123,$D17,'B4-1销售回款【输入】'!$E$4:$E$123,$E17,'B4-1销售回款【输入】'!$J$4:$J$123,$F17)</f>
        <v>0</v>
      </c>
      <c r="CI17" s="282">
        <f>SUMIFS('B4-1销售回款【输入】'!CL$4:CL$123,'B4-1销售回款【输入】'!$C$4:$C$123,$C17,'B4-1销售回款【输入】'!$D$4:$D$123,$D17,'B4-1销售回款【输入】'!$E$4:$E$123,$E17,'B4-1销售回款【输入】'!$J$4:$J$123,$F17)</f>
        <v>0</v>
      </c>
      <c r="CJ17" s="282">
        <f>SUMIFS('B4-1销售回款【输入】'!CM$4:CM$123,'B4-1销售回款【输入】'!$C$4:$C$123,$C17,'B4-1销售回款【输入】'!$D$4:$D$123,$D17,'B4-1销售回款【输入】'!$E$4:$E$123,$E17,'B4-1销售回款【输入】'!$J$4:$J$123,$F17)</f>
        <v>0</v>
      </c>
      <c r="CK17" s="282">
        <f>SUMIFS('B4-1销售回款【输入】'!CN$4:CN$123,'B4-1销售回款【输入】'!$C$4:$C$123,$C17,'B4-1销售回款【输入】'!$D$4:$D$123,$D17,'B4-1销售回款【输入】'!$E$4:$E$123,$E17,'B4-1销售回款【输入】'!$J$4:$J$123,$F17)</f>
        <v>0</v>
      </c>
      <c r="CL17" s="282">
        <f>SUMIFS('B4-1销售回款【输入】'!CO$4:CO$123,'B4-1销售回款【输入】'!$C$4:$C$123,$C17,'B4-1销售回款【输入】'!$D$4:$D$123,$D17,'B4-1销售回款【输入】'!$E$4:$E$123,$E17,'B4-1销售回款【输入】'!$J$4:$J$123,$F17)</f>
        <v>0</v>
      </c>
      <c r="CM17" s="282">
        <f>SUMIFS('B4-1销售回款【输入】'!CP$4:CP$123,'B4-1销售回款【输入】'!$C$4:$C$123,$C17,'B4-1销售回款【输入】'!$D$4:$D$123,$D17,'B4-1销售回款【输入】'!$E$4:$E$123,$E17,'B4-1销售回款【输入】'!$J$4:$J$123,$F17)</f>
        <v>0</v>
      </c>
      <c r="CN17" s="282">
        <f>SUMIFS('B4-1销售回款【输入】'!CQ$4:CQ$123,'B4-1销售回款【输入】'!$C$4:$C$123,$C17,'B4-1销售回款【输入】'!$D$4:$D$123,$D17,'B4-1销售回款【输入】'!$E$4:$E$123,$E17,'B4-1销售回款【输入】'!$J$4:$J$123,$F17)</f>
        <v>0</v>
      </c>
      <c r="CO17" s="282">
        <f>SUMIFS('B4-1销售回款【输入】'!CR$4:CR$123,'B4-1销售回款【输入】'!$C$4:$C$123,$C17,'B4-1销售回款【输入】'!$D$4:$D$123,$D17,'B4-1销售回款【输入】'!$E$4:$E$123,$E17,'B4-1销售回款【输入】'!$J$4:$J$123,$F17)</f>
        <v>0</v>
      </c>
      <c r="CP17" s="282">
        <f>SUMIFS('B4-1销售回款【输入】'!CS$4:CS$123,'B4-1销售回款【输入】'!$C$4:$C$123,$C17,'B4-1销售回款【输入】'!$D$4:$D$123,$D17,'B4-1销售回款【输入】'!$E$4:$E$123,$E17,'B4-1销售回款【输入】'!$J$4:$J$123,$F17)</f>
        <v>0</v>
      </c>
      <c r="CQ17" s="282">
        <f>SUMIFS('B4-1销售回款【输入】'!CT$4:CT$123,'B4-1销售回款【输入】'!$C$4:$C$123,$C17,'B4-1销售回款【输入】'!$D$4:$D$123,$D17,'B4-1销售回款【输入】'!$E$4:$E$123,$E17,'B4-1销售回款【输入】'!$J$4:$J$123,$F17)</f>
        <v>0</v>
      </c>
      <c r="CR17" s="282">
        <f>SUMIFS('B4-1销售回款【输入】'!CU$4:CU$123,'B4-1销售回款【输入】'!$C$4:$C$123,$C17,'B4-1销售回款【输入】'!$D$4:$D$123,$D17,'B4-1销售回款【输入】'!$E$4:$E$123,$E17,'B4-1销售回款【输入】'!$J$4:$J$123,$F17)</f>
        <v>0</v>
      </c>
      <c r="CS17" s="282">
        <f>SUMIFS('B4-1销售回款【输入】'!CV$4:CV$123,'B4-1销售回款【输入】'!$C$4:$C$123,$C17,'B4-1销售回款【输入】'!$D$4:$D$123,$D17,'B4-1销售回款【输入】'!$E$4:$E$123,$E17,'B4-1销售回款【输入】'!$J$4:$J$123,$F17)</f>
        <v>0</v>
      </c>
      <c r="CT17" s="282">
        <f>SUMIFS('B4-1销售回款【输入】'!CW$4:CW$123,'B4-1销售回款【输入】'!$C$4:$C$123,$C17,'B4-1销售回款【输入】'!$D$4:$D$123,$D17,'B4-1销售回款【输入】'!$E$4:$E$123,$E17,'B4-1销售回款【输入】'!$J$4:$J$123,$F17)</f>
        <v>0</v>
      </c>
      <c r="CU17" s="282">
        <f>SUMIFS('B4-1销售回款【输入】'!CX$4:CX$123,'B4-1销售回款【输入】'!$C$4:$C$123,$C17,'B4-1销售回款【输入】'!$D$4:$D$123,$D17,'B4-1销售回款【输入】'!$E$4:$E$123,$E17,'B4-1销售回款【输入】'!$J$4:$J$123,$F17)</f>
        <v>0</v>
      </c>
      <c r="CV17" s="282">
        <f>SUMIFS('B4-1销售回款【输入】'!CY$4:CY$123,'B4-1销售回款【输入】'!$C$4:$C$123,$C17,'B4-1销售回款【输入】'!$D$4:$D$123,$D17,'B4-1销售回款【输入】'!$E$4:$E$123,$E17,'B4-1销售回款【输入】'!$J$4:$J$123,$F17)</f>
        <v>0</v>
      </c>
      <c r="CW17" s="282">
        <f>SUMIFS('B4-1销售回款【输入】'!CZ$4:CZ$123,'B4-1销售回款【输入】'!$C$4:$C$123,$C17,'B4-1销售回款【输入】'!$D$4:$D$123,$D17,'B4-1销售回款【输入】'!$E$4:$E$123,$E17,'B4-1销售回款【输入】'!$J$4:$J$123,$F17)</f>
        <v>0</v>
      </c>
      <c r="CX17" s="282">
        <f>SUMIFS('B4-1销售回款【输入】'!DA$4:DA$123,'B4-1销售回款【输入】'!$C$4:$C$123,$C17,'B4-1销售回款【输入】'!$D$4:$D$123,$D17,'B4-1销售回款【输入】'!$E$4:$E$123,$E17,'B4-1销售回款【输入】'!$J$4:$J$123,$F17)</f>
        <v>0</v>
      </c>
      <c r="CY17" s="282">
        <f>SUMIFS('B4-1销售回款【输入】'!DB$4:DB$123,'B4-1销售回款【输入】'!$C$4:$C$123,$C17,'B4-1销售回款【输入】'!$D$4:$D$123,$D17,'B4-1销售回款【输入】'!$E$4:$E$123,$E17,'B4-1销售回款【输入】'!$J$4:$J$123,$F17)</f>
        <v>0</v>
      </c>
      <c r="CZ17" s="282">
        <f>SUMIFS('B4-1销售回款【输入】'!DC$4:DC$123,'B4-1销售回款【输入】'!$C$4:$C$123,$C17,'B4-1销售回款【输入】'!$D$4:$D$123,$D17,'B4-1销售回款【输入】'!$E$4:$E$123,$E17,'B4-1销售回款【输入】'!$J$4:$J$123,$F17)</f>
        <v>0</v>
      </c>
      <c r="DA17" s="282">
        <f>SUMIFS('B4-1销售回款【输入】'!DD$4:DD$123,'B4-1销售回款【输入】'!$C$4:$C$123,$C17,'B4-1销售回款【输入】'!$D$4:$D$123,$D17,'B4-1销售回款【输入】'!$E$4:$E$123,$E17,'B4-1销售回款【输入】'!$J$4:$J$123,$F17)</f>
        <v>0</v>
      </c>
      <c r="DB17" s="282">
        <f>SUMIFS('B4-1销售回款【输入】'!DE$4:DE$123,'B4-1销售回款【输入】'!$C$4:$C$123,$C17,'B4-1销售回款【输入】'!$D$4:$D$123,$D17,'B4-1销售回款【输入】'!$E$4:$E$123,$E17,'B4-1销售回款【输入】'!$J$4:$J$123,$F17)</f>
        <v>0</v>
      </c>
      <c r="DC17" s="282">
        <f>SUMIFS('B4-1销售回款【输入】'!DF$4:DF$123,'B4-1销售回款【输入】'!$C$4:$C$123,$C17,'B4-1销售回款【输入】'!$D$4:$D$123,$D17,'B4-1销售回款【输入】'!$E$4:$E$123,$E17,'B4-1销售回款【输入】'!$J$4:$J$123,$F17)</f>
        <v>0</v>
      </c>
      <c r="DD17" s="282">
        <f>SUMIFS('B4-1销售回款【输入】'!DG$4:DG$123,'B4-1销售回款【输入】'!$C$4:$C$123,$C17,'B4-1销售回款【输入】'!$D$4:$D$123,$D17,'B4-1销售回款【输入】'!$E$4:$E$123,$E17,'B4-1销售回款【输入】'!$J$4:$J$123,$F17)</f>
        <v>0</v>
      </c>
      <c r="DE17" s="282">
        <f>SUMIFS('B4-1销售回款【输入】'!DH$4:DH$123,'B4-1销售回款【输入】'!$C$4:$C$123,$C17,'B4-1销售回款【输入】'!$D$4:$D$123,$D17,'B4-1销售回款【输入】'!$E$4:$E$123,$E17,'B4-1销售回款【输入】'!$J$4:$J$123,$F17)</f>
        <v>0</v>
      </c>
      <c r="DF17" s="282">
        <f>SUMIFS('B4-1销售回款【输入】'!DI$4:DI$123,'B4-1销售回款【输入】'!$C$4:$C$123,$C17,'B4-1销售回款【输入】'!$D$4:$D$123,$D17,'B4-1销售回款【输入】'!$E$4:$E$123,$E17,'B4-1销售回款【输入】'!$J$4:$J$123,$F17)</f>
        <v>0</v>
      </c>
      <c r="DG17" s="282">
        <f>SUMIFS('B4-1销售回款【输入】'!DJ$4:DJ$123,'B4-1销售回款【输入】'!$C$4:$C$123,$C17,'B4-1销售回款【输入】'!$D$4:$D$123,$D17,'B4-1销售回款【输入】'!$E$4:$E$123,$E17,'B4-1销售回款【输入】'!$J$4:$J$123,$F17)</f>
        <v>0</v>
      </c>
      <c r="DH17" s="282">
        <f>SUMIFS('B4-1销售回款【输入】'!DK$4:DK$123,'B4-1销售回款【输入】'!$C$4:$C$123,$C17,'B4-1销售回款【输入】'!$D$4:$D$123,$D17,'B4-1销售回款【输入】'!$E$4:$E$123,$E17,'B4-1销售回款【输入】'!$J$4:$J$123,$F17)</f>
        <v>0</v>
      </c>
      <c r="DI17" s="282">
        <f>SUMIFS('B4-1销售回款【输入】'!DL$4:DL$123,'B4-1销售回款【输入】'!$C$4:$C$123,$C17,'B4-1销售回款【输入】'!$D$4:$D$123,$D17,'B4-1销售回款【输入】'!$E$4:$E$123,$E17,'B4-1销售回款【输入】'!$J$4:$J$123,$F17)</f>
        <v>0</v>
      </c>
      <c r="DJ17" s="282">
        <f>SUMIFS('B4-1销售回款【输入】'!DM$4:DM$123,'B4-1销售回款【输入】'!$C$4:$C$123,$C17,'B4-1销售回款【输入】'!$D$4:$D$123,$D17,'B4-1销售回款【输入】'!$E$4:$E$123,$E17,'B4-1销售回款【输入】'!$J$4:$J$123,$F17)</f>
        <v>0</v>
      </c>
      <c r="DK17" s="282">
        <f>SUMIFS('B4-1销售回款【输入】'!DN$4:DN$123,'B4-1销售回款【输入】'!$C$4:$C$123,$C17,'B4-1销售回款【输入】'!$D$4:$D$123,$D17,'B4-1销售回款【输入】'!$E$4:$E$123,$E17,'B4-1销售回款【输入】'!$J$4:$J$123,$F17)</f>
        <v>0</v>
      </c>
      <c r="DL17" s="282">
        <f>SUMIFS('B4-1销售回款【输入】'!DO$4:DO$123,'B4-1销售回款【输入】'!$C$4:$C$123,$C17,'B4-1销售回款【输入】'!$D$4:$D$123,$D17,'B4-1销售回款【输入】'!$E$4:$E$123,$E17,'B4-1销售回款【输入】'!$J$4:$J$123,$F17)</f>
        <v>0</v>
      </c>
      <c r="DM17" s="282">
        <f>SUMIFS('B4-1销售回款【输入】'!DP$4:DP$123,'B4-1销售回款【输入】'!$C$4:$C$123,$C17,'B4-1销售回款【输入】'!$D$4:$D$123,$D17,'B4-1销售回款【输入】'!$E$4:$E$123,$E17,'B4-1销售回款【输入】'!$J$4:$J$123,$F17)</f>
        <v>0</v>
      </c>
      <c r="DN17" s="282">
        <f>SUMIFS('B4-1销售回款【输入】'!DQ$4:DQ$123,'B4-1销售回款【输入】'!$C$4:$C$123,$C17,'B4-1销售回款【输入】'!$D$4:$D$123,$D17,'B4-1销售回款【输入】'!$E$4:$E$123,$E17,'B4-1销售回款【输入】'!$J$4:$J$123,$F17)</f>
        <v>0</v>
      </c>
      <c r="DO17" s="282">
        <f>SUMIFS('B4-1销售回款【输入】'!DR$4:DR$123,'B4-1销售回款【输入】'!$C$4:$C$123,$C17,'B4-1销售回款【输入】'!$D$4:$D$123,$D17,'B4-1销售回款【输入】'!$E$4:$E$123,$E17,'B4-1销售回款【输入】'!$J$4:$J$123,$F17)</f>
        <v>0</v>
      </c>
      <c r="DP17" s="282">
        <f>SUMIFS('B4-1销售回款【输入】'!DS$4:DS$123,'B4-1销售回款【输入】'!$C$4:$C$123,$C17,'B4-1销售回款【输入】'!$D$4:$D$123,$D17,'B4-1销售回款【输入】'!$E$4:$E$123,$E17,'B4-1销售回款【输入】'!$J$4:$J$123,$F17)</f>
        <v>0</v>
      </c>
      <c r="DQ17" s="282">
        <f>SUMIFS('B4-1销售回款【输入】'!DT$4:DT$123,'B4-1销售回款【输入】'!$C$4:$C$123,$C17,'B4-1销售回款【输入】'!$D$4:$D$123,$D17,'B4-1销售回款【输入】'!$E$4:$E$123,$E17,'B4-1销售回款【输入】'!$J$4:$J$123,$F17)</f>
        <v>0</v>
      </c>
      <c r="DR17" s="282">
        <f>SUMIFS('B4-1销售回款【输入】'!DU$4:DU$123,'B4-1销售回款【输入】'!$C$4:$C$123,$C17,'B4-1销售回款【输入】'!$D$4:$D$123,$D17,'B4-1销售回款【输入】'!$E$4:$E$123,$E17,'B4-1销售回款【输入】'!$J$4:$J$123,$F17)</f>
        <v>0</v>
      </c>
      <c r="DS17" s="282">
        <f>SUMIFS('B4-1销售回款【输入】'!DV$4:DV$123,'B4-1销售回款【输入】'!$C$4:$C$123,$C17,'B4-1销售回款【输入】'!$D$4:$D$123,$D17,'B4-1销售回款【输入】'!$E$4:$E$123,$E17,'B4-1销售回款【输入】'!$J$4:$J$123,$F17)</f>
        <v>0</v>
      </c>
      <c r="DT17" s="282">
        <f>SUMIFS('B4-1销售回款【输入】'!DW$4:DW$123,'B4-1销售回款【输入】'!$C$4:$C$123,$C17,'B4-1销售回款【输入】'!$D$4:$D$123,$D17,'B4-1销售回款【输入】'!$E$4:$E$123,$E17,'B4-1销售回款【输入】'!$J$4:$J$123,$F17)</f>
        <v>0</v>
      </c>
      <c r="DU17" s="282">
        <f>SUMIFS('B4-1销售回款【输入】'!DX$4:DX$123,'B4-1销售回款【输入】'!$C$4:$C$123,$C17,'B4-1销售回款【输入】'!$D$4:$D$123,$D17,'B4-1销售回款【输入】'!$E$4:$E$123,$E17,'B4-1销售回款【输入】'!$J$4:$J$123,$F17)</f>
        <v>0</v>
      </c>
      <c r="DV17" s="282">
        <f>SUMIFS('B4-1销售回款【输入】'!DY$4:DY$123,'B4-1销售回款【输入】'!$C$4:$C$123,$C17,'B4-1销售回款【输入】'!$D$4:$D$123,$D17,'B4-1销售回款【输入】'!$E$4:$E$123,$E17,'B4-1销售回款【输入】'!$J$4:$J$123,$F17)</f>
        <v>0</v>
      </c>
      <c r="DW17" s="282">
        <f>SUMIFS('B4-1销售回款【输入】'!DZ$4:DZ$123,'B4-1销售回款【输入】'!$C$4:$C$123,$C17,'B4-1销售回款【输入】'!$D$4:$D$123,$D17,'B4-1销售回款【输入】'!$E$4:$E$123,$E17,'B4-1销售回款【输入】'!$J$4:$J$123,$F17)</f>
        <v>0</v>
      </c>
      <c r="DX17" s="282">
        <f>SUMIFS('B4-1销售回款【输入】'!EA$4:EA$123,'B4-1销售回款【输入】'!$C$4:$C$123,$C17,'B4-1销售回款【输入】'!$D$4:$D$123,$D17,'B4-1销售回款【输入】'!$E$4:$E$123,$E17,'B4-1销售回款【输入】'!$J$4:$J$123,$F17)</f>
        <v>0</v>
      </c>
      <c r="DY17" s="282">
        <f>SUMIFS('B4-1销售回款【输入】'!EB$4:EB$123,'B4-1销售回款【输入】'!$C$4:$C$123,$C17,'B4-1销售回款【输入】'!$D$4:$D$123,$D17,'B4-1销售回款【输入】'!$E$4:$E$123,$E17,'B4-1销售回款【输入】'!$J$4:$J$123,$F17)</f>
        <v>0</v>
      </c>
      <c r="DZ17" s="282">
        <f>SUMIFS('B4-1销售回款【输入】'!EC$4:EC$123,'B4-1销售回款【输入】'!$C$4:$C$123,$C17,'B4-1销售回款【输入】'!$D$4:$D$123,$D17,'B4-1销售回款【输入】'!$E$4:$E$123,$E17,'B4-1销售回款【输入】'!$J$4:$J$123,$F17)</f>
        <v>0</v>
      </c>
      <c r="EA17" s="282">
        <f>SUMIFS('B4-1销售回款【输入】'!ED$4:ED$123,'B4-1销售回款【输入】'!$C$4:$C$123,$C17,'B4-1销售回款【输入】'!$D$4:$D$123,$D17,'B4-1销售回款【输入】'!$E$4:$E$123,$E17,'B4-1销售回款【输入】'!$J$4:$J$123,$F17)</f>
        <v>0</v>
      </c>
      <c r="EB17" s="282">
        <f>SUMIFS('B4-1销售回款【输入】'!EE$4:EE$123,'B4-1销售回款【输入】'!$C$4:$C$123,$C17,'B4-1销售回款【输入】'!$D$4:$D$123,$D17,'B4-1销售回款【输入】'!$E$4:$E$123,$E17,'B4-1销售回款【输入】'!$J$4:$J$123,$F17)</f>
        <v>0</v>
      </c>
      <c r="EC17" s="282">
        <f>SUMIFS('B4-1销售回款【输入】'!EF$4:EF$123,'B4-1销售回款【输入】'!$C$4:$C$123,$C17,'B4-1销售回款【输入】'!$D$4:$D$123,$D17,'B4-1销售回款【输入】'!$E$4:$E$123,$E17,'B4-1销售回款【输入】'!$J$4:$J$123,$F17)</f>
        <v>0</v>
      </c>
      <c r="ED17" s="284">
        <f>SUMIFS('B4-1销售回款【输入】'!EG$4:EG$123,'B4-1销售回款【输入】'!$C$4:$C$123,$C17,'B4-1销售回款【输入】'!$D$4:$D$123,$D17,'B4-1销售回款【输入】'!$E$4:$E$123,$E17,'B4-1销售回款【输入】'!$J$4:$J$123,$F17)</f>
        <v>0</v>
      </c>
    </row>
    <row r="18" spans="2:134" ht="16.05" customHeight="1" x14ac:dyDescent="0.25">
      <c r="B18" s="1043" t="str">
        <f>B17</f>
        <v/>
      </c>
      <c r="C18" s="159" t="str">
        <f t="shared" si="36"/>
        <v/>
      </c>
      <c r="D18" s="159" t="str">
        <f t="shared" si="29"/>
        <v/>
      </c>
      <c r="E18" s="159" t="str">
        <f t="shared" si="30"/>
        <v/>
      </c>
      <c r="F18" s="149" t="s">
        <v>350</v>
      </c>
      <c r="G18" s="171" t="s">
        <v>355</v>
      </c>
      <c r="H18" s="992"/>
      <c r="I18" s="282"/>
      <c r="J18" s="986" t="s">
        <v>391</v>
      </c>
      <c r="K18" s="461"/>
      <c r="L18" s="297">
        <f>IFERROR(SUM($L15:L15)/$J15,0)</f>
        <v>0</v>
      </c>
      <c r="M18" s="291">
        <f>IFERROR(SUM($L15:M15)/$J15,0)</f>
        <v>0</v>
      </c>
      <c r="N18" s="291">
        <f>IFERROR(SUM($L15:N15)/$J15,0)</f>
        <v>0</v>
      </c>
      <c r="O18" s="291">
        <f>IFERROR(SUM($L15:O15)/$J15,0)</f>
        <v>0</v>
      </c>
      <c r="P18" s="291">
        <f>IFERROR(SUM($L15:P15)/$J15,0)</f>
        <v>0</v>
      </c>
      <c r="Q18" s="291">
        <f>IFERROR(SUM($L15:Q15)/$J15,0)</f>
        <v>0</v>
      </c>
      <c r="R18" s="291">
        <f>IFERROR(SUM($L15:R15)/$J15,0)</f>
        <v>0</v>
      </c>
      <c r="S18" s="291">
        <f>IFERROR(SUM($L15:S15)/$J15,0)</f>
        <v>0</v>
      </c>
      <c r="T18" s="291">
        <f>IFERROR(SUM($L15:T15)/$J15,0)</f>
        <v>0</v>
      </c>
      <c r="U18" s="292">
        <f>IFERROR(SUM($L15:U15)/$J15,0)</f>
        <v>0</v>
      </c>
      <c r="V18" s="290">
        <f>IFERROR(SUM($V15:V15)/$J15,0)</f>
        <v>0</v>
      </c>
      <c r="W18" s="291">
        <f>IFERROR(SUM($V15:W15)/$J15,0)</f>
        <v>0</v>
      </c>
      <c r="X18" s="291">
        <f>IFERROR(SUM($V15:X15)/$J15,0)</f>
        <v>0</v>
      </c>
      <c r="Y18" s="291">
        <f>IFERROR(SUM($V15:Y15)/$J15,0)</f>
        <v>0</v>
      </c>
      <c r="Z18" s="291">
        <f>IFERROR(SUM($V15:Z15)/$J15,0)</f>
        <v>0</v>
      </c>
      <c r="AA18" s="291">
        <f>IFERROR(SUM($V15:AA15)/$J15,0)</f>
        <v>0</v>
      </c>
      <c r="AB18" s="291">
        <f>IFERROR(SUM($V15:AB15)/$J15,0)</f>
        <v>0</v>
      </c>
      <c r="AC18" s="291">
        <f>IFERROR(SUM($V15:AC15)/$J15,0)</f>
        <v>0</v>
      </c>
      <c r="AD18" s="291">
        <f>IFERROR(SUM($V15:AD15)/$J15,0)</f>
        <v>0</v>
      </c>
      <c r="AE18" s="291">
        <f>IFERROR(SUM($V15:AE15)/$J15,0)</f>
        <v>0</v>
      </c>
      <c r="AF18" s="291">
        <f>IFERROR(SUM($V15:AF15)/$J15,0)</f>
        <v>0</v>
      </c>
      <c r="AG18" s="291">
        <f>IFERROR(SUM($V15:AG15)/$J15,0)</f>
        <v>0</v>
      </c>
      <c r="AH18" s="291">
        <f>IFERROR(SUM($V15:AH15)/$J15,0)</f>
        <v>0</v>
      </c>
      <c r="AI18" s="291">
        <f>IFERROR(SUM($V15:AI15)/$J15,0)</f>
        <v>0</v>
      </c>
      <c r="AJ18" s="291">
        <f>IFERROR(SUM($V15:AJ15)/$J15,0)</f>
        <v>0</v>
      </c>
      <c r="AK18" s="291">
        <f>IFERROR(SUM($V15:AK15)/$J15,0)</f>
        <v>0</v>
      </c>
      <c r="AL18" s="291">
        <f>IFERROR(SUM($V15:AL15)/$J15,0)</f>
        <v>0</v>
      </c>
      <c r="AM18" s="291">
        <f>IFERROR(SUM($V15:AM15)/$J15,0)</f>
        <v>0</v>
      </c>
      <c r="AN18" s="291">
        <f>IFERROR(SUM($V15:AN15)/$J15,0)</f>
        <v>0</v>
      </c>
      <c r="AO18" s="291">
        <f>IFERROR(SUM($V15:AO15)/$J15,0)</f>
        <v>0</v>
      </c>
      <c r="AP18" s="291">
        <f>IFERROR(SUM($V15:AP15)/$J15,0)</f>
        <v>0</v>
      </c>
      <c r="AQ18" s="291">
        <f>IFERROR(SUM($V15:AQ15)/$J15,0)</f>
        <v>0</v>
      </c>
      <c r="AR18" s="291">
        <f>IFERROR(SUM($V15:AR15)/$J15,0)</f>
        <v>0</v>
      </c>
      <c r="AS18" s="291">
        <f>IFERROR(SUM($V15:AS15)/$J15,0)</f>
        <v>0</v>
      </c>
      <c r="AT18" s="291">
        <f>IFERROR(SUM($V15:AT15)/$J15,0)</f>
        <v>0</v>
      </c>
      <c r="AU18" s="291">
        <f>IFERROR(SUM($V15:AU15)/$J15,0)</f>
        <v>0</v>
      </c>
      <c r="AV18" s="291">
        <f>IFERROR(SUM($V15:AV15)/$J15,0)</f>
        <v>0</v>
      </c>
      <c r="AW18" s="291">
        <f>IFERROR(SUM($V15:AW15)/$J15,0)</f>
        <v>0</v>
      </c>
      <c r="AX18" s="291">
        <f>IFERROR(SUM($V15:AX15)/$J15,0)</f>
        <v>0</v>
      </c>
      <c r="AY18" s="291">
        <f>IFERROR(SUM($V15:AY15)/$J15,0)</f>
        <v>0</v>
      </c>
      <c r="AZ18" s="291">
        <f>IFERROR(SUM($V15:AZ15)/$J15,0)</f>
        <v>0</v>
      </c>
      <c r="BA18" s="291">
        <f>IFERROR(SUM($V15:BA15)/$J15,0)</f>
        <v>0</v>
      </c>
      <c r="BB18" s="291">
        <f>IFERROR(SUM($V15:BB15)/$J15,0)</f>
        <v>0</v>
      </c>
      <c r="BC18" s="291">
        <f>IFERROR(SUM($V15:BC15)/$J15,0)</f>
        <v>0</v>
      </c>
      <c r="BD18" s="291">
        <f>IFERROR(SUM($V15:BD15)/$J15,0)</f>
        <v>0</v>
      </c>
      <c r="BE18" s="291">
        <f>IFERROR(SUM($V15:BE15)/$J15,0)</f>
        <v>0</v>
      </c>
      <c r="BF18" s="291">
        <f>IFERROR(SUM($V15:BF15)/$J15,0)</f>
        <v>0</v>
      </c>
      <c r="BG18" s="291">
        <f>IFERROR(SUM($V15:BG15)/$J15,0)</f>
        <v>0</v>
      </c>
      <c r="BH18" s="291">
        <f>IFERROR(SUM($V15:BH15)/$J15,0)</f>
        <v>0</v>
      </c>
      <c r="BI18" s="291">
        <f>IFERROR(SUM($V15:BI15)/$J15,0)</f>
        <v>0</v>
      </c>
      <c r="BJ18" s="291">
        <f>IFERROR(SUM($V15:BJ15)/$J15,0)</f>
        <v>0</v>
      </c>
      <c r="BK18" s="291">
        <f>IFERROR(SUM($V15:BK15)/$J15,0)</f>
        <v>0</v>
      </c>
      <c r="BL18" s="291">
        <f>IFERROR(SUM($V15:BL15)/$J15,0)</f>
        <v>0</v>
      </c>
      <c r="BM18" s="291">
        <f>IFERROR(SUM($V15:BM15)/$J15,0)</f>
        <v>0</v>
      </c>
      <c r="BN18" s="291">
        <f>IFERROR(SUM($V15:BN15)/$J15,0)</f>
        <v>0</v>
      </c>
      <c r="BO18" s="291">
        <f>IFERROR(SUM($V15:BO15)/$J15,0)</f>
        <v>0</v>
      </c>
      <c r="BP18" s="291">
        <f>IFERROR(SUM($V15:BP15)/$J15,0)</f>
        <v>0</v>
      </c>
      <c r="BQ18" s="291">
        <f>IFERROR(SUM($V15:BQ15)/$J15,0)</f>
        <v>0</v>
      </c>
      <c r="BR18" s="291">
        <f>IFERROR(SUM($V15:BR15)/$J15,0)</f>
        <v>0</v>
      </c>
      <c r="BS18" s="291">
        <f>IFERROR(SUM($V15:BS15)/$J15,0)</f>
        <v>0</v>
      </c>
      <c r="BT18" s="291">
        <f>IFERROR(SUM($V15:BT15)/$J15,0)</f>
        <v>0</v>
      </c>
      <c r="BU18" s="291">
        <f>IFERROR(SUM($V15:BU15)/$J15,0)</f>
        <v>0</v>
      </c>
      <c r="BV18" s="291">
        <f>IFERROR(SUM($V15:BV15)/$J15,0)</f>
        <v>0</v>
      </c>
      <c r="BW18" s="291">
        <f>IFERROR(SUM($V15:BW15)/$J15,0)</f>
        <v>0</v>
      </c>
      <c r="BX18" s="291">
        <f>IFERROR(SUM($V15:BX15)/$J15,0)</f>
        <v>0</v>
      </c>
      <c r="BY18" s="291">
        <f>IFERROR(SUM($V15:BY15)/$J15,0)</f>
        <v>0</v>
      </c>
      <c r="BZ18" s="291">
        <f>IFERROR(SUM($V15:BZ15)/$J15,0)</f>
        <v>0</v>
      </c>
      <c r="CA18" s="291">
        <f>IFERROR(SUM($V15:CA15)/$J15,0)</f>
        <v>0</v>
      </c>
      <c r="CB18" s="291">
        <f>IFERROR(SUM($V15:CB15)/$J15,0)</f>
        <v>0</v>
      </c>
      <c r="CC18" s="291">
        <f>IFERROR(SUM($V15:CC15)/$J15,0)</f>
        <v>0</v>
      </c>
      <c r="CD18" s="291">
        <f>IFERROR(SUM($V15:CD15)/$J15,0)</f>
        <v>0</v>
      </c>
      <c r="CE18" s="291">
        <f>IFERROR(SUM($V15:CE15)/$J15,0)</f>
        <v>0</v>
      </c>
      <c r="CF18" s="291">
        <f>IFERROR(SUM($V15:CF15)/$J15,0)</f>
        <v>0</v>
      </c>
      <c r="CG18" s="291">
        <f>IFERROR(SUM($V15:CG15)/$J15,0)</f>
        <v>0</v>
      </c>
      <c r="CH18" s="291">
        <f>IFERROR(SUM($V15:CH15)/$J15,0)</f>
        <v>0</v>
      </c>
      <c r="CI18" s="291">
        <f>IFERROR(SUM($V15:CI15)/$J15,0)</f>
        <v>0</v>
      </c>
      <c r="CJ18" s="291">
        <f>IFERROR(SUM($V15:CJ15)/$J15,0)</f>
        <v>0</v>
      </c>
      <c r="CK18" s="291">
        <f>IFERROR(SUM($V15:CK15)/$J15,0)</f>
        <v>0</v>
      </c>
      <c r="CL18" s="291">
        <f>IFERROR(SUM($V15:CL15)/$J15,0)</f>
        <v>0</v>
      </c>
      <c r="CM18" s="291">
        <f>IFERROR(SUM($V15:CM15)/$J15,0)</f>
        <v>0</v>
      </c>
      <c r="CN18" s="291">
        <f>IFERROR(SUM($V15:CN15)/$J15,0)</f>
        <v>0</v>
      </c>
      <c r="CO18" s="291">
        <f>IFERROR(SUM($V15:CO15)/$J15,0)</f>
        <v>0</v>
      </c>
      <c r="CP18" s="291">
        <f>IFERROR(SUM($V15:CP15)/$J15,0)</f>
        <v>0</v>
      </c>
      <c r="CQ18" s="291">
        <f>IFERROR(SUM($V15:CQ15)/$J15,0)</f>
        <v>0</v>
      </c>
      <c r="CR18" s="291">
        <f>IFERROR(SUM($V15:CR15)/$J15,0)</f>
        <v>0</v>
      </c>
      <c r="CS18" s="291">
        <f>IFERROR(SUM($V15:CS15)/$J15,0)</f>
        <v>0</v>
      </c>
      <c r="CT18" s="291">
        <f>IFERROR(SUM($V15:CT15)/$J15,0)</f>
        <v>0</v>
      </c>
      <c r="CU18" s="291">
        <f>IFERROR(SUM($V15:CU15)/$J15,0)</f>
        <v>0</v>
      </c>
      <c r="CV18" s="291">
        <f>IFERROR(SUM($V15:CV15)/$J15,0)</f>
        <v>0</v>
      </c>
      <c r="CW18" s="291">
        <f>IFERROR(SUM($V15:CW15)/$J15,0)</f>
        <v>0</v>
      </c>
      <c r="CX18" s="291">
        <f>IFERROR(SUM($V15:CX15)/$J15,0)</f>
        <v>0</v>
      </c>
      <c r="CY18" s="291">
        <f>IFERROR(SUM($V15:CY15)/$J15,0)</f>
        <v>0</v>
      </c>
      <c r="CZ18" s="291">
        <f>IFERROR(SUM($V15:CZ15)/$J15,0)</f>
        <v>0</v>
      </c>
      <c r="DA18" s="291">
        <f>IFERROR(SUM($V15:DA15)/$J15,0)</f>
        <v>0</v>
      </c>
      <c r="DB18" s="291">
        <f>IFERROR(SUM($V15:DB15)/$J15,0)</f>
        <v>0</v>
      </c>
      <c r="DC18" s="291">
        <f>IFERROR(SUM($V15:DC15)/$J15,0)</f>
        <v>0</v>
      </c>
      <c r="DD18" s="291">
        <f>IFERROR(SUM($V15:DD15)/$J15,0)</f>
        <v>0</v>
      </c>
      <c r="DE18" s="291">
        <f>IFERROR(SUM($V15:DE15)/$J15,0)</f>
        <v>0</v>
      </c>
      <c r="DF18" s="291">
        <f>IFERROR(SUM($V15:DF15)/$J15,0)</f>
        <v>0</v>
      </c>
      <c r="DG18" s="291">
        <f>IFERROR(SUM($V15:DG15)/$J15,0)</f>
        <v>0</v>
      </c>
      <c r="DH18" s="291">
        <f>IFERROR(SUM($V15:DH15)/$J15,0)</f>
        <v>0</v>
      </c>
      <c r="DI18" s="291">
        <f>IFERROR(SUM($V15:DI15)/$J15,0)</f>
        <v>0</v>
      </c>
      <c r="DJ18" s="291">
        <f>IFERROR(SUM($V15:DJ15)/$J15,0)</f>
        <v>0</v>
      </c>
      <c r="DK18" s="291">
        <f>IFERROR(SUM($V15:DK15)/$J15,0)</f>
        <v>0</v>
      </c>
      <c r="DL18" s="291">
        <f>IFERROR(SUM($V15:DL15)/$J15,0)</f>
        <v>0</v>
      </c>
      <c r="DM18" s="291">
        <f>IFERROR(SUM($V15:DM15)/$J15,0)</f>
        <v>0</v>
      </c>
      <c r="DN18" s="291">
        <f>IFERROR(SUM($V15:DN15)/$J15,0)</f>
        <v>0</v>
      </c>
      <c r="DO18" s="291">
        <f>IFERROR(SUM($V15:DO15)/$J15,0)</f>
        <v>0</v>
      </c>
      <c r="DP18" s="291">
        <f>IFERROR(SUM($V15:DP15)/$J15,0)</f>
        <v>0</v>
      </c>
      <c r="DQ18" s="291">
        <f>IFERROR(SUM($V15:DQ15)/$J15,0)</f>
        <v>0</v>
      </c>
      <c r="DR18" s="291">
        <f>IFERROR(SUM($V15:DR15)/$J15,0)</f>
        <v>0</v>
      </c>
      <c r="DS18" s="291">
        <f>IFERROR(SUM($V15:DS15)/$J15,0)</f>
        <v>0</v>
      </c>
      <c r="DT18" s="291">
        <f>IFERROR(SUM($V15:DT15)/$J15,0)</f>
        <v>0</v>
      </c>
      <c r="DU18" s="291">
        <f>IFERROR(SUM($V15:DU15)/$J15,0)</f>
        <v>0</v>
      </c>
      <c r="DV18" s="291">
        <f>IFERROR(SUM($V15:DV15)/$J15,0)</f>
        <v>0</v>
      </c>
      <c r="DW18" s="291">
        <f>IFERROR(SUM($V15:DW15)/$J15,0)</f>
        <v>0</v>
      </c>
      <c r="DX18" s="291">
        <f>IFERROR(SUM($V15:DX15)/$J15,0)</f>
        <v>0</v>
      </c>
      <c r="DY18" s="291">
        <f>IFERROR(SUM($V15:DY15)/$J15,0)</f>
        <v>0</v>
      </c>
      <c r="DZ18" s="291">
        <f>IFERROR(SUM($V15:DZ15)/$J15,0)</f>
        <v>0</v>
      </c>
      <c r="EA18" s="291">
        <f>IFERROR(SUM($V15:EA15)/$J15,0)</f>
        <v>0</v>
      </c>
      <c r="EB18" s="291">
        <f>IFERROR(SUM($V15:EB15)/$J15,0)</f>
        <v>0</v>
      </c>
      <c r="EC18" s="291">
        <f>IFERROR(SUM($V15:EC15)/$J15,0)</f>
        <v>0</v>
      </c>
      <c r="ED18" s="292">
        <f>IFERROR(SUM($V15:ED15)/$J15,0)</f>
        <v>0</v>
      </c>
    </row>
    <row r="19" spans="2:134" ht="16.05" customHeight="1" thickBot="1" x14ac:dyDescent="0.3">
      <c r="B19" s="1044" t="str">
        <f>B18</f>
        <v/>
      </c>
      <c r="C19" s="289" t="str">
        <f t="shared" si="36"/>
        <v/>
      </c>
      <c r="D19" s="289" t="str">
        <f t="shared" si="29"/>
        <v/>
      </c>
      <c r="E19" s="289" t="str">
        <f t="shared" si="30"/>
        <v/>
      </c>
      <c r="F19" s="240" t="s">
        <v>351</v>
      </c>
      <c r="G19" s="254" t="s">
        <v>355</v>
      </c>
      <c r="H19" s="993"/>
      <c r="I19" s="286"/>
      <c r="J19" s="987" t="s">
        <v>391</v>
      </c>
      <c r="K19" s="462"/>
      <c r="L19" s="298">
        <f>IFERROR(SUM($L17:L17)/SUM($L15:L15),0)</f>
        <v>0</v>
      </c>
      <c r="M19" s="294">
        <f>IFERROR(SUM($L17:M17)/SUM($L15:M15),0)</f>
        <v>0</v>
      </c>
      <c r="N19" s="294">
        <f>IFERROR(SUM($L17:N17)/SUM($L15:N15),0)</f>
        <v>0</v>
      </c>
      <c r="O19" s="294">
        <f>IFERROR(SUM($L17:O17)/SUM($L15:O15),0)</f>
        <v>0</v>
      </c>
      <c r="P19" s="294">
        <f>IFERROR(SUM($L17:P17)/SUM($L15:P15),0)</f>
        <v>0</v>
      </c>
      <c r="Q19" s="294">
        <f>IFERROR(SUM($L17:Q17)/SUM($L15:Q15),0)</f>
        <v>0</v>
      </c>
      <c r="R19" s="294">
        <f>IFERROR(SUM($L17:R17)/SUM($L15:R15),0)</f>
        <v>0</v>
      </c>
      <c r="S19" s="294">
        <f>IFERROR(SUM($L17:S17)/SUM($L15:S15),0)</f>
        <v>0</v>
      </c>
      <c r="T19" s="294">
        <f>IFERROR(SUM($L17:T17)/SUM($L15:T15),0)</f>
        <v>0</v>
      </c>
      <c r="U19" s="295">
        <f>IFERROR(SUM($L17:U17)/SUM($L15:U15),0)</f>
        <v>0</v>
      </c>
      <c r="V19" s="293">
        <f>IFERROR(SUM($V17:V17)/SUM($V15:V15),0)</f>
        <v>0</v>
      </c>
      <c r="W19" s="294">
        <f>IFERROR(SUM($V17:W17)/SUM($V15:W15),0)</f>
        <v>0</v>
      </c>
      <c r="X19" s="294">
        <f>IFERROR(SUM($V17:X17)/SUM($V15:X15),0)</f>
        <v>0</v>
      </c>
      <c r="Y19" s="294">
        <f>IFERROR(SUM($V17:Y17)/SUM($V15:Y15),0)</f>
        <v>0</v>
      </c>
      <c r="Z19" s="294">
        <f>IFERROR(SUM($V17:Z17)/SUM($V15:Z15),0)</f>
        <v>0</v>
      </c>
      <c r="AA19" s="294">
        <f>IFERROR(SUM($V17:AA17)/SUM($V15:AA15),0)</f>
        <v>0</v>
      </c>
      <c r="AB19" s="294">
        <f>IFERROR(SUM($V17:AB17)/SUM($V15:AB15),0)</f>
        <v>0</v>
      </c>
      <c r="AC19" s="294">
        <f>IFERROR(SUM($V17:AC17)/SUM($V15:AC15),0)</f>
        <v>0</v>
      </c>
      <c r="AD19" s="294">
        <f>IFERROR(SUM($V17:AD17)/SUM($V15:AD15),0)</f>
        <v>0</v>
      </c>
      <c r="AE19" s="294">
        <f>IFERROR(SUM($V17:AE17)/SUM($V15:AE15),0)</f>
        <v>0</v>
      </c>
      <c r="AF19" s="294">
        <f>IFERROR(SUM($V17:AF17)/SUM($V15:AF15),0)</f>
        <v>0</v>
      </c>
      <c r="AG19" s="294">
        <f>IFERROR(SUM($V17:AG17)/SUM($V15:AG15),0)</f>
        <v>0</v>
      </c>
      <c r="AH19" s="294">
        <f>IFERROR(SUM($V17:AH17)/SUM($V15:AH15),0)</f>
        <v>0</v>
      </c>
      <c r="AI19" s="294">
        <f>IFERROR(SUM($V17:AI17)/SUM($V15:AI15),0)</f>
        <v>0</v>
      </c>
      <c r="AJ19" s="294">
        <f>IFERROR(SUM($V17:AJ17)/SUM($V15:AJ15),0)</f>
        <v>0</v>
      </c>
      <c r="AK19" s="294">
        <f>IFERROR(SUM($V17:AK17)/SUM($V15:AK15),0)</f>
        <v>0</v>
      </c>
      <c r="AL19" s="294">
        <f>IFERROR(SUM($V17:AL17)/SUM($V15:AL15),0)</f>
        <v>0</v>
      </c>
      <c r="AM19" s="294">
        <f>IFERROR(SUM($V17:AM17)/SUM($V15:AM15),0)</f>
        <v>0</v>
      </c>
      <c r="AN19" s="294">
        <f>IFERROR(SUM($V17:AN17)/SUM($V15:AN15),0)</f>
        <v>0</v>
      </c>
      <c r="AO19" s="294">
        <f>IFERROR(SUM($V17:AO17)/SUM($V15:AO15),0)</f>
        <v>0</v>
      </c>
      <c r="AP19" s="294">
        <f>IFERROR(SUM($V17:AP17)/SUM($V15:AP15),0)</f>
        <v>0</v>
      </c>
      <c r="AQ19" s="294">
        <f>IFERROR(SUM($V17:AQ17)/SUM($V15:AQ15),0)</f>
        <v>0</v>
      </c>
      <c r="AR19" s="294">
        <f>IFERROR(SUM($V17:AR17)/SUM($V15:AR15),0)</f>
        <v>0</v>
      </c>
      <c r="AS19" s="294">
        <f>IFERROR(SUM($V17:AS17)/SUM($V15:AS15),0)</f>
        <v>0</v>
      </c>
      <c r="AT19" s="294">
        <f>IFERROR(SUM($V17:AT17)/SUM($V15:AT15),0)</f>
        <v>0</v>
      </c>
      <c r="AU19" s="294">
        <f>IFERROR(SUM($V17:AU17)/SUM($V15:AU15),0)</f>
        <v>0</v>
      </c>
      <c r="AV19" s="294">
        <f>IFERROR(SUM($V17:AV17)/SUM($V15:AV15),0)</f>
        <v>0</v>
      </c>
      <c r="AW19" s="294">
        <f>IFERROR(SUM($V17:AW17)/SUM($V15:AW15),0)</f>
        <v>0</v>
      </c>
      <c r="AX19" s="294">
        <f>IFERROR(SUM($V17:AX17)/SUM($V15:AX15),0)</f>
        <v>0</v>
      </c>
      <c r="AY19" s="294">
        <f>IFERROR(SUM($V17:AY17)/SUM($V15:AY15),0)</f>
        <v>0</v>
      </c>
      <c r="AZ19" s="294">
        <f>IFERROR(SUM($V17:AZ17)/SUM($V15:AZ15),0)</f>
        <v>0</v>
      </c>
      <c r="BA19" s="294">
        <f>IFERROR(SUM($V17:BA17)/SUM($V15:BA15),0)</f>
        <v>0</v>
      </c>
      <c r="BB19" s="294">
        <f>IFERROR(SUM($V17:BB17)/SUM($V15:BB15),0)</f>
        <v>0</v>
      </c>
      <c r="BC19" s="294">
        <f>IFERROR(SUM($V17:BC17)/SUM($V15:BC15),0)</f>
        <v>0</v>
      </c>
      <c r="BD19" s="294">
        <f>IFERROR(SUM($V17:BD17)/SUM($V15:BD15),0)</f>
        <v>0</v>
      </c>
      <c r="BE19" s="294">
        <f>IFERROR(SUM($V17:BE17)/SUM($V15:BE15),0)</f>
        <v>0</v>
      </c>
      <c r="BF19" s="294">
        <f>IFERROR(SUM($V17:BF17)/SUM($V15:BF15),0)</f>
        <v>0</v>
      </c>
      <c r="BG19" s="294">
        <f>IFERROR(SUM($V17:BG17)/SUM($V15:BG15),0)</f>
        <v>0</v>
      </c>
      <c r="BH19" s="294">
        <f>IFERROR(SUM($V17:BH17)/SUM($V15:BH15),0)</f>
        <v>0</v>
      </c>
      <c r="BI19" s="294">
        <f>IFERROR(SUM($V17:BI17)/SUM($V15:BI15),0)</f>
        <v>0</v>
      </c>
      <c r="BJ19" s="294">
        <f>IFERROR(SUM($V17:BJ17)/SUM($V15:BJ15),0)</f>
        <v>0</v>
      </c>
      <c r="BK19" s="294">
        <f>IFERROR(SUM($V17:BK17)/SUM($V15:BK15),0)</f>
        <v>0</v>
      </c>
      <c r="BL19" s="294">
        <f>IFERROR(SUM($V17:BL17)/SUM($V15:BL15),0)</f>
        <v>0</v>
      </c>
      <c r="BM19" s="294">
        <f>IFERROR(SUM($V17:BM17)/SUM($V15:BM15),0)</f>
        <v>0</v>
      </c>
      <c r="BN19" s="294">
        <f>IFERROR(SUM($V17:BN17)/SUM($V15:BN15),0)</f>
        <v>0</v>
      </c>
      <c r="BO19" s="294">
        <f>IFERROR(SUM($V17:BO17)/SUM($V15:BO15),0)</f>
        <v>0</v>
      </c>
      <c r="BP19" s="294">
        <f>IFERROR(SUM($V17:BP17)/SUM($V15:BP15),0)</f>
        <v>0</v>
      </c>
      <c r="BQ19" s="294">
        <f>IFERROR(SUM($V17:BQ17)/SUM($V15:BQ15),0)</f>
        <v>0</v>
      </c>
      <c r="BR19" s="294">
        <f>IFERROR(SUM($V17:BR17)/SUM($V15:BR15),0)</f>
        <v>0</v>
      </c>
      <c r="BS19" s="294">
        <f>IFERROR(SUM($V17:BS17)/SUM($V15:BS15),0)</f>
        <v>0</v>
      </c>
      <c r="BT19" s="294">
        <f>IFERROR(SUM($V17:BT17)/SUM($V15:BT15),0)</f>
        <v>0</v>
      </c>
      <c r="BU19" s="294">
        <f>IFERROR(SUM($V17:BU17)/SUM($V15:BU15),0)</f>
        <v>0</v>
      </c>
      <c r="BV19" s="294">
        <f>IFERROR(SUM($V17:BV17)/SUM($V15:BV15),0)</f>
        <v>0</v>
      </c>
      <c r="BW19" s="294">
        <f>IFERROR(SUM($V17:BW17)/SUM($V15:BW15),0)</f>
        <v>0</v>
      </c>
      <c r="BX19" s="294">
        <f>IFERROR(SUM($V17:BX17)/SUM($V15:BX15),0)</f>
        <v>0</v>
      </c>
      <c r="BY19" s="294">
        <f>IFERROR(SUM($V17:BY17)/SUM($V15:BY15),0)</f>
        <v>0</v>
      </c>
      <c r="BZ19" s="294">
        <f>IFERROR(SUM($V17:BZ17)/SUM($V15:BZ15),0)</f>
        <v>0</v>
      </c>
      <c r="CA19" s="294">
        <f>IFERROR(SUM($V17:CA17)/SUM($V15:CA15),0)</f>
        <v>0</v>
      </c>
      <c r="CB19" s="294">
        <f>IFERROR(SUM($V17:CB17)/SUM($V15:CB15),0)</f>
        <v>0</v>
      </c>
      <c r="CC19" s="294">
        <f>IFERROR(SUM($V17:CC17)/SUM($V15:CC15),0)</f>
        <v>0</v>
      </c>
      <c r="CD19" s="294">
        <f>IFERROR(SUM($V17:CD17)/SUM($V15:CD15),0)</f>
        <v>0</v>
      </c>
      <c r="CE19" s="294">
        <f>IFERROR(SUM($V17:CE17)/SUM($V15:CE15),0)</f>
        <v>0</v>
      </c>
      <c r="CF19" s="294">
        <f>IFERROR(SUM($V17:CF17)/SUM($V15:CF15),0)</f>
        <v>0</v>
      </c>
      <c r="CG19" s="294">
        <f>IFERROR(SUM($V17:CG17)/SUM($V15:CG15),0)</f>
        <v>0</v>
      </c>
      <c r="CH19" s="294">
        <f>IFERROR(SUM($V17:CH17)/SUM($V15:CH15),0)</f>
        <v>0</v>
      </c>
      <c r="CI19" s="294">
        <f>IFERROR(SUM($V17:CI17)/SUM($V15:CI15),0)</f>
        <v>0</v>
      </c>
      <c r="CJ19" s="294">
        <f>IFERROR(SUM($V17:CJ17)/SUM($V15:CJ15),0)</f>
        <v>0</v>
      </c>
      <c r="CK19" s="294">
        <f>IFERROR(SUM($V17:CK17)/SUM($V15:CK15),0)</f>
        <v>0</v>
      </c>
      <c r="CL19" s="294">
        <f>IFERROR(SUM($V17:CL17)/SUM($V15:CL15),0)</f>
        <v>0</v>
      </c>
      <c r="CM19" s="294">
        <f>IFERROR(SUM($V17:CM17)/SUM($V15:CM15),0)</f>
        <v>0</v>
      </c>
      <c r="CN19" s="294">
        <f>IFERROR(SUM($V17:CN17)/SUM($V15:CN15),0)</f>
        <v>0</v>
      </c>
      <c r="CO19" s="294">
        <f>IFERROR(SUM($V17:CO17)/SUM($V15:CO15),0)</f>
        <v>0</v>
      </c>
      <c r="CP19" s="294">
        <f>IFERROR(SUM($V17:CP17)/SUM($V15:CP15),0)</f>
        <v>0</v>
      </c>
      <c r="CQ19" s="294">
        <f>IFERROR(SUM($V17:CQ17)/SUM($V15:CQ15),0)</f>
        <v>0</v>
      </c>
      <c r="CR19" s="294">
        <f>IFERROR(SUM($V17:CR17)/SUM($V15:CR15),0)</f>
        <v>0</v>
      </c>
      <c r="CS19" s="294">
        <f>IFERROR(SUM($V17:CS17)/SUM($V15:CS15),0)</f>
        <v>0</v>
      </c>
      <c r="CT19" s="294">
        <f>IFERROR(SUM($V17:CT17)/SUM($V15:CT15),0)</f>
        <v>0</v>
      </c>
      <c r="CU19" s="294">
        <f>IFERROR(SUM($V17:CU17)/SUM($V15:CU15),0)</f>
        <v>0</v>
      </c>
      <c r="CV19" s="294">
        <f>IFERROR(SUM($V17:CV17)/SUM($V15:CV15),0)</f>
        <v>0</v>
      </c>
      <c r="CW19" s="294">
        <f>IFERROR(SUM($V17:CW17)/SUM($V15:CW15),0)</f>
        <v>0</v>
      </c>
      <c r="CX19" s="294">
        <f>IFERROR(SUM($V17:CX17)/SUM($V15:CX15),0)</f>
        <v>0</v>
      </c>
      <c r="CY19" s="294">
        <f>IFERROR(SUM($V17:CY17)/SUM($V15:CY15),0)</f>
        <v>0</v>
      </c>
      <c r="CZ19" s="294">
        <f>IFERROR(SUM($V17:CZ17)/SUM($V15:CZ15),0)</f>
        <v>0</v>
      </c>
      <c r="DA19" s="294">
        <f>IFERROR(SUM($V17:DA17)/SUM($V15:DA15),0)</f>
        <v>0</v>
      </c>
      <c r="DB19" s="294">
        <f>IFERROR(SUM($V17:DB17)/SUM($V15:DB15),0)</f>
        <v>0</v>
      </c>
      <c r="DC19" s="294">
        <f>IFERROR(SUM($V17:DC17)/SUM($V15:DC15),0)</f>
        <v>0</v>
      </c>
      <c r="DD19" s="294">
        <f>IFERROR(SUM($V17:DD17)/SUM($V15:DD15),0)</f>
        <v>0</v>
      </c>
      <c r="DE19" s="294">
        <f>IFERROR(SUM($V17:DE17)/SUM($V15:DE15),0)</f>
        <v>0</v>
      </c>
      <c r="DF19" s="294">
        <f>IFERROR(SUM($V17:DF17)/SUM($V15:DF15),0)</f>
        <v>0</v>
      </c>
      <c r="DG19" s="294">
        <f>IFERROR(SUM($V17:DG17)/SUM($V15:DG15),0)</f>
        <v>0</v>
      </c>
      <c r="DH19" s="294">
        <f>IFERROR(SUM($V17:DH17)/SUM($V15:DH15),0)</f>
        <v>0</v>
      </c>
      <c r="DI19" s="294">
        <f>IFERROR(SUM($V17:DI17)/SUM($V15:DI15),0)</f>
        <v>0</v>
      </c>
      <c r="DJ19" s="294">
        <f>IFERROR(SUM($V17:DJ17)/SUM($V15:DJ15),0)</f>
        <v>0</v>
      </c>
      <c r="DK19" s="294">
        <f>IFERROR(SUM($V17:DK17)/SUM($V15:DK15),0)</f>
        <v>0</v>
      </c>
      <c r="DL19" s="294">
        <f>IFERROR(SUM($V17:DL17)/SUM($V15:DL15),0)</f>
        <v>0</v>
      </c>
      <c r="DM19" s="294">
        <f>IFERROR(SUM($V17:DM17)/SUM($V15:DM15),0)</f>
        <v>0</v>
      </c>
      <c r="DN19" s="294">
        <f>IFERROR(SUM($V17:DN17)/SUM($V15:DN15),0)</f>
        <v>0</v>
      </c>
      <c r="DO19" s="294">
        <f>IFERROR(SUM($V17:DO17)/SUM($V15:DO15),0)</f>
        <v>0</v>
      </c>
      <c r="DP19" s="294">
        <f>IFERROR(SUM($V17:DP17)/SUM($V15:DP15),0)</f>
        <v>0</v>
      </c>
      <c r="DQ19" s="294">
        <f>IFERROR(SUM($V17:DQ17)/SUM($V15:DQ15),0)</f>
        <v>0</v>
      </c>
      <c r="DR19" s="294">
        <f>IFERROR(SUM($V17:DR17)/SUM($V15:DR15),0)</f>
        <v>0</v>
      </c>
      <c r="DS19" s="294">
        <f>IFERROR(SUM($V17:DS17)/SUM($V15:DS15),0)</f>
        <v>0</v>
      </c>
      <c r="DT19" s="294">
        <f>IFERROR(SUM($V17:DT17)/SUM($V15:DT15),0)</f>
        <v>0</v>
      </c>
      <c r="DU19" s="294">
        <f>IFERROR(SUM($V17:DU17)/SUM($V15:DU15),0)</f>
        <v>0</v>
      </c>
      <c r="DV19" s="294">
        <f>IFERROR(SUM($V17:DV17)/SUM($V15:DV15),0)</f>
        <v>0</v>
      </c>
      <c r="DW19" s="294">
        <f>IFERROR(SUM($V17:DW17)/SUM($V15:DW15),0)</f>
        <v>0</v>
      </c>
      <c r="DX19" s="294">
        <f>IFERROR(SUM($V17:DX17)/SUM($V15:DX15),0)</f>
        <v>0</v>
      </c>
      <c r="DY19" s="294">
        <f>IFERROR(SUM($V17:DY17)/SUM($V15:DY15),0)</f>
        <v>0</v>
      </c>
      <c r="DZ19" s="294">
        <f>IFERROR(SUM($V17:DZ17)/SUM($V15:DZ15),0)</f>
        <v>0</v>
      </c>
      <c r="EA19" s="294">
        <f>IFERROR(SUM($V17:EA17)/SUM($V15:EA15),0)</f>
        <v>0</v>
      </c>
      <c r="EB19" s="294">
        <f>IFERROR(SUM($V17:EB17)/SUM($V15:EB15),0)</f>
        <v>0</v>
      </c>
      <c r="EC19" s="294">
        <f>IFERROR(SUM($V17:EC17)/SUM($V15:EC15),0)</f>
        <v>0</v>
      </c>
      <c r="ED19" s="295">
        <f>IFERROR(SUM($V17:ED17)/SUM($V15:ED15),0)</f>
        <v>0</v>
      </c>
    </row>
    <row r="20" spans="2:134" ht="16.05" customHeight="1" x14ac:dyDescent="0.25">
      <c r="B20" s="1042" t="str">
        <f>'B2-规划信息'!AK29</f>
        <v/>
      </c>
      <c r="C20" s="288" t="str">
        <f>IF($B20="","",$B$9)</f>
        <v/>
      </c>
      <c r="D20" s="288" t="str">
        <f>IF($B20="","",VLOOKUP($B20,'B2-规划信息'!$W$28:$Y$47,2,0))</f>
        <v/>
      </c>
      <c r="E20" s="288" t="str">
        <f>IF($B20="","",VLOOKUP($B20,'B2-规划信息'!$W$28:$Y$47,3,0))</f>
        <v/>
      </c>
      <c r="F20" s="239" t="str">
        <f>"签约"&amp;IF(D20="车位","个数","面积")</f>
        <v>签约面积</v>
      </c>
      <c r="G20" s="253" t="s">
        <v>352</v>
      </c>
      <c r="H20" s="991">
        <f>SUMIFS('B4-1销售回款【输入】'!L$4:L$123,'B4-1销售回款【输入】'!$C$4:$C$123,$C20,'B4-1销售回款【输入】'!$D$4:$D$123,$D20,'B4-1销售回款【输入】'!$E$4:$E$123,$E20,'B4-1销售回款【输入】'!$J$4:$J$123,$F20)</f>
        <v>0</v>
      </c>
      <c r="I20" s="278">
        <f>J20-H20</f>
        <v>0</v>
      </c>
      <c r="J20" s="988">
        <f>SUM(V20:ED20)</f>
        <v>0</v>
      </c>
      <c r="K20" s="463">
        <f ca="1">SUM(OFFSET(V20,,,1,MATCH('B1-基本信息'!$C$12,$V$3:$ED$3,1)))</f>
        <v>0</v>
      </c>
      <c r="L20" s="279">
        <f>SUMIF($V$1:$ED$1,L$3,$V20:$ED20)</f>
        <v>0</v>
      </c>
      <c r="M20" s="278">
        <f t="shared" ref="M20:U21" si="38">SUMIF($V$1:$ED$1,M$3,$V20:$ED20)</f>
        <v>0</v>
      </c>
      <c r="N20" s="278">
        <f t="shared" si="38"/>
        <v>0</v>
      </c>
      <c r="O20" s="278">
        <f>SUMIF($V$1:$ED$1,O$3,$V20:$ED20)</f>
        <v>0</v>
      </c>
      <c r="P20" s="278">
        <f t="shared" si="38"/>
        <v>0</v>
      </c>
      <c r="Q20" s="278">
        <f t="shared" si="38"/>
        <v>0</v>
      </c>
      <c r="R20" s="278">
        <f t="shared" si="38"/>
        <v>0</v>
      </c>
      <c r="S20" s="278">
        <f t="shared" si="38"/>
        <v>0</v>
      </c>
      <c r="T20" s="278">
        <f t="shared" si="38"/>
        <v>0</v>
      </c>
      <c r="U20" s="280">
        <f t="shared" si="38"/>
        <v>0</v>
      </c>
      <c r="V20" s="281">
        <f>SUMIFS('B4-1销售回款【输入】'!Y$4:Y$123,'B4-1销售回款【输入】'!$C$4:$C$123,$C20,'B4-1销售回款【输入】'!$D$4:$D$123,$D20,'B4-1销售回款【输入】'!$E$4:$E$123,$E20,'B4-1销售回款【输入】'!$J$4:$J$123,$F20)</f>
        <v>0</v>
      </c>
      <c r="W20" s="278">
        <f>SUMIFS('B4-1销售回款【输入】'!Z$4:Z$123,'B4-1销售回款【输入】'!$C$4:$C$123,$C20,'B4-1销售回款【输入】'!$D$4:$D$123,$D20,'B4-1销售回款【输入】'!$E$4:$E$123,$E20,'B4-1销售回款【输入】'!$J$4:$J$123,$F20)</f>
        <v>0</v>
      </c>
      <c r="X20" s="278">
        <f>SUMIFS('B4-1销售回款【输入】'!AA$4:AA$123,'B4-1销售回款【输入】'!$C$4:$C$123,$C20,'B4-1销售回款【输入】'!$D$4:$D$123,$D20,'B4-1销售回款【输入】'!$E$4:$E$123,$E20,'B4-1销售回款【输入】'!$J$4:$J$123,$F20)</f>
        <v>0</v>
      </c>
      <c r="Y20" s="278">
        <f>SUMIFS('B4-1销售回款【输入】'!AB$4:AB$123,'B4-1销售回款【输入】'!$C$4:$C$123,$C20,'B4-1销售回款【输入】'!$D$4:$D$123,$D20,'B4-1销售回款【输入】'!$E$4:$E$123,$E20,'B4-1销售回款【输入】'!$J$4:$J$123,$F20)</f>
        <v>0</v>
      </c>
      <c r="Z20" s="278">
        <f>SUMIFS('B4-1销售回款【输入】'!AC$4:AC$123,'B4-1销售回款【输入】'!$C$4:$C$123,$C20,'B4-1销售回款【输入】'!$D$4:$D$123,$D20,'B4-1销售回款【输入】'!$E$4:$E$123,$E20,'B4-1销售回款【输入】'!$J$4:$J$123,$F20)</f>
        <v>0</v>
      </c>
      <c r="AA20" s="278">
        <f>SUMIFS('B4-1销售回款【输入】'!AD$4:AD$123,'B4-1销售回款【输入】'!$C$4:$C$123,$C20,'B4-1销售回款【输入】'!$D$4:$D$123,$D20,'B4-1销售回款【输入】'!$E$4:$E$123,$E20,'B4-1销售回款【输入】'!$J$4:$J$123,$F20)</f>
        <v>0</v>
      </c>
      <c r="AB20" s="278">
        <f>SUMIFS('B4-1销售回款【输入】'!AE$4:AE$123,'B4-1销售回款【输入】'!$C$4:$C$123,$C20,'B4-1销售回款【输入】'!$D$4:$D$123,$D20,'B4-1销售回款【输入】'!$E$4:$E$123,$E20,'B4-1销售回款【输入】'!$J$4:$J$123,$F20)</f>
        <v>0</v>
      </c>
      <c r="AC20" s="278">
        <f>SUMIFS('B4-1销售回款【输入】'!AF$4:AF$123,'B4-1销售回款【输入】'!$C$4:$C$123,$C20,'B4-1销售回款【输入】'!$D$4:$D$123,$D20,'B4-1销售回款【输入】'!$E$4:$E$123,$E20,'B4-1销售回款【输入】'!$J$4:$J$123,$F20)</f>
        <v>0</v>
      </c>
      <c r="AD20" s="278">
        <f>SUMIFS('B4-1销售回款【输入】'!AG$4:AG$123,'B4-1销售回款【输入】'!$C$4:$C$123,$C20,'B4-1销售回款【输入】'!$D$4:$D$123,$D20,'B4-1销售回款【输入】'!$E$4:$E$123,$E20,'B4-1销售回款【输入】'!$J$4:$J$123,$F20)</f>
        <v>0</v>
      </c>
      <c r="AE20" s="278">
        <f>SUMIFS('B4-1销售回款【输入】'!AH$4:AH$123,'B4-1销售回款【输入】'!$C$4:$C$123,$C20,'B4-1销售回款【输入】'!$D$4:$D$123,$D20,'B4-1销售回款【输入】'!$E$4:$E$123,$E20,'B4-1销售回款【输入】'!$J$4:$J$123,$F20)</f>
        <v>0</v>
      </c>
      <c r="AF20" s="278">
        <f>SUMIFS('B4-1销售回款【输入】'!AI$4:AI$123,'B4-1销售回款【输入】'!$C$4:$C$123,$C20,'B4-1销售回款【输入】'!$D$4:$D$123,$D20,'B4-1销售回款【输入】'!$E$4:$E$123,$E20,'B4-1销售回款【输入】'!$J$4:$J$123,$F20)</f>
        <v>0</v>
      </c>
      <c r="AG20" s="278">
        <f>SUMIFS('B4-1销售回款【输入】'!AJ$4:AJ$123,'B4-1销售回款【输入】'!$C$4:$C$123,$C20,'B4-1销售回款【输入】'!$D$4:$D$123,$D20,'B4-1销售回款【输入】'!$E$4:$E$123,$E20,'B4-1销售回款【输入】'!$J$4:$J$123,$F20)</f>
        <v>0</v>
      </c>
      <c r="AH20" s="278">
        <f>SUMIFS('B4-1销售回款【输入】'!AK$4:AK$123,'B4-1销售回款【输入】'!$C$4:$C$123,$C20,'B4-1销售回款【输入】'!$D$4:$D$123,$D20,'B4-1销售回款【输入】'!$E$4:$E$123,$E20,'B4-1销售回款【输入】'!$J$4:$J$123,$F20)</f>
        <v>0</v>
      </c>
      <c r="AI20" s="278">
        <f>SUMIFS('B4-1销售回款【输入】'!AL$4:AL$123,'B4-1销售回款【输入】'!$C$4:$C$123,$C20,'B4-1销售回款【输入】'!$D$4:$D$123,$D20,'B4-1销售回款【输入】'!$E$4:$E$123,$E20,'B4-1销售回款【输入】'!$J$4:$J$123,$F20)</f>
        <v>0</v>
      </c>
      <c r="AJ20" s="278">
        <f>SUMIFS('B4-1销售回款【输入】'!AM$4:AM$123,'B4-1销售回款【输入】'!$C$4:$C$123,$C20,'B4-1销售回款【输入】'!$D$4:$D$123,$D20,'B4-1销售回款【输入】'!$E$4:$E$123,$E20,'B4-1销售回款【输入】'!$J$4:$J$123,$F20)</f>
        <v>0</v>
      </c>
      <c r="AK20" s="278">
        <f>SUMIFS('B4-1销售回款【输入】'!AN$4:AN$123,'B4-1销售回款【输入】'!$C$4:$C$123,$C20,'B4-1销售回款【输入】'!$D$4:$D$123,$D20,'B4-1销售回款【输入】'!$E$4:$E$123,$E20,'B4-1销售回款【输入】'!$J$4:$J$123,$F20)</f>
        <v>0</v>
      </c>
      <c r="AL20" s="278">
        <f>SUMIFS('B4-1销售回款【输入】'!AO$4:AO$123,'B4-1销售回款【输入】'!$C$4:$C$123,$C20,'B4-1销售回款【输入】'!$D$4:$D$123,$D20,'B4-1销售回款【输入】'!$E$4:$E$123,$E20,'B4-1销售回款【输入】'!$J$4:$J$123,$F20)</f>
        <v>0</v>
      </c>
      <c r="AM20" s="278">
        <f>SUMIFS('B4-1销售回款【输入】'!AP$4:AP$123,'B4-1销售回款【输入】'!$C$4:$C$123,$C20,'B4-1销售回款【输入】'!$D$4:$D$123,$D20,'B4-1销售回款【输入】'!$E$4:$E$123,$E20,'B4-1销售回款【输入】'!$J$4:$J$123,$F20)</f>
        <v>0</v>
      </c>
      <c r="AN20" s="278">
        <f>SUMIFS('B4-1销售回款【输入】'!AQ$4:AQ$123,'B4-1销售回款【输入】'!$C$4:$C$123,$C20,'B4-1销售回款【输入】'!$D$4:$D$123,$D20,'B4-1销售回款【输入】'!$E$4:$E$123,$E20,'B4-1销售回款【输入】'!$J$4:$J$123,$F20)</f>
        <v>0</v>
      </c>
      <c r="AO20" s="278">
        <f>SUMIFS('B4-1销售回款【输入】'!AR$4:AR$123,'B4-1销售回款【输入】'!$C$4:$C$123,$C20,'B4-1销售回款【输入】'!$D$4:$D$123,$D20,'B4-1销售回款【输入】'!$E$4:$E$123,$E20,'B4-1销售回款【输入】'!$J$4:$J$123,$F20)</f>
        <v>0</v>
      </c>
      <c r="AP20" s="278">
        <f>SUMIFS('B4-1销售回款【输入】'!AS$4:AS$123,'B4-1销售回款【输入】'!$C$4:$C$123,$C20,'B4-1销售回款【输入】'!$D$4:$D$123,$D20,'B4-1销售回款【输入】'!$E$4:$E$123,$E20,'B4-1销售回款【输入】'!$J$4:$J$123,$F20)</f>
        <v>0</v>
      </c>
      <c r="AQ20" s="278">
        <f>SUMIFS('B4-1销售回款【输入】'!AT$4:AT$123,'B4-1销售回款【输入】'!$C$4:$C$123,$C20,'B4-1销售回款【输入】'!$D$4:$D$123,$D20,'B4-1销售回款【输入】'!$E$4:$E$123,$E20,'B4-1销售回款【输入】'!$J$4:$J$123,$F20)</f>
        <v>0</v>
      </c>
      <c r="AR20" s="278">
        <f>SUMIFS('B4-1销售回款【输入】'!AU$4:AU$123,'B4-1销售回款【输入】'!$C$4:$C$123,$C20,'B4-1销售回款【输入】'!$D$4:$D$123,$D20,'B4-1销售回款【输入】'!$E$4:$E$123,$E20,'B4-1销售回款【输入】'!$J$4:$J$123,$F20)</f>
        <v>0</v>
      </c>
      <c r="AS20" s="278">
        <f>SUMIFS('B4-1销售回款【输入】'!AV$4:AV$123,'B4-1销售回款【输入】'!$C$4:$C$123,$C20,'B4-1销售回款【输入】'!$D$4:$D$123,$D20,'B4-1销售回款【输入】'!$E$4:$E$123,$E20,'B4-1销售回款【输入】'!$J$4:$J$123,$F20)</f>
        <v>0</v>
      </c>
      <c r="AT20" s="278">
        <f>SUMIFS('B4-1销售回款【输入】'!AW$4:AW$123,'B4-1销售回款【输入】'!$C$4:$C$123,$C20,'B4-1销售回款【输入】'!$D$4:$D$123,$D20,'B4-1销售回款【输入】'!$E$4:$E$123,$E20,'B4-1销售回款【输入】'!$J$4:$J$123,$F20)</f>
        <v>0</v>
      </c>
      <c r="AU20" s="278">
        <f>SUMIFS('B4-1销售回款【输入】'!AX$4:AX$123,'B4-1销售回款【输入】'!$C$4:$C$123,$C20,'B4-1销售回款【输入】'!$D$4:$D$123,$D20,'B4-1销售回款【输入】'!$E$4:$E$123,$E20,'B4-1销售回款【输入】'!$J$4:$J$123,$F20)</f>
        <v>0</v>
      </c>
      <c r="AV20" s="278">
        <f>SUMIFS('B4-1销售回款【输入】'!AY$4:AY$123,'B4-1销售回款【输入】'!$C$4:$C$123,$C20,'B4-1销售回款【输入】'!$D$4:$D$123,$D20,'B4-1销售回款【输入】'!$E$4:$E$123,$E20,'B4-1销售回款【输入】'!$J$4:$J$123,$F20)</f>
        <v>0</v>
      </c>
      <c r="AW20" s="278">
        <f>SUMIFS('B4-1销售回款【输入】'!AZ$4:AZ$123,'B4-1销售回款【输入】'!$C$4:$C$123,$C20,'B4-1销售回款【输入】'!$D$4:$D$123,$D20,'B4-1销售回款【输入】'!$E$4:$E$123,$E20,'B4-1销售回款【输入】'!$J$4:$J$123,$F20)</f>
        <v>0</v>
      </c>
      <c r="AX20" s="278">
        <f>SUMIFS('B4-1销售回款【输入】'!BA$4:BA$123,'B4-1销售回款【输入】'!$C$4:$C$123,$C20,'B4-1销售回款【输入】'!$D$4:$D$123,$D20,'B4-1销售回款【输入】'!$E$4:$E$123,$E20,'B4-1销售回款【输入】'!$J$4:$J$123,$F20)</f>
        <v>0</v>
      </c>
      <c r="AY20" s="278">
        <f>SUMIFS('B4-1销售回款【输入】'!BB$4:BB$123,'B4-1销售回款【输入】'!$C$4:$C$123,$C20,'B4-1销售回款【输入】'!$D$4:$D$123,$D20,'B4-1销售回款【输入】'!$E$4:$E$123,$E20,'B4-1销售回款【输入】'!$J$4:$J$123,$F20)</f>
        <v>0</v>
      </c>
      <c r="AZ20" s="278">
        <f>SUMIFS('B4-1销售回款【输入】'!BC$4:BC$123,'B4-1销售回款【输入】'!$C$4:$C$123,$C20,'B4-1销售回款【输入】'!$D$4:$D$123,$D20,'B4-1销售回款【输入】'!$E$4:$E$123,$E20,'B4-1销售回款【输入】'!$J$4:$J$123,$F20)</f>
        <v>0</v>
      </c>
      <c r="BA20" s="278">
        <f>SUMIFS('B4-1销售回款【输入】'!BD$4:BD$123,'B4-1销售回款【输入】'!$C$4:$C$123,$C20,'B4-1销售回款【输入】'!$D$4:$D$123,$D20,'B4-1销售回款【输入】'!$E$4:$E$123,$E20,'B4-1销售回款【输入】'!$J$4:$J$123,$F20)</f>
        <v>0</v>
      </c>
      <c r="BB20" s="278">
        <f>SUMIFS('B4-1销售回款【输入】'!BE$4:BE$123,'B4-1销售回款【输入】'!$C$4:$C$123,$C20,'B4-1销售回款【输入】'!$D$4:$D$123,$D20,'B4-1销售回款【输入】'!$E$4:$E$123,$E20,'B4-1销售回款【输入】'!$J$4:$J$123,$F20)</f>
        <v>0</v>
      </c>
      <c r="BC20" s="278">
        <f>SUMIFS('B4-1销售回款【输入】'!BF$4:BF$123,'B4-1销售回款【输入】'!$C$4:$C$123,$C20,'B4-1销售回款【输入】'!$D$4:$D$123,$D20,'B4-1销售回款【输入】'!$E$4:$E$123,$E20,'B4-1销售回款【输入】'!$J$4:$J$123,$F20)</f>
        <v>0</v>
      </c>
      <c r="BD20" s="278">
        <f>SUMIFS('B4-1销售回款【输入】'!BG$4:BG$123,'B4-1销售回款【输入】'!$C$4:$C$123,$C20,'B4-1销售回款【输入】'!$D$4:$D$123,$D20,'B4-1销售回款【输入】'!$E$4:$E$123,$E20,'B4-1销售回款【输入】'!$J$4:$J$123,$F20)</f>
        <v>0</v>
      </c>
      <c r="BE20" s="278">
        <f>SUMIFS('B4-1销售回款【输入】'!BH$4:BH$123,'B4-1销售回款【输入】'!$C$4:$C$123,$C20,'B4-1销售回款【输入】'!$D$4:$D$123,$D20,'B4-1销售回款【输入】'!$E$4:$E$123,$E20,'B4-1销售回款【输入】'!$J$4:$J$123,$F20)</f>
        <v>0</v>
      </c>
      <c r="BF20" s="278">
        <f>SUMIFS('B4-1销售回款【输入】'!BI$4:BI$123,'B4-1销售回款【输入】'!$C$4:$C$123,$C20,'B4-1销售回款【输入】'!$D$4:$D$123,$D20,'B4-1销售回款【输入】'!$E$4:$E$123,$E20,'B4-1销售回款【输入】'!$J$4:$J$123,$F20)</f>
        <v>0</v>
      </c>
      <c r="BG20" s="278">
        <f>SUMIFS('B4-1销售回款【输入】'!BJ$4:BJ$123,'B4-1销售回款【输入】'!$C$4:$C$123,$C20,'B4-1销售回款【输入】'!$D$4:$D$123,$D20,'B4-1销售回款【输入】'!$E$4:$E$123,$E20,'B4-1销售回款【输入】'!$J$4:$J$123,$F20)</f>
        <v>0</v>
      </c>
      <c r="BH20" s="278">
        <f>SUMIFS('B4-1销售回款【输入】'!BK$4:BK$123,'B4-1销售回款【输入】'!$C$4:$C$123,$C20,'B4-1销售回款【输入】'!$D$4:$D$123,$D20,'B4-1销售回款【输入】'!$E$4:$E$123,$E20,'B4-1销售回款【输入】'!$J$4:$J$123,$F20)</f>
        <v>0</v>
      </c>
      <c r="BI20" s="278">
        <f>SUMIFS('B4-1销售回款【输入】'!BL$4:BL$123,'B4-1销售回款【输入】'!$C$4:$C$123,$C20,'B4-1销售回款【输入】'!$D$4:$D$123,$D20,'B4-1销售回款【输入】'!$E$4:$E$123,$E20,'B4-1销售回款【输入】'!$J$4:$J$123,$F20)</f>
        <v>0</v>
      </c>
      <c r="BJ20" s="278">
        <f>SUMIFS('B4-1销售回款【输入】'!BM$4:BM$123,'B4-1销售回款【输入】'!$C$4:$C$123,$C20,'B4-1销售回款【输入】'!$D$4:$D$123,$D20,'B4-1销售回款【输入】'!$E$4:$E$123,$E20,'B4-1销售回款【输入】'!$J$4:$J$123,$F20)</f>
        <v>0</v>
      </c>
      <c r="BK20" s="278">
        <f>SUMIFS('B4-1销售回款【输入】'!BN$4:BN$123,'B4-1销售回款【输入】'!$C$4:$C$123,$C20,'B4-1销售回款【输入】'!$D$4:$D$123,$D20,'B4-1销售回款【输入】'!$E$4:$E$123,$E20,'B4-1销售回款【输入】'!$J$4:$J$123,$F20)</f>
        <v>0</v>
      </c>
      <c r="BL20" s="278">
        <f>SUMIFS('B4-1销售回款【输入】'!BO$4:BO$123,'B4-1销售回款【输入】'!$C$4:$C$123,$C20,'B4-1销售回款【输入】'!$D$4:$D$123,$D20,'B4-1销售回款【输入】'!$E$4:$E$123,$E20,'B4-1销售回款【输入】'!$J$4:$J$123,$F20)</f>
        <v>0</v>
      </c>
      <c r="BM20" s="278">
        <f>SUMIFS('B4-1销售回款【输入】'!BP$4:BP$123,'B4-1销售回款【输入】'!$C$4:$C$123,$C20,'B4-1销售回款【输入】'!$D$4:$D$123,$D20,'B4-1销售回款【输入】'!$E$4:$E$123,$E20,'B4-1销售回款【输入】'!$J$4:$J$123,$F20)</f>
        <v>0</v>
      </c>
      <c r="BN20" s="278">
        <f>SUMIFS('B4-1销售回款【输入】'!BQ$4:BQ$123,'B4-1销售回款【输入】'!$C$4:$C$123,$C20,'B4-1销售回款【输入】'!$D$4:$D$123,$D20,'B4-1销售回款【输入】'!$E$4:$E$123,$E20,'B4-1销售回款【输入】'!$J$4:$J$123,$F20)</f>
        <v>0</v>
      </c>
      <c r="BO20" s="278">
        <f>SUMIFS('B4-1销售回款【输入】'!BR$4:BR$123,'B4-1销售回款【输入】'!$C$4:$C$123,$C20,'B4-1销售回款【输入】'!$D$4:$D$123,$D20,'B4-1销售回款【输入】'!$E$4:$E$123,$E20,'B4-1销售回款【输入】'!$J$4:$J$123,$F20)</f>
        <v>0</v>
      </c>
      <c r="BP20" s="278">
        <f>SUMIFS('B4-1销售回款【输入】'!BS$4:BS$123,'B4-1销售回款【输入】'!$C$4:$C$123,$C20,'B4-1销售回款【输入】'!$D$4:$D$123,$D20,'B4-1销售回款【输入】'!$E$4:$E$123,$E20,'B4-1销售回款【输入】'!$J$4:$J$123,$F20)</f>
        <v>0</v>
      </c>
      <c r="BQ20" s="278">
        <f>SUMIFS('B4-1销售回款【输入】'!BT$4:BT$123,'B4-1销售回款【输入】'!$C$4:$C$123,$C20,'B4-1销售回款【输入】'!$D$4:$D$123,$D20,'B4-1销售回款【输入】'!$E$4:$E$123,$E20,'B4-1销售回款【输入】'!$J$4:$J$123,$F20)</f>
        <v>0</v>
      </c>
      <c r="BR20" s="278">
        <f>SUMIFS('B4-1销售回款【输入】'!BU$4:BU$123,'B4-1销售回款【输入】'!$C$4:$C$123,$C20,'B4-1销售回款【输入】'!$D$4:$D$123,$D20,'B4-1销售回款【输入】'!$E$4:$E$123,$E20,'B4-1销售回款【输入】'!$J$4:$J$123,$F20)</f>
        <v>0</v>
      </c>
      <c r="BS20" s="278">
        <f>SUMIFS('B4-1销售回款【输入】'!BV$4:BV$123,'B4-1销售回款【输入】'!$C$4:$C$123,$C20,'B4-1销售回款【输入】'!$D$4:$D$123,$D20,'B4-1销售回款【输入】'!$E$4:$E$123,$E20,'B4-1销售回款【输入】'!$J$4:$J$123,$F20)</f>
        <v>0</v>
      </c>
      <c r="BT20" s="278">
        <f>SUMIFS('B4-1销售回款【输入】'!BW$4:BW$123,'B4-1销售回款【输入】'!$C$4:$C$123,$C20,'B4-1销售回款【输入】'!$D$4:$D$123,$D20,'B4-1销售回款【输入】'!$E$4:$E$123,$E20,'B4-1销售回款【输入】'!$J$4:$J$123,$F20)</f>
        <v>0</v>
      </c>
      <c r="BU20" s="278">
        <f>SUMIFS('B4-1销售回款【输入】'!BX$4:BX$123,'B4-1销售回款【输入】'!$C$4:$C$123,$C20,'B4-1销售回款【输入】'!$D$4:$D$123,$D20,'B4-1销售回款【输入】'!$E$4:$E$123,$E20,'B4-1销售回款【输入】'!$J$4:$J$123,$F20)</f>
        <v>0</v>
      </c>
      <c r="BV20" s="278">
        <f>SUMIFS('B4-1销售回款【输入】'!BY$4:BY$123,'B4-1销售回款【输入】'!$C$4:$C$123,$C20,'B4-1销售回款【输入】'!$D$4:$D$123,$D20,'B4-1销售回款【输入】'!$E$4:$E$123,$E20,'B4-1销售回款【输入】'!$J$4:$J$123,$F20)</f>
        <v>0</v>
      </c>
      <c r="BW20" s="278">
        <f>SUMIFS('B4-1销售回款【输入】'!BZ$4:BZ$123,'B4-1销售回款【输入】'!$C$4:$C$123,$C20,'B4-1销售回款【输入】'!$D$4:$D$123,$D20,'B4-1销售回款【输入】'!$E$4:$E$123,$E20,'B4-1销售回款【输入】'!$J$4:$J$123,$F20)</f>
        <v>0</v>
      </c>
      <c r="BX20" s="278">
        <f>SUMIFS('B4-1销售回款【输入】'!CA$4:CA$123,'B4-1销售回款【输入】'!$C$4:$C$123,$C20,'B4-1销售回款【输入】'!$D$4:$D$123,$D20,'B4-1销售回款【输入】'!$E$4:$E$123,$E20,'B4-1销售回款【输入】'!$J$4:$J$123,$F20)</f>
        <v>0</v>
      </c>
      <c r="BY20" s="278">
        <f>SUMIFS('B4-1销售回款【输入】'!CB$4:CB$123,'B4-1销售回款【输入】'!$C$4:$C$123,$C20,'B4-1销售回款【输入】'!$D$4:$D$123,$D20,'B4-1销售回款【输入】'!$E$4:$E$123,$E20,'B4-1销售回款【输入】'!$J$4:$J$123,$F20)</f>
        <v>0</v>
      </c>
      <c r="BZ20" s="278">
        <f>SUMIFS('B4-1销售回款【输入】'!CC$4:CC$123,'B4-1销售回款【输入】'!$C$4:$C$123,$C20,'B4-1销售回款【输入】'!$D$4:$D$123,$D20,'B4-1销售回款【输入】'!$E$4:$E$123,$E20,'B4-1销售回款【输入】'!$J$4:$J$123,$F20)</f>
        <v>0</v>
      </c>
      <c r="CA20" s="278">
        <f>SUMIFS('B4-1销售回款【输入】'!CD$4:CD$123,'B4-1销售回款【输入】'!$C$4:$C$123,$C20,'B4-1销售回款【输入】'!$D$4:$D$123,$D20,'B4-1销售回款【输入】'!$E$4:$E$123,$E20,'B4-1销售回款【输入】'!$J$4:$J$123,$F20)</f>
        <v>0</v>
      </c>
      <c r="CB20" s="278">
        <f>SUMIFS('B4-1销售回款【输入】'!CE$4:CE$123,'B4-1销售回款【输入】'!$C$4:$C$123,$C20,'B4-1销售回款【输入】'!$D$4:$D$123,$D20,'B4-1销售回款【输入】'!$E$4:$E$123,$E20,'B4-1销售回款【输入】'!$J$4:$J$123,$F20)</f>
        <v>0</v>
      </c>
      <c r="CC20" s="278">
        <f>SUMIFS('B4-1销售回款【输入】'!CF$4:CF$123,'B4-1销售回款【输入】'!$C$4:$C$123,$C20,'B4-1销售回款【输入】'!$D$4:$D$123,$D20,'B4-1销售回款【输入】'!$E$4:$E$123,$E20,'B4-1销售回款【输入】'!$J$4:$J$123,$F20)</f>
        <v>0</v>
      </c>
      <c r="CD20" s="278">
        <f>SUMIFS('B4-1销售回款【输入】'!CG$4:CG$123,'B4-1销售回款【输入】'!$C$4:$C$123,$C20,'B4-1销售回款【输入】'!$D$4:$D$123,$D20,'B4-1销售回款【输入】'!$E$4:$E$123,$E20,'B4-1销售回款【输入】'!$J$4:$J$123,$F20)</f>
        <v>0</v>
      </c>
      <c r="CE20" s="278">
        <f>SUMIFS('B4-1销售回款【输入】'!CH$4:CH$123,'B4-1销售回款【输入】'!$C$4:$C$123,$C20,'B4-1销售回款【输入】'!$D$4:$D$123,$D20,'B4-1销售回款【输入】'!$E$4:$E$123,$E20,'B4-1销售回款【输入】'!$J$4:$J$123,$F20)</f>
        <v>0</v>
      </c>
      <c r="CF20" s="278">
        <f>SUMIFS('B4-1销售回款【输入】'!CI$4:CI$123,'B4-1销售回款【输入】'!$C$4:$C$123,$C20,'B4-1销售回款【输入】'!$D$4:$D$123,$D20,'B4-1销售回款【输入】'!$E$4:$E$123,$E20,'B4-1销售回款【输入】'!$J$4:$J$123,$F20)</f>
        <v>0</v>
      </c>
      <c r="CG20" s="278">
        <f>SUMIFS('B4-1销售回款【输入】'!CJ$4:CJ$123,'B4-1销售回款【输入】'!$C$4:$C$123,$C20,'B4-1销售回款【输入】'!$D$4:$D$123,$D20,'B4-1销售回款【输入】'!$E$4:$E$123,$E20,'B4-1销售回款【输入】'!$J$4:$J$123,$F20)</f>
        <v>0</v>
      </c>
      <c r="CH20" s="278">
        <f>SUMIFS('B4-1销售回款【输入】'!CK$4:CK$123,'B4-1销售回款【输入】'!$C$4:$C$123,$C20,'B4-1销售回款【输入】'!$D$4:$D$123,$D20,'B4-1销售回款【输入】'!$E$4:$E$123,$E20,'B4-1销售回款【输入】'!$J$4:$J$123,$F20)</f>
        <v>0</v>
      </c>
      <c r="CI20" s="278">
        <f>SUMIFS('B4-1销售回款【输入】'!CL$4:CL$123,'B4-1销售回款【输入】'!$C$4:$C$123,$C20,'B4-1销售回款【输入】'!$D$4:$D$123,$D20,'B4-1销售回款【输入】'!$E$4:$E$123,$E20,'B4-1销售回款【输入】'!$J$4:$J$123,$F20)</f>
        <v>0</v>
      </c>
      <c r="CJ20" s="278">
        <f>SUMIFS('B4-1销售回款【输入】'!CM$4:CM$123,'B4-1销售回款【输入】'!$C$4:$C$123,$C20,'B4-1销售回款【输入】'!$D$4:$D$123,$D20,'B4-1销售回款【输入】'!$E$4:$E$123,$E20,'B4-1销售回款【输入】'!$J$4:$J$123,$F20)</f>
        <v>0</v>
      </c>
      <c r="CK20" s="278">
        <f>SUMIFS('B4-1销售回款【输入】'!CN$4:CN$123,'B4-1销售回款【输入】'!$C$4:$C$123,$C20,'B4-1销售回款【输入】'!$D$4:$D$123,$D20,'B4-1销售回款【输入】'!$E$4:$E$123,$E20,'B4-1销售回款【输入】'!$J$4:$J$123,$F20)</f>
        <v>0</v>
      </c>
      <c r="CL20" s="278">
        <f>SUMIFS('B4-1销售回款【输入】'!CO$4:CO$123,'B4-1销售回款【输入】'!$C$4:$C$123,$C20,'B4-1销售回款【输入】'!$D$4:$D$123,$D20,'B4-1销售回款【输入】'!$E$4:$E$123,$E20,'B4-1销售回款【输入】'!$J$4:$J$123,$F20)</f>
        <v>0</v>
      </c>
      <c r="CM20" s="278">
        <f>SUMIFS('B4-1销售回款【输入】'!CP$4:CP$123,'B4-1销售回款【输入】'!$C$4:$C$123,$C20,'B4-1销售回款【输入】'!$D$4:$D$123,$D20,'B4-1销售回款【输入】'!$E$4:$E$123,$E20,'B4-1销售回款【输入】'!$J$4:$J$123,$F20)</f>
        <v>0</v>
      </c>
      <c r="CN20" s="278">
        <f>SUMIFS('B4-1销售回款【输入】'!CQ$4:CQ$123,'B4-1销售回款【输入】'!$C$4:$C$123,$C20,'B4-1销售回款【输入】'!$D$4:$D$123,$D20,'B4-1销售回款【输入】'!$E$4:$E$123,$E20,'B4-1销售回款【输入】'!$J$4:$J$123,$F20)</f>
        <v>0</v>
      </c>
      <c r="CO20" s="278">
        <f>SUMIFS('B4-1销售回款【输入】'!CR$4:CR$123,'B4-1销售回款【输入】'!$C$4:$C$123,$C20,'B4-1销售回款【输入】'!$D$4:$D$123,$D20,'B4-1销售回款【输入】'!$E$4:$E$123,$E20,'B4-1销售回款【输入】'!$J$4:$J$123,$F20)</f>
        <v>0</v>
      </c>
      <c r="CP20" s="278">
        <f>SUMIFS('B4-1销售回款【输入】'!CS$4:CS$123,'B4-1销售回款【输入】'!$C$4:$C$123,$C20,'B4-1销售回款【输入】'!$D$4:$D$123,$D20,'B4-1销售回款【输入】'!$E$4:$E$123,$E20,'B4-1销售回款【输入】'!$J$4:$J$123,$F20)</f>
        <v>0</v>
      </c>
      <c r="CQ20" s="278">
        <f>SUMIFS('B4-1销售回款【输入】'!CT$4:CT$123,'B4-1销售回款【输入】'!$C$4:$C$123,$C20,'B4-1销售回款【输入】'!$D$4:$D$123,$D20,'B4-1销售回款【输入】'!$E$4:$E$123,$E20,'B4-1销售回款【输入】'!$J$4:$J$123,$F20)</f>
        <v>0</v>
      </c>
      <c r="CR20" s="278">
        <f>SUMIFS('B4-1销售回款【输入】'!CU$4:CU$123,'B4-1销售回款【输入】'!$C$4:$C$123,$C20,'B4-1销售回款【输入】'!$D$4:$D$123,$D20,'B4-1销售回款【输入】'!$E$4:$E$123,$E20,'B4-1销售回款【输入】'!$J$4:$J$123,$F20)</f>
        <v>0</v>
      </c>
      <c r="CS20" s="278">
        <f>SUMIFS('B4-1销售回款【输入】'!CV$4:CV$123,'B4-1销售回款【输入】'!$C$4:$C$123,$C20,'B4-1销售回款【输入】'!$D$4:$D$123,$D20,'B4-1销售回款【输入】'!$E$4:$E$123,$E20,'B4-1销售回款【输入】'!$J$4:$J$123,$F20)</f>
        <v>0</v>
      </c>
      <c r="CT20" s="278">
        <f>SUMIFS('B4-1销售回款【输入】'!CW$4:CW$123,'B4-1销售回款【输入】'!$C$4:$C$123,$C20,'B4-1销售回款【输入】'!$D$4:$D$123,$D20,'B4-1销售回款【输入】'!$E$4:$E$123,$E20,'B4-1销售回款【输入】'!$J$4:$J$123,$F20)</f>
        <v>0</v>
      </c>
      <c r="CU20" s="278">
        <f>SUMIFS('B4-1销售回款【输入】'!CX$4:CX$123,'B4-1销售回款【输入】'!$C$4:$C$123,$C20,'B4-1销售回款【输入】'!$D$4:$D$123,$D20,'B4-1销售回款【输入】'!$E$4:$E$123,$E20,'B4-1销售回款【输入】'!$J$4:$J$123,$F20)</f>
        <v>0</v>
      </c>
      <c r="CV20" s="278">
        <f>SUMIFS('B4-1销售回款【输入】'!CY$4:CY$123,'B4-1销售回款【输入】'!$C$4:$C$123,$C20,'B4-1销售回款【输入】'!$D$4:$D$123,$D20,'B4-1销售回款【输入】'!$E$4:$E$123,$E20,'B4-1销售回款【输入】'!$J$4:$J$123,$F20)</f>
        <v>0</v>
      </c>
      <c r="CW20" s="278">
        <f>SUMIFS('B4-1销售回款【输入】'!CZ$4:CZ$123,'B4-1销售回款【输入】'!$C$4:$C$123,$C20,'B4-1销售回款【输入】'!$D$4:$D$123,$D20,'B4-1销售回款【输入】'!$E$4:$E$123,$E20,'B4-1销售回款【输入】'!$J$4:$J$123,$F20)</f>
        <v>0</v>
      </c>
      <c r="CX20" s="278">
        <f>SUMIFS('B4-1销售回款【输入】'!DA$4:DA$123,'B4-1销售回款【输入】'!$C$4:$C$123,$C20,'B4-1销售回款【输入】'!$D$4:$D$123,$D20,'B4-1销售回款【输入】'!$E$4:$E$123,$E20,'B4-1销售回款【输入】'!$J$4:$J$123,$F20)</f>
        <v>0</v>
      </c>
      <c r="CY20" s="278">
        <f>SUMIFS('B4-1销售回款【输入】'!DB$4:DB$123,'B4-1销售回款【输入】'!$C$4:$C$123,$C20,'B4-1销售回款【输入】'!$D$4:$D$123,$D20,'B4-1销售回款【输入】'!$E$4:$E$123,$E20,'B4-1销售回款【输入】'!$J$4:$J$123,$F20)</f>
        <v>0</v>
      </c>
      <c r="CZ20" s="278">
        <f>SUMIFS('B4-1销售回款【输入】'!DC$4:DC$123,'B4-1销售回款【输入】'!$C$4:$C$123,$C20,'B4-1销售回款【输入】'!$D$4:$D$123,$D20,'B4-1销售回款【输入】'!$E$4:$E$123,$E20,'B4-1销售回款【输入】'!$J$4:$J$123,$F20)</f>
        <v>0</v>
      </c>
      <c r="DA20" s="278">
        <f>SUMIFS('B4-1销售回款【输入】'!DD$4:DD$123,'B4-1销售回款【输入】'!$C$4:$C$123,$C20,'B4-1销售回款【输入】'!$D$4:$D$123,$D20,'B4-1销售回款【输入】'!$E$4:$E$123,$E20,'B4-1销售回款【输入】'!$J$4:$J$123,$F20)</f>
        <v>0</v>
      </c>
      <c r="DB20" s="278">
        <f>SUMIFS('B4-1销售回款【输入】'!DE$4:DE$123,'B4-1销售回款【输入】'!$C$4:$C$123,$C20,'B4-1销售回款【输入】'!$D$4:$D$123,$D20,'B4-1销售回款【输入】'!$E$4:$E$123,$E20,'B4-1销售回款【输入】'!$J$4:$J$123,$F20)</f>
        <v>0</v>
      </c>
      <c r="DC20" s="278">
        <f>SUMIFS('B4-1销售回款【输入】'!DF$4:DF$123,'B4-1销售回款【输入】'!$C$4:$C$123,$C20,'B4-1销售回款【输入】'!$D$4:$D$123,$D20,'B4-1销售回款【输入】'!$E$4:$E$123,$E20,'B4-1销售回款【输入】'!$J$4:$J$123,$F20)</f>
        <v>0</v>
      </c>
      <c r="DD20" s="278">
        <f>SUMIFS('B4-1销售回款【输入】'!DG$4:DG$123,'B4-1销售回款【输入】'!$C$4:$C$123,$C20,'B4-1销售回款【输入】'!$D$4:$D$123,$D20,'B4-1销售回款【输入】'!$E$4:$E$123,$E20,'B4-1销售回款【输入】'!$J$4:$J$123,$F20)</f>
        <v>0</v>
      </c>
      <c r="DE20" s="278">
        <f>SUMIFS('B4-1销售回款【输入】'!DH$4:DH$123,'B4-1销售回款【输入】'!$C$4:$C$123,$C20,'B4-1销售回款【输入】'!$D$4:$D$123,$D20,'B4-1销售回款【输入】'!$E$4:$E$123,$E20,'B4-1销售回款【输入】'!$J$4:$J$123,$F20)</f>
        <v>0</v>
      </c>
      <c r="DF20" s="278">
        <f>SUMIFS('B4-1销售回款【输入】'!DI$4:DI$123,'B4-1销售回款【输入】'!$C$4:$C$123,$C20,'B4-1销售回款【输入】'!$D$4:$D$123,$D20,'B4-1销售回款【输入】'!$E$4:$E$123,$E20,'B4-1销售回款【输入】'!$J$4:$J$123,$F20)</f>
        <v>0</v>
      </c>
      <c r="DG20" s="278">
        <f>SUMIFS('B4-1销售回款【输入】'!DJ$4:DJ$123,'B4-1销售回款【输入】'!$C$4:$C$123,$C20,'B4-1销售回款【输入】'!$D$4:$D$123,$D20,'B4-1销售回款【输入】'!$E$4:$E$123,$E20,'B4-1销售回款【输入】'!$J$4:$J$123,$F20)</f>
        <v>0</v>
      </c>
      <c r="DH20" s="278">
        <f>SUMIFS('B4-1销售回款【输入】'!DK$4:DK$123,'B4-1销售回款【输入】'!$C$4:$C$123,$C20,'B4-1销售回款【输入】'!$D$4:$D$123,$D20,'B4-1销售回款【输入】'!$E$4:$E$123,$E20,'B4-1销售回款【输入】'!$J$4:$J$123,$F20)</f>
        <v>0</v>
      </c>
      <c r="DI20" s="278">
        <f>SUMIFS('B4-1销售回款【输入】'!DL$4:DL$123,'B4-1销售回款【输入】'!$C$4:$C$123,$C20,'B4-1销售回款【输入】'!$D$4:$D$123,$D20,'B4-1销售回款【输入】'!$E$4:$E$123,$E20,'B4-1销售回款【输入】'!$J$4:$J$123,$F20)</f>
        <v>0</v>
      </c>
      <c r="DJ20" s="278">
        <f>SUMIFS('B4-1销售回款【输入】'!DM$4:DM$123,'B4-1销售回款【输入】'!$C$4:$C$123,$C20,'B4-1销售回款【输入】'!$D$4:$D$123,$D20,'B4-1销售回款【输入】'!$E$4:$E$123,$E20,'B4-1销售回款【输入】'!$J$4:$J$123,$F20)</f>
        <v>0</v>
      </c>
      <c r="DK20" s="278">
        <f>SUMIFS('B4-1销售回款【输入】'!DN$4:DN$123,'B4-1销售回款【输入】'!$C$4:$C$123,$C20,'B4-1销售回款【输入】'!$D$4:$D$123,$D20,'B4-1销售回款【输入】'!$E$4:$E$123,$E20,'B4-1销售回款【输入】'!$J$4:$J$123,$F20)</f>
        <v>0</v>
      </c>
      <c r="DL20" s="278">
        <f>SUMIFS('B4-1销售回款【输入】'!DO$4:DO$123,'B4-1销售回款【输入】'!$C$4:$C$123,$C20,'B4-1销售回款【输入】'!$D$4:$D$123,$D20,'B4-1销售回款【输入】'!$E$4:$E$123,$E20,'B4-1销售回款【输入】'!$J$4:$J$123,$F20)</f>
        <v>0</v>
      </c>
      <c r="DM20" s="278">
        <f>SUMIFS('B4-1销售回款【输入】'!DP$4:DP$123,'B4-1销售回款【输入】'!$C$4:$C$123,$C20,'B4-1销售回款【输入】'!$D$4:$D$123,$D20,'B4-1销售回款【输入】'!$E$4:$E$123,$E20,'B4-1销售回款【输入】'!$J$4:$J$123,$F20)</f>
        <v>0</v>
      </c>
      <c r="DN20" s="278">
        <f>SUMIFS('B4-1销售回款【输入】'!DQ$4:DQ$123,'B4-1销售回款【输入】'!$C$4:$C$123,$C20,'B4-1销售回款【输入】'!$D$4:$D$123,$D20,'B4-1销售回款【输入】'!$E$4:$E$123,$E20,'B4-1销售回款【输入】'!$J$4:$J$123,$F20)</f>
        <v>0</v>
      </c>
      <c r="DO20" s="278">
        <f>SUMIFS('B4-1销售回款【输入】'!DR$4:DR$123,'B4-1销售回款【输入】'!$C$4:$C$123,$C20,'B4-1销售回款【输入】'!$D$4:$D$123,$D20,'B4-1销售回款【输入】'!$E$4:$E$123,$E20,'B4-1销售回款【输入】'!$J$4:$J$123,$F20)</f>
        <v>0</v>
      </c>
      <c r="DP20" s="278">
        <f>SUMIFS('B4-1销售回款【输入】'!DS$4:DS$123,'B4-1销售回款【输入】'!$C$4:$C$123,$C20,'B4-1销售回款【输入】'!$D$4:$D$123,$D20,'B4-1销售回款【输入】'!$E$4:$E$123,$E20,'B4-1销售回款【输入】'!$J$4:$J$123,$F20)</f>
        <v>0</v>
      </c>
      <c r="DQ20" s="278">
        <f>SUMIFS('B4-1销售回款【输入】'!DT$4:DT$123,'B4-1销售回款【输入】'!$C$4:$C$123,$C20,'B4-1销售回款【输入】'!$D$4:$D$123,$D20,'B4-1销售回款【输入】'!$E$4:$E$123,$E20,'B4-1销售回款【输入】'!$J$4:$J$123,$F20)</f>
        <v>0</v>
      </c>
      <c r="DR20" s="278">
        <f>SUMIFS('B4-1销售回款【输入】'!DU$4:DU$123,'B4-1销售回款【输入】'!$C$4:$C$123,$C20,'B4-1销售回款【输入】'!$D$4:$D$123,$D20,'B4-1销售回款【输入】'!$E$4:$E$123,$E20,'B4-1销售回款【输入】'!$J$4:$J$123,$F20)</f>
        <v>0</v>
      </c>
      <c r="DS20" s="278">
        <f>SUMIFS('B4-1销售回款【输入】'!DV$4:DV$123,'B4-1销售回款【输入】'!$C$4:$C$123,$C20,'B4-1销售回款【输入】'!$D$4:$D$123,$D20,'B4-1销售回款【输入】'!$E$4:$E$123,$E20,'B4-1销售回款【输入】'!$J$4:$J$123,$F20)</f>
        <v>0</v>
      </c>
      <c r="DT20" s="278">
        <f>SUMIFS('B4-1销售回款【输入】'!DW$4:DW$123,'B4-1销售回款【输入】'!$C$4:$C$123,$C20,'B4-1销售回款【输入】'!$D$4:$D$123,$D20,'B4-1销售回款【输入】'!$E$4:$E$123,$E20,'B4-1销售回款【输入】'!$J$4:$J$123,$F20)</f>
        <v>0</v>
      </c>
      <c r="DU20" s="278">
        <f>SUMIFS('B4-1销售回款【输入】'!DX$4:DX$123,'B4-1销售回款【输入】'!$C$4:$C$123,$C20,'B4-1销售回款【输入】'!$D$4:$D$123,$D20,'B4-1销售回款【输入】'!$E$4:$E$123,$E20,'B4-1销售回款【输入】'!$J$4:$J$123,$F20)</f>
        <v>0</v>
      </c>
      <c r="DV20" s="278">
        <f>SUMIFS('B4-1销售回款【输入】'!DY$4:DY$123,'B4-1销售回款【输入】'!$C$4:$C$123,$C20,'B4-1销售回款【输入】'!$D$4:$D$123,$D20,'B4-1销售回款【输入】'!$E$4:$E$123,$E20,'B4-1销售回款【输入】'!$J$4:$J$123,$F20)</f>
        <v>0</v>
      </c>
      <c r="DW20" s="278">
        <f>SUMIFS('B4-1销售回款【输入】'!DZ$4:DZ$123,'B4-1销售回款【输入】'!$C$4:$C$123,$C20,'B4-1销售回款【输入】'!$D$4:$D$123,$D20,'B4-1销售回款【输入】'!$E$4:$E$123,$E20,'B4-1销售回款【输入】'!$J$4:$J$123,$F20)</f>
        <v>0</v>
      </c>
      <c r="DX20" s="278">
        <f>SUMIFS('B4-1销售回款【输入】'!EA$4:EA$123,'B4-1销售回款【输入】'!$C$4:$C$123,$C20,'B4-1销售回款【输入】'!$D$4:$D$123,$D20,'B4-1销售回款【输入】'!$E$4:$E$123,$E20,'B4-1销售回款【输入】'!$J$4:$J$123,$F20)</f>
        <v>0</v>
      </c>
      <c r="DY20" s="278">
        <f>SUMIFS('B4-1销售回款【输入】'!EB$4:EB$123,'B4-1销售回款【输入】'!$C$4:$C$123,$C20,'B4-1销售回款【输入】'!$D$4:$D$123,$D20,'B4-1销售回款【输入】'!$E$4:$E$123,$E20,'B4-1销售回款【输入】'!$J$4:$J$123,$F20)</f>
        <v>0</v>
      </c>
      <c r="DZ20" s="278">
        <f>SUMIFS('B4-1销售回款【输入】'!EC$4:EC$123,'B4-1销售回款【输入】'!$C$4:$C$123,$C20,'B4-1销售回款【输入】'!$D$4:$D$123,$D20,'B4-1销售回款【输入】'!$E$4:$E$123,$E20,'B4-1销售回款【输入】'!$J$4:$J$123,$F20)</f>
        <v>0</v>
      </c>
      <c r="EA20" s="278">
        <f>SUMIFS('B4-1销售回款【输入】'!ED$4:ED$123,'B4-1销售回款【输入】'!$C$4:$C$123,$C20,'B4-1销售回款【输入】'!$D$4:$D$123,$D20,'B4-1销售回款【输入】'!$E$4:$E$123,$E20,'B4-1销售回款【输入】'!$J$4:$J$123,$F20)</f>
        <v>0</v>
      </c>
      <c r="EB20" s="278">
        <f>SUMIFS('B4-1销售回款【输入】'!EE$4:EE$123,'B4-1销售回款【输入】'!$C$4:$C$123,$C20,'B4-1销售回款【输入】'!$D$4:$D$123,$D20,'B4-1销售回款【输入】'!$E$4:$E$123,$E20,'B4-1销售回款【输入】'!$J$4:$J$123,$F20)</f>
        <v>0</v>
      </c>
      <c r="EC20" s="278">
        <f>SUMIFS('B4-1销售回款【输入】'!EF$4:EF$123,'B4-1销售回款【输入】'!$C$4:$C$123,$C20,'B4-1销售回款【输入】'!$D$4:$D$123,$D20,'B4-1销售回款【输入】'!$E$4:$E$123,$E20,'B4-1销售回款【输入】'!$J$4:$J$123,$F20)</f>
        <v>0</v>
      </c>
      <c r="ED20" s="280">
        <f>SUMIFS('B4-1销售回款【输入】'!EG$4:EG$123,'B4-1销售回款【输入】'!$C$4:$C$123,$C20,'B4-1销售回款【输入】'!$D$4:$D$123,$D20,'B4-1销售回款【输入】'!$E$4:$E$123,$E20,'B4-1销售回款【输入】'!$J$4:$J$123,$F20)</f>
        <v>0</v>
      </c>
    </row>
    <row r="21" spans="2:134" ht="16.05" customHeight="1" x14ac:dyDescent="0.25">
      <c r="B21" s="1043" t="str">
        <f>B20</f>
        <v/>
      </c>
      <c r="C21" s="159" t="str">
        <f>C20</f>
        <v/>
      </c>
      <c r="D21" s="159" t="str">
        <f t="shared" si="29"/>
        <v/>
      </c>
      <c r="E21" s="159" t="str">
        <f t="shared" si="30"/>
        <v/>
      </c>
      <c r="F21" s="149" t="s">
        <v>347</v>
      </c>
      <c r="G21" s="171" t="s">
        <v>353</v>
      </c>
      <c r="H21" s="992">
        <f>SUMIFS('B4-1销售回款【输入】'!L$4:L$123,'B4-1销售回款【输入】'!$C$4:$C$123,$C21,'B4-1销售回款【输入】'!$D$4:$D$123,$D21,'B4-1销售回款【输入】'!$E$4:$E$123,$E21,'B4-1销售回款【输入】'!$J$4:$J$123,$F21)</f>
        <v>0</v>
      </c>
      <c r="I21" s="282">
        <f t="shared" ref="I21:I23" si="39">J21-H21</f>
        <v>0</v>
      </c>
      <c r="J21" s="985">
        <f>SUM(V21:ED21)</f>
        <v>0</v>
      </c>
      <c r="K21" s="460">
        <f ca="1">SUM(OFFSET(V21,,,1,MATCH('B1-基本信息'!$C$12,$V$3:$ED$3,1)))</f>
        <v>0</v>
      </c>
      <c r="L21" s="283">
        <f t="shared" ref="L21" si="40">SUMIF($V$1:$ED$1,L$3,$V21:$ED21)</f>
        <v>0</v>
      </c>
      <c r="M21" s="282">
        <f t="shared" si="38"/>
        <v>0</v>
      </c>
      <c r="N21" s="282">
        <f t="shared" si="38"/>
        <v>0</v>
      </c>
      <c r="O21" s="282">
        <f t="shared" si="38"/>
        <v>0</v>
      </c>
      <c r="P21" s="282">
        <f t="shared" si="38"/>
        <v>0</v>
      </c>
      <c r="Q21" s="282">
        <f t="shared" si="38"/>
        <v>0</v>
      </c>
      <c r="R21" s="282">
        <f t="shared" si="38"/>
        <v>0</v>
      </c>
      <c r="S21" s="282">
        <f t="shared" si="38"/>
        <v>0</v>
      </c>
      <c r="T21" s="282">
        <f t="shared" si="38"/>
        <v>0</v>
      </c>
      <c r="U21" s="284">
        <f t="shared" si="38"/>
        <v>0</v>
      </c>
      <c r="V21" s="285">
        <f>SUMIFS('B4-1销售回款【输入】'!Y$4:Y$123,'B4-1销售回款【输入】'!$C$4:$C$123,$C21,'B4-1销售回款【输入】'!$D$4:$D$123,$D21,'B4-1销售回款【输入】'!$E$4:$E$123,$E21,'B4-1销售回款【输入】'!$J$4:$J$123,$F21)</f>
        <v>0</v>
      </c>
      <c r="W21" s="282">
        <f>SUMIFS('B4-1销售回款【输入】'!Z$4:Z$123,'B4-1销售回款【输入】'!$C$4:$C$123,$C21,'B4-1销售回款【输入】'!$D$4:$D$123,$D21,'B4-1销售回款【输入】'!$E$4:$E$123,$E21,'B4-1销售回款【输入】'!$J$4:$J$123,$F21)</f>
        <v>0</v>
      </c>
      <c r="X21" s="282">
        <f>SUMIFS('B4-1销售回款【输入】'!AA$4:AA$123,'B4-1销售回款【输入】'!$C$4:$C$123,$C21,'B4-1销售回款【输入】'!$D$4:$D$123,$D21,'B4-1销售回款【输入】'!$E$4:$E$123,$E21,'B4-1销售回款【输入】'!$J$4:$J$123,$F21)</f>
        <v>0</v>
      </c>
      <c r="Y21" s="282">
        <f>SUMIFS('B4-1销售回款【输入】'!AB$4:AB$123,'B4-1销售回款【输入】'!$C$4:$C$123,$C21,'B4-1销售回款【输入】'!$D$4:$D$123,$D21,'B4-1销售回款【输入】'!$E$4:$E$123,$E21,'B4-1销售回款【输入】'!$J$4:$J$123,$F21)</f>
        <v>0</v>
      </c>
      <c r="Z21" s="282">
        <f>SUMIFS('B4-1销售回款【输入】'!AC$4:AC$123,'B4-1销售回款【输入】'!$C$4:$C$123,$C21,'B4-1销售回款【输入】'!$D$4:$D$123,$D21,'B4-1销售回款【输入】'!$E$4:$E$123,$E21,'B4-1销售回款【输入】'!$J$4:$J$123,$F21)</f>
        <v>0</v>
      </c>
      <c r="AA21" s="282">
        <f>SUMIFS('B4-1销售回款【输入】'!AD$4:AD$123,'B4-1销售回款【输入】'!$C$4:$C$123,$C21,'B4-1销售回款【输入】'!$D$4:$D$123,$D21,'B4-1销售回款【输入】'!$E$4:$E$123,$E21,'B4-1销售回款【输入】'!$J$4:$J$123,$F21)</f>
        <v>0</v>
      </c>
      <c r="AB21" s="282">
        <f>SUMIFS('B4-1销售回款【输入】'!AE$4:AE$123,'B4-1销售回款【输入】'!$C$4:$C$123,$C21,'B4-1销售回款【输入】'!$D$4:$D$123,$D21,'B4-1销售回款【输入】'!$E$4:$E$123,$E21,'B4-1销售回款【输入】'!$J$4:$J$123,$F21)</f>
        <v>0</v>
      </c>
      <c r="AC21" s="282">
        <f>SUMIFS('B4-1销售回款【输入】'!AF$4:AF$123,'B4-1销售回款【输入】'!$C$4:$C$123,$C21,'B4-1销售回款【输入】'!$D$4:$D$123,$D21,'B4-1销售回款【输入】'!$E$4:$E$123,$E21,'B4-1销售回款【输入】'!$J$4:$J$123,$F21)</f>
        <v>0</v>
      </c>
      <c r="AD21" s="282">
        <f>SUMIFS('B4-1销售回款【输入】'!AG$4:AG$123,'B4-1销售回款【输入】'!$C$4:$C$123,$C21,'B4-1销售回款【输入】'!$D$4:$D$123,$D21,'B4-1销售回款【输入】'!$E$4:$E$123,$E21,'B4-1销售回款【输入】'!$J$4:$J$123,$F21)</f>
        <v>0</v>
      </c>
      <c r="AE21" s="282">
        <f>SUMIFS('B4-1销售回款【输入】'!AH$4:AH$123,'B4-1销售回款【输入】'!$C$4:$C$123,$C21,'B4-1销售回款【输入】'!$D$4:$D$123,$D21,'B4-1销售回款【输入】'!$E$4:$E$123,$E21,'B4-1销售回款【输入】'!$J$4:$J$123,$F21)</f>
        <v>0</v>
      </c>
      <c r="AF21" s="282">
        <f>SUMIFS('B4-1销售回款【输入】'!AI$4:AI$123,'B4-1销售回款【输入】'!$C$4:$C$123,$C21,'B4-1销售回款【输入】'!$D$4:$D$123,$D21,'B4-1销售回款【输入】'!$E$4:$E$123,$E21,'B4-1销售回款【输入】'!$J$4:$J$123,$F21)</f>
        <v>0</v>
      </c>
      <c r="AG21" s="282">
        <f>SUMIFS('B4-1销售回款【输入】'!AJ$4:AJ$123,'B4-1销售回款【输入】'!$C$4:$C$123,$C21,'B4-1销售回款【输入】'!$D$4:$D$123,$D21,'B4-1销售回款【输入】'!$E$4:$E$123,$E21,'B4-1销售回款【输入】'!$J$4:$J$123,$F21)</f>
        <v>0</v>
      </c>
      <c r="AH21" s="282">
        <f>SUMIFS('B4-1销售回款【输入】'!AK$4:AK$123,'B4-1销售回款【输入】'!$C$4:$C$123,$C21,'B4-1销售回款【输入】'!$D$4:$D$123,$D21,'B4-1销售回款【输入】'!$E$4:$E$123,$E21,'B4-1销售回款【输入】'!$J$4:$J$123,$F21)</f>
        <v>0</v>
      </c>
      <c r="AI21" s="282">
        <f>SUMIFS('B4-1销售回款【输入】'!AL$4:AL$123,'B4-1销售回款【输入】'!$C$4:$C$123,$C21,'B4-1销售回款【输入】'!$D$4:$D$123,$D21,'B4-1销售回款【输入】'!$E$4:$E$123,$E21,'B4-1销售回款【输入】'!$J$4:$J$123,$F21)</f>
        <v>0</v>
      </c>
      <c r="AJ21" s="282">
        <f>SUMIFS('B4-1销售回款【输入】'!AM$4:AM$123,'B4-1销售回款【输入】'!$C$4:$C$123,$C21,'B4-1销售回款【输入】'!$D$4:$D$123,$D21,'B4-1销售回款【输入】'!$E$4:$E$123,$E21,'B4-1销售回款【输入】'!$J$4:$J$123,$F21)</f>
        <v>0</v>
      </c>
      <c r="AK21" s="282">
        <f>SUMIFS('B4-1销售回款【输入】'!AN$4:AN$123,'B4-1销售回款【输入】'!$C$4:$C$123,$C21,'B4-1销售回款【输入】'!$D$4:$D$123,$D21,'B4-1销售回款【输入】'!$E$4:$E$123,$E21,'B4-1销售回款【输入】'!$J$4:$J$123,$F21)</f>
        <v>0</v>
      </c>
      <c r="AL21" s="282">
        <f>SUMIFS('B4-1销售回款【输入】'!AO$4:AO$123,'B4-1销售回款【输入】'!$C$4:$C$123,$C21,'B4-1销售回款【输入】'!$D$4:$D$123,$D21,'B4-1销售回款【输入】'!$E$4:$E$123,$E21,'B4-1销售回款【输入】'!$J$4:$J$123,$F21)</f>
        <v>0</v>
      </c>
      <c r="AM21" s="282">
        <f>SUMIFS('B4-1销售回款【输入】'!AP$4:AP$123,'B4-1销售回款【输入】'!$C$4:$C$123,$C21,'B4-1销售回款【输入】'!$D$4:$D$123,$D21,'B4-1销售回款【输入】'!$E$4:$E$123,$E21,'B4-1销售回款【输入】'!$J$4:$J$123,$F21)</f>
        <v>0</v>
      </c>
      <c r="AN21" s="282">
        <f>SUMIFS('B4-1销售回款【输入】'!AQ$4:AQ$123,'B4-1销售回款【输入】'!$C$4:$C$123,$C21,'B4-1销售回款【输入】'!$D$4:$D$123,$D21,'B4-1销售回款【输入】'!$E$4:$E$123,$E21,'B4-1销售回款【输入】'!$J$4:$J$123,$F21)</f>
        <v>0</v>
      </c>
      <c r="AO21" s="282">
        <f>SUMIFS('B4-1销售回款【输入】'!AR$4:AR$123,'B4-1销售回款【输入】'!$C$4:$C$123,$C21,'B4-1销售回款【输入】'!$D$4:$D$123,$D21,'B4-1销售回款【输入】'!$E$4:$E$123,$E21,'B4-1销售回款【输入】'!$J$4:$J$123,$F21)</f>
        <v>0</v>
      </c>
      <c r="AP21" s="282">
        <f>SUMIFS('B4-1销售回款【输入】'!AS$4:AS$123,'B4-1销售回款【输入】'!$C$4:$C$123,$C21,'B4-1销售回款【输入】'!$D$4:$D$123,$D21,'B4-1销售回款【输入】'!$E$4:$E$123,$E21,'B4-1销售回款【输入】'!$J$4:$J$123,$F21)</f>
        <v>0</v>
      </c>
      <c r="AQ21" s="282">
        <f>SUMIFS('B4-1销售回款【输入】'!AT$4:AT$123,'B4-1销售回款【输入】'!$C$4:$C$123,$C21,'B4-1销售回款【输入】'!$D$4:$D$123,$D21,'B4-1销售回款【输入】'!$E$4:$E$123,$E21,'B4-1销售回款【输入】'!$J$4:$J$123,$F21)</f>
        <v>0</v>
      </c>
      <c r="AR21" s="282">
        <f>SUMIFS('B4-1销售回款【输入】'!AU$4:AU$123,'B4-1销售回款【输入】'!$C$4:$C$123,$C21,'B4-1销售回款【输入】'!$D$4:$D$123,$D21,'B4-1销售回款【输入】'!$E$4:$E$123,$E21,'B4-1销售回款【输入】'!$J$4:$J$123,$F21)</f>
        <v>0</v>
      </c>
      <c r="AS21" s="282">
        <f>SUMIFS('B4-1销售回款【输入】'!AV$4:AV$123,'B4-1销售回款【输入】'!$C$4:$C$123,$C21,'B4-1销售回款【输入】'!$D$4:$D$123,$D21,'B4-1销售回款【输入】'!$E$4:$E$123,$E21,'B4-1销售回款【输入】'!$J$4:$J$123,$F21)</f>
        <v>0</v>
      </c>
      <c r="AT21" s="282">
        <f>SUMIFS('B4-1销售回款【输入】'!AW$4:AW$123,'B4-1销售回款【输入】'!$C$4:$C$123,$C21,'B4-1销售回款【输入】'!$D$4:$D$123,$D21,'B4-1销售回款【输入】'!$E$4:$E$123,$E21,'B4-1销售回款【输入】'!$J$4:$J$123,$F21)</f>
        <v>0</v>
      </c>
      <c r="AU21" s="282">
        <f>SUMIFS('B4-1销售回款【输入】'!AX$4:AX$123,'B4-1销售回款【输入】'!$C$4:$C$123,$C21,'B4-1销售回款【输入】'!$D$4:$D$123,$D21,'B4-1销售回款【输入】'!$E$4:$E$123,$E21,'B4-1销售回款【输入】'!$J$4:$J$123,$F21)</f>
        <v>0</v>
      </c>
      <c r="AV21" s="282">
        <f>SUMIFS('B4-1销售回款【输入】'!AY$4:AY$123,'B4-1销售回款【输入】'!$C$4:$C$123,$C21,'B4-1销售回款【输入】'!$D$4:$D$123,$D21,'B4-1销售回款【输入】'!$E$4:$E$123,$E21,'B4-1销售回款【输入】'!$J$4:$J$123,$F21)</f>
        <v>0</v>
      </c>
      <c r="AW21" s="282">
        <f>SUMIFS('B4-1销售回款【输入】'!AZ$4:AZ$123,'B4-1销售回款【输入】'!$C$4:$C$123,$C21,'B4-1销售回款【输入】'!$D$4:$D$123,$D21,'B4-1销售回款【输入】'!$E$4:$E$123,$E21,'B4-1销售回款【输入】'!$J$4:$J$123,$F21)</f>
        <v>0</v>
      </c>
      <c r="AX21" s="282">
        <f>SUMIFS('B4-1销售回款【输入】'!BA$4:BA$123,'B4-1销售回款【输入】'!$C$4:$C$123,$C21,'B4-1销售回款【输入】'!$D$4:$D$123,$D21,'B4-1销售回款【输入】'!$E$4:$E$123,$E21,'B4-1销售回款【输入】'!$J$4:$J$123,$F21)</f>
        <v>0</v>
      </c>
      <c r="AY21" s="282">
        <f>SUMIFS('B4-1销售回款【输入】'!BB$4:BB$123,'B4-1销售回款【输入】'!$C$4:$C$123,$C21,'B4-1销售回款【输入】'!$D$4:$D$123,$D21,'B4-1销售回款【输入】'!$E$4:$E$123,$E21,'B4-1销售回款【输入】'!$J$4:$J$123,$F21)</f>
        <v>0</v>
      </c>
      <c r="AZ21" s="282">
        <f>SUMIFS('B4-1销售回款【输入】'!BC$4:BC$123,'B4-1销售回款【输入】'!$C$4:$C$123,$C21,'B4-1销售回款【输入】'!$D$4:$D$123,$D21,'B4-1销售回款【输入】'!$E$4:$E$123,$E21,'B4-1销售回款【输入】'!$J$4:$J$123,$F21)</f>
        <v>0</v>
      </c>
      <c r="BA21" s="282">
        <f>SUMIFS('B4-1销售回款【输入】'!BD$4:BD$123,'B4-1销售回款【输入】'!$C$4:$C$123,$C21,'B4-1销售回款【输入】'!$D$4:$D$123,$D21,'B4-1销售回款【输入】'!$E$4:$E$123,$E21,'B4-1销售回款【输入】'!$J$4:$J$123,$F21)</f>
        <v>0</v>
      </c>
      <c r="BB21" s="282">
        <f>SUMIFS('B4-1销售回款【输入】'!BE$4:BE$123,'B4-1销售回款【输入】'!$C$4:$C$123,$C21,'B4-1销售回款【输入】'!$D$4:$D$123,$D21,'B4-1销售回款【输入】'!$E$4:$E$123,$E21,'B4-1销售回款【输入】'!$J$4:$J$123,$F21)</f>
        <v>0</v>
      </c>
      <c r="BC21" s="282">
        <f>SUMIFS('B4-1销售回款【输入】'!BF$4:BF$123,'B4-1销售回款【输入】'!$C$4:$C$123,$C21,'B4-1销售回款【输入】'!$D$4:$D$123,$D21,'B4-1销售回款【输入】'!$E$4:$E$123,$E21,'B4-1销售回款【输入】'!$J$4:$J$123,$F21)</f>
        <v>0</v>
      </c>
      <c r="BD21" s="282">
        <f>SUMIFS('B4-1销售回款【输入】'!BG$4:BG$123,'B4-1销售回款【输入】'!$C$4:$C$123,$C21,'B4-1销售回款【输入】'!$D$4:$D$123,$D21,'B4-1销售回款【输入】'!$E$4:$E$123,$E21,'B4-1销售回款【输入】'!$J$4:$J$123,$F21)</f>
        <v>0</v>
      </c>
      <c r="BE21" s="282">
        <f>SUMIFS('B4-1销售回款【输入】'!BH$4:BH$123,'B4-1销售回款【输入】'!$C$4:$C$123,$C21,'B4-1销售回款【输入】'!$D$4:$D$123,$D21,'B4-1销售回款【输入】'!$E$4:$E$123,$E21,'B4-1销售回款【输入】'!$J$4:$J$123,$F21)</f>
        <v>0</v>
      </c>
      <c r="BF21" s="282">
        <f>SUMIFS('B4-1销售回款【输入】'!BI$4:BI$123,'B4-1销售回款【输入】'!$C$4:$C$123,$C21,'B4-1销售回款【输入】'!$D$4:$D$123,$D21,'B4-1销售回款【输入】'!$E$4:$E$123,$E21,'B4-1销售回款【输入】'!$J$4:$J$123,$F21)</f>
        <v>0</v>
      </c>
      <c r="BG21" s="282">
        <f>SUMIFS('B4-1销售回款【输入】'!BJ$4:BJ$123,'B4-1销售回款【输入】'!$C$4:$C$123,$C21,'B4-1销售回款【输入】'!$D$4:$D$123,$D21,'B4-1销售回款【输入】'!$E$4:$E$123,$E21,'B4-1销售回款【输入】'!$J$4:$J$123,$F21)</f>
        <v>0</v>
      </c>
      <c r="BH21" s="282">
        <f>SUMIFS('B4-1销售回款【输入】'!BK$4:BK$123,'B4-1销售回款【输入】'!$C$4:$C$123,$C21,'B4-1销售回款【输入】'!$D$4:$D$123,$D21,'B4-1销售回款【输入】'!$E$4:$E$123,$E21,'B4-1销售回款【输入】'!$J$4:$J$123,$F21)</f>
        <v>0</v>
      </c>
      <c r="BI21" s="282">
        <f>SUMIFS('B4-1销售回款【输入】'!BL$4:BL$123,'B4-1销售回款【输入】'!$C$4:$C$123,$C21,'B4-1销售回款【输入】'!$D$4:$D$123,$D21,'B4-1销售回款【输入】'!$E$4:$E$123,$E21,'B4-1销售回款【输入】'!$J$4:$J$123,$F21)</f>
        <v>0</v>
      </c>
      <c r="BJ21" s="282">
        <f>SUMIFS('B4-1销售回款【输入】'!BM$4:BM$123,'B4-1销售回款【输入】'!$C$4:$C$123,$C21,'B4-1销售回款【输入】'!$D$4:$D$123,$D21,'B4-1销售回款【输入】'!$E$4:$E$123,$E21,'B4-1销售回款【输入】'!$J$4:$J$123,$F21)</f>
        <v>0</v>
      </c>
      <c r="BK21" s="282">
        <f>SUMIFS('B4-1销售回款【输入】'!BN$4:BN$123,'B4-1销售回款【输入】'!$C$4:$C$123,$C21,'B4-1销售回款【输入】'!$D$4:$D$123,$D21,'B4-1销售回款【输入】'!$E$4:$E$123,$E21,'B4-1销售回款【输入】'!$J$4:$J$123,$F21)</f>
        <v>0</v>
      </c>
      <c r="BL21" s="282">
        <f>SUMIFS('B4-1销售回款【输入】'!BO$4:BO$123,'B4-1销售回款【输入】'!$C$4:$C$123,$C21,'B4-1销售回款【输入】'!$D$4:$D$123,$D21,'B4-1销售回款【输入】'!$E$4:$E$123,$E21,'B4-1销售回款【输入】'!$J$4:$J$123,$F21)</f>
        <v>0</v>
      </c>
      <c r="BM21" s="282">
        <f>SUMIFS('B4-1销售回款【输入】'!BP$4:BP$123,'B4-1销售回款【输入】'!$C$4:$C$123,$C21,'B4-1销售回款【输入】'!$D$4:$D$123,$D21,'B4-1销售回款【输入】'!$E$4:$E$123,$E21,'B4-1销售回款【输入】'!$J$4:$J$123,$F21)</f>
        <v>0</v>
      </c>
      <c r="BN21" s="282">
        <f>SUMIFS('B4-1销售回款【输入】'!BQ$4:BQ$123,'B4-1销售回款【输入】'!$C$4:$C$123,$C21,'B4-1销售回款【输入】'!$D$4:$D$123,$D21,'B4-1销售回款【输入】'!$E$4:$E$123,$E21,'B4-1销售回款【输入】'!$J$4:$J$123,$F21)</f>
        <v>0</v>
      </c>
      <c r="BO21" s="282">
        <f>SUMIFS('B4-1销售回款【输入】'!BR$4:BR$123,'B4-1销售回款【输入】'!$C$4:$C$123,$C21,'B4-1销售回款【输入】'!$D$4:$D$123,$D21,'B4-1销售回款【输入】'!$E$4:$E$123,$E21,'B4-1销售回款【输入】'!$J$4:$J$123,$F21)</f>
        <v>0</v>
      </c>
      <c r="BP21" s="282">
        <f>SUMIFS('B4-1销售回款【输入】'!BS$4:BS$123,'B4-1销售回款【输入】'!$C$4:$C$123,$C21,'B4-1销售回款【输入】'!$D$4:$D$123,$D21,'B4-1销售回款【输入】'!$E$4:$E$123,$E21,'B4-1销售回款【输入】'!$J$4:$J$123,$F21)</f>
        <v>0</v>
      </c>
      <c r="BQ21" s="282">
        <f>SUMIFS('B4-1销售回款【输入】'!BT$4:BT$123,'B4-1销售回款【输入】'!$C$4:$C$123,$C21,'B4-1销售回款【输入】'!$D$4:$D$123,$D21,'B4-1销售回款【输入】'!$E$4:$E$123,$E21,'B4-1销售回款【输入】'!$J$4:$J$123,$F21)</f>
        <v>0</v>
      </c>
      <c r="BR21" s="282">
        <f>SUMIFS('B4-1销售回款【输入】'!BU$4:BU$123,'B4-1销售回款【输入】'!$C$4:$C$123,$C21,'B4-1销售回款【输入】'!$D$4:$D$123,$D21,'B4-1销售回款【输入】'!$E$4:$E$123,$E21,'B4-1销售回款【输入】'!$J$4:$J$123,$F21)</f>
        <v>0</v>
      </c>
      <c r="BS21" s="282">
        <f>SUMIFS('B4-1销售回款【输入】'!BV$4:BV$123,'B4-1销售回款【输入】'!$C$4:$C$123,$C21,'B4-1销售回款【输入】'!$D$4:$D$123,$D21,'B4-1销售回款【输入】'!$E$4:$E$123,$E21,'B4-1销售回款【输入】'!$J$4:$J$123,$F21)</f>
        <v>0</v>
      </c>
      <c r="BT21" s="282">
        <f>SUMIFS('B4-1销售回款【输入】'!BW$4:BW$123,'B4-1销售回款【输入】'!$C$4:$C$123,$C21,'B4-1销售回款【输入】'!$D$4:$D$123,$D21,'B4-1销售回款【输入】'!$E$4:$E$123,$E21,'B4-1销售回款【输入】'!$J$4:$J$123,$F21)</f>
        <v>0</v>
      </c>
      <c r="BU21" s="282">
        <f>SUMIFS('B4-1销售回款【输入】'!BX$4:BX$123,'B4-1销售回款【输入】'!$C$4:$C$123,$C21,'B4-1销售回款【输入】'!$D$4:$D$123,$D21,'B4-1销售回款【输入】'!$E$4:$E$123,$E21,'B4-1销售回款【输入】'!$J$4:$J$123,$F21)</f>
        <v>0</v>
      </c>
      <c r="BV21" s="282">
        <f>SUMIFS('B4-1销售回款【输入】'!BY$4:BY$123,'B4-1销售回款【输入】'!$C$4:$C$123,$C21,'B4-1销售回款【输入】'!$D$4:$D$123,$D21,'B4-1销售回款【输入】'!$E$4:$E$123,$E21,'B4-1销售回款【输入】'!$J$4:$J$123,$F21)</f>
        <v>0</v>
      </c>
      <c r="BW21" s="282">
        <f>SUMIFS('B4-1销售回款【输入】'!BZ$4:BZ$123,'B4-1销售回款【输入】'!$C$4:$C$123,$C21,'B4-1销售回款【输入】'!$D$4:$D$123,$D21,'B4-1销售回款【输入】'!$E$4:$E$123,$E21,'B4-1销售回款【输入】'!$J$4:$J$123,$F21)</f>
        <v>0</v>
      </c>
      <c r="BX21" s="282">
        <f>SUMIFS('B4-1销售回款【输入】'!CA$4:CA$123,'B4-1销售回款【输入】'!$C$4:$C$123,$C21,'B4-1销售回款【输入】'!$D$4:$D$123,$D21,'B4-1销售回款【输入】'!$E$4:$E$123,$E21,'B4-1销售回款【输入】'!$J$4:$J$123,$F21)</f>
        <v>0</v>
      </c>
      <c r="BY21" s="282">
        <f>SUMIFS('B4-1销售回款【输入】'!CB$4:CB$123,'B4-1销售回款【输入】'!$C$4:$C$123,$C21,'B4-1销售回款【输入】'!$D$4:$D$123,$D21,'B4-1销售回款【输入】'!$E$4:$E$123,$E21,'B4-1销售回款【输入】'!$J$4:$J$123,$F21)</f>
        <v>0</v>
      </c>
      <c r="BZ21" s="282">
        <f>SUMIFS('B4-1销售回款【输入】'!CC$4:CC$123,'B4-1销售回款【输入】'!$C$4:$C$123,$C21,'B4-1销售回款【输入】'!$D$4:$D$123,$D21,'B4-1销售回款【输入】'!$E$4:$E$123,$E21,'B4-1销售回款【输入】'!$J$4:$J$123,$F21)</f>
        <v>0</v>
      </c>
      <c r="CA21" s="282">
        <f>SUMIFS('B4-1销售回款【输入】'!CD$4:CD$123,'B4-1销售回款【输入】'!$C$4:$C$123,$C21,'B4-1销售回款【输入】'!$D$4:$D$123,$D21,'B4-1销售回款【输入】'!$E$4:$E$123,$E21,'B4-1销售回款【输入】'!$J$4:$J$123,$F21)</f>
        <v>0</v>
      </c>
      <c r="CB21" s="282">
        <f>SUMIFS('B4-1销售回款【输入】'!CE$4:CE$123,'B4-1销售回款【输入】'!$C$4:$C$123,$C21,'B4-1销售回款【输入】'!$D$4:$D$123,$D21,'B4-1销售回款【输入】'!$E$4:$E$123,$E21,'B4-1销售回款【输入】'!$J$4:$J$123,$F21)</f>
        <v>0</v>
      </c>
      <c r="CC21" s="282">
        <f>SUMIFS('B4-1销售回款【输入】'!CF$4:CF$123,'B4-1销售回款【输入】'!$C$4:$C$123,$C21,'B4-1销售回款【输入】'!$D$4:$D$123,$D21,'B4-1销售回款【输入】'!$E$4:$E$123,$E21,'B4-1销售回款【输入】'!$J$4:$J$123,$F21)</f>
        <v>0</v>
      </c>
      <c r="CD21" s="282">
        <f>SUMIFS('B4-1销售回款【输入】'!CG$4:CG$123,'B4-1销售回款【输入】'!$C$4:$C$123,$C21,'B4-1销售回款【输入】'!$D$4:$D$123,$D21,'B4-1销售回款【输入】'!$E$4:$E$123,$E21,'B4-1销售回款【输入】'!$J$4:$J$123,$F21)</f>
        <v>0</v>
      </c>
      <c r="CE21" s="282">
        <f>SUMIFS('B4-1销售回款【输入】'!CH$4:CH$123,'B4-1销售回款【输入】'!$C$4:$C$123,$C21,'B4-1销售回款【输入】'!$D$4:$D$123,$D21,'B4-1销售回款【输入】'!$E$4:$E$123,$E21,'B4-1销售回款【输入】'!$J$4:$J$123,$F21)</f>
        <v>0</v>
      </c>
      <c r="CF21" s="282">
        <f>SUMIFS('B4-1销售回款【输入】'!CI$4:CI$123,'B4-1销售回款【输入】'!$C$4:$C$123,$C21,'B4-1销售回款【输入】'!$D$4:$D$123,$D21,'B4-1销售回款【输入】'!$E$4:$E$123,$E21,'B4-1销售回款【输入】'!$J$4:$J$123,$F21)</f>
        <v>0</v>
      </c>
      <c r="CG21" s="282">
        <f>SUMIFS('B4-1销售回款【输入】'!CJ$4:CJ$123,'B4-1销售回款【输入】'!$C$4:$C$123,$C21,'B4-1销售回款【输入】'!$D$4:$D$123,$D21,'B4-1销售回款【输入】'!$E$4:$E$123,$E21,'B4-1销售回款【输入】'!$J$4:$J$123,$F21)</f>
        <v>0</v>
      </c>
      <c r="CH21" s="282">
        <f>SUMIFS('B4-1销售回款【输入】'!CK$4:CK$123,'B4-1销售回款【输入】'!$C$4:$C$123,$C21,'B4-1销售回款【输入】'!$D$4:$D$123,$D21,'B4-1销售回款【输入】'!$E$4:$E$123,$E21,'B4-1销售回款【输入】'!$J$4:$J$123,$F21)</f>
        <v>0</v>
      </c>
      <c r="CI21" s="282">
        <f>SUMIFS('B4-1销售回款【输入】'!CL$4:CL$123,'B4-1销售回款【输入】'!$C$4:$C$123,$C21,'B4-1销售回款【输入】'!$D$4:$D$123,$D21,'B4-1销售回款【输入】'!$E$4:$E$123,$E21,'B4-1销售回款【输入】'!$J$4:$J$123,$F21)</f>
        <v>0</v>
      </c>
      <c r="CJ21" s="282">
        <f>SUMIFS('B4-1销售回款【输入】'!CM$4:CM$123,'B4-1销售回款【输入】'!$C$4:$C$123,$C21,'B4-1销售回款【输入】'!$D$4:$D$123,$D21,'B4-1销售回款【输入】'!$E$4:$E$123,$E21,'B4-1销售回款【输入】'!$J$4:$J$123,$F21)</f>
        <v>0</v>
      </c>
      <c r="CK21" s="282">
        <f>SUMIFS('B4-1销售回款【输入】'!CN$4:CN$123,'B4-1销售回款【输入】'!$C$4:$C$123,$C21,'B4-1销售回款【输入】'!$D$4:$D$123,$D21,'B4-1销售回款【输入】'!$E$4:$E$123,$E21,'B4-1销售回款【输入】'!$J$4:$J$123,$F21)</f>
        <v>0</v>
      </c>
      <c r="CL21" s="282">
        <f>SUMIFS('B4-1销售回款【输入】'!CO$4:CO$123,'B4-1销售回款【输入】'!$C$4:$C$123,$C21,'B4-1销售回款【输入】'!$D$4:$D$123,$D21,'B4-1销售回款【输入】'!$E$4:$E$123,$E21,'B4-1销售回款【输入】'!$J$4:$J$123,$F21)</f>
        <v>0</v>
      </c>
      <c r="CM21" s="282">
        <f>SUMIFS('B4-1销售回款【输入】'!CP$4:CP$123,'B4-1销售回款【输入】'!$C$4:$C$123,$C21,'B4-1销售回款【输入】'!$D$4:$D$123,$D21,'B4-1销售回款【输入】'!$E$4:$E$123,$E21,'B4-1销售回款【输入】'!$J$4:$J$123,$F21)</f>
        <v>0</v>
      </c>
      <c r="CN21" s="282">
        <f>SUMIFS('B4-1销售回款【输入】'!CQ$4:CQ$123,'B4-1销售回款【输入】'!$C$4:$C$123,$C21,'B4-1销售回款【输入】'!$D$4:$D$123,$D21,'B4-1销售回款【输入】'!$E$4:$E$123,$E21,'B4-1销售回款【输入】'!$J$4:$J$123,$F21)</f>
        <v>0</v>
      </c>
      <c r="CO21" s="282">
        <f>SUMIFS('B4-1销售回款【输入】'!CR$4:CR$123,'B4-1销售回款【输入】'!$C$4:$C$123,$C21,'B4-1销售回款【输入】'!$D$4:$D$123,$D21,'B4-1销售回款【输入】'!$E$4:$E$123,$E21,'B4-1销售回款【输入】'!$J$4:$J$123,$F21)</f>
        <v>0</v>
      </c>
      <c r="CP21" s="282">
        <f>SUMIFS('B4-1销售回款【输入】'!CS$4:CS$123,'B4-1销售回款【输入】'!$C$4:$C$123,$C21,'B4-1销售回款【输入】'!$D$4:$D$123,$D21,'B4-1销售回款【输入】'!$E$4:$E$123,$E21,'B4-1销售回款【输入】'!$J$4:$J$123,$F21)</f>
        <v>0</v>
      </c>
      <c r="CQ21" s="282">
        <f>SUMIFS('B4-1销售回款【输入】'!CT$4:CT$123,'B4-1销售回款【输入】'!$C$4:$C$123,$C21,'B4-1销售回款【输入】'!$D$4:$D$123,$D21,'B4-1销售回款【输入】'!$E$4:$E$123,$E21,'B4-1销售回款【输入】'!$J$4:$J$123,$F21)</f>
        <v>0</v>
      </c>
      <c r="CR21" s="282">
        <f>SUMIFS('B4-1销售回款【输入】'!CU$4:CU$123,'B4-1销售回款【输入】'!$C$4:$C$123,$C21,'B4-1销售回款【输入】'!$D$4:$D$123,$D21,'B4-1销售回款【输入】'!$E$4:$E$123,$E21,'B4-1销售回款【输入】'!$J$4:$J$123,$F21)</f>
        <v>0</v>
      </c>
      <c r="CS21" s="282">
        <f>SUMIFS('B4-1销售回款【输入】'!CV$4:CV$123,'B4-1销售回款【输入】'!$C$4:$C$123,$C21,'B4-1销售回款【输入】'!$D$4:$D$123,$D21,'B4-1销售回款【输入】'!$E$4:$E$123,$E21,'B4-1销售回款【输入】'!$J$4:$J$123,$F21)</f>
        <v>0</v>
      </c>
      <c r="CT21" s="282">
        <f>SUMIFS('B4-1销售回款【输入】'!CW$4:CW$123,'B4-1销售回款【输入】'!$C$4:$C$123,$C21,'B4-1销售回款【输入】'!$D$4:$D$123,$D21,'B4-1销售回款【输入】'!$E$4:$E$123,$E21,'B4-1销售回款【输入】'!$J$4:$J$123,$F21)</f>
        <v>0</v>
      </c>
      <c r="CU21" s="282">
        <f>SUMIFS('B4-1销售回款【输入】'!CX$4:CX$123,'B4-1销售回款【输入】'!$C$4:$C$123,$C21,'B4-1销售回款【输入】'!$D$4:$D$123,$D21,'B4-1销售回款【输入】'!$E$4:$E$123,$E21,'B4-1销售回款【输入】'!$J$4:$J$123,$F21)</f>
        <v>0</v>
      </c>
      <c r="CV21" s="282">
        <f>SUMIFS('B4-1销售回款【输入】'!CY$4:CY$123,'B4-1销售回款【输入】'!$C$4:$C$123,$C21,'B4-1销售回款【输入】'!$D$4:$D$123,$D21,'B4-1销售回款【输入】'!$E$4:$E$123,$E21,'B4-1销售回款【输入】'!$J$4:$J$123,$F21)</f>
        <v>0</v>
      </c>
      <c r="CW21" s="282">
        <f>SUMIFS('B4-1销售回款【输入】'!CZ$4:CZ$123,'B4-1销售回款【输入】'!$C$4:$C$123,$C21,'B4-1销售回款【输入】'!$D$4:$D$123,$D21,'B4-1销售回款【输入】'!$E$4:$E$123,$E21,'B4-1销售回款【输入】'!$J$4:$J$123,$F21)</f>
        <v>0</v>
      </c>
      <c r="CX21" s="282">
        <f>SUMIFS('B4-1销售回款【输入】'!DA$4:DA$123,'B4-1销售回款【输入】'!$C$4:$C$123,$C21,'B4-1销售回款【输入】'!$D$4:$D$123,$D21,'B4-1销售回款【输入】'!$E$4:$E$123,$E21,'B4-1销售回款【输入】'!$J$4:$J$123,$F21)</f>
        <v>0</v>
      </c>
      <c r="CY21" s="282">
        <f>SUMIFS('B4-1销售回款【输入】'!DB$4:DB$123,'B4-1销售回款【输入】'!$C$4:$C$123,$C21,'B4-1销售回款【输入】'!$D$4:$D$123,$D21,'B4-1销售回款【输入】'!$E$4:$E$123,$E21,'B4-1销售回款【输入】'!$J$4:$J$123,$F21)</f>
        <v>0</v>
      </c>
      <c r="CZ21" s="282">
        <f>SUMIFS('B4-1销售回款【输入】'!DC$4:DC$123,'B4-1销售回款【输入】'!$C$4:$C$123,$C21,'B4-1销售回款【输入】'!$D$4:$D$123,$D21,'B4-1销售回款【输入】'!$E$4:$E$123,$E21,'B4-1销售回款【输入】'!$J$4:$J$123,$F21)</f>
        <v>0</v>
      </c>
      <c r="DA21" s="282">
        <f>SUMIFS('B4-1销售回款【输入】'!DD$4:DD$123,'B4-1销售回款【输入】'!$C$4:$C$123,$C21,'B4-1销售回款【输入】'!$D$4:$D$123,$D21,'B4-1销售回款【输入】'!$E$4:$E$123,$E21,'B4-1销售回款【输入】'!$J$4:$J$123,$F21)</f>
        <v>0</v>
      </c>
      <c r="DB21" s="282">
        <f>SUMIFS('B4-1销售回款【输入】'!DE$4:DE$123,'B4-1销售回款【输入】'!$C$4:$C$123,$C21,'B4-1销售回款【输入】'!$D$4:$D$123,$D21,'B4-1销售回款【输入】'!$E$4:$E$123,$E21,'B4-1销售回款【输入】'!$J$4:$J$123,$F21)</f>
        <v>0</v>
      </c>
      <c r="DC21" s="282">
        <f>SUMIFS('B4-1销售回款【输入】'!DF$4:DF$123,'B4-1销售回款【输入】'!$C$4:$C$123,$C21,'B4-1销售回款【输入】'!$D$4:$D$123,$D21,'B4-1销售回款【输入】'!$E$4:$E$123,$E21,'B4-1销售回款【输入】'!$J$4:$J$123,$F21)</f>
        <v>0</v>
      </c>
      <c r="DD21" s="282">
        <f>SUMIFS('B4-1销售回款【输入】'!DG$4:DG$123,'B4-1销售回款【输入】'!$C$4:$C$123,$C21,'B4-1销售回款【输入】'!$D$4:$D$123,$D21,'B4-1销售回款【输入】'!$E$4:$E$123,$E21,'B4-1销售回款【输入】'!$J$4:$J$123,$F21)</f>
        <v>0</v>
      </c>
      <c r="DE21" s="282">
        <f>SUMIFS('B4-1销售回款【输入】'!DH$4:DH$123,'B4-1销售回款【输入】'!$C$4:$C$123,$C21,'B4-1销售回款【输入】'!$D$4:$D$123,$D21,'B4-1销售回款【输入】'!$E$4:$E$123,$E21,'B4-1销售回款【输入】'!$J$4:$J$123,$F21)</f>
        <v>0</v>
      </c>
      <c r="DF21" s="282">
        <f>SUMIFS('B4-1销售回款【输入】'!DI$4:DI$123,'B4-1销售回款【输入】'!$C$4:$C$123,$C21,'B4-1销售回款【输入】'!$D$4:$D$123,$D21,'B4-1销售回款【输入】'!$E$4:$E$123,$E21,'B4-1销售回款【输入】'!$J$4:$J$123,$F21)</f>
        <v>0</v>
      </c>
      <c r="DG21" s="282">
        <f>SUMIFS('B4-1销售回款【输入】'!DJ$4:DJ$123,'B4-1销售回款【输入】'!$C$4:$C$123,$C21,'B4-1销售回款【输入】'!$D$4:$D$123,$D21,'B4-1销售回款【输入】'!$E$4:$E$123,$E21,'B4-1销售回款【输入】'!$J$4:$J$123,$F21)</f>
        <v>0</v>
      </c>
      <c r="DH21" s="282">
        <f>SUMIFS('B4-1销售回款【输入】'!DK$4:DK$123,'B4-1销售回款【输入】'!$C$4:$C$123,$C21,'B4-1销售回款【输入】'!$D$4:$D$123,$D21,'B4-1销售回款【输入】'!$E$4:$E$123,$E21,'B4-1销售回款【输入】'!$J$4:$J$123,$F21)</f>
        <v>0</v>
      </c>
      <c r="DI21" s="282">
        <f>SUMIFS('B4-1销售回款【输入】'!DL$4:DL$123,'B4-1销售回款【输入】'!$C$4:$C$123,$C21,'B4-1销售回款【输入】'!$D$4:$D$123,$D21,'B4-1销售回款【输入】'!$E$4:$E$123,$E21,'B4-1销售回款【输入】'!$J$4:$J$123,$F21)</f>
        <v>0</v>
      </c>
      <c r="DJ21" s="282">
        <f>SUMIFS('B4-1销售回款【输入】'!DM$4:DM$123,'B4-1销售回款【输入】'!$C$4:$C$123,$C21,'B4-1销售回款【输入】'!$D$4:$D$123,$D21,'B4-1销售回款【输入】'!$E$4:$E$123,$E21,'B4-1销售回款【输入】'!$J$4:$J$123,$F21)</f>
        <v>0</v>
      </c>
      <c r="DK21" s="282">
        <f>SUMIFS('B4-1销售回款【输入】'!DN$4:DN$123,'B4-1销售回款【输入】'!$C$4:$C$123,$C21,'B4-1销售回款【输入】'!$D$4:$D$123,$D21,'B4-1销售回款【输入】'!$E$4:$E$123,$E21,'B4-1销售回款【输入】'!$J$4:$J$123,$F21)</f>
        <v>0</v>
      </c>
      <c r="DL21" s="282">
        <f>SUMIFS('B4-1销售回款【输入】'!DO$4:DO$123,'B4-1销售回款【输入】'!$C$4:$C$123,$C21,'B4-1销售回款【输入】'!$D$4:$D$123,$D21,'B4-1销售回款【输入】'!$E$4:$E$123,$E21,'B4-1销售回款【输入】'!$J$4:$J$123,$F21)</f>
        <v>0</v>
      </c>
      <c r="DM21" s="282">
        <f>SUMIFS('B4-1销售回款【输入】'!DP$4:DP$123,'B4-1销售回款【输入】'!$C$4:$C$123,$C21,'B4-1销售回款【输入】'!$D$4:$D$123,$D21,'B4-1销售回款【输入】'!$E$4:$E$123,$E21,'B4-1销售回款【输入】'!$J$4:$J$123,$F21)</f>
        <v>0</v>
      </c>
      <c r="DN21" s="282">
        <f>SUMIFS('B4-1销售回款【输入】'!DQ$4:DQ$123,'B4-1销售回款【输入】'!$C$4:$C$123,$C21,'B4-1销售回款【输入】'!$D$4:$D$123,$D21,'B4-1销售回款【输入】'!$E$4:$E$123,$E21,'B4-1销售回款【输入】'!$J$4:$J$123,$F21)</f>
        <v>0</v>
      </c>
      <c r="DO21" s="282">
        <f>SUMIFS('B4-1销售回款【输入】'!DR$4:DR$123,'B4-1销售回款【输入】'!$C$4:$C$123,$C21,'B4-1销售回款【输入】'!$D$4:$D$123,$D21,'B4-1销售回款【输入】'!$E$4:$E$123,$E21,'B4-1销售回款【输入】'!$J$4:$J$123,$F21)</f>
        <v>0</v>
      </c>
      <c r="DP21" s="282">
        <f>SUMIFS('B4-1销售回款【输入】'!DS$4:DS$123,'B4-1销售回款【输入】'!$C$4:$C$123,$C21,'B4-1销售回款【输入】'!$D$4:$D$123,$D21,'B4-1销售回款【输入】'!$E$4:$E$123,$E21,'B4-1销售回款【输入】'!$J$4:$J$123,$F21)</f>
        <v>0</v>
      </c>
      <c r="DQ21" s="282">
        <f>SUMIFS('B4-1销售回款【输入】'!DT$4:DT$123,'B4-1销售回款【输入】'!$C$4:$C$123,$C21,'B4-1销售回款【输入】'!$D$4:$D$123,$D21,'B4-1销售回款【输入】'!$E$4:$E$123,$E21,'B4-1销售回款【输入】'!$J$4:$J$123,$F21)</f>
        <v>0</v>
      </c>
      <c r="DR21" s="282">
        <f>SUMIFS('B4-1销售回款【输入】'!DU$4:DU$123,'B4-1销售回款【输入】'!$C$4:$C$123,$C21,'B4-1销售回款【输入】'!$D$4:$D$123,$D21,'B4-1销售回款【输入】'!$E$4:$E$123,$E21,'B4-1销售回款【输入】'!$J$4:$J$123,$F21)</f>
        <v>0</v>
      </c>
      <c r="DS21" s="282">
        <f>SUMIFS('B4-1销售回款【输入】'!DV$4:DV$123,'B4-1销售回款【输入】'!$C$4:$C$123,$C21,'B4-1销售回款【输入】'!$D$4:$D$123,$D21,'B4-1销售回款【输入】'!$E$4:$E$123,$E21,'B4-1销售回款【输入】'!$J$4:$J$123,$F21)</f>
        <v>0</v>
      </c>
      <c r="DT21" s="282">
        <f>SUMIFS('B4-1销售回款【输入】'!DW$4:DW$123,'B4-1销售回款【输入】'!$C$4:$C$123,$C21,'B4-1销售回款【输入】'!$D$4:$D$123,$D21,'B4-1销售回款【输入】'!$E$4:$E$123,$E21,'B4-1销售回款【输入】'!$J$4:$J$123,$F21)</f>
        <v>0</v>
      </c>
      <c r="DU21" s="282">
        <f>SUMIFS('B4-1销售回款【输入】'!DX$4:DX$123,'B4-1销售回款【输入】'!$C$4:$C$123,$C21,'B4-1销售回款【输入】'!$D$4:$D$123,$D21,'B4-1销售回款【输入】'!$E$4:$E$123,$E21,'B4-1销售回款【输入】'!$J$4:$J$123,$F21)</f>
        <v>0</v>
      </c>
      <c r="DV21" s="282">
        <f>SUMIFS('B4-1销售回款【输入】'!DY$4:DY$123,'B4-1销售回款【输入】'!$C$4:$C$123,$C21,'B4-1销售回款【输入】'!$D$4:$D$123,$D21,'B4-1销售回款【输入】'!$E$4:$E$123,$E21,'B4-1销售回款【输入】'!$J$4:$J$123,$F21)</f>
        <v>0</v>
      </c>
      <c r="DW21" s="282">
        <f>SUMIFS('B4-1销售回款【输入】'!DZ$4:DZ$123,'B4-1销售回款【输入】'!$C$4:$C$123,$C21,'B4-1销售回款【输入】'!$D$4:$D$123,$D21,'B4-1销售回款【输入】'!$E$4:$E$123,$E21,'B4-1销售回款【输入】'!$J$4:$J$123,$F21)</f>
        <v>0</v>
      </c>
      <c r="DX21" s="282">
        <f>SUMIFS('B4-1销售回款【输入】'!EA$4:EA$123,'B4-1销售回款【输入】'!$C$4:$C$123,$C21,'B4-1销售回款【输入】'!$D$4:$D$123,$D21,'B4-1销售回款【输入】'!$E$4:$E$123,$E21,'B4-1销售回款【输入】'!$J$4:$J$123,$F21)</f>
        <v>0</v>
      </c>
      <c r="DY21" s="282">
        <f>SUMIFS('B4-1销售回款【输入】'!EB$4:EB$123,'B4-1销售回款【输入】'!$C$4:$C$123,$C21,'B4-1销售回款【输入】'!$D$4:$D$123,$D21,'B4-1销售回款【输入】'!$E$4:$E$123,$E21,'B4-1销售回款【输入】'!$J$4:$J$123,$F21)</f>
        <v>0</v>
      </c>
      <c r="DZ21" s="282">
        <f>SUMIFS('B4-1销售回款【输入】'!EC$4:EC$123,'B4-1销售回款【输入】'!$C$4:$C$123,$C21,'B4-1销售回款【输入】'!$D$4:$D$123,$D21,'B4-1销售回款【输入】'!$E$4:$E$123,$E21,'B4-1销售回款【输入】'!$J$4:$J$123,$F21)</f>
        <v>0</v>
      </c>
      <c r="EA21" s="282">
        <f>SUMIFS('B4-1销售回款【输入】'!ED$4:ED$123,'B4-1销售回款【输入】'!$C$4:$C$123,$C21,'B4-1销售回款【输入】'!$D$4:$D$123,$D21,'B4-1销售回款【输入】'!$E$4:$E$123,$E21,'B4-1销售回款【输入】'!$J$4:$J$123,$F21)</f>
        <v>0</v>
      </c>
      <c r="EB21" s="282">
        <f>SUMIFS('B4-1销售回款【输入】'!EE$4:EE$123,'B4-1销售回款【输入】'!$C$4:$C$123,$C21,'B4-1销售回款【输入】'!$D$4:$D$123,$D21,'B4-1销售回款【输入】'!$E$4:$E$123,$E21,'B4-1销售回款【输入】'!$J$4:$J$123,$F21)</f>
        <v>0</v>
      </c>
      <c r="EC21" s="282">
        <f>SUMIFS('B4-1销售回款【输入】'!EF$4:EF$123,'B4-1销售回款【输入】'!$C$4:$C$123,$C21,'B4-1销售回款【输入】'!$D$4:$D$123,$D21,'B4-1销售回款【输入】'!$E$4:$E$123,$E21,'B4-1销售回款【输入】'!$J$4:$J$123,$F21)</f>
        <v>0</v>
      </c>
      <c r="ED21" s="284">
        <f>SUMIFS('B4-1销售回款【输入】'!EG$4:EG$123,'B4-1销售回款【输入】'!$C$4:$C$123,$C21,'B4-1销售回款【输入】'!$D$4:$D$123,$D21,'B4-1销售回款【输入】'!$E$4:$E$123,$E21,'B4-1销售回款【输入】'!$J$4:$J$123,$F21)</f>
        <v>0</v>
      </c>
    </row>
    <row r="22" spans="2:134" ht="16.05" customHeight="1" x14ac:dyDescent="0.25">
      <c r="B22" s="1041" t="str">
        <f>B21</f>
        <v/>
      </c>
      <c r="C22" s="154" t="str">
        <f t="shared" ref="C22:C25" si="41">C21</f>
        <v/>
      </c>
      <c r="D22" s="154" t="str">
        <f t="shared" si="29"/>
        <v/>
      </c>
      <c r="E22" s="154" t="str">
        <f t="shared" si="30"/>
        <v/>
      </c>
      <c r="F22" s="149" t="s">
        <v>348</v>
      </c>
      <c r="G22" s="171" t="s">
        <v>354</v>
      </c>
      <c r="H22" s="992">
        <f>IFERROR(H21/H20*10000,0)</f>
        <v>0</v>
      </c>
      <c r="I22" s="282">
        <f t="shared" si="39"/>
        <v>0</v>
      </c>
      <c r="J22" s="985">
        <f>IFERROR(J21/J20*10000,0)</f>
        <v>0</v>
      </c>
      <c r="K22" s="460">
        <f ca="1">IFERROR(K21/K20*10000,0)</f>
        <v>0</v>
      </c>
      <c r="L22" s="283">
        <f t="shared" ref="L22" si="42">IFERROR(L21/L20*10000,0)</f>
        <v>0</v>
      </c>
      <c r="M22" s="282">
        <f t="shared" ref="M22" si="43">IFERROR(M21/M20*10000,0)</f>
        <v>0</v>
      </c>
      <c r="N22" s="282">
        <f t="shared" ref="N22" si="44">IFERROR(N21/N20*10000,0)</f>
        <v>0</v>
      </c>
      <c r="O22" s="282">
        <f t="shared" ref="O22" si="45">IFERROR(O21/O20*10000,0)</f>
        <v>0</v>
      </c>
      <c r="P22" s="282">
        <f t="shared" ref="P22" si="46">IFERROR(P21/P20*10000,0)</f>
        <v>0</v>
      </c>
      <c r="Q22" s="282">
        <f t="shared" ref="Q22" si="47">IFERROR(Q21/Q20*10000,0)</f>
        <v>0</v>
      </c>
      <c r="R22" s="282">
        <f t="shared" ref="R22" si="48">IFERROR(R21/R20*10000,0)</f>
        <v>0</v>
      </c>
      <c r="S22" s="282">
        <f t="shared" ref="S22" si="49">IFERROR(S21/S20*10000,0)</f>
        <v>0</v>
      </c>
      <c r="T22" s="282">
        <f t="shared" ref="T22" si="50">IFERROR(T21/T20*10000,0)</f>
        <v>0</v>
      </c>
      <c r="U22" s="284">
        <f t="shared" ref="U22" si="51">IFERROR(U21/U20*10000,0)</f>
        <v>0</v>
      </c>
      <c r="V22" s="285">
        <f>IFERROR(V21/V20*10000,0)</f>
        <v>0</v>
      </c>
      <c r="W22" s="282">
        <f t="shared" ref="W22" si="52">IFERROR(W21/W20*10000,0)</f>
        <v>0</v>
      </c>
      <c r="X22" s="282">
        <f t="shared" ref="X22" si="53">IFERROR(X21/X20*10000,0)</f>
        <v>0</v>
      </c>
      <c r="Y22" s="282">
        <f t="shared" ref="Y22" si="54">IFERROR(Y21/Y20*10000,0)</f>
        <v>0</v>
      </c>
      <c r="Z22" s="282">
        <f t="shared" ref="Z22" si="55">IFERROR(Z21/Z20*10000,0)</f>
        <v>0</v>
      </c>
      <c r="AA22" s="282">
        <f t="shared" ref="AA22" si="56">IFERROR(AA21/AA20*10000,0)</f>
        <v>0</v>
      </c>
      <c r="AB22" s="282">
        <f t="shared" ref="AB22" si="57">IFERROR(AB21/AB20*10000,0)</f>
        <v>0</v>
      </c>
      <c r="AC22" s="282">
        <f t="shared" ref="AC22" si="58">IFERROR(AC21/AC20*10000,0)</f>
        <v>0</v>
      </c>
      <c r="AD22" s="282">
        <f t="shared" ref="AD22" si="59">IFERROR(AD21/AD20*10000,0)</f>
        <v>0</v>
      </c>
      <c r="AE22" s="282">
        <f t="shared" ref="AE22" si="60">IFERROR(AE21/AE20*10000,0)</f>
        <v>0</v>
      </c>
      <c r="AF22" s="282">
        <f t="shared" ref="AF22" si="61">IFERROR(AF21/AF20*10000,0)</f>
        <v>0</v>
      </c>
      <c r="AG22" s="282">
        <f t="shared" ref="AG22" si="62">IFERROR(AG21/AG20*10000,0)</f>
        <v>0</v>
      </c>
      <c r="AH22" s="282">
        <f t="shared" ref="AH22" si="63">IFERROR(AH21/AH20*10000,0)</f>
        <v>0</v>
      </c>
      <c r="AI22" s="282">
        <f t="shared" ref="AI22" si="64">IFERROR(AI21/AI20*10000,0)</f>
        <v>0</v>
      </c>
      <c r="AJ22" s="282">
        <f t="shared" ref="AJ22" si="65">IFERROR(AJ21/AJ20*10000,0)</f>
        <v>0</v>
      </c>
      <c r="AK22" s="282">
        <f t="shared" ref="AK22" si="66">IFERROR(AK21/AK20*10000,0)</f>
        <v>0</v>
      </c>
      <c r="AL22" s="282">
        <f t="shared" ref="AL22" si="67">IFERROR(AL21/AL20*10000,0)</f>
        <v>0</v>
      </c>
      <c r="AM22" s="282">
        <f t="shared" ref="AM22" si="68">IFERROR(AM21/AM20*10000,0)</f>
        <v>0</v>
      </c>
      <c r="AN22" s="282">
        <f t="shared" ref="AN22" si="69">IFERROR(AN21/AN20*10000,0)</f>
        <v>0</v>
      </c>
      <c r="AO22" s="282">
        <f t="shared" ref="AO22" si="70">IFERROR(AO21/AO20*10000,0)</f>
        <v>0</v>
      </c>
      <c r="AP22" s="282">
        <f t="shared" ref="AP22" si="71">IFERROR(AP21/AP20*10000,0)</f>
        <v>0</v>
      </c>
      <c r="AQ22" s="282">
        <f t="shared" ref="AQ22" si="72">IFERROR(AQ21/AQ20*10000,0)</f>
        <v>0</v>
      </c>
      <c r="AR22" s="282">
        <f t="shared" ref="AR22" si="73">IFERROR(AR21/AR20*10000,0)</f>
        <v>0</v>
      </c>
      <c r="AS22" s="282">
        <f t="shared" ref="AS22" si="74">IFERROR(AS21/AS20*10000,0)</f>
        <v>0</v>
      </c>
      <c r="AT22" s="282">
        <f t="shared" ref="AT22" si="75">IFERROR(AT21/AT20*10000,0)</f>
        <v>0</v>
      </c>
      <c r="AU22" s="282">
        <f t="shared" ref="AU22" si="76">IFERROR(AU21/AU20*10000,0)</f>
        <v>0</v>
      </c>
      <c r="AV22" s="282">
        <f t="shared" ref="AV22" si="77">IFERROR(AV21/AV20*10000,0)</f>
        <v>0</v>
      </c>
      <c r="AW22" s="282">
        <f t="shared" ref="AW22" si="78">IFERROR(AW21/AW20*10000,0)</f>
        <v>0</v>
      </c>
      <c r="AX22" s="282">
        <f t="shared" ref="AX22" si="79">IFERROR(AX21/AX20*10000,0)</f>
        <v>0</v>
      </c>
      <c r="AY22" s="282">
        <f t="shared" ref="AY22" si="80">IFERROR(AY21/AY20*10000,0)</f>
        <v>0</v>
      </c>
      <c r="AZ22" s="282">
        <f t="shared" ref="AZ22" si="81">IFERROR(AZ21/AZ20*10000,0)</f>
        <v>0</v>
      </c>
      <c r="BA22" s="282">
        <f t="shared" ref="BA22" si="82">IFERROR(BA21/BA20*10000,0)</f>
        <v>0</v>
      </c>
      <c r="BB22" s="282">
        <f t="shared" ref="BB22" si="83">IFERROR(BB21/BB20*10000,0)</f>
        <v>0</v>
      </c>
      <c r="BC22" s="282">
        <f t="shared" ref="BC22" si="84">IFERROR(BC21/BC20*10000,0)</f>
        <v>0</v>
      </c>
      <c r="BD22" s="282">
        <f t="shared" ref="BD22" si="85">IFERROR(BD21/BD20*10000,0)</f>
        <v>0</v>
      </c>
      <c r="BE22" s="282">
        <f t="shared" ref="BE22" si="86">IFERROR(BE21/BE20*10000,0)</f>
        <v>0</v>
      </c>
      <c r="BF22" s="282">
        <f t="shared" ref="BF22" si="87">IFERROR(BF21/BF20*10000,0)</f>
        <v>0</v>
      </c>
      <c r="BG22" s="282">
        <f t="shared" ref="BG22" si="88">IFERROR(BG21/BG20*10000,0)</f>
        <v>0</v>
      </c>
      <c r="BH22" s="282">
        <f t="shared" ref="BH22" si="89">IFERROR(BH21/BH20*10000,0)</f>
        <v>0</v>
      </c>
      <c r="BI22" s="282">
        <f t="shared" ref="BI22" si="90">IFERROR(BI21/BI20*10000,0)</f>
        <v>0</v>
      </c>
      <c r="BJ22" s="282">
        <f t="shared" ref="BJ22" si="91">IFERROR(BJ21/BJ20*10000,0)</f>
        <v>0</v>
      </c>
      <c r="BK22" s="282">
        <f t="shared" ref="BK22" si="92">IFERROR(BK21/BK20*10000,0)</f>
        <v>0</v>
      </c>
      <c r="BL22" s="282">
        <f t="shared" ref="BL22" si="93">IFERROR(BL21/BL20*10000,0)</f>
        <v>0</v>
      </c>
      <c r="BM22" s="282">
        <f t="shared" ref="BM22" si="94">IFERROR(BM21/BM20*10000,0)</f>
        <v>0</v>
      </c>
      <c r="BN22" s="282">
        <f t="shared" ref="BN22" si="95">IFERROR(BN21/BN20*10000,0)</f>
        <v>0</v>
      </c>
      <c r="BO22" s="282">
        <f t="shared" ref="BO22" si="96">IFERROR(BO21/BO20*10000,0)</f>
        <v>0</v>
      </c>
      <c r="BP22" s="282">
        <f t="shared" ref="BP22" si="97">IFERROR(BP21/BP20*10000,0)</f>
        <v>0</v>
      </c>
      <c r="BQ22" s="282">
        <f t="shared" ref="BQ22" si="98">IFERROR(BQ21/BQ20*10000,0)</f>
        <v>0</v>
      </c>
      <c r="BR22" s="282">
        <f t="shared" ref="BR22" si="99">IFERROR(BR21/BR20*10000,0)</f>
        <v>0</v>
      </c>
      <c r="BS22" s="282">
        <f t="shared" ref="BS22" si="100">IFERROR(BS21/BS20*10000,0)</f>
        <v>0</v>
      </c>
      <c r="BT22" s="282">
        <f t="shared" ref="BT22" si="101">IFERROR(BT21/BT20*10000,0)</f>
        <v>0</v>
      </c>
      <c r="BU22" s="282">
        <f t="shared" ref="BU22" si="102">IFERROR(BU21/BU20*10000,0)</f>
        <v>0</v>
      </c>
      <c r="BV22" s="282">
        <f t="shared" ref="BV22" si="103">IFERROR(BV21/BV20*10000,0)</f>
        <v>0</v>
      </c>
      <c r="BW22" s="282">
        <f t="shared" ref="BW22" si="104">IFERROR(BW21/BW20*10000,0)</f>
        <v>0</v>
      </c>
      <c r="BX22" s="282">
        <f t="shared" ref="BX22" si="105">IFERROR(BX21/BX20*10000,0)</f>
        <v>0</v>
      </c>
      <c r="BY22" s="282">
        <f t="shared" ref="BY22" si="106">IFERROR(BY21/BY20*10000,0)</f>
        <v>0</v>
      </c>
      <c r="BZ22" s="282">
        <f t="shared" ref="BZ22" si="107">IFERROR(BZ21/BZ20*10000,0)</f>
        <v>0</v>
      </c>
      <c r="CA22" s="282">
        <f t="shared" ref="CA22" si="108">IFERROR(CA21/CA20*10000,0)</f>
        <v>0</v>
      </c>
      <c r="CB22" s="282">
        <f t="shared" ref="CB22" si="109">IFERROR(CB21/CB20*10000,0)</f>
        <v>0</v>
      </c>
      <c r="CC22" s="282">
        <f t="shared" ref="CC22" si="110">IFERROR(CC21/CC20*10000,0)</f>
        <v>0</v>
      </c>
      <c r="CD22" s="282">
        <f t="shared" ref="CD22" si="111">IFERROR(CD21/CD20*10000,0)</f>
        <v>0</v>
      </c>
      <c r="CE22" s="282">
        <f t="shared" ref="CE22" si="112">IFERROR(CE21/CE20*10000,0)</f>
        <v>0</v>
      </c>
      <c r="CF22" s="282">
        <f t="shared" ref="CF22" si="113">IFERROR(CF21/CF20*10000,0)</f>
        <v>0</v>
      </c>
      <c r="CG22" s="282">
        <f t="shared" ref="CG22" si="114">IFERROR(CG21/CG20*10000,0)</f>
        <v>0</v>
      </c>
      <c r="CH22" s="282">
        <f t="shared" ref="CH22" si="115">IFERROR(CH21/CH20*10000,0)</f>
        <v>0</v>
      </c>
      <c r="CI22" s="282">
        <f t="shared" ref="CI22" si="116">IFERROR(CI21/CI20*10000,0)</f>
        <v>0</v>
      </c>
      <c r="CJ22" s="282">
        <f t="shared" ref="CJ22" si="117">IFERROR(CJ21/CJ20*10000,0)</f>
        <v>0</v>
      </c>
      <c r="CK22" s="282">
        <f t="shared" ref="CK22" si="118">IFERROR(CK21/CK20*10000,0)</f>
        <v>0</v>
      </c>
      <c r="CL22" s="282">
        <f t="shared" ref="CL22" si="119">IFERROR(CL21/CL20*10000,0)</f>
        <v>0</v>
      </c>
      <c r="CM22" s="282">
        <f t="shared" ref="CM22" si="120">IFERROR(CM21/CM20*10000,0)</f>
        <v>0</v>
      </c>
      <c r="CN22" s="282">
        <f t="shared" ref="CN22" si="121">IFERROR(CN21/CN20*10000,0)</f>
        <v>0</v>
      </c>
      <c r="CO22" s="282">
        <f t="shared" ref="CO22" si="122">IFERROR(CO21/CO20*10000,0)</f>
        <v>0</v>
      </c>
      <c r="CP22" s="282">
        <f t="shared" ref="CP22" si="123">IFERROR(CP21/CP20*10000,0)</f>
        <v>0</v>
      </c>
      <c r="CQ22" s="282">
        <f t="shared" ref="CQ22" si="124">IFERROR(CQ21/CQ20*10000,0)</f>
        <v>0</v>
      </c>
      <c r="CR22" s="282">
        <f t="shared" ref="CR22" si="125">IFERROR(CR21/CR20*10000,0)</f>
        <v>0</v>
      </c>
      <c r="CS22" s="282">
        <f t="shared" ref="CS22" si="126">IFERROR(CS21/CS20*10000,0)</f>
        <v>0</v>
      </c>
      <c r="CT22" s="282">
        <f t="shared" ref="CT22" si="127">IFERROR(CT21/CT20*10000,0)</f>
        <v>0</v>
      </c>
      <c r="CU22" s="282">
        <f t="shared" ref="CU22" si="128">IFERROR(CU21/CU20*10000,0)</f>
        <v>0</v>
      </c>
      <c r="CV22" s="282">
        <f t="shared" ref="CV22" si="129">IFERROR(CV21/CV20*10000,0)</f>
        <v>0</v>
      </c>
      <c r="CW22" s="282">
        <f t="shared" ref="CW22" si="130">IFERROR(CW21/CW20*10000,0)</f>
        <v>0</v>
      </c>
      <c r="CX22" s="282">
        <f t="shared" ref="CX22" si="131">IFERROR(CX21/CX20*10000,0)</f>
        <v>0</v>
      </c>
      <c r="CY22" s="282">
        <f t="shared" ref="CY22" si="132">IFERROR(CY21/CY20*10000,0)</f>
        <v>0</v>
      </c>
      <c r="CZ22" s="282">
        <f t="shared" ref="CZ22" si="133">IFERROR(CZ21/CZ20*10000,0)</f>
        <v>0</v>
      </c>
      <c r="DA22" s="282">
        <f t="shared" ref="DA22" si="134">IFERROR(DA21/DA20*10000,0)</f>
        <v>0</v>
      </c>
      <c r="DB22" s="282">
        <f t="shared" ref="DB22" si="135">IFERROR(DB21/DB20*10000,0)</f>
        <v>0</v>
      </c>
      <c r="DC22" s="282">
        <f t="shared" ref="DC22" si="136">IFERROR(DC21/DC20*10000,0)</f>
        <v>0</v>
      </c>
      <c r="DD22" s="282">
        <f t="shared" ref="DD22" si="137">IFERROR(DD21/DD20*10000,0)</f>
        <v>0</v>
      </c>
      <c r="DE22" s="282">
        <f t="shared" ref="DE22" si="138">IFERROR(DE21/DE20*10000,0)</f>
        <v>0</v>
      </c>
      <c r="DF22" s="282">
        <f t="shared" ref="DF22" si="139">IFERROR(DF21/DF20*10000,0)</f>
        <v>0</v>
      </c>
      <c r="DG22" s="282">
        <f t="shared" ref="DG22" si="140">IFERROR(DG21/DG20*10000,0)</f>
        <v>0</v>
      </c>
      <c r="DH22" s="282">
        <f t="shared" ref="DH22" si="141">IFERROR(DH21/DH20*10000,0)</f>
        <v>0</v>
      </c>
      <c r="DI22" s="282">
        <f t="shared" ref="DI22" si="142">IFERROR(DI21/DI20*10000,0)</f>
        <v>0</v>
      </c>
      <c r="DJ22" s="282">
        <f t="shared" ref="DJ22" si="143">IFERROR(DJ21/DJ20*10000,0)</f>
        <v>0</v>
      </c>
      <c r="DK22" s="282">
        <f t="shared" ref="DK22" si="144">IFERROR(DK21/DK20*10000,0)</f>
        <v>0</v>
      </c>
      <c r="DL22" s="282">
        <f t="shared" ref="DL22" si="145">IFERROR(DL21/DL20*10000,0)</f>
        <v>0</v>
      </c>
      <c r="DM22" s="282">
        <f t="shared" ref="DM22" si="146">IFERROR(DM21/DM20*10000,0)</f>
        <v>0</v>
      </c>
      <c r="DN22" s="282">
        <f t="shared" ref="DN22" si="147">IFERROR(DN21/DN20*10000,0)</f>
        <v>0</v>
      </c>
      <c r="DO22" s="282">
        <f t="shared" ref="DO22" si="148">IFERROR(DO21/DO20*10000,0)</f>
        <v>0</v>
      </c>
      <c r="DP22" s="282">
        <f t="shared" ref="DP22" si="149">IFERROR(DP21/DP20*10000,0)</f>
        <v>0</v>
      </c>
      <c r="DQ22" s="282">
        <f t="shared" ref="DQ22" si="150">IFERROR(DQ21/DQ20*10000,0)</f>
        <v>0</v>
      </c>
      <c r="DR22" s="282">
        <f t="shared" ref="DR22" si="151">IFERROR(DR21/DR20*10000,0)</f>
        <v>0</v>
      </c>
      <c r="DS22" s="282">
        <f t="shared" ref="DS22" si="152">IFERROR(DS21/DS20*10000,0)</f>
        <v>0</v>
      </c>
      <c r="DT22" s="282">
        <f t="shared" ref="DT22" si="153">IFERROR(DT21/DT20*10000,0)</f>
        <v>0</v>
      </c>
      <c r="DU22" s="282">
        <f t="shared" ref="DU22" si="154">IFERROR(DU21/DU20*10000,0)</f>
        <v>0</v>
      </c>
      <c r="DV22" s="282">
        <f t="shared" ref="DV22" si="155">IFERROR(DV21/DV20*10000,0)</f>
        <v>0</v>
      </c>
      <c r="DW22" s="282">
        <f t="shared" ref="DW22" si="156">IFERROR(DW21/DW20*10000,0)</f>
        <v>0</v>
      </c>
      <c r="DX22" s="282">
        <f t="shared" ref="DX22" si="157">IFERROR(DX21/DX20*10000,0)</f>
        <v>0</v>
      </c>
      <c r="DY22" s="282">
        <f t="shared" ref="DY22" si="158">IFERROR(DY21/DY20*10000,0)</f>
        <v>0</v>
      </c>
      <c r="DZ22" s="282">
        <f t="shared" ref="DZ22" si="159">IFERROR(DZ21/DZ20*10000,0)</f>
        <v>0</v>
      </c>
      <c r="EA22" s="282">
        <f t="shared" ref="EA22" si="160">IFERROR(EA21/EA20*10000,0)</f>
        <v>0</v>
      </c>
      <c r="EB22" s="282">
        <f t="shared" ref="EB22" si="161">IFERROR(EB21/EB20*10000,0)</f>
        <v>0</v>
      </c>
      <c r="EC22" s="282">
        <f t="shared" ref="EC22" si="162">IFERROR(EC21/EC20*10000,0)</f>
        <v>0</v>
      </c>
      <c r="ED22" s="284">
        <f t="shared" ref="ED22" si="163">IFERROR(ED21/ED20*10000,0)</f>
        <v>0</v>
      </c>
    </row>
    <row r="23" spans="2:134" ht="16.05" customHeight="1" x14ac:dyDescent="0.25">
      <c r="B23" s="1043" t="str">
        <f>B22</f>
        <v/>
      </c>
      <c r="C23" s="159" t="str">
        <f t="shared" si="41"/>
        <v/>
      </c>
      <c r="D23" s="159" t="str">
        <f t="shared" si="29"/>
        <v/>
      </c>
      <c r="E23" s="159" t="str">
        <f t="shared" si="30"/>
        <v/>
      </c>
      <c r="F23" s="149" t="s">
        <v>349</v>
      </c>
      <c r="G23" s="171" t="s">
        <v>353</v>
      </c>
      <c r="H23" s="992">
        <f>SUMIFS('B4-1销售回款【输入】'!L$4:L$123,'B4-1销售回款【输入】'!$C$4:$C$123,$C23,'B4-1销售回款【输入】'!$D$4:$D$123,$D23,'B4-1销售回款【输入】'!$E$4:$E$123,$E23,'B4-1销售回款【输入】'!$J$4:$J$123,$F23)</f>
        <v>0</v>
      </c>
      <c r="I23" s="282">
        <f t="shared" si="39"/>
        <v>0</v>
      </c>
      <c r="J23" s="985">
        <f>SUM(V23:ED23)</f>
        <v>0</v>
      </c>
      <c r="K23" s="460">
        <f ca="1">SUM(OFFSET(V23,,,1,MATCH('B1-基本信息'!$C$12,$V$3:$ED$3,1)))</f>
        <v>0</v>
      </c>
      <c r="L23" s="283">
        <f t="shared" ref="L23:U23" si="164">SUMIF($V$1:$ED$1,L$3,$V23:$ED23)</f>
        <v>0</v>
      </c>
      <c r="M23" s="282">
        <f t="shared" si="164"/>
        <v>0</v>
      </c>
      <c r="N23" s="282">
        <f t="shared" si="164"/>
        <v>0</v>
      </c>
      <c r="O23" s="282">
        <f t="shared" si="164"/>
        <v>0</v>
      </c>
      <c r="P23" s="282">
        <f t="shared" si="164"/>
        <v>0</v>
      </c>
      <c r="Q23" s="282">
        <f t="shared" si="164"/>
        <v>0</v>
      </c>
      <c r="R23" s="282">
        <f t="shared" si="164"/>
        <v>0</v>
      </c>
      <c r="S23" s="282">
        <f t="shared" si="164"/>
        <v>0</v>
      </c>
      <c r="T23" s="282">
        <f t="shared" si="164"/>
        <v>0</v>
      </c>
      <c r="U23" s="284">
        <f t="shared" si="164"/>
        <v>0</v>
      </c>
      <c r="V23" s="285">
        <f>SUMIFS('B4-1销售回款【输入】'!Y$4:Y$123,'B4-1销售回款【输入】'!$C$4:$C$123,$C23,'B4-1销售回款【输入】'!$D$4:$D$123,$D23,'B4-1销售回款【输入】'!$E$4:$E$123,$E23,'B4-1销售回款【输入】'!$J$4:$J$123,$F23)</f>
        <v>0</v>
      </c>
      <c r="W23" s="282">
        <f>SUMIFS('B4-1销售回款【输入】'!Z$4:Z$123,'B4-1销售回款【输入】'!$C$4:$C$123,$C23,'B4-1销售回款【输入】'!$D$4:$D$123,$D23,'B4-1销售回款【输入】'!$E$4:$E$123,$E23,'B4-1销售回款【输入】'!$J$4:$J$123,$F23)</f>
        <v>0</v>
      </c>
      <c r="X23" s="282">
        <f>SUMIFS('B4-1销售回款【输入】'!AA$4:AA$123,'B4-1销售回款【输入】'!$C$4:$C$123,$C23,'B4-1销售回款【输入】'!$D$4:$D$123,$D23,'B4-1销售回款【输入】'!$E$4:$E$123,$E23,'B4-1销售回款【输入】'!$J$4:$J$123,$F23)</f>
        <v>0</v>
      </c>
      <c r="Y23" s="282">
        <f>SUMIFS('B4-1销售回款【输入】'!AB$4:AB$123,'B4-1销售回款【输入】'!$C$4:$C$123,$C23,'B4-1销售回款【输入】'!$D$4:$D$123,$D23,'B4-1销售回款【输入】'!$E$4:$E$123,$E23,'B4-1销售回款【输入】'!$J$4:$J$123,$F23)</f>
        <v>0</v>
      </c>
      <c r="Z23" s="282">
        <f>SUMIFS('B4-1销售回款【输入】'!AC$4:AC$123,'B4-1销售回款【输入】'!$C$4:$C$123,$C23,'B4-1销售回款【输入】'!$D$4:$D$123,$D23,'B4-1销售回款【输入】'!$E$4:$E$123,$E23,'B4-1销售回款【输入】'!$J$4:$J$123,$F23)</f>
        <v>0</v>
      </c>
      <c r="AA23" s="282">
        <f>SUMIFS('B4-1销售回款【输入】'!AD$4:AD$123,'B4-1销售回款【输入】'!$C$4:$C$123,$C23,'B4-1销售回款【输入】'!$D$4:$D$123,$D23,'B4-1销售回款【输入】'!$E$4:$E$123,$E23,'B4-1销售回款【输入】'!$J$4:$J$123,$F23)</f>
        <v>0</v>
      </c>
      <c r="AB23" s="282">
        <f>SUMIFS('B4-1销售回款【输入】'!AE$4:AE$123,'B4-1销售回款【输入】'!$C$4:$C$123,$C23,'B4-1销售回款【输入】'!$D$4:$D$123,$D23,'B4-1销售回款【输入】'!$E$4:$E$123,$E23,'B4-1销售回款【输入】'!$J$4:$J$123,$F23)</f>
        <v>0</v>
      </c>
      <c r="AC23" s="282">
        <f>SUMIFS('B4-1销售回款【输入】'!AF$4:AF$123,'B4-1销售回款【输入】'!$C$4:$C$123,$C23,'B4-1销售回款【输入】'!$D$4:$D$123,$D23,'B4-1销售回款【输入】'!$E$4:$E$123,$E23,'B4-1销售回款【输入】'!$J$4:$J$123,$F23)</f>
        <v>0</v>
      </c>
      <c r="AD23" s="282">
        <f>SUMIFS('B4-1销售回款【输入】'!AG$4:AG$123,'B4-1销售回款【输入】'!$C$4:$C$123,$C23,'B4-1销售回款【输入】'!$D$4:$D$123,$D23,'B4-1销售回款【输入】'!$E$4:$E$123,$E23,'B4-1销售回款【输入】'!$J$4:$J$123,$F23)</f>
        <v>0</v>
      </c>
      <c r="AE23" s="282">
        <f>SUMIFS('B4-1销售回款【输入】'!AH$4:AH$123,'B4-1销售回款【输入】'!$C$4:$C$123,$C23,'B4-1销售回款【输入】'!$D$4:$D$123,$D23,'B4-1销售回款【输入】'!$E$4:$E$123,$E23,'B4-1销售回款【输入】'!$J$4:$J$123,$F23)</f>
        <v>0</v>
      </c>
      <c r="AF23" s="282">
        <f>SUMIFS('B4-1销售回款【输入】'!AI$4:AI$123,'B4-1销售回款【输入】'!$C$4:$C$123,$C23,'B4-1销售回款【输入】'!$D$4:$D$123,$D23,'B4-1销售回款【输入】'!$E$4:$E$123,$E23,'B4-1销售回款【输入】'!$J$4:$J$123,$F23)</f>
        <v>0</v>
      </c>
      <c r="AG23" s="282">
        <f>SUMIFS('B4-1销售回款【输入】'!AJ$4:AJ$123,'B4-1销售回款【输入】'!$C$4:$C$123,$C23,'B4-1销售回款【输入】'!$D$4:$D$123,$D23,'B4-1销售回款【输入】'!$E$4:$E$123,$E23,'B4-1销售回款【输入】'!$J$4:$J$123,$F23)</f>
        <v>0</v>
      </c>
      <c r="AH23" s="282">
        <f>SUMIFS('B4-1销售回款【输入】'!AK$4:AK$123,'B4-1销售回款【输入】'!$C$4:$C$123,$C23,'B4-1销售回款【输入】'!$D$4:$D$123,$D23,'B4-1销售回款【输入】'!$E$4:$E$123,$E23,'B4-1销售回款【输入】'!$J$4:$J$123,$F23)</f>
        <v>0</v>
      </c>
      <c r="AI23" s="282">
        <f>SUMIFS('B4-1销售回款【输入】'!AL$4:AL$123,'B4-1销售回款【输入】'!$C$4:$C$123,$C23,'B4-1销售回款【输入】'!$D$4:$D$123,$D23,'B4-1销售回款【输入】'!$E$4:$E$123,$E23,'B4-1销售回款【输入】'!$J$4:$J$123,$F23)</f>
        <v>0</v>
      </c>
      <c r="AJ23" s="282">
        <f>SUMIFS('B4-1销售回款【输入】'!AM$4:AM$123,'B4-1销售回款【输入】'!$C$4:$C$123,$C23,'B4-1销售回款【输入】'!$D$4:$D$123,$D23,'B4-1销售回款【输入】'!$E$4:$E$123,$E23,'B4-1销售回款【输入】'!$J$4:$J$123,$F23)</f>
        <v>0</v>
      </c>
      <c r="AK23" s="282">
        <f>SUMIFS('B4-1销售回款【输入】'!AN$4:AN$123,'B4-1销售回款【输入】'!$C$4:$C$123,$C23,'B4-1销售回款【输入】'!$D$4:$D$123,$D23,'B4-1销售回款【输入】'!$E$4:$E$123,$E23,'B4-1销售回款【输入】'!$J$4:$J$123,$F23)</f>
        <v>0</v>
      </c>
      <c r="AL23" s="282">
        <f>SUMIFS('B4-1销售回款【输入】'!AO$4:AO$123,'B4-1销售回款【输入】'!$C$4:$C$123,$C23,'B4-1销售回款【输入】'!$D$4:$D$123,$D23,'B4-1销售回款【输入】'!$E$4:$E$123,$E23,'B4-1销售回款【输入】'!$J$4:$J$123,$F23)</f>
        <v>0</v>
      </c>
      <c r="AM23" s="282">
        <f>SUMIFS('B4-1销售回款【输入】'!AP$4:AP$123,'B4-1销售回款【输入】'!$C$4:$C$123,$C23,'B4-1销售回款【输入】'!$D$4:$D$123,$D23,'B4-1销售回款【输入】'!$E$4:$E$123,$E23,'B4-1销售回款【输入】'!$J$4:$J$123,$F23)</f>
        <v>0</v>
      </c>
      <c r="AN23" s="282">
        <f>SUMIFS('B4-1销售回款【输入】'!AQ$4:AQ$123,'B4-1销售回款【输入】'!$C$4:$C$123,$C23,'B4-1销售回款【输入】'!$D$4:$D$123,$D23,'B4-1销售回款【输入】'!$E$4:$E$123,$E23,'B4-1销售回款【输入】'!$J$4:$J$123,$F23)</f>
        <v>0</v>
      </c>
      <c r="AO23" s="282">
        <f>SUMIFS('B4-1销售回款【输入】'!AR$4:AR$123,'B4-1销售回款【输入】'!$C$4:$C$123,$C23,'B4-1销售回款【输入】'!$D$4:$D$123,$D23,'B4-1销售回款【输入】'!$E$4:$E$123,$E23,'B4-1销售回款【输入】'!$J$4:$J$123,$F23)</f>
        <v>0</v>
      </c>
      <c r="AP23" s="282">
        <f>SUMIFS('B4-1销售回款【输入】'!AS$4:AS$123,'B4-1销售回款【输入】'!$C$4:$C$123,$C23,'B4-1销售回款【输入】'!$D$4:$D$123,$D23,'B4-1销售回款【输入】'!$E$4:$E$123,$E23,'B4-1销售回款【输入】'!$J$4:$J$123,$F23)</f>
        <v>0</v>
      </c>
      <c r="AQ23" s="282">
        <f>SUMIFS('B4-1销售回款【输入】'!AT$4:AT$123,'B4-1销售回款【输入】'!$C$4:$C$123,$C23,'B4-1销售回款【输入】'!$D$4:$D$123,$D23,'B4-1销售回款【输入】'!$E$4:$E$123,$E23,'B4-1销售回款【输入】'!$J$4:$J$123,$F23)</f>
        <v>0</v>
      </c>
      <c r="AR23" s="282">
        <f>SUMIFS('B4-1销售回款【输入】'!AU$4:AU$123,'B4-1销售回款【输入】'!$C$4:$C$123,$C23,'B4-1销售回款【输入】'!$D$4:$D$123,$D23,'B4-1销售回款【输入】'!$E$4:$E$123,$E23,'B4-1销售回款【输入】'!$J$4:$J$123,$F23)</f>
        <v>0</v>
      </c>
      <c r="AS23" s="282">
        <f>SUMIFS('B4-1销售回款【输入】'!AV$4:AV$123,'B4-1销售回款【输入】'!$C$4:$C$123,$C23,'B4-1销售回款【输入】'!$D$4:$D$123,$D23,'B4-1销售回款【输入】'!$E$4:$E$123,$E23,'B4-1销售回款【输入】'!$J$4:$J$123,$F23)</f>
        <v>0</v>
      </c>
      <c r="AT23" s="282">
        <f>SUMIFS('B4-1销售回款【输入】'!AW$4:AW$123,'B4-1销售回款【输入】'!$C$4:$C$123,$C23,'B4-1销售回款【输入】'!$D$4:$D$123,$D23,'B4-1销售回款【输入】'!$E$4:$E$123,$E23,'B4-1销售回款【输入】'!$J$4:$J$123,$F23)</f>
        <v>0</v>
      </c>
      <c r="AU23" s="282">
        <f>SUMIFS('B4-1销售回款【输入】'!AX$4:AX$123,'B4-1销售回款【输入】'!$C$4:$C$123,$C23,'B4-1销售回款【输入】'!$D$4:$D$123,$D23,'B4-1销售回款【输入】'!$E$4:$E$123,$E23,'B4-1销售回款【输入】'!$J$4:$J$123,$F23)</f>
        <v>0</v>
      </c>
      <c r="AV23" s="282">
        <f>SUMIFS('B4-1销售回款【输入】'!AY$4:AY$123,'B4-1销售回款【输入】'!$C$4:$C$123,$C23,'B4-1销售回款【输入】'!$D$4:$D$123,$D23,'B4-1销售回款【输入】'!$E$4:$E$123,$E23,'B4-1销售回款【输入】'!$J$4:$J$123,$F23)</f>
        <v>0</v>
      </c>
      <c r="AW23" s="282">
        <f>SUMIFS('B4-1销售回款【输入】'!AZ$4:AZ$123,'B4-1销售回款【输入】'!$C$4:$C$123,$C23,'B4-1销售回款【输入】'!$D$4:$D$123,$D23,'B4-1销售回款【输入】'!$E$4:$E$123,$E23,'B4-1销售回款【输入】'!$J$4:$J$123,$F23)</f>
        <v>0</v>
      </c>
      <c r="AX23" s="282">
        <f>SUMIFS('B4-1销售回款【输入】'!BA$4:BA$123,'B4-1销售回款【输入】'!$C$4:$C$123,$C23,'B4-1销售回款【输入】'!$D$4:$D$123,$D23,'B4-1销售回款【输入】'!$E$4:$E$123,$E23,'B4-1销售回款【输入】'!$J$4:$J$123,$F23)</f>
        <v>0</v>
      </c>
      <c r="AY23" s="282">
        <f>SUMIFS('B4-1销售回款【输入】'!BB$4:BB$123,'B4-1销售回款【输入】'!$C$4:$C$123,$C23,'B4-1销售回款【输入】'!$D$4:$D$123,$D23,'B4-1销售回款【输入】'!$E$4:$E$123,$E23,'B4-1销售回款【输入】'!$J$4:$J$123,$F23)</f>
        <v>0</v>
      </c>
      <c r="AZ23" s="282">
        <f>SUMIFS('B4-1销售回款【输入】'!BC$4:BC$123,'B4-1销售回款【输入】'!$C$4:$C$123,$C23,'B4-1销售回款【输入】'!$D$4:$D$123,$D23,'B4-1销售回款【输入】'!$E$4:$E$123,$E23,'B4-1销售回款【输入】'!$J$4:$J$123,$F23)</f>
        <v>0</v>
      </c>
      <c r="BA23" s="282">
        <f>SUMIFS('B4-1销售回款【输入】'!BD$4:BD$123,'B4-1销售回款【输入】'!$C$4:$C$123,$C23,'B4-1销售回款【输入】'!$D$4:$D$123,$D23,'B4-1销售回款【输入】'!$E$4:$E$123,$E23,'B4-1销售回款【输入】'!$J$4:$J$123,$F23)</f>
        <v>0</v>
      </c>
      <c r="BB23" s="282">
        <f>SUMIFS('B4-1销售回款【输入】'!BE$4:BE$123,'B4-1销售回款【输入】'!$C$4:$C$123,$C23,'B4-1销售回款【输入】'!$D$4:$D$123,$D23,'B4-1销售回款【输入】'!$E$4:$E$123,$E23,'B4-1销售回款【输入】'!$J$4:$J$123,$F23)</f>
        <v>0</v>
      </c>
      <c r="BC23" s="282">
        <f>SUMIFS('B4-1销售回款【输入】'!BF$4:BF$123,'B4-1销售回款【输入】'!$C$4:$C$123,$C23,'B4-1销售回款【输入】'!$D$4:$D$123,$D23,'B4-1销售回款【输入】'!$E$4:$E$123,$E23,'B4-1销售回款【输入】'!$J$4:$J$123,$F23)</f>
        <v>0</v>
      </c>
      <c r="BD23" s="282">
        <f>SUMIFS('B4-1销售回款【输入】'!BG$4:BG$123,'B4-1销售回款【输入】'!$C$4:$C$123,$C23,'B4-1销售回款【输入】'!$D$4:$D$123,$D23,'B4-1销售回款【输入】'!$E$4:$E$123,$E23,'B4-1销售回款【输入】'!$J$4:$J$123,$F23)</f>
        <v>0</v>
      </c>
      <c r="BE23" s="282">
        <f>SUMIFS('B4-1销售回款【输入】'!BH$4:BH$123,'B4-1销售回款【输入】'!$C$4:$C$123,$C23,'B4-1销售回款【输入】'!$D$4:$D$123,$D23,'B4-1销售回款【输入】'!$E$4:$E$123,$E23,'B4-1销售回款【输入】'!$J$4:$J$123,$F23)</f>
        <v>0</v>
      </c>
      <c r="BF23" s="282">
        <f>SUMIFS('B4-1销售回款【输入】'!BI$4:BI$123,'B4-1销售回款【输入】'!$C$4:$C$123,$C23,'B4-1销售回款【输入】'!$D$4:$D$123,$D23,'B4-1销售回款【输入】'!$E$4:$E$123,$E23,'B4-1销售回款【输入】'!$J$4:$J$123,$F23)</f>
        <v>0</v>
      </c>
      <c r="BG23" s="282">
        <f>SUMIFS('B4-1销售回款【输入】'!BJ$4:BJ$123,'B4-1销售回款【输入】'!$C$4:$C$123,$C23,'B4-1销售回款【输入】'!$D$4:$D$123,$D23,'B4-1销售回款【输入】'!$E$4:$E$123,$E23,'B4-1销售回款【输入】'!$J$4:$J$123,$F23)</f>
        <v>0</v>
      </c>
      <c r="BH23" s="282">
        <f>SUMIFS('B4-1销售回款【输入】'!BK$4:BK$123,'B4-1销售回款【输入】'!$C$4:$C$123,$C23,'B4-1销售回款【输入】'!$D$4:$D$123,$D23,'B4-1销售回款【输入】'!$E$4:$E$123,$E23,'B4-1销售回款【输入】'!$J$4:$J$123,$F23)</f>
        <v>0</v>
      </c>
      <c r="BI23" s="282">
        <f>SUMIFS('B4-1销售回款【输入】'!BL$4:BL$123,'B4-1销售回款【输入】'!$C$4:$C$123,$C23,'B4-1销售回款【输入】'!$D$4:$D$123,$D23,'B4-1销售回款【输入】'!$E$4:$E$123,$E23,'B4-1销售回款【输入】'!$J$4:$J$123,$F23)</f>
        <v>0</v>
      </c>
      <c r="BJ23" s="282">
        <f>SUMIFS('B4-1销售回款【输入】'!BM$4:BM$123,'B4-1销售回款【输入】'!$C$4:$C$123,$C23,'B4-1销售回款【输入】'!$D$4:$D$123,$D23,'B4-1销售回款【输入】'!$E$4:$E$123,$E23,'B4-1销售回款【输入】'!$J$4:$J$123,$F23)</f>
        <v>0</v>
      </c>
      <c r="BK23" s="282">
        <f>SUMIFS('B4-1销售回款【输入】'!BN$4:BN$123,'B4-1销售回款【输入】'!$C$4:$C$123,$C23,'B4-1销售回款【输入】'!$D$4:$D$123,$D23,'B4-1销售回款【输入】'!$E$4:$E$123,$E23,'B4-1销售回款【输入】'!$J$4:$J$123,$F23)</f>
        <v>0</v>
      </c>
      <c r="BL23" s="282">
        <f>SUMIFS('B4-1销售回款【输入】'!BO$4:BO$123,'B4-1销售回款【输入】'!$C$4:$C$123,$C23,'B4-1销售回款【输入】'!$D$4:$D$123,$D23,'B4-1销售回款【输入】'!$E$4:$E$123,$E23,'B4-1销售回款【输入】'!$J$4:$J$123,$F23)</f>
        <v>0</v>
      </c>
      <c r="BM23" s="282">
        <f>SUMIFS('B4-1销售回款【输入】'!BP$4:BP$123,'B4-1销售回款【输入】'!$C$4:$C$123,$C23,'B4-1销售回款【输入】'!$D$4:$D$123,$D23,'B4-1销售回款【输入】'!$E$4:$E$123,$E23,'B4-1销售回款【输入】'!$J$4:$J$123,$F23)</f>
        <v>0</v>
      </c>
      <c r="BN23" s="282">
        <f>SUMIFS('B4-1销售回款【输入】'!BQ$4:BQ$123,'B4-1销售回款【输入】'!$C$4:$C$123,$C23,'B4-1销售回款【输入】'!$D$4:$D$123,$D23,'B4-1销售回款【输入】'!$E$4:$E$123,$E23,'B4-1销售回款【输入】'!$J$4:$J$123,$F23)</f>
        <v>0</v>
      </c>
      <c r="BO23" s="282">
        <f>SUMIFS('B4-1销售回款【输入】'!BR$4:BR$123,'B4-1销售回款【输入】'!$C$4:$C$123,$C23,'B4-1销售回款【输入】'!$D$4:$D$123,$D23,'B4-1销售回款【输入】'!$E$4:$E$123,$E23,'B4-1销售回款【输入】'!$J$4:$J$123,$F23)</f>
        <v>0</v>
      </c>
      <c r="BP23" s="282">
        <f>SUMIFS('B4-1销售回款【输入】'!BS$4:BS$123,'B4-1销售回款【输入】'!$C$4:$C$123,$C23,'B4-1销售回款【输入】'!$D$4:$D$123,$D23,'B4-1销售回款【输入】'!$E$4:$E$123,$E23,'B4-1销售回款【输入】'!$J$4:$J$123,$F23)</f>
        <v>0</v>
      </c>
      <c r="BQ23" s="282">
        <f>SUMIFS('B4-1销售回款【输入】'!BT$4:BT$123,'B4-1销售回款【输入】'!$C$4:$C$123,$C23,'B4-1销售回款【输入】'!$D$4:$D$123,$D23,'B4-1销售回款【输入】'!$E$4:$E$123,$E23,'B4-1销售回款【输入】'!$J$4:$J$123,$F23)</f>
        <v>0</v>
      </c>
      <c r="BR23" s="282">
        <f>SUMIFS('B4-1销售回款【输入】'!BU$4:BU$123,'B4-1销售回款【输入】'!$C$4:$C$123,$C23,'B4-1销售回款【输入】'!$D$4:$D$123,$D23,'B4-1销售回款【输入】'!$E$4:$E$123,$E23,'B4-1销售回款【输入】'!$J$4:$J$123,$F23)</f>
        <v>0</v>
      </c>
      <c r="BS23" s="282">
        <f>SUMIFS('B4-1销售回款【输入】'!BV$4:BV$123,'B4-1销售回款【输入】'!$C$4:$C$123,$C23,'B4-1销售回款【输入】'!$D$4:$D$123,$D23,'B4-1销售回款【输入】'!$E$4:$E$123,$E23,'B4-1销售回款【输入】'!$J$4:$J$123,$F23)</f>
        <v>0</v>
      </c>
      <c r="BT23" s="282">
        <f>SUMIFS('B4-1销售回款【输入】'!BW$4:BW$123,'B4-1销售回款【输入】'!$C$4:$C$123,$C23,'B4-1销售回款【输入】'!$D$4:$D$123,$D23,'B4-1销售回款【输入】'!$E$4:$E$123,$E23,'B4-1销售回款【输入】'!$J$4:$J$123,$F23)</f>
        <v>0</v>
      </c>
      <c r="BU23" s="282">
        <f>SUMIFS('B4-1销售回款【输入】'!BX$4:BX$123,'B4-1销售回款【输入】'!$C$4:$C$123,$C23,'B4-1销售回款【输入】'!$D$4:$D$123,$D23,'B4-1销售回款【输入】'!$E$4:$E$123,$E23,'B4-1销售回款【输入】'!$J$4:$J$123,$F23)</f>
        <v>0</v>
      </c>
      <c r="BV23" s="282">
        <f>SUMIFS('B4-1销售回款【输入】'!BY$4:BY$123,'B4-1销售回款【输入】'!$C$4:$C$123,$C23,'B4-1销售回款【输入】'!$D$4:$D$123,$D23,'B4-1销售回款【输入】'!$E$4:$E$123,$E23,'B4-1销售回款【输入】'!$J$4:$J$123,$F23)</f>
        <v>0</v>
      </c>
      <c r="BW23" s="282">
        <f>SUMIFS('B4-1销售回款【输入】'!BZ$4:BZ$123,'B4-1销售回款【输入】'!$C$4:$C$123,$C23,'B4-1销售回款【输入】'!$D$4:$D$123,$D23,'B4-1销售回款【输入】'!$E$4:$E$123,$E23,'B4-1销售回款【输入】'!$J$4:$J$123,$F23)</f>
        <v>0</v>
      </c>
      <c r="BX23" s="282">
        <f>SUMIFS('B4-1销售回款【输入】'!CA$4:CA$123,'B4-1销售回款【输入】'!$C$4:$C$123,$C23,'B4-1销售回款【输入】'!$D$4:$D$123,$D23,'B4-1销售回款【输入】'!$E$4:$E$123,$E23,'B4-1销售回款【输入】'!$J$4:$J$123,$F23)</f>
        <v>0</v>
      </c>
      <c r="BY23" s="282">
        <f>SUMIFS('B4-1销售回款【输入】'!CB$4:CB$123,'B4-1销售回款【输入】'!$C$4:$C$123,$C23,'B4-1销售回款【输入】'!$D$4:$D$123,$D23,'B4-1销售回款【输入】'!$E$4:$E$123,$E23,'B4-1销售回款【输入】'!$J$4:$J$123,$F23)</f>
        <v>0</v>
      </c>
      <c r="BZ23" s="282">
        <f>SUMIFS('B4-1销售回款【输入】'!CC$4:CC$123,'B4-1销售回款【输入】'!$C$4:$C$123,$C23,'B4-1销售回款【输入】'!$D$4:$D$123,$D23,'B4-1销售回款【输入】'!$E$4:$E$123,$E23,'B4-1销售回款【输入】'!$J$4:$J$123,$F23)</f>
        <v>0</v>
      </c>
      <c r="CA23" s="282">
        <f>SUMIFS('B4-1销售回款【输入】'!CD$4:CD$123,'B4-1销售回款【输入】'!$C$4:$C$123,$C23,'B4-1销售回款【输入】'!$D$4:$D$123,$D23,'B4-1销售回款【输入】'!$E$4:$E$123,$E23,'B4-1销售回款【输入】'!$J$4:$J$123,$F23)</f>
        <v>0</v>
      </c>
      <c r="CB23" s="282">
        <f>SUMIFS('B4-1销售回款【输入】'!CE$4:CE$123,'B4-1销售回款【输入】'!$C$4:$C$123,$C23,'B4-1销售回款【输入】'!$D$4:$D$123,$D23,'B4-1销售回款【输入】'!$E$4:$E$123,$E23,'B4-1销售回款【输入】'!$J$4:$J$123,$F23)</f>
        <v>0</v>
      </c>
      <c r="CC23" s="282">
        <f>SUMIFS('B4-1销售回款【输入】'!CF$4:CF$123,'B4-1销售回款【输入】'!$C$4:$C$123,$C23,'B4-1销售回款【输入】'!$D$4:$D$123,$D23,'B4-1销售回款【输入】'!$E$4:$E$123,$E23,'B4-1销售回款【输入】'!$J$4:$J$123,$F23)</f>
        <v>0</v>
      </c>
      <c r="CD23" s="282">
        <f>SUMIFS('B4-1销售回款【输入】'!CG$4:CG$123,'B4-1销售回款【输入】'!$C$4:$C$123,$C23,'B4-1销售回款【输入】'!$D$4:$D$123,$D23,'B4-1销售回款【输入】'!$E$4:$E$123,$E23,'B4-1销售回款【输入】'!$J$4:$J$123,$F23)</f>
        <v>0</v>
      </c>
      <c r="CE23" s="282">
        <f>SUMIFS('B4-1销售回款【输入】'!CH$4:CH$123,'B4-1销售回款【输入】'!$C$4:$C$123,$C23,'B4-1销售回款【输入】'!$D$4:$D$123,$D23,'B4-1销售回款【输入】'!$E$4:$E$123,$E23,'B4-1销售回款【输入】'!$J$4:$J$123,$F23)</f>
        <v>0</v>
      </c>
      <c r="CF23" s="282">
        <f>SUMIFS('B4-1销售回款【输入】'!CI$4:CI$123,'B4-1销售回款【输入】'!$C$4:$C$123,$C23,'B4-1销售回款【输入】'!$D$4:$D$123,$D23,'B4-1销售回款【输入】'!$E$4:$E$123,$E23,'B4-1销售回款【输入】'!$J$4:$J$123,$F23)</f>
        <v>0</v>
      </c>
      <c r="CG23" s="282">
        <f>SUMIFS('B4-1销售回款【输入】'!CJ$4:CJ$123,'B4-1销售回款【输入】'!$C$4:$C$123,$C23,'B4-1销售回款【输入】'!$D$4:$D$123,$D23,'B4-1销售回款【输入】'!$E$4:$E$123,$E23,'B4-1销售回款【输入】'!$J$4:$J$123,$F23)</f>
        <v>0</v>
      </c>
      <c r="CH23" s="282">
        <f>SUMIFS('B4-1销售回款【输入】'!CK$4:CK$123,'B4-1销售回款【输入】'!$C$4:$C$123,$C23,'B4-1销售回款【输入】'!$D$4:$D$123,$D23,'B4-1销售回款【输入】'!$E$4:$E$123,$E23,'B4-1销售回款【输入】'!$J$4:$J$123,$F23)</f>
        <v>0</v>
      </c>
      <c r="CI23" s="282">
        <f>SUMIFS('B4-1销售回款【输入】'!CL$4:CL$123,'B4-1销售回款【输入】'!$C$4:$C$123,$C23,'B4-1销售回款【输入】'!$D$4:$D$123,$D23,'B4-1销售回款【输入】'!$E$4:$E$123,$E23,'B4-1销售回款【输入】'!$J$4:$J$123,$F23)</f>
        <v>0</v>
      </c>
      <c r="CJ23" s="282">
        <f>SUMIFS('B4-1销售回款【输入】'!CM$4:CM$123,'B4-1销售回款【输入】'!$C$4:$C$123,$C23,'B4-1销售回款【输入】'!$D$4:$D$123,$D23,'B4-1销售回款【输入】'!$E$4:$E$123,$E23,'B4-1销售回款【输入】'!$J$4:$J$123,$F23)</f>
        <v>0</v>
      </c>
      <c r="CK23" s="282">
        <f>SUMIFS('B4-1销售回款【输入】'!CN$4:CN$123,'B4-1销售回款【输入】'!$C$4:$C$123,$C23,'B4-1销售回款【输入】'!$D$4:$D$123,$D23,'B4-1销售回款【输入】'!$E$4:$E$123,$E23,'B4-1销售回款【输入】'!$J$4:$J$123,$F23)</f>
        <v>0</v>
      </c>
      <c r="CL23" s="282">
        <f>SUMIFS('B4-1销售回款【输入】'!CO$4:CO$123,'B4-1销售回款【输入】'!$C$4:$C$123,$C23,'B4-1销售回款【输入】'!$D$4:$D$123,$D23,'B4-1销售回款【输入】'!$E$4:$E$123,$E23,'B4-1销售回款【输入】'!$J$4:$J$123,$F23)</f>
        <v>0</v>
      </c>
      <c r="CM23" s="282">
        <f>SUMIFS('B4-1销售回款【输入】'!CP$4:CP$123,'B4-1销售回款【输入】'!$C$4:$C$123,$C23,'B4-1销售回款【输入】'!$D$4:$D$123,$D23,'B4-1销售回款【输入】'!$E$4:$E$123,$E23,'B4-1销售回款【输入】'!$J$4:$J$123,$F23)</f>
        <v>0</v>
      </c>
      <c r="CN23" s="282">
        <f>SUMIFS('B4-1销售回款【输入】'!CQ$4:CQ$123,'B4-1销售回款【输入】'!$C$4:$C$123,$C23,'B4-1销售回款【输入】'!$D$4:$D$123,$D23,'B4-1销售回款【输入】'!$E$4:$E$123,$E23,'B4-1销售回款【输入】'!$J$4:$J$123,$F23)</f>
        <v>0</v>
      </c>
      <c r="CO23" s="282">
        <f>SUMIFS('B4-1销售回款【输入】'!CR$4:CR$123,'B4-1销售回款【输入】'!$C$4:$C$123,$C23,'B4-1销售回款【输入】'!$D$4:$D$123,$D23,'B4-1销售回款【输入】'!$E$4:$E$123,$E23,'B4-1销售回款【输入】'!$J$4:$J$123,$F23)</f>
        <v>0</v>
      </c>
      <c r="CP23" s="282">
        <f>SUMIFS('B4-1销售回款【输入】'!CS$4:CS$123,'B4-1销售回款【输入】'!$C$4:$C$123,$C23,'B4-1销售回款【输入】'!$D$4:$D$123,$D23,'B4-1销售回款【输入】'!$E$4:$E$123,$E23,'B4-1销售回款【输入】'!$J$4:$J$123,$F23)</f>
        <v>0</v>
      </c>
      <c r="CQ23" s="282">
        <f>SUMIFS('B4-1销售回款【输入】'!CT$4:CT$123,'B4-1销售回款【输入】'!$C$4:$C$123,$C23,'B4-1销售回款【输入】'!$D$4:$D$123,$D23,'B4-1销售回款【输入】'!$E$4:$E$123,$E23,'B4-1销售回款【输入】'!$J$4:$J$123,$F23)</f>
        <v>0</v>
      </c>
      <c r="CR23" s="282">
        <f>SUMIFS('B4-1销售回款【输入】'!CU$4:CU$123,'B4-1销售回款【输入】'!$C$4:$C$123,$C23,'B4-1销售回款【输入】'!$D$4:$D$123,$D23,'B4-1销售回款【输入】'!$E$4:$E$123,$E23,'B4-1销售回款【输入】'!$J$4:$J$123,$F23)</f>
        <v>0</v>
      </c>
      <c r="CS23" s="282">
        <f>SUMIFS('B4-1销售回款【输入】'!CV$4:CV$123,'B4-1销售回款【输入】'!$C$4:$C$123,$C23,'B4-1销售回款【输入】'!$D$4:$D$123,$D23,'B4-1销售回款【输入】'!$E$4:$E$123,$E23,'B4-1销售回款【输入】'!$J$4:$J$123,$F23)</f>
        <v>0</v>
      </c>
      <c r="CT23" s="282">
        <f>SUMIFS('B4-1销售回款【输入】'!CW$4:CW$123,'B4-1销售回款【输入】'!$C$4:$C$123,$C23,'B4-1销售回款【输入】'!$D$4:$D$123,$D23,'B4-1销售回款【输入】'!$E$4:$E$123,$E23,'B4-1销售回款【输入】'!$J$4:$J$123,$F23)</f>
        <v>0</v>
      </c>
      <c r="CU23" s="282">
        <f>SUMIFS('B4-1销售回款【输入】'!CX$4:CX$123,'B4-1销售回款【输入】'!$C$4:$C$123,$C23,'B4-1销售回款【输入】'!$D$4:$D$123,$D23,'B4-1销售回款【输入】'!$E$4:$E$123,$E23,'B4-1销售回款【输入】'!$J$4:$J$123,$F23)</f>
        <v>0</v>
      </c>
      <c r="CV23" s="282">
        <f>SUMIFS('B4-1销售回款【输入】'!CY$4:CY$123,'B4-1销售回款【输入】'!$C$4:$C$123,$C23,'B4-1销售回款【输入】'!$D$4:$D$123,$D23,'B4-1销售回款【输入】'!$E$4:$E$123,$E23,'B4-1销售回款【输入】'!$J$4:$J$123,$F23)</f>
        <v>0</v>
      </c>
      <c r="CW23" s="282">
        <f>SUMIFS('B4-1销售回款【输入】'!CZ$4:CZ$123,'B4-1销售回款【输入】'!$C$4:$C$123,$C23,'B4-1销售回款【输入】'!$D$4:$D$123,$D23,'B4-1销售回款【输入】'!$E$4:$E$123,$E23,'B4-1销售回款【输入】'!$J$4:$J$123,$F23)</f>
        <v>0</v>
      </c>
      <c r="CX23" s="282">
        <f>SUMIFS('B4-1销售回款【输入】'!DA$4:DA$123,'B4-1销售回款【输入】'!$C$4:$C$123,$C23,'B4-1销售回款【输入】'!$D$4:$D$123,$D23,'B4-1销售回款【输入】'!$E$4:$E$123,$E23,'B4-1销售回款【输入】'!$J$4:$J$123,$F23)</f>
        <v>0</v>
      </c>
      <c r="CY23" s="282">
        <f>SUMIFS('B4-1销售回款【输入】'!DB$4:DB$123,'B4-1销售回款【输入】'!$C$4:$C$123,$C23,'B4-1销售回款【输入】'!$D$4:$D$123,$D23,'B4-1销售回款【输入】'!$E$4:$E$123,$E23,'B4-1销售回款【输入】'!$J$4:$J$123,$F23)</f>
        <v>0</v>
      </c>
      <c r="CZ23" s="282">
        <f>SUMIFS('B4-1销售回款【输入】'!DC$4:DC$123,'B4-1销售回款【输入】'!$C$4:$C$123,$C23,'B4-1销售回款【输入】'!$D$4:$D$123,$D23,'B4-1销售回款【输入】'!$E$4:$E$123,$E23,'B4-1销售回款【输入】'!$J$4:$J$123,$F23)</f>
        <v>0</v>
      </c>
      <c r="DA23" s="282">
        <f>SUMIFS('B4-1销售回款【输入】'!DD$4:DD$123,'B4-1销售回款【输入】'!$C$4:$C$123,$C23,'B4-1销售回款【输入】'!$D$4:$D$123,$D23,'B4-1销售回款【输入】'!$E$4:$E$123,$E23,'B4-1销售回款【输入】'!$J$4:$J$123,$F23)</f>
        <v>0</v>
      </c>
      <c r="DB23" s="282">
        <f>SUMIFS('B4-1销售回款【输入】'!DE$4:DE$123,'B4-1销售回款【输入】'!$C$4:$C$123,$C23,'B4-1销售回款【输入】'!$D$4:$D$123,$D23,'B4-1销售回款【输入】'!$E$4:$E$123,$E23,'B4-1销售回款【输入】'!$J$4:$J$123,$F23)</f>
        <v>0</v>
      </c>
      <c r="DC23" s="282">
        <f>SUMIFS('B4-1销售回款【输入】'!DF$4:DF$123,'B4-1销售回款【输入】'!$C$4:$C$123,$C23,'B4-1销售回款【输入】'!$D$4:$D$123,$D23,'B4-1销售回款【输入】'!$E$4:$E$123,$E23,'B4-1销售回款【输入】'!$J$4:$J$123,$F23)</f>
        <v>0</v>
      </c>
      <c r="DD23" s="282">
        <f>SUMIFS('B4-1销售回款【输入】'!DG$4:DG$123,'B4-1销售回款【输入】'!$C$4:$C$123,$C23,'B4-1销售回款【输入】'!$D$4:$D$123,$D23,'B4-1销售回款【输入】'!$E$4:$E$123,$E23,'B4-1销售回款【输入】'!$J$4:$J$123,$F23)</f>
        <v>0</v>
      </c>
      <c r="DE23" s="282">
        <f>SUMIFS('B4-1销售回款【输入】'!DH$4:DH$123,'B4-1销售回款【输入】'!$C$4:$C$123,$C23,'B4-1销售回款【输入】'!$D$4:$D$123,$D23,'B4-1销售回款【输入】'!$E$4:$E$123,$E23,'B4-1销售回款【输入】'!$J$4:$J$123,$F23)</f>
        <v>0</v>
      </c>
      <c r="DF23" s="282">
        <f>SUMIFS('B4-1销售回款【输入】'!DI$4:DI$123,'B4-1销售回款【输入】'!$C$4:$C$123,$C23,'B4-1销售回款【输入】'!$D$4:$D$123,$D23,'B4-1销售回款【输入】'!$E$4:$E$123,$E23,'B4-1销售回款【输入】'!$J$4:$J$123,$F23)</f>
        <v>0</v>
      </c>
      <c r="DG23" s="282">
        <f>SUMIFS('B4-1销售回款【输入】'!DJ$4:DJ$123,'B4-1销售回款【输入】'!$C$4:$C$123,$C23,'B4-1销售回款【输入】'!$D$4:$D$123,$D23,'B4-1销售回款【输入】'!$E$4:$E$123,$E23,'B4-1销售回款【输入】'!$J$4:$J$123,$F23)</f>
        <v>0</v>
      </c>
      <c r="DH23" s="282">
        <f>SUMIFS('B4-1销售回款【输入】'!DK$4:DK$123,'B4-1销售回款【输入】'!$C$4:$C$123,$C23,'B4-1销售回款【输入】'!$D$4:$D$123,$D23,'B4-1销售回款【输入】'!$E$4:$E$123,$E23,'B4-1销售回款【输入】'!$J$4:$J$123,$F23)</f>
        <v>0</v>
      </c>
      <c r="DI23" s="282">
        <f>SUMIFS('B4-1销售回款【输入】'!DL$4:DL$123,'B4-1销售回款【输入】'!$C$4:$C$123,$C23,'B4-1销售回款【输入】'!$D$4:$D$123,$D23,'B4-1销售回款【输入】'!$E$4:$E$123,$E23,'B4-1销售回款【输入】'!$J$4:$J$123,$F23)</f>
        <v>0</v>
      </c>
      <c r="DJ23" s="282">
        <f>SUMIFS('B4-1销售回款【输入】'!DM$4:DM$123,'B4-1销售回款【输入】'!$C$4:$C$123,$C23,'B4-1销售回款【输入】'!$D$4:$D$123,$D23,'B4-1销售回款【输入】'!$E$4:$E$123,$E23,'B4-1销售回款【输入】'!$J$4:$J$123,$F23)</f>
        <v>0</v>
      </c>
      <c r="DK23" s="282">
        <f>SUMIFS('B4-1销售回款【输入】'!DN$4:DN$123,'B4-1销售回款【输入】'!$C$4:$C$123,$C23,'B4-1销售回款【输入】'!$D$4:$D$123,$D23,'B4-1销售回款【输入】'!$E$4:$E$123,$E23,'B4-1销售回款【输入】'!$J$4:$J$123,$F23)</f>
        <v>0</v>
      </c>
      <c r="DL23" s="282">
        <f>SUMIFS('B4-1销售回款【输入】'!DO$4:DO$123,'B4-1销售回款【输入】'!$C$4:$C$123,$C23,'B4-1销售回款【输入】'!$D$4:$D$123,$D23,'B4-1销售回款【输入】'!$E$4:$E$123,$E23,'B4-1销售回款【输入】'!$J$4:$J$123,$F23)</f>
        <v>0</v>
      </c>
      <c r="DM23" s="282">
        <f>SUMIFS('B4-1销售回款【输入】'!DP$4:DP$123,'B4-1销售回款【输入】'!$C$4:$C$123,$C23,'B4-1销售回款【输入】'!$D$4:$D$123,$D23,'B4-1销售回款【输入】'!$E$4:$E$123,$E23,'B4-1销售回款【输入】'!$J$4:$J$123,$F23)</f>
        <v>0</v>
      </c>
      <c r="DN23" s="282">
        <f>SUMIFS('B4-1销售回款【输入】'!DQ$4:DQ$123,'B4-1销售回款【输入】'!$C$4:$C$123,$C23,'B4-1销售回款【输入】'!$D$4:$D$123,$D23,'B4-1销售回款【输入】'!$E$4:$E$123,$E23,'B4-1销售回款【输入】'!$J$4:$J$123,$F23)</f>
        <v>0</v>
      </c>
      <c r="DO23" s="282">
        <f>SUMIFS('B4-1销售回款【输入】'!DR$4:DR$123,'B4-1销售回款【输入】'!$C$4:$C$123,$C23,'B4-1销售回款【输入】'!$D$4:$D$123,$D23,'B4-1销售回款【输入】'!$E$4:$E$123,$E23,'B4-1销售回款【输入】'!$J$4:$J$123,$F23)</f>
        <v>0</v>
      </c>
      <c r="DP23" s="282">
        <f>SUMIFS('B4-1销售回款【输入】'!DS$4:DS$123,'B4-1销售回款【输入】'!$C$4:$C$123,$C23,'B4-1销售回款【输入】'!$D$4:$D$123,$D23,'B4-1销售回款【输入】'!$E$4:$E$123,$E23,'B4-1销售回款【输入】'!$J$4:$J$123,$F23)</f>
        <v>0</v>
      </c>
      <c r="DQ23" s="282">
        <f>SUMIFS('B4-1销售回款【输入】'!DT$4:DT$123,'B4-1销售回款【输入】'!$C$4:$C$123,$C23,'B4-1销售回款【输入】'!$D$4:$D$123,$D23,'B4-1销售回款【输入】'!$E$4:$E$123,$E23,'B4-1销售回款【输入】'!$J$4:$J$123,$F23)</f>
        <v>0</v>
      </c>
      <c r="DR23" s="282">
        <f>SUMIFS('B4-1销售回款【输入】'!DU$4:DU$123,'B4-1销售回款【输入】'!$C$4:$C$123,$C23,'B4-1销售回款【输入】'!$D$4:$D$123,$D23,'B4-1销售回款【输入】'!$E$4:$E$123,$E23,'B4-1销售回款【输入】'!$J$4:$J$123,$F23)</f>
        <v>0</v>
      </c>
      <c r="DS23" s="282">
        <f>SUMIFS('B4-1销售回款【输入】'!DV$4:DV$123,'B4-1销售回款【输入】'!$C$4:$C$123,$C23,'B4-1销售回款【输入】'!$D$4:$D$123,$D23,'B4-1销售回款【输入】'!$E$4:$E$123,$E23,'B4-1销售回款【输入】'!$J$4:$J$123,$F23)</f>
        <v>0</v>
      </c>
      <c r="DT23" s="282">
        <f>SUMIFS('B4-1销售回款【输入】'!DW$4:DW$123,'B4-1销售回款【输入】'!$C$4:$C$123,$C23,'B4-1销售回款【输入】'!$D$4:$D$123,$D23,'B4-1销售回款【输入】'!$E$4:$E$123,$E23,'B4-1销售回款【输入】'!$J$4:$J$123,$F23)</f>
        <v>0</v>
      </c>
      <c r="DU23" s="282">
        <f>SUMIFS('B4-1销售回款【输入】'!DX$4:DX$123,'B4-1销售回款【输入】'!$C$4:$C$123,$C23,'B4-1销售回款【输入】'!$D$4:$D$123,$D23,'B4-1销售回款【输入】'!$E$4:$E$123,$E23,'B4-1销售回款【输入】'!$J$4:$J$123,$F23)</f>
        <v>0</v>
      </c>
      <c r="DV23" s="282">
        <f>SUMIFS('B4-1销售回款【输入】'!DY$4:DY$123,'B4-1销售回款【输入】'!$C$4:$C$123,$C23,'B4-1销售回款【输入】'!$D$4:$D$123,$D23,'B4-1销售回款【输入】'!$E$4:$E$123,$E23,'B4-1销售回款【输入】'!$J$4:$J$123,$F23)</f>
        <v>0</v>
      </c>
      <c r="DW23" s="282">
        <f>SUMIFS('B4-1销售回款【输入】'!DZ$4:DZ$123,'B4-1销售回款【输入】'!$C$4:$C$123,$C23,'B4-1销售回款【输入】'!$D$4:$D$123,$D23,'B4-1销售回款【输入】'!$E$4:$E$123,$E23,'B4-1销售回款【输入】'!$J$4:$J$123,$F23)</f>
        <v>0</v>
      </c>
      <c r="DX23" s="282">
        <f>SUMIFS('B4-1销售回款【输入】'!EA$4:EA$123,'B4-1销售回款【输入】'!$C$4:$C$123,$C23,'B4-1销售回款【输入】'!$D$4:$D$123,$D23,'B4-1销售回款【输入】'!$E$4:$E$123,$E23,'B4-1销售回款【输入】'!$J$4:$J$123,$F23)</f>
        <v>0</v>
      </c>
      <c r="DY23" s="282">
        <f>SUMIFS('B4-1销售回款【输入】'!EB$4:EB$123,'B4-1销售回款【输入】'!$C$4:$C$123,$C23,'B4-1销售回款【输入】'!$D$4:$D$123,$D23,'B4-1销售回款【输入】'!$E$4:$E$123,$E23,'B4-1销售回款【输入】'!$J$4:$J$123,$F23)</f>
        <v>0</v>
      </c>
      <c r="DZ23" s="282">
        <f>SUMIFS('B4-1销售回款【输入】'!EC$4:EC$123,'B4-1销售回款【输入】'!$C$4:$C$123,$C23,'B4-1销售回款【输入】'!$D$4:$D$123,$D23,'B4-1销售回款【输入】'!$E$4:$E$123,$E23,'B4-1销售回款【输入】'!$J$4:$J$123,$F23)</f>
        <v>0</v>
      </c>
      <c r="EA23" s="282">
        <f>SUMIFS('B4-1销售回款【输入】'!ED$4:ED$123,'B4-1销售回款【输入】'!$C$4:$C$123,$C23,'B4-1销售回款【输入】'!$D$4:$D$123,$D23,'B4-1销售回款【输入】'!$E$4:$E$123,$E23,'B4-1销售回款【输入】'!$J$4:$J$123,$F23)</f>
        <v>0</v>
      </c>
      <c r="EB23" s="282">
        <f>SUMIFS('B4-1销售回款【输入】'!EE$4:EE$123,'B4-1销售回款【输入】'!$C$4:$C$123,$C23,'B4-1销售回款【输入】'!$D$4:$D$123,$D23,'B4-1销售回款【输入】'!$E$4:$E$123,$E23,'B4-1销售回款【输入】'!$J$4:$J$123,$F23)</f>
        <v>0</v>
      </c>
      <c r="EC23" s="282">
        <f>SUMIFS('B4-1销售回款【输入】'!EF$4:EF$123,'B4-1销售回款【输入】'!$C$4:$C$123,$C23,'B4-1销售回款【输入】'!$D$4:$D$123,$D23,'B4-1销售回款【输入】'!$E$4:$E$123,$E23,'B4-1销售回款【输入】'!$J$4:$J$123,$F23)</f>
        <v>0</v>
      </c>
      <c r="ED23" s="284">
        <f>SUMIFS('B4-1销售回款【输入】'!EG$4:EG$123,'B4-1销售回款【输入】'!$C$4:$C$123,$C23,'B4-1销售回款【输入】'!$D$4:$D$123,$D23,'B4-1销售回款【输入】'!$E$4:$E$123,$E23,'B4-1销售回款【输入】'!$J$4:$J$123,$F23)</f>
        <v>0</v>
      </c>
    </row>
    <row r="24" spans="2:134" ht="16.05" customHeight="1" x14ac:dyDescent="0.25">
      <c r="B24" s="1043" t="str">
        <f>B23</f>
        <v/>
      </c>
      <c r="C24" s="159" t="str">
        <f t="shared" si="41"/>
        <v/>
      </c>
      <c r="D24" s="159" t="str">
        <f t="shared" si="29"/>
        <v/>
      </c>
      <c r="E24" s="159" t="str">
        <f t="shared" si="30"/>
        <v/>
      </c>
      <c r="F24" s="149" t="s">
        <v>350</v>
      </c>
      <c r="G24" s="171" t="s">
        <v>355</v>
      </c>
      <c r="H24" s="992"/>
      <c r="I24" s="282"/>
      <c r="J24" s="986" t="s">
        <v>391</v>
      </c>
      <c r="K24" s="461"/>
      <c r="L24" s="297">
        <f>IFERROR(SUM($L21:L21)/$J21,0)</f>
        <v>0</v>
      </c>
      <c r="M24" s="291">
        <f>IFERROR(SUM($L21:M21)/$J21,0)</f>
        <v>0</v>
      </c>
      <c r="N24" s="291">
        <f>IFERROR(SUM($L21:N21)/$J21,0)</f>
        <v>0</v>
      </c>
      <c r="O24" s="291">
        <f>IFERROR(SUM($L21:O21)/$J21,0)</f>
        <v>0</v>
      </c>
      <c r="P24" s="291">
        <f>IFERROR(SUM($L21:P21)/$J21,0)</f>
        <v>0</v>
      </c>
      <c r="Q24" s="291">
        <f>IFERROR(SUM($L21:Q21)/$J21,0)</f>
        <v>0</v>
      </c>
      <c r="R24" s="291">
        <f>IFERROR(SUM($L21:R21)/$J21,0)</f>
        <v>0</v>
      </c>
      <c r="S24" s="291">
        <f>IFERROR(SUM($L21:S21)/$J21,0)</f>
        <v>0</v>
      </c>
      <c r="T24" s="291">
        <f>IFERROR(SUM($L21:T21)/$J21,0)</f>
        <v>0</v>
      </c>
      <c r="U24" s="292">
        <f>IFERROR(SUM($L21:U21)/$J21,0)</f>
        <v>0</v>
      </c>
      <c r="V24" s="290">
        <f>IFERROR(SUM($V21:V21)/$J21,0)</f>
        <v>0</v>
      </c>
      <c r="W24" s="291">
        <f>IFERROR(SUM($V21:W21)/$J21,0)</f>
        <v>0</v>
      </c>
      <c r="X24" s="291">
        <f>IFERROR(SUM($V21:X21)/$J21,0)</f>
        <v>0</v>
      </c>
      <c r="Y24" s="291">
        <f>IFERROR(SUM($V21:Y21)/$J21,0)</f>
        <v>0</v>
      </c>
      <c r="Z24" s="291">
        <f>IFERROR(SUM($V21:Z21)/$J21,0)</f>
        <v>0</v>
      </c>
      <c r="AA24" s="291">
        <f>IFERROR(SUM($V21:AA21)/$J21,0)</f>
        <v>0</v>
      </c>
      <c r="AB24" s="291">
        <f>IFERROR(SUM($V21:AB21)/$J21,0)</f>
        <v>0</v>
      </c>
      <c r="AC24" s="291">
        <f>IFERROR(SUM($V21:AC21)/$J21,0)</f>
        <v>0</v>
      </c>
      <c r="AD24" s="291">
        <f>IFERROR(SUM($V21:AD21)/$J21,0)</f>
        <v>0</v>
      </c>
      <c r="AE24" s="291">
        <f>IFERROR(SUM($V21:AE21)/$J21,0)</f>
        <v>0</v>
      </c>
      <c r="AF24" s="291">
        <f>IFERROR(SUM($V21:AF21)/$J21,0)</f>
        <v>0</v>
      </c>
      <c r="AG24" s="291">
        <f>IFERROR(SUM($V21:AG21)/$J21,0)</f>
        <v>0</v>
      </c>
      <c r="AH24" s="291">
        <f>IFERROR(SUM($V21:AH21)/$J21,0)</f>
        <v>0</v>
      </c>
      <c r="AI24" s="291">
        <f>IFERROR(SUM($V21:AI21)/$J21,0)</f>
        <v>0</v>
      </c>
      <c r="AJ24" s="291">
        <f>IFERROR(SUM($V21:AJ21)/$J21,0)</f>
        <v>0</v>
      </c>
      <c r="AK24" s="291">
        <f>IFERROR(SUM($V21:AK21)/$J21,0)</f>
        <v>0</v>
      </c>
      <c r="AL24" s="291">
        <f>IFERROR(SUM($V21:AL21)/$J21,0)</f>
        <v>0</v>
      </c>
      <c r="AM24" s="291">
        <f>IFERROR(SUM($V21:AM21)/$J21,0)</f>
        <v>0</v>
      </c>
      <c r="AN24" s="291">
        <f>IFERROR(SUM($V21:AN21)/$J21,0)</f>
        <v>0</v>
      </c>
      <c r="AO24" s="291">
        <f>IFERROR(SUM($V21:AO21)/$J21,0)</f>
        <v>0</v>
      </c>
      <c r="AP24" s="291">
        <f>IFERROR(SUM($V21:AP21)/$J21,0)</f>
        <v>0</v>
      </c>
      <c r="AQ24" s="291">
        <f>IFERROR(SUM($V21:AQ21)/$J21,0)</f>
        <v>0</v>
      </c>
      <c r="AR24" s="291">
        <f>IFERROR(SUM($V21:AR21)/$J21,0)</f>
        <v>0</v>
      </c>
      <c r="AS24" s="291">
        <f>IFERROR(SUM($V21:AS21)/$J21,0)</f>
        <v>0</v>
      </c>
      <c r="AT24" s="291">
        <f>IFERROR(SUM($V21:AT21)/$J21,0)</f>
        <v>0</v>
      </c>
      <c r="AU24" s="291">
        <f>IFERROR(SUM($V21:AU21)/$J21,0)</f>
        <v>0</v>
      </c>
      <c r="AV24" s="291">
        <f>IFERROR(SUM($V21:AV21)/$J21,0)</f>
        <v>0</v>
      </c>
      <c r="AW24" s="291">
        <f>IFERROR(SUM($V21:AW21)/$J21,0)</f>
        <v>0</v>
      </c>
      <c r="AX24" s="291">
        <f>IFERROR(SUM($V21:AX21)/$J21,0)</f>
        <v>0</v>
      </c>
      <c r="AY24" s="291">
        <f>IFERROR(SUM($V21:AY21)/$J21,0)</f>
        <v>0</v>
      </c>
      <c r="AZ24" s="291">
        <f>IFERROR(SUM($V21:AZ21)/$J21,0)</f>
        <v>0</v>
      </c>
      <c r="BA24" s="291">
        <f>IFERROR(SUM($V21:BA21)/$J21,0)</f>
        <v>0</v>
      </c>
      <c r="BB24" s="291">
        <f>IFERROR(SUM($V21:BB21)/$J21,0)</f>
        <v>0</v>
      </c>
      <c r="BC24" s="291">
        <f>IFERROR(SUM($V21:BC21)/$J21,0)</f>
        <v>0</v>
      </c>
      <c r="BD24" s="291">
        <f>IFERROR(SUM($V21:BD21)/$J21,0)</f>
        <v>0</v>
      </c>
      <c r="BE24" s="291">
        <f>IFERROR(SUM($V21:BE21)/$J21,0)</f>
        <v>0</v>
      </c>
      <c r="BF24" s="291">
        <f>IFERROR(SUM($V21:BF21)/$J21,0)</f>
        <v>0</v>
      </c>
      <c r="BG24" s="291">
        <f>IFERROR(SUM($V21:BG21)/$J21,0)</f>
        <v>0</v>
      </c>
      <c r="BH24" s="291">
        <f>IFERROR(SUM($V21:BH21)/$J21,0)</f>
        <v>0</v>
      </c>
      <c r="BI24" s="291">
        <f>IFERROR(SUM($V21:BI21)/$J21,0)</f>
        <v>0</v>
      </c>
      <c r="BJ24" s="291">
        <f>IFERROR(SUM($V21:BJ21)/$J21,0)</f>
        <v>0</v>
      </c>
      <c r="BK24" s="291">
        <f>IFERROR(SUM($V21:BK21)/$J21,0)</f>
        <v>0</v>
      </c>
      <c r="BL24" s="291">
        <f>IFERROR(SUM($V21:BL21)/$J21,0)</f>
        <v>0</v>
      </c>
      <c r="BM24" s="291">
        <f>IFERROR(SUM($V21:BM21)/$J21,0)</f>
        <v>0</v>
      </c>
      <c r="BN24" s="291">
        <f>IFERROR(SUM($V21:BN21)/$J21,0)</f>
        <v>0</v>
      </c>
      <c r="BO24" s="291">
        <f>IFERROR(SUM($V21:BO21)/$J21,0)</f>
        <v>0</v>
      </c>
      <c r="BP24" s="291">
        <f>IFERROR(SUM($V21:BP21)/$J21,0)</f>
        <v>0</v>
      </c>
      <c r="BQ24" s="291">
        <f>IFERROR(SUM($V21:BQ21)/$J21,0)</f>
        <v>0</v>
      </c>
      <c r="BR24" s="291">
        <f>IFERROR(SUM($V21:BR21)/$J21,0)</f>
        <v>0</v>
      </c>
      <c r="BS24" s="291">
        <f>IFERROR(SUM($V21:BS21)/$J21,0)</f>
        <v>0</v>
      </c>
      <c r="BT24" s="291">
        <f>IFERROR(SUM($V21:BT21)/$J21,0)</f>
        <v>0</v>
      </c>
      <c r="BU24" s="291">
        <f>IFERROR(SUM($V21:BU21)/$J21,0)</f>
        <v>0</v>
      </c>
      <c r="BV24" s="291">
        <f>IFERROR(SUM($V21:BV21)/$J21,0)</f>
        <v>0</v>
      </c>
      <c r="BW24" s="291">
        <f>IFERROR(SUM($V21:BW21)/$J21,0)</f>
        <v>0</v>
      </c>
      <c r="BX24" s="291">
        <f>IFERROR(SUM($V21:BX21)/$J21,0)</f>
        <v>0</v>
      </c>
      <c r="BY24" s="291">
        <f>IFERROR(SUM($V21:BY21)/$J21,0)</f>
        <v>0</v>
      </c>
      <c r="BZ24" s="291">
        <f>IFERROR(SUM($V21:BZ21)/$J21,0)</f>
        <v>0</v>
      </c>
      <c r="CA24" s="291">
        <f>IFERROR(SUM($V21:CA21)/$J21,0)</f>
        <v>0</v>
      </c>
      <c r="CB24" s="291">
        <f>IFERROR(SUM($V21:CB21)/$J21,0)</f>
        <v>0</v>
      </c>
      <c r="CC24" s="291">
        <f>IFERROR(SUM($V21:CC21)/$J21,0)</f>
        <v>0</v>
      </c>
      <c r="CD24" s="291">
        <f>IFERROR(SUM($V21:CD21)/$J21,0)</f>
        <v>0</v>
      </c>
      <c r="CE24" s="291">
        <f>IFERROR(SUM($V21:CE21)/$J21,0)</f>
        <v>0</v>
      </c>
      <c r="CF24" s="291">
        <f>IFERROR(SUM($V21:CF21)/$J21,0)</f>
        <v>0</v>
      </c>
      <c r="CG24" s="291">
        <f>IFERROR(SUM($V21:CG21)/$J21,0)</f>
        <v>0</v>
      </c>
      <c r="CH24" s="291">
        <f>IFERROR(SUM($V21:CH21)/$J21,0)</f>
        <v>0</v>
      </c>
      <c r="CI24" s="291">
        <f>IFERROR(SUM($V21:CI21)/$J21,0)</f>
        <v>0</v>
      </c>
      <c r="CJ24" s="291">
        <f>IFERROR(SUM($V21:CJ21)/$J21,0)</f>
        <v>0</v>
      </c>
      <c r="CK24" s="291">
        <f>IFERROR(SUM($V21:CK21)/$J21,0)</f>
        <v>0</v>
      </c>
      <c r="CL24" s="291">
        <f>IFERROR(SUM($V21:CL21)/$J21,0)</f>
        <v>0</v>
      </c>
      <c r="CM24" s="291">
        <f>IFERROR(SUM($V21:CM21)/$J21,0)</f>
        <v>0</v>
      </c>
      <c r="CN24" s="291">
        <f>IFERROR(SUM($V21:CN21)/$J21,0)</f>
        <v>0</v>
      </c>
      <c r="CO24" s="291">
        <f>IFERROR(SUM($V21:CO21)/$J21,0)</f>
        <v>0</v>
      </c>
      <c r="CP24" s="291">
        <f>IFERROR(SUM($V21:CP21)/$J21,0)</f>
        <v>0</v>
      </c>
      <c r="CQ24" s="291">
        <f>IFERROR(SUM($V21:CQ21)/$J21,0)</f>
        <v>0</v>
      </c>
      <c r="CR24" s="291">
        <f>IFERROR(SUM($V21:CR21)/$J21,0)</f>
        <v>0</v>
      </c>
      <c r="CS24" s="291">
        <f>IFERROR(SUM($V21:CS21)/$J21,0)</f>
        <v>0</v>
      </c>
      <c r="CT24" s="291">
        <f>IFERROR(SUM($V21:CT21)/$J21,0)</f>
        <v>0</v>
      </c>
      <c r="CU24" s="291">
        <f>IFERROR(SUM($V21:CU21)/$J21,0)</f>
        <v>0</v>
      </c>
      <c r="CV24" s="291">
        <f>IFERROR(SUM($V21:CV21)/$J21,0)</f>
        <v>0</v>
      </c>
      <c r="CW24" s="291">
        <f>IFERROR(SUM($V21:CW21)/$J21,0)</f>
        <v>0</v>
      </c>
      <c r="CX24" s="291">
        <f>IFERROR(SUM($V21:CX21)/$J21,0)</f>
        <v>0</v>
      </c>
      <c r="CY24" s="291">
        <f>IFERROR(SUM($V21:CY21)/$J21,0)</f>
        <v>0</v>
      </c>
      <c r="CZ24" s="291">
        <f>IFERROR(SUM($V21:CZ21)/$J21,0)</f>
        <v>0</v>
      </c>
      <c r="DA24" s="291">
        <f>IFERROR(SUM($V21:DA21)/$J21,0)</f>
        <v>0</v>
      </c>
      <c r="DB24" s="291">
        <f>IFERROR(SUM($V21:DB21)/$J21,0)</f>
        <v>0</v>
      </c>
      <c r="DC24" s="291">
        <f>IFERROR(SUM($V21:DC21)/$J21,0)</f>
        <v>0</v>
      </c>
      <c r="DD24" s="291">
        <f>IFERROR(SUM($V21:DD21)/$J21,0)</f>
        <v>0</v>
      </c>
      <c r="DE24" s="291">
        <f>IFERROR(SUM($V21:DE21)/$J21,0)</f>
        <v>0</v>
      </c>
      <c r="DF24" s="291">
        <f>IFERROR(SUM($V21:DF21)/$J21,0)</f>
        <v>0</v>
      </c>
      <c r="DG24" s="291">
        <f>IFERROR(SUM($V21:DG21)/$J21,0)</f>
        <v>0</v>
      </c>
      <c r="DH24" s="291">
        <f>IFERROR(SUM($V21:DH21)/$J21,0)</f>
        <v>0</v>
      </c>
      <c r="DI24" s="291">
        <f>IFERROR(SUM($V21:DI21)/$J21,0)</f>
        <v>0</v>
      </c>
      <c r="DJ24" s="291">
        <f>IFERROR(SUM($V21:DJ21)/$J21,0)</f>
        <v>0</v>
      </c>
      <c r="DK24" s="291">
        <f>IFERROR(SUM($V21:DK21)/$J21,0)</f>
        <v>0</v>
      </c>
      <c r="DL24" s="291">
        <f>IFERROR(SUM($V21:DL21)/$J21,0)</f>
        <v>0</v>
      </c>
      <c r="DM24" s="291">
        <f>IFERROR(SUM($V21:DM21)/$J21,0)</f>
        <v>0</v>
      </c>
      <c r="DN24" s="291">
        <f>IFERROR(SUM($V21:DN21)/$J21,0)</f>
        <v>0</v>
      </c>
      <c r="DO24" s="291">
        <f>IFERROR(SUM($V21:DO21)/$J21,0)</f>
        <v>0</v>
      </c>
      <c r="DP24" s="291">
        <f>IFERROR(SUM($V21:DP21)/$J21,0)</f>
        <v>0</v>
      </c>
      <c r="DQ24" s="291">
        <f>IFERROR(SUM($V21:DQ21)/$J21,0)</f>
        <v>0</v>
      </c>
      <c r="DR24" s="291">
        <f>IFERROR(SUM($V21:DR21)/$J21,0)</f>
        <v>0</v>
      </c>
      <c r="DS24" s="291">
        <f>IFERROR(SUM($V21:DS21)/$J21,0)</f>
        <v>0</v>
      </c>
      <c r="DT24" s="291">
        <f>IFERROR(SUM($V21:DT21)/$J21,0)</f>
        <v>0</v>
      </c>
      <c r="DU24" s="291">
        <f>IFERROR(SUM($V21:DU21)/$J21,0)</f>
        <v>0</v>
      </c>
      <c r="DV24" s="291">
        <f>IFERROR(SUM($V21:DV21)/$J21,0)</f>
        <v>0</v>
      </c>
      <c r="DW24" s="291">
        <f>IFERROR(SUM($V21:DW21)/$J21,0)</f>
        <v>0</v>
      </c>
      <c r="DX24" s="291">
        <f>IFERROR(SUM($V21:DX21)/$J21,0)</f>
        <v>0</v>
      </c>
      <c r="DY24" s="291">
        <f>IFERROR(SUM($V21:DY21)/$J21,0)</f>
        <v>0</v>
      </c>
      <c r="DZ24" s="291">
        <f>IFERROR(SUM($V21:DZ21)/$J21,0)</f>
        <v>0</v>
      </c>
      <c r="EA24" s="291">
        <f>IFERROR(SUM($V21:EA21)/$J21,0)</f>
        <v>0</v>
      </c>
      <c r="EB24" s="291">
        <f>IFERROR(SUM($V21:EB21)/$J21,0)</f>
        <v>0</v>
      </c>
      <c r="EC24" s="291">
        <f>IFERROR(SUM($V21:EC21)/$J21,0)</f>
        <v>0</v>
      </c>
      <c r="ED24" s="292">
        <f>IFERROR(SUM($V21:ED21)/$J21,0)</f>
        <v>0</v>
      </c>
    </row>
    <row r="25" spans="2:134" ht="16.05" customHeight="1" thickBot="1" x14ac:dyDescent="0.3">
      <c r="B25" s="1044" t="str">
        <f>B24</f>
        <v/>
      </c>
      <c r="C25" s="289" t="str">
        <f t="shared" si="41"/>
        <v/>
      </c>
      <c r="D25" s="289" t="str">
        <f t="shared" si="29"/>
        <v/>
      </c>
      <c r="E25" s="289" t="str">
        <f t="shared" si="30"/>
        <v/>
      </c>
      <c r="F25" s="240" t="s">
        <v>351</v>
      </c>
      <c r="G25" s="254" t="s">
        <v>355</v>
      </c>
      <c r="H25" s="993"/>
      <c r="I25" s="286"/>
      <c r="J25" s="989" t="s">
        <v>391</v>
      </c>
      <c r="K25" s="464"/>
      <c r="L25" s="298">
        <f>IFERROR(SUM($L23:L23)/SUM($L21:L21),0)</f>
        <v>0</v>
      </c>
      <c r="M25" s="294">
        <f>IFERROR(SUM($L23:M23)/SUM($L21:M21),0)</f>
        <v>0</v>
      </c>
      <c r="N25" s="294">
        <f>IFERROR(SUM($L23:N23)/SUM($L21:N21),0)</f>
        <v>0</v>
      </c>
      <c r="O25" s="294">
        <f>IFERROR(SUM($L23:O23)/SUM($L21:O21),0)</f>
        <v>0</v>
      </c>
      <c r="P25" s="294">
        <f>IFERROR(SUM($L23:P23)/SUM($L21:P21),0)</f>
        <v>0</v>
      </c>
      <c r="Q25" s="294">
        <f>IFERROR(SUM($L23:Q23)/SUM($L21:Q21),0)</f>
        <v>0</v>
      </c>
      <c r="R25" s="294">
        <f>IFERROR(SUM($L23:R23)/SUM($L21:R21),0)</f>
        <v>0</v>
      </c>
      <c r="S25" s="294">
        <f>IFERROR(SUM($L23:S23)/SUM($L21:S21),0)</f>
        <v>0</v>
      </c>
      <c r="T25" s="294">
        <f>IFERROR(SUM($L23:T23)/SUM($L21:T21),0)</f>
        <v>0</v>
      </c>
      <c r="U25" s="295">
        <f>IFERROR(SUM($L23:U23)/SUM($L21:U21),0)</f>
        <v>0</v>
      </c>
      <c r="V25" s="293">
        <f>IFERROR(SUM($V23:V23)/SUM($V21:V21),0)</f>
        <v>0</v>
      </c>
      <c r="W25" s="294">
        <f>IFERROR(SUM($V23:W23)/SUM($V21:W21),0)</f>
        <v>0</v>
      </c>
      <c r="X25" s="294">
        <f>IFERROR(SUM($V23:X23)/SUM($V21:X21),0)</f>
        <v>0</v>
      </c>
      <c r="Y25" s="294">
        <f>IFERROR(SUM($V23:Y23)/SUM($V21:Y21),0)</f>
        <v>0</v>
      </c>
      <c r="Z25" s="294">
        <f>IFERROR(SUM($V23:Z23)/SUM($V21:Z21),0)</f>
        <v>0</v>
      </c>
      <c r="AA25" s="294">
        <f>IFERROR(SUM($V23:AA23)/SUM($V21:AA21),0)</f>
        <v>0</v>
      </c>
      <c r="AB25" s="294">
        <f>IFERROR(SUM($V23:AB23)/SUM($V21:AB21),0)</f>
        <v>0</v>
      </c>
      <c r="AC25" s="294">
        <f>IFERROR(SUM($V23:AC23)/SUM($V21:AC21),0)</f>
        <v>0</v>
      </c>
      <c r="AD25" s="294">
        <f>IFERROR(SUM($V23:AD23)/SUM($V21:AD21),0)</f>
        <v>0</v>
      </c>
      <c r="AE25" s="294">
        <f>IFERROR(SUM($V23:AE23)/SUM($V21:AE21),0)</f>
        <v>0</v>
      </c>
      <c r="AF25" s="294">
        <f>IFERROR(SUM($V23:AF23)/SUM($V21:AF21),0)</f>
        <v>0</v>
      </c>
      <c r="AG25" s="294">
        <f>IFERROR(SUM($V23:AG23)/SUM($V21:AG21),0)</f>
        <v>0</v>
      </c>
      <c r="AH25" s="294">
        <f>IFERROR(SUM($V23:AH23)/SUM($V21:AH21),0)</f>
        <v>0</v>
      </c>
      <c r="AI25" s="294">
        <f>IFERROR(SUM($V23:AI23)/SUM($V21:AI21),0)</f>
        <v>0</v>
      </c>
      <c r="AJ25" s="294">
        <f>IFERROR(SUM($V23:AJ23)/SUM($V21:AJ21),0)</f>
        <v>0</v>
      </c>
      <c r="AK25" s="294">
        <f>IFERROR(SUM($V23:AK23)/SUM($V21:AK21),0)</f>
        <v>0</v>
      </c>
      <c r="AL25" s="294">
        <f>IFERROR(SUM($V23:AL23)/SUM($V21:AL21),0)</f>
        <v>0</v>
      </c>
      <c r="AM25" s="294">
        <f>IFERROR(SUM($V23:AM23)/SUM($V21:AM21),0)</f>
        <v>0</v>
      </c>
      <c r="AN25" s="294">
        <f>IFERROR(SUM($V23:AN23)/SUM($V21:AN21),0)</f>
        <v>0</v>
      </c>
      <c r="AO25" s="294">
        <f>IFERROR(SUM($V23:AO23)/SUM($V21:AO21),0)</f>
        <v>0</v>
      </c>
      <c r="AP25" s="294">
        <f>IFERROR(SUM($V23:AP23)/SUM($V21:AP21),0)</f>
        <v>0</v>
      </c>
      <c r="AQ25" s="294">
        <f>IFERROR(SUM($V23:AQ23)/SUM($V21:AQ21),0)</f>
        <v>0</v>
      </c>
      <c r="AR25" s="294">
        <f>IFERROR(SUM($V23:AR23)/SUM($V21:AR21),0)</f>
        <v>0</v>
      </c>
      <c r="AS25" s="294">
        <f>IFERROR(SUM($V23:AS23)/SUM($V21:AS21),0)</f>
        <v>0</v>
      </c>
      <c r="AT25" s="294">
        <f>IFERROR(SUM($V23:AT23)/SUM($V21:AT21),0)</f>
        <v>0</v>
      </c>
      <c r="AU25" s="294">
        <f>IFERROR(SUM($V23:AU23)/SUM($V21:AU21),0)</f>
        <v>0</v>
      </c>
      <c r="AV25" s="294">
        <f>IFERROR(SUM($V23:AV23)/SUM($V21:AV21),0)</f>
        <v>0</v>
      </c>
      <c r="AW25" s="294">
        <f>IFERROR(SUM($V23:AW23)/SUM($V21:AW21),0)</f>
        <v>0</v>
      </c>
      <c r="AX25" s="294">
        <f>IFERROR(SUM($V23:AX23)/SUM($V21:AX21),0)</f>
        <v>0</v>
      </c>
      <c r="AY25" s="294">
        <f>IFERROR(SUM($V23:AY23)/SUM($V21:AY21),0)</f>
        <v>0</v>
      </c>
      <c r="AZ25" s="294">
        <f>IFERROR(SUM($V23:AZ23)/SUM($V21:AZ21),0)</f>
        <v>0</v>
      </c>
      <c r="BA25" s="294">
        <f>IFERROR(SUM($V23:BA23)/SUM($V21:BA21),0)</f>
        <v>0</v>
      </c>
      <c r="BB25" s="294">
        <f>IFERROR(SUM($V23:BB23)/SUM($V21:BB21),0)</f>
        <v>0</v>
      </c>
      <c r="BC25" s="294">
        <f>IFERROR(SUM($V23:BC23)/SUM($V21:BC21),0)</f>
        <v>0</v>
      </c>
      <c r="BD25" s="294">
        <f>IFERROR(SUM($V23:BD23)/SUM($V21:BD21),0)</f>
        <v>0</v>
      </c>
      <c r="BE25" s="294">
        <f>IFERROR(SUM($V23:BE23)/SUM($V21:BE21),0)</f>
        <v>0</v>
      </c>
      <c r="BF25" s="294">
        <f>IFERROR(SUM($V23:BF23)/SUM($V21:BF21),0)</f>
        <v>0</v>
      </c>
      <c r="BG25" s="294">
        <f>IFERROR(SUM($V23:BG23)/SUM($V21:BG21),0)</f>
        <v>0</v>
      </c>
      <c r="BH25" s="294">
        <f>IFERROR(SUM($V23:BH23)/SUM($V21:BH21),0)</f>
        <v>0</v>
      </c>
      <c r="BI25" s="294">
        <f>IFERROR(SUM($V23:BI23)/SUM($V21:BI21),0)</f>
        <v>0</v>
      </c>
      <c r="BJ25" s="294">
        <f>IFERROR(SUM($V23:BJ23)/SUM($V21:BJ21),0)</f>
        <v>0</v>
      </c>
      <c r="BK25" s="294">
        <f>IFERROR(SUM($V23:BK23)/SUM($V21:BK21),0)</f>
        <v>0</v>
      </c>
      <c r="BL25" s="294">
        <f>IFERROR(SUM($V23:BL23)/SUM($V21:BL21),0)</f>
        <v>0</v>
      </c>
      <c r="BM25" s="294">
        <f>IFERROR(SUM($V23:BM23)/SUM($V21:BM21),0)</f>
        <v>0</v>
      </c>
      <c r="BN25" s="294">
        <f>IFERROR(SUM($V23:BN23)/SUM($V21:BN21),0)</f>
        <v>0</v>
      </c>
      <c r="BO25" s="294">
        <f>IFERROR(SUM($V23:BO23)/SUM($V21:BO21),0)</f>
        <v>0</v>
      </c>
      <c r="BP25" s="294">
        <f>IFERROR(SUM($V23:BP23)/SUM($V21:BP21),0)</f>
        <v>0</v>
      </c>
      <c r="BQ25" s="294">
        <f>IFERROR(SUM($V23:BQ23)/SUM($V21:BQ21),0)</f>
        <v>0</v>
      </c>
      <c r="BR25" s="294">
        <f>IFERROR(SUM($V23:BR23)/SUM($V21:BR21),0)</f>
        <v>0</v>
      </c>
      <c r="BS25" s="294">
        <f>IFERROR(SUM($V23:BS23)/SUM($V21:BS21),0)</f>
        <v>0</v>
      </c>
      <c r="BT25" s="294">
        <f>IFERROR(SUM($V23:BT23)/SUM($V21:BT21),0)</f>
        <v>0</v>
      </c>
      <c r="BU25" s="294">
        <f>IFERROR(SUM($V23:BU23)/SUM($V21:BU21),0)</f>
        <v>0</v>
      </c>
      <c r="BV25" s="294">
        <f>IFERROR(SUM($V23:BV23)/SUM($V21:BV21),0)</f>
        <v>0</v>
      </c>
      <c r="BW25" s="294">
        <f>IFERROR(SUM($V23:BW23)/SUM($V21:BW21),0)</f>
        <v>0</v>
      </c>
      <c r="BX25" s="294">
        <f>IFERROR(SUM($V23:BX23)/SUM($V21:BX21),0)</f>
        <v>0</v>
      </c>
      <c r="BY25" s="294">
        <f>IFERROR(SUM($V23:BY23)/SUM($V21:BY21),0)</f>
        <v>0</v>
      </c>
      <c r="BZ25" s="294">
        <f>IFERROR(SUM($V23:BZ23)/SUM($V21:BZ21),0)</f>
        <v>0</v>
      </c>
      <c r="CA25" s="294">
        <f>IFERROR(SUM($V23:CA23)/SUM($V21:CA21),0)</f>
        <v>0</v>
      </c>
      <c r="CB25" s="294">
        <f>IFERROR(SUM($V23:CB23)/SUM($V21:CB21),0)</f>
        <v>0</v>
      </c>
      <c r="CC25" s="294">
        <f>IFERROR(SUM($V23:CC23)/SUM($V21:CC21),0)</f>
        <v>0</v>
      </c>
      <c r="CD25" s="294">
        <f>IFERROR(SUM($V23:CD23)/SUM($V21:CD21),0)</f>
        <v>0</v>
      </c>
      <c r="CE25" s="294">
        <f>IFERROR(SUM($V23:CE23)/SUM($V21:CE21),0)</f>
        <v>0</v>
      </c>
      <c r="CF25" s="294">
        <f>IFERROR(SUM($V23:CF23)/SUM($V21:CF21),0)</f>
        <v>0</v>
      </c>
      <c r="CG25" s="294">
        <f>IFERROR(SUM($V23:CG23)/SUM($V21:CG21),0)</f>
        <v>0</v>
      </c>
      <c r="CH25" s="294">
        <f>IFERROR(SUM($V23:CH23)/SUM($V21:CH21),0)</f>
        <v>0</v>
      </c>
      <c r="CI25" s="294">
        <f>IFERROR(SUM($V23:CI23)/SUM($V21:CI21),0)</f>
        <v>0</v>
      </c>
      <c r="CJ25" s="294">
        <f>IFERROR(SUM($V23:CJ23)/SUM($V21:CJ21),0)</f>
        <v>0</v>
      </c>
      <c r="CK25" s="294">
        <f>IFERROR(SUM($V23:CK23)/SUM($V21:CK21),0)</f>
        <v>0</v>
      </c>
      <c r="CL25" s="294">
        <f>IFERROR(SUM($V23:CL23)/SUM($V21:CL21),0)</f>
        <v>0</v>
      </c>
      <c r="CM25" s="294">
        <f>IFERROR(SUM($V23:CM23)/SUM($V21:CM21),0)</f>
        <v>0</v>
      </c>
      <c r="CN25" s="294">
        <f>IFERROR(SUM($V23:CN23)/SUM($V21:CN21),0)</f>
        <v>0</v>
      </c>
      <c r="CO25" s="294">
        <f>IFERROR(SUM($V23:CO23)/SUM($V21:CO21),0)</f>
        <v>0</v>
      </c>
      <c r="CP25" s="294">
        <f>IFERROR(SUM($V23:CP23)/SUM($V21:CP21),0)</f>
        <v>0</v>
      </c>
      <c r="CQ25" s="294">
        <f>IFERROR(SUM($V23:CQ23)/SUM($V21:CQ21),0)</f>
        <v>0</v>
      </c>
      <c r="CR25" s="294">
        <f>IFERROR(SUM($V23:CR23)/SUM($V21:CR21),0)</f>
        <v>0</v>
      </c>
      <c r="CS25" s="294">
        <f>IFERROR(SUM($V23:CS23)/SUM($V21:CS21),0)</f>
        <v>0</v>
      </c>
      <c r="CT25" s="294">
        <f>IFERROR(SUM($V23:CT23)/SUM($V21:CT21),0)</f>
        <v>0</v>
      </c>
      <c r="CU25" s="294">
        <f>IFERROR(SUM($V23:CU23)/SUM($V21:CU21),0)</f>
        <v>0</v>
      </c>
      <c r="CV25" s="294">
        <f>IFERROR(SUM($V23:CV23)/SUM($V21:CV21),0)</f>
        <v>0</v>
      </c>
      <c r="CW25" s="294">
        <f>IFERROR(SUM($V23:CW23)/SUM($V21:CW21),0)</f>
        <v>0</v>
      </c>
      <c r="CX25" s="294">
        <f>IFERROR(SUM($V23:CX23)/SUM($V21:CX21),0)</f>
        <v>0</v>
      </c>
      <c r="CY25" s="294">
        <f>IFERROR(SUM($V23:CY23)/SUM($V21:CY21),0)</f>
        <v>0</v>
      </c>
      <c r="CZ25" s="294">
        <f>IFERROR(SUM($V23:CZ23)/SUM($V21:CZ21),0)</f>
        <v>0</v>
      </c>
      <c r="DA25" s="294">
        <f>IFERROR(SUM($V23:DA23)/SUM($V21:DA21),0)</f>
        <v>0</v>
      </c>
      <c r="DB25" s="294">
        <f>IFERROR(SUM($V23:DB23)/SUM($V21:DB21),0)</f>
        <v>0</v>
      </c>
      <c r="DC25" s="294">
        <f>IFERROR(SUM($V23:DC23)/SUM($V21:DC21),0)</f>
        <v>0</v>
      </c>
      <c r="DD25" s="294">
        <f>IFERROR(SUM($V23:DD23)/SUM($V21:DD21),0)</f>
        <v>0</v>
      </c>
      <c r="DE25" s="294">
        <f>IFERROR(SUM($V23:DE23)/SUM($V21:DE21),0)</f>
        <v>0</v>
      </c>
      <c r="DF25" s="294">
        <f>IFERROR(SUM($V23:DF23)/SUM($V21:DF21),0)</f>
        <v>0</v>
      </c>
      <c r="DG25" s="294">
        <f>IFERROR(SUM($V23:DG23)/SUM($V21:DG21),0)</f>
        <v>0</v>
      </c>
      <c r="DH25" s="294">
        <f>IFERROR(SUM($V23:DH23)/SUM($V21:DH21),0)</f>
        <v>0</v>
      </c>
      <c r="DI25" s="294">
        <f>IFERROR(SUM($V23:DI23)/SUM($V21:DI21),0)</f>
        <v>0</v>
      </c>
      <c r="DJ25" s="294">
        <f>IFERROR(SUM($V23:DJ23)/SUM($V21:DJ21),0)</f>
        <v>0</v>
      </c>
      <c r="DK25" s="294">
        <f>IFERROR(SUM($V23:DK23)/SUM($V21:DK21),0)</f>
        <v>0</v>
      </c>
      <c r="DL25" s="294">
        <f>IFERROR(SUM($V23:DL23)/SUM($V21:DL21),0)</f>
        <v>0</v>
      </c>
      <c r="DM25" s="294">
        <f>IFERROR(SUM($V23:DM23)/SUM($V21:DM21),0)</f>
        <v>0</v>
      </c>
      <c r="DN25" s="294">
        <f>IFERROR(SUM($V23:DN23)/SUM($V21:DN21),0)</f>
        <v>0</v>
      </c>
      <c r="DO25" s="294">
        <f>IFERROR(SUM($V23:DO23)/SUM($V21:DO21),0)</f>
        <v>0</v>
      </c>
      <c r="DP25" s="294">
        <f>IFERROR(SUM($V23:DP23)/SUM($V21:DP21),0)</f>
        <v>0</v>
      </c>
      <c r="DQ25" s="294">
        <f>IFERROR(SUM($V23:DQ23)/SUM($V21:DQ21),0)</f>
        <v>0</v>
      </c>
      <c r="DR25" s="294">
        <f>IFERROR(SUM($V23:DR23)/SUM($V21:DR21),0)</f>
        <v>0</v>
      </c>
      <c r="DS25" s="294">
        <f>IFERROR(SUM($V23:DS23)/SUM($V21:DS21),0)</f>
        <v>0</v>
      </c>
      <c r="DT25" s="294">
        <f>IFERROR(SUM($V23:DT23)/SUM($V21:DT21),0)</f>
        <v>0</v>
      </c>
      <c r="DU25" s="294">
        <f>IFERROR(SUM($V23:DU23)/SUM($V21:DU21),0)</f>
        <v>0</v>
      </c>
      <c r="DV25" s="294">
        <f>IFERROR(SUM($V23:DV23)/SUM($V21:DV21),0)</f>
        <v>0</v>
      </c>
      <c r="DW25" s="294">
        <f>IFERROR(SUM($V23:DW23)/SUM($V21:DW21),0)</f>
        <v>0</v>
      </c>
      <c r="DX25" s="294">
        <f>IFERROR(SUM($V23:DX23)/SUM($V21:DX21),0)</f>
        <v>0</v>
      </c>
      <c r="DY25" s="294">
        <f>IFERROR(SUM($V23:DY23)/SUM($V21:DY21),0)</f>
        <v>0</v>
      </c>
      <c r="DZ25" s="294">
        <f>IFERROR(SUM($V23:DZ23)/SUM($V21:DZ21),0)</f>
        <v>0</v>
      </c>
      <c r="EA25" s="294">
        <f>IFERROR(SUM($V23:EA23)/SUM($V21:EA21),0)</f>
        <v>0</v>
      </c>
      <c r="EB25" s="294">
        <f>IFERROR(SUM($V23:EB23)/SUM($V21:EB21),0)</f>
        <v>0</v>
      </c>
      <c r="EC25" s="294">
        <f>IFERROR(SUM($V23:EC23)/SUM($V21:EC21),0)</f>
        <v>0</v>
      </c>
      <c r="ED25" s="295">
        <f>IFERROR(SUM($V23:ED23)/SUM($V21:ED21),0)</f>
        <v>0</v>
      </c>
    </row>
    <row r="26" spans="2:134" ht="16.05" customHeight="1" x14ac:dyDescent="0.25">
      <c r="B26" s="1042" t="str">
        <f>'B2-规划信息'!AK30</f>
        <v/>
      </c>
      <c r="C26" s="288" t="str">
        <f>IF($B26="","",$B$9)</f>
        <v/>
      </c>
      <c r="D26" s="288" t="str">
        <f>IF($B26="","",VLOOKUP($B26,'B2-规划信息'!$W$28:$Y$47,2,0))</f>
        <v/>
      </c>
      <c r="E26" s="288" t="str">
        <f>IF($B26="","",VLOOKUP($B26,'B2-规划信息'!$W$28:$Y$47,3,0))</f>
        <v/>
      </c>
      <c r="F26" s="239" t="str">
        <f>"签约"&amp;IF(D26="车位","个数","面积")</f>
        <v>签约面积</v>
      </c>
      <c r="G26" s="253" t="s">
        <v>352</v>
      </c>
      <c r="H26" s="991">
        <f>SUMIFS('B4-1销售回款【输入】'!L$4:L$123,'B4-1销售回款【输入】'!$C$4:$C$123,$C26,'B4-1销售回款【输入】'!$D$4:$D$123,$D26,'B4-1销售回款【输入】'!$E$4:$E$123,$E26,'B4-1销售回款【输入】'!$J$4:$J$123,$F26)</f>
        <v>0</v>
      </c>
      <c r="I26" s="278">
        <f>J26-H26</f>
        <v>0</v>
      </c>
      <c r="J26" s="984">
        <f>SUM(V26:ED26)</f>
        <v>0</v>
      </c>
      <c r="K26" s="459">
        <f ca="1">SUM(OFFSET(V26,,,1,MATCH('B1-基本信息'!$C$12,$V$3:$ED$3,1)))</f>
        <v>0</v>
      </c>
      <c r="L26" s="279">
        <f>SUMIF($V$1:$ED$1,L$3,$V26:$ED26)</f>
        <v>0</v>
      </c>
      <c r="M26" s="278">
        <f t="shared" ref="M26:U27" si="165">SUMIF($V$1:$ED$1,M$3,$V26:$ED26)</f>
        <v>0</v>
      </c>
      <c r="N26" s="278">
        <f t="shared" si="165"/>
        <v>0</v>
      </c>
      <c r="O26" s="278">
        <f t="shared" si="165"/>
        <v>0</v>
      </c>
      <c r="P26" s="278">
        <f t="shared" si="165"/>
        <v>0</v>
      </c>
      <c r="Q26" s="278">
        <f t="shared" si="165"/>
        <v>0</v>
      </c>
      <c r="R26" s="278">
        <f t="shared" si="165"/>
        <v>0</v>
      </c>
      <c r="S26" s="278">
        <f t="shared" si="165"/>
        <v>0</v>
      </c>
      <c r="T26" s="278">
        <f t="shared" si="165"/>
        <v>0</v>
      </c>
      <c r="U26" s="280">
        <f t="shared" si="165"/>
        <v>0</v>
      </c>
      <c r="V26" s="281">
        <f>SUMIFS('B4-1销售回款【输入】'!Y$4:Y$123,'B4-1销售回款【输入】'!$C$4:$C$123,$C26,'B4-1销售回款【输入】'!$D$4:$D$123,$D26,'B4-1销售回款【输入】'!$E$4:$E$123,$E26,'B4-1销售回款【输入】'!$J$4:$J$123,$F26)</f>
        <v>0</v>
      </c>
      <c r="W26" s="278">
        <f>SUMIFS('B4-1销售回款【输入】'!Z$4:Z$123,'B4-1销售回款【输入】'!$C$4:$C$123,$C26,'B4-1销售回款【输入】'!$D$4:$D$123,$D26,'B4-1销售回款【输入】'!$E$4:$E$123,$E26,'B4-1销售回款【输入】'!$J$4:$J$123,$F26)</f>
        <v>0</v>
      </c>
      <c r="X26" s="278">
        <f>SUMIFS('B4-1销售回款【输入】'!AA$4:AA$123,'B4-1销售回款【输入】'!$C$4:$C$123,$C26,'B4-1销售回款【输入】'!$D$4:$D$123,$D26,'B4-1销售回款【输入】'!$E$4:$E$123,$E26,'B4-1销售回款【输入】'!$J$4:$J$123,$F26)</f>
        <v>0</v>
      </c>
      <c r="Y26" s="278">
        <f>SUMIFS('B4-1销售回款【输入】'!AB$4:AB$123,'B4-1销售回款【输入】'!$C$4:$C$123,$C26,'B4-1销售回款【输入】'!$D$4:$D$123,$D26,'B4-1销售回款【输入】'!$E$4:$E$123,$E26,'B4-1销售回款【输入】'!$J$4:$J$123,$F26)</f>
        <v>0</v>
      </c>
      <c r="Z26" s="278">
        <f>SUMIFS('B4-1销售回款【输入】'!AC$4:AC$123,'B4-1销售回款【输入】'!$C$4:$C$123,$C26,'B4-1销售回款【输入】'!$D$4:$D$123,$D26,'B4-1销售回款【输入】'!$E$4:$E$123,$E26,'B4-1销售回款【输入】'!$J$4:$J$123,$F26)</f>
        <v>0</v>
      </c>
      <c r="AA26" s="278">
        <f>SUMIFS('B4-1销售回款【输入】'!AD$4:AD$123,'B4-1销售回款【输入】'!$C$4:$C$123,$C26,'B4-1销售回款【输入】'!$D$4:$D$123,$D26,'B4-1销售回款【输入】'!$E$4:$E$123,$E26,'B4-1销售回款【输入】'!$J$4:$J$123,$F26)</f>
        <v>0</v>
      </c>
      <c r="AB26" s="278">
        <f>SUMIFS('B4-1销售回款【输入】'!AE$4:AE$123,'B4-1销售回款【输入】'!$C$4:$C$123,$C26,'B4-1销售回款【输入】'!$D$4:$D$123,$D26,'B4-1销售回款【输入】'!$E$4:$E$123,$E26,'B4-1销售回款【输入】'!$J$4:$J$123,$F26)</f>
        <v>0</v>
      </c>
      <c r="AC26" s="278">
        <f>SUMIFS('B4-1销售回款【输入】'!AF$4:AF$123,'B4-1销售回款【输入】'!$C$4:$C$123,$C26,'B4-1销售回款【输入】'!$D$4:$D$123,$D26,'B4-1销售回款【输入】'!$E$4:$E$123,$E26,'B4-1销售回款【输入】'!$J$4:$J$123,$F26)</f>
        <v>0</v>
      </c>
      <c r="AD26" s="278">
        <f>SUMIFS('B4-1销售回款【输入】'!AG$4:AG$123,'B4-1销售回款【输入】'!$C$4:$C$123,$C26,'B4-1销售回款【输入】'!$D$4:$D$123,$D26,'B4-1销售回款【输入】'!$E$4:$E$123,$E26,'B4-1销售回款【输入】'!$J$4:$J$123,$F26)</f>
        <v>0</v>
      </c>
      <c r="AE26" s="278">
        <f>SUMIFS('B4-1销售回款【输入】'!AH$4:AH$123,'B4-1销售回款【输入】'!$C$4:$C$123,$C26,'B4-1销售回款【输入】'!$D$4:$D$123,$D26,'B4-1销售回款【输入】'!$E$4:$E$123,$E26,'B4-1销售回款【输入】'!$J$4:$J$123,$F26)</f>
        <v>0</v>
      </c>
      <c r="AF26" s="278">
        <f>SUMIFS('B4-1销售回款【输入】'!AI$4:AI$123,'B4-1销售回款【输入】'!$C$4:$C$123,$C26,'B4-1销售回款【输入】'!$D$4:$D$123,$D26,'B4-1销售回款【输入】'!$E$4:$E$123,$E26,'B4-1销售回款【输入】'!$J$4:$J$123,$F26)</f>
        <v>0</v>
      </c>
      <c r="AG26" s="278">
        <f>SUMIFS('B4-1销售回款【输入】'!AJ$4:AJ$123,'B4-1销售回款【输入】'!$C$4:$C$123,$C26,'B4-1销售回款【输入】'!$D$4:$D$123,$D26,'B4-1销售回款【输入】'!$E$4:$E$123,$E26,'B4-1销售回款【输入】'!$J$4:$J$123,$F26)</f>
        <v>0</v>
      </c>
      <c r="AH26" s="278">
        <f>SUMIFS('B4-1销售回款【输入】'!AK$4:AK$123,'B4-1销售回款【输入】'!$C$4:$C$123,$C26,'B4-1销售回款【输入】'!$D$4:$D$123,$D26,'B4-1销售回款【输入】'!$E$4:$E$123,$E26,'B4-1销售回款【输入】'!$J$4:$J$123,$F26)</f>
        <v>0</v>
      </c>
      <c r="AI26" s="278">
        <f>SUMIFS('B4-1销售回款【输入】'!AL$4:AL$123,'B4-1销售回款【输入】'!$C$4:$C$123,$C26,'B4-1销售回款【输入】'!$D$4:$D$123,$D26,'B4-1销售回款【输入】'!$E$4:$E$123,$E26,'B4-1销售回款【输入】'!$J$4:$J$123,$F26)</f>
        <v>0</v>
      </c>
      <c r="AJ26" s="278">
        <f>SUMIFS('B4-1销售回款【输入】'!AM$4:AM$123,'B4-1销售回款【输入】'!$C$4:$C$123,$C26,'B4-1销售回款【输入】'!$D$4:$D$123,$D26,'B4-1销售回款【输入】'!$E$4:$E$123,$E26,'B4-1销售回款【输入】'!$J$4:$J$123,$F26)</f>
        <v>0</v>
      </c>
      <c r="AK26" s="278">
        <f>SUMIFS('B4-1销售回款【输入】'!AN$4:AN$123,'B4-1销售回款【输入】'!$C$4:$C$123,$C26,'B4-1销售回款【输入】'!$D$4:$D$123,$D26,'B4-1销售回款【输入】'!$E$4:$E$123,$E26,'B4-1销售回款【输入】'!$J$4:$J$123,$F26)</f>
        <v>0</v>
      </c>
      <c r="AL26" s="278">
        <f>SUMIFS('B4-1销售回款【输入】'!AO$4:AO$123,'B4-1销售回款【输入】'!$C$4:$C$123,$C26,'B4-1销售回款【输入】'!$D$4:$D$123,$D26,'B4-1销售回款【输入】'!$E$4:$E$123,$E26,'B4-1销售回款【输入】'!$J$4:$J$123,$F26)</f>
        <v>0</v>
      </c>
      <c r="AM26" s="278">
        <f>SUMIFS('B4-1销售回款【输入】'!AP$4:AP$123,'B4-1销售回款【输入】'!$C$4:$C$123,$C26,'B4-1销售回款【输入】'!$D$4:$D$123,$D26,'B4-1销售回款【输入】'!$E$4:$E$123,$E26,'B4-1销售回款【输入】'!$J$4:$J$123,$F26)</f>
        <v>0</v>
      </c>
      <c r="AN26" s="278">
        <f>SUMIFS('B4-1销售回款【输入】'!AQ$4:AQ$123,'B4-1销售回款【输入】'!$C$4:$C$123,$C26,'B4-1销售回款【输入】'!$D$4:$D$123,$D26,'B4-1销售回款【输入】'!$E$4:$E$123,$E26,'B4-1销售回款【输入】'!$J$4:$J$123,$F26)</f>
        <v>0</v>
      </c>
      <c r="AO26" s="278">
        <f>SUMIFS('B4-1销售回款【输入】'!AR$4:AR$123,'B4-1销售回款【输入】'!$C$4:$C$123,$C26,'B4-1销售回款【输入】'!$D$4:$D$123,$D26,'B4-1销售回款【输入】'!$E$4:$E$123,$E26,'B4-1销售回款【输入】'!$J$4:$J$123,$F26)</f>
        <v>0</v>
      </c>
      <c r="AP26" s="278">
        <f>SUMIFS('B4-1销售回款【输入】'!AS$4:AS$123,'B4-1销售回款【输入】'!$C$4:$C$123,$C26,'B4-1销售回款【输入】'!$D$4:$D$123,$D26,'B4-1销售回款【输入】'!$E$4:$E$123,$E26,'B4-1销售回款【输入】'!$J$4:$J$123,$F26)</f>
        <v>0</v>
      </c>
      <c r="AQ26" s="278">
        <f>SUMIFS('B4-1销售回款【输入】'!AT$4:AT$123,'B4-1销售回款【输入】'!$C$4:$C$123,$C26,'B4-1销售回款【输入】'!$D$4:$D$123,$D26,'B4-1销售回款【输入】'!$E$4:$E$123,$E26,'B4-1销售回款【输入】'!$J$4:$J$123,$F26)</f>
        <v>0</v>
      </c>
      <c r="AR26" s="278">
        <f>SUMIFS('B4-1销售回款【输入】'!AU$4:AU$123,'B4-1销售回款【输入】'!$C$4:$C$123,$C26,'B4-1销售回款【输入】'!$D$4:$D$123,$D26,'B4-1销售回款【输入】'!$E$4:$E$123,$E26,'B4-1销售回款【输入】'!$J$4:$J$123,$F26)</f>
        <v>0</v>
      </c>
      <c r="AS26" s="278">
        <f>SUMIFS('B4-1销售回款【输入】'!AV$4:AV$123,'B4-1销售回款【输入】'!$C$4:$C$123,$C26,'B4-1销售回款【输入】'!$D$4:$D$123,$D26,'B4-1销售回款【输入】'!$E$4:$E$123,$E26,'B4-1销售回款【输入】'!$J$4:$J$123,$F26)</f>
        <v>0</v>
      </c>
      <c r="AT26" s="278">
        <f>SUMIFS('B4-1销售回款【输入】'!AW$4:AW$123,'B4-1销售回款【输入】'!$C$4:$C$123,$C26,'B4-1销售回款【输入】'!$D$4:$D$123,$D26,'B4-1销售回款【输入】'!$E$4:$E$123,$E26,'B4-1销售回款【输入】'!$J$4:$J$123,$F26)</f>
        <v>0</v>
      </c>
      <c r="AU26" s="278">
        <f>SUMIFS('B4-1销售回款【输入】'!AX$4:AX$123,'B4-1销售回款【输入】'!$C$4:$C$123,$C26,'B4-1销售回款【输入】'!$D$4:$D$123,$D26,'B4-1销售回款【输入】'!$E$4:$E$123,$E26,'B4-1销售回款【输入】'!$J$4:$J$123,$F26)</f>
        <v>0</v>
      </c>
      <c r="AV26" s="278">
        <f>SUMIFS('B4-1销售回款【输入】'!AY$4:AY$123,'B4-1销售回款【输入】'!$C$4:$C$123,$C26,'B4-1销售回款【输入】'!$D$4:$D$123,$D26,'B4-1销售回款【输入】'!$E$4:$E$123,$E26,'B4-1销售回款【输入】'!$J$4:$J$123,$F26)</f>
        <v>0</v>
      </c>
      <c r="AW26" s="278">
        <f>SUMIFS('B4-1销售回款【输入】'!AZ$4:AZ$123,'B4-1销售回款【输入】'!$C$4:$C$123,$C26,'B4-1销售回款【输入】'!$D$4:$D$123,$D26,'B4-1销售回款【输入】'!$E$4:$E$123,$E26,'B4-1销售回款【输入】'!$J$4:$J$123,$F26)</f>
        <v>0</v>
      </c>
      <c r="AX26" s="278">
        <f>SUMIFS('B4-1销售回款【输入】'!BA$4:BA$123,'B4-1销售回款【输入】'!$C$4:$C$123,$C26,'B4-1销售回款【输入】'!$D$4:$D$123,$D26,'B4-1销售回款【输入】'!$E$4:$E$123,$E26,'B4-1销售回款【输入】'!$J$4:$J$123,$F26)</f>
        <v>0</v>
      </c>
      <c r="AY26" s="278">
        <f>SUMIFS('B4-1销售回款【输入】'!BB$4:BB$123,'B4-1销售回款【输入】'!$C$4:$C$123,$C26,'B4-1销售回款【输入】'!$D$4:$D$123,$D26,'B4-1销售回款【输入】'!$E$4:$E$123,$E26,'B4-1销售回款【输入】'!$J$4:$J$123,$F26)</f>
        <v>0</v>
      </c>
      <c r="AZ26" s="278">
        <f>SUMIFS('B4-1销售回款【输入】'!BC$4:BC$123,'B4-1销售回款【输入】'!$C$4:$C$123,$C26,'B4-1销售回款【输入】'!$D$4:$D$123,$D26,'B4-1销售回款【输入】'!$E$4:$E$123,$E26,'B4-1销售回款【输入】'!$J$4:$J$123,$F26)</f>
        <v>0</v>
      </c>
      <c r="BA26" s="278">
        <f>SUMIFS('B4-1销售回款【输入】'!BD$4:BD$123,'B4-1销售回款【输入】'!$C$4:$C$123,$C26,'B4-1销售回款【输入】'!$D$4:$D$123,$D26,'B4-1销售回款【输入】'!$E$4:$E$123,$E26,'B4-1销售回款【输入】'!$J$4:$J$123,$F26)</f>
        <v>0</v>
      </c>
      <c r="BB26" s="278">
        <f>SUMIFS('B4-1销售回款【输入】'!BE$4:BE$123,'B4-1销售回款【输入】'!$C$4:$C$123,$C26,'B4-1销售回款【输入】'!$D$4:$D$123,$D26,'B4-1销售回款【输入】'!$E$4:$E$123,$E26,'B4-1销售回款【输入】'!$J$4:$J$123,$F26)</f>
        <v>0</v>
      </c>
      <c r="BC26" s="278">
        <f>SUMIFS('B4-1销售回款【输入】'!BF$4:BF$123,'B4-1销售回款【输入】'!$C$4:$C$123,$C26,'B4-1销售回款【输入】'!$D$4:$D$123,$D26,'B4-1销售回款【输入】'!$E$4:$E$123,$E26,'B4-1销售回款【输入】'!$J$4:$J$123,$F26)</f>
        <v>0</v>
      </c>
      <c r="BD26" s="278">
        <f>SUMIFS('B4-1销售回款【输入】'!BG$4:BG$123,'B4-1销售回款【输入】'!$C$4:$C$123,$C26,'B4-1销售回款【输入】'!$D$4:$D$123,$D26,'B4-1销售回款【输入】'!$E$4:$E$123,$E26,'B4-1销售回款【输入】'!$J$4:$J$123,$F26)</f>
        <v>0</v>
      </c>
      <c r="BE26" s="278">
        <f>SUMIFS('B4-1销售回款【输入】'!BH$4:BH$123,'B4-1销售回款【输入】'!$C$4:$C$123,$C26,'B4-1销售回款【输入】'!$D$4:$D$123,$D26,'B4-1销售回款【输入】'!$E$4:$E$123,$E26,'B4-1销售回款【输入】'!$J$4:$J$123,$F26)</f>
        <v>0</v>
      </c>
      <c r="BF26" s="278">
        <f>SUMIFS('B4-1销售回款【输入】'!BI$4:BI$123,'B4-1销售回款【输入】'!$C$4:$C$123,$C26,'B4-1销售回款【输入】'!$D$4:$D$123,$D26,'B4-1销售回款【输入】'!$E$4:$E$123,$E26,'B4-1销售回款【输入】'!$J$4:$J$123,$F26)</f>
        <v>0</v>
      </c>
      <c r="BG26" s="278">
        <f>SUMIFS('B4-1销售回款【输入】'!BJ$4:BJ$123,'B4-1销售回款【输入】'!$C$4:$C$123,$C26,'B4-1销售回款【输入】'!$D$4:$D$123,$D26,'B4-1销售回款【输入】'!$E$4:$E$123,$E26,'B4-1销售回款【输入】'!$J$4:$J$123,$F26)</f>
        <v>0</v>
      </c>
      <c r="BH26" s="278">
        <f>SUMIFS('B4-1销售回款【输入】'!BK$4:BK$123,'B4-1销售回款【输入】'!$C$4:$C$123,$C26,'B4-1销售回款【输入】'!$D$4:$D$123,$D26,'B4-1销售回款【输入】'!$E$4:$E$123,$E26,'B4-1销售回款【输入】'!$J$4:$J$123,$F26)</f>
        <v>0</v>
      </c>
      <c r="BI26" s="278">
        <f>SUMIFS('B4-1销售回款【输入】'!BL$4:BL$123,'B4-1销售回款【输入】'!$C$4:$C$123,$C26,'B4-1销售回款【输入】'!$D$4:$D$123,$D26,'B4-1销售回款【输入】'!$E$4:$E$123,$E26,'B4-1销售回款【输入】'!$J$4:$J$123,$F26)</f>
        <v>0</v>
      </c>
      <c r="BJ26" s="278">
        <f>SUMIFS('B4-1销售回款【输入】'!BM$4:BM$123,'B4-1销售回款【输入】'!$C$4:$C$123,$C26,'B4-1销售回款【输入】'!$D$4:$D$123,$D26,'B4-1销售回款【输入】'!$E$4:$E$123,$E26,'B4-1销售回款【输入】'!$J$4:$J$123,$F26)</f>
        <v>0</v>
      </c>
      <c r="BK26" s="278">
        <f>SUMIFS('B4-1销售回款【输入】'!BN$4:BN$123,'B4-1销售回款【输入】'!$C$4:$C$123,$C26,'B4-1销售回款【输入】'!$D$4:$D$123,$D26,'B4-1销售回款【输入】'!$E$4:$E$123,$E26,'B4-1销售回款【输入】'!$J$4:$J$123,$F26)</f>
        <v>0</v>
      </c>
      <c r="BL26" s="278">
        <f>SUMIFS('B4-1销售回款【输入】'!BO$4:BO$123,'B4-1销售回款【输入】'!$C$4:$C$123,$C26,'B4-1销售回款【输入】'!$D$4:$D$123,$D26,'B4-1销售回款【输入】'!$E$4:$E$123,$E26,'B4-1销售回款【输入】'!$J$4:$J$123,$F26)</f>
        <v>0</v>
      </c>
      <c r="BM26" s="278">
        <f>SUMIFS('B4-1销售回款【输入】'!BP$4:BP$123,'B4-1销售回款【输入】'!$C$4:$C$123,$C26,'B4-1销售回款【输入】'!$D$4:$D$123,$D26,'B4-1销售回款【输入】'!$E$4:$E$123,$E26,'B4-1销售回款【输入】'!$J$4:$J$123,$F26)</f>
        <v>0</v>
      </c>
      <c r="BN26" s="278">
        <f>SUMIFS('B4-1销售回款【输入】'!BQ$4:BQ$123,'B4-1销售回款【输入】'!$C$4:$C$123,$C26,'B4-1销售回款【输入】'!$D$4:$D$123,$D26,'B4-1销售回款【输入】'!$E$4:$E$123,$E26,'B4-1销售回款【输入】'!$J$4:$J$123,$F26)</f>
        <v>0</v>
      </c>
      <c r="BO26" s="278">
        <f>SUMIFS('B4-1销售回款【输入】'!BR$4:BR$123,'B4-1销售回款【输入】'!$C$4:$C$123,$C26,'B4-1销售回款【输入】'!$D$4:$D$123,$D26,'B4-1销售回款【输入】'!$E$4:$E$123,$E26,'B4-1销售回款【输入】'!$J$4:$J$123,$F26)</f>
        <v>0</v>
      </c>
      <c r="BP26" s="278">
        <f>SUMIFS('B4-1销售回款【输入】'!BS$4:BS$123,'B4-1销售回款【输入】'!$C$4:$C$123,$C26,'B4-1销售回款【输入】'!$D$4:$D$123,$D26,'B4-1销售回款【输入】'!$E$4:$E$123,$E26,'B4-1销售回款【输入】'!$J$4:$J$123,$F26)</f>
        <v>0</v>
      </c>
      <c r="BQ26" s="278">
        <f>SUMIFS('B4-1销售回款【输入】'!BT$4:BT$123,'B4-1销售回款【输入】'!$C$4:$C$123,$C26,'B4-1销售回款【输入】'!$D$4:$D$123,$D26,'B4-1销售回款【输入】'!$E$4:$E$123,$E26,'B4-1销售回款【输入】'!$J$4:$J$123,$F26)</f>
        <v>0</v>
      </c>
      <c r="BR26" s="278">
        <f>SUMIFS('B4-1销售回款【输入】'!BU$4:BU$123,'B4-1销售回款【输入】'!$C$4:$C$123,$C26,'B4-1销售回款【输入】'!$D$4:$D$123,$D26,'B4-1销售回款【输入】'!$E$4:$E$123,$E26,'B4-1销售回款【输入】'!$J$4:$J$123,$F26)</f>
        <v>0</v>
      </c>
      <c r="BS26" s="278">
        <f>SUMIFS('B4-1销售回款【输入】'!BV$4:BV$123,'B4-1销售回款【输入】'!$C$4:$C$123,$C26,'B4-1销售回款【输入】'!$D$4:$D$123,$D26,'B4-1销售回款【输入】'!$E$4:$E$123,$E26,'B4-1销售回款【输入】'!$J$4:$J$123,$F26)</f>
        <v>0</v>
      </c>
      <c r="BT26" s="278">
        <f>SUMIFS('B4-1销售回款【输入】'!BW$4:BW$123,'B4-1销售回款【输入】'!$C$4:$C$123,$C26,'B4-1销售回款【输入】'!$D$4:$D$123,$D26,'B4-1销售回款【输入】'!$E$4:$E$123,$E26,'B4-1销售回款【输入】'!$J$4:$J$123,$F26)</f>
        <v>0</v>
      </c>
      <c r="BU26" s="278">
        <f>SUMIFS('B4-1销售回款【输入】'!BX$4:BX$123,'B4-1销售回款【输入】'!$C$4:$C$123,$C26,'B4-1销售回款【输入】'!$D$4:$D$123,$D26,'B4-1销售回款【输入】'!$E$4:$E$123,$E26,'B4-1销售回款【输入】'!$J$4:$J$123,$F26)</f>
        <v>0</v>
      </c>
      <c r="BV26" s="278">
        <f>SUMIFS('B4-1销售回款【输入】'!BY$4:BY$123,'B4-1销售回款【输入】'!$C$4:$C$123,$C26,'B4-1销售回款【输入】'!$D$4:$D$123,$D26,'B4-1销售回款【输入】'!$E$4:$E$123,$E26,'B4-1销售回款【输入】'!$J$4:$J$123,$F26)</f>
        <v>0</v>
      </c>
      <c r="BW26" s="278">
        <f>SUMIFS('B4-1销售回款【输入】'!BZ$4:BZ$123,'B4-1销售回款【输入】'!$C$4:$C$123,$C26,'B4-1销售回款【输入】'!$D$4:$D$123,$D26,'B4-1销售回款【输入】'!$E$4:$E$123,$E26,'B4-1销售回款【输入】'!$J$4:$J$123,$F26)</f>
        <v>0</v>
      </c>
      <c r="BX26" s="278">
        <f>SUMIFS('B4-1销售回款【输入】'!CA$4:CA$123,'B4-1销售回款【输入】'!$C$4:$C$123,$C26,'B4-1销售回款【输入】'!$D$4:$D$123,$D26,'B4-1销售回款【输入】'!$E$4:$E$123,$E26,'B4-1销售回款【输入】'!$J$4:$J$123,$F26)</f>
        <v>0</v>
      </c>
      <c r="BY26" s="278">
        <f>SUMIFS('B4-1销售回款【输入】'!CB$4:CB$123,'B4-1销售回款【输入】'!$C$4:$C$123,$C26,'B4-1销售回款【输入】'!$D$4:$D$123,$D26,'B4-1销售回款【输入】'!$E$4:$E$123,$E26,'B4-1销售回款【输入】'!$J$4:$J$123,$F26)</f>
        <v>0</v>
      </c>
      <c r="BZ26" s="278">
        <f>SUMIFS('B4-1销售回款【输入】'!CC$4:CC$123,'B4-1销售回款【输入】'!$C$4:$C$123,$C26,'B4-1销售回款【输入】'!$D$4:$D$123,$D26,'B4-1销售回款【输入】'!$E$4:$E$123,$E26,'B4-1销售回款【输入】'!$J$4:$J$123,$F26)</f>
        <v>0</v>
      </c>
      <c r="CA26" s="278">
        <f>SUMIFS('B4-1销售回款【输入】'!CD$4:CD$123,'B4-1销售回款【输入】'!$C$4:$C$123,$C26,'B4-1销售回款【输入】'!$D$4:$D$123,$D26,'B4-1销售回款【输入】'!$E$4:$E$123,$E26,'B4-1销售回款【输入】'!$J$4:$J$123,$F26)</f>
        <v>0</v>
      </c>
      <c r="CB26" s="278">
        <f>SUMIFS('B4-1销售回款【输入】'!CE$4:CE$123,'B4-1销售回款【输入】'!$C$4:$C$123,$C26,'B4-1销售回款【输入】'!$D$4:$D$123,$D26,'B4-1销售回款【输入】'!$E$4:$E$123,$E26,'B4-1销售回款【输入】'!$J$4:$J$123,$F26)</f>
        <v>0</v>
      </c>
      <c r="CC26" s="278">
        <f>SUMIFS('B4-1销售回款【输入】'!CF$4:CF$123,'B4-1销售回款【输入】'!$C$4:$C$123,$C26,'B4-1销售回款【输入】'!$D$4:$D$123,$D26,'B4-1销售回款【输入】'!$E$4:$E$123,$E26,'B4-1销售回款【输入】'!$J$4:$J$123,$F26)</f>
        <v>0</v>
      </c>
      <c r="CD26" s="278">
        <f>SUMIFS('B4-1销售回款【输入】'!CG$4:CG$123,'B4-1销售回款【输入】'!$C$4:$C$123,$C26,'B4-1销售回款【输入】'!$D$4:$D$123,$D26,'B4-1销售回款【输入】'!$E$4:$E$123,$E26,'B4-1销售回款【输入】'!$J$4:$J$123,$F26)</f>
        <v>0</v>
      </c>
      <c r="CE26" s="278">
        <f>SUMIFS('B4-1销售回款【输入】'!CH$4:CH$123,'B4-1销售回款【输入】'!$C$4:$C$123,$C26,'B4-1销售回款【输入】'!$D$4:$D$123,$D26,'B4-1销售回款【输入】'!$E$4:$E$123,$E26,'B4-1销售回款【输入】'!$J$4:$J$123,$F26)</f>
        <v>0</v>
      </c>
      <c r="CF26" s="278">
        <f>SUMIFS('B4-1销售回款【输入】'!CI$4:CI$123,'B4-1销售回款【输入】'!$C$4:$C$123,$C26,'B4-1销售回款【输入】'!$D$4:$D$123,$D26,'B4-1销售回款【输入】'!$E$4:$E$123,$E26,'B4-1销售回款【输入】'!$J$4:$J$123,$F26)</f>
        <v>0</v>
      </c>
      <c r="CG26" s="278">
        <f>SUMIFS('B4-1销售回款【输入】'!CJ$4:CJ$123,'B4-1销售回款【输入】'!$C$4:$C$123,$C26,'B4-1销售回款【输入】'!$D$4:$D$123,$D26,'B4-1销售回款【输入】'!$E$4:$E$123,$E26,'B4-1销售回款【输入】'!$J$4:$J$123,$F26)</f>
        <v>0</v>
      </c>
      <c r="CH26" s="278">
        <f>SUMIFS('B4-1销售回款【输入】'!CK$4:CK$123,'B4-1销售回款【输入】'!$C$4:$C$123,$C26,'B4-1销售回款【输入】'!$D$4:$D$123,$D26,'B4-1销售回款【输入】'!$E$4:$E$123,$E26,'B4-1销售回款【输入】'!$J$4:$J$123,$F26)</f>
        <v>0</v>
      </c>
      <c r="CI26" s="278">
        <f>SUMIFS('B4-1销售回款【输入】'!CL$4:CL$123,'B4-1销售回款【输入】'!$C$4:$C$123,$C26,'B4-1销售回款【输入】'!$D$4:$D$123,$D26,'B4-1销售回款【输入】'!$E$4:$E$123,$E26,'B4-1销售回款【输入】'!$J$4:$J$123,$F26)</f>
        <v>0</v>
      </c>
      <c r="CJ26" s="278">
        <f>SUMIFS('B4-1销售回款【输入】'!CM$4:CM$123,'B4-1销售回款【输入】'!$C$4:$C$123,$C26,'B4-1销售回款【输入】'!$D$4:$D$123,$D26,'B4-1销售回款【输入】'!$E$4:$E$123,$E26,'B4-1销售回款【输入】'!$J$4:$J$123,$F26)</f>
        <v>0</v>
      </c>
      <c r="CK26" s="278">
        <f>SUMIFS('B4-1销售回款【输入】'!CN$4:CN$123,'B4-1销售回款【输入】'!$C$4:$C$123,$C26,'B4-1销售回款【输入】'!$D$4:$D$123,$D26,'B4-1销售回款【输入】'!$E$4:$E$123,$E26,'B4-1销售回款【输入】'!$J$4:$J$123,$F26)</f>
        <v>0</v>
      </c>
      <c r="CL26" s="278">
        <f>SUMIFS('B4-1销售回款【输入】'!CO$4:CO$123,'B4-1销售回款【输入】'!$C$4:$C$123,$C26,'B4-1销售回款【输入】'!$D$4:$D$123,$D26,'B4-1销售回款【输入】'!$E$4:$E$123,$E26,'B4-1销售回款【输入】'!$J$4:$J$123,$F26)</f>
        <v>0</v>
      </c>
      <c r="CM26" s="278">
        <f>SUMIFS('B4-1销售回款【输入】'!CP$4:CP$123,'B4-1销售回款【输入】'!$C$4:$C$123,$C26,'B4-1销售回款【输入】'!$D$4:$D$123,$D26,'B4-1销售回款【输入】'!$E$4:$E$123,$E26,'B4-1销售回款【输入】'!$J$4:$J$123,$F26)</f>
        <v>0</v>
      </c>
      <c r="CN26" s="278">
        <f>SUMIFS('B4-1销售回款【输入】'!CQ$4:CQ$123,'B4-1销售回款【输入】'!$C$4:$C$123,$C26,'B4-1销售回款【输入】'!$D$4:$D$123,$D26,'B4-1销售回款【输入】'!$E$4:$E$123,$E26,'B4-1销售回款【输入】'!$J$4:$J$123,$F26)</f>
        <v>0</v>
      </c>
      <c r="CO26" s="278">
        <f>SUMIFS('B4-1销售回款【输入】'!CR$4:CR$123,'B4-1销售回款【输入】'!$C$4:$C$123,$C26,'B4-1销售回款【输入】'!$D$4:$D$123,$D26,'B4-1销售回款【输入】'!$E$4:$E$123,$E26,'B4-1销售回款【输入】'!$J$4:$J$123,$F26)</f>
        <v>0</v>
      </c>
      <c r="CP26" s="278">
        <f>SUMIFS('B4-1销售回款【输入】'!CS$4:CS$123,'B4-1销售回款【输入】'!$C$4:$C$123,$C26,'B4-1销售回款【输入】'!$D$4:$D$123,$D26,'B4-1销售回款【输入】'!$E$4:$E$123,$E26,'B4-1销售回款【输入】'!$J$4:$J$123,$F26)</f>
        <v>0</v>
      </c>
      <c r="CQ26" s="278">
        <f>SUMIFS('B4-1销售回款【输入】'!CT$4:CT$123,'B4-1销售回款【输入】'!$C$4:$C$123,$C26,'B4-1销售回款【输入】'!$D$4:$D$123,$D26,'B4-1销售回款【输入】'!$E$4:$E$123,$E26,'B4-1销售回款【输入】'!$J$4:$J$123,$F26)</f>
        <v>0</v>
      </c>
      <c r="CR26" s="278">
        <f>SUMIFS('B4-1销售回款【输入】'!CU$4:CU$123,'B4-1销售回款【输入】'!$C$4:$C$123,$C26,'B4-1销售回款【输入】'!$D$4:$D$123,$D26,'B4-1销售回款【输入】'!$E$4:$E$123,$E26,'B4-1销售回款【输入】'!$J$4:$J$123,$F26)</f>
        <v>0</v>
      </c>
      <c r="CS26" s="278">
        <f>SUMIFS('B4-1销售回款【输入】'!CV$4:CV$123,'B4-1销售回款【输入】'!$C$4:$C$123,$C26,'B4-1销售回款【输入】'!$D$4:$D$123,$D26,'B4-1销售回款【输入】'!$E$4:$E$123,$E26,'B4-1销售回款【输入】'!$J$4:$J$123,$F26)</f>
        <v>0</v>
      </c>
      <c r="CT26" s="278">
        <f>SUMIFS('B4-1销售回款【输入】'!CW$4:CW$123,'B4-1销售回款【输入】'!$C$4:$C$123,$C26,'B4-1销售回款【输入】'!$D$4:$D$123,$D26,'B4-1销售回款【输入】'!$E$4:$E$123,$E26,'B4-1销售回款【输入】'!$J$4:$J$123,$F26)</f>
        <v>0</v>
      </c>
      <c r="CU26" s="278">
        <f>SUMIFS('B4-1销售回款【输入】'!CX$4:CX$123,'B4-1销售回款【输入】'!$C$4:$C$123,$C26,'B4-1销售回款【输入】'!$D$4:$D$123,$D26,'B4-1销售回款【输入】'!$E$4:$E$123,$E26,'B4-1销售回款【输入】'!$J$4:$J$123,$F26)</f>
        <v>0</v>
      </c>
      <c r="CV26" s="278">
        <f>SUMIFS('B4-1销售回款【输入】'!CY$4:CY$123,'B4-1销售回款【输入】'!$C$4:$C$123,$C26,'B4-1销售回款【输入】'!$D$4:$D$123,$D26,'B4-1销售回款【输入】'!$E$4:$E$123,$E26,'B4-1销售回款【输入】'!$J$4:$J$123,$F26)</f>
        <v>0</v>
      </c>
      <c r="CW26" s="278">
        <f>SUMIFS('B4-1销售回款【输入】'!CZ$4:CZ$123,'B4-1销售回款【输入】'!$C$4:$C$123,$C26,'B4-1销售回款【输入】'!$D$4:$D$123,$D26,'B4-1销售回款【输入】'!$E$4:$E$123,$E26,'B4-1销售回款【输入】'!$J$4:$J$123,$F26)</f>
        <v>0</v>
      </c>
      <c r="CX26" s="278">
        <f>SUMIFS('B4-1销售回款【输入】'!DA$4:DA$123,'B4-1销售回款【输入】'!$C$4:$C$123,$C26,'B4-1销售回款【输入】'!$D$4:$D$123,$D26,'B4-1销售回款【输入】'!$E$4:$E$123,$E26,'B4-1销售回款【输入】'!$J$4:$J$123,$F26)</f>
        <v>0</v>
      </c>
      <c r="CY26" s="278">
        <f>SUMIFS('B4-1销售回款【输入】'!DB$4:DB$123,'B4-1销售回款【输入】'!$C$4:$C$123,$C26,'B4-1销售回款【输入】'!$D$4:$D$123,$D26,'B4-1销售回款【输入】'!$E$4:$E$123,$E26,'B4-1销售回款【输入】'!$J$4:$J$123,$F26)</f>
        <v>0</v>
      </c>
      <c r="CZ26" s="278">
        <f>SUMIFS('B4-1销售回款【输入】'!DC$4:DC$123,'B4-1销售回款【输入】'!$C$4:$C$123,$C26,'B4-1销售回款【输入】'!$D$4:$D$123,$D26,'B4-1销售回款【输入】'!$E$4:$E$123,$E26,'B4-1销售回款【输入】'!$J$4:$J$123,$F26)</f>
        <v>0</v>
      </c>
      <c r="DA26" s="278">
        <f>SUMIFS('B4-1销售回款【输入】'!DD$4:DD$123,'B4-1销售回款【输入】'!$C$4:$C$123,$C26,'B4-1销售回款【输入】'!$D$4:$D$123,$D26,'B4-1销售回款【输入】'!$E$4:$E$123,$E26,'B4-1销售回款【输入】'!$J$4:$J$123,$F26)</f>
        <v>0</v>
      </c>
      <c r="DB26" s="278">
        <f>SUMIFS('B4-1销售回款【输入】'!DE$4:DE$123,'B4-1销售回款【输入】'!$C$4:$C$123,$C26,'B4-1销售回款【输入】'!$D$4:$D$123,$D26,'B4-1销售回款【输入】'!$E$4:$E$123,$E26,'B4-1销售回款【输入】'!$J$4:$J$123,$F26)</f>
        <v>0</v>
      </c>
      <c r="DC26" s="278">
        <f>SUMIFS('B4-1销售回款【输入】'!DF$4:DF$123,'B4-1销售回款【输入】'!$C$4:$C$123,$C26,'B4-1销售回款【输入】'!$D$4:$D$123,$D26,'B4-1销售回款【输入】'!$E$4:$E$123,$E26,'B4-1销售回款【输入】'!$J$4:$J$123,$F26)</f>
        <v>0</v>
      </c>
      <c r="DD26" s="278">
        <f>SUMIFS('B4-1销售回款【输入】'!DG$4:DG$123,'B4-1销售回款【输入】'!$C$4:$C$123,$C26,'B4-1销售回款【输入】'!$D$4:$D$123,$D26,'B4-1销售回款【输入】'!$E$4:$E$123,$E26,'B4-1销售回款【输入】'!$J$4:$J$123,$F26)</f>
        <v>0</v>
      </c>
      <c r="DE26" s="278">
        <f>SUMIFS('B4-1销售回款【输入】'!DH$4:DH$123,'B4-1销售回款【输入】'!$C$4:$C$123,$C26,'B4-1销售回款【输入】'!$D$4:$D$123,$D26,'B4-1销售回款【输入】'!$E$4:$E$123,$E26,'B4-1销售回款【输入】'!$J$4:$J$123,$F26)</f>
        <v>0</v>
      </c>
      <c r="DF26" s="278">
        <f>SUMIFS('B4-1销售回款【输入】'!DI$4:DI$123,'B4-1销售回款【输入】'!$C$4:$C$123,$C26,'B4-1销售回款【输入】'!$D$4:$D$123,$D26,'B4-1销售回款【输入】'!$E$4:$E$123,$E26,'B4-1销售回款【输入】'!$J$4:$J$123,$F26)</f>
        <v>0</v>
      </c>
      <c r="DG26" s="278">
        <f>SUMIFS('B4-1销售回款【输入】'!DJ$4:DJ$123,'B4-1销售回款【输入】'!$C$4:$C$123,$C26,'B4-1销售回款【输入】'!$D$4:$D$123,$D26,'B4-1销售回款【输入】'!$E$4:$E$123,$E26,'B4-1销售回款【输入】'!$J$4:$J$123,$F26)</f>
        <v>0</v>
      </c>
      <c r="DH26" s="278">
        <f>SUMIFS('B4-1销售回款【输入】'!DK$4:DK$123,'B4-1销售回款【输入】'!$C$4:$C$123,$C26,'B4-1销售回款【输入】'!$D$4:$D$123,$D26,'B4-1销售回款【输入】'!$E$4:$E$123,$E26,'B4-1销售回款【输入】'!$J$4:$J$123,$F26)</f>
        <v>0</v>
      </c>
      <c r="DI26" s="278">
        <f>SUMIFS('B4-1销售回款【输入】'!DL$4:DL$123,'B4-1销售回款【输入】'!$C$4:$C$123,$C26,'B4-1销售回款【输入】'!$D$4:$D$123,$D26,'B4-1销售回款【输入】'!$E$4:$E$123,$E26,'B4-1销售回款【输入】'!$J$4:$J$123,$F26)</f>
        <v>0</v>
      </c>
      <c r="DJ26" s="278">
        <f>SUMIFS('B4-1销售回款【输入】'!DM$4:DM$123,'B4-1销售回款【输入】'!$C$4:$C$123,$C26,'B4-1销售回款【输入】'!$D$4:$D$123,$D26,'B4-1销售回款【输入】'!$E$4:$E$123,$E26,'B4-1销售回款【输入】'!$J$4:$J$123,$F26)</f>
        <v>0</v>
      </c>
      <c r="DK26" s="278">
        <f>SUMIFS('B4-1销售回款【输入】'!DN$4:DN$123,'B4-1销售回款【输入】'!$C$4:$C$123,$C26,'B4-1销售回款【输入】'!$D$4:$D$123,$D26,'B4-1销售回款【输入】'!$E$4:$E$123,$E26,'B4-1销售回款【输入】'!$J$4:$J$123,$F26)</f>
        <v>0</v>
      </c>
      <c r="DL26" s="278">
        <f>SUMIFS('B4-1销售回款【输入】'!DO$4:DO$123,'B4-1销售回款【输入】'!$C$4:$C$123,$C26,'B4-1销售回款【输入】'!$D$4:$D$123,$D26,'B4-1销售回款【输入】'!$E$4:$E$123,$E26,'B4-1销售回款【输入】'!$J$4:$J$123,$F26)</f>
        <v>0</v>
      </c>
      <c r="DM26" s="278">
        <f>SUMIFS('B4-1销售回款【输入】'!DP$4:DP$123,'B4-1销售回款【输入】'!$C$4:$C$123,$C26,'B4-1销售回款【输入】'!$D$4:$D$123,$D26,'B4-1销售回款【输入】'!$E$4:$E$123,$E26,'B4-1销售回款【输入】'!$J$4:$J$123,$F26)</f>
        <v>0</v>
      </c>
      <c r="DN26" s="278">
        <f>SUMIFS('B4-1销售回款【输入】'!DQ$4:DQ$123,'B4-1销售回款【输入】'!$C$4:$C$123,$C26,'B4-1销售回款【输入】'!$D$4:$D$123,$D26,'B4-1销售回款【输入】'!$E$4:$E$123,$E26,'B4-1销售回款【输入】'!$J$4:$J$123,$F26)</f>
        <v>0</v>
      </c>
      <c r="DO26" s="278">
        <f>SUMIFS('B4-1销售回款【输入】'!DR$4:DR$123,'B4-1销售回款【输入】'!$C$4:$C$123,$C26,'B4-1销售回款【输入】'!$D$4:$D$123,$D26,'B4-1销售回款【输入】'!$E$4:$E$123,$E26,'B4-1销售回款【输入】'!$J$4:$J$123,$F26)</f>
        <v>0</v>
      </c>
      <c r="DP26" s="278">
        <f>SUMIFS('B4-1销售回款【输入】'!DS$4:DS$123,'B4-1销售回款【输入】'!$C$4:$C$123,$C26,'B4-1销售回款【输入】'!$D$4:$D$123,$D26,'B4-1销售回款【输入】'!$E$4:$E$123,$E26,'B4-1销售回款【输入】'!$J$4:$J$123,$F26)</f>
        <v>0</v>
      </c>
      <c r="DQ26" s="278">
        <f>SUMIFS('B4-1销售回款【输入】'!DT$4:DT$123,'B4-1销售回款【输入】'!$C$4:$C$123,$C26,'B4-1销售回款【输入】'!$D$4:$D$123,$D26,'B4-1销售回款【输入】'!$E$4:$E$123,$E26,'B4-1销售回款【输入】'!$J$4:$J$123,$F26)</f>
        <v>0</v>
      </c>
      <c r="DR26" s="278">
        <f>SUMIFS('B4-1销售回款【输入】'!DU$4:DU$123,'B4-1销售回款【输入】'!$C$4:$C$123,$C26,'B4-1销售回款【输入】'!$D$4:$D$123,$D26,'B4-1销售回款【输入】'!$E$4:$E$123,$E26,'B4-1销售回款【输入】'!$J$4:$J$123,$F26)</f>
        <v>0</v>
      </c>
      <c r="DS26" s="278">
        <f>SUMIFS('B4-1销售回款【输入】'!DV$4:DV$123,'B4-1销售回款【输入】'!$C$4:$C$123,$C26,'B4-1销售回款【输入】'!$D$4:$D$123,$D26,'B4-1销售回款【输入】'!$E$4:$E$123,$E26,'B4-1销售回款【输入】'!$J$4:$J$123,$F26)</f>
        <v>0</v>
      </c>
      <c r="DT26" s="278">
        <f>SUMIFS('B4-1销售回款【输入】'!DW$4:DW$123,'B4-1销售回款【输入】'!$C$4:$C$123,$C26,'B4-1销售回款【输入】'!$D$4:$D$123,$D26,'B4-1销售回款【输入】'!$E$4:$E$123,$E26,'B4-1销售回款【输入】'!$J$4:$J$123,$F26)</f>
        <v>0</v>
      </c>
      <c r="DU26" s="278">
        <f>SUMIFS('B4-1销售回款【输入】'!DX$4:DX$123,'B4-1销售回款【输入】'!$C$4:$C$123,$C26,'B4-1销售回款【输入】'!$D$4:$D$123,$D26,'B4-1销售回款【输入】'!$E$4:$E$123,$E26,'B4-1销售回款【输入】'!$J$4:$J$123,$F26)</f>
        <v>0</v>
      </c>
      <c r="DV26" s="278">
        <f>SUMIFS('B4-1销售回款【输入】'!DY$4:DY$123,'B4-1销售回款【输入】'!$C$4:$C$123,$C26,'B4-1销售回款【输入】'!$D$4:$D$123,$D26,'B4-1销售回款【输入】'!$E$4:$E$123,$E26,'B4-1销售回款【输入】'!$J$4:$J$123,$F26)</f>
        <v>0</v>
      </c>
      <c r="DW26" s="278">
        <f>SUMIFS('B4-1销售回款【输入】'!DZ$4:DZ$123,'B4-1销售回款【输入】'!$C$4:$C$123,$C26,'B4-1销售回款【输入】'!$D$4:$D$123,$D26,'B4-1销售回款【输入】'!$E$4:$E$123,$E26,'B4-1销售回款【输入】'!$J$4:$J$123,$F26)</f>
        <v>0</v>
      </c>
      <c r="DX26" s="278">
        <f>SUMIFS('B4-1销售回款【输入】'!EA$4:EA$123,'B4-1销售回款【输入】'!$C$4:$C$123,$C26,'B4-1销售回款【输入】'!$D$4:$D$123,$D26,'B4-1销售回款【输入】'!$E$4:$E$123,$E26,'B4-1销售回款【输入】'!$J$4:$J$123,$F26)</f>
        <v>0</v>
      </c>
      <c r="DY26" s="278">
        <f>SUMIFS('B4-1销售回款【输入】'!EB$4:EB$123,'B4-1销售回款【输入】'!$C$4:$C$123,$C26,'B4-1销售回款【输入】'!$D$4:$D$123,$D26,'B4-1销售回款【输入】'!$E$4:$E$123,$E26,'B4-1销售回款【输入】'!$J$4:$J$123,$F26)</f>
        <v>0</v>
      </c>
      <c r="DZ26" s="278">
        <f>SUMIFS('B4-1销售回款【输入】'!EC$4:EC$123,'B4-1销售回款【输入】'!$C$4:$C$123,$C26,'B4-1销售回款【输入】'!$D$4:$D$123,$D26,'B4-1销售回款【输入】'!$E$4:$E$123,$E26,'B4-1销售回款【输入】'!$J$4:$J$123,$F26)</f>
        <v>0</v>
      </c>
      <c r="EA26" s="278">
        <f>SUMIFS('B4-1销售回款【输入】'!ED$4:ED$123,'B4-1销售回款【输入】'!$C$4:$C$123,$C26,'B4-1销售回款【输入】'!$D$4:$D$123,$D26,'B4-1销售回款【输入】'!$E$4:$E$123,$E26,'B4-1销售回款【输入】'!$J$4:$J$123,$F26)</f>
        <v>0</v>
      </c>
      <c r="EB26" s="278">
        <f>SUMIFS('B4-1销售回款【输入】'!EE$4:EE$123,'B4-1销售回款【输入】'!$C$4:$C$123,$C26,'B4-1销售回款【输入】'!$D$4:$D$123,$D26,'B4-1销售回款【输入】'!$E$4:$E$123,$E26,'B4-1销售回款【输入】'!$J$4:$J$123,$F26)</f>
        <v>0</v>
      </c>
      <c r="EC26" s="278">
        <f>SUMIFS('B4-1销售回款【输入】'!EF$4:EF$123,'B4-1销售回款【输入】'!$C$4:$C$123,$C26,'B4-1销售回款【输入】'!$D$4:$D$123,$D26,'B4-1销售回款【输入】'!$E$4:$E$123,$E26,'B4-1销售回款【输入】'!$J$4:$J$123,$F26)</f>
        <v>0</v>
      </c>
      <c r="ED26" s="280">
        <f>SUMIFS('B4-1销售回款【输入】'!EG$4:EG$123,'B4-1销售回款【输入】'!$C$4:$C$123,$C26,'B4-1销售回款【输入】'!$D$4:$D$123,$D26,'B4-1销售回款【输入】'!$E$4:$E$123,$E26,'B4-1销售回款【输入】'!$J$4:$J$123,$F26)</f>
        <v>0</v>
      </c>
    </row>
    <row r="27" spans="2:134" ht="16.05" customHeight="1" x14ac:dyDescent="0.25">
      <c r="B27" s="1043" t="str">
        <f>B26</f>
        <v/>
      </c>
      <c r="C27" s="159" t="str">
        <f>C26</f>
        <v/>
      </c>
      <c r="D27" s="159" t="str">
        <f t="shared" si="29"/>
        <v/>
      </c>
      <c r="E27" s="159" t="str">
        <f t="shared" si="30"/>
        <v/>
      </c>
      <c r="F27" s="149" t="s">
        <v>347</v>
      </c>
      <c r="G27" s="171" t="s">
        <v>353</v>
      </c>
      <c r="H27" s="992">
        <f>SUMIFS('B4-1销售回款【输入】'!L$4:L$123,'B4-1销售回款【输入】'!$C$4:$C$123,$C27,'B4-1销售回款【输入】'!$D$4:$D$123,$D27,'B4-1销售回款【输入】'!$E$4:$E$123,$E27,'B4-1销售回款【输入】'!$J$4:$J$123,$F27)</f>
        <v>0</v>
      </c>
      <c r="I27" s="282">
        <f t="shared" ref="I27:I29" si="166">J27-H27</f>
        <v>0</v>
      </c>
      <c r="J27" s="985">
        <f>SUM(V27:ED27)</f>
        <v>0</v>
      </c>
      <c r="K27" s="460">
        <f ca="1">SUM(OFFSET(V27,,,1,MATCH('B1-基本信息'!$C$12,$V$3:$ED$3,1)))</f>
        <v>0</v>
      </c>
      <c r="L27" s="283">
        <f t="shared" ref="L27" si="167">SUMIF($V$1:$ED$1,L$3,$V27:$ED27)</f>
        <v>0</v>
      </c>
      <c r="M27" s="282">
        <f t="shared" si="165"/>
        <v>0</v>
      </c>
      <c r="N27" s="282">
        <f t="shared" si="165"/>
        <v>0</v>
      </c>
      <c r="O27" s="282">
        <f t="shared" si="165"/>
        <v>0</v>
      </c>
      <c r="P27" s="282">
        <f t="shared" si="165"/>
        <v>0</v>
      </c>
      <c r="Q27" s="282">
        <f t="shared" si="165"/>
        <v>0</v>
      </c>
      <c r="R27" s="282">
        <f t="shared" si="165"/>
        <v>0</v>
      </c>
      <c r="S27" s="282">
        <f t="shared" si="165"/>
        <v>0</v>
      </c>
      <c r="T27" s="282">
        <f t="shared" si="165"/>
        <v>0</v>
      </c>
      <c r="U27" s="284">
        <f t="shared" si="165"/>
        <v>0</v>
      </c>
      <c r="V27" s="285">
        <f>SUMIFS('B4-1销售回款【输入】'!Y$4:Y$123,'B4-1销售回款【输入】'!$C$4:$C$123,$C27,'B4-1销售回款【输入】'!$D$4:$D$123,$D27,'B4-1销售回款【输入】'!$E$4:$E$123,$E27,'B4-1销售回款【输入】'!$J$4:$J$123,$F27)</f>
        <v>0</v>
      </c>
      <c r="W27" s="282">
        <f>SUMIFS('B4-1销售回款【输入】'!Z$4:Z$123,'B4-1销售回款【输入】'!$C$4:$C$123,$C27,'B4-1销售回款【输入】'!$D$4:$D$123,$D27,'B4-1销售回款【输入】'!$E$4:$E$123,$E27,'B4-1销售回款【输入】'!$J$4:$J$123,$F27)</f>
        <v>0</v>
      </c>
      <c r="X27" s="282">
        <f>SUMIFS('B4-1销售回款【输入】'!AA$4:AA$123,'B4-1销售回款【输入】'!$C$4:$C$123,$C27,'B4-1销售回款【输入】'!$D$4:$D$123,$D27,'B4-1销售回款【输入】'!$E$4:$E$123,$E27,'B4-1销售回款【输入】'!$J$4:$J$123,$F27)</f>
        <v>0</v>
      </c>
      <c r="Y27" s="282">
        <f>SUMIFS('B4-1销售回款【输入】'!AB$4:AB$123,'B4-1销售回款【输入】'!$C$4:$C$123,$C27,'B4-1销售回款【输入】'!$D$4:$D$123,$D27,'B4-1销售回款【输入】'!$E$4:$E$123,$E27,'B4-1销售回款【输入】'!$J$4:$J$123,$F27)</f>
        <v>0</v>
      </c>
      <c r="Z27" s="282">
        <f>SUMIFS('B4-1销售回款【输入】'!AC$4:AC$123,'B4-1销售回款【输入】'!$C$4:$C$123,$C27,'B4-1销售回款【输入】'!$D$4:$D$123,$D27,'B4-1销售回款【输入】'!$E$4:$E$123,$E27,'B4-1销售回款【输入】'!$J$4:$J$123,$F27)</f>
        <v>0</v>
      </c>
      <c r="AA27" s="282">
        <f>SUMIFS('B4-1销售回款【输入】'!AD$4:AD$123,'B4-1销售回款【输入】'!$C$4:$C$123,$C27,'B4-1销售回款【输入】'!$D$4:$D$123,$D27,'B4-1销售回款【输入】'!$E$4:$E$123,$E27,'B4-1销售回款【输入】'!$J$4:$J$123,$F27)</f>
        <v>0</v>
      </c>
      <c r="AB27" s="282">
        <f>SUMIFS('B4-1销售回款【输入】'!AE$4:AE$123,'B4-1销售回款【输入】'!$C$4:$C$123,$C27,'B4-1销售回款【输入】'!$D$4:$D$123,$D27,'B4-1销售回款【输入】'!$E$4:$E$123,$E27,'B4-1销售回款【输入】'!$J$4:$J$123,$F27)</f>
        <v>0</v>
      </c>
      <c r="AC27" s="282">
        <f>SUMIFS('B4-1销售回款【输入】'!AF$4:AF$123,'B4-1销售回款【输入】'!$C$4:$C$123,$C27,'B4-1销售回款【输入】'!$D$4:$D$123,$D27,'B4-1销售回款【输入】'!$E$4:$E$123,$E27,'B4-1销售回款【输入】'!$J$4:$J$123,$F27)</f>
        <v>0</v>
      </c>
      <c r="AD27" s="282">
        <f>SUMIFS('B4-1销售回款【输入】'!AG$4:AG$123,'B4-1销售回款【输入】'!$C$4:$C$123,$C27,'B4-1销售回款【输入】'!$D$4:$D$123,$D27,'B4-1销售回款【输入】'!$E$4:$E$123,$E27,'B4-1销售回款【输入】'!$J$4:$J$123,$F27)</f>
        <v>0</v>
      </c>
      <c r="AE27" s="282">
        <f>SUMIFS('B4-1销售回款【输入】'!AH$4:AH$123,'B4-1销售回款【输入】'!$C$4:$C$123,$C27,'B4-1销售回款【输入】'!$D$4:$D$123,$D27,'B4-1销售回款【输入】'!$E$4:$E$123,$E27,'B4-1销售回款【输入】'!$J$4:$J$123,$F27)</f>
        <v>0</v>
      </c>
      <c r="AF27" s="282">
        <f>SUMIFS('B4-1销售回款【输入】'!AI$4:AI$123,'B4-1销售回款【输入】'!$C$4:$C$123,$C27,'B4-1销售回款【输入】'!$D$4:$D$123,$D27,'B4-1销售回款【输入】'!$E$4:$E$123,$E27,'B4-1销售回款【输入】'!$J$4:$J$123,$F27)</f>
        <v>0</v>
      </c>
      <c r="AG27" s="282">
        <f>SUMIFS('B4-1销售回款【输入】'!AJ$4:AJ$123,'B4-1销售回款【输入】'!$C$4:$C$123,$C27,'B4-1销售回款【输入】'!$D$4:$D$123,$D27,'B4-1销售回款【输入】'!$E$4:$E$123,$E27,'B4-1销售回款【输入】'!$J$4:$J$123,$F27)</f>
        <v>0</v>
      </c>
      <c r="AH27" s="282">
        <f>SUMIFS('B4-1销售回款【输入】'!AK$4:AK$123,'B4-1销售回款【输入】'!$C$4:$C$123,$C27,'B4-1销售回款【输入】'!$D$4:$D$123,$D27,'B4-1销售回款【输入】'!$E$4:$E$123,$E27,'B4-1销售回款【输入】'!$J$4:$J$123,$F27)</f>
        <v>0</v>
      </c>
      <c r="AI27" s="282">
        <f>SUMIFS('B4-1销售回款【输入】'!AL$4:AL$123,'B4-1销售回款【输入】'!$C$4:$C$123,$C27,'B4-1销售回款【输入】'!$D$4:$D$123,$D27,'B4-1销售回款【输入】'!$E$4:$E$123,$E27,'B4-1销售回款【输入】'!$J$4:$J$123,$F27)</f>
        <v>0</v>
      </c>
      <c r="AJ27" s="282">
        <f>SUMIFS('B4-1销售回款【输入】'!AM$4:AM$123,'B4-1销售回款【输入】'!$C$4:$C$123,$C27,'B4-1销售回款【输入】'!$D$4:$D$123,$D27,'B4-1销售回款【输入】'!$E$4:$E$123,$E27,'B4-1销售回款【输入】'!$J$4:$J$123,$F27)</f>
        <v>0</v>
      </c>
      <c r="AK27" s="282">
        <f>SUMIFS('B4-1销售回款【输入】'!AN$4:AN$123,'B4-1销售回款【输入】'!$C$4:$C$123,$C27,'B4-1销售回款【输入】'!$D$4:$D$123,$D27,'B4-1销售回款【输入】'!$E$4:$E$123,$E27,'B4-1销售回款【输入】'!$J$4:$J$123,$F27)</f>
        <v>0</v>
      </c>
      <c r="AL27" s="282">
        <f>SUMIFS('B4-1销售回款【输入】'!AO$4:AO$123,'B4-1销售回款【输入】'!$C$4:$C$123,$C27,'B4-1销售回款【输入】'!$D$4:$D$123,$D27,'B4-1销售回款【输入】'!$E$4:$E$123,$E27,'B4-1销售回款【输入】'!$J$4:$J$123,$F27)</f>
        <v>0</v>
      </c>
      <c r="AM27" s="282">
        <f>SUMIFS('B4-1销售回款【输入】'!AP$4:AP$123,'B4-1销售回款【输入】'!$C$4:$C$123,$C27,'B4-1销售回款【输入】'!$D$4:$D$123,$D27,'B4-1销售回款【输入】'!$E$4:$E$123,$E27,'B4-1销售回款【输入】'!$J$4:$J$123,$F27)</f>
        <v>0</v>
      </c>
      <c r="AN27" s="282">
        <f>SUMIFS('B4-1销售回款【输入】'!AQ$4:AQ$123,'B4-1销售回款【输入】'!$C$4:$C$123,$C27,'B4-1销售回款【输入】'!$D$4:$D$123,$D27,'B4-1销售回款【输入】'!$E$4:$E$123,$E27,'B4-1销售回款【输入】'!$J$4:$J$123,$F27)</f>
        <v>0</v>
      </c>
      <c r="AO27" s="282">
        <f>SUMIFS('B4-1销售回款【输入】'!AR$4:AR$123,'B4-1销售回款【输入】'!$C$4:$C$123,$C27,'B4-1销售回款【输入】'!$D$4:$D$123,$D27,'B4-1销售回款【输入】'!$E$4:$E$123,$E27,'B4-1销售回款【输入】'!$J$4:$J$123,$F27)</f>
        <v>0</v>
      </c>
      <c r="AP27" s="282">
        <f>SUMIFS('B4-1销售回款【输入】'!AS$4:AS$123,'B4-1销售回款【输入】'!$C$4:$C$123,$C27,'B4-1销售回款【输入】'!$D$4:$D$123,$D27,'B4-1销售回款【输入】'!$E$4:$E$123,$E27,'B4-1销售回款【输入】'!$J$4:$J$123,$F27)</f>
        <v>0</v>
      </c>
      <c r="AQ27" s="282">
        <f>SUMIFS('B4-1销售回款【输入】'!AT$4:AT$123,'B4-1销售回款【输入】'!$C$4:$C$123,$C27,'B4-1销售回款【输入】'!$D$4:$D$123,$D27,'B4-1销售回款【输入】'!$E$4:$E$123,$E27,'B4-1销售回款【输入】'!$J$4:$J$123,$F27)</f>
        <v>0</v>
      </c>
      <c r="AR27" s="282">
        <f>SUMIFS('B4-1销售回款【输入】'!AU$4:AU$123,'B4-1销售回款【输入】'!$C$4:$C$123,$C27,'B4-1销售回款【输入】'!$D$4:$D$123,$D27,'B4-1销售回款【输入】'!$E$4:$E$123,$E27,'B4-1销售回款【输入】'!$J$4:$J$123,$F27)</f>
        <v>0</v>
      </c>
      <c r="AS27" s="282">
        <f>SUMIFS('B4-1销售回款【输入】'!AV$4:AV$123,'B4-1销售回款【输入】'!$C$4:$C$123,$C27,'B4-1销售回款【输入】'!$D$4:$D$123,$D27,'B4-1销售回款【输入】'!$E$4:$E$123,$E27,'B4-1销售回款【输入】'!$J$4:$J$123,$F27)</f>
        <v>0</v>
      </c>
      <c r="AT27" s="282">
        <f>SUMIFS('B4-1销售回款【输入】'!AW$4:AW$123,'B4-1销售回款【输入】'!$C$4:$C$123,$C27,'B4-1销售回款【输入】'!$D$4:$D$123,$D27,'B4-1销售回款【输入】'!$E$4:$E$123,$E27,'B4-1销售回款【输入】'!$J$4:$J$123,$F27)</f>
        <v>0</v>
      </c>
      <c r="AU27" s="282">
        <f>SUMIFS('B4-1销售回款【输入】'!AX$4:AX$123,'B4-1销售回款【输入】'!$C$4:$C$123,$C27,'B4-1销售回款【输入】'!$D$4:$D$123,$D27,'B4-1销售回款【输入】'!$E$4:$E$123,$E27,'B4-1销售回款【输入】'!$J$4:$J$123,$F27)</f>
        <v>0</v>
      </c>
      <c r="AV27" s="282">
        <f>SUMIFS('B4-1销售回款【输入】'!AY$4:AY$123,'B4-1销售回款【输入】'!$C$4:$C$123,$C27,'B4-1销售回款【输入】'!$D$4:$D$123,$D27,'B4-1销售回款【输入】'!$E$4:$E$123,$E27,'B4-1销售回款【输入】'!$J$4:$J$123,$F27)</f>
        <v>0</v>
      </c>
      <c r="AW27" s="282">
        <f>SUMIFS('B4-1销售回款【输入】'!AZ$4:AZ$123,'B4-1销售回款【输入】'!$C$4:$C$123,$C27,'B4-1销售回款【输入】'!$D$4:$D$123,$D27,'B4-1销售回款【输入】'!$E$4:$E$123,$E27,'B4-1销售回款【输入】'!$J$4:$J$123,$F27)</f>
        <v>0</v>
      </c>
      <c r="AX27" s="282">
        <f>SUMIFS('B4-1销售回款【输入】'!BA$4:BA$123,'B4-1销售回款【输入】'!$C$4:$C$123,$C27,'B4-1销售回款【输入】'!$D$4:$D$123,$D27,'B4-1销售回款【输入】'!$E$4:$E$123,$E27,'B4-1销售回款【输入】'!$J$4:$J$123,$F27)</f>
        <v>0</v>
      </c>
      <c r="AY27" s="282">
        <f>SUMIFS('B4-1销售回款【输入】'!BB$4:BB$123,'B4-1销售回款【输入】'!$C$4:$C$123,$C27,'B4-1销售回款【输入】'!$D$4:$D$123,$D27,'B4-1销售回款【输入】'!$E$4:$E$123,$E27,'B4-1销售回款【输入】'!$J$4:$J$123,$F27)</f>
        <v>0</v>
      </c>
      <c r="AZ27" s="282">
        <f>SUMIFS('B4-1销售回款【输入】'!BC$4:BC$123,'B4-1销售回款【输入】'!$C$4:$C$123,$C27,'B4-1销售回款【输入】'!$D$4:$D$123,$D27,'B4-1销售回款【输入】'!$E$4:$E$123,$E27,'B4-1销售回款【输入】'!$J$4:$J$123,$F27)</f>
        <v>0</v>
      </c>
      <c r="BA27" s="282">
        <f>SUMIFS('B4-1销售回款【输入】'!BD$4:BD$123,'B4-1销售回款【输入】'!$C$4:$C$123,$C27,'B4-1销售回款【输入】'!$D$4:$D$123,$D27,'B4-1销售回款【输入】'!$E$4:$E$123,$E27,'B4-1销售回款【输入】'!$J$4:$J$123,$F27)</f>
        <v>0</v>
      </c>
      <c r="BB27" s="282">
        <f>SUMIFS('B4-1销售回款【输入】'!BE$4:BE$123,'B4-1销售回款【输入】'!$C$4:$C$123,$C27,'B4-1销售回款【输入】'!$D$4:$D$123,$D27,'B4-1销售回款【输入】'!$E$4:$E$123,$E27,'B4-1销售回款【输入】'!$J$4:$J$123,$F27)</f>
        <v>0</v>
      </c>
      <c r="BC27" s="282">
        <f>SUMIFS('B4-1销售回款【输入】'!BF$4:BF$123,'B4-1销售回款【输入】'!$C$4:$C$123,$C27,'B4-1销售回款【输入】'!$D$4:$D$123,$D27,'B4-1销售回款【输入】'!$E$4:$E$123,$E27,'B4-1销售回款【输入】'!$J$4:$J$123,$F27)</f>
        <v>0</v>
      </c>
      <c r="BD27" s="282">
        <f>SUMIFS('B4-1销售回款【输入】'!BG$4:BG$123,'B4-1销售回款【输入】'!$C$4:$C$123,$C27,'B4-1销售回款【输入】'!$D$4:$D$123,$D27,'B4-1销售回款【输入】'!$E$4:$E$123,$E27,'B4-1销售回款【输入】'!$J$4:$J$123,$F27)</f>
        <v>0</v>
      </c>
      <c r="BE27" s="282">
        <f>SUMIFS('B4-1销售回款【输入】'!BH$4:BH$123,'B4-1销售回款【输入】'!$C$4:$C$123,$C27,'B4-1销售回款【输入】'!$D$4:$D$123,$D27,'B4-1销售回款【输入】'!$E$4:$E$123,$E27,'B4-1销售回款【输入】'!$J$4:$J$123,$F27)</f>
        <v>0</v>
      </c>
      <c r="BF27" s="282">
        <f>SUMIFS('B4-1销售回款【输入】'!BI$4:BI$123,'B4-1销售回款【输入】'!$C$4:$C$123,$C27,'B4-1销售回款【输入】'!$D$4:$D$123,$D27,'B4-1销售回款【输入】'!$E$4:$E$123,$E27,'B4-1销售回款【输入】'!$J$4:$J$123,$F27)</f>
        <v>0</v>
      </c>
      <c r="BG27" s="282">
        <f>SUMIFS('B4-1销售回款【输入】'!BJ$4:BJ$123,'B4-1销售回款【输入】'!$C$4:$C$123,$C27,'B4-1销售回款【输入】'!$D$4:$D$123,$D27,'B4-1销售回款【输入】'!$E$4:$E$123,$E27,'B4-1销售回款【输入】'!$J$4:$J$123,$F27)</f>
        <v>0</v>
      </c>
      <c r="BH27" s="282">
        <f>SUMIFS('B4-1销售回款【输入】'!BK$4:BK$123,'B4-1销售回款【输入】'!$C$4:$C$123,$C27,'B4-1销售回款【输入】'!$D$4:$D$123,$D27,'B4-1销售回款【输入】'!$E$4:$E$123,$E27,'B4-1销售回款【输入】'!$J$4:$J$123,$F27)</f>
        <v>0</v>
      </c>
      <c r="BI27" s="282">
        <f>SUMIFS('B4-1销售回款【输入】'!BL$4:BL$123,'B4-1销售回款【输入】'!$C$4:$C$123,$C27,'B4-1销售回款【输入】'!$D$4:$D$123,$D27,'B4-1销售回款【输入】'!$E$4:$E$123,$E27,'B4-1销售回款【输入】'!$J$4:$J$123,$F27)</f>
        <v>0</v>
      </c>
      <c r="BJ27" s="282">
        <f>SUMIFS('B4-1销售回款【输入】'!BM$4:BM$123,'B4-1销售回款【输入】'!$C$4:$C$123,$C27,'B4-1销售回款【输入】'!$D$4:$D$123,$D27,'B4-1销售回款【输入】'!$E$4:$E$123,$E27,'B4-1销售回款【输入】'!$J$4:$J$123,$F27)</f>
        <v>0</v>
      </c>
      <c r="BK27" s="282">
        <f>SUMIFS('B4-1销售回款【输入】'!BN$4:BN$123,'B4-1销售回款【输入】'!$C$4:$C$123,$C27,'B4-1销售回款【输入】'!$D$4:$D$123,$D27,'B4-1销售回款【输入】'!$E$4:$E$123,$E27,'B4-1销售回款【输入】'!$J$4:$J$123,$F27)</f>
        <v>0</v>
      </c>
      <c r="BL27" s="282">
        <f>SUMIFS('B4-1销售回款【输入】'!BO$4:BO$123,'B4-1销售回款【输入】'!$C$4:$C$123,$C27,'B4-1销售回款【输入】'!$D$4:$D$123,$D27,'B4-1销售回款【输入】'!$E$4:$E$123,$E27,'B4-1销售回款【输入】'!$J$4:$J$123,$F27)</f>
        <v>0</v>
      </c>
      <c r="BM27" s="282">
        <f>SUMIFS('B4-1销售回款【输入】'!BP$4:BP$123,'B4-1销售回款【输入】'!$C$4:$C$123,$C27,'B4-1销售回款【输入】'!$D$4:$D$123,$D27,'B4-1销售回款【输入】'!$E$4:$E$123,$E27,'B4-1销售回款【输入】'!$J$4:$J$123,$F27)</f>
        <v>0</v>
      </c>
      <c r="BN27" s="282">
        <f>SUMIFS('B4-1销售回款【输入】'!BQ$4:BQ$123,'B4-1销售回款【输入】'!$C$4:$C$123,$C27,'B4-1销售回款【输入】'!$D$4:$D$123,$D27,'B4-1销售回款【输入】'!$E$4:$E$123,$E27,'B4-1销售回款【输入】'!$J$4:$J$123,$F27)</f>
        <v>0</v>
      </c>
      <c r="BO27" s="282">
        <f>SUMIFS('B4-1销售回款【输入】'!BR$4:BR$123,'B4-1销售回款【输入】'!$C$4:$C$123,$C27,'B4-1销售回款【输入】'!$D$4:$D$123,$D27,'B4-1销售回款【输入】'!$E$4:$E$123,$E27,'B4-1销售回款【输入】'!$J$4:$J$123,$F27)</f>
        <v>0</v>
      </c>
      <c r="BP27" s="282">
        <f>SUMIFS('B4-1销售回款【输入】'!BS$4:BS$123,'B4-1销售回款【输入】'!$C$4:$C$123,$C27,'B4-1销售回款【输入】'!$D$4:$D$123,$D27,'B4-1销售回款【输入】'!$E$4:$E$123,$E27,'B4-1销售回款【输入】'!$J$4:$J$123,$F27)</f>
        <v>0</v>
      </c>
      <c r="BQ27" s="282">
        <f>SUMIFS('B4-1销售回款【输入】'!BT$4:BT$123,'B4-1销售回款【输入】'!$C$4:$C$123,$C27,'B4-1销售回款【输入】'!$D$4:$D$123,$D27,'B4-1销售回款【输入】'!$E$4:$E$123,$E27,'B4-1销售回款【输入】'!$J$4:$J$123,$F27)</f>
        <v>0</v>
      </c>
      <c r="BR27" s="282">
        <f>SUMIFS('B4-1销售回款【输入】'!BU$4:BU$123,'B4-1销售回款【输入】'!$C$4:$C$123,$C27,'B4-1销售回款【输入】'!$D$4:$D$123,$D27,'B4-1销售回款【输入】'!$E$4:$E$123,$E27,'B4-1销售回款【输入】'!$J$4:$J$123,$F27)</f>
        <v>0</v>
      </c>
      <c r="BS27" s="282">
        <f>SUMIFS('B4-1销售回款【输入】'!BV$4:BV$123,'B4-1销售回款【输入】'!$C$4:$C$123,$C27,'B4-1销售回款【输入】'!$D$4:$D$123,$D27,'B4-1销售回款【输入】'!$E$4:$E$123,$E27,'B4-1销售回款【输入】'!$J$4:$J$123,$F27)</f>
        <v>0</v>
      </c>
      <c r="BT27" s="282">
        <f>SUMIFS('B4-1销售回款【输入】'!BW$4:BW$123,'B4-1销售回款【输入】'!$C$4:$C$123,$C27,'B4-1销售回款【输入】'!$D$4:$D$123,$D27,'B4-1销售回款【输入】'!$E$4:$E$123,$E27,'B4-1销售回款【输入】'!$J$4:$J$123,$F27)</f>
        <v>0</v>
      </c>
      <c r="BU27" s="282">
        <f>SUMIFS('B4-1销售回款【输入】'!BX$4:BX$123,'B4-1销售回款【输入】'!$C$4:$C$123,$C27,'B4-1销售回款【输入】'!$D$4:$D$123,$D27,'B4-1销售回款【输入】'!$E$4:$E$123,$E27,'B4-1销售回款【输入】'!$J$4:$J$123,$F27)</f>
        <v>0</v>
      </c>
      <c r="BV27" s="282">
        <f>SUMIFS('B4-1销售回款【输入】'!BY$4:BY$123,'B4-1销售回款【输入】'!$C$4:$C$123,$C27,'B4-1销售回款【输入】'!$D$4:$D$123,$D27,'B4-1销售回款【输入】'!$E$4:$E$123,$E27,'B4-1销售回款【输入】'!$J$4:$J$123,$F27)</f>
        <v>0</v>
      </c>
      <c r="BW27" s="282">
        <f>SUMIFS('B4-1销售回款【输入】'!BZ$4:BZ$123,'B4-1销售回款【输入】'!$C$4:$C$123,$C27,'B4-1销售回款【输入】'!$D$4:$D$123,$D27,'B4-1销售回款【输入】'!$E$4:$E$123,$E27,'B4-1销售回款【输入】'!$J$4:$J$123,$F27)</f>
        <v>0</v>
      </c>
      <c r="BX27" s="282">
        <f>SUMIFS('B4-1销售回款【输入】'!CA$4:CA$123,'B4-1销售回款【输入】'!$C$4:$C$123,$C27,'B4-1销售回款【输入】'!$D$4:$D$123,$D27,'B4-1销售回款【输入】'!$E$4:$E$123,$E27,'B4-1销售回款【输入】'!$J$4:$J$123,$F27)</f>
        <v>0</v>
      </c>
      <c r="BY27" s="282">
        <f>SUMIFS('B4-1销售回款【输入】'!CB$4:CB$123,'B4-1销售回款【输入】'!$C$4:$C$123,$C27,'B4-1销售回款【输入】'!$D$4:$D$123,$D27,'B4-1销售回款【输入】'!$E$4:$E$123,$E27,'B4-1销售回款【输入】'!$J$4:$J$123,$F27)</f>
        <v>0</v>
      </c>
      <c r="BZ27" s="282">
        <f>SUMIFS('B4-1销售回款【输入】'!CC$4:CC$123,'B4-1销售回款【输入】'!$C$4:$C$123,$C27,'B4-1销售回款【输入】'!$D$4:$D$123,$D27,'B4-1销售回款【输入】'!$E$4:$E$123,$E27,'B4-1销售回款【输入】'!$J$4:$J$123,$F27)</f>
        <v>0</v>
      </c>
      <c r="CA27" s="282">
        <f>SUMIFS('B4-1销售回款【输入】'!CD$4:CD$123,'B4-1销售回款【输入】'!$C$4:$C$123,$C27,'B4-1销售回款【输入】'!$D$4:$D$123,$D27,'B4-1销售回款【输入】'!$E$4:$E$123,$E27,'B4-1销售回款【输入】'!$J$4:$J$123,$F27)</f>
        <v>0</v>
      </c>
      <c r="CB27" s="282">
        <f>SUMIFS('B4-1销售回款【输入】'!CE$4:CE$123,'B4-1销售回款【输入】'!$C$4:$C$123,$C27,'B4-1销售回款【输入】'!$D$4:$D$123,$D27,'B4-1销售回款【输入】'!$E$4:$E$123,$E27,'B4-1销售回款【输入】'!$J$4:$J$123,$F27)</f>
        <v>0</v>
      </c>
      <c r="CC27" s="282">
        <f>SUMIFS('B4-1销售回款【输入】'!CF$4:CF$123,'B4-1销售回款【输入】'!$C$4:$C$123,$C27,'B4-1销售回款【输入】'!$D$4:$D$123,$D27,'B4-1销售回款【输入】'!$E$4:$E$123,$E27,'B4-1销售回款【输入】'!$J$4:$J$123,$F27)</f>
        <v>0</v>
      </c>
      <c r="CD27" s="282">
        <f>SUMIFS('B4-1销售回款【输入】'!CG$4:CG$123,'B4-1销售回款【输入】'!$C$4:$C$123,$C27,'B4-1销售回款【输入】'!$D$4:$D$123,$D27,'B4-1销售回款【输入】'!$E$4:$E$123,$E27,'B4-1销售回款【输入】'!$J$4:$J$123,$F27)</f>
        <v>0</v>
      </c>
      <c r="CE27" s="282">
        <f>SUMIFS('B4-1销售回款【输入】'!CH$4:CH$123,'B4-1销售回款【输入】'!$C$4:$C$123,$C27,'B4-1销售回款【输入】'!$D$4:$D$123,$D27,'B4-1销售回款【输入】'!$E$4:$E$123,$E27,'B4-1销售回款【输入】'!$J$4:$J$123,$F27)</f>
        <v>0</v>
      </c>
      <c r="CF27" s="282">
        <f>SUMIFS('B4-1销售回款【输入】'!CI$4:CI$123,'B4-1销售回款【输入】'!$C$4:$C$123,$C27,'B4-1销售回款【输入】'!$D$4:$D$123,$D27,'B4-1销售回款【输入】'!$E$4:$E$123,$E27,'B4-1销售回款【输入】'!$J$4:$J$123,$F27)</f>
        <v>0</v>
      </c>
      <c r="CG27" s="282">
        <f>SUMIFS('B4-1销售回款【输入】'!CJ$4:CJ$123,'B4-1销售回款【输入】'!$C$4:$C$123,$C27,'B4-1销售回款【输入】'!$D$4:$D$123,$D27,'B4-1销售回款【输入】'!$E$4:$E$123,$E27,'B4-1销售回款【输入】'!$J$4:$J$123,$F27)</f>
        <v>0</v>
      </c>
      <c r="CH27" s="282">
        <f>SUMIFS('B4-1销售回款【输入】'!CK$4:CK$123,'B4-1销售回款【输入】'!$C$4:$C$123,$C27,'B4-1销售回款【输入】'!$D$4:$D$123,$D27,'B4-1销售回款【输入】'!$E$4:$E$123,$E27,'B4-1销售回款【输入】'!$J$4:$J$123,$F27)</f>
        <v>0</v>
      </c>
      <c r="CI27" s="282">
        <f>SUMIFS('B4-1销售回款【输入】'!CL$4:CL$123,'B4-1销售回款【输入】'!$C$4:$C$123,$C27,'B4-1销售回款【输入】'!$D$4:$D$123,$D27,'B4-1销售回款【输入】'!$E$4:$E$123,$E27,'B4-1销售回款【输入】'!$J$4:$J$123,$F27)</f>
        <v>0</v>
      </c>
      <c r="CJ27" s="282">
        <f>SUMIFS('B4-1销售回款【输入】'!CM$4:CM$123,'B4-1销售回款【输入】'!$C$4:$C$123,$C27,'B4-1销售回款【输入】'!$D$4:$D$123,$D27,'B4-1销售回款【输入】'!$E$4:$E$123,$E27,'B4-1销售回款【输入】'!$J$4:$J$123,$F27)</f>
        <v>0</v>
      </c>
      <c r="CK27" s="282">
        <f>SUMIFS('B4-1销售回款【输入】'!CN$4:CN$123,'B4-1销售回款【输入】'!$C$4:$C$123,$C27,'B4-1销售回款【输入】'!$D$4:$D$123,$D27,'B4-1销售回款【输入】'!$E$4:$E$123,$E27,'B4-1销售回款【输入】'!$J$4:$J$123,$F27)</f>
        <v>0</v>
      </c>
      <c r="CL27" s="282">
        <f>SUMIFS('B4-1销售回款【输入】'!CO$4:CO$123,'B4-1销售回款【输入】'!$C$4:$C$123,$C27,'B4-1销售回款【输入】'!$D$4:$D$123,$D27,'B4-1销售回款【输入】'!$E$4:$E$123,$E27,'B4-1销售回款【输入】'!$J$4:$J$123,$F27)</f>
        <v>0</v>
      </c>
      <c r="CM27" s="282">
        <f>SUMIFS('B4-1销售回款【输入】'!CP$4:CP$123,'B4-1销售回款【输入】'!$C$4:$C$123,$C27,'B4-1销售回款【输入】'!$D$4:$D$123,$D27,'B4-1销售回款【输入】'!$E$4:$E$123,$E27,'B4-1销售回款【输入】'!$J$4:$J$123,$F27)</f>
        <v>0</v>
      </c>
      <c r="CN27" s="282">
        <f>SUMIFS('B4-1销售回款【输入】'!CQ$4:CQ$123,'B4-1销售回款【输入】'!$C$4:$C$123,$C27,'B4-1销售回款【输入】'!$D$4:$D$123,$D27,'B4-1销售回款【输入】'!$E$4:$E$123,$E27,'B4-1销售回款【输入】'!$J$4:$J$123,$F27)</f>
        <v>0</v>
      </c>
      <c r="CO27" s="282">
        <f>SUMIFS('B4-1销售回款【输入】'!CR$4:CR$123,'B4-1销售回款【输入】'!$C$4:$C$123,$C27,'B4-1销售回款【输入】'!$D$4:$D$123,$D27,'B4-1销售回款【输入】'!$E$4:$E$123,$E27,'B4-1销售回款【输入】'!$J$4:$J$123,$F27)</f>
        <v>0</v>
      </c>
      <c r="CP27" s="282">
        <f>SUMIFS('B4-1销售回款【输入】'!CS$4:CS$123,'B4-1销售回款【输入】'!$C$4:$C$123,$C27,'B4-1销售回款【输入】'!$D$4:$D$123,$D27,'B4-1销售回款【输入】'!$E$4:$E$123,$E27,'B4-1销售回款【输入】'!$J$4:$J$123,$F27)</f>
        <v>0</v>
      </c>
      <c r="CQ27" s="282">
        <f>SUMIFS('B4-1销售回款【输入】'!CT$4:CT$123,'B4-1销售回款【输入】'!$C$4:$C$123,$C27,'B4-1销售回款【输入】'!$D$4:$D$123,$D27,'B4-1销售回款【输入】'!$E$4:$E$123,$E27,'B4-1销售回款【输入】'!$J$4:$J$123,$F27)</f>
        <v>0</v>
      </c>
      <c r="CR27" s="282">
        <f>SUMIFS('B4-1销售回款【输入】'!CU$4:CU$123,'B4-1销售回款【输入】'!$C$4:$C$123,$C27,'B4-1销售回款【输入】'!$D$4:$D$123,$D27,'B4-1销售回款【输入】'!$E$4:$E$123,$E27,'B4-1销售回款【输入】'!$J$4:$J$123,$F27)</f>
        <v>0</v>
      </c>
      <c r="CS27" s="282">
        <f>SUMIFS('B4-1销售回款【输入】'!CV$4:CV$123,'B4-1销售回款【输入】'!$C$4:$C$123,$C27,'B4-1销售回款【输入】'!$D$4:$D$123,$D27,'B4-1销售回款【输入】'!$E$4:$E$123,$E27,'B4-1销售回款【输入】'!$J$4:$J$123,$F27)</f>
        <v>0</v>
      </c>
      <c r="CT27" s="282">
        <f>SUMIFS('B4-1销售回款【输入】'!CW$4:CW$123,'B4-1销售回款【输入】'!$C$4:$C$123,$C27,'B4-1销售回款【输入】'!$D$4:$D$123,$D27,'B4-1销售回款【输入】'!$E$4:$E$123,$E27,'B4-1销售回款【输入】'!$J$4:$J$123,$F27)</f>
        <v>0</v>
      </c>
      <c r="CU27" s="282">
        <f>SUMIFS('B4-1销售回款【输入】'!CX$4:CX$123,'B4-1销售回款【输入】'!$C$4:$C$123,$C27,'B4-1销售回款【输入】'!$D$4:$D$123,$D27,'B4-1销售回款【输入】'!$E$4:$E$123,$E27,'B4-1销售回款【输入】'!$J$4:$J$123,$F27)</f>
        <v>0</v>
      </c>
      <c r="CV27" s="282">
        <f>SUMIFS('B4-1销售回款【输入】'!CY$4:CY$123,'B4-1销售回款【输入】'!$C$4:$C$123,$C27,'B4-1销售回款【输入】'!$D$4:$D$123,$D27,'B4-1销售回款【输入】'!$E$4:$E$123,$E27,'B4-1销售回款【输入】'!$J$4:$J$123,$F27)</f>
        <v>0</v>
      </c>
      <c r="CW27" s="282">
        <f>SUMIFS('B4-1销售回款【输入】'!CZ$4:CZ$123,'B4-1销售回款【输入】'!$C$4:$C$123,$C27,'B4-1销售回款【输入】'!$D$4:$D$123,$D27,'B4-1销售回款【输入】'!$E$4:$E$123,$E27,'B4-1销售回款【输入】'!$J$4:$J$123,$F27)</f>
        <v>0</v>
      </c>
      <c r="CX27" s="282">
        <f>SUMIFS('B4-1销售回款【输入】'!DA$4:DA$123,'B4-1销售回款【输入】'!$C$4:$C$123,$C27,'B4-1销售回款【输入】'!$D$4:$D$123,$D27,'B4-1销售回款【输入】'!$E$4:$E$123,$E27,'B4-1销售回款【输入】'!$J$4:$J$123,$F27)</f>
        <v>0</v>
      </c>
      <c r="CY27" s="282">
        <f>SUMIFS('B4-1销售回款【输入】'!DB$4:DB$123,'B4-1销售回款【输入】'!$C$4:$C$123,$C27,'B4-1销售回款【输入】'!$D$4:$D$123,$D27,'B4-1销售回款【输入】'!$E$4:$E$123,$E27,'B4-1销售回款【输入】'!$J$4:$J$123,$F27)</f>
        <v>0</v>
      </c>
      <c r="CZ27" s="282">
        <f>SUMIFS('B4-1销售回款【输入】'!DC$4:DC$123,'B4-1销售回款【输入】'!$C$4:$C$123,$C27,'B4-1销售回款【输入】'!$D$4:$D$123,$D27,'B4-1销售回款【输入】'!$E$4:$E$123,$E27,'B4-1销售回款【输入】'!$J$4:$J$123,$F27)</f>
        <v>0</v>
      </c>
      <c r="DA27" s="282">
        <f>SUMIFS('B4-1销售回款【输入】'!DD$4:DD$123,'B4-1销售回款【输入】'!$C$4:$C$123,$C27,'B4-1销售回款【输入】'!$D$4:$D$123,$D27,'B4-1销售回款【输入】'!$E$4:$E$123,$E27,'B4-1销售回款【输入】'!$J$4:$J$123,$F27)</f>
        <v>0</v>
      </c>
      <c r="DB27" s="282">
        <f>SUMIFS('B4-1销售回款【输入】'!DE$4:DE$123,'B4-1销售回款【输入】'!$C$4:$C$123,$C27,'B4-1销售回款【输入】'!$D$4:$D$123,$D27,'B4-1销售回款【输入】'!$E$4:$E$123,$E27,'B4-1销售回款【输入】'!$J$4:$J$123,$F27)</f>
        <v>0</v>
      </c>
      <c r="DC27" s="282">
        <f>SUMIFS('B4-1销售回款【输入】'!DF$4:DF$123,'B4-1销售回款【输入】'!$C$4:$C$123,$C27,'B4-1销售回款【输入】'!$D$4:$D$123,$D27,'B4-1销售回款【输入】'!$E$4:$E$123,$E27,'B4-1销售回款【输入】'!$J$4:$J$123,$F27)</f>
        <v>0</v>
      </c>
      <c r="DD27" s="282">
        <f>SUMIFS('B4-1销售回款【输入】'!DG$4:DG$123,'B4-1销售回款【输入】'!$C$4:$C$123,$C27,'B4-1销售回款【输入】'!$D$4:$D$123,$D27,'B4-1销售回款【输入】'!$E$4:$E$123,$E27,'B4-1销售回款【输入】'!$J$4:$J$123,$F27)</f>
        <v>0</v>
      </c>
      <c r="DE27" s="282">
        <f>SUMIFS('B4-1销售回款【输入】'!DH$4:DH$123,'B4-1销售回款【输入】'!$C$4:$C$123,$C27,'B4-1销售回款【输入】'!$D$4:$D$123,$D27,'B4-1销售回款【输入】'!$E$4:$E$123,$E27,'B4-1销售回款【输入】'!$J$4:$J$123,$F27)</f>
        <v>0</v>
      </c>
      <c r="DF27" s="282">
        <f>SUMIFS('B4-1销售回款【输入】'!DI$4:DI$123,'B4-1销售回款【输入】'!$C$4:$C$123,$C27,'B4-1销售回款【输入】'!$D$4:$D$123,$D27,'B4-1销售回款【输入】'!$E$4:$E$123,$E27,'B4-1销售回款【输入】'!$J$4:$J$123,$F27)</f>
        <v>0</v>
      </c>
      <c r="DG27" s="282">
        <f>SUMIFS('B4-1销售回款【输入】'!DJ$4:DJ$123,'B4-1销售回款【输入】'!$C$4:$C$123,$C27,'B4-1销售回款【输入】'!$D$4:$D$123,$D27,'B4-1销售回款【输入】'!$E$4:$E$123,$E27,'B4-1销售回款【输入】'!$J$4:$J$123,$F27)</f>
        <v>0</v>
      </c>
      <c r="DH27" s="282">
        <f>SUMIFS('B4-1销售回款【输入】'!DK$4:DK$123,'B4-1销售回款【输入】'!$C$4:$C$123,$C27,'B4-1销售回款【输入】'!$D$4:$D$123,$D27,'B4-1销售回款【输入】'!$E$4:$E$123,$E27,'B4-1销售回款【输入】'!$J$4:$J$123,$F27)</f>
        <v>0</v>
      </c>
      <c r="DI27" s="282">
        <f>SUMIFS('B4-1销售回款【输入】'!DL$4:DL$123,'B4-1销售回款【输入】'!$C$4:$C$123,$C27,'B4-1销售回款【输入】'!$D$4:$D$123,$D27,'B4-1销售回款【输入】'!$E$4:$E$123,$E27,'B4-1销售回款【输入】'!$J$4:$J$123,$F27)</f>
        <v>0</v>
      </c>
      <c r="DJ27" s="282">
        <f>SUMIFS('B4-1销售回款【输入】'!DM$4:DM$123,'B4-1销售回款【输入】'!$C$4:$C$123,$C27,'B4-1销售回款【输入】'!$D$4:$D$123,$D27,'B4-1销售回款【输入】'!$E$4:$E$123,$E27,'B4-1销售回款【输入】'!$J$4:$J$123,$F27)</f>
        <v>0</v>
      </c>
      <c r="DK27" s="282">
        <f>SUMIFS('B4-1销售回款【输入】'!DN$4:DN$123,'B4-1销售回款【输入】'!$C$4:$C$123,$C27,'B4-1销售回款【输入】'!$D$4:$D$123,$D27,'B4-1销售回款【输入】'!$E$4:$E$123,$E27,'B4-1销售回款【输入】'!$J$4:$J$123,$F27)</f>
        <v>0</v>
      </c>
      <c r="DL27" s="282">
        <f>SUMIFS('B4-1销售回款【输入】'!DO$4:DO$123,'B4-1销售回款【输入】'!$C$4:$C$123,$C27,'B4-1销售回款【输入】'!$D$4:$D$123,$D27,'B4-1销售回款【输入】'!$E$4:$E$123,$E27,'B4-1销售回款【输入】'!$J$4:$J$123,$F27)</f>
        <v>0</v>
      </c>
      <c r="DM27" s="282">
        <f>SUMIFS('B4-1销售回款【输入】'!DP$4:DP$123,'B4-1销售回款【输入】'!$C$4:$C$123,$C27,'B4-1销售回款【输入】'!$D$4:$D$123,$D27,'B4-1销售回款【输入】'!$E$4:$E$123,$E27,'B4-1销售回款【输入】'!$J$4:$J$123,$F27)</f>
        <v>0</v>
      </c>
      <c r="DN27" s="282">
        <f>SUMIFS('B4-1销售回款【输入】'!DQ$4:DQ$123,'B4-1销售回款【输入】'!$C$4:$C$123,$C27,'B4-1销售回款【输入】'!$D$4:$D$123,$D27,'B4-1销售回款【输入】'!$E$4:$E$123,$E27,'B4-1销售回款【输入】'!$J$4:$J$123,$F27)</f>
        <v>0</v>
      </c>
      <c r="DO27" s="282">
        <f>SUMIFS('B4-1销售回款【输入】'!DR$4:DR$123,'B4-1销售回款【输入】'!$C$4:$C$123,$C27,'B4-1销售回款【输入】'!$D$4:$D$123,$D27,'B4-1销售回款【输入】'!$E$4:$E$123,$E27,'B4-1销售回款【输入】'!$J$4:$J$123,$F27)</f>
        <v>0</v>
      </c>
      <c r="DP27" s="282">
        <f>SUMIFS('B4-1销售回款【输入】'!DS$4:DS$123,'B4-1销售回款【输入】'!$C$4:$C$123,$C27,'B4-1销售回款【输入】'!$D$4:$D$123,$D27,'B4-1销售回款【输入】'!$E$4:$E$123,$E27,'B4-1销售回款【输入】'!$J$4:$J$123,$F27)</f>
        <v>0</v>
      </c>
      <c r="DQ27" s="282">
        <f>SUMIFS('B4-1销售回款【输入】'!DT$4:DT$123,'B4-1销售回款【输入】'!$C$4:$C$123,$C27,'B4-1销售回款【输入】'!$D$4:$D$123,$D27,'B4-1销售回款【输入】'!$E$4:$E$123,$E27,'B4-1销售回款【输入】'!$J$4:$J$123,$F27)</f>
        <v>0</v>
      </c>
      <c r="DR27" s="282">
        <f>SUMIFS('B4-1销售回款【输入】'!DU$4:DU$123,'B4-1销售回款【输入】'!$C$4:$C$123,$C27,'B4-1销售回款【输入】'!$D$4:$D$123,$D27,'B4-1销售回款【输入】'!$E$4:$E$123,$E27,'B4-1销售回款【输入】'!$J$4:$J$123,$F27)</f>
        <v>0</v>
      </c>
      <c r="DS27" s="282">
        <f>SUMIFS('B4-1销售回款【输入】'!DV$4:DV$123,'B4-1销售回款【输入】'!$C$4:$C$123,$C27,'B4-1销售回款【输入】'!$D$4:$D$123,$D27,'B4-1销售回款【输入】'!$E$4:$E$123,$E27,'B4-1销售回款【输入】'!$J$4:$J$123,$F27)</f>
        <v>0</v>
      </c>
      <c r="DT27" s="282">
        <f>SUMIFS('B4-1销售回款【输入】'!DW$4:DW$123,'B4-1销售回款【输入】'!$C$4:$C$123,$C27,'B4-1销售回款【输入】'!$D$4:$D$123,$D27,'B4-1销售回款【输入】'!$E$4:$E$123,$E27,'B4-1销售回款【输入】'!$J$4:$J$123,$F27)</f>
        <v>0</v>
      </c>
      <c r="DU27" s="282">
        <f>SUMIFS('B4-1销售回款【输入】'!DX$4:DX$123,'B4-1销售回款【输入】'!$C$4:$C$123,$C27,'B4-1销售回款【输入】'!$D$4:$D$123,$D27,'B4-1销售回款【输入】'!$E$4:$E$123,$E27,'B4-1销售回款【输入】'!$J$4:$J$123,$F27)</f>
        <v>0</v>
      </c>
      <c r="DV27" s="282">
        <f>SUMIFS('B4-1销售回款【输入】'!DY$4:DY$123,'B4-1销售回款【输入】'!$C$4:$C$123,$C27,'B4-1销售回款【输入】'!$D$4:$D$123,$D27,'B4-1销售回款【输入】'!$E$4:$E$123,$E27,'B4-1销售回款【输入】'!$J$4:$J$123,$F27)</f>
        <v>0</v>
      </c>
      <c r="DW27" s="282">
        <f>SUMIFS('B4-1销售回款【输入】'!DZ$4:DZ$123,'B4-1销售回款【输入】'!$C$4:$C$123,$C27,'B4-1销售回款【输入】'!$D$4:$D$123,$D27,'B4-1销售回款【输入】'!$E$4:$E$123,$E27,'B4-1销售回款【输入】'!$J$4:$J$123,$F27)</f>
        <v>0</v>
      </c>
      <c r="DX27" s="282">
        <f>SUMIFS('B4-1销售回款【输入】'!EA$4:EA$123,'B4-1销售回款【输入】'!$C$4:$C$123,$C27,'B4-1销售回款【输入】'!$D$4:$D$123,$D27,'B4-1销售回款【输入】'!$E$4:$E$123,$E27,'B4-1销售回款【输入】'!$J$4:$J$123,$F27)</f>
        <v>0</v>
      </c>
      <c r="DY27" s="282">
        <f>SUMIFS('B4-1销售回款【输入】'!EB$4:EB$123,'B4-1销售回款【输入】'!$C$4:$C$123,$C27,'B4-1销售回款【输入】'!$D$4:$D$123,$D27,'B4-1销售回款【输入】'!$E$4:$E$123,$E27,'B4-1销售回款【输入】'!$J$4:$J$123,$F27)</f>
        <v>0</v>
      </c>
      <c r="DZ27" s="282">
        <f>SUMIFS('B4-1销售回款【输入】'!EC$4:EC$123,'B4-1销售回款【输入】'!$C$4:$C$123,$C27,'B4-1销售回款【输入】'!$D$4:$D$123,$D27,'B4-1销售回款【输入】'!$E$4:$E$123,$E27,'B4-1销售回款【输入】'!$J$4:$J$123,$F27)</f>
        <v>0</v>
      </c>
      <c r="EA27" s="282">
        <f>SUMIFS('B4-1销售回款【输入】'!ED$4:ED$123,'B4-1销售回款【输入】'!$C$4:$C$123,$C27,'B4-1销售回款【输入】'!$D$4:$D$123,$D27,'B4-1销售回款【输入】'!$E$4:$E$123,$E27,'B4-1销售回款【输入】'!$J$4:$J$123,$F27)</f>
        <v>0</v>
      </c>
      <c r="EB27" s="282">
        <f>SUMIFS('B4-1销售回款【输入】'!EE$4:EE$123,'B4-1销售回款【输入】'!$C$4:$C$123,$C27,'B4-1销售回款【输入】'!$D$4:$D$123,$D27,'B4-1销售回款【输入】'!$E$4:$E$123,$E27,'B4-1销售回款【输入】'!$J$4:$J$123,$F27)</f>
        <v>0</v>
      </c>
      <c r="EC27" s="282">
        <f>SUMIFS('B4-1销售回款【输入】'!EF$4:EF$123,'B4-1销售回款【输入】'!$C$4:$C$123,$C27,'B4-1销售回款【输入】'!$D$4:$D$123,$D27,'B4-1销售回款【输入】'!$E$4:$E$123,$E27,'B4-1销售回款【输入】'!$J$4:$J$123,$F27)</f>
        <v>0</v>
      </c>
      <c r="ED27" s="284">
        <f>SUMIFS('B4-1销售回款【输入】'!EG$4:EG$123,'B4-1销售回款【输入】'!$C$4:$C$123,$C27,'B4-1销售回款【输入】'!$D$4:$D$123,$D27,'B4-1销售回款【输入】'!$E$4:$E$123,$E27,'B4-1销售回款【输入】'!$J$4:$J$123,$F27)</f>
        <v>0</v>
      </c>
    </row>
    <row r="28" spans="2:134" ht="16.05" customHeight="1" x14ac:dyDescent="0.25">
      <c r="B28" s="1041" t="str">
        <f>B27</f>
        <v/>
      </c>
      <c r="C28" s="154" t="str">
        <f t="shared" ref="C28:C31" si="168">C27</f>
        <v/>
      </c>
      <c r="D28" s="154" t="str">
        <f t="shared" si="29"/>
        <v/>
      </c>
      <c r="E28" s="154" t="str">
        <f t="shared" si="30"/>
        <v/>
      </c>
      <c r="F28" s="149" t="s">
        <v>348</v>
      </c>
      <c r="G28" s="171" t="s">
        <v>354</v>
      </c>
      <c r="H28" s="992">
        <f>IFERROR(H27/H26*10000,0)</f>
        <v>0</v>
      </c>
      <c r="I28" s="282">
        <f t="shared" si="166"/>
        <v>0</v>
      </c>
      <c r="J28" s="985">
        <f>IFERROR(J27/J26*10000,0)</f>
        <v>0</v>
      </c>
      <c r="K28" s="460">
        <f ca="1">IFERROR(K27/K26*10000,0)</f>
        <v>0</v>
      </c>
      <c r="L28" s="283">
        <f t="shared" ref="L28" si="169">IFERROR(L27/L26*10000,0)</f>
        <v>0</v>
      </c>
      <c r="M28" s="282">
        <f t="shared" ref="M28" si="170">IFERROR(M27/M26*10000,0)</f>
        <v>0</v>
      </c>
      <c r="N28" s="282">
        <f t="shared" ref="N28" si="171">IFERROR(N27/N26*10000,0)</f>
        <v>0</v>
      </c>
      <c r="O28" s="282">
        <f t="shared" ref="O28" si="172">IFERROR(O27/O26*10000,0)</f>
        <v>0</v>
      </c>
      <c r="P28" s="282">
        <f t="shared" ref="P28" si="173">IFERROR(P27/P26*10000,0)</f>
        <v>0</v>
      </c>
      <c r="Q28" s="282">
        <f t="shared" ref="Q28" si="174">IFERROR(Q27/Q26*10000,0)</f>
        <v>0</v>
      </c>
      <c r="R28" s="282">
        <f t="shared" ref="R28" si="175">IFERROR(R27/R26*10000,0)</f>
        <v>0</v>
      </c>
      <c r="S28" s="282">
        <f t="shared" ref="S28" si="176">IFERROR(S27/S26*10000,0)</f>
        <v>0</v>
      </c>
      <c r="T28" s="282">
        <f t="shared" ref="T28" si="177">IFERROR(T27/T26*10000,0)</f>
        <v>0</v>
      </c>
      <c r="U28" s="284">
        <f t="shared" ref="U28" si="178">IFERROR(U27/U26*10000,0)</f>
        <v>0</v>
      </c>
      <c r="V28" s="285">
        <f>IFERROR(V27/V26*10000,0)</f>
        <v>0</v>
      </c>
      <c r="W28" s="282">
        <f t="shared" ref="W28" si="179">IFERROR(W27/W26*10000,0)</f>
        <v>0</v>
      </c>
      <c r="X28" s="282">
        <f t="shared" ref="X28" si="180">IFERROR(X27/X26*10000,0)</f>
        <v>0</v>
      </c>
      <c r="Y28" s="282">
        <f t="shared" ref="Y28" si="181">IFERROR(Y27/Y26*10000,0)</f>
        <v>0</v>
      </c>
      <c r="Z28" s="282">
        <f t="shared" ref="Z28" si="182">IFERROR(Z27/Z26*10000,0)</f>
        <v>0</v>
      </c>
      <c r="AA28" s="282">
        <f t="shared" ref="AA28" si="183">IFERROR(AA27/AA26*10000,0)</f>
        <v>0</v>
      </c>
      <c r="AB28" s="282">
        <f t="shared" ref="AB28" si="184">IFERROR(AB27/AB26*10000,0)</f>
        <v>0</v>
      </c>
      <c r="AC28" s="282">
        <f t="shared" ref="AC28" si="185">IFERROR(AC27/AC26*10000,0)</f>
        <v>0</v>
      </c>
      <c r="AD28" s="282">
        <f t="shared" ref="AD28" si="186">IFERROR(AD27/AD26*10000,0)</f>
        <v>0</v>
      </c>
      <c r="AE28" s="282">
        <f t="shared" ref="AE28" si="187">IFERROR(AE27/AE26*10000,0)</f>
        <v>0</v>
      </c>
      <c r="AF28" s="282">
        <f t="shared" ref="AF28" si="188">IFERROR(AF27/AF26*10000,0)</f>
        <v>0</v>
      </c>
      <c r="AG28" s="282">
        <f t="shared" ref="AG28" si="189">IFERROR(AG27/AG26*10000,0)</f>
        <v>0</v>
      </c>
      <c r="AH28" s="282">
        <f t="shared" ref="AH28" si="190">IFERROR(AH27/AH26*10000,0)</f>
        <v>0</v>
      </c>
      <c r="AI28" s="282">
        <f t="shared" ref="AI28" si="191">IFERROR(AI27/AI26*10000,0)</f>
        <v>0</v>
      </c>
      <c r="AJ28" s="282">
        <f t="shared" ref="AJ28" si="192">IFERROR(AJ27/AJ26*10000,0)</f>
        <v>0</v>
      </c>
      <c r="AK28" s="282">
        <f t="shared" ref="AK28" si="193">IFERROR(AK27/AK26*10000,0)</f>
        <v>0</v>
      </c>
      <c r="AL28" s="282">
        <f t="shared" ref="AL28" si="194">IFERROR(AL27/AL26*10000,0)</f>
        <v>0</v>
      </c>
      <c r="AM28" s="282">
        <f t="shared" ref="AM28" si="195">IFERROR(AM27/AM26*10000,0)</f>
        <v>0</v>
      </c>
      <c r="AN28" s="282">
        <f t="shared" ref="AN28" si="196">IFERROR(AN27/AN26*10000,0)</f>
        <v>0</v>
      </c>
      <c r="AO28" s="282">
        <f t="shared" ref="AO28" si="197">IFERROR(AO27/AO26*10000,0)</f>
        <v>0</v>
      </c>
      <c r="AP28" s="282">
        <f t="shared" ref="AP28" si="198">IFERROR(AP27/AP26*10000,0)</f>
        <v>0</v>
      </c>
      <c r="AQ28" s="282">
        <f t="shared" ref="AQ28" si="199">IFERROR(AQ27/AQ26*10000,0)</f>
        <v>0</v>
      </c>
      <c r="AR28" s="282">
        <f t="shared" ref="AR28" si="200">IFERROR(AR27/AR26*10000,0)</f>
        <v>0</v>
      </c>
      <c r="AS28" s="282">
        <f t="shared" ref="AS28" si="201">IFERROR(AS27/AS26*10000,0)</f>
        <v>0</v>
      </c>
      <c r="AT28" s="282">
        <f t="shared" ref="AT28" si="202">IFERROR(AT27/AT26*10000,0)</f>
        <v>0</v>
      </c>
      <c r="AU28" s="282">
        <f t="shared" ref="AU28" si="203">IFERROR(AU27/AU26*10000,0)</f>
        <v>0</v>
      </c>
      <c r="AV28" s="282">
        <f t="shared" ref="AV28" si="204">IFERROR(AV27/AV26*10000,0)</f>
        <v>0</v>
      </c>
      <c r="AW28" s="282">
        <f t="shared" ref="AW28" si="205">IFERROR(AW27/AW26*10000,0)</f>
        <v>0</v>
      </c>
      <c r="AX28" s="282">
        <f t="shared" ref="AX28" si="206">IFERROR(AX27/AX26*10000,0)</f>
        <v>0</v>
      </c>
      <c r="AY28" s="282">
        <f t="shared" ref="AY28" si="207">IFERROR(AY27/AY26*10000,0)</f>
        <v>0</v>
      </c>
      <c r="AZ28" s="282">
        <f t="shared" ref="AZ28" si="208">IFERROR(AZ27/AZ26*10000,0)</f>
        <v>0</v>
      </c>
      <c r="BA28" s="282">
        <f t="shared" ref="BA28" si="209">IFERROR(BA27/BA26*10000,0)</f>
        <v>0</v>
      </c>
      <c r="BB28" s="282">
        <f t="shared" ref="BB28" si="210">IFERROR(BB27/BB26*10000,0)</f>
        <v>0</v>
      </c>
      <c r="BC28" s="282">
        <f t="shared" ref="BC28" si="211">IFERROR(BC27/BC26*10000,0)</f>
        <v>0</v>
      </c>
      <c r="BD28" s="282">
        <f t="shared" ref="BD28" si="212">IFERROR(BD27/BD26*10000,0)</f>
        <v>0</v>
      </c>
      <c r="BE28" s="282">
        <f t="shared" ref="BE28" si="213">IFERROR(BE27/BE26*10000,0)</f>
        <v>0</v>
      </c>
      <c r="BF28" s="282">
        <f t="shared" ref="BF28" si="214">IFERROR(BF27/BF26*10000,0)</f>
        <v>0</v>
      </c>
      <c r="BG28" s="282">
        <f t="shared" ref="BG28" si="215">IFERROR(BG27/BG26*10000,0)</f>
        <v>0</v>
      </c>
      <c r="BH28" s="282">
        <f t="shared" ref="BH28" si="216">IFERROR(BH27/BH26*10000,0)</f>
        <v>0</v>
      </c>
      <c r="BI28" s="282">
        <f t="shared" ref="BI28" si="217">IFERROR(BI27/BI26*10000,0)</f>
        <v>0</v>
      </c>
      <c r="BJ28" s="282">
        <f t="shared" ref="BJ28" si="218">IFERROR(BJ27/BJ26*10000,0)</f>
        <v>0</v>
      </c>
      <c r="BK28" s="282">
        <f t="shared" ref="BK28" si="219">IFERROR(BK27/BK26*10000,0)</f>
        <v>0</v>
      </c>
      <c r="BL28" s="282">
        <f t="shared" ref="BL28" si="220">IFERROR(BL27/BL26*10000,0)</f>
        <v>0</v>
      </c>
      <c r="BM28" s="282">
        <f t="shared" ref="BM28" si="221">IFERROR(BM27/BM26*10000,0)</f>
        <v>0</v>
      </c>
      <c r="BN28" s="282">
        <f t="shared" ref="BN28" si="222">IFERROR(BN27/BN26*10000,0)</f>
        <v>0</v>
      </c>
      <c r="BO28" s="282">
        <f t="shared" ref="BO28" si="223">IFERROR(BO27/BO26*10000,0)</f>
        <v>0</v>
      </c>
      <c r="BP28" s="282">
        <f t="shared" ref="BP28" si="224">IFERROR(BP27/BP26*10000,0)</f>
        <v>0</v>
      </c>
      <c r="BQ28" s="282">
        <f t="shared" ref="BQ28" si="225">IFERROR(BQ27/BQ26*10000,0)</f>
        <v>0</v>
      </c>
      <c r="BR28" s="282">
        <f t="shared" ref="BR28" si="226">IFERROR(BR27/BR26*10000,0)</f>
        <v>0</v>
      </c>
      <c r="BS28" s="282">
        <f t="shared" ref="BS28" si="227">IFERROR(BS27/BS26*10000,0)</f>
        <v>0</v>
      </c>
      <c r="BT28" s="282">
        <f t="shared" ref="BT28" si="228">IFERROR(BT27/BT26*10000,0)</f>
        <v>0</v>
      </c>
      <c r="BU28" s="282">
        <f t="shared" ref="BU28" si="229">IFERROR(BU27/BU26*10000,0)</f>
        <v>0</v>
      </c>
      <c r="BV28" s="282">
        <f t="shared" ref="BV28" si="230">IFERROR(BV27/BV26*10000,0)</f>
        <v>0</v>
      </c>
      <c r="BW28" s="282">
        <f t="shared" ref="BW28" si="231">IFERROR(BW27/BW26*10000,0)</f>
        <v>0</v>
      </c>
      <c r="BX28" s="282">
        <f t="shared" ref="BX28" si="232">IFERROR(BX27/BX26*10000,0)</f>
        <v>0</v>
      </c>
      <c r="BY28" s="282">
        <f t="shared" ref="BY28" si="233">IFERROR(BY27/BY26*10000,0)</f>
        <v>0</v>
      </c>
      <c r="BZ28" s="282">
        <f t="shared" ref="BZ28" si="234">IFERROR(BZ27/BZ26*10000,0)</f>
        <v>0</v>
      </c>
      <c r="CA28" s="282">
        <f t="shared" ref="CA28" si="235">IFERROR(CA27/CA26*10000,0)</f>
        <v>0</v>
      </c>
      <c r="CB28" s="282">
        <f t="shared" ref="CB28" si="236">IFERROR(CB27/CB26*10000,0)</f>
        <v>0</v>
      </c>
      <c r="CC28" s="282">
        <f t="shared" ref="CC28" si="237">IFERROR(CC27/CC26*10000,0)</f>
        <v>0</v>
      </c>
      <c r="CD28" s="282">
        <f t="shared" ref="CD28" si="238">IFERROR(CD27/CD26*10000,0)</f>
        <v>0</v>
      </c>
      <c r="CE28" s="282">
        <f t="shared" ref="CE28" si="239">IFERROR(CE27/CE26*10000,0)</f>
        <v>0</v>
      </c>
      <c r="CF28" s="282">
        <f t="shared" ref="CF28" si="240">IFERROR(CF27/CF26*10000,0)</f>
        <v>0</v>
      </c>
      <c r="CG28" s="282">
        <f t="shared" ref="CG28" si="241">IFERROR(CG27/CG26*10000,0)</f>
        <v>0</v>
      </c>
      <c r="CH28" s="282">
        <f t="shared" ref="CH28" si="242">IFERROR(CH27/CH26*10000,0)</f>
        <v>0</v>
      </c>
      <c r="CI28" s="282">
        <f t="shared" ref="CI28" si="243">IFERROR(CI27/CI26*10000,0)</f>
        <v>0</v>
      </c>
      <c r="CJ28" s="282">
        <f t="shared" ref="CJ28" si="244">IFERROR(CJ27/CJ26*10000,0)</f>
        <v>0</v>
      </c>
      <c r="CK28" s="282">
        <f t="shared" ref="CK28" si="245">IFERROR(CK27/CK26*10000,0)</f>
        <v>0</v>
      </c>
      <c r="CL28" s="282">
        <f t="shared" ref="CL28" si="246">IFERROR(CL27/CL26*10000,0)</f>
        <v>0</v>
      </c>
      <c r="CM28" s="282">
        <f t="shared" ref="CM28" si="247">IFERROR(CM27/CM26*10000,0)</f>
        <v>0</v>
      </c>
      <c r="CN28" s="282">
        <f t="shared" ref="CN28" si="248">IFERROR(CN27/CN26*10000,0)</f>
        <v>0</v>
      </c>
      <c r="CO28" s="282">
        <f t="shared" ref="CO28" si="249">IFERROR(CO27/CO26*10000,0)</f>
        <v>0</v>
      </c>
      <c r="CP28" s="282">
        <f t="shared" ref="CP28" si="250">IFERROR(CP27/CP26*10000,0)</f>
        <v>0</v>
      </c>
      <c r="CQ28" s="282">
        <f t="shared" ref="CQ28" si="251">IFERROR(CQ27/CQ26*10000,0)</f>
        <v>0</v>
      </c>
      <c r="CR28" s="282">
        <f t="shared" ref="CR28" si="252">IFERROR(CR27/CR26*10000,0)</f>
        <v>0</v>
      </c>
      <c r="CS28" s="282">
        <f t="shared" ref="CS28" si="253">IFERROR(CS27/CS26*10000,0)</f>
        <v>0</v>
      </c>
      <c r="CT28" s="282">
        <f t="shared" ref="CT28" si="254">IFERROR(CT27/CT26*10000,0)</f>
        <v>0</v>
      </c>
      <c r="CU28" s="282">
        <f t="shared" ref="CU28" si="255">IFERROR(CU27/CU26*10000,0)</f>
        <v>0</v>
      </c>
      <c r="CV28" s="282">
        <f t="shared" ref="CV28" si="256">IFERROR(CV27/CV26*10000,0)</f>
        <v>0</v>
      </c>
      <c r="CW28" s="282">
        <f t="shared" ref="CW28" si="257">IFERROR(CW27/CW26*10000,0)</f>
        <v>0</v>
      </c>
      <c r="CX28" s="282">
        <f t="shared" ref="CX28" si="258">IFERROR(CX27/CX26*10000,0)</f>
        <v>0</v>
      </c>
      <c r="CY28" s="282">
        <f t="shared" ref="CY28" si="259">IFERROR(CY27/CY26*10000,0)</f>
        <v>0</v>
      </c>
      <c r="CZ28" s="282">
        <f t="shared" ref="CZ28" si="260">IFERROR(CZ27/CZ26*10000,0)</f>
        <v>0</v>
      </c>
      <c r="DA28" s="282">
        <f t="shared" ref="DA28" si="261">IFERROR(DA27/DA26*10000,0)</f>
        <v>0</v>
      </c>
      <c r="DB28" s="282">
        <f t="shared" ref="DB28" si="262">IFERROR(DB27/DB26*10000,0)</f>
        <v>0</v>
      </c>
      <c r="DC28" s="282">
        <f t="shared" ref="DC28" si="263">IFERROR(DC27/DC26*10000,0)</f>
        <v>0</v>
      </c>
      <c r="DD28" s="282">
        <f t="shared" ref="DD28" si="264">IFERROR(DD27/DD26*10000,0)</f>
        <v>0</v>
      </c>
      <c r="DE28" s="282">
        <f t="shared" ref="DE28" si="265">IFERROR(DE27/DE26*10000,0)</f>
        <v>0</v>
      </c>
      <c r="DF28" s="282">
        <f t="shared" ref="DF28" si="266">IFERROR(DF27/DF26*10000,0)</f>
        <v>0</v>
      </c>
      <c r="DG28" s="282">
        <f t="shared" ref="DG28" si="267">IFERROR(DG27/DG26*10000,0)</f>
        <v>0</v>
      </c>
      <c r="DH28" s="282">
        <f t="shared" ref="DH28" si="268">IFERROR(DH27/DH26*10000,0)</f>
        <v>0</v>
      </c>
      <c r="DI28" s="282">
        <f t="shared" ref="DI28" si="269">IFERROR(DI27/DI26*10000,0)</f>
        <v>0</v>
      </c>
      <c r="DJ28" s="282">
        <f t="shared" ref="DJ28" si="270">IFERROR(DJ27/DJ26*10000,0)</f>
        <v>0</v>
      </c>
      <c r="DK28" s="282">
        <f t="shared" ref="DK28" si="271">IFERROR(DK27/DK26*10000,0)</f>
        <v>0</v>
      </c>
      <c r="DL28" s="282">
        <f t="shared" ref="DL28" si="272">IFERROR(DL27/DL26*10000,0)</f>
        <v>0</v>
      </c>
      <c r="DM28" s="282">
        <f t="shared" ref="DM28" si="273">IFERROR(DM27/DM26*10000,0)</f>
        <v>0</v>
      </c>
      <c r="DN28" s="282">
        <f t="shared" ref="DN28" si="274">IFERROR(DN27/DN26*10000,0)</f>
        <v>0</v>
      </c>
      <c r="DO28" s="282">
        <f t="shared" ref="DO28" si="275">IFERROR(DO27/DO26*10000,0)</f>
        <v>0</v>
      </c>
      <c r="DP28" s="282">
        <f t="shared" ref="DP28" si="276">IFERROR(DP27/DP26*10000,0)</f>
        <v>0</v>
      </c>
      <c r="DQ28" s="282">
        <f t="shared" ref="DQ28" si="277">IFERROR(DQ27/DQ26*10000,0)</f>
        <v>0</v>
      </c>
      <c r="DR28" s="282">
        <f t="shared" ref="DR28" si="278">IFERROR(DR27/DR26*10000,0)</f>
        <v>0</v>
      </c>
      <c r="DS28" s="282">
        <f t="shared" ref="DS28" si="279">IFERROR(DS27/DS26*10000,0)</f>
        <v>0</v>
      </c>
      <c r="DT28" s="282">
        <f t="shared" ref="DT28" si="280">IFERROR(DT27/DT26*10000,0)</f>
        <v>0</v>
      </c>
      <c r="DU28" s="282">
        <f t="shared" ref="DU28" si="281">IFERROR(DU27/DU26*10000,0)</f>
        <v>0</v>
      </c>
      <c r="DV28" s="282">
        <f t="shared" ref="DV28" si="282">IFERROR(DV27/DV26*10000,0)</f>
        <v>0</v>
      </c>
      <c r="DW28" s="282">
        <f t="shared" ref="DW28" si="283">IFERROR(DW27/DW26*10000,0)</f>
        <v>0</v>
      </c>
      <c r="DX28" s="282">
        <f t="shared" ref="DX28" si="284">IFERROR(DX27/DX26*10000,0)</f>
        <v>0</v>
      </c>
      <c r="DY28" s="282">
        <f t="shared" ref="DY28" si="285">IFERROR(DY27/DY26*10000,0)</f>
        <v>0</v>
      </c>
      <c r="DZ28" s="282">
        <f t="shared" ref="DZ28" si="286">IFERROR(DZ27/DZ26*10000,0)</f>
        <v>0</v>
      </c>
      <c r="EA28" s="282">
        <f t="shared" ref="EA28" si="287">IFERROR(EA27/EA26*10000,0)</f>
        <v>0</v>
      </c>
      <c r="EB28" s="282">
        <f t="shared" ref="EB28" si="288">IFERROR(EB27/EB26*10000,0)</f>
        <v>0</v>
      </c>
      <c r="EC28" s="282">
        <f t="shared" ref="EC28" si="289">IFERROR(EC27/EC26*10000,0)</f>
        <v>0</v>
      </c>
      <c r="ED28" s="284">
        <f t="shared" ref="ED28" si="290">IFERROR(ED27/ED26*10000,0)</f>
        <v>0</v>
      </c>
    </row>
    <row r="29" spans="2:134" ht="16.05" customHeight="1" x14ac:dyDescent="0.25">
      <c r="B29" s="1043" t="str">
        <f>B28</f>
        <v/>
      </c>
      <c r="C29" s="159" t="str">
        <f t="shared" si="168"/>
        <v/>
      </c>
      <c r="D29" s="159" t="str">
        <f t="shared" si="29"/>
        <v/>
      </c>
      <c r="E29" s="159" t="str">
        <f t="shared" si="30"/>
        <v/>
      </c>
      <c r="F29" s="149" t="s">
        <v>349</v>
      </c>
      <c r="G29" s="171" t="s">
        <v>353</v>
      </c>
      <c r="H29" s="992">
        <f>SUMIFS('B4-1销售回款【输入】'!L$4:L$123,'B4-1销售回款【输入】'!$C$4:$C$123,$C29,'B4-1销售回款【输入】'!$D$4:$D$123,$D29,'B4-1销售回款【输入】'!$E$4:$E$123,$E29,'B4-1销售回款【输入】'!$J$4:$J$123,$F29)</f>
        <v>0</v>
      </c>
      <c r="I29" s="282">
        <f t="shared" si="166"/>
        <v>0</v>
      </c>
      <c r="J29" s="985">
        <f>SUM(V29:ED29)</f>
        <v>0</v>
      </c>
      <c r="K29" s="460">
        <f ca="1">SUM(OFFSET(V29,,,1,MATCH('B1-基本信息'!$C$12,$V$3:$ED$3,1)))</f>
        <v>0</v>
      </c>
      <c r="L29" s="283">
        <f t="shared" ref="L29:U29" si="291">SUMIF($V$1:$ED$1,L$3,$V29:$ED29)</f>
        <v>0</v>
      </c>
      <c r="M29" s="282">
        <f t="shared" si="291"/>
        <v>0</v>
      </c>
      <c r="N29" s="282">
        <f t="shared" si="291"/>
        <v>0</v>
      </c>
      <c r="O29" s="282">
        <f t="shared" si="291"/>
        <v>0</v>
      </c>
      <c r="P29" s="282">
        <f t="shared" si="291"/>
        <v>0</v>
      </c>
      <c r="Q29" s="282">
        <f t="shared" si="291"/>
        <v>0</v>
      </c>
      <c r="R29" s="282">
        <f t="shared" si="291"/>
        <v>0</v>
      </c>
      <c r="S29" s="282">
        <f t="shared" si="291"/>
        <v>0</v>
      </c>
      <c r="T29" s="282">
        <f t="shared" si="291"/>
        <v>0</v>
      </c>
      <c r="U29" s="284">
        <f t="shared" si="291"/>
        <v>0</v>
      </c>
      <c r="V29" s="285">
        <f>SUMIFS('B4-1销售回款【输入】'!Y$4:Y$123,'B4-1销售回款【输入】'!$C$4:$C$123,$C29,'B4-1销售回款【输入】'!$D$4:$D$123,$D29,'B4-1销售回款【输入】'!$E$4:$E$123,$E29,'B4-1销售回款【输入】'!$J$4:$J$123,$F29)</f>
        <v>0</v>
      </c>
      <c r="W29" s="282">
        <f>SUMIFS('B4-1销售回款【输入】'!Z$4:Z$123,'B4-1销售回款【输入】'!$C$4:$C$123,$C29,'B4-1销售回款【输入】'!$D$4:$D$123,$D29,'B4-1销售回款【输入】'!$E$4:$E$123,$E29,'B4-1销售回款【输入】'!$J$4:$J$123,$F29)</f>
        <v>0</v>
      </c>
      <c r="X29" s="282">
        <f>SUMIFS('B4-1销售回款【输入】'!AA$4:AA$123,'B4-1销售回款【输入】'!$C$4:$C$123,$C29,'B4-1销售回款【输入】'!$D$4:$D$123,$D29,'B4-1销售回款【输入】'!$E$4:$E$123,$E29,'B4-1销售回款【输入】'!$J$4:$J$123,$F29)</f>
        <v>0</v>
      </c>
      <c r="Y29" s="282">
        <f>SUMIFS('B4-1销售回款【输入】'!AB$4:AB$123,'B4-1销售回款【输入】'!$C$4:$C$123,$C29,'B4-1销售回款【输入】'!$D$4:$D$123,$D29,'B4-1销售回款【输入】'!$E$4:$E$123,$E29,'B4-1销售回款【输入】'!$J$4:$J$123,$F29)</f>
        <v>0</v>
      </c>
      <c r="Z29" s="282">
        <f>SUMIFS('B4-1销售回款【输入】'!AC$4:AC$123,'B4-1销售回款【输入】'!$C$4:$C$123,$C29,'B4-1销售回款【输入】'!$D$4:$D$123,$D29,'B4-1销售回款【输入】'!$E$4:$E$123,$E29,'B4-1销售回款【输入】'!$J$4:$J$123,$F29)</f>
        <v>0</v>
      </c>
      <c r="AA29" s="282">
        <f>SUMIFS('B4-1销售回款【输入】'!AD$4:AD$123,'B4-1销售回款【输入】'!$C$4:$C$123,$C29,'B4-1销售回款【输入】'!$D$4:$D$123,$D29,'B4-1销售回款【输入】'!$E$4:$E$123,$E29,'B4-1销售回款【输入】'!$J$4:$J$123,$F29)</f>
        <v>0</v>
      </c>
      <c r="AB29" s="282">
        <f>SUMIFS('B4-1销售回款【输入】'!AE$4:AE$123,'B4-1销售回款【输入】'!$C$4:$C$123,$C29,'B4-1销售回款【输入】'!$D$4:$D$123,$D29,'B4-1销售回款【输入】'!$E$4:$E$123,$E29,'B4-1销售回款【输入】'!$J$4:$J$123,$F29)</f>
        <v>0</v>
      </c>
      <c r="AC29" s="282">
        <f>SUMIFS('B4-1销售回款【输入】'!AF$4:AF$123,'B4-1销售回款【输入】'!$C$4:$C$123,$C29,'B4-1销售回款【输入】'!$D$4:$D$123,$D29,'B4-1销售回款【输入】'!$E$4:$E$123,$E29,'B4-1销售回款【输入】'!$J$4:$J$123,$F29)</f>
        <v>0</v>
      </c>
      <c r="AD29" s="282">
        <f>SUMIFS('B4-1销售回款【输入】'!AG$4:AG$123,'B4-1销售回款【输入】'!$C$4:$C$123,$C29,'B4-1销售回款【输入】'!$D$4:$D$123,$D29,'B4-1销售回款【输入】'!$E$4:$E$123,$E29,'B4-1销售回款【输入】'!$J$4:$J$123,$F29)</f>
        <v>0</v>
      </c>
      <c r="AE29" s="282">
        <f>SUMIFS('B4-1销售回款【输入】'!AH$4:AH$123,'B4-1销售回款【输入】'!$C$4:$C$123,$C29,'B4-1销售回款【输入】'!$D$4:$D$123,$D29,'B4-1销售回款【输入】'!$E$4:$E$123,$E29,'B4-1销售回款【输入】'!$J$4:$J$123,$F29)</f>
        <v>0</v>
      </c>
      <c r="AF29" s="282">
        <f>SUMIFS('B4-1销售回款【输入】'!AI$4:AI$123,'B4-1销售回款【输入】'!$C$4:$C$123,$C29,'B4-1销售回款【输入】'!$D$4:$D$123,$D29,'B4-1销售回款【输入】'!$E$4:$E$123,$E29,'B4-1销售回款【输入】'!$J$4:$J$123,$F29)</f>
        <v>0</v>
      </c>
      <c r="AG29" s="282">
        <f>SUMIFS('B4-1销售回款【输入】'!AJ$4:AJ$123,'B4-1销售回款【输入】'!$C$4:$C$123,$C29,'B4-1销售回款【输入】'!$D$4:$D$123,$D29,'B4-1销售回款【输入】'!$E$4:$E$123,$E29,'B4-1销售回款【输入】'!$J$4:$J$123,$F29)</f>
        <v>0</v>
      </c>
      <c r="AH29" s="282">
        <f>SUMIFS('B4-1销售回款【输入】'!AK$4:AK$123,'B4-1销售回款【输入】'!$C$4:$C$123,$C29,'B4-1销售回款【输入】'!$D$4:$D$123,$D29,'B4-1销售回款【输入】'!$E$4:$E$123,$E29,'B4-1销售回款【输入】'!$J$4:$J$123,$F29)</f>
        <v>0</v>
      </c>
      <c r="AI29" s="282">
        <f>SUMIFS('B4-1销售回款【输入】'!AL$4:AL$123,'B4-1销售回款【输入】'!$C$4:$C$123,$C29,'B4-1销售回款【输入】'!$D$4:$D$123,$D29,'B4-1销售回款【输入】'!$E$4:$E$123,$E29,'B4-1销售回款【输入】'!$J$4:$J$123,$F29)</f>
        <v>0</v>
      </c>
      <c r="AJ29" s="282">
        <f>SUMIFS('B4-1销售回款【输入】'!AM$4:AM$123,'B4-1销售回款【输入】'!$C$4:$C$123,$C29,'B4-1销售回款【输入】'!$D$4:$D$123,$D29,'B4-1销售回款【输入】'!$E$4:$E$123,$E29,'B4-1销售回款【输入】'!$J$4:$J$123,$F29)</f>
        <v>0</v>
      </c>
      <c r="AK29" s="282">
        <f>SUMIFS('B4-1销售回款【输入】'!AN$4:AN$123,'B4-1销售回款【输入】'!$C$4:$C$123,$C29,'B4-1销售回款【输入】'!$D$4:$D$123,$D29,'B4-1销售回款【输入】'!$E$4:$E$123,$E29,'B4-1销售回款【输入】'!$J$4:$J$123,$F29)</f>
        <v>0</v>
      </c>
      <c r="AL29" s="282">
        <f>SUMIFS('B4-1销售回款【输入】'!AO$4:AO$123,'B4-1销售回款【输入】'!$C$4:$C$123,$C29,'B4-1销售回款【输入】'!$D$4:$D$123,$D29,'B4-1销售回款【输入】'!$E$4:$E$123,$E29,'B4-1销售回款【输入】'!$J$4:$J$123,$F29)</f>
        <v>0</v>
      </c>
      <c r="AM29" s="282">
        <f>SUMIFS('B4-1销售回款【输入】'!AP$4:AP$123,'B4-1销售回款【输入】'!$C$4:$C$123,$C29,'B4-1销售回款【输入】'!$D$4:$D$123,$D29,'B4-1销售回款【输入】'!$E$4:$E$123,$E29,'B4-1销售回款【输入】'!$J$4:$J$123,$F29)</f>
        <v>0</v>
      </c>
      <c r="AN29" s="282">
        <f>SUMIFS('B4-1销售回款【输入】'!AQ$4:AQ$123,'B4-1销售回款【输入】'!$C$4:$C$123,$C29,'B4-1销售回款【输入】'!$D$4:$D$123,$D29,'B4-1销售回款【输入】'!$E$4:$E$123,$E29,'B4-1销售回款【输入】'!$J$4:$J$123,$F29)</f>
        <v>0</v>
      </c>
      <c r="AO29" s="282">
        <f>SUMIFS('B4-1销售回款【输入】'!AR$4:AR$123,'B4-1销售回款【输入】'!$C$4:$C$123,$C29,'B4-1销售回款【输入】'!$D$4:$D$123,$D29,'B4-1销售回款【输入】'!$E$4:$E$123,$E29,'B4-1销售回款【输入】'!$J$4:$J$123,$F29)</f>
        <v>0</v>
      </c>
      <c r="AP29" s="282">
        <f>SUMIFS('B4-1销售回款【输入】'!AS$4:AS$123,'B4-1销售回款【输入】'!$C$4:$C$123,$C29,'B4-1销售回款【输入】'!$D$4:$D$123,$D29,'B4-1销售回款【输入】'!$E$4:$E$123,$E29,'B4-1销售回款【输入】'!$J$4:$J$123,$F29)</f>
        <v>0</v>
      </c>
      <c r="AQ29" s="282">
        <f>SUMIFS('B4-1销售回款【输入】'!AT$4:AT$123,'B4-1销售回款【输入】'!$C$4:$C$123,$C29,'B4-1销售回款【输入】'!$D$4:$D$123,$D29,'B4-1销售回款【输入】'!$E$4:$E$123,$E29,'B4-1销售回款【输入】'!$J$4:$J$123,$F29)</f>
        <v>0</v>
      </c>
      <c r="AR29" s="282">
        <f>SUMIFS('B4-1销售回款【输入】'!AU$4:AU$123,'B4-1销售回款【输入】'!$C$4:$C$123,$C29,'B4-1销售回款【输入】'!$D$4:$D$123,$D29,'B4-1销售回款【输入】'!$E$4:$E$123,$E29,'B4-1销售回款【输入】'!$J$4:$J$123,$F29)</f>
        <v>0</v>
      </c>
      <c r="AS29" s="282">
        <f>SUMIFS('B4-1销售回款【输入】'!AV$4:AV$123,'B4-1销售回款【输入】'!$C$4:$C$123,$C29,'B4-1销售回款【输入】'!$D$4:$D$123,$D29,'B4-1销售回款【输入】'!$E$4:$E$123,$E29,'B4-1销售回款【输入】'!$J$4:$J$123,$F29)</f>
        <v>0</v>
      </c>
      <c r="AT29" s="282">
        <f>SUMIFS('B4-1销售回款【输入】'!AW$4:AW$123,'B4-1销售回款【输入】'!$C$4:$C$123,$C29,'B4-1销售回款【输入】'!$D$4:$D$123,$D29,'B4-1销售回款【输入】'!$E$4:$E$123,$E29,'B4-1销售回款【输入】'!$J$4:$J$123,$F29)</f>
        <v>0</v>
      </c>
      <c r="AU29" s="282">
        <f>SUMIFS('B4-1销售回款【输入】'!AX$4:AX$123,'B4-1销售回款【输入】'!$C$4:$C$123,$C29,'B4-1销售回款【输入】'!$D$4:$D$123,$D29,'B4-1销售回款【输入】'!$E$4:$E$123,$E29,'B4-1销售回款【输入】'!$J$4:$J$123,$F29)</f>
        <v>0</v>
      </c>
      <c r="AV29" s="282">
        <f>SUMIFS('B4-1销售回款【输入】'!AY$4:AY$123,'B4-1销售回款【输入】'!$C$4:$C$123,$C29,'B4-1销售回款【输入】'!$D$4:$D$123,$D29,'B4-1销售回款【输入】'!$E$4:$E$123,$E29,'B4-1销售回款【输入】'!$J$4:$J$123,$F29)</f>
        <v>0</v>
      </c>
      <c r="AW29" s="282">
        <f>SUMIFS('B4-1销售回款【输入】'!AZ$4:AZ$123,'B4-1销售回款【输入】'!$C$4:$C$123,$C29,'B4-1销售回款【输入】'!$D$4:$D$123,$D29,'B4-1销售回款【输入】'!$E$4:$E$123,$E29,'B4-1销售回款【输入】'!$J$4:$J$123,$F29)</f>
        <v>0</v>
      </c>
      <c r="AX29" s="282">
        <f>SUMIFS('B4-1销售回款【输入】'!BA$4:BA$123,'B4-1销售回款【输入】'!$C$4:$C$123,$C29,'B4-1销售回款【输入】'!$D$4:$D$123,$D29,'B4-1销售回款【输入】'!$E$4:$E$123,$E29,'B4-1销售回款【输入】'!$J$4:$J$123,$F29)</f>
        <v>0</v>
      </c>
      <c r="AY29" s="282">
        <f>SUMIFS('B4-1销售回款【输入】'!BB$4:BB$123,'B4-1销售回款【输入】'!$C$4:$C$123,$C29,'B4-1销售回款【输入】'!$D$4:$D$123,$D29,'B4-1销售回款【输入】'!$E$4:$E$123,$E29,'B4-1销售回款【输入】'!$J$4:$J$123,$F29)</f>
        <v>0</v>
      </c>
      <c r="AZ29" s="282">
        <f>SUMIFS('B4-1销售回款【输入】'!BC$4:BC$123,'B4-1销售回款【输入】'!$C$4:$C$123,$C29,'B4-1销售回款【输入】'!$D$4:$D$123,$D29,'B4-1销售回款【输入】'!$E$4:$E$123,$E29,'B4-1销售回款【输入】'!$J$4:$J$123,$F29)</f>
        <v>0</v>
      </c>
      <c r="BA29" s="282">
        <f>SUMIFS('B4-1销售回款【输入】'!BD$4:BD$123,'B4-1销售回款【输入】'!$C$4:$C$123,$C29,'B4-1销售回款【输入】'!$D$4:$D$123,$D29,'B4-1销售回款【输入】'!$E$4:$E$123,$E29,'B4-1销售回款【输入】'!$J$4:$J$123,$F29)</f>
        <v>0</v>
      </c>
      <c r="BB29" s="282">
        <f>SUMIFS('B4-1销售回款【输入】'!BE$4:BE$123,'B4-1销售回款【输入】'!$C$4:$C$123,$C29,'B4-1销售回款【输入】'!$D$4:$D$123,$D29,'B4-1销售回款【输入】'!$E$4:$E$123,$E29,'B4-1销售回款【输入】'!$J$4:$J$123,$F29)</f>
        <v>0</v>
      </c>
      <c r="BC29" s="282">
        <f>SUMIFS('B4-1销售回款【输入】'!BF$4:BF$123,'B4-1销售回款【输入】'!$C$4:$C$123,$C29,'B4-1销售回款【输入】'!$D$4:$D$123,$D29,'B4-1销售回款【输入】'!$E$4:$E$123,$E29,'B4-1销售回款【输入】'!$J$4:$J$123,$F29)</f>
        <v>0</v>
      </c>
      <c r="BD29" s="282">
        <f>SUMIFS('B4-1销售回款【输入】'!BG$4:BG$123,'B4-1销售回款【输入】'!$C$4:$C$123,$C29,'B4-1销售回款【输入】'!$D$4:$D$123,$D29,'B4-1销售回款【输入】'!$E$4:$E$123,$E29,'B4-1销售回款【输入】'!$J$4:$J$123,$F29)</f>
        <v>0</v>
      </c>
      <c r="BE29" s="282">
        <f>SUMIFS('B4-1销售回款【输入】'!BH$4:BH$123,'B4-1销售回款【输入】'!$C$4:$C$123,$C29,'B4-1销售回款【输入】'!$D$4:$D$123,$D29,'B4-1销售回款【输入】'!$E$4:$E$123,$E29,'B4-1销售回款【输入】'!$J$4:$J$123,$F29)</f>
        <v>0</v>
      </c>
      <c r="BF29" s="282">
        <f>SUMIFS('B4-1销售回款【输入】'!BI$4:BI$123,'B4-1销售回款【输入】'!$C$4:$C$123,$C29,'B4-1销售回款【输入】'!$D$4:$D$123,$D29,'B4-1销售回款【输入】'!$E$4:$E$123,$E29,'B4-1销售回款【输入】'!$J$4:$J$123,$F29)</f>
        <v>0</v>
      </c>
      <c r="BG29" s="282">
        <f>SUMIFS('B4-1销售回款【输入】'!BJ$4:BJ$123,'B4-1销售回款【输入】'!$C$4:$C$123,$C29,'B4-1销售回款【输入】'!$D$4:$D$123,$D29,'B4-1销售回款【输入】'!$E$4:$E$123,$E29,'B4-1销售回款【输入】'!$J$4:$J$123,$F29)</f>
        <v>0</v>
      </c>
      <c r="BH29" s="282">
        <f>SUMIFS('B4-1销售回款【输入】'!BK$4:BK$123,'B4-1销售回款【输入】'!$C$4:$C$123,$C29,'B4-1销售回款【输入】'!$D$4:$D$123,$D29,'B4-1销售回款【输入】'!$E$4:$E$123,$E29,'B4-1销售回款【输入】'!$J$4:$J$123,$F29)</f>
        <v>0</v>
      </c>
      <c r="BI29" s="282">
        <f>SUMIFS('B4-1销售回款【输入】'!BL$4:BL$123,'B4-1销售回款【输入】'!$C$4:$C$123,$C29,'B4-1销售回款【输入】'!$D$4:$D$123,$D29,'B4-1销售回款【输入】'!$E$4:$E$123,$E29,'B4-1销售回款【输入】'!$J$4:$J$123,$F29)</f>
        <v>0</v>
      </c>
      <c r="BJ29" s="282">
        <f>SUMIFS('B4-1销售回款【输入】'!BM$4:BM$123,'B4-1销售回款【输入】'!$C$4:$C$123,$C29,'B4-1销售回款【输入】'!$D$4:$D$123,$D29,'B4-1销售回款【输入】'!$E$4:$E$123,$E29,'B4-1销售回款【输入】'!$J$4:$J$123,$F29)</f>
        <v>0</v>
      </c>
      <c r="BK29" s="282">
        <f>SUMIFS('B4-1销售回款【输入】'!BN$4:BN$123,'B4-1销售回款【输入】'!$C$4:$C$123,$C29,'B4-1销售回款【输入】'!$D$4:$D$123,$D29,'B4-1销售回款【输入】'!$E$4:$E$123,$E29,'B4-1销售回款【输入】'!$J$4:$J$123,$F29)</f>
        <v>0</v>
      </c>
      <c r="BL29" s="282">
        <f>SUMIFS('B4-1销售回款【输入】'!BO$4:BO$123,'B4-1销售回款【输入】'!$C$4:$C$123,$C29,'B4-1销售回款【输入】'!$D$4:$D$123,$D29,'B4-1销售回款【输入】'!$E$4:$E$123,$E29,'B4-1销售回款【输入】'!$J$4:$J$123,$F29)</f>
        <v>0</v>
      </c>
      <c r="BM29" s="282">
        <f>SUMIFS('B4-1销售回款【输入】'!BP$4:BP$123,'B4-1销售回款【输入】'!$C$4:$C$123,$C29,'B4-1销售回款【输入】'!$D$4:$D$123,$D29,'B4-1销售回款【输入】'!$E$4:$E$123,$E29,'B4-1销售回款【输入】'!$J$4:$J$123,$F29)</f>
        <v>0</v>
      </c>
      <c r="BN29" s="282">
        <f>SUMIFS('B4-1销售回款【输入】'!BQ$4:BQ$123,'B4-1销售回款【输入】'!$C$4:$C$123,$C29,'B4-1销售回款【输入】'!$D$4:$D$123,$D29,'B4-1销售回款【输入】'!$E$4:$E$123,$E29,'B4-1销售回款【输入】'!$J$4:$J$123,$F29)</f>
        <v>0</v>
      </c>
      <c r="BO29" s="282">
        <f>SUMIFS('B4-1销售回款【输入】'!BR$4:BR$123,'B4-1销售回款【输入】'!$C$4:$C$123,$C29,'B4-1销售回款【输入】'!$D$4:$D$123,$D29,'B4-1销售回款【输入】'!$E$4:$E$123,$E29,'B4-1销售回款【输入】'!$J$4:$J$123,$F29)</f>
        <v>0</v>
      </c>
      <c r="BP29" s="282">
        <f>SUMIFS('B4-1销售回款【输入】'!BS$4:BS$123,'B4-1销售回款【输入】'!$C$4:$C$123,$C29,'B4-1销售回款【输入】'!$D$4:$D$123,$D29,'B4-1销售回款【输入】'!$E$4:$E$123,$E29,'B4-1销售回款【输入】'!$J$4:$J$123,$F29)</f>
        <v>0</v>
      </c>
      <c r="BQ29" s="282">
        <f>SUMIFS('B4-1销售回款【输入】'!BT$4:BT$123,'B4-1销售回款【输入】'!$C$4:$C$123,$C29,'B4-1销售回款【输入】'!$D$4:$D$123,$D29,'B4-1销售回款【输入】'!$E$4:$E$123,$E29,'B4-1销售回款【输入】'!$J$4:$J$123,$F29)</f>
        <v>0</v>
      </c>
      <c r="BR29" s="282">
        <f>SUMIFS('B4-1销售回款【输入】'!BU$4:BU$123,'B4-1销售回款【输入】'!$C$4:$C$123,$C29,'B4-1销售回款【输入】'!$D$4:$D$123,$D29,'B4-1销售回款【输入】'!$E$4:$E$123,$E29,'B4-1销售回款【输入】'!$J$4:$J$123,$F29)</f>
        <v>0</v>
      </c>
      <c r="BS29" s="282">
        <f>SUMIFS('B4-1销售回款【输入】'!BV$4:BV$123,'B4-1销售回款【输入】'!$C$4:$C$123,$C29,'B4-1销售回款【输入】'!$D$4:$D$123,$D29,'B4-1销售回款【输入】'!$E$4:$E$123,$E29,'B4-1销售回款【输入】'!$J$4:$J$123,$F29)</f>
        <v>0</v>
      </c>
      <c r="BT29" s="282">
        <f>SUMIFS('B4-1销售回款【输入】'!BW$4:BW$123,'B4-1销售回款【输入】'!$C$4:$C$123,$C29,'B4-1销售回款【输入】'!$D$4:$D$123,$D29,'B4-1销售回款【输入】'!$E$4:$E$123,$E29,'B4-1销售回款【输入】'!$J$4:$J$123,$F29)</f>
        <v>0</v>
      </c>
      <c r="BU29" s="282">
        <f>SUMIFS('B4-1销售回款【输入】'!BX$4:BX$123,'B4-1销售回款【输入】'!$C$4:$C$123,$C29,'B4-1销售回款【输入】'!$D$4:$D$123,$D29,'B4-1销售回款【输入】'!$E$4:$E$123,$E29,'B4-1销售回款【输入】'!$J$4:$J$123,$F29)</f>
        <v>0</v>
      </c>
      <c r="BV29" s="282">
        <f>SUMIFS('B4-1销售回款【输入】'!BY$4:BY$123,'B4-1销售回款【输入】'!$C$4:$C$123,$C29,'B4-1销售回款【输入】'!$D$4:$D$123,$D29,'B4-1销售回款【输入】'!$E$4:$E$123,$E29,'B4-1销售回款【输入】'!$J$4:$J$123,$F29)</f>
        <v>0</v>
      </c>
      <c r="BW29" s="282">
        <f>SUMIFS('B4-1销售回款【输入】'!BZ$4:BZ$123,'B4-1销售回款【输入】'!$C$4:$C$123,$C29,'B4-1销售回款【输入】'!$D$4:$D$123,$D29,'B4-1销售回款【输入】'!$E$4:$E$123,$E29,'B4-1销售回款【输入】'!$J$4:$J$123,$F29)</f>
        <v>0</v>
      </c>
      <c r="BX29" s="282">
        <f>SUMIFS('B4-1销售回款【输入】'!CA$4:CA$123,'B4-1销售回款【输入】'!$C$4:$C$123,$C29,'B4-1销售回款【输入】'!$D$4:$D$123,$D29,'B4-1销售回款【输入】'!$E$4:$E$123,$E29,'B4-1销售回款【输入】'!$J$4:$J$123,$F29)</f>
        <v>0</v>
      </c>
      <c r="BY29" s="282">
        <f>SUMIFS('B4-1销售回款【输入】'!CB$4:CB$123,'B4-1销售回款【输入】'!$C$4:$C$123,$C29,'B4-1销售回款【输入】'!$D$4:$D$123,$D29,'B4-1销售回款【输入】'!$E$4:$E$123,$E29,'B4-1销售回款【输入】'!$J$4:$J$123,$F29)</f>
        <v>0</v>
      </c>
      <c r="BZ29" s="282">
        <f>SUMIFS('B4-1销售回款【输入】'!CC$4:CC$123,'B4-1销售回款【输入】'!$C$4:$C$123,$C29,'B4-1销售回款【输入】'!$D$4:$D$123,$D29,'B4-1销售回款【输入】'!$E$4:$E$123,$E29,'B4-1销售回款【输入】'!$J$4:$J$123,$F29)</f>
        <v>0</v>
      </c>
      <c r="CA29" s="282">
        <f>SUMIFS('B4-1销售回款【输入】'!CD$4:CD$123,'B4-1销售回款【输入】'!$C$4:$C$123,$C29,'B4-1销售回款【输入】'!$D$4:$D$123,$D29,'B4-1销售回款【输入】'!$E$4:$E$123,$E29,'B4-1销售回款【输入】'!$J$4:$J$123,$F29)</f>
        <v>0</v>
      </c>
      <c r="CB29" s="282">
        <f>SUMIFS('B4-1销售回款【输入】'!CE$4:CE$123,'B4-1销售回款【输入】'!$C$4:$C$123,$C29,'B4-1销售回款【输入】'!$D$4:$D$123,$D29,'B4-1销售回款【输入】'!$E$4:$E$123,$E29,'B4-1销售回款【输入】'!$J$4:$J$123,$F29)</f>
        <v>0</v>
      </c>
      <c r="CC29" s="282">
        <f>SUMIFS('B4-1销售回款【输入】'!CF$4:CF$123,'B4-1销售回款【输入】'!$C$4:$C$123,$C29,'B4-1销售回款【输入】'!$D$4:$D$123,$D29,'B4-1销售回款【输入】'!$E$4:$E$123,$E29,'B4-1销售回款【输入】'!$J$4:$J$123,$F29)</f>
        <v>0</v>
      </c>
      <c r="CD29" s="282">
        <f>SUMIFS('B4-1销售回款【输入】'!CG$4:CG$123,'B4-1销售回款【输入】'!$C$4:$C$123,$C29,'B4-1销售回款【输入】'!$D$4:$D$123,$D29,'B4-1销售回款【输入】'!$E$4:$E$123,$E29,'B4-1销售回款【输入】'!$J$4:$J$123,$F29)</f>
        <v>0</v>
      </c>
      <c r="CE29" s="282">
        <f>SUMIFS('B4-1销售回款【输入】'!CH$4:CH$123,'B4-1销售回款【输入】'!$C$4:$C$123,$C29,'B4-1销售回款【输入】'!$D$4:$D$123,$D29,'B4-1销售回款【输入】'!$E$4:$E$123,$E29,'B4-1销售回款【输入】'!$J$4:$J$123,$F29)</f>
        <v>0</v>
      </c>
      <c r="CF29" s="282">
        <f>SUMIFS('B4-1销售回款【输入】'!CI$4:CI$123,'B4-1销售回款【输入】'!$C$4:$C$123,$C29,'B4-1销售回款【输入】'!$D$4:$D$123,$D29,'B4-1销售回款【输入】'!$E$4:$E$123,$E29,'B4-1销售回款【输入】'!$J$4:$J$123,$F29)</f>
        <v>0</v>
      </c>
      <c r="CG29" s="282">
        <f>SUMIFS('B4-1销售回款【输入】'!CJ$4:CJ$123,'B4-1销售回款【输入】'!$C$4:$C$123,$C29,'B4-1销售回款【输入】'!$D$4:$D$123,$D29,'B4-1销售回款【输入】'!$E$4:$E$123,$E29,'B4-1销售回款【输入】'!$J$4:$J$123,$F29)</f>
        <v>0</v>
      </c>
      <c r="CH29" s="282">
        <f>SUMIFS('B4-1销售回款【输入】'!CK$4:CK$123,'B4-1销售回款【输入】'!$C$4:$C$123,$C29,'B4-1销售回款【输入】'!$D$4:$D$123,$D29,'B4-1销售回款【输入】'!$E$4:$E$123,$E29,'B4-1销售回款【输入】'!$J$4:$J$123,$F29)</f>
        <v>0</v>
      </c>
      <c r="CI29" s="282">
        <f>SUMIFS('B4-1销售回款【输入】'!CL$4:CL$123,'B4-1销售回款【输入】'!$C$4:$C$123,$C29,'B4-1销售回款【输入】'!$D$4:$D$123,$D29,'B4-1销售回款【输入】'!$E$4:$E$123,$E29,'B4-1销售回款【输入】'!$J$4:$J$123,$F29)</f>
        <v>0</v>
      </c>
      <c r="CJ29" s="282">
        <f>SUMIFS('B4-1销售回款【输入】'!CM$4:CM$123,'B4-1销售回款【输入】'!$C$4:$C$123,$C29,'B4-1销售回款【输入】'!$D$4:$D$123,$D29,'B4-1销售回款【输入】'!$E$4:$E$123,$E29,'B4-1销售回款【输入】'!$J$4:$J$123,$F29)</f>
        <v>0</v>
      </c>
      <c r="CK29" s="282">
        <f>SUMIFS('B4-1销售回款【输入】'!CN$4:CN$123,'B4-1销售回款【输入】'!$C$4:$C$123,$C29,'B4-1销售回款【输入】'!$D$4:$D$123,$D29,'B4-1销售回款【输入】'!$E$4:$E$123,$E29,'B4-1销售回款【输入】'!$J$4:$J$123,$F29)</f>
        <v>0</v>
      </c>
      <c r="CL29" s="282">
        <f>SUMIFS('B4-1销售回款【输入】'!CO$4:CO$123,'B4-1销售回款【输入】'!$C$4:$C$123,$C29,'B4-1销售回款【输入】'!$D$4:$D$123,$D29,'B4-1销售回款【输入】'!$E$4:$E$123,$E29,'B4-1销售回款【输入】'!$J$4:$J$123,$F29)</f>
        <v>0</v>
      </c>
      <c r="CM29" s="282">
        <f>SUMIFS('B4-1销售回款【输入】'!CP$4:CP$123,'B4-1销售回款【输入】'!$C$4:$C$123,$C29,'B4-1销售回款【输入】'!$D$4:$D$123,$D29,'B4-1销售回款【输入】'!$E$4:$E$123,$E29,'B4-1销售回款【输入】'!$J$4:$J$123,$F29)</f>
        <v>0</v>
      </c>
      <c r="CN29" s="282">
        <f>SUMIFS('B4-1销售回款【输入】'!CQ$4:CQ$123,'B4-1销售回款【输入】'!$C$4:$C$123,$C29,'B4-1销售回款【输入】'!$D$4:$D$123,$D29,'B4-1销售回款【输入】'!$E$4:$E$123,$E29,'B4-1销售回款【输入】'!$J$4:$J$123,$F29)</f>
        <v>0</v>
      </c>
      <c r="CO29" s="282">
        <f>SUMIFS('B4-1销售回款【输入】'!CR$4:CR$123,'B4-1销售回款【输入】'!$C$4:$C$123,$C29,'B4-1销售回款【输入】'!$D$4:$D$123,$D29,'B4-1销售回款【输入】'!$E$4:$E$123,$E29,'B4-1销售回款【输入】'!$J$4:$J$123,$F29)</f>
        <v>0</v>
      </c>
      <c r="CP29" s="282">
        <f>SUMIFS('B4-1销售回款【输入】'!CS$4:CS$123,'B4-1销售回款【输入】'!$C$4:$C$123,$C29,'B4-1销售回款【输入】'!$D$4:$D$123,$D29,'B4-1销售回款【输入】'!$E$4:$E$123,$E29,'B4-1销售回款【输入】'!$J$4:$J$123,$F29)</f>
        <v>0</v>
      </c>
      <c r="CQ29" s="282">
        <f>SUMIFS('B4-1销售回款【输入】'!CT$4:CT$123,'B4-1销售回款【输入】'!$C$4:$C$123,$C29,'B4-1销售回款【输入】'!$D$4:$D$123,$D29,'B4-1销售回款【输入】'!$E$4:$E$123,$E29,'B4-1销售回款【输入】'!$J$4:$J$123,$F29)</f>
        <v>0</v>
      </c>
      <c r="CR29" s="282">
        <f>SUMIFS('B4-1销售回款【输入】'!CU$4:CU$123,'B4-1销售回款【输入】'!$C$4:$C$123,$C29,'B4-1销售回款【输入】'!$D$4:$D$123,$D29,'B4-1销售回款【输入】'!$E$4:$E$123,$E29,'B4-1销售回款【输入】'!$J$4:$J$123,$F29)</f>
        <v>0</v>
      </c>
      <c r="CS29" s="282">
        <f>SUMIFS('B4-1销售回款【输入】'!CV$4:CV$123,'B4-1销售回款【输入】'!$C$4:$C$123,$C29,'B4-1销售回款【输入】'!$D$4:$D$123,$D29,'B4-1销售回款【输入】'!$E$4:$E$123,$E29,'B4-1销售回款【输入】'!$J$4:$J$123,$F29)</f>
        <v>0</v>
      </c>
      <c r="CT29" s="282">
        <f>SUMIFS('B4-1销售回款【输入】'!CW$4:CW$123,'B4-1销售回款【输入】'!$C$4:$C$123,$C29,'B4-1销售回款【输入】'!$D$4:$D$123,$D29,'B4-1销售回款【输入】'!$E$4:$E$123,$E29,'B4-1销售回款【输入】'!$J$4:$J$123,$F29)</f>
        <v>0</v>
      </c>
      <c r="CU29" s="282">
        <f>SUMIFS('B4-1销售回款【输入】'!CX$4:CX$123,'B4-1销售回款【输入】'!$C$4:$C$123,$C29,'B4-1销售回款【输入】'!$D$4:$D$123,$D29,'B4-1销售回款【输入】'!$E$4:$E$123,$E29,'B4-1销售回款【输入】'!$J$4:$J$123,$F29)</f>
        <v>0</v>
      </c>
      <c r="CV29" s="282">
        <f>SUMIFS('B4-1销售回款【输入】'!CY$4:CY$123,'B4-1销售回款【输入】'!$C$4:$C$123,$C29,'B4-1销售回款【输入】'!$D$4:$D$123,$D29,'B4-1销售回款【输入】'!$E$4:$E$123,$E29,'B4-1销售回款【输入】'!$J$4:$J$123,$F29)</f>
        <v>0</v>
      </c>
      <c r="CW29" s="282">
        <f>SUMIFS('B4-1销售回款【输入】'!CZ$4:CZ$123,'B4-1销售回款【输入】'!$C$4:$C$123,$C29,'B4-1销售回款【输入】'!$D$4:$D$123,$D29,'B4-1销售回款【输入】'!$E$4:$E$123,$E29,'B4-1销售回款【输入】'!$J$4:$J$123,$F29)</f>
        <v>0</v>
      </c>
      <c r="CX29" s="282">
        <f>SUMIFS('B4-1销售回款【输入】'!DA$4:DA$123,'B4-1销售回款【输入】'!$C$4:$C$123,$C29,'B4-1销售回款【输入】'!$D$4:$D$123,$D29,'B4-1销售回款【输入】'!$E$4:$E$123,$E29,'B4-1销售回款【输入】'!$J$4:$J$123,$F29)</f>
        <v>0</v>
      </c>
      <c r="CY29" s="282">
        <f>SUMIFS('B4-1销售回款【输入】'!DB$4:DB$123,'B4-1销售回款【输入】'!$C$4:$C$123,$C29,'B4-1销售回款【输入】'!$D$4:$D$123,$D29,'B4-1销售回款【输入】'!$E$4:$E$123,$E29,'B4-1销售回款【输入】'!$J$4:$J$123,$F29)</f>
        <v>0</v>
      </c>
      <c r="CZ29" s="282">
        <f>SUMIFS('B4-1销售回款【输入】'!DC$4:DC$123,'B4-1销售回款【输入】'!$C$4:$C$123,$C29,'B4-1销售回款【输入】'!$D$4:$D$123,$D29,'B4-1销售回款【输入】'!$E$4:$E$123,$E29,'B4-1销售回款【输入】'!$J$4:$J$123,$F29)</f>
        <v>0</v>
      </c>
      <c r="DA29" s="282">
        <f>SUMIFS('B4-1销售回款【输入】'!DD$4:DD$123,'B4-1销售回款【输入】'!$C$4:$C$123,$C29,'B4-1销售回款【输入】'!$D$4:$D$123,$D29,'B4-1销售回款【输入】'!$E$4:$E$123,$E29,'B4-1销售回款【输入】'!$J$4:$J$123,$F29)</f>
        <v>0</v>
      </c>
      <c r="DB29" s="282">
        <f>SUMIFS('B4-1销售回款【输入】'!DE$4:DE$123,'B4-1销售回款【输入】'!$C$4:$C$123,$C29,'B4-1销售回款【输入】'!$D$4:$D$123,$D29,'B4-1销售回款【输入】'!$E$4:$E$123,$E29,'B4-1销售回款【输入】'!$J$4:$J$123,$F29)</f>
        <v>0</v>
      </c>
      <c r="DC29" s="282">
        <f>SUMIFS('B4-1销售回款【输入】'!DF$4:DF$123,'B4-1销售回款【输入】'!$C$4:$C$123,$C29,'B4-1销售回款【输入】'!$D$4:$D$123,$D29,'B4-1销售回款【输入】'!$E$4:$E$123,$E29,'B4-1销售回款【输入】'!$J$4:$J$123,$F29)</f>
        <v>0</v>
      </c>
      <c r="DD29" s="282">
        <f>SUMIFS('B4-1销售回款【输入】'!DG$4:DG$123,'B4-1销售回款【输入】'!$C$4:$C$123,$C29,'B4-1销售回款【输入】'!$D$4:$D$123,$D29,'B4-1销售回款【输入】'!$E$4:$E$123,$E29,'B4-1销售回款【输入】'!$J$4:$J$123,$F29)</f>
        <v>0</v>
      </c>
      <c r="DE29" s="282">
        <f>SUMIFS('B4-1销售回款【输入】'!DH$4:DH$123,'B4-1销售回款【输入】'!$C$4:$C$123,$C29,'B4-1销售回款【输入】'!$D$4:$D$123,$D29,'B4-1销售回款【输入】'!$E$4:$E$123,$E29,'B4-1销售回款【输入】'!$J$4:$J$123,$F29)</f>
        <v>0</v>
      </c>
      <c r="DF29" s="282">
        <f>SUMIFS('B4-1销售回款【输入】'!DI$4:DI$123,'B4-1销售回款【输入】'!$C$4:$C$123,$C29,'B4-1销售回款【输入】'!$D$4:$D$123,$D29,'B4-1销售回款【输入】'!$E$4:$E$123,$E29,'B4-1销售回款【输入】'!$J$4:$J$123,$F29)</f>
        <v>0</v>
      </c>
      <c r="DG29" s="282">
        <f>SUMIFS('B4-1销售回款【输入】'!DJ$4:DJ$123,'B4-1销售回款【输入】'!$C$4:$C$123,$C29,'B4-1销售回款【输入】'!$D$4:$D$123,$D29,'B4-1销售回款【输入】'!$E$4:$E$123,$E29,'B4-1销售回款【输入】'!$J$4:$J$123,$F29)</f>
        <v>0</v>
      </c>
      <c r="DH29" s="282">
        <f>SUMIFS('B4-1销售回款【输入】'!DK$4:DK$123,'B4-1销售回款【输入】'!$C$4:$C$123,$C29,'B4-1销售回款【输入】'!$D$4:$D$123,$D29,'B4-1销售回款【输入】'!$E$4:$E$123,$E29,'B4-1销售回款【输入】'!$J$4:$J$123,$F29)</f>
        <v>0</v>
      </c>
      <c r="DI29" s="282">
        <f>SUMIFS('B4-1销售回款【输入】'!DL$4:DL$123,'B4-1销售回款【输入】'!$C$4:$C$123,$C29,'B4-1销售回款【输入】'!$D$4:$D$123,$D29,'B4-1销售回款【输入】'!$E$4:$E$123,$E29,'B4-1销售回款【输入】'!$J$4:$J$123,$F29)</f>
        <v>0</v>
      </c>
      <c r="DJ29" s="282">
        <f>SUMIFS('B4-1销售回款【输入】'!DM$4:DM$123,'B4-1销售回款【输入】'!$C$4:$C$123,$C29,'B4-1销售回款【输入】'!$D$4:$D$123,$D29,'B4-1销售回款【输入】'!$E$4:$E$123,$E29,'B4-1销售回款【输入】'!$J$4:$J$123,$F29)</f>
        <v>0</v>
      </c>
      <c r="DK29" s="282">
        <f>SUMIFS('B4-1销售回款【输入】'!DN$4:DN$123,'B4-1销售回款【输入】'!$C$4:$C$123,$C29,'B4-1销售回款【输入】'!$D$4:$D$123,$D29,'B4-1销售回款【输入】'!$E$4:$E$123,$E29,'B4-1销售回款【输入】'!$J$4:$J$123,$F29)</f>
        <v>0</v>
      </c>
      <c r="DL29" s="282">
        <f>SUMIFS('B4-1销售回款【输入】'!DO$4:DO$123,'B4-1销售回款【输入】'!$C$4:$C$123,$C29,'B4-1销售回款【输入】'!$D$4:$D$123,$D29,'B4-1销售回款【输入】'!$E$4:$E$123,$E29,'B4-1销售回款【输入】'!$J$4:$J$123,$F29)</f>
        <v>0</v>
      </c>
      <c r="DM29" s="282">
        <f>SUMIFS('B4-1销售回款【输入】'!DP$4:DP$123,'B4-1销售回款【输入】'!$C$4:$C$123,$C29,'B4-1销售回款【输入】'!$D$4:$D$123,$D29,'B4-1销售回款【输入】'!$E$4:$E$123,$E29,'B4-1销售回款【输入】'!$J$4:$J$123,$F29)</f>
        <v>0</v>
      </c>
      <c r="DN29" s="282">
        <f>SUMIFS('B4-1销售回款【输入】'!DQ$4:DQ$123,'B4-1销售回款【输入】'!$C$4:$C$123,$C29,'B4-1销售回款【输入】'!$D$4:$D$123,$D29,'B4-1销售回款【输入】'!$E$4:$E$123,$E29,'B4-1销售回款【输入】'!$J$4:$J$123,$F29)</f>
        <v>0</v>
      </c>
      <c r="DO29" s="282">
        <f>SUMIFS('B4-1销售回款【输入】'!DR$4:DR$123,'B4-1销售回款【输入】'!$C$4:$C$123,$C29,'B4-1销售回款【输入】'!$D$4:$D$123,$D29,'B4-1销售回款【输入】'!$E$4:$E$123,$E29,'B4-1销售回款【输入】'!$J$4:$J$123,$F29)</f>
        <v>0</v>
      </c>
      <c r="DP29" s="282">
        <f>SUMIFS('B4-1销售回款【输入】'!DS$4:DS$123,'B4-1销售回款【输入】'!$C$4:$C$123,$C29,'B4-1销售回款【输入】'!$D$4:$D$123,$D29,'B4-1销售回款【输入】'!$E$4:$E$123,$E29,'B4-1销售回款【输入】'!$J$4:$J$123,$F29)</f>
        <v>0</v>
      </c>
      <c r="DQ29" s="282">
        <f>SUMIFS('B4-1销售回款【输入】'!DT$4:DT$123,'B4-1销售回款【输入】'!$C$4:$C$123,$C29,'B4-1销售回款【输入】'!$D$4:$D$123,$D29,'B4-1销售回款【输入】'!$E$4:$E$123,$E29,'B4-1销售回款【输入】'!$J$4:$J$123,$F29)</f>
        <v>0</v>
      </c>
      <c r="DR29" s="282">
        <f>SUMIFS('B4-1销售回款【输入】'!DU$4:DU$123,'B4-1销售回款【输入】'!$C$4:$C$123,$C29,'B4-1销售回款【输入】'!$D$4:$D$123,$D29,'B4-1销售回款【输入】'!$E$4:$E$123,$E29,'B4-1销售回款【输入】'!$J$4:$J$123,$F29)</f>
        <v>0</v>
      </c>
      <c r="DS29" s="282">
        <f>SUMIFS('B4-1销售回款【输入】'!DV$4:DV$123,'B4-1销售回款【输入】'!$C$4:$C$123,$C29,'B4-1销售回款【输入】'!$D$4:$D$123,$D29,'B4-1销售回款【输入】'!$E$4:$E$123,$E29,'B4-1销售回款【输入】'!$J$4:$J$123,$F29)</f>
        <v>0</v>
      </c>
      <c r="DT29" s="282">
        <f>SUMIFS('B4-1销售回款【输入】'!DW$4:DW$123,'B4-1销售回款【输入】'!$C$4:$C$123,$C29,'B4-1销售回款【输入】'!$D$4:$D$123,$D29,'B4-1销售回款【输入】'!$E$4:$E$123,$E29,'B4-1销售回款【输入】'!$J$4:$J$123,$F29)</f>
        <v>0</v>
      </c>
      <c r="DU29" s="282">
        <f>SUMIFS('B4-1销售回款【输入】'!DX$4:DX$123,'B4-1销售回款【输入】'!$C$4:$C$123,$C29,'B4-1销售回款【输入】'!$D$4:$D$123,$D29,'B4-1销售回款【输入】'!$E$4:$E$123,$E29,'B4-1销售回款【输入】'!$J$4:$J$123,$F29)</f>
        <v>0</v>
      </c>
      <c r="DV29" s="282">
        <f>SUMIFS('B4-1销售回款【输入】'!DY$4:DY$123,'B4-1销售回款【输入】'!$C$4:$C$123,$C29,'B4-1销售回款【输入】'!$D$4:$D$123,$D29,'B4-1销售回款【输入】'!$E$4:$E$123,$E29,'B4-1销售回款【输入】'!$J$4:$J$123,$F29)</f>
        <v>0</v>
      </c>
      <c r="DW29" s="282">
        <f>SUMIFS('B4-1销售回款【输入】'!DZ$4:DZ$123,'B4-1销售回款【输入】'!$C$4:$C$123,$C29,'B4-1销售回款【输入】'!$D$4:$D$123,$D29,'B4-1销售回款【输入】'!$E$4:$E$123,$E29,'B4-1销售回款【输入】'!$J$4:$J$123,$F29)</f>
        <v>0</v>
      </c>
      <c r="DX29" s="282">
        <f>SUMIFS('B4-1销售回款【输入】'!EA$4:EA$123,'B4-1销售回款【输入】'!$C$4:$C$123,$C29,'B4-1销售回款【输入】'!$D$4:$D$123,$D29,'B4-1销售回款【输入】'!$E$4:$E$123,$E29,'B4-1销售回款【输入】'!$J$4:$J$123,$F29)</f>
        <v>0</v>
      </c>
      <c r="DY29" s="282">
        <f>SUMIFS('B4-1销售回款【输入】'!EB$4:EB$123,'B4-1销售回款【输入】'!$C$4:$C$123,$C29,'B4-1销售回款【输入】'!$D$4:$D$123,$D29,'B4-1销售回款【输入】'!$E$4:$E$123,$E29,'B4-1销售回款【输入】'!$J$4:$J$123,$F29)</f>
        <v>0</v>
      </c>
      <c r="DZ29" s="282">
        <f>SUMIFS('B4-1销售回款【输入】'!EC$4:EC$123,'B4-1销售回款【输入】'!$C$4:$C$123,$C29,'B4-1销售回款【输入】'!$D$4:$D$123,$D29,'B4-1销售回款【输入】'!$E$4:$E$123,$E29,'B4-1销售回款【输入】'!$J$4:$J$123,$F29)</f>
        <v>0</v>
      </c>
      <c r="EA29" s="282">
        <f>SUMIFS('B4-1销售回款【输入】'!ED$4:ED$123,'B4-1销售回款【输入】'!$C$4:$C$123,$C29,'B4-1销售回款【输入】'!$D$4:$D$123,$D29,'B4-1销售回款【输入】'!$E$4:$E$123,$E29,'B4-1销售回款【输入】'!$J$4:$J$123,$F29)</f>
        <v>0</v>
      </c>
      <c r="EB29" s="282">
        <f>SUMIFS('B4-1销售回款【输入】'!EE$4:EE$123,'B4-1销售回款【输入】'!$C$4:$C$123,$C29,'B4-1销售回款【输入】'!$D$4:$D$123,$D29,'B4-1销售回款【输入】'!$E$4:$E$123,$E29,'B4-1销售回款【输入】'!$J$4:$J$123,$F29)</f>
        <v>0</v>
      </c>
      <c r="EC29" s="282">
        <f>SUMIFS('B4-1销售回款【输入】'!EF$4:EF$123,'B4-1销售回款【输入】'!$C$4:$C$123,$C29,'B4-1销售回款【输入】'!$D$4:$D$123,$D29,'B4-1销售回款【输入】'!$E$4:$E$123,$E29,'B4-1销售回款【输入】'!$J$4:$J$123,$F29)</f>
        <v>0</v>
      </c>
      <c r="ED29" s="284">
        <f>SUMIFS('B4-1销售回款【输入】'!EG$4:EG$123,'B4-1销售回款【输入】'!$C$4:$C$123,$C29,'B4-1销售回款【输入】'!$D$4:$D$123,$D29,'B4-1销售回款【输入】'!$E$4:$E$123,$E29,'B4-1销售回款【输入】'!$J$4:$J$123,$F29)</f>
        <v>0</v>
      </c>
    </row>
    <row r="30" spans="2:134" ht="16.05" customHeight="1" x14ac:dyDescent="0.25">
      <c r="B30" s="1043" t="str">
        <f>B29</f>
        <v/>
      </c>
      <c r="C30" s="159" t="str">
        <f t="shared" si="168"/>
        <v/>
      </c>
      <c r="D30" s="159" t="str">
        <f t="shared" si="29"/>
        <v/>
      </c>
      <c r="E30" s="159" t="str">
        <f t="shared" si="30"/>
        <v/>
      </c>
      <c r="F30" s="149" t="s">
        <v>350</v>
      </c>
      <c r="G30" s="171" t="s">
        <v>355</v>
      </c>
      <c r="H30" s="992"/>
      <c r="I30" s="282"/>
      <c r="J30" s="986" t="s">
        <v>391</v>
      </c>
      <c r="K30" s="461"/>
      <c r="L30" s="297">
        <f>IFERROR(SUM($L27:L27)/$J27,0)</f>
        <v>0</v>
      </c>
      <c r="M30" s="291">
        <f>IFERROR(SUM($L27:M27)/$J27,0)</f>
        <v>0</v>
      </c>
      <c r="N30" s="291">
        <f>IFERROR(SUM($L27:N27)/$J27,0)</f>
        <v>0</v>
      </c>
      <c r="O30" s="291">
        <f>IFERROR(SUM($L27:O27)/$J27,0)</f>
        <v>0</v>
      </c>
      <c r="P30" s="291">
        <f>IFERROR(SUM($L27:P27)/$J27,0)</f>
        <v>0</v>
      </c>
      <c r="Q30" s="291">
        <f>IFERROR(SUM($L27:Q27)/$J27,0)</f>
        <v>0</v>
      </c>
      <c r="R30" s="291">
        <f>IFERROR(SUM($L27:R27)/$J27,0)</f>
        <v>0</v>
      </c>
      <c r="S30" s="291">
        <f>IFERROR(SUM($L27:S27)/$J27,0)</f>
        <v>0</v>
      </c>
      <c r="T30" s="291">
        <f>IFERROR(SUM($L27:T27)/$J27,0)</f>
        <v>0</v>
      </c>
      <c r="U30" s="292">
        <f>IFERROR(SUM($L27:U27)/$J27,0)</f>
        <v>0</v>
      </c>
      <c r="V30" s="290">
        <f>IFERROR(SUM($V27:V27)/$J27,0)</f>
        <v>0</v>
      </c>
      <c r="W30" s="291">
        <f>IFERROR(SUM($V27:W27)/$J27,0)</f>
        <v>0</v>
      </c>
      <c r="X30" s="291">
        <f>IFERROR(SUM($V27:X27)/$J27,0)</f>
        <v>0</v>
      </c>
      <c r="Y30" s="291">
        <f>IFERROR(SUM($V27:Y27)/$J27,0)</f>
        <v>0</v>
      </c>
      <c r="Z30" s="291">
        <f>IFERROR(SUM($V27:Z27)/$J27,0)</f>
        <v>0</v>
      </c>
      <c r="AA30" s="291">
        <f>IFERROR(SUM($V27:AA27)/$J27,0)</f>
        <v>0</v>
      </c>
      <c r="AB30" s="291">
        <f>IFERROR(SUM($V27:AB27)/$J27,0)</f>
        <v>0</v>
      </c>
      <c r="AC30" s="291">
        <f>IFERROR(SUM($V27:AC27)/$J27,0)</f>
        <v>0</v>
      </c>
      <c r="AD30" s="291">
        <f>IFERROR(SUM($V27:AD27)/$J27,0)</f>
        <v>0</v>
      </c>
      <c r="AE30" s="291">
        <f>IFERROR(SUM($V27:AE27)/$J27,0)</f>
        <v>0</v>
      </c>
      <c r="AF30" s="291">
        <f>IFERROR(SUM($V27:AF27)/$J27,0)</f>
        <v>0</v>
      </c>
      <c r="AG30" s="291">
        <f>IFERROR(SUM($V27:AG27)/$J27,0)</f>
        <v>0</v>
      </c>
      <c r="AH30" s="291">
        <f>IFERROR(SUM($V27:AH27)/$J27,0)</f>
        <v>0</v>
      </c>
      <c r="AI30" s="291">
        <f>IFERROR(SUM($V27:AI27)/$J27,0)</f>
        <v>0</v>
      </c>
      <c r="AJ30" s="291">
        <f>IFERROR(SUM($V27:AJ27)/$J27,0)</f>
        <v>0</v>
      </c>
      <c r="AK30" s="291">
        <f>IFERROR(SUM($V27:AK27)/$J27,0)</f>
        <v>0</v>
      </c>
      <c r="AL30" s="291">
        <f>IFERROR(SUM($V27:AL27)/$J27,0)</f>
        <v>0</v>
      </c>
      <c r="AM30" s="291">
        <f>IFERROR(SUM($V27:AM27)/$J27,0)</f>
        <v>0</v>
      </c>
      <c r="AN30" s="291">
        <f>IFERROR(SUM($V27:AN27)/$J27,0)</f>
        <v>0</v>
      </c>
      <c r="AO30" s="291">
        <f>IFERROR(SUM($V27:AO27)/$J27,0)</f>
        <v>0</v>
      </c>
      <c r="AP30" s="291">
        <f>IFERROR(SUM($V27:AP27)/$J27,0)</f>
        <v>0</v>
      </c>
      <c r="AQ30" s="291">
        <f>IFERROR(SUM($V27:AQ27)/$J27,0)</f>
        <v>0</v>
      </c>
      <c r="AR30" s="291">
        <f>IFERROR(SUM($V27:AR27)/$J27,0)</f>
        <v>0</v>
      </c>
      <c r="AS30" s="291">
        <f>IFERROR(SUM($V27:AS27)/$J27,0)</f>
        <v>0</v>
      </c>
      <c r="AT30" s="291">
        <f>IFERROR(SUM($V27:AT27)/$J27,0)</f>
        <v>0</v>
      </c>
      <c r="AU30" s="291">
        <f>IFERROR(SUM($V27:AU27)/$J27,0)</f>
        <v>0</v>
      </c>
      <c r="AV30" s="291">
        <f>IFERROR(SUM($V27:AV27)/$J27,0)</f>
        <v>0</v>
      </c>
      <c r="AW30" s="291">
        <f>IFERROR(SUM($V27:AW27)/$J27,0)</f>
        <v>0</v>
      </c>
      <c r="AX30" s="291">
        <f>IFERROR(SUM($V27:AX27)/$J27,0)</f>
        <v>0</v>
      </c>
      <c r="AY30" s="291">
        <f>IFERROR(SUM($V27:AY27)/$J27,0)</f>
        <v>0</v>
      </c>
      <c r="AZ30" s="291">
        <f>IFERROR(SUM($V27:AZ27)/$J27,0)</f>
        <v>0</v>
      </c>
      <c r="BA30" s="291">
        <f>IFERROR(SUM($V27:BA27)/$J27,0)</f>
        <v>0</v>
      </c>
      <c r="BB30" s="291">
        <f>IFERROR(SUM($V27:BB27)/$J27,0)</f>
        <v>0</v>
      </c>
      <c r="BC30" s="291">
        <f>IFERROR(SUM($V27:BC27)/$J27,0)</f>
        <v>0</v>
      </c>
      <c r="BD30" s="291">
        <f>IFERROR(SUM($V27:BD27)/$J27,0)</f>
        <v>0</v>
      </c>
      <c r="BE30" s="291">
        <f>IFERROR(SUM($V27:BE27)/$J27,0)</f>
        <v>0</v>
      </c>
      <c r="BF30" s="291">
        <f>IFERROR(SUM($V27:BF27)/$J27,0)</f>
        <v>0</v>
      </c>
      <c r="BG30" s="291">
        <f>IFERROR(SUM($V27:BG27)/$J27,0)</f>
        <v>0</v>
      </c>
      <c r="BH30" s="291">
        <f>IFERROR(SUM($V27:BH27)/$J27,0)</f>
        <v>0</v>
      </c>
      <c r="BI30" s="291">
        <f>IFERROR(SUM($V27:BI27)/$J27,0)</f>
        <v>0</v>
      </c>
      <c r="BJ30" s="291">
        <f>IFERROR(SUM($V27:BJ27)/$J27,0)</f>
        <v>0</v>
      </c>
      <c r="BK30" s="291">
        <f>IFERROR(SUM($V27:BK27)/$J27,0)</f>
        <v>0</v>
      </c>
      <c r="BL30" s="291">
        <f>IFERROR(SUM($V27:BL27)/$J27,0)</f>
        <v>0</v>
      </c>
      <c r="BM30" s="291">
        <f>IFERROR(SUM($V27:BM27)/$J27,0)</f>
        <v>0</v>
      </c>
      <c r="BN30" s="291">
        <f>IFERROR(SUM($V27:BN27)/$J27,0)</f>
        <v>0</v>
      </c>
      <c r="BO30" s="291">
        <f>IFERROR(SUM($V27:BO27)/$J27,0)</f>
        <v>0</v>
      </c>
      <c r="BP30" s="291">
        <f>IFERROR(SUM($V27:BP27)/$J27,0)</f>
        <v>0</v>
      </c>
      <c r="BQ30" s="291">
        <f>IFERROR(SUM($V27:BQ27)/$J27,0)</f>
        <v>0</v>
      </c>
      <c r="BR30" s="291">
        <f>IFERROR(SUM($V27:BR27)/$J27,0)</f>
        <v>0</v>
      </c>
      <c r="BS30" s="291">
        <f>IFERROR(SUM($V27:BS27)/$J27,0)</f>
        <v>0</v>
      </c>
      <c r="BT30" s="291">
        <f>IFERROR(SUM($V27:BT27)/$J27,0)</f>
        <v>0</v>
      </c>
      <c r="BU30" s="291">
        <f>IFERROR(SUM($V27:BU27)/$J27,0)</f>
        <v>0</v>
      </c>
      <c r="BV30" s="291">
        <f>IFERROR(SUM($V27:BV27)/$J27,0)</f>
        <v>0</v>
      </c>
      <c r="BW30" s="291">
        <f>IFERROR(SUM($V27:BW27)/$J27,0)</f>
        <v>0</v>
      </c>
      <c r="BX30" s="291">
        <f>IFERROR(SUM($V27:BX27)/$J27,0)</f>
        <v>0</v>
      </c>
      <c r="BY30" s="291">
        <f>IFERROR(SUM($V27:BY27)/$J27,0)</f>
        <v>0</v>
      </c>
      <c r="BZ30" s="291">
        <f>IFERROR(SUM($V27:BZ27)/$J27,0)</f>
        <v>0</v>
      </c>
      <c r="CA30" s="291">
        <f>IFERROR(SUM($V27:CA27)/$J27,0)</f>
        <v>0</v>
      </c>
      <c r="CB30" s="291">
        <f>IFERROR(SUM($V27:CB27)/$J27,0)</f>
        <v>0</v>
      </c>
      <c r="CC30" s="291">
        <f>IFERROR(SUM($V27:CC27)/$J27,0)</f>
        <v>0</v>
      </c>
      <c r="CD30" s="291">
        <f>IFERROR(SUM($V27:CD27)/$J27,0)</f>
        <v>0</v>
      </c>
      <c r="CE30" s="291">
        <f>IFERROR(SUM($V27:CE27)/$J27,0)</f>
        <v>0</v>
      </c>
      <c r="CF30" s="291">
        <f>IFERROR(SUM($V27:CF27)/$J27,0)</f>
        <v>0</v>
      </c>
      <c r="CG30" s="291">
        <f>IFERROR(SUM($V27:CG27)/$J27,0)</f>
        <v>0</v>
      </c>
      <c r="CH30" s="291">
        <f>IFERROR(SUM($V27:CH27)/$J27,0)</f>
        <v>0</v>
      </c>
      <c r="CI30" s="291">
        <f>IFERROR(SUM($V27:CI27)/$J27,0)</f>
        <v>0</v>
      </c>
      <c r="CJ30" s="291">
        <f>IFERROR(SUM($V27:CJ27)/$J27,0)</f>
        <v>0</v>
      </c>
      <c r="CK30" s="291">
        <f>IFERROR(SUM($V27:CK27)/$J27,0)</f>
        <v>0</v>
      </c>
      <c r="CL30" s="291">
        <f>IFERROR(SUM($V27:CL27)/$J27,0)</f>
        <v>0</v>
      </c>
      <c r="CM30" s="291">
        <f>IFERROR(SUM($V27:CM27)/$J27,0)</f>
        <v>0</v>
      </c>
      <c r="CN30" s="291">
        <f>IFERROR(SUM($V27:CN27)/$J27,0)</f>
        <v>0</v>
      </c>
      <c r="CO30" s="291">
        <f>IFERROR(SUM($V27:CO27)/$J27,0)</f>
        <v>0</v>
      </c>
      <c r="CP30" s="291">
        <f>IFERROR(SUM($V27:CP27)/$J27,0)</f>
        <v>0</v>
      </c>
      <c r="CQ30" s="291">
        <f>IFERROR(SUM($V27:CQ27)/$J27,0)</f>
        <v>0</v>
      </c>
      <c r="CR30" s="291">
        <f>IFERROR(SUM($V27:CR27)/$J27,0)</f>
        <v>0</v>
      </c>
      <c r="CS30" s="291">
        <f>IFERROR(SUM($V27:CS27)/$J27,0)</f>
        <v>0</v>
      </c>
      <c r="CT30" s="291">
        <f>IFERROR(SUM($V27:CT27)/$J27,0)</f>
        <v>0</v>
      </c>
      <c r="CU30" s="291">
        <f>IFERROR(SUM($V27:CU27)/$J27,0)</f>
        <v>0</v>
      </c>
      <c r="CV30" s="291">
        <f>IFERROR(SUM($V27:CV27)/$J27,0)</f>
        <v>0</v>
      </c>
      <c r="CW30" s="291">
        <f>IFERROR(SUM($V27:CW27)/$J27,0)</f>
        <v>0</v>
      </c>
      <c r="CX30" s="291">
        <f>IFERROR(SUM($V27:CX27)/$J27,0)</f>
        <v>0</v>
      </c>
      <c r="CY30" s="291">
        <f>IFERROR(SUM($V27:CY27)/$J27,0)</f>
        <v>0</v>
      </c>
      <c r="CZ30" s="291">
        <f>IFERROR(SUM($V27:CZ27)/$J27,0)</f>
        <v>0</v>
      </c>
      <c r="DA30" s="291">
        <f>IFERROR(SUM($V27:DA27)/$J27,0)</f>
        <v>0</v>
      </c>
      <c r="DB30" s="291">
        <f>IFERROR(SUM($V27:DB27)/$J27,0)</f>
        <v>0</v>
      </c>
      <c r="DC30" s="291">
        <f>IFERROR(SUM($V27:DC27)/$J27,0)</f>
        <v>0</v>
      </c>
      <c r="DD30" s="291">
        <f>IFERROR(SUM($V27:DD27)/$J27,0)</f>
        <v>0</v>
      </c>
      <c r="DE30" s="291">
        <f>IFERROR(SUM($V27:DE27)/$J27,0)</f>
        <v>0</v>
      </c>
      <c r="DF30" s="291">
        <f>IFERROR(SUM($V27:DF27)/$J27,0)</f>
        <v>0</v>
      </c>
      <c r="DG30" s="291">
        <f>IFERROR(SUM($V27:DG27)/$J27,0)</f>
        <v>0</v>
      </c>
      <c r="DH30" s="291">
        <f>IFERROR(SUM($V27:DH27)/$J27,0)</f>
        <v>0</v>
      </c>
      <c r="DI30" s="291">
        <f>IFERROR(SUM($V27:DI27)/$J27,0)</f>
        <v>0</v>
      </c>
      <c r="DJ30" s="291">
        <f>IFERROR(SUM($V27:DJ27)/$J27,0)</f>
        <v>0</v>
      </c>
      <c r="DK30" s="291">
        <f>IFERROR(SUM($V27:DK27)/$J27,0)</f>
        <v>0</v>
      </c>
      <c r="DL30" s="291">
        <f>IFERROR(SUM($V27:DL27)/$J27,0)</f>
        <v>0</v>
      </c>
      <c r="DM30" s="291">
        <f>IFERROR(SUM($V27:DM27)/$J27,0)</f>
        <v>0</v>
      </c>
      <c r="DN30" s="291">
        <f>IFERROR(SUM($V27:DN27)/$J27,0)</f>
        <v>0</v>
      </c>
      <c r="DO30" s="291">
        <f>IFERROR(SUM($V27:DO27)/$J27,0)</f>
        <v>0</v>
      </c>
      <c r="DP30" s="291">
        <f>IFERROR(SUM($V27:DP27)/$J27,0)</f>
        <v>0</v>
      </c>
      <c r="DQ30" s="291">
        <f>IFERROR(SUM($V27:DQ27)/$J27,0)</f>
        <v>0</v>
      </c>
      <c r="DR30" s="291">
        <f>IFERROR(SUM($V27:DR27)/$J27,0)</f>
        <v>0</v>
      </c>
      <c r="DS30" s="291">
        <f>IFERROR(SUM($V27:DS27)/$J27,0)</f>
        <v>0</v>
      </c>
      <c r="DT30" s="291">
        <f>IFERROR(SUM($V27:DT27)/$J27,0)</f>
        <v>0</v>
      </c>
      <c r="DU30" s="291">
        <f>IFERROR(SUM($V27:DU27)/$J27,0)</f>
        <v>0</v>
      </c>
      <c r="DV30" s="291">
        <f>IFERROR(SUM($V27:DV27)/$J27,0)</f>
        <v>0</v>
      </c>
      <c r="DW30" s="291">
        <f>IFERROR(SUM($V27:DW27)/$J27,0)</f>
        <v>0</v>
      </c>
      <c r="DX30" s="291">
        <f>IFERROR(SUM($V27:DX27)/$J27,0)</f>
        <v>0</v>
      </c>
      <c r="DY30" s="291">
        <f>IFERROR(SUM($V27:DY27)/$J27,0)</f>
        <v>0</v>
      </c>
      <c r="DZ30" s="291">
        <f>IFERROR(SUM($V27:DZ27)/$J27,0)</f>
        <v>0</v>
      </c>
      <c r="EA30" s="291">
        <f>IFERROR(SUM($V27:EA27)/$J27,0)</f>
        <v>0</v>
      </c>
      <c r="EB30" s="291">
        <f>IFERROR(SUM($V27:EB27)/$J27,0)</f>
        <v>0</v>
      </c>
      <c r="EC30" s="291">
        <f>IFERROR(SUM($V27:EC27)/$J27,0)</f>
        <v>0</v>
      </c>
      <c r="ED30" s="292">
        <f>IFERROR(SUM($V27:ED27)/$J27,0)</f>
        <v>0</v>
      </c>
    </row>
    <row r="31" spans="2:134" ht="16.05" customHeight="1" thickBot="1" x14ac:dyDescent="0.3">
      <c r="B31" s="1044" t="str">
        <f>B30</f>
        <v/>
      </c>
      <c r="C31" s="289" t="str">
        <f t="shared" si="168"/>
        <v/>
      </c>
      <c r="D31" s="289" t="str">
        <f t="shared" si="29"/>
        <v/>
      </c>
      <c r="E31" s="289" t="str">
        <f t="shared" si="30"/>
        <v/>
      </c>
      <c r="F31" s="240" t="s">
        <v>351</v>
      </c>
      <c r="G31" s="254" t="s">
        <v>355</v>
      </c>
      <c r="H31" s="993"/>
      <c r="I31" s="286"/>
      <c r="J31" s="987" t="s">
        <v>391</v>
      </c>
      <c r="K31" s="462"/>
      <c r="L31" s="298">
        <f>IFERROR(SUM($L29:L29)/SUM($L27:L27),0)</f>
        <v>0</v>
      </c>
      <c r="M31" s="294">
        <f>IFERROR(SUM($L29:M29)/SUM($L27:M27),0)</f>
        <v>0</v>
      </c>
      <c r="N31" s="294">
        <f>IFERROR(SUM($L29:N29)/SUM($L27:N27),0)</f>
        <v>0</v>
      </c>
      <c r="O31" s="294">
        <f>IFERROR(SUM($L29:O29)/SUM($L27:O27),0)</f>
        <v>0</v>
      </c>
      <c r="P31" s="294">
        <f>IFERROR(SUM($L29:P29)/SUM($L27:P27),0)</f>
        <v>0</v>
      </c>
      <c r="Q31" s="294">
        <f>IFERROR(SUM($L29:Q29)/SUM($L27:Q27),0)</f>
        <v>0</v>
      </c>
      <c r="R31" s="294">
        <f>IFERROR(SUM($L29:R29)/SUM($L27:R27),0)</f>
        <v>0</v>
      </c>
      <c r="S31" s="294">
        <f>IFERROR(SUM($L29:S29)/SUM($L27:S27),0)</f>
        <v>0</v>
      </c>
      <c r="T31" s="294">
        <f>IFERROR(SUM($L29:T29)/SUM($L27:T27),0)</f>
        <v>0</v>
      </c>
      <c r="U31" s="295">
        <f>IFERROR(SUM($L29:U29)/SUM($L27:U27),0)</f>
        <v>0</v>
      </c>
      <c r="V31" s="293">
        <f>IFERROR(SUM($V29:V29)/SUM($V27:V27),0)</f>
        <v>0</v>
      </c>
      <c r="W31" s="294">
        <f>IFERROR(SUM($V29:W29)/SUM($V27:W27),0)</f>
        <v>0</v>
      </c>
      <c r="X31" s="294">
        <f>IFERROR(SUM($V29:X29)/SUM($V27:X27),0)</f>
        <v>0</v>
      </c>
      <c r="Y31" s="294">
        <f>IFERROR(SUM($V29:Y29)/SUM($V27:Y27),0)</f>
        <v>0</v>
      </c>
      <c r="Z31" s="294">
        <f>IFERROR(SUM($V29:Z29)/SUM($V27:Z27),0)</f>
        <v>0</v>
      </c>
      <c r="AA31" s="294">
        <f>IFERROR(SUM($V29:AA29)/SUM($V27:AA27),0)</f>
        <v>0</v>
      </c>
      <c r="AB31" s="294">
        <f>IFERROR(SUM($V29:AB29)/SUM($V27:AB27),0)</f>
        <v>0</v>
      </c>
      <c r="AC31" s="294">
        <f>IFERROR(SUM($V29:AC29)/SUM($V27:AC27),0)</f>
        <v>0</v>
      </c>
      <c r="AD31" s="294">
        <f>IFERROR(SUM($V29:AD29)/SUM($V27:AD27),0)</f>
        <v>0</v>
      </c>
      <c r="AE31" s="294">
        <f>IFERROR(SUM($V29:AE29)/SUM($V27:AE27),0)</f>
        <v>0</v>
      </c>
      <c r="AF31" s="294">
        <f>IFERROR(SUM($V29:AF29)/SUM($V27:AF27),0)</f>
        <v>0</v>
      </c>
      <c r="AG31" s="294">
        <f>IFERROR(SUM($V29:AG29)/SUM($V27:AG27),0)</f>
        <v>0</v>
      </c>
      <c r="AH31" s="294">
        <f>IFERROR(SUM($V29:AH29)/SUM($V27:AH27),0)</f>
        <v>0</v>
      </c>
      <c r="AI31" s="294">
        <f>IFERROR(SUM($V29:AI29)/SUM($V27:AI27),0)</f>
        <v>0</v>
      </c>
      <c r="AJ31" s="294">
        <f>IFERROR(SUM($V29:AJ29)/SUM($V27:AJ27),0)</f>
        <v>0</v>
      </c>
      <c r="AK31" s="294">
        <f>IFERROR(SUM($V29:AK29)/SUM($V27:AK27),0)</f>
        <v>0</v>
      </c>
      <c r="AL31" s="294">
        <f>IFERROR(SUM($V29:AL29)/SUM($V27:AL27),0)</f>
        <v>0</v>
      </c>
      <c r="AM31" s="294">
        <f>IFERROR(SUM($V29:AM29)/SUM($V27:AM27),0)</f>
        <v>0</v>
      </c>
      <c r="AN31" s="294">
        <f>IFERROR(SUM($V29:AN29)/SUM($V27:AN27),0)</f>
        <v>0</v>
      </c>
      <c r="AO31" s="294">
        <f>IFERROR(SUM($V29:AO29)/SUM($V27:AO27),0)</f>
        <v>0</v>
      </c>
      <c r="AP31" s="294">
        <f>IFERROR(SUM($V29:AP29)/SUM($V27:AP27),0)</f>
        <v>0</v>
      </c>
      <c r="AQ31" s="294">
        <f>IFERROR(SUM($V29:AQ29)/SUM($V27:AQ27),0)</f>
        <v>0</v>
      </c>
      <c r="AR31" s="294">
        <f>IFERROR(SUM($V29:AR29)/SUM($V27:AR27),0)</f>
        <v>0</v>
      </c>
      <c r="AS31" s="294">
        <f>IFERROR(SUM($V29:AS29)/SUM($V27:AS27),0)</f>
        <v>0</v>
      </c>
      <c r="AT31" s="294">
        <f>IFERROR(SUM($V29:AT29)/SUM($V27:AT27),0)</f>
        <v>0</v>
      </c>
      <c r="AU31" s="294">
        <f>IFERROR(SUM($V29:AU29)/SUM($V27:AU27),0)</f>
        <v>0</v>
      </c>
      <c r="AV31" s="294">
        <f>IFERROR(SUM($V29:AV29)/SUM($V27:AV27),0)</f>
        <v>0</v>
      </c>
      <c r="AW31" s="294">
        <f>IFERROR(SUM($V29:AW29)/SUM($V27:AW27),0)</f>
        <v>0</v>
      </c>
      <c r="AX31" s="294">
        <f>IFERROR(SUM($V29:AX29)/SUM($V27:AX27),0)</f>
        <v>0</v>
      </c>
      <c r="AY31" s="294">
        <f>IFERROR(SUM($V29:AY29)/SUM($V27:AY27),0)</f>
        <v>0</v>
      </c>
      <c r="AZ31" s="294">
        <f>IFERROR(SUM($V29:AZ29)/SUM($V27:AZ27),0)</f>
        <v>0</v>
      </c>
      <c r="BA31" s="294">
        <f>IFERROR(SUM($V29:BA29)/SUM($V27:BA27),0)</f>
        <v>0</v>
      </c>
      <c r="BB31" s="294">
        <f>IFERROR(SUM($V29:BB29)/SUM($V27:BB27),0)</f>
        <v>0</v>
      </c>
      <c r="BC31" s="294">
        <f>IFERROR(SUM($V29:BC29)/SUM($V27:BC27),0)</f>
        <v>0</v>
      </c>
      <c r="BD31" s="294">
        <f>IFERROR(SUM($V29:BD29)/SUM($V27:BD27),0)</f>
        <v>0</v>
      </c>
      <c r="BE31" s="294">
        <f>IFERROR(SUM($V29:BE29)/SUM($V27:BE27),0)</f>
        <v>0</v>
      </c>
      <c r="BF31" s="294">
        <f>IFERROR(SUM($V29:BF29)/SUM($V27:BF27),0)</f>
        <v>0</v>
      </c>
      <c r="BG31" s="294">
        <f>IFERROR(SUM($V29:BG29)/SUM($V27:BG27),0)</f>
        <v>0</v>
      </c>
      <c r="BH31" s="294">
        <f>IFERROR(SUM($V29:BH29)/SUM($V27:BH27),0)</f>
        <v>0</v>
      </c>
      <c r="BI31" s="294">
        <f>IFERROR(SUM($V29:BI29)/SUM($V27:BI27),0)</f>
        <v>0</v>
      </c>
      <c r="BJ31" s="294">
        <f>IFERROR(SUM($V29:BJ29)/SUM($V27:BJ27),0)</f>
        <v>0</v>
      </c>
      <c r="BK31" s="294">
        <f>IFERROR(SUM($V29:BK29)/SUM($V27:BK27),0)</f>
        <v>0</v>
      </c>
      <c r="BL31" s="294">
        <f>IFERROR(SUM($V29:BL29)/SUM($V27:BL27),0)</f>
        <v>0</v>
      </c>
      <c r="BM31" s="294">
        <f>IFERROR(SUM($V29:BM29)/SUM($V27:BM27),0)</f>
        <v>0</v>
      </c>
      <c r="BN31" s="294">
        <f>IFERROR(SUM($V29:BN29)/SUM($V27:BN27),0)</f>
        <v>0</v>
      </c>
      <c r="BO31" s="294">
        <f>IFERROR(SUM($V29:BO29)/SUM($V27:BO27),0)</f>
        <v>0</v>
      </c>
      <c r="BP31" s="294">
        <f>IFERROR(SUM($V29:BP29)/SUM($V27:BP27),0)</f>
        <v>0</v>
      </c>
      <c r="BQ31" s="294">
        <f>IFERROR(SUM($V29:BQ29)/SUM($V27:BQ27),0)</f>
        <v>0</v>
      </c>
      <c r="BR31" s="294">
        <f>IFERROR(SUM($V29:BR29)/SUM($V27:BR27),0)</f>
        <v>0</v>
      </c>
      <c r="BS31" s="294">
        <f>IFERROR(SUM($V29:BS29)/SUM($V27:BS27),0)</f>
        <v>0</v>
      </c>
      <c r="BT31" s="294">
        <f>IFERROR(SUM($V29:BT29)/SUM($V27:BT27),0)</f>
        <v>0</v>
      </c>
      <c r="BU31" s="294">
        <f>IFERROR(SUM($V29:BU29)/SUM($V27:BU27),0)</f>
        <v>0</v>
      </c>
      <c r="BV31" s="294">
        <f>IFERROR(SUM($V29:BV29)/SUM($V27:BV27),0)</f>
        <v>0</v>
      </c>
      <c r="BW31" s="294">
        <f>IFERROR(SUM($V29:BW29)/SUM($V27:BW27),0)</f>
        <v>0</v>
      </c>
      <c r="BX31" s="294">
        <f>IFERROR(SUM($V29:BX29)/SUM($V27:BX27),0)</f>
        <v>0</v>
      </c>
      <c r="BY31" s="294">
        <f>IFERROR(SUM($V29:BY29)/SUM($V27:BY27),0)</f>
        <v>0</v>
      </c>
      <c r="BZ31" s="294">
        <f>IFERROR(SUM($V29:BZ29)/SUM($V27:BZ27),0)</f>
        <v>0</v>
      </c>
      <c r="CA31" s="294">
        <f>IFERROR(SUM($V29:CA29)/SUM($V27:CA27),0)</f>
        <v>0</v>
      </c>
      <c r="CB31" s="294">
        <f>IFERROR(SUM($V29:CB29)/SUM($V27:CB27),0)</f>
        <v>0</v>
      </c>
      <c r="CC31" s="294">
        <f>IFERROR(SUM($V29:CC29)/SUM($V27:CC27),0)</f>
        <v>0</v>
      </c>
      <c r="CD31" s="294">
        <f>IFERROR(SUM($V29:CD29)/SUM($V27:CD27),0)</f>
        <v>0</v>
      </c>
      <c r="CE31" s="294">
        <f>IFERROR(SUM($V29:CE29)/SUM($V27:CE27),0)</f>
        <v>0</v>
      </c>
      <c r="CF31" s="294">
        <f>IFERROR(SUM($V29:CF29)/SUM($V27:CF27),0)</f>
        <v>0</v>
      </c>
      <c r="CG31" s="294">
        <f>IFERROR(SUM($V29:CG29)/SUM($V27:CG27),0)</f>
        <v>0</v>
      </c>
      <c r="CH31" s="294">
        <f>IFERROR(SUM($V29:CH29)/SUM($V27:CH27),0)</f>
        <v>0</v>
      </c>
      <c r="CI31" s="294">
        <f>IFERROR(SUM($V29:CI29)/SUM($V27:CI27),0)</f>
        <v>0</v>
      </c>
      <c r="CJ31" s="294">
        <f>IFERROR(SUM($V29:CJ29)/SUM($V27:CJ27),0)</f>
        <v>0</v>
      </c>
      <c r="CK31" s="294">
        <f>IFERROR(SUM($V29:CK29)/SUM($V27:CK27),0)</f>
        <v>0</v>
      </c>
      <c r="CL31" s="294">
        <f>IFERROR(SUM($V29:CL29)/SUM($V27:CL27),0)</f>
        <v>0</v>
      </c>
      <c r="CM31" s="294">
        <f>IFERROR(SUM($V29:CM29)/SUM($V27:CM27),0)</f>
        <v>0</v>
      </c>
      <c r="CN31" s="294">
        <f>IFERROR(SUM($V29:CN29)/SUM($V27:CN27),0)</f>
        <v>0</v>
      </c>
      <c r="CO31" s="294">
        <f>IFERROR(SUM($V29:CO29)/SUM($V27:CO27),0)</f>
        <v>0</v>
      </c>
      <c r="CP31" s="294">
        <f>IFERROR(SUM($V29:CP29)/SUM($V27:CP27),0)</f>
        <v>0</v>
      </c>
      <c r="CQ31" s="294">
        <f>IFERROR(SUM($V29:CQ29)/SUM($V27:CQ27),0)</f>
        <v>0</v>
      </c>
      <c r="CR31" s="294">
        <f>IFERROR(SUM($V29:CR29)/SUM($V27:CR27),0)</f>
        <v>0</v>
      </c>
      <c r="CS31" s="294">
        <f>IFERROR(SUM($V29:CS29)/SUM($V27:CS27),0)</f>
        <v>0</v>
      </c>
      <c r="CT31" s="294">
        <f>IFERROR(SUM($V29:CT29)/SUM($V27:CT27),0)</f>
        <v>0</v>
      </c>
      <c r="CU31" s="294">
        <f>IFERROR(SUM($V29:CU29)/SUM($V27:CU27),0)</f>
        <v>0</v>
      </c>
      <c r="CV31" s="294">
        <f>IFERROR(SUM($V29:CV29)/SUM($V27:CV27),0)</f>
        <v>0</v>
      </c>
      <c r="CW31" s="294">
        <f>IFERROR(SUM($V29:CW29)/SUM($V27:CW27),0)</f>
        <v>0</v>
      </c>
      <c r="CX31" s="294">
        <f>IFERROR(SUM($V29:CX29)/SUM($V27:CX27),0)</f>
        <v>0</v>
      </c>
      <c r="CY31" s="294">
        <f>IFERROR(SUM($V29:CY29)/SUM($V27:CY27),0)</f>
        <v>0</v>
      </c>
      <c r="CZ31" s="294">
        <f>IFERROR(SUM($V29:CZ29)/SUM($V27:CZ27),0)</f>
        <v>0</v>
      </c>
      <c r="DA31" s="294">
        <f>IFERROR(SUM($V29:DA29)/SUM($V27:DA27),0)</f>
        <v>0</v>
      </c>
      <c r="DB31" s="294">
        <f>IFERROR(SUM($V29:DB29)/SUM($V27:DB27),0)</f>
        <v>0</v>
      </c>
      <c r="DC31" s="294">
        <f>IFERROR(SUM($V29:DC29)/SUM($V27:DC27),0)</f>
        <v>0</v>
      </c>
      <c r="DD31" s="294">
        <f>IFERROR(SUM($V29:DD29)/SUM($V27:DD27),0)</f>
        <v>0</v>
      </c>
      <c r="DE31" s="294">
        <f>IFERROR(SUM($V29:DE29)/SUM($V27:DE27),0)</f>
        <v>0</v>
      </c>
      <c r="DF31" s="294">
        <f>IFERROR(SUM($V29:DF29)/SUM($V27:DF27),0)</f>
        <v>0</v>
      </c>
      <c r="DG31" s="294">
        <f>IFERROR(SUM($V29:DG29)/SUM($V27:DG27),0)</f>
        <v>0</v>
      </c>
      <c r="DH31" s="294">
        <f>IFERROR(SUM($V29:DH29)/SUM($V27:DH27),0)</f>
        <v>0</v>
      </c>
      <c r="DI31" s="294">
        <f>IFERROR(SUM($V29:DI29)/SUM($V27:DI27),0)</f>
        <v>0</v>
      </c>
      <c r="DJ31" s="294">
        <f>IFERROR(SUM($V29:DJ29)/SUM($V27:DJ27),0)</f>
        <v>0</v>
      </c>
      <c r="DK31" s="294">
        <f>IFERROR(SUM($V29:DK29)/SUM($V27:DK27),0)</f>
        <v>0</v>
      </c>
      <c r="DL31" s="294">
        <f>IFERROR(SUM($V29:DL29)/SUM($V27:DL27),0)</f>
        <v>0</v>
      </c>
      <c r="DM31" s="294">
        <f>IFERROR(SUM($V29:DM29)/SUM($V27:DM27),0)</f>
        <v>0</v>
      </c>
      <c r="DN31" s="294">
        <f>IFERROR(SUM($V29:DN29)/SUM($V27:DN27),0)</f>
        <v>0</v>
      </c>
      <c r="DO31" s="294">
        <f>IFERROR(SUM($V29:DO29)/SUM($V27:DO27),0)</f>
        <v>0</v>
      </c>
      <c r="DP31" s="294">
        <f>IFERROR(SUM($V29:DP29)/SUM($V27:DP27),0)</f>
        <v>0</v>
      </c>
      <c r="DQ31" s="294">
        <f>IFERROR(SUM($V29:DQ29)/SUM($V27:DQ27),0)</f>
        <v>0</v>
      </c>
      <c r="DR31" s="294">
        <f>IFERROR(SUM($V29:DR29)/SUM($V27:DR27),0)</f>
        <v>0</v>
      </c>
      <c r="DS31" s="294">
        <f>IFERROR(SUM($V29:DS29)/SUM($V27:DS27),0)</f>
        <v>0</v>
      </c>
      <c r="DT31" s="294">
        <f>IFERROR(SUM($V29:DT29)/SUM($V27:DT27),0)</f>
        <v>0</v>
      </c>
      <c r="DU31" s="294">
        <f>IFERROR(SUM($V29:DU29)/SUM($V27:DU27),0)</f>
        <v>0</v>
      </c>
      <c r="DV31" s="294">
        <f>IFERROR(SUM($V29:DV29)/SUM($V27:DV27),0)</f>
        <v>0</v>
      </c>
      <c r="DW31" s="294">
        <f>IFERROR(SUM($V29:DW29)/SUM($V27:DW27),0)</f>
        <v>0</v>
      </c>
      <c r="DX31" s="294">
        <f>IFERROR(SUM($V29:DX29)/SUM($V27:DX27),0)</f>
        <v>0</v>
      </c>
      <c r="DY31" s="294">
        <f>IFERROR(SUM($V29:DY29)/SUM($V27:DY27),0)</f>
        <v>0</v>
      </c>
      <c r="DZ31" s="294">
        <f>IFERROR(SUM($V29:DZ29)/SUM($V27:DZ27),0)</f>
        <v>0</v>
      </c>
      <c r="EA31" s="294">
        <f>IFERROR(SUM($V29:EA29)/SUM($V27:EA27),0)</f>
        <v>0</v>
      </c>
      <c r="EB31" s="294">
        <f>IFERROR(SUM($V29:EB29)/SUM($V27:EB27),0)</f>
        <v>0</v>
      </c>
      <c r="EC31" s="294">
        <f>IFERROR(SUM($V29:EC29)/SUM($V27:EC27),0)</f>
        <v>0</v>
      </c>
      <c r="ED31" s="295">
        <f>IFERROR(SUM($V29:ED29)/SUM($V27:ED27),0)</f>
        <v>0</v>
      </c>
    </row>
    <row r="32" spans="2:134" ht="16.05" customHeight="1" x14ac:dyDescent="0.25">
      <c r="B32" s="1042" t="str">
        <f>'B2-规划信息'!AK31</f>
        <v/>
      </c>
      <c r="C32" s="288" t="str">
        <f>IF($B32="","",$B$9)</f>
        <v/>
      </c>
      <c r="D32" s="288" t="str">
        <f>IF($B32="","",VLOOKUP($B32,'B2-规划信息'!$W$28:$Y$47,2,0))</f>
        <v/>
      </c>
      <c r="E32" s="288" t="str">
        <f>IF($B32="","",VLOOKUP($B32,'B2-规划信息'!$W$28:$Y$47,3,0))</f>
        <v/>
      </c>
      <c r="F32" s="239" t="str">
        <f>"签约"&amp;IF(D32="车位","个数","面积")</f>
        <v>签约面积</v>
      </c>
      <c r="G32" s="253" t="s">
        <v>352</v>
      </c>
      <c r="H32" s="991">
        <f>SUMIFS('B4-1销售回款【输入】'!L$4:L$123,'B4-1销售回款【输入】'!$C$4:$C$123,$C32,'B4-1销售回款【输入】'!$D$4:$D$123,$D32,'B4-1销售回款【输入】'!$E$4:$E$123,$E32,'B4-1销售回款【输入】'!$J$4:$J$123,$F32)</f>
        <v>0</v>
      </c>
      <c r="I32" s="278">
        <f>J32-H32</f>
        <v>0</v>
      </c>
      <c r="J32" s="988">
        <f>SUM(V32:ED32)</f>
        <v>0</v>
      </c>
      <c r="K32" s="463">
        <f ca="1">SUM(OFFSET(V32,,,1,MATCH('B1-基本信息'!$C$12,$V$3:$ED$3,1)))</f>
        <v>0</v>
      </c>
      <c r="L32" s="279">
        <f>SUMIF($V$1:$ED$1,L$3,$V32:$ED32)</f>
        <v>0</v>
      </c>
      <c r="M32" s="278">
        <f t="shared" ref="M32:U33" si="292">SUMIF($V$1:$ED$1,M$3,$V32:$ED32)</f>
        <v>0</v>
      </c>
      <c r="N32" s="278">
        <f t="shared" si="292"/>
        <v>0</v>
      </c>
      <c r="O32" s="278">
        <f t="shared" si="292"/>
        <v>0</v>
      </c>
      <c r="P32" s="278">
        <f t="shared" si="292"/>
        <v>0</v>
      </c>
      <c r="Q32" s="278">
        <f t="shared" si="292"/>
        <v>0</v>
      </c>
      <c r="R32" s="278">
        <f t="shared" si="292"/>
        <v>0</v>
      </c>
      <c r="S32" s="278">
        <f t="shared" si="292"/>
        <v>0</v>
      </c>
      <c r="T32" s="278">
        <f t="shared" si="292"/>
        <v>0</v>
      </c>
      <c r="U32" s="280">
        <f t="shared" si="292"/>
        <v>0</v>
      </c>
      <c r="V32" s="281">
        <f>SUMIFS('B4-1销售回款【输入】'!Y$4:Y$123,'B4-1销售回款【输入】'!$C$4:$C$123,$C32,'B4-1销售回款【输入】'!$D$4:$D$123,$D32,'B4-1销售回款【输入】'!$E$4:$E$123,$E32,'B4-1销售回款【输入】'!$J$4:$J$123,$F32)</f>
        <v>0</v>
      </c>
      <c r="W32" s="278">
        <f>SUMIFS('B4-1销售回款【输入】'!Z$4:Z$123,'B4-1销售回款【输入】'!$C$4:$C$123,$C32,'B4-1销售回款【输入】'!$D$4:$D$123,$D32,'B4-1销售回款【输入】'!$E$4:$E$123,$E32,'B4-1销售回款【输入】'!$J$4:$J$123,$F32)</f>
        <v>0</v>
      </c>
      <c r="X32" s="278">
        <f>SUMIFS('B4-1销售回款【输入】'!AA$4:AA$123,'B4-1销售回款【输入】'!$C$4:$C$123,$C32,'B4-1销售回款【输入】'!$D$4:$D$123,$D32,'B4-1销售回款【输入】'!$E$4:$E$123,$E32,'B4-1销售回款【输入】'!$J$4:$J$123,$F32)</f>
        <v>0</v>
      </c>
      <c r="Y32" s="278">
        <f>SUMIFS('B4-1销售回款【输入】'!AB$4:AB$123,'B4-1销售回款【输入】'!$C$4:$C$123,$C32,'B4-1销售回款【输入】'!$D$4:$D$123,$D32,'B4-1销售回款【输入】'!$E$4:$E$123,$E32,'B4-1销售回款【输入】'!$J$4:$J$123,$F32)</f>
        <v>0</v>
      </c>
      <c r="Z32" s="278">
        <f>SUMIFS('B4-1销售回款【输入】'!AC$4:AC$123,'B4-1销售回款【输入】'!$C$4:$C$123,$C32,'B4-1销售回款【输入】'!$D$4:$D$123,$D32,'B4-1销售回款【输入】'!$E$4:$E$123,$E32,'B4-1销售回款【输入】'!$J$4:$J$123,$F32)</f>
        <v>0</v>
      </c>
      <c r="AA32" s="278">
        <f>SUMIFS('B4-1销售回款【输入】'!AD$4:AD$123,'B4-1销售回款【输入】'!$C$4:$C$123,$C32,'B4-1销售回款【输入】'!$D$4:$D$123,$D32,'B4-1销售回款【输入】'!$E$4:$E$123,$E32,'B4-1销售回款【输入】'!$J$4:$J$123,$F32)</f>
        <v>0</v>
      </c>
      <c r="AB32" s="278">
        <f>SUMIFS('B4-1销售回款【输入】'!AE$4:AE$123,'B4-1销售回款【输入】'!$C$4:$C$123,$C32,'B4-1销售回款【输入】'!$D$4:$D$123,$D32,'B4-1销售回款【输入】'!$E$4:$E$123,$E32,'B4-1销售回款【输入】'!$J$4:$J$123,$F32)</f>
        <v>0</v>
      </c>
      <c r="AC32" s="278">
        <f>SUMIFS('B4-1销售回款【输入】'!AF$4:AF$123,'B4-1销售回款【输入】'!$C$4:$C$123,$C32,'B4-1销售回款【输入】'!$D$4:$D$123,$D32,'B4-1销售回款【输入】'!$E$4:$E$123,$E32,'B4-1销售回款【输入】'!$J$4:$J$123,$F32)</f>
        <v>0</v>
      </c>
      <c r="AD32" s="278">
        <f>SUMIFS('B4-1销售回款【输入】'!AG$4:AG$123,'B4-1销售回款【输入】'!$C$4:$C$123,$C32,'B4-1销售回款【输入】'!$D$4:$D$123,$D32,'B4-1销售回款【输入】'!$E$4:$E$123,$E32,'B4-1销售回款【输入】'!$J$4:$J$123,$F32)</f>
        <v>0</v>
      </c>
      <c r="AE32" s="278">
        <f>SUMIFS('B4-1销售回款【输入】'!AH$4:AH$123,'B4-1销售回款【输入】'!$C$4:$C$123,$C32,'B4-1销售回款【输入】'!$D$4:$D$123,$D32,'B4-1销售回款【输入】'!$E$4:$E$123,$E32,'B4-1销售回款【输入】'!$J$4:$J$123,$F32)</f>
        <v>0</v>
      </c>
      <c r="AF32" s="278">
        <f>SUMIFS('B4-1销售回款【输入】'!AI$4:AI$123,'B4-1销售回款【输入】'!$C$4:$C$123,$C32,'B4-1销售回款【输入】'!$D$4:$D$123,$D32,'B4-1销售回款【输入】'!$E$4:$E$123,$E32,'B4-1销售回款【输入】'!$J$4:$J$123,$F32)</f>
        <v>0</v>
      </c>
      <c r="AG32" s="278">
        <f>SUMIFS('B4-1销售回款【输入】'!AJ$4:AJ$123,'B4-1销售回款【输入】'!$C$4:$C$123,$C32,'B4-1销售回款【输入】'!$D$4:$D$123,$D32,'B4-1销售回款【输入】'!$E$4:$E$123,$E32,'B4-1销售回款【输入】'!$J$4:$J$123,$F32)</f>
        <v>0</v>
      </c>
      <c r="AH32" s="278">
        <f>SUMIFS('B4-1销售回款【输入】'!AK$4:AK$123,'B4-1销售回款【输入】'!$C$4:$C$123,$C32,'B4-1销售回款【输入】'!$D$4:$D$123,$D32,'B4-1销售回款【输入】'!$E$4:$E$123,$E32,'B4-1销售回款【输入】'!$J$4:$J$123,$F32)</f>
        <v>0</v>
      </c>
      <c r="AI32" s="278">
        <f>SUMIFS('B4-1销售回款【输入】'!AL$4:AL$123,'B4-1销售回款【输入】'!$C$4:$C$123,$C32,'B4-1销售回款【输入】'!$D$4:$D$123,$D32,'B4-1销售回款【输入】'!$E$4:$E$123,$E32,'B4-1销售回款【输入】'!$J$4:$J$123,$F32)</f>
        <v>0</v>
      </c>
      <c r="AJ32" s="278">
        <f>SUMIFS('B4-1销售回款【输入】'!AM$4:AM$123,'B4-1销售回款【输入】'!$C$4:$C$123,$C32,'B4-1销售回款【输入】'!$D$4:$D$123,$D32,'B4-1销售回款【输入】'!$E$4:$E$123,$E32,'B4-1销售回款【输入】'!$J$4:$J$123,$F32)</f>
        <v>0</v>
      </c>
      <c r="AK32" s="278">
        <f>SUMIFS('B4-1销售回款【输入】'!AN$4:AN$123,'B4-1销售回款【输入】'!$C$4:$C$123,$C32,'B4-1销售回款【输入】'!$D$4:$D$123,$D32,'B4-1销售回款【输入】'!$E$4:$E$123,$E32,'B4-1销售回款【输入】'!$J$4:$J$123,$F32)</f>
        <v>0</v>
      </c>
      <c r="AL32" s="278">
        <f>SUMIFS('B4-1销售回款【输入】'!AO$4:AO$123,'B4-1销售回款【输入】'!$C$4:$C$123,$C32,'B4-1销售回款【输入】'!$D$4:$D$123,$D32,'B4-1销售回款【输入】'!$E$4:$E$123,$E32,'B4-1销售回款【输入】'!$J$4:$J$123,$F32)</f>
        <v>0</v>
      </c>
      <c r="AM32" s="278">
        <f>SUMIFS('B4-1销售回款【输入】'!AP$4:AP$123,'B4-1销售回款【输入】'!$C$4:$C$123,$C32,'B4-1销售回款【输入】'!$D$4:$D$123,$D32,'B4-1销售回款【输入】'!$E$4:$E$123,$E32,'B4-1销售回款【输入】'!$J$4:$J$123,$F32)</f>
        <v>0</v>
      </c>
      <c r="AN32" s="278">
        <f>SUMIFS('B4-1销售回款【输入】'!AQ$4:AQ$123,'B4-1销售回款【输入】'!$C$4:$C$123,$C32,'B4-1销售回款【输入】'!$D$4:$D$123,$D32,'B4-1销售回款【输入】'!$E$4:$E$123,$E32,'B4-1销售回款【输入】'!$J$4:$J$123,$F32)</f>
        <v>0</v>
      </c>
      <c r="AO32" s="278">
        <f>SUMIFS('B4-1销售回款【输入】'!AR$4:AR$123,'B4-1销售回款【输入】'!$C$4:$C$123,$C32,'B4-1销售回款【输入】'!$D$4:$D$123,$D32,'B4-1销售回款【输入】'!$E$4:$E$123,$E32,'B4-1销售回款【输入】'!$J$4:$J$123,$F32)</f>
        <v>0</v>
      </c>
      <c r="AP32" s="278">
        <f>SUMIFS('B4-1销售回款【输入】'!AS$4:AS$123,'B4-1销售回款【输入】'!$C$4:$C$123,$C32,'B4-1销售回款【输入】'!$D$4:$D$123,$D32,'B4-1销售回款【输入】'!$E$4:$E$123,$E32,'B4-1销售回款【输入】'!$J$4:$J$123,$F32)</f>
        <v>0</v>
      </c>
      <c r="AQ32" s="278">
        <f>SUMIFS('B4-1销售回款【输入】'!AT$4:AT$123,'B4-1销售回款【输入】'!$C$4:$C$123,$C32,'B4-1销售回款【输入】'!$D$4:$D$123,$D32,'B4-1销售回款【输入】'!$E$4:$E$123,$E32,'B4-1销售回款【输入】'!$J$4:$J$123,$F32)</f>
        <v>0</v>
      </c>
      <c r="AR32" s="278">
        <f>SUMIFS('B4-1销售回款【输入】'!AU$4:AU$123,'B4-1销售回款【输入】'!$C$4:$C$123,$C32,'B4-1销售回款【输入】'!$D$4:$D$123,$D32,'B4-1销售回款【输入】'!$E$4:$E$123,$E32,'B4-1销售回款【输入】'!$J$4:$J$123,$F32)</f>
        <v>0</v>
      </c>
      <c r="AS32" s="278">
        <f>SUMIFS('B4-1销售回款【输入】'!AV$4:AV$123,'B4-1销售回款【输入】'!$C$4:$C$123,$C32,'B4-1销售回款【输入】'!$D$4:$D$123,$D32,'B4-1销售回款【输入】'!$E$4:$E$123,$E32,'B4-1销售回款【输入】'!$J$4:$J$123,$F32)</f>
        <v>0</v>
      </c>
      <c r="AT32" s="278">
        <f>SUMIFS('B4-1销售回款【输入】'!AW$4:AW$123,'B4-1销售回款【输入】'!$C$4:$C$123,$C32,'B4-1销售回款【输入】'!$D$4:$D$123,$D32,'B4-1销售回款【输入】'!$E$4:$E$123,$E32,'B4-1销售回款【输入】'!$J$4:$J$123,$F32)</f>
        <v>0</v>
      </c>
      <c r="AU32" s="278">
        <f>SUMIFS('B4-1销售回款【输入】'!AX$4:AX$123,'B4-1销售回款【输入】'!$C$4:$C$123,$C32,'B4-1销售回款【输入】'!$D$4:$D$123,$D32,'B4-1销售回款【输入】'!$E$4:$E$123,$E32,'B4-1销售回款【输入】'!$J$4:$J$123,$F32)</f>
        <v>0</v>
      </c>
      <c r="AV32" s="278">
        <f>SUMIFS('B4-1销售回款【输入】'!AY$4:AY$123,'B4-1销售回款【输入】'!$C$4:$C$123,$C32,'B4-1销售回款【输入】'!$D$4:$D$123,$D32,'B4-1销售回款【输入】'!$E$4:$E$123,$E32,'B4-1销售回款【输入】'!$J$4:$J$123,$F32)</f>
        <v>0</v>
      </c>
      <c r="AW32" s="278">
        <f>SUMIFS('B4-1销售回款【输入】'!AZ$4:AZ$123,'B4-1销售回款【输入】'!$C$4:$C$123,$C32,'B4-1销售回款【输入】'!$D$4:$D$123,$D32,'B4-1销售回款【输入】'!$E$4:$E$123,$E32,'B4-1销售回款【输入】'!$J$4:$J$123,$F32)</f>
        <v>0</v>
      </c>
      <c r="AX32" s="278">
        <f>SUMIFS('B4-1销售回款【输入】'!BA$4:BA$123,'B4-1销售回款【输入】'!$C$4:$C$123,$C32,'B4-1销售回款【输入】'!$D$4:$D$123,$D32,'B4-1销售回款【输入】'!$E$4:$E$123,$E32,'B4-1销售回款【输入】'!$J$4:$J$123,$F32)</f>
        <v>0</v>
      </c>
      <c r="AY32" s="278">
        <f>SUMIFS('B4-1销售回款【输入】'!BB$4:BB$123,'B4-1销售回款【输入】'!$C$4:$C$123,$C32,'B4-1销售回款【输入】'!$D$4:$D$123,$D32,'B4-1销售回款【输入】'!$E$4:$E$123,$E32,'B4-1销售回款【输入】'!$J$4:$J$123,$F32)</f>
        <v>0</v>
      </c>
      <c r="AZ32" s="278">
        <f>SUMIFS('B4-1销售回款【输入】'!BC$4:BC$123,'B4-1销售回款【输入】'!$C$4:$C$123,$C32,'B4-1销售回款【输入】'!$D$4:$D$123,$D32,'B4-1销售回款【输入】'!$E$4:$E$123,$E32,'B4-1销售回款【输入】'!$J$4:$J$123,$F32)</f>
        <v>0</v>
      </c>
      <c r="BA32" s="278">
        <f>SUMIFS('B4-1销售回款【输入】'!BD$4:BD$123,'B4-1销售回款【输入】'!$C$4:$C$123,$C32,'B4-1销售回款【输入】'!$D$4:$D$123,$D32,'B4-1销售回款【输入】'!$E$4:$E$123,$E32,'B4-1销售回款【输入】'!$J$4:$J$123,$F32)</f>
        <v>0</v>
      </c>
      <c r="BB32" s="278">
        <f>SUMIFS('B4-1销售回款【输入】'!BE$4:BE$123,'B4-1销售回款【输入】'!$C$4:$C$123,$C32,'B4-1销售回款【输入】'!$D$4:$D$123,$D32,'B4-1销售回款【输入】'!$E$4:$E$123,$E32,'B4-1销售回款【输入】'!$J$4:$J$123,$F32)</f>
        <v>0</v>
      </c>
      <c r="BC32" s="278">
        <f>SUMIFS('B4-1销售回款【输入】'!BF$4:BF$123,'B4-1销售回款【输入】'!$C$4:$C$123,$C32,'B4-1销售回款【输入】'!$D$4:$D$123,$D32,'B4-1销售回款【输入】'!$E$4:$E$123,$E32,'B4-1销售回款【输入】'!$J$4:$J$123,$F32)</f>
        <v>0</v>
      </c>
      <c r="BD32" s="278">
        <f>SUMIFS('B4-1销售回款【输入】'!BG$4:BG$123,'B4-1销售回款【输入】'!$C$4:$C$123,$C32,'B4-1销售回款【输入】'!$D$4:$D$123,$D32,'B4-1销售回款【输入】'!$E$4:$E$123,$E32,'B4-1销售回款【输入】'!$J$4:$J$123,$F32)</f>
        <v>0</v>
      </c>
      <c r="BE32" s="278">
        <f>SUMIFS('B4-1销售回款【输入】'!BH$4:BH$123,'B4-1销售回款【输入】'!$C$4:$C$123,$C32,'B4-1销售回款【输入】'!$D$4:$D$123,$D32,'B4-1销售回款【输入】'!$E$4:$E$123,$E32,'B4-1销售回款【输入】'!$J$4:$J$123,$F32)</f>
        <v>0</v>
      </c>
      <c r="BF32" s="278">
        <f>SUMIFS('B4-1销售回款【输入】'!BI$4:BI$123,'B4-1销售回款【输入】'!$C$4:$C$123,$C32,'B4-1销售回款【输入】'!$D$4:$D$123,$D32,'B4-1销售回款【输入】'!$E$4:$E$123,$E32,'B4-1销售回款【输入】'!$J$4:$J$123,$F32)</f>
        <v>0</v>
      </c>
      <c r="BG32" s="278">
        <f>SUMIFS('B4-1销售回款【输入】'!BJ$4:BJ$123,'B4-1销售回款【输入】'!$C$4:$C$123,$C32,'B4-1销售回款【输入】'!$D$4:$D$123,$D32,'B4-1销售回款【输入】'!$E$4:$E$123,$E32,'B4-1销售回款【输入】'!$J$4:$J$123,$F32)</f>
        <v>0</v>
      </c>
      <c r="BH32" s="278">
        <f>SUMIFS('B4-1销售回款【输入】'!BK$4:BK$123,'B4-1销售回款【输入】'!$C$4:$C$123,$C32,'B4-1销售回款【输入】'!$D$4:$D$123,$D32,'B4-1销售回款【输入】'!$E$4:$E$123,$E32,'B4-1销售回款【输入】'!$J$4:$J$123,$F32)</f>
        <v>0</v>
      </c>
      <c r="BI32" s="278">
        <f>SUMIFS('B4-1销售回款【输入】'!BL$4:BL$123,'B4-1销售回款【输入】'!$C$4:$C$123,$C32,'B4-1销售回款【输入】'!$D$4:$D$123,$D32,'B4-1销售回款【输入】'!$E$4:$E$123,$E32,'B4-1销售回款【输入】'!$J$4:$J$123,$F32)</f>
        <v>0</v>
      </c>
      <c r="BJ32" s="278">
        <f>SUMIFS('B4-1销售回款【输入】'!BM$4:BM$123,'B4-1销售回款【输入】'!$C$4:$C$123,$C32,'B4-1销售回款【输入】'!$D$4:$D$123,$D32,'B4-1销售回款【输入】'!$E$4:$E$123,$E32,'B4-1销售回款【输入】'!$J$4:$J$123,$F32)</f>
        <v>0</v>
      </c>
      <c r="BK32" s="278">
        <f>SUMIFS('B4-1销售回款【输入】'!BN$4:BN$123,'B4-1销售回款【输入】'!$C$4:$C$123,$C32,'B4-1销售回款【输入】'!$D$4:$D$123,$D32,'B4-1销售回款【输入】'!$E$4:$E$123,$E32,'B4-1销售回款【输入】'!$J$4:$J$123,$F32)</f>
        <v>0</v>
      </c>
      <c r="BL32" s="278">
        <f>SUMIFS('B4-1销售回款【输入】'!BO$4:BO$123,'B4-1销售回款【输入】'!$C$4:$C$123,$C32,'B4-1销售回款【输入】'!$D$4:$D$123,$D32,'B4-1销售回款【输入】'!$E$4:$E$123,$E32,'B4-1销售回款【输入】'!$J$4:$J$123,$F32)</f>
        <v>0</v>
      </c>
      <c r="BM32" s="278">
        <f>SUMIFS('B4-1销售回款【输入】'!BP$4:BP$123,'B4-1销售回款【输入】'!$C$4:$C$123,$C32,'B4-1销售回款【输入】'!$D$4:$D$123,$D32,'B4-1销售回款【输入】'!$E$4:$E$123,$E32,'B4-1销售回款【输入】'!$J$4:$J$123,$F32)</f>
        <v>0</v>
      </c>
      <c r="BN32" s="278">
        <f>SUMIFS('B4-1销售回款【输入】'!BQ$4:BQ$123,'B4-1销售回款【输入】'!$C$4:$C$123,$C32,'B4-1销售回款【输入】'!$D$4:$D$123,$D32,'B4-1销售回款【输入】'!$E$4:$E$123,$E32,'B4-1销售回款【输入】'!$J$4:$J$123,$F32)</f>
        <v>0</v>
      </c>
      <c r="BO32" s="278">
        <f>SUMIFS('B4-1销售回款【输入】'!BR$4:BR$123,'B4-1销售回款【输入】'!$C$4:$C$123,$C32,'B4-1销售回款【输入】'!$D$4:$D$123,$D32,'B4-1销售回款【输入】'!$E$4:$E$123,$E32,'B4-1销售回款【输入】'!$J$4:$J$123,$F32)</f>
        <v>0</v>
      </c>
      <c r="BP32" s="278">
        <f>SUMIFS('B4-1销售回款【输入】'!BS$4:BS$123,'B4-1销售回款【输入】'!$C$4:$C$123,$C32,'B4-1销售回款【输入】'!$D$4:$D$123,$D32,'B4-1销售回款【输入】'!$E$4:$E$123,$E32,'B4-1销售回款【输入】'!$J$4:$J$123,$F32)</f>
        <v>0</v>
      </c>
      <c r="BQ32" s="278">
        <f>SUMIFS('B4-1销售回款【输入】'!BT$4:BT$123,'B4-1销售回款【输入】'!$C$4:$C$123,$C32,'B4-1销售回款【输入】'!$D$4:$D$123,$D32,'B4-1销售回款【输入】'!$E$4:$E$123,$E32,'B4-1销售回款【输入】'!$J$4:$J$123,$F32)</f>
        <v>0</v>
      </c>
      <c r="BR32" s="278">
        <f>SUMIFS('B4-1销售回款【输入】'!BU$4:BU$123,'B4-1销售回款【输入】'!$C$4:$C$123,$C32,'B4-1销售回款【输入】'!$D$4:$D$123,$D32,'B4-1销售回款【输入】'!$E$4:$E$123,$E32,'B4-1销售回款【输入】'!$J$4:$J$123,$F32)</f>
        <v>0</v>
      </c>
      <c r="BS32" s="278">
        <f>SUMIFS('B4-1销售回款【输入】'!BV$4:BV$123,'B4-1销售回款【输入】'!$C$4:$C$123,$C32,'B4-1销售回款【输入】'!$D$4:$D$123,$D32,'B4-1销售回款【输入】'!$E$4:$E$123,$E32,'B4-1销售回款【输入】'!$J$4:$J$123,$F32)</f>
        <v>0</v>
      </c>
      <c r="BT32" s="278">
        <f>SUMIFS('B4-1销售回款【输入】'!BW$4:BW$123,'B4-1销售回款【输入】'!$C$4:$C$123,$C32,'B4-1销售回款【输入】'!$D$4:$D$123,$D32,'B4-1销售回款【输入】'!$E$4:$E$123,$E32,'B4-1销售回款【输入】'!$J$4:$J$123,$F32)</f>
        <v>0</v>
      </c>
      <c r="BU32" s="278">
        <f>SUMIFS('B4-1销售回款【输入】'!BX$4:BX$123,'B4-1销售回款【输入】'!$C$4:$C$123,$C32,'B4-1销售回款【输入】'!$D$4:$D$123,$D32,'B4-1销售回款【输入】'!$E$4:$E$123,$E32,'B4-1销售回款【输入】'!$J$4:$J$123,$F32)</f>
        <v>0</v>
      </c>
      <c r="BV32" s="278">
        <f>SUMIFS('B4-1销售回款【输入】'!BY$4:BY$123,'B4-1销售回款【输入】'!$C$4:$C$123,$C32,'B4-1销售回款【输入】'!$D$4:$D$123,$D32,'B4-1销售回款【输入】'!$E$4:$E$123,$E32,'B4-1销售回款【输入】'!$J$4:$J$123,$F32)</f>
        <v>0</v>
      </c>
      <c r="BW32" s="278">
        <f>SUMIFS('B4-1销售回款【输入】'!BZ$4:BZ$123,'B4-1销售回款【输入】'!$C$4:$C$123,$C32,'B4-1销售回款【输入】'!$D$4:$D$123,$D32,'B4-1销售回款【输入】'!$E$4:$E$123,$E32,'B4-1销售回款【输入】'!$J$4:$J$123,$F32)</f>
        <v>0</v>
      </c>
      <c r="BX32" s="278">
        <f>SUMIFS('B4-1销售回款【输入】'!CA$4:CA$123,'B4-1销售回款【输入】'!$C$4:$C$123,$C32,'B4-1销售回款【输入】'!$D$4:$D$123,$D32,'B4-1销售回款【输入】'!$E$4:$E$123,$E32,'B4-1销售回款【输入】'!$J$4:$J$123,$F32)</f>
        <v>0</v>
      </c>
      <c r="BY32" s="278">
        <f>SUMIFS('B4-1销售回款【输入】'!CB$4:CB$123,'B4-1销售回款【输入】'!$C$4:$C$123,$C32,'B4-1销售回款【输入】'!$D$4:$D$123,$D32,'B4-1销售回款【输入】'!$E$4:$E$123,$E32,'B4-1销售回款【输入】'!$J$4:$J$123,$F32)</f>
        <v>0</v>
      </c>
      <c r="BZ32" s="278">
        <f>SUMIFS('B4-1销售回款【输入】'!CC$4:CC$123,'B4-1销售回款【输入】'!$C$4:$C$123,$C32,'B4-1销售回款【输入】'!$D$4:$D$123,$D32,'B4-1销售回款【输入】'!$E$4:$E$123,$E32,'B4-1销售回款【输入】'!$J$4:$J$123,$F32)</f>
        <v>0</v>
      </c>
      <c r="CA32" s="278">
        <f>SUMIFS('B4-1销售回款【输入】'!CD$4:CD$123,'B4-1销售回款【输入】'!$C$4:$C$123,$C32,'B4-1销售回款【输入】'!$D$4:$D$123,$D32,'B4-1销售回款【输入】'!$E$4:$E$123,$E32,'B4-1销售回款【输入】'!$J$4:$J$123,$F32)</f>
        <v>0</v>
      </c>
      <c r="CB32" s="278">
        <f>SUMIFS('B4-1销售回款【输入】'!CE$4:CE$123,'B4-1销售回款【输入】'!$C$4:$C$123,$C32,'B4-1销售回款【输入】'!$D$4:$D$123,$D32,'B4-1销售回款【输入】'!$E$4:$E$123,$E32,'B4-1销售回款【输入】'!$J$4:$J$123,$F32)</f>
        <v>0</v>
      </c>
      <c r="CC32" s="278">
        <f>SUMIFS('B4-1销售回款【输入】'!CF$4:CF$123,'B4-1销售回款【输入】'!$C$4:$C$123,$C32,'B4-1销售回款【输入】'!$D$4:$D$123,$D32,'B4-1销售回款【输入】'!$E$4:$E$123,$E32,'B4-1销售回款【输入】'!$J$4:$J$123,$F32)</f>
        <v>0</v>
      </c>
      <c r="CD32" s="278">
        <f>SUMIFS('B4-1销售回款【输入】'!CG$4:CG$123,'B4-1销售回款【输入】'!$C$4:$C$123,$C32,'B4-1销售回款【输入】'!$D$4:$D$123,$D32,'B4-1销售回款【输入】'!$E$4:$E$123,$E32,'B4-1销售回款【输入】'!$J$4:$J$123,$F32)</f>
        <v>0</v>
      </c>
      <c r="CE32" s="278">
        <f>SUMIFS('B4-1销售回款【输入】'!CH$4:CH$123,'B4-1销售回款【输入】'!$C$4:$C$123,$C32,'B4-1销售回款【输入】'!$D$4:$D$123,$D32,'B4-1销售回款【输入】'!$E$4:$E$123,$E32,'B4-1销售回款【输入】'!$J$4:$J$123,$F32)</f>
        <v>0</v>
      </c>
      <c r="CF32" s="278">
        <f>SUMIFS('B4-1销售回款【输入】'!CI$4:CI$123,'B4-1销售回款【输入】'!$C$4:$C$123,$C32,'B4-1销售回款【输入】'!$D$4:$D$123,$D32,'B4-1销售回款【输入】'!$E$4:$E$123,$E32,'B4-1销售回款【输入】'!$J$4:$J$123,$F32)</f>
        <v>0</v>
      </c>
      <c r="CG32" s="278">
        <f>SUMIFS('B4-1销售回款【输入】'!CJ$4:CJ$123,'B4-1销售回款【输入】'!$C$4:$C$123,$C32,'B4-1销售回款【输入】'!$D$4:$D$123,$D32,'B4-1销售回款【输入】'!$E$4:$E$123,$E32,'B4-1销售回款【输入】'!$J$4:$J$123,$F32)</f>
        <v>0</v>
      </c>
      <c r="CH32" s="278">
        <f>SUMIFS('B4-1销售回款【输入】'!CK$4:CK$123,'B4-1销售回款【输入】'!$C$4:$C$123,$C32,'B4-1销售回款【输入】'!$D$4:$D$123,$D32,'B4-1销售回款【输入】'!$E$4:$E$123,$E32,'B4-1销售回款【输入】'!$J$4:$J$123,$F32)</f>
        <v>0</v>
      </c>
      <c r="CI32" s="278">
        <f>SUMIFS('B4-1销售回款【输入】'!CL$4:CL$123,'B4-1销售回款【输入】'!$C$4:$C$123,$C32,'B4-1销售回款【输入】'!$D$4:$D$123,$D32,'B4-1销售回款【输入】'!$E$4:$E$123,$E32,'B4-1销售回款【输入】'!$J$4:$J$123,$F32)</f>
        <v>0</v>
      </c>
      <c r="CJ32" s="278">
        <f>SUMIFS('B4-1销售回款【输入】'!CM$4:CM$123,'B4-1销售回款【输入】'!$C$4:$C$123,$C32,'B4-1销售回款【输入】'!$D$4:$D$123,$D32,'B4-1销售回款【输入】'!$E$4:$E$123,$E32,'B4-1销售回款【输入】'!$J$4:$J$123,$F32)</f>
        <v>0</v>
      </c>
      <c r="CK32" s="278">
        <f>SUMIFS('B4-1销售回款【输入】'!CN$4:CN$123,'B4-1销售回款【输入】'!$C$4:$C$123,$C32,'B4-1销售回款【输入】'!$D$4:$D$123,$D32,'B4-1销售回款【输入】'!$E$4:$E$123,$E32,'B4-1销售回款【输入】'!$J$4:$J$123,$F32)</f>
        <v>0</v>
      </c>
      <c r="CL32" s="278">
        <f>SUMIFS('B4-1销售回款【输入】'!CO$4:CO$123,'B4-1销售回款【输入】'!$C$4:$C$123,$C32,'B4-1销售回款【输入】'!$D$4:$D$123,$D32,'B4-1销售回款【输入】'!$E$4:$E$123,$E32,'B4-1销售回款【输入】'!$J$4:$J$123,$F32)</f>
        <v>0</v>
      </c>
      <c r="CM32" s="278">
        <f>SUMIFS('B4-1销售回款【输入】'!CP$4:CP$123,'B4-1销售回款【输入】'!$C$4:$C$123,$C32,'B4-1销售回款【输入】'!$D$4:$D$123,$D32,'B4-1销售回款【输入】'!$E$4:$E$123,$E32,'B4-1销售回款【输入】'!$J$4:$J$123,$F32)</f>
        <v>0</v>
      </c>
      <c r="CN32" s="278">
        <f>SUMIFS('B4-1销售回款【输入】'!CQ$4:CQ$123,'B4-1销售回款【输入】'!$C$4:$C$123,$C32,'B4-1销售回款【输入】'!$D$4:$D$123,$D32,'B4-1销售回款【输入】'!$E$4:$E$123,$E32,'B4-1销售回款【输入】'!$J$4:$J$123,$F32)</f>
        <v>0</v>
      </c>
      <c r="CO32" s="278">
        <f>SUMIFS('B4-1销售回款【输入】'!CR$4:CR$123,'B4-1销售回款【输入】'!$C$4:$C$123,$C32,'B4-1销售回款【输入】'!$D$4:$D$123,$D32,'B4-1销售回款【输入】'!$E$4:$E$123,$E32,'B4-1销售回款【输入】'!$J$4:$J$123,$F32)</f>
        <v>0</v>
      </c>
      <c r="CP32" s="278">
        <f>SUMIFS('B4-1销售回款【输入】'!CS$4:CS$123,'B4-1销售回款【输入】'!$C$4:$C$123,$C32,'B4-1销售回款【输入】'!$D$4:$D$123,$D32,'B4-1销售回款【输入】'!$E$4:$E$123,$E32,'B4-1销售回款【输入】'!$J$4:$J$123,$F32)</f>
        <v>0</v>
      </c>
      <c r="CQ32" s="278">
        <f>SUMIFS('B4-1销售回款【输入】'!CT$4:CT$123,'B4-1销售回款【输入】'!$C$4:$C$123,$C32,'B4-1销售回款【输入】'!$D$4:$D$123,$D32,'B4-1销售回款【输入】'!$E$4:$E$123,$E32,'B4-1销售回款【输入】'!$J$4:$J$123,$F32)</f>
        <v>0</v>
      </c>
      <c r="CR32" s="278">
        <f>SUMIFS('B4-1销售回款【输入】'!CU$4:CU$123,'B4-1销售回款【输入】'!$C$4:$C$123,$C32,'B4-1销售回款【输入】'!$D$4:$D$123,$D32,'B4-1销售回款【输入】'!$E$4:$E$123,$E32,'B4-1销售回款【输入】'!$J$4:$J$123,$F32)</f>
        <v>0</v>
      </c>
      <c r="CS32" s="278">
        <f>SUMIFS('B4-1销售回款【输入】'!CV$4:CV$123,'B4-1销售回款【输入】'!$C$4:$C$123,$C32,'B4-1销售回款【输入】'!$D$4:$D$123,$D32,'B4-1销售回款【输入】'!$E$4:$E$123,$E32,'B4-1销售回款【输入】'!$J$4:$J$123,$F32)</f>
        <v>0</v>
      </c>
      <c r="CT32" s="278">
        <f>SUMIFS('B4-1销售回款【输入】'!CW$4:CW$123,'B4-1销售回款【输入】'!$C$4:$C$123,$C32,'B4-1销售回款【输入】'!$D$4:$D$123,$D32,'B4-1销售回款【输入】'!$E$4:$E$123,$E32,'B4-1销售回款【输入】'!$J$4:$J$123,$F32)</f>
        <v>0</v>
      </c>
      <c r="CU32" s="278">
        <f>SUMIFS('B4-1销售回款【输入】'!CX$4:CX$123,'B4-1销售回款【输入】'!$C$4:$C$123,$C32,'B4-1销售回款【输入】'!$D$4:$D$123,$D32,'B4-1销售回款【输入】'!$E$4:$E$123,$E32,'B4-1销售回款【输入】'!$J$4:$J$123,$F32)</f>
        <v>0</v>
      </c>
      <c r="CV32" s="278">
        <f>SUMIFS('B4-1销售回款【输入】'!CY$4:CY$123,'B4-1销售回款【输入】'!$C$4:$C$123,$C32,'B4-1销售回款【输入】'!$D$4:$D$123,$D32,'B4-1销售回款【输入】'!$E$4:$E$123,$E32,'B4-1销售回款【输入】'!$J$4:$J$123,$F32)</f>
        <v>0</v>
      </c>
      <c r="CW32" s="278">
        <f>SUMIFS('B4-1销售回款【输入】'!CZ$4:CZ$123,'B4-1销售回款【输入】'!$C$4:$C$123,$C32,'B4-1销售回款【输入】'!$D$4:$D$123,$D32,'B4-1销售回款【输入】'!$E$4:$E$123,$E32,'B4-1销售回款【输入】'!$J$4:$J$123,$F32)</f>
        <v>0</v>
      </c>
      <c r="CX32" s="278">
        <f>SUMIFS('B4-1销售回款【输入】'!DA$4:DA$123,'B4-1销售回款【输入】'!$C$4:$C$123,$C32,'B4-1销售回款【输入】'!$D$4:$D$123,$D32,'B4-1销售回款【输入】'!$E$4:$E$123,$E32,'B4-1销售回款【输入】'!$J$4:$J$123,$F32)</f>
        <v>0</v>
      </c>
      <c r="CY32" s="278">
        <f>SUMIFS('B4-1销售回款【输入】'!DB$4:DB$123,'B4-1销售回款【输入】'!$C$4:$C$123,$C32,'B4-1销售回款【输入】'!$D$4:$D$123,$D32,'B4-1销售回款【输入】'!$E$4:$E$123,$E32,'B4-1销售回款【输入】'!$J$4:$J$123,$F32)</f>
        <v>0</v>
      </c>
      <c r="CZ32" s="278">
        <f>SUMIFS('B4-1销售回款【输入】'!DC$4:DC$123,'B4-1销售回款【输入】'!$C$4:$C$123,$C32,'B4-1销售回款【输入】'!$D$4:$D$123,$D32,'B4-1销售回款【输入】'!$E$4:$E$123,$E32,'B4-1销售回款【输入】'!$J$4:$J$123,$F32)</f>
        <v>0</v>
      </c>
      <c r="DA32" s="278">
        <f>SUMIFS('B4-1销售回款【输入】'!DD$4:DD$123,'B4-1销售回款【输入】'!$C$4:$C$123,$C32,'B4-1销售回款【输入】'!$D$4:$D$123,$D32,'B4-1销售回款【输入】'!$E$4:$E$123,$E32,'B4-1销售回款【输入】'!$J$4:$J$123,$F32)</f>
        <v>0</v>
      </c>
      <c r="DB32" s="278">
        <f>SUMIFS('B4-1销售回款【输入】'!DE$4:DE$123,'B4-1销售回款【输入】'!$C$4:$C$123,$C32,'B4-1销售回款【输入】'!$D$4:$D$123,$D32,'B4-1销售回款【输入】'!$E$4:$E$123,$E32,'B4-1销售回款【输入】'!$J$4:$J$123,$F32)</f>
        <v>0</v>
      </c>
      <c r="DC32" s="278">
        <f>SUMIFS('B4-1销售回款【输入】'!DF$4:DF$123,'B4-1销售回款【输入】'!$C$4:$C$123,$C32,'B4-1销售回款【输入】'!$D$4:$D$123,$D32,'B4-1销售回款【输入】'!$E$4:$E$123,$E32,'B4-1销售回款【输入】'!$J$4:$J$123,$F32)</f>
        <v>0</v>
      </c>
      <c r="DD32" s="278">
        <f>SUMIFS('B4-1销售回款【输入】'!DG$4:DG$123,'B4-1销售回款【输入】'!$C$4:$C$123,$C32,'B4-1销售回款【输入】'!$D$4:$D$123,$D32,'B4-1销售回款【输入】'!$E$4:$E$123,$E32,'B4-1销售回款【输入】'!$J$4:$J$123,$F32)</f>
        <v>0</v>
      </c>
      <c r="DE32" s="278">
        <f>SUMIFS('B4-1销售回款【输入】'!DH$4:DH$123,'B4-1销售回款【输入】'!$C$4:$C$123,$C32,'B4-1销售回款【输入】'!$D$4:$D$123,$D32,'B4-1销售回款【输入】'!$E$4:$E$123,$E32,'B4-1销售回款【输入】'!$J$4:$J$123,$F32)</f>
        <v>0</v>
      </c>
      <c r="DF32" s="278">
        <f>SUMIFS('B4-1销售回款【输入】'!DI$4:DI$123,'B4-1销售回款【输入】'!$C$4:$C$123,$C32,'B4-1销售回款【输入】'!$D$4:$D$123,$D32,'B4-1销售回款【输入】'!$E$4:$E$123,$E32,'B4-1销售回款【输入】'!$J$4:$J$123,$F32)</f>
        <v>0</v>
      </c>
      <c r="DG32" s="278">
        <f>SUMIFS('B4-1销售回款【输入】'!DJ$4:DJ$123,'B4-1销售回款【输入】'!$C$4:$C$123,$C32,'B4-1销售回款【输入】'!$D$4:$D$123,$D32,'B4-1销售回款【输入】'!$E$4:$E$123,$E32,'B4-1销售回款【输入】'!$J$4:$J$123,$F32)</f>
        <v>0</v>
      </c>
      <c r="DH32" s="278">
        <f>SUMIFS('B4-1销售回款【输入】'!DK$4:DK$123,'B4-1销售回款【输入】'!$C$4:$C$123,$C32,'B4-1销售回款【输入】'!$D$4:$D$123,$D32,'B4-1销售回款【输入】'!$E$4:$E$123,$E32,'B4-1销售回款【输入】'!$J$4:$J$123,$F32)</f>
        <v>0</v>
      </c>
      <c r="DI32" s="278">
        <f>SUMIFS('B4-1销售回款【输入】'!DL$4:DL$123,'B4-1销售回款【输入】'!$C$4:$C$123,$C32,'B4-1销售回款【输入】'!$D$4:$D$123,$D32,'B4-1销售回款【输入】'!$E$4:$E$123,$E32,'B4-1销售回款【输入】'!$J$4:$J$123,$F32)</f>
        <v>0</v>
      </c>
      <c r="DJ32" s="278">
        <f>SUMIFS('B4-1销售回款【输入】'!DM$4:DM$123,'B4-1销售回款【输入】'!$C$4:$C$123,$C32,'B4-1销售回款【输入】'!$D$4:$D$123,$D32,'B4-1销售回款【输入】'!$E$4:$E$123,$E32,'B4-1销售回款【输入】'!$J$4:$J$123,$F32)</f>
        <v>0</v>
      </c>
      <c r="DK32" s="278">
        <f>SUMIFS('B4-1销售回款【输入】'!DN$4:DN$123,'B4-1销售回款【输入】'!$C$4:$C$123,$C32,'B4-1销售回款【输入】'!$D$4:$D$123,$D32,'B4-1销售回款【输入】'!$E$4:$E$123,$E32,'B4-1销售回款【输入】'!$J$4:$J$123,$F32)</f>
        <v>0</v>
      </c>
      <c r="DL32" s="278">
        <f>SUMIFS('B4-1销售回款【输入】'!DO$4:DO$123,'B4-1销售回款【输入】'!$C$4:$C$123,$C32,'B4-1销售回款【输入】'!$D$4:$D$123,$D32,'B4-1销售回款【输入】'!$E$4:$E$123,$E32,'B4-1销售回款【输入】'!$J$4:$J$123,$F32)</f>
        <v>0</v>
      </c>
      <c r="DM32" s="278">
        <f>SUMIFS('B4-1销售回款【输入】'!DP$4:DP$123,'B4-1销售回款【输入】'!$C$4:$C$123,$C32,'B4-1销售回款【输入】'!$D$4:$D$123,$D32,'B4-1销售回款【输入】'!$E$4:$E$123,$E32,'B4-1销售回款【输入】'!$J$4:$J$123,$F32)</f>
        <v>0</v>
      </c>
      <c r="DN32" s="278">
        <f>SUMIFS('B4-1销售回款【输入】'!DQ$4:DQ$123,'B4-1销售回款【输入】'!$C$4:$C$123,$C32,'B4-1销售回款【输入】'!$D$4:$D$123,$D32,'B4-1销售回款【输入】'!$E$4:$E$123,$E32,'B4-1销售回款【输入】'!$J$4:$J$123,$F32)</f>
        <v>0</v>
      </c>
      <c r="DO32" s="278">
        <f>SUMIFS('B4-1销售回款【输入】'!DR$4:DR$123,'B4-1销售回款【输入】'!$C$4:$C$123,$C32,'B4-1销售回款【输入】'!$D$4:$D$123,$D32,'B4-1销售回款【输入】'!$E$4:$E$123,$E32,'B4-1销售回款【输入】'!$J$4:$J$123,$F32)</f>
        <v>0</v>
      </c>
      <c r="DP32" s="278">
        <f>SUMIFS('B4-1销售回款【输入】'!DS$4:DS$123,'B4-1销售回款【输入】'!$C$4:$C$123,$C32,'B4-1销售回款【输入】'!$D$4:$D$123,$D32,'B4-1销售回款【输入】'!$E$4:$E$123,$E32,'B4-1销售回款【输入】'!$J$4:$J$123,$F32)</f>
        <v>0</v>
      </c>
      <c r="DQ32" s="278">
        <f>SUMIFS('B4-1销售回款【输入】'!DT$4:DT$123,'B4-1销售回款【输入】'!$C$4:$C$123,$C32,'B4-1销售回款【输入】'!$D$4:$D$123,$D32,'B4-1销售回款【输入】'!$E$4:$E$123,$E32,'B4-1销售回款【输入】'!$J$4:$J$123,$F32)</f>
        <v>0</v>
      </c>
      <c r="DR32" s="278">
        <f>SUMIFS('B4-1销售回款【输入】'!DU$4:DU$123,'B4-1销售回款【输入】'!$C$4:$C$123,$C32,'B4-1销售回款【输入】'!$D$4:$D$123,$D32,'B4-1销售回款【输入】'!$E$4:$E$123,$E32,'B4-1销售回款【输入】'!$J$4:$J$123,$F32)</f>
        <v>0</v>
      </c>
      <c r="DS32" s="278">
        <f>SUMIFS('B4-1销售回款【输入】'!DV$4:DV$123,'B4-1销售回款【输入】'!$C$4:$C$123,$C32,'B4-1销售回款【输入】'!$D$4:$D$123,$D32,'B4-1销售回款【输入】'!$E$4:$E$123,$E32,'B4-1销售回款【输入】'!$J$4:$J$123,$F32)</f>
        <v>0</v>
      </c>
      <c r="DT32" s="278">
        <f>SUMIFS('B4-1销售回款【输入】'!DW$4:DW$123,'B4-1销售回款【输入】'!$C$4:$C$123,$C32,'B4-1销售回款【输入】'!$D$4:$D$123,$D32,'B4-1销售回款【输入】'!$E$4:$E$123,$E32,'B4-1销售回款【输入】'!$J$4:$J$123,$F32)</f>
        <v>0</v>
      </c>
      <c r="DU32" s="278">
        <f>SUMIFS('B4-1销售回款【输入】'!DX$4:DX$123,'B4-1销售回款【输入】'!$C$4:$C$123,$C32,'B4-1销售回款【输入】'!$D$4:$D$123,$D32,'B4-1销售回款【输入】'!$E$4:$E$123,$E32,'B4-1销售回款【输入】'!$J$4:$J$123,$F32)</f>
        <v>0</v>
      </c>
      <c r="DV32" s="278">
        <f>SUMIFS('B4-1销售回款【输入】'!DY$4:DY$123,'B4-1销售回款【输入】'!$C$4:$C$123,$C32,'B4-1销售回款【输入】'!$D$4:$D$123,$D32,'B4-1销售回款【输入】'!$E$4:$E$123,$E32,'B4-1销售回款【输入】'!$J$4:$J$123,$F32)</f>
        <v>0</v>
      </c>
      <c r="DW32" s="278">
        <f>SUMIFS('B4-1销售回款【输入】'!DZ$4:DZ$123,'B4-1销售回款【输入】'!$C$4:$C$123,$C32,'B4-1销售回款【输入】'!$D$4:$D$123,$D32,'B4-1销售回款【输入】'!$E$4:$E$123,$E32,'B4-1销售回款【输入】'!$J$4:$J$123,$F32)</f>
        <v>0</v>
      </c>
      <c r="DX32" s="278">
        <f>SUMIFS('B4-1销售回款【输入】'!EA$4:EA$123,'B4-1销售回款【输入】'!$C$4:$C$123,$C32,'B4-1销售回款【输入】'!$D$4:$D$123,$D32,'B4-1销售回款【输入】'!$E$4:$E$123,$E32,'B4-1销售回款【输入】'!$J$4:$J$123,$F32)</f>
        <v>0</v>
      </c>
      <c r="DY32" s="278">
        <f>SUMIFS('B4-1销售回款【输入】'!EB$4:EB$123,'B4-1销售回款【输入】'!$C$4:$C$123,$C32,'B4-1销售回款【输入】'!$D$4:$D$123,$D32,'B4-1销售回款【输入】'!$E$4:$E$123,$E32,'B4-1销售回款【输入】'!$J$4:$J$123,$F32)</f>
        <v>0</v>
      </c>
      <c r="DZ32" s="278">
        <f>SUMIFS('B4-1销售回款【输入】'!EC$4:EC$123,'B4-1销售回款【输入】'!$C$4:$C$123,$C32,'B4-1销售回款【输入】'!$D$4:$D$123,$D32,'B4-1销售回款【输入】'!$E$4:$E$123,$E32,'B4-1销售回款【输入】'!$J$4:$J$123,$F32)</f>
        <v>0</v>
      </c>
      <c r="EA32" s="278">
        <f>SUMIFS('B4-1销售回款【输入】'!ED$4:ED$123,'B4-1销售回款【输入】'!$C$4:$C$123,$C32,'B4-1销售回款【输入】'!$D$4:$D$123,$D32,'B4-1销售回款【输入】'!$E$4:$E$123,$E32,'B4-1销售回款【输入】'!$J$4:$J$123,$F32)</f>
        <v>0</v>
      </c>
      <c r="EB32" s="278">
        <f>SUMIFS('B4-1销售回款【输入】'!EE$4:EE$123,'B4-1销售回款【输入】'!$C$4:$C$123,$C32,'B4-1销售回款【输入】'!$D$4:$D$123,$D32,'B4-1销售回款【输入】'!$E$4:$E$123,$E32,'B4-1销售回款【输入】'!$J$4:$J$123,$F32)</f>
        <v>0</v>
      </c>
      <c r="EC32" s="278">
        <f>SUMIFS('B4-1销售回款【输入】'!EF$4:EF$123,'B4-1销售回款【输入】'!$C$4:$C$123,$C32,'B4-1销售回款【输入】'!$D$4:$D$123,$D32,'B4-1销售回款【输入】'!$E$4:$E$123,$E32,'B4-1销售回款【输入】'!$J$4:$J$123,$F32)</f>
        <v>0</v>
      </c>
      <c r="ED32" s="280">
        <f>SUMIFS('B4-1销售回款【输入】'!EG$4:EG$123,'B4-1销售回款【输入】'!$C$4:$C$123,$C32,'B4-1销售回款【输入】'!$D$4:$D$123,$D32,'B4-1销售回款【输入】'!$E$4:$E$123,$E32,'B4-1销售回款【输入】'!$J$4:$J$123,$F32)</f>
        <v>0</v>
      </c>
    </row>
    <row r="33" spans="2:134" ht="16.05" customHeight="1" x14ac:dyDescent="0.25">
      <c r="B33" s="1043" t="str">
        <f>B32</f>
        <v/>
      </c>
      <c r="C33" s="159" t="str">
        <f>C32</f>
        <v/>
      </c>
      <c r="D33" s="159" t="str">
        <f t="shared" si="29"/>
        <v/>
      </c>
      <c r="E33" s="159" t="str">
        <f t="shared" si="30"/>
        <v/>
      </c>
      <c r="F33" s="149" t="s">
        <v>347</v>
      </c>
      <c r="G33" s="171" t="s">
        <v>353</v>
      </c>
      <c r="H33" s="992">
        <f>SUMIFS('B4-1销售回款【输入】'!L$4:L$123,'B4-1销售回款【输入】'!$C$4:$C$123,$C33,'B4-1销售回款【输入】'!$D$4:$D$123,$D33,'B4-1销售回款【输入】'!$E$4:$E$123,$E33,'B4-1销售回款【输入】'!$J$4:$J$123,$F33)</f>
        <v>0</v>
      </c>
      <c r="I33" s="282">
        <f t="shared" ref="I33:I35" si="293">J33-H33</f>
        <v>0</v>
      </c>
      <c r="J33" s="985">
        <f>SUM(V33:ED33)</f>
        <v>0</v>
      </c>
      <c r="K33" s="460">
        <f ca="1">SUM(OFFSET(V33,,,1,MATCH('B1-基本信息'!$C$12,$V$3:$ED$3,1)))</f>
        <v>0</v>
      </c>
      <c r="L33" s="283">
        <f t="shared" ref="L33" si="294">SUMIF($V$1:$ED$1,L$3,$V33:$ED33)</f>
        <v>0</v>
      </c>
      <c r="M33" s="282">
        <f t="shared" si="292"/>
        <v>0</v>
      </c>
      <c r="N33" s="282">
        <f t="shared" si="292"/>
        <v>0</v>
      </c>
      <c r="O33" s="282">
        <f t="shared" si="292"/>
        <v>0</v>
      </c>
      <c r="P33" s="282">
        <f t="shared" si="292"/>
        <v>0</v>
      </c>
      <c r="Q33" s="282">
        <f t="shared" si="292"/>
        <v>0</v>
      </c>
      <c r="R33" s="282">
        <f t="shared" si="292"/>
        <v>0</v>
      </c>
      <c r="S33" s="282">
        <f t="shared" si="292"/>
        <v>0</v>
      </c>
      <c r="T33" s="282">
        <f t="shared" si="292"/>
        <v>0</v>
      </c>
      <c r="U33" s="284">
        <f t="shared" si="292"/>
        <v>0</v>
      </c>
      <c r="V33" s="285">
        <f>SUMIFS('B4-1销售回款【输入】'!Y$4:Y$123,'B4-1销售回款【输入】'!$C$4:$C$123,$C33,'B4-1销售回款【输入】'!$D$4:$D$123,$D33,'B4-1销售回款【输入】'!$E$4:$E$123,$E33,'B4-1销售回款【输入】'!$J$4:$J$123,$F33)</f>
        <v>0</v>
      </c>
      <c r="W33" s="282">
        <f>SUMIFS('B4-1销售回款【输入】'!Z$4:Z$123,'B4-1销售回款【输入】'!$C$4:$C$123,$C33,'B4-1销售回款【输入】'!$D$4:$D$123,$D33,'B4-1销售回款【输入】'!$E$4:$E$123,$E33,'B4-1销售回款【输入】'!$J$4:$J$123,$F33)</f>
        <v>0</v>
      </c>
      <c r="X33" s="282">
        <f>SUMIFS('B4-1销售回款【输入】'!AA$4:AA$123,'B4-1销售回款【输入】'!$C$4:$C$123,$C33,'B4-1销售回款【输入】'!$D$4:$D$123,$D33,'B4-1销售回款【输入】'!$E$4:$E$123,$E33,'B4-1销售回款【输入】'!$J$4:$J$123,$F33)</f>
        <v>0</v>
      </c>
      <c r="Y33" s="282">
        <f>SUMIFS('B4-1销售回款【输入】'!AB$4:AB$123,'B4-1销售回款【输入】'!$C$4:$C$123,$C33,'B4-1销售回款【输入】'!$D$4:$D$123,$D33,'B4-1销售回款【输入】'!$E$4:$E$123,$E33,'B4-1销售回款【输入】'!$J$4:$J$123,$F33)</f>
        <v>0</v>
      </c>
      <c r="Z33" s="282">
        <f>SUMIFS('B4-1销售回款【输入】'!AC$4:AC$123,'B4-1销售回款【输入】'!$C$4:$C$123,$C33,'B4-1销售回款【输入】'!$D$4:$D$123,$D33,'B4-1销售回款【输入】'!$E$4:$E$123,$E33,'B4-1销售回款【输入】'!$J$4:$J$123,$F33)</f>
        <v>0</v>
      </c>
      <c r="AA33" s="282">
        <f>SUMIFS('B4-1销售回款【输入】'!AD$4:AD$123,'B4-1销售回款【输入】'!$C$4:$C$123,$C33,'B4-1销售回款【输入】'!$D$4:$D$123,$D33,'B4-1销售回款【输入】'!$E$4:$E$123,$E33,'B4-1销售回款【输入】'!$J$4:$J$123,$F33)</f>
        <v>0</v>
      </c>
      <c r="AB33" s="282">
        <f>SUMIFS('B4-1销售回款【输入】'!AE$4:AE$123,'B4-1销售回款【输入】'!$C$4:$C$123,$C33,'B4-1销售回款【输入】'!$D$4:$D$123,$D33,'B4-1销售回款【输入】'!$E$4:$E$123,$E33,'B4-1销售回款【输入】'!$J$4:$J$123,$F33)</f>
        <v>0</v>
      </c>
      <c r="AC33" s="282">
        <f>SUMIFS('B4-1销售回款【输入】'!AF$4:AF$123,'B4-1销售回款【输入】'!$C$4:$C$123,$C33,'B4-1销售回款【输入】'!$D$4:$D$123,$D33,'B4-1销售回款【输入】'!$E$4:$E$123,$E33,'B4-1销售回款【输入】'!$J$4:$J$123,$F33)</f>
        <v>0</v>
      </c>
      <c r="AD33" s="282">
        <f>SUMIFS('B4-1销售回款【输入】'!AG$4:AG$123,'B4-1销售回款【输入】'!$C$4:$C$123,$C33,'B4-1销售回款【输入】'!$D$4:$D$123,$D33,'B4-1销售回款【输入】'!$E$4:$E$123,$E33,'B4-1销售回款【输入】'!$J$4:$J$123,$F33)</f>
        <v>0</v>
      </c>
      <c r="AE33" s="282">
        <f>SUMIFS('B4-1销售回款【输入】'!AH$4:AH$123,'B4-1销售回款【输入】'!$C$4:$C$123,$C33,'B4-1销售回款【输入】'!$D$4:$D$123,$D33,'B4-1销售回款【输入】'!$E$4:$E$123,$E33,'B4-1销售回款【输入】'!$J$4:$J$123,$F33)</f>
        <v>0</v>
      </c>
      <c r="AF33" s="282">
        <f>SUMIFS('B4-1销售回款【输入】'!AI$4:AI$123,'B4-1销售回款【输入】'!$C$4:$C$123,$C33,'B4-1销售回款【输入】'!$D$4:$D$123,$D33,'B4-1销售回款【输入】'!$E$4:$E$123,$E33,'B4-1销售回款【输入】'!$J$4:$J$123,$F33)</f>
        <v>0</v>
      </c>
      <c r="AG33" s="282">
        <f>SUMIFS('B4-1销售回款【输入】'!AJ$4:AJ$123,'B4-1销售回款【输入】'!$C$4:$C$123,$C33,'B4-1销售回款【输入】'!$D$4:$D$123,$D33,'B4-1销售回款【输入】'!$E$4:$E$123,$E33,'B4-1销售回款【输入】'!$J$4:$J$123,$F33)</f>
        <v>0</v>
      </c>
      <c r="AH33" s="282">
        <f>SUMIFS('B4-1销售回款【输入】'!AK$4:AK$123,'B4-1销售回款【输入】'!$C$4:$C$123,$C33,'B4-1销售回款【输入】'!$D$4:$D$123,$D33,'B4-1销售回款【输入】'!$E$4:$E$123,$E33,'B4-1销售回款【输入】'!$J$4:$J$123,$F33)</f>
        <v>0</v>
      </c>
      <c r="AI33" s="282">
        <f>SUMIFS('B4-1销售回款【输入】'!AL$4:AL$123,'B4-1销售回款【输入】'!$C$4:$C$123,$C33,'B4-1销售回款【输入】'!$D$4:$D$123,$D33,'B4-1销售回款【输入】'!$E$4:$E$123,$E33,'B4-1销售回款【输入】'!$J$4:$J$123,$F33)</f>
        <v>0</v>
      </c>
      <c r="AJ33" s="282">
        <f>SUMIFS('B4-1销售回款【输入】'!AM$4:AM$123,'B4-1销售回款【输入】'!$C$4:$C$123,$C33,'B4-1销售回款【输入】'!$D$4:$D$123,$D33,'B4-1销售回款【输入】'!$E$4:$E$123,$E33,'B4-1销售回款【输入】'!$J$4:$J$123,$F33)</f>
        <v>0</v>
      </c>
      <c r="AK33" s="282">
        <f>SUMIFS('B4-1销售回款【输入】'!AN$4:AN$123,'B4-1销售回款【输入】'!$C$4:$C$123,$C33,'B4-1销售回款【输入】'!$D$4:$D$123,$D33,'B4-1销售回款【输入】'!$E$4:$E$123,$E33,'B4-1销售回款【输入】'!$J$4:$J$123,$F33)</f>
        <v>0</v>
      </c>
      <c r="AL33" s="282">
        <f>SUMIFS('B4-1销售回款【输入】'!AO$4:AO$123,'B4-1销售回款【输入】'!$C$4:$C$123,$C33,'B4-1销售回款【输入】'!$D$4:$D$123,$D33,'B4-1销售回款【输入】'!$E$4:$E$123,$E33,'B4-1销售回款【输入】'!$J$4:$J$123,$F33)</f>
        <v>0</v>
      </c>
      <c r="AM33" s="282">
        <f>SUMIFS('B4-1销售回款【输入】'!AP$4:AP$123,'B4-1销售回款【输入】'!$C$4:$C$123,$C33,'B4-1销售回款【输入】'!$D$4:$D$123,$D33,'B4-1销售回款【输入】'!$E$4:$E$123,$E33,'B4-1销售回款【输入】'!$J$4:$J$123,$F33)</f>
        <v>0</v>
      </c>
      <c r="AN33" s="282">
        <f>SUMIFS('B4-1销售回款【输入】'!AQ$4:AQ$123,'B4-1销售回款【输入】'!$C$4:$C$123,$C33,'B4-1销售回款【输入】'!$D$4:$D$123,$D33,'B4-1销售回款【输入】'!$E$4:$E$123,$E33,'B4-1销售回款【输入】'!$J$4:$J$123,$F33)</f>
        <v>0</v>
      </c>
      <c r="AO33" s="282">
        <f>SUMIFS('B4-1销售回款【输入】'!AR$4:AR$123,'B4-1销售回款【输入】'!$C$4:$C$123,$C33,'B4-1销售回款【输入】'!$D$4:$D$123,$D33,'B4-1销售回款【输入】'!$E$4:$E$123,$E33,'B4-1销售回款【输入】'!$J$4:$J$123,$F33)</f>
        <v>0</v>
      </c>
      <c r="AP33" s="282">
        <f>SUMIFS('B4-1销售回款【输入】'!AS$4:AS$123,'B4-1销售回款【输入】'!$C$4:$C$123,$C33,'B4-1销售回款【输入】'!$D$4:$D$123,$D33,'B4-1销售回款【输入】'!$E$4:$E$123,$E33,'B4-1销售回款【输入】'!$J$4:$J$123,$F33)</f>
        <v>0</v>
      </c>
      <c r="AQ33" s="282">
        <f>SUMIFS('B4-1销售回款【输入】'!AT$4:AT$123,'B4-1销售回款【输入】'!$C$4:$C$123,$C33,'B4-1销售回款【输入】'!$D$4:$D$123,$D33,'B4-1销售回款【输入】'!$E$4:$E$123,$E33,'B4-1销售回款【输入】'!$J$4:$J$123,$F33)</f>
        <v>0</v>
      </c>
      <c r="AR33" s="282">
        <f>SUMIFS('B4-1销售回款【输入】'!AU$4:AU$123,'B4-1销售回款【输入】'!$C$4:$C$123,$C33,'B4-1销售回款【输入】'!$D$4:$D$123,$D33,'B4-1销售回款【输入】'!$E$4:$E$123,$E33,'B4-1销售回款【输入】'!$J$4:$J$123,$F33)</f>
        <v>0</v>
      </c>
      <c r="AS33" s="282">
        <f>SUMIFS('B4-1销售回款【输入】'!AV$4:AV$123,'B4-1销售回款【输入】'!$C$4:$C$123,$C33,'B4-1销售回款【输入】'!$D$4:$D$123,$D33,'B4-1销售回款【输入】'!$E$4:$E$123,$E33,'B4-1销售回款【输入】'!$J$4:$J$123,$F33)</f>
        <v>0</v>
      </c>
      <c r="AT33" s="282">
        <f>SUMIFS('B4-1销售回款【输入】'!AW$4:AW$123,'B4-1销售回款【输入】'!$C$4:$C$123,$C33,'B4-1销售回款【输入】'!$D$4:$D$123,$D33,'B4-1销售回款【输入】'!$E$4:$E$123,$E33,'B4-1销售回款【输入】'!$J$4:$J$123,$F33)</f>
        <v>0</v>
      </c>
      <c r="AU33" s="282">
        <f>SUMIFS('B4-1销售回款【输入】'!AX$4:AX$123,'B4-1销售回款【输入】'!$C$4:$C$123,$C33,'B4-1销售回款【输入】'!$D$4:$D$123,$D33,'B4-1销售回款【输入】'!$E$4:$E$123,$E33,'B4-1销售回款【输入】'!$J$4:$J$123,$F33)</f>
        <v>0</v>
      </c>
      <c r="AV33" s="282">
        <f>SUMIFS('B4-1销售回款【输入】'!AY$4:AY$123,'B4-1销售回款【输入】'!$C$4:$C$123,$C33,'B4-1销售回款【输入】'!$D$4:$D$123,$D33,'B4-1销售回款【输入】'!$E$4:$E$123,$E33,'B4-1销售回款【输入】'!$J$4:$J$123,$F33)</f>
        <v>0</v>
      </c>
      <c r="AW33" s="282">
        <f>SUMIFS('B4-1销售回款【输入】'!AZ$4:AZ$123,'B4-1销售回款【输入】'!$C$4:$C$123,$C33,'B4-1销售回款【输入】'!$D$4:$D$123,$D33,'B4-1销售回款【输入】'!$E$4:$E$123,$E33,'B4-1销售回款【输入】'!$J$4:$J$123,$F33)</f>
        <v>0</v>
      </c>
      <c r="AX33" s="282">
        <f>SUMIFS('B4-1销售回款【输入】'!BA$4:BA$123,'B4-1销售回款【输入】'!$C$4:$C$123,$C33,'B4-1销售回款【输入】'!$D$4:$D$123,$D33,'B4-1销售回款【输入】'!$E$4:$E$123,$E33,'B4-1销售回款【输入】'!$J$4:$J$123,$F33)</f>
        <v>0</v>
      </c>
      <c r="AY33" s="282">
        <f>SUMIFS('B4-1销售回款【输入】'!BB$4:BB$123,'B4-1销售回款【输入】'!$C$4:$C$123,$C33,'B4-1销售回款【输入】'!$D$4:$D$123,$D33,'B4-1销售回款【输入】'!$E$4:$E$123,$E33,'B4-1销售回款【输入】'!$J$4:$J$123,$F33)</f>
        <v>0</v>
      </c>
      <c r="AZ33" s="282">
        <f>SUMIFS('B4-1销售回款【输入】'!BC$4:BC$123,'B4-1销售回款【输入】'!$C$4:$C$123,$C33,'B4-1销售回款【输入】'!$D$4:$D$123,$D33,'B4-1销售回款【输入】'!$E$4:$E$123,$E33,'B4-1销售回款【输入】'!$J$4:$J$123,$F33)</f>
        <v>0</v>
      </c>
      <c r="BA33" s="282">
        <f>SUMIFS('B4-1销售回款【输入】'!BD$4:BD$123,'B4-1销售回款【输入】'!$C$4:$C$123,$C33,'B4-1销售回款【输入】'!$D$4:$D$123,$D33,'B4-1销售回款【输入】'!$E$4:$E$123,$E33,'B4-1销售回款【输入】'!$J$4:$J$123,$F33)</f>
        <v>0</v>
      </c>
      <c r="BB33" s="282">
        <f>SUMIFS('B4-1销售回款【输入】'!BE$4:BE$123,'B4-1销售回款【输入】'!$C$4:$C$123,$C33,'B4-1销售回款【输入】'!$D$4:$D$123,$D33,'B4-1销售回款【输入】'!$E$4:$E$123,$E33,'B4-1销售回款【输入】'!$J$4:$J$123,$F33)</f>
        <v>0</v>
      </c>
      <c r="BC33" s="282">
        <f>SUMIFS('B4-1销售回款【输入】'!BF$4:BF$123,'B4-1销售回款【输入】'!$C$4:$C$123,$C33,'B4-1销售回款【输入】'!$D$4:$D$123,$D33,'B4-1销售回款【输入】'!$E$4:$E$123,$E33,'B4-1销售回款【输入】'!$J$4:$J$123,$F33)</f>
        <v>0</v>
      </c>
      <c r="BD33" s="282">
        <f>SUMIFS('B4-1销售回款【输入】'!BG$4:BG$123,'B4-1销售回款【输入】'!$C$4:$C$123,$C33,'B4-1销售回款【输入】'!$D$4:$D$123,$D33,'B4-1销售回款【输入】'!$E$4:$E$123,$E33,'B4-1销售回款【输入】'!$J$4:$J$123,$F33)</f>
        <v>0</v>
      </c>
      <c r="BE33" s="282">
        <f>SUMIFS('B4-1销售回款【输入】'!BH$4:BH$123,'B4-1销售回款【输入】'!$C$4:$C$123,$C33,'B4-1销售回款【输入】'!$D$4:$D$123,$D33,'B4-1销售回款【输入】'!$E$4:$E$123,$E33,'B4-1销售回款【输入】'!$J$4:$J$123,$F33)</f>
        <v>0</v>
      </c>
      <c r="BF33" s="282">
        <f>SUMIFS('B4-1销售回款【输入】'!BI$4:BI$123,'B4-1销售回款【输入】'!$C$4:$C$123,$C33,'B4-1销售回款【输入】'!$D$4:$D$123,$D33,'B4-1销售回款【输入】'!$E$4:$E$123,$E33,'B4-1销售回款【输入】'!$J$4:$J$123,$F33)</f>
        <v>0</v>
      </c>
      <c r="BG33" s="282">
        <f>SUMIFS('B4-1销售回款【输入】'!BJ$4:BJ$123,'B4-1销售回款【输入】'!$C$4:$C$123,$C33,'B4-1销售回款【输入】'!$D$4:$D$123,$D33,'B4-1销售回款【输入】'!$E$4:$E$123,$E33,'B4-1销售回款【输入】'!$J$4:$J$123,$F33)</f>
        <v>0</v>
      </c>
      <c r="BH33" s="282">
        <f>SUMIFS('B4-1销售回款【输入】'!BK$4:BK$123,'B4-1销售回款【输入】'!$C$4:$C$123,$C33,'B4-1销售回款【输入】'!$D$4:$D$123,$D33,'B4-1销售回款【输入】'!$E$4:$E$123,$E33,'B4-1销售回款【输入】'!$J$4:$J$123,$F33)</f>
        <v>0</v>
      </c>
      <c r="BI33" s="282">
        <f>SUMIFS('B4-1销售回款【输入】'!BL$4:BL$123,'B4-1销售回款【输入】'!$C$4:$C$123,$C33,'B4-1销售回款【输入】'!$D$4:$D$123,$D33,'B4-1销售回款【输入】'!$E$4:$E$123,$E33,'B4-1销售回款【输入】'!$J$4:$J$123,$F33)</f>
        <v>0</v>
      </c>
      <c r="BJ33" s="282">
        <f>SUMIFS('B4-1销售回款【输入】'!BM$4:BM$123,'B4-1销售回款【输入】'!$C$4:$C$123,$C33,'B4-1销售回款【输入】'!$D$4:$D$123,$D33,'B4-1销售回款【输入】'!$E$4:$E$123,$E33,'B4-1销售回款【输入】'!$J$4:$J$123,$F33)</f>
        <v>0</v>
      </c>
      <c r="BK33" s="282">
        <f>SUMIFS('B4-1销售回款【输入】'!BN$4:BN$123,'B4-1销售回款【输入】'!$C$4:$C$123,$C33,'B4-1销售回款【输入】'!$D$4:$D$123,$D33,'B4-1销售回款【输入】'!$E$4:$E$123,$E33,'B4-1销售回款【输入】'!$J$4:$J$123,$F33)</f>
        <v>0</v>
      </c>
      <c r="BL33" s="282">
        <f>SUMIFS('B4-1销售回款【输入】'!BO$4:BO$123,'B4-1销售回款【输入】'!$C$4:$C$123,$C33,'B4-1销售回款【输入】'!$D$4:$D$123,$D33,'B4-1销售回款【输入】'!$E$4:$E$123,$E33,'B4-1销售回款【输入】'!$J$4:$J$123,$F33)</f>
        <v>0</v>
      </c>
      <c r="BM33" s="282">
        <f>SUMIFS('B4-1销售回款【输入】'!BP$4:BP$123,'B4-1销售回款【输入】'!$C$4:$C$123,$C33,'B4-1销售回款【输入】'!$D$4:$D$123,$D33,'B4-1销售回款【输入】'!$E$4:$E$123,$E33,'B4-1销售回款【输入】'!$J$4:$J$123,$F33)</f>
        <v>0</v>
      </c>
      <c r="BN33" s="282">
        <f>SUMIFS('B4-1销售回款【输入】'!BQ$4:BQ$123,'B4-1销售回款【输入】'!$C$4:$C$123,$C33,'B4-1销售回款【输入】'!$D$4:$D$123,$D33,'B4-1销售回款【输入】'!$E$4:$E$123,$E33,'B4-1销售回款【输入】'!$J$4:$J$123,$F33)</f>
        <v>0</v>
      </c>
      <c r="BO33" s="282">
        <f>SUMIFS('B4-1销售回款【输入】'!BR$4:BR$123,'B4-1销售回款【输入】'!$C$4:$C$123,$C33,'B4-1销售回款【输入】'!$D$4:$D$123,$D33,'B4-1销售回款【输入】'!$E$4:$E$123,$E33,'B4-1销售回款【输入】'!$J$4:$J$123,$F33)</f>
        <v>0</v>
      </c>
      <c r="BP33" s="282">
        <f>SUMIFS('B4-1销售回款【输入】'!BS$4:BS$123,'B4-1销售回款【输入】'!$C$4:$C$123,$C33,'B4-1销售回款【输入】'!$D$4:$D$123,$D33,'B4-1销售回款【输入】'!$E$4:$E$123,$E33,'B4-1销售回款【输入】'!$J$4:$J$123,$F33)</f>
        <v>0</v>
      </c>
      <c r="BQ33" s="282">
        <f>SUMIFS('B4-1销售回款【输入】'!BT$4:BT$123,'B4-1销售回款【输入】'!$C$4:$C$123,$C33,'B4-1销售回款【输入】'!$D$4:$D$123,$D33,'B4-1销售回款【输入】'!$E$4:$E$123,$E33,'B4-1销售回款【输入】'!$J$4:$J$123,$F33)</f>
        <v>0</v>
      </c>
      <c r="BR33" s="282">
        <f>SUMIFS('B4-1销售回款【输入】'!BU$4:BU$123,'B4-1销售回款【输入】'!$C$4:$C$123,$C33,'B4-1销售回款【输入】'!$D$4:$D$123,$D33,'B4-1销售回款【输入】'!$E$4:$E$123,$E33,'B4-1销售回款【输入】'!$J$4:$J$123,$F33)</f>
        <v>0</v>
      </c>
      <c r="BS33" s="282">
        <f>SUMIFS('B4-1销售回款【输入】'!BV$4:BV$123,'B4-1销售回款【输入】'!$C$4:$C$123,$C33,'B4-1销售回款【输入】'!$D$4:$D$123,$D33,'B4-1销售回款【输入】'!$E$4:$E$123,$E33,'B4-1销售回款【输入】'!$J$4:$J$123,$F33)</f>
        <v>0</v>
      </c>
      <c r="BT33" s="282">
        <f>SUMIFS('B4-1销售回款【输入】'!BW$4:BW$123,'B4-1销售回款【输入】'!$C$4:$C$123,$C33,'B4-1销售回款【输入】'!$D$4:$D$123,$D33,'B4-1销售回款【输入】'!$E$4:$E$123,$E33,'B4-1销售回款【输入】'!$J$4:$J$123,$F33)</f>
        <v>0</v>
      </c>
      <c r="BU33" s="282">
        <f>SUMIFS('B4-1销售回款【输入】'!BX$4:BX$123,'B4-1销售回款【输入】'!$C$4:$C$123,$C33,'B4-1销售回款【输入】'!$D$4:$D$123,$D33,'B4-1销售回款【输入】'!$E$4:$E$123,$E33,'B4-1销售回款【输入】'!$J$4:$J$123,$F33)</f>
        <v>0</v>
      </c>
      <c r="BV33" s="282">
        <f>SUMIFS('B4-1销售回款【输入】'!BY$4:BY$123,'B4-1销售回款【输入】'!$C$4:$C$123,$C33,'B4-1销售回款【输入】'!$D$4:$D$123,$D33,'B4-1销售回款【输入】'!$E$4:$E$123,$E33,'B4-1销售回款【输入】'!$J$4:$J$123,$F33)</f>
        <v>0</v>
      </c>
      <c r="BW33" s="282">
        <f>SUMIFS('B4-1销售回款【输入】'!BZ$4:BZ$123,'B4-1销售回款【输入】'!$C$4:$C$123,$C33,'B4-1销售回款【输入】'!$D$4:$D$123,$D33,'B4-1销售回款【输入】'!$E$4:$E$123,$E33,'B4-1销售回款【输入】'!$J$4:$J$123,$F33)</f>
        <v>0</v>
      </c>
      <c r="BX33" s="282">
        <f>SUMIFS('B4-1销售回款【输入】'!CA$4:CA$123,'B4-1销售回款【输入】'!$C$4:$C$123,$C33,'B4-1销售回款【输入】'!$D$4:$D$123,$D33,'B4-1销售回款【输入】'!$E$4:$E$123,$E33,'B4-1销售回款【输入】'!$J$4:$J$123,$F33)</f>
        <v>0</v>
      </c>
      <c r="BY33" s="282">
        <f>SUMIFS('B4-1销售回款【输入】'!CB$4:CB$123,'B4-1销售回款【输入】'!$C$4:$C$123,$C33,'B4-1销售回款【输入】'!$D$4:$D$123,$D33,'B4-1销售回款【输入】'!$E$4:$E$123,$E33,'B4-1销售回款【输入】'!$J$4:$J$123,$F33)</f>
        <v>0</v>
      </c>
      <c r="BZ33" s="282">
        <f>SUMIFS('B4-1销售回款【输入】'!CC$4:CC$123,'B4-1销售回款【输入】'!$C$4:$C$123,$C33,'B4-1销售回款【输入】'!$D$4:$D$123,$D33,'B4-1销售回款【输入】'!$E$4:$E$123,$E33,'B4-1销售回款【输入】'!$J$4:$J$123,$F33)</f>
        <v>0</v>
      </c>
      <c r="CA33" s="282">
        <f>SUMIFS('B4-1销售回款【输入】'!CD$4:CD$123,'B4-1销售回款【输入】'!$C$4:$C$123,$C33,'B4-1销售回款【输入】'!$D$4:$D$123,$D33,'B4-1销售回款【输入】'!$E$4:$E$123,$E33,'B4-1销售回款【输入】'!$J$4:$J$123,$F33)</f>
        <v>0</v>
      </c>
      <c r="CB33" s="282">
        <f>SUMIFS('B4-1销售回款【输入】'!CE$4:CE$123,'B4-1销售回款【输入】'!$C$4:$C$123,$C33,'B4-1销售回款【输入】'!$D$4:$D$123,$D33,'B4-1销售回款【输入】'!$E$4:$E$123,$E33,'B4-1销售回款【输入】'!$J$4:$J$123,$F33)</f>
        <v>0</v>
      </c>
      <c r="CC33" s="282">
        <f>SUMIFS('B4-1销售回款【输入】'!CF$4:CF$123,'B4-1销售回款【输入】'!$C$4:$C$123,$C33,'B4-1销售回款【输入】'!$D$4:$D$123,$D33,'B4-1销售回款【输入】'!$E$4:$E$123,$E33,'B4-1销售回款【输入】'!$J$4:$J$123,$F33)</f>
        <v>0</v>
      </c>
      <c r="CD33" s="282">
        <f>SUMIFS('B4-1销售回款【输入】'!CG$4:CG$123,'B4-1销售回款【输入】'!$C$4:$C$123,$C33,'B4-1销售回款【输入】'!$D$4:$D$123,$D33,'B4-1销售回款【输入】'!$E$4:$E$123,$E33,'B4-1销售回款【输入】'!$J$4:$J$123,$F33)</f>
        <v>0</v>
      </c>
      <c r="CE33" s="282">
        <f>SUMIFS('B4-1销售回款【输入】'!CH$4:CH$123,'B4-1销售回款【输入】'!$C$4:$C$123,$C33,'B4-1销售回款【输入】'!$D$4:$D$123,$D33,'B4-1销售回款【输入】'!$E$4:$E$123,$E33,'B4-1销售回款【输入】'!$J$4:$J$123,$F33)</f>
        <v>0</v>
      </c>
      <c r="CF33" s="282">
        <f>SUMIFS('B4-1销售回款【输入】'!CI$4:CI$123,'B4-1销售回款【输入】'!$C$4:$C$123,$C33,'B4-1销售回款【输入】'!$D$4:$D$123,$D33,'B4-1销售回款【输入】'!$E$4:$E$123,$E33,'B4-1销售回款【输入】'!$J$4:$J$123,$F33)</f>
        <v>0</v>
      </c>
      <c r="CG33" s="282">
        <f>SUMIFS('B4-1销售回款【输入】'!CJ$4:CJ$123,'B4-1销售回款【输入】'!$C$4:$C$123,$C33,'B4-1销售回款【输入】'!$D$4:$D$123,$D33,'B4-1销售回款【输入】'!$E$4:$E$123,$E33,'B4-1销售回款【输入】'!$J$4:$J$123,$F33)</f>
        <v>0</v>
      </c>
      <c r="CH33" s="282">
        <f>SUMIFS('B4-1销售回款【输入】'!CK$4:CK$123,'B4-1销售回款【输入】'!$C$4:$C$123,$C33,'B4-1销售回款【输入】'!$D$4:$D$123,$D33,'B4-1销售回款【输入】'!$E$4:$E$123,$E33,'B4-1销售回款【输入】'!$J$4:$J$123,$F33)</f>
        <v>0</v>
      </c>
      <c r="CI33" s="282">
        <f>SUMIFS('B4-1销售回款【输入】'!CL$4:CL$123,'B4-1销售回款【输入】'!$C$4:$C$123,$C33,'B4-1销售回款【输入】'!$D$4:$D$123,$D33,'B4-1销售回款【输入】'!$E$4:$E$123,$E33,'B4-1销售回款【输入】'!$J$4:$J$123,$F33)</f>
        <v>0</v>
      </c>
      <c r="CJ33" s="282">
        <f>SUMIFS('B4-1销售回款【输入】'!CM$4:CM$123,'B4-1销售回款【输入】'!$C$4:$C$123,$C33,'B4-1销售回款【输入】'!$D$4:$D$123,$D33,'B4-1销售回款【输入】'!$E$4:$E$123,$E33,'B4-1销售回款【输入】'!$J$4:$J$123,$F33)</f>
        <v>0</v>
      </c>
      <c r="CK33" s="282">
        <f>SUMIFS('B4-1销售回款【输入】'!CN$4:CN$123,'B4-1销售回款【输入】'!$C$4:$C$123,$C33,'B4-1销售回款【输入】'!$D$4:$D$123,$D33,'B4-1销售回款【输入】'!$E$4:$E$123,$E33,'B4-1销售回款【输入】'!$J$4:$J$123,$F33)</f>
        <v>0</v>
      </c>
      <c r="CL33" s="282">
        <f>SUMIFS('B4-1销售回款【输入】'!CO$4:CO$123,'B4-1销售回款【输入】'!$C$4:$C$123,$C33,'B4-1销售回款【输入】'!$D$4:$D$123,$D33,'B4-1销售回款【输入】'!$E$4:$E$123,$E33,'B4-1销售回款【输入】'!$J$4:$J$123,$F33)</f>
        <v>0</v>
      </c>
      <c r="CM33" s="282">
        <f>SUMIFS('B4-1销售回款【输入】'!CP$4:CP$123,'B4-1销售回款【输入】'!$C$4:$C$123,$C33,'B4-1销售回款【输入】'!$D$4:$D$123,$D33,'B4-1销售回款【输入】'!$E$4:$E$123,$E33,'B4-1销售回款【输入】'!$J$4:$J$123,$F33)</f>
        <v>0</v>
      </c>
      <c r="CN33" s="282">
        <f>SUMIFS('B4-1销售回款【输入】'!CQ$4:CQ$123,'B4-1销售回款【输入】'!$C$4:$C$123,$C33,'B4-1销售回款【输入】'!$D$4:$D$123,$D33,'B4-1销售回款【输入】'!$E$4:$E$123,$E33,'B4-1销售回款【输入】'!$J$4:$J$123,$F33)</f>
        <v>0</v>
      </c>
      <c r="CO33" s="282">
        <f>SUMIFS('B4-1销售回款【输入】'!CR$4:CR$123,'B4-1销售回款【输入】'!$C$4:$C$123,$C33,'B4-1销售回款【输入】'!$D$4:$D$123,$D33,'B4-1销售回款【输入】'!$E$4:$E$123,$E33,'B4-1销售回款【输入】'!$J$4:$J$123,$F33)</f>
        <v>0</v>
      </c>
      <c r="CP33" s="282">
        <f>SUMIFS('B4-1销售回款【输入】'!CS$4:CS$123,'B4-1销售回款【输入】'!$C$4:$C$123,$C33,'B4-1销售回款【输入】'!$D$4:$D$123,$D33,'B4-1销售回款【输入】'!$E$4:$E$123,$E33,'B4-1销售回款【输入】'!$J$4:$J$123,$F33)</f>
        <v>0</v>
      </c>
      <c r="CQ33" s="282">
        <f>SUMIFS('B4-1销售回款【输入】'!CT$4:CT$123,'B4-1销售回款【输入】'!$C$4:$C$123,$C33,'B4-1销售回款【输入】'!$D$4:$D$123,$D33,'B4-1销售回款【输入】'!$E$4:$E$123,$E33,'B4-1销售回款【输入】'!$J$4:$J$123,$F33)</f>
        <v>0</v>
      </c>
      <c r="CR33" s="282">
        <f>SUMIFS('B4-1销售回款【输入】'!CU$4:CU$123,'B4-1销售回款【输入】'!$C$4:$C$123,$C33,'B4-1销售回款【输入】'!$D$4:$D$123,$D33,'B4-1销售回款【输入】'!$E$4:$E$123,$E33,'B4-1销售回款【输入】'!$J$4:$J$123,$F33)</f>
        <v>0</v>
      </c>
      <c r="CS33" s="282">
        <f>SUMIFS('B4-1销售回款【输入】'!CV$4:CV$123,'B4-1销售回款【输入】'!$C$4:$C$123,$C33,'B4-1销售回款【输入】'!$D$4:$D$123,$D33,'B4-1销售回款【输入】'!$E$4:$E$123,$E33,'B4-1销售回款【输入】'!$J$4:$J$123,$F33)</f>
        <v>0</v>
      </c>
      <c r="CT33" s="282">
        <f>SUMIFS('B4-1销售回款【输入】'!CW$4:CW$123,'B4-1销售回款【输入】'!$C$4:$C$123,$C33,'B4-1销售回款【输入】'!$D$4:$D$123,$D33,'B4-1销售回款【输入】'!$E$4:$E$123,$E33,'B4-1销售回款【输入】'!$J$4:$J$123,$F33)</f>
        <v>0</v>
      </c>
      <c r="CU33" s="282">
        <f>SUMIFS('B4-1销售回款【输入】'!CX$4:CX$123,'B4-1销售回款【输入】'!$C$4:$C$123,$C33,'B4-1销售回款【输入】'!$D$4:$D$123,$D33,'B4-1销售回款【输入】'!$E$4:$E$123,$E33,'B4-1销售回款【输入】'!$J$4:$J$123,$F33)</f>
        <v>0</v>
      </c>
      <c r="CV33" s="282">
        <f>SUMIFS('B4-1销售回款【输入】'!CY$4:CY$123,'B4-1销售回款【输入】'!$C$4:$C$123,$C33,'B4-1销售回款【输入】'!$D$4:$D$123,$D33,'B4-1销售回款【输入】'!$E$4:$E$123,$E33,'B4-1销售回款【输入】'!$J$4:$J$123,$F33)</f>
        <v>0</v>
      </c>
      <c r="CW33" s="282">
        <f>SUMIFS('B4-1销售回款【输入】'!CZ$4:CZ$123,'B4-1销售回款【输入】'!$C$4:$C$123,$C33,'B4-1销售回款【输入】'!$D$4:$D$123,$D33,'B4-1销售回款【输入】'!$E$4:$E$123,$E33,'B4-1销售回款【输入】'!$J$4:$J$123,$F33)</f>
        <v>0</v>
      </c>
      <c r="CX33" s="282">
        <f>SUMIFS('B4-1销售回款【输入】'!DA$4:DA$123,'B4-1销售回款【输入】'!$C$4:$C$123,$C33,'B4-1销售回款【输入】'!$D$4:$D$123,$D33,'B4-1销售回款【输入】'!$E$4:$E$123,$E33,'B4-1销售回款【输入】'!$J$4:$J$123,$F33)</f>
        <v>0</v>
      </c>
      <c r="CY33" s="282">
        <f>SUMIFS('B4-1销售回款【输入】'!DB$4:DB$123,'B4-1销售回款【输入】'!$C$4:$C$123,$C33,'B4-1销售回款【输入】'!$D$4:$D$123,$D33,'B4-1销售回款【输入】'!$E$4:$E$123,$E33,'B4-1销售回款【输入】'!$J$4:$J$123,$F33)</f>
        <v>0</v>
      </c>
      <c r="CZ33" s="282">
        <f>SUMIFS('B4-1销售回款【输入】'!DC$4:DC$123,'B4-1销售回款【输入】'!$C$4:$C$123,$C33,'B4-1销售回款【输入】'!$D$4:$D$123,$D33,'B4-1销售回款【输入】'!$E$4:$E$123,$E33,'B4-1销售回款【输入】'!$J$4:$J$123,$F33)</f>
        <v>0</v>
      </c>
      <c r="DA33" s="282">
        <f>SUMIFS('B4-1销售回款【输入】'!DD$4:DD$123,'B4-1销售回款【输入】'!$C$4:$C$123,$C33,'B4-1销售回款【输入】'!$D$4:$D$123,$D33,'B4-1销售回款【输入】'!$E$4:$E$123,$E33,'B4-1销售回款【输入】'!$J$4:$J$123,$F33)</f>
        <v>0</v>
      </c>
      <c r="DB33" s="282">
        <f>SUMIFS('B4-1销售回款【输入】'!DE$4:DE$123,'B4-1销售回款【输入】'!$C$4:$C$123,$C33,'B4-1销售回款【输入】'!$D$4:$D$123,$D33,'B4-1销售回款【输入】'!$E$4:$E$123,$E33,'B4-1销售回款【输入】'!$J$4:$J$123,$F33)</f>
        <v>0</v>
      </c>
      <c r="DC33" s="282">
        <f>SUMIFS('B4-1销售回款【输入】'!DF$4:DF$123,'B4-1销售回款【输入】'!$C$4:$C$123,$C33,'B4-1销售回款【输入】'!$D$4:$D$123,$D33,'B4-1销售回款【输入】'!$E$4:$E$123,$E33,'B4-1销售回款【输入】'!$J$4:$J$123,$F33)</f>
        <v>0</v>
      </c>
      <c r="DD33" s="282">
        <f>SUMIFS('B4-1销售回款【输入】'!DG$4:DG$123,'B4-1销售回款【输入】'!$C$4:$C$123,$C33,'B4-1销售回款【输入】'!$D$4:$D$123,$D33,'B4-1销售回款【输入】'!$E$4:$E$123,$E33,'B4-1销售回款【输入】'!$J$4:$J$123,$F33)</f>
        <v>0</v>
      </c>
      <c r="DE33" s="282">
        <f>SUMIFS('B4-1销售回款【输入】'!DH$4:DH$123,'B4-1销售回款【输入】'!$C$4:$C$123,$C33,'B4-1销售回款【输入】'!$D$4:$D$123,$D33,'B4-1销售回款【输入】'!$E$4:$E$123,$E33,'B4-1销售回款【输入】'!$J$4:$J$123,$F33)</f>
        <v>0</v>
      </c>
      <c r="DF33" s="282">
        <f>SUMIFS('B4-1销售回款【输入】'!DI$4:DI$123,'B4-1销售回款【输入】'!$C$4:$C$123,$C33,'B4-1销售回款【输入】'!$D$4:$D$123,$D33,'B4-1销售回款【输入】'!$E$4:$E$123,$E33,'B4-1销售回款【输入】'!$J$4:$J$123,$F33)</f>
        <v>0</v>
      </c>
      <c r="DG33" s="282">
        <f>SUMIFS('B4-1销售回款【输入】'!DJ$4:DJ$123,'B4-1销售回款【输入】'!$C$4:$C$123,$C33,'B4-1销售回款【输入】'!$D$4:$D$123,$D33,'B4-1销售回款【输入】'!$E$4:$E$123,$E33,'B4-1销售回款【输入】'!$J$4:$J$123,$F33)</f>
        <v>0</v>
      </c>
      <c r="DH33" s="282">
        <f>SUMIFS('B4-1销售回款【输入】'!DK$4:DK$123,'B4-1销售回款【输入】'!$C$4:$C$123,$C33,'B4-1销售回款【输入】'!$D$4:$D$123,$D33,'B4-1销售回款【输入】'!$E$4:$E$123,$E33,'B4-1销售回款【输入】'!$J$4:$J$123,$F33)</f>
        <v>0</v>
      </c>
      <c r="DI33" s="282">
        <f>SUMIFS('B4-1销售回款【输入】'!DL$4:DL$123,'B4-1销售回款【输入】'!$C$4:$C$123,$C33,'B4-1销售回款【输入】'!$D$4:$D$123,$D33,'B4-1销售回款【输入】'!$E$4:$E$123,$E33,'B4-1销售回款【输入】'!$J$4:$J$123,$F33)</f>
        <v>0</v>
      </c>
      <c r="DJ33" s="282">
        <f>SUMIFS('B4-1销售回款【输入】'!DM$4:DM$123,'B4-1销售回款【输入】'!$C$4:$C$123,$C33,'B4-1销售回款【输入】'!$D$4:$D$123,$D33,'B4-1销售回款【输入】'!$E$4:$E$123,$E33,'B4-1销售回款【输入】'!$J$4:$J$123,$F33)</f>
        <v>0</v>
      </c>
      <c r="DK33" s="282">
        <f>SUMIFS('B4-1销售回款【输入】'!DN$4:DN$123,'B4-1销售回款【输入】'!$C$4:$C$123,$C33,'B4-1销售回款【输入】'!$D$4:$D$123,$D33,'B4-1销售回款【输入】'!$E$4:$E$123,$E33,'B4-1销售回款【输入】'!$J$4:$J$123,$F33)</f>
        <v>0</v>
      </c>
      <c r="DL33" s="282">
        <f>SUMIFS('B4-1销售回款【输入】'!DO$4:DO$123,'B4-1销售回款【输入】'!$C$4:$C$123,$C33,'B4-1销售回款【输入】'!$D$4:$D$123,$D33,'B4-1销售回款【输入】'!$E$4:$E$123,$E33,'B4-1销售回款【输入】'!$J$4:$J$123,$F33)</f>
        <v>0</v>
      </c>
      <c r="DM33" s="282">
        <f>SUMIFS('B4-1销售回款【输入】'!DP$4:DP$123,'B4-1销售回款【输入】'!$C$4:$C$123,$C33,'B4-1销售回款【输入】'!$D$4:$D$123,$D33,'B4-1销售回款【输入】'!$E$4:$E$123,$E33,'B4-1销售回款【输入】'!$J$4:$J$123,$F33)</f>
        <v>0</v>
      </c>
      <c r="DN33" s="282">
        <f>SUMIFS('B4-1销售回款【输入】'!DQ$4:DQ$123,'B4-1销售回款【输入】'!$C$4:$C$123,$C33,'B4-1销售回款【输入】'!$D$4:$D$123,$D33,'B4-1销售回款【输入】'!$E$4:$E$123,$E33,'B4-1销售回款【输入】'!$J$4:$J$123,$F33)</f>
        <v>0</v>
      </c>
      <c r="DO33" s="282">
        <f>SUMIFS('B4-1销售回款【输入】'!DR$4:DR$123,'B4-1销售回款【输入】'!$C$4:$C$123,$C33,'B4-1销售回款【输入】'!$D$4:$D$123,$D33,'B4-1销售回款【输入】'!$E$4:$E$123,$E33,'B4-1销售回款【输入】'!$J$4:$J$123,$F33)</f>
        <v>0</v>
      </c>
      <c r="DP33" s="282">
        <f>SUMIFS('B4-1销售回款【输入】'!DS$4:DS$123,'B4-1销售回款【输入】'!$C$4:$C$123,$C33,'B4-1销售回款【输入】'!$D$4:$D$123,$D33,'B4-1销售回款【输入】'!$E$4:$E$123,$E33,'B4-1销售回款【输入】'!$J$4:$J$123,$F33)</f>
        <v>0</v>
      </c>
      <c r="DQ33" s="282">
        <f>SUMIFS('B4-1销售回款【输入】'!DT$4:DT$123,'B4-1销售回款【输入】'!$C$4:$C$123,$C33,'B4-1销售回款【输入】'!$D$4:$D$123,$D33,'B4-1销售回款【输入】'!$E$4:$E$123,$E33,'B4-1销售回款【输入】'!$J$4:$J$123,$F33)</f>
        <v>0</v>
      </c>
      <c r="DR33" s="282">
        <f>SUMIFS('B4-1销售回款【输入】'!DU$4:DU$123,'B4-1销售回款【输入】'!$C$4:$C$123,$C33,'B4-1销售回款【输入】'!$D$4:$D$123,$D33,'B4-1销售回款【输入】'!$E$4:$E$123,$E33,'B4-1销售回款【输入】'!$J$4:$J$123,$F33)</f>
        <v>0</v>
      </c>
      <c r="DS33" s="282">
        <f>SUMIFS('B4-1销售回款【输入】'!DV$4:DV$123,'B4-1销售回款【输入】'!$C$4:$C$123,$C33,'B4-1销售回款【输入】'!$D$4:$D$123,$D33,'B4-1销售回款【输入】'!$E$4:$E$123,$E33,'B4-1销售回款【输入】'!$J$4:$J$123,$F33)</f>
        <v>0</v>
      </c>
      <c r="DT33" s="282">
        <f>SUMIFS('B4-1销售回款【输入】'!DW$4:DW$123,'B4-1销售回款【输入】'!$C$4:$C$123,$C33,'B4-1销售回款【输入】'!$D$4:$D$123,$D33,'B4-1销售回款【输入】'!$E$4:$E$123,$E33,'B4-1销售回款【输入】'!$J$4:$J$123,$F33)</f>
        <v>0</v>
      </c>
      <c r="DU33" s="282">
        <f>SUMIFS('B4-1销售回款【输入】'!DX$4:DX$123,'B4-1销售回款【输入】'!$C$4:$C$123,$C33,'B4-1销售回款【输入】'!$D$4:$D$123,$D33,'B4-1销售回款【输入】'!$E$4:$E$123,$E33,'B4-1销售回款【输入】'!$J$4:$J$123,$F33)</f>
        <v>0</v>
      </c>
      <c r="DV33" s="282">
        <f>SUMIFS('B4-1销售回款【输入】'!DY$4:DY$123,'B4-1销售回款【输入】'!$C$4:$C$123,$C33,'B4-1销售回款【输入】'!$D$4:$D$123,$D33,'B4-1销售回款【输入】'!$E$4:$E$123,$E33,'B4-1销售回款【输入】'!$J$4:$J$123,$F33)</f>
        <v>0</v>
      </c>
      <c r="DW33" s="282">
        <f>SUMIFS('B4-1销售回款【输入】'!DZ$4:DZ$123,'B4-1销售回款【输入】'!$C$4:$C$123,$C33,'B4-1销售回款【输入】'!$D$4:$D$123,$D33,'B4-1销售回款【输入】'!$E$4:$E$123,$E33,'B4-1销售回款【输入】'!$J$4:$J$123,$F33)</f>
        <v>0</v>
      </c>
      <c r="DX33" s="282">
        <f>SUMIFS('B4-1销售回款【输入】'!EA$4:EA$123,'B4-1销售回款【输入】'!$C$4:$C$123,$C33,'B4-1销售回款【输入】'!$D$4:$D$123,$D33,'B4-1销售回款【输入】'!$E$4:$E$123,$E33,'B4-1销售回款【输入】'!$J$4:$J$123,$F33)</f>
        <v>0</v>
      </c>
      <c r="DY33" s="282">
        <f>SUMIFS('B4-1销售回款【输入】'!EB$4:EB$123,'B4-1销售回款【输入】'!$C$4:$C$123,$C33,'B4-1销售回款【输入】'!$D$4:$D$123,$D33,'B4-1销售回款【输入】'!$E$4:$E$123,$E33,'B4-1销售回款【输入】'!$J$4:$J$123,$F33)</f>
        <v>0</v>
      </c>
      <c r="DZ33" s="282">
        <f>SUMIFS('B4-1销售回款【输入】'!EC$4:EC$123,'B4-1销售回款【输入】'!$C$4:$C$123,$C33,'B4-1销售回款【输入】'!$D$4:$D$123,$D33,'B4-1销售回款【输入】'!$E$4:$E$123,$E33,'B4-1销售回款【输入】'!$J$4:$J$123,$F33)</f>
        <v>0</v>
      </c>
      <c r="EA33" s="282">
        <f>SUMIFS('B4-1销售回款【输入】'!ED$4:ED$123,'B4-1销售回款【输入】'!$C$4:$C$123,$C33,'B4-1销售回款【输入】'!$D$4:$D$123,$D33,'B4-1销售回款【输入】'!$E$4:$E$123,$E33,'B4-1销售回款【输入】'!$J$4:$J$123,$F33)</f>
        <v>0</v>
      </c>
      <c r="EB33" s="282">
        <f>SUMIFS('B4-1销售回款【输入】'!EE$4:EE$123,'B4-1销售回款【输入】'!$C$4:$C$123,$C33,'B4-1销售回款【输入】'!$D$4:$D$123,$D33,'B4-1销售回款【输入】'!$E$4:$E$123,$E33,'B4-1销售回款【输入】'!$J$4:$J$123,$F33)</f>
        <v>0</v>
      </c>
      <c r="EC33" s="282">
        <f>SUMIFS('B4-1销售回款【输入】'!EF$4:EF$123,'B4-1销售回款【输入】'!$C$4:$C$123,$C33,'B4-1销售回款【输入】'!$D$4:$D$123,$D33,'B4-1销售回款【输入】'!$E$4:$E$123,$E33,'B4-1销售回款【输入】'!$J$4:$J$123,$F33)</f>
        <v>0</v>
      </c>
      <c r="ED33" s="284">
        <f>SUMIFS('B4-1销售回款【输入】'!EG$4:EG$123,'B4-1销售回款【输入】'!$C$4:$C$123,$C33,'B4-1销售回款【输入】'!$D$4:$D$123,$D33,'B4-1销售回款【输入】'!$E$4:$E$123,$E33,'B4-1销售回款【输入】'!$J$4:$J$123,$F33)</f>
        <v>0</v>
      </c>
    </row>
    <row r="34" spans="2:134" ht="16.05" customHeight="1" x14ac:dyDescent="0.25">
      <c r="B34" s="1041" t="str">
        <f>B33</f>
        <v/>
      </c>
      <c r="C34" s="154" t="str">
        <f t="shared" ref="C34:C37" si="295">C33</f>
        <v/>
      </c>
      <c r="D34" s="154" t="str">
        <f t="shared" si="29"/>
        <v/>
      </c>
      <c r="E34" s="154" t="str">
        <f t="shared" si="30"/>
        <v/>
      </c>
      <c r="F34" s="149" t="s">
        <v>348</v>
      </c>
      <c r="G34" s="171" t="s">
        <v>354</v>
      </c>
      <c r="H34" s="992">
        <f>IFERROR(H33/H32*10000,0)</f>
        <v>0</v>
      </c>
      <c r="I34" s="282">
        <f t="shared" si="293"/>
        <v>0</v>
      </c>
      <c r="J34" s="985">
        <f>IFERROR(J33/J32*10000,0)</f>
        <v>0</v>
      </c>
      <c r="K34" s="460">
        <f ca="1">IFERROR(K33/K32*10000,0)</f>
        <v>0</v>
      </c>
      <c r="L34" s="283">
        <f t="shared" ref="L34" si="296">IFERROR(L33/L32*10000,0)</f>
        <v>0</v>
      </c>
      <c r="M34" s="282">
        <f t="shared" ref="M34" si="297">IFERROR(M33/M32*10000,0)</f>
        <v>0</v>
      </c>
      <c r="N34" s="282">
        <f t="shared" ref="N34" si="298">IFERROR(N33/N32*10000,0)</f>
        <v>0</v>
      </c>
      <c r="O34" s="282">
        <f t="shared" ref="O34" si="299">IFERROR(O33/O32*10000,0)</f>
        <v>0</v>
      </c>
      <c r="P34" s="282">
        <f t="shared" ref="P34" si="300">IFERROR(P33/P32*10000,0)</f>
        <v>0</v>
      </c>
      <c r="Q34" s="282">
        <f t="shared" ref="Q34" si="301">IFERROR(Q33/Q32*10000,0)</f>
        <v>0</v>
      </c>
      <c r="R34" s="282">
        <f t="shared" ref="R34" si="302">IFERROR(R33/R32*10000,0)</f>
        <v>0</v>
      </c>
      <c r="S34" s="282">
        <f t="shared" ref="S34" si="303">IFERROR(S33/S32*10000,0)</f>
        <v>0</v>
      </c>
      <c r="T34" s="282">
        <f t="shared" ref="T34" si="304">IFERROR(T33/T32*10000,0)</f>
        <v>0</v>
      </c>
      <c r="U34" s="284">
        <f t="shared" ref="U34" si="305">IFERROR(U33/U32*10000,0)</f>
        <v>0</v>
      </c>
      <c r="V34" s="285">
        <f>IFERROR(V33/V32*10000,0)</f>
        <v>0</v>
      </c>
      <c r="W34" s="282">
        <f t="shared" ref="W34" si="306">IFERROR(W33/W32*10000,0)</f>
        <v>0</v>
      </c>
      <c r="X34" s="282">
        <f t="shared" ref="X34" si="307">IFERROR(X33/X32*10000,0)</f>
        <v>0</v>
      </c>
      <c r="Y34" s="282">
        <f t="shared" ref="Y34" si="308">IFERROR(Y33/Y32*10000,0)</f>
        <v>0</v>
      </c>
      <c r="Z34" s="282">
        <f t="shared" ref="Z34" si="309">IFERROR(Z33/Z32*10000,0)</f>
        <v>0</v>
      </c>
      <c r="AA34" s="282">
        <f t="shared" ref="AA34" si="310">IFERROR(AA33/AA32*10000,0)</f>
        <v>0</v>
      </c>
      <c r="AB34" s="282">
        <f t="shared" ref="AB34" si="311">IFERROR(AB33/AB32*10000,0)</f>
        <v>0</v>
      </c>
      <c r="AC34" s="282">
        <f t="shared" ref="AC34" si="312">IFERROR(AC33/AC32*10000,0)</f>
        <v>0</v>
      </c>
      <c r="AD34" s="282">
        <f t="shared" ref="AD34" si="313">IFERROR(AD33/AD32*10000,0)</f>
        <v>0</v>
      </c>
      <c r="AE34" s="282">
        <f t="shared" ref="AE34" si="314">IFERROR(AE33/AE32*10000,0)</f>
        <v>0</v>
      </c>
      <c r="AF34" s="282">
        <f t="shared" ref="AF34" si="315">IFERROR(AF33/AF32*10000,0)</f>
        <v>0</v>
      </c>
      <c r="AG34" s="282">
        <f t="shared" ref="AG34" si="316">IFERROR(AG33/AG32*10000,0)</f>
        <v>0</v>
      </c>
      <c r="AH34" s="282">
        <f t="shared" ref="AH34" si="317">IFERROR(AH33/AH32*10000,0)</f>
        <v>0</v>
      </c>
      <c r="AI34" s="282">
        <f t="shared" ref="AI34" si="318">IFERROR(AI33/AI32*10000,0)</f>
        <v>0</v>
      </c>
      <c r="AJ34" s="282">
        <f t="shared" ref="AJ34" si="319">IFERROR(AJ33/AJ32*10000,0)</f>
        <v>0</v>
      </c>
      <c r="AK34" s="282">
        <f t="shared" ref="AK34" si="320">IFERROR(AK33/AK32*10000,0)</f>
        <v>0</v>
      </c>
      <c r="AL34" s="282">
        <f t="shared" ref="AL34" si="321">IFERROR(AL33/AL32*10000,0)</f>
        <v>0</v>
      </c>
      <c r="AM34" s="282">
        <f t="shared" ref="AM34" si="322">IFERROR(AM33/AM32*10000,0)</f>
        <v>0</v>
      </c>
      <c r="AN34" s="282">
        <f t="shared" ref="AN34" si="323">IFERROR(AN33/AN32*10000,0)</f>
        <v>0</v>
      </c>
      <c r="AO34" s="282">
        <f t="shared" ref="AO34" si="324">IFERROR(AO33/AO32*10000,0)</f>
        <v>0</v>
      </c>
      <c r="AP34" s="282">
        <f t="shared" ref="AP34" si="325">IFERROR(AP33/AP32*10000,0)</f>
        <v>0</v>
      </c>
      <c r="AQ34" s="282">
        <f t="shared" ref="AQ34" si="326">IFERROR(AQ33/AQ32*10000,0)</f>
        <v>0</v>
      </c>
      <c r="AR34" s="282">
        <f t="shared" ref="AR34" si="327">IFERROR(AR33/AR32*10000,0)</f>
        <v>0</v>
      </c>
      <c r="AS34" s="282">
        <f t="shared" ref="AS34" si="328">IFERROR(AS33/AS32*10000,0)</f>
        <v>0</v>
      </c>
      <c r="AT34" s="282">
        <f t="shared" ref="AT34" si="329">IFERROR(AT33/AT32*10000,0)</f>
        <v>0</v>
      </c>
      <c r="AU34" s="282">
        <f t="shared" ref="AU34" si="330">IFERROR(AU33/AU32*10000,0)</f>
        <v>0</v>
      </c>
      <c r="AV34" s="282">
        <f t="shared" ref="AV34" si="331">IFERROR(AV33/AV32*10000,0)</f>
        <v>0</v>
      </c>
      <c r="AW34" s="282">
        <f t="shared" ref="AW34" si="332">IFERROR(AW33/AW32*10000,0)</f>
        <v>0</v>
      </c>
      <c r="AX34" s="282">
        <f t="shared" ref="AX34" si="333">IFERROR(AX33/AX32*10000,0)</f>
        <v>0</v>
      </c>
      <c r="AY34" s="282">
        <f t="shared" ref="AY34" si="334">IFERROR(AY33/AY32*10000,0)</f>
        <v>0</v>
      </c>
      <c r="AZ34" s="282">
        <f t="shared" ref="AZ34" si="335">IFERROR(AZ33/AZ32*10000,0)</f>
        <v>0</v>
      </c>
      <c r="BA34" s="282">
        <f t="shared" ref="BA34" si="336">IFERROR(BA33/BA32*10000,0)</f>
        <v>0</v>
      </c>
      <c r="BB34" s="282">
        <f t="shared" ref="BB34" si="337">IFERROR(BB33/BB32*10000,0)</f>
        <v>0</v>
      </c>
      <c r="BC34" s="282">
        <f t="shared" ref="BC34" si="338">IFERROR(BC33/BC32*10000,0)</f>
        <v>0</v>
      </c>
      <c r="BD34" s="282">
        <f t="shared" ref="BD34" si="339">IFERROR(BD33/BD32*10000,0)</f>
        <v>0</v>
      </c>
      <c r="BE34" s="282">
        <f t="shared" ref="BE34" si="340">IFERROR(BE33/BE32*10000,0)</f>
        <v>0</v>
      </c>
      <c r="BF34" s="282">
        <f t="shared" ref="BF34" si="341">IFERROR(BF33/BF32*10000,0)</f>
        <v>0</v>
      </c>
      <c r="BG34" s="282">
        <f t="shared" ref="BG34" si="342">IFERROR(BG33/BG32*10000,0)</f>
        <v>0</v>
      </c>
      <c r="BH34" s="282">
        <f t="shared" ref="BH34" si="343">IFERROR(BH33/BH32*10000,0)</f>
        <v>0</v>
      </c>
      <c r="BI34" s="282">
        <f t="shared" ref="BI34" si="344">IFERROR(BI33/BI32*10000,0)</f>
        <v>0</v>
      </c>
      <c r="BJ34" s="282">
        <f t="shared" ref="BJ34" si="345">IFERROR(BJ33/BJ32*10000,0)</f>
        <v>0</v>
      </c>
      <c r="BK34" s="282">
        <f t="shared" ref="BK34" si="346">IFERROR(BK33/BK32*10000,0)</f>
        <v>0</v>
      </c>
      <c r="BL34" s="282">
        <f t="shared" ref="BL34" si="347">IFERROR(BL33/BL32*10000,0)</f>
        <v>0</v>
      </c>
      <c r="BM34" s="282">
        <f t="shared" ref="BM34" si="348">IFERROR(BM33/BM32*10000,0)</f>
        <v>0</v>
      </c>
      <c r="BN34" s="282">
        <f t="shared" ref="BN34" si="349">IFERROR(BN33/BN32*10000,0)</f>
        <v>0</v>
      </c>
      <c r="BO34" s="282">
        <f t="shared" ref="BO34" si="350">IFERROR(BO33/BO32*10000,0)</f>
        <v>0</v>
      </c>
      <c r="BP34" s="282">
        <f t="shared" ref="BP34" si="351">IFERROR(BP33/BP32*10000,0)</f>
        <v>0</v>
      </c>
      <c r="BQ34" s="282">
        <f t="shared" ref="BQ34" si="352">IFERROR(BQ33/BQ32*10000,0)</f>
        <v>0</v>
      </c>
      <c r="BR34" s="282">
        <f t="shared" ref="BR34" si="353">IFERROR(BR33/BR32*10000,0)</f>
        <v>0</v>
      </c>
      <c r="BS34" s="282">
        <f t="shared" ref="BS34" si="354">IFERROR(BS33/BS32*10000,0)</f>
        <v>0</v>
      </c>
      <c r="BT34" s="282">
        <f t="shared" ref="BT34" si="355">IFERROR(BT33/BT32*10000,0)</f>
        <v>0</v>
      </c>
      <c r="BU34" s="282">
        <f t="shared" ref="BU34" si="356">IFERROR(BU33/BU32*10000,0)</f>
        <v>0</v>
      </c>
      <c r="BV34" s="282">
        <f t="shared" ref="BV34" si="357">IFERROR(BV33/BV32*10000,0)</f>
        <v>0</v>
      </c>
      <c r="BW34" s="282">
        <f t="shared" ref="BW34" si="358">IFERROR(BW33/BW32*10000,0)</f>
        <v>0</v>
      </c>
      <c r="BX34" s="282">
        <f t="shared" ref="BX34" si="359">IFERROR(BX33/BX32*10000,0)</f>
        <v>0</v>
      </c>
      <c r="BY34" s="282">
        <f t="shared" ref="BY34" si="360">IFERROR(BY33/BY32*10000,0)</f>
        <v>0</v>
      </c>
      <c r="BZ34" s="282">
        <f t="shared" ref="BZ34" si="361">IFERROR(BZ33/BZ32*10000,0)</f>
        <v>0</v>
      </c>
      <c r="CA34" s="282">
        <f t="shared" ref="CA34" si="362">IFERROR(CA33/CA32*10000,0)</f>
        <v>0</v>
      </c>
      <c r="CB34" s="282">
        <f t="shared" ref="CB34" si="363">IFERROR(CB33/CB32*10000,0)</f>
        <v>0</v>
      </c>
      <c r="CC34" s="282">
        <f t="shared" ref="CC34" si="364">IFERROR(CC33/CC32*10000,0)</f>
        <v>0</v>
      </c>
      <c r="CD34" s="282">
        <f t="shared" ref="CD34" si="365">IFERROR(CD33/CD32*10000,0)</f>
        <v>0</v>
      </c>
      <c r="CE34" s="282">
        <f t="shared" ref="CE34" si="366">IFERROR(CE33/CE32*10000,0)</f>
        <v>0</v>
      </c>
      <c r="CF34" s="282">
        <f t="shared" ref="CF34" si="367">IFERROR(CF33/CF32*10000,0)</f>
        <v>0</v>
      </c>
      <c r="CG34" s="282">
        <f t="shared" ref="CG34" si="368">IFERROR(CG33/CG32*10000,0)</f>
        <v>0</v>
      </c>
      <c r="CH34" s="282">
        <f t="shared" ref="CH34" si="369">IFERROR(CH33/CH32*10000,0)</f>
        <v>0</v>
      </c>
      <c r="CI34" s="282">
        <f t="shared" ref="CI34" si="370">IFERROR(CI33/CI32*10000,0)</f>
        <v>0</v>
      </c>
      <c r="CJ34" s="282">
        <f t="shared" ref="CJ34" si="371">IFERROR(CJ33/CJ32*10000,0)</f>
        <v>0</v>
      </c>
      <c r="CK34" s="282">
        <f t="shared" ref="CK34" si="372">IFERROR(CK33/CK32*10000,0)</f>
        <v>0</v>
      </c>
      <c r="CL34" s="282">
        <f t="shared" ref="CL34" si="373">IFERROR(CL33/CL32*10000,0)</f>
        <v>0</v>
      </c>
      <c r="CM34" s="282">
        <f t="shared" ref="CM34" si="374">IFERROR(CM33/CM32*10000,0)</f>
        <v>0</v>
      </c>
      <c r="CN34" s="282">
        <f t="shared" ref="CN34" si="375">IFERROR(CN33/CN32*10000,0)</f>
        <v>0</v>
      </c>
      <c r="CO34" s="282">
        <f t="shared" ref="CO34" si="376">IFERROR(CO33/CO32*10000,0)</f>
        <v>0</v>
      </c>
      <c r="CP34" s="282">
        <f t="shared" ref="CP34" si="377">IFERROR(CP33/CP32*10000,0)</f>
        <v>0</v>
      </c>
      <c r="CQ34" s="282">
        <f t="shared" ref="CQ34" si="378">IFERROR(CQ33/CQ32*10000,0)</f>
        <v>0</v>
      </c>
      <c r="CR34" s="282">
        <f t="shared" ref="CR34" si="379">IFERROR(CR33/CR32*10000,0)</f>
        <v>0</v>
      </c>
      <c r="CS34" s="282">
        <f t="shared" ref="CS34" si="380">IFERROR(CS33/CS32*10000,0)</f>
        <v>0</v>
      </c>
      <c r="CT34" s="282">
        <f t="shared" ref="CT34" si="381">IFERROR(CT33/CT32*10000,0)</f>
        <v>0</v>
      </c>
      <c r="CU34" s="282">
        <f t="shared" ref="CU34" si="382">IFERROR(CU33/CU32*10000,0)</f>
        <v>0</v>
      </c>
      <c r="CV34" s="282">
        <f t="shared" ref="CV34" si="383">IFERROR(CV33/CV32*10000,0)</f>
        <v>0</v>
      </c>
      <c r="CW34" s="282">
        <f t="shared" ref="CW34" si="384">IFERROR(CW33/CW32*10000,0)</f>
        <v>0</v>
      </c>
      <c r="CX34" s="282">
        <f t="shared" ref="CX34" si="385">IFERROR(CX33/CX32*10000,0)</f>
        <v>0</v>
      </c>
      <c r="CY34" s="282">
        <f t="shared" ref="CY34" si="386">IFERROR(CY33/CY32*10000,0)</f>
        <v>0</v>
      </c>
      <c r="CZ34" s="282">
        <f t="shared" ref="CZ34" si="387">IFERROR(CZ33/CZ32*10000,0)</f>
        <v>0</v>
      </c>
      <c r="DA34" s="282">
        <f t="shared" ref="DA34" si="388">IFERROR(DA33/DA32*10000,0)</f>
        <v>0</v>
      </c>
      <c r="DB34" s="282">
        <f t="shared" ref="DB34" si="389">IFERROR(DB33/DB32*10000,0)</f>
        <v>0</v>
      </c>
      <c r="DC34" s="282">
        <f t="shared" ref="DC34" si="390">IFERROR(DC33/DC32*10000,0)</f>
        <v>0</v>
      </c>
      <c r="DD34" s="282">
        <f t="shared" ref="DD34" si="391">IFERROR(DD33/DD32*10000,0)</f>
        <v>0</v>
      </c>
      <c r="DE34" s="282">
        <f t="shared" ref="DE34" si="392">IFERROR(DE33/DE32*10000,0)</f>
        <v>0</v>
      </c>
      <c r="DF34" s="282">
        <f t="shared" ref="DF34" si="393">IFERROR(DF33/DF32*10000,0)</f>
        <v>0</v>
      </c>
      <c r="DG34" s="282">
        <f t="shared" ref="DG34" si="394">IFERROR(DG33/DG32*10000,0)</f>
        <v>0</v>
      </c>
      <c r="DH34" s="282">
        <f t="shared" ref="DH34" si="395">IFERROR(DH33/DH32*10000,0)</f>
        <v>0</v>
      </c>
      <c r="DI34" s="282">
        <f t="shared" ref="DI34" si="396">IFERROR(DI33/DI32*10000,0)</f>
        <v>0</v>
      </c>
      <c r="DJ34" s="282">
        <f t="shared" ref="DJ34" si="397">IFERROR(DJ33/DJ32*10000,0)</f>
        <v>0</v>
      </c>
      <c r="DK34" s="282">
        <f t="shared" ref="DK34" si="398">IFERROR(DK33/DK32*10000,0)</f>
        <v>0</v>
      </c>
      <c r="DL34" s="282">
        <f t="shared" ref="DL34" si="399">IFERROR(DL33/DL32*10000,0)</f>
        <v>0</v>
      </c>
      <c r="DM34" s="282">
        <f t="shared" ref="DM34" si="400">IFERROR(DM33/DM32*10000,0)</f>
        <v>0</v>
      </c>
      <c r="DN34" s="282">
        <f t="shared" ref="DN34" si="401">IFERROR(DN33/DN32*10000,0)</f>
        <v>0</v>
      </c>
      <c r="DO34" s="282">
        <f t="shared" ref="DO34" si="402">IFERROR(DO33/DO32*10000,0)</f>
        <v>0</v>
      </c>
      <c r="DP34" s="282">
        <f t="shared" ref="DP34" si="403">IFERROR(DP33/DP32*10000,0)</f>
        <v>0</v>
      </c>
      <c r="DQ34" s="282">
        <f t="shared" ref="DQ34" si="404">IFERROR(DQ33/DQ32*10000,0)</f>
        <v>0</v>
      </c>
      <c r="DR34" s="282">
        <f t="shared" ref="DR34" si="405">IFERROR(DR33/DR32*10000,0)</f>
        <v>0</v>
      </c>
      <c r="DS34" s="282">
        <f t="shared" ref="DS34" si="406">IFERROR(DS33/DS32*10000,0)</f>
        <v>0</v>
      </c>
      <c r="DT34" s="282">
        <f t="shared" ref="DT34" si="407">IFERROR(DT33/DT32*10000,0)</f>
        <v>0</v>
      </c>
      <c r="DU34" s="282">
        <f t="shared" ref="DU34" si="408">IFERROR(DU33/DU32*10000,0)</f>
        <v>0</v>
      </c>
      <c r="DV34" s="282">
        <f t="shared" ref="DV34" si="409">IFERROR(DV33/DV32*10000,0)</f>
        <v>0</v>
      </c>
      <c r="DW34" s="282">
        <f t="shared" ref="DW34" si="410">IFERROR(DW33/DW32*10000,0)</f>
        <v>0</v>
      </c>
      <c r="DX34" s="282">
        <f t="shared" ref="DX34" si="411">IFERROR(DX33/DX32*10000,0)</f>
        <v>0</v>
      </c>
      <c r="DY34" s="282">
        <f t="shared" ref="DY34" si="412">IFERROR(DY33/DY32*10000,0)</f>
        <v>0</v>
      </c>
      <c r="DZ34" s="282">
        <f t="shared" ref="DZ34" si="413">IFERROR(DZ33/DZ32*10000,0)</f>
        <v>0</v>
      </c>
      <c r="EA34" s="282">
        <f t="shared" ref="EA34" si="414">IFERROR(EA33/EA32*10000,0)</f>
        <v>0</v>
      </c>
      <c r="EB34" s="282">
        <f t="shared" ref="EB34" si="415">IFERROR(EB33/EB32*10000,0)</f>
        <v>0</v>
      </c>
      <c r="EC34" s="282">
        <f t="shared" ref="EC34" si="416">IFERROR(EC33/EC32*10000,0)</f>
        <v>0</v>
      </c>
      <c r="ED34" s="284">
        <f t="shared" ref="ED34" si="417">IFERROR(ED33/ED32*10000,0)</f>
        <v>0</v>
      </c>
    </row>
    <row r="35" spans="2:134" ht="16.05" customHeight="1" x14ac:dyDescent="0.25">
      <c r="B35" s="1043" t="str">
        <f>B34</f>
        <v/>
      </c>
      <c r="C35" s="159" t="str">
        <f t="shared" si="295"/>
        <v/>
      </c>
      <c r="D35" s="159" t="str">
        <f t="shared" si="29"/>
        <v/>
      </c>
      <c r="E35" s="159" t="str">
        <f t="shared" si="30"/>
        <v/>
      </c>
      <c r="F35" s="149" t="s">
        <v>349</v>
      </c>
      <c r="G35" s="171" t="s">
        <v>353</v>
      </c>
      <c r="H35" s="992">
        <f>SUMIFS('B4-1销售回款【输入】'!L$4:L$123,'B4-1销售回款【输入】'!$C$4:$C$123,$C35,'B4-1销售回款【输入】'!$D$4:$D$123,$D35,'B4-1销售回款【输入】'!$E$4:$E$123,$E35,'B4-1销售回款【输入】'!$J$4:$J$123,$F35)</f>
        <v>0</v>
      </c>
      <c r="I35" s="282">
        <f t="shared" si="293"/>
        <v>0</v>
      </c>
      <c r="J35" s="985">
        <f>SUM(V35:ED35)</f>
        <v>0</v>
      </c>
      <c r="K35" s="460">
        <f ca="1">SUM(OFFSET(V35,,,1,MATCH('B1-基本信息'!$C$12,$V$3:$ED$3,1)))</f>
        <v>0</v>
      </c>
      <c r="L35" s="283">
        <f t="shared" ref="L35:U35" si="418">SUMIF($V$1:$ED$1,L$3,$V35:$ED35)</f>
        <v>0</v>
      </c>
      <c r="M35" s="282">
        <f t="shared" si="418"/>
        <v>0</v>
      </c>
      <c r="N35" s="282">
        <f t="shared" si="418"/>
        <v>0</v>
      </c>
      <c r="O35" s="282">
        <f t="shared" si="418"/>
        <v>0</v>
      </c>
      <c r="P35" s="282">
        <f t="shared" si="418"/>
        <v>0</v>
      </c>
      <c r="Q35" s="282">
        <f t="shared" si="418"/>
        <v>0</v>
      </c>
      <c r="R35" s="282">
        <f t="shared" si="418"/>
        <v>0</v>
      </c>
      <c r="S35" s="282">
        <f t="shared" si="418"/>
        <v>0</v>
      </c>
      <c r="T35" s="282">
        <f t="shared" si="418"/>
        <v>0</v>
      </c>
      <c r="U35" s="284">
        <f t="shared" si="418"/>
        <v>0</v>
      </c>
      <c r="V35" s="285">
        <f>SUMIFS('B4-1销售回款【输入】'!Y$4:Y$123,'B4-1销售回款【输入】'!$C$4:$C$123,$C35,'B4-1销售回款【输入】'!$D$4:$D$123,$D35,'B4-1销售回款【输入】'!$E$4:$E$123,$E35,'B4-1销售回款【输入】'!$J$4:$J$123,$F35)</f>
        <v>0</v>
      </c>
      <c r="W35" s="282">
        <f>SUMIFS('B4-1销售回款【输入】'!Z$4:Z$123,'B4-1销售回款【输入】'!$C$4:$C$123,$C35,'B4-1销售回款【输入】'!$D$4:$D$123,$D35,'B4-1销售回款【输入】'!$E$4:$E$123,$E35,'B4-1销售回款【输入】'!$J$4:$J$123,$F35)</f>
        <v>0</v>
      </c>
      <c r="X35" s="282">
        <f>SUMIFS('B4-1销售回款【输入】'!AA$4:AA$123,'B4-1销售回款【输入】'!$C$4:$C$123,$C35,'B4-1销售回款【输入】'!$D$4:$D$123,$D35,'B4-1销售回款【输入】'!$E$4:$E$123,$E35,'B4-1销售回款【输入】'!$J$4:$J$123,$F35)</f>
        <v>0</v>
      </c>
      <c r="Y35" s="282">
        <f>SUMIFS('B4-1销售回款【输入】'!AB$4:AB$123,'B4-1销售回款【输入】'!$C$4:$C$123,$C35,'B4-1销售回款【输入】'!$D$4:$D$123,$D35,'B4-1销售回款【输入】'!$E$4:$E$123,$E35,'B4-1销售回款【输入】'!$J$4:$J$123,$F35)</f>
        <v>0</v>
      </c>
      <c r="Z35" s="282">
        <f>SUMIFS('B4-1销售回款【输入】'!AC$4:AC$123,'B4-1销售回款【输入】'!$C$4:$C$123,$C35,'B4-1销售回款【输入】'!$D$4:$D$123,$D35,'B4-1销售回款【输入】'!$E$4:$E$123,$E35,'B4-1销售回款【输入】'!$J$4:$J$123,$F35)</f>
        <v>0</v>
      </c>
      <c r="AA35" s="282">
        <f>SUMIFS('B4-1销售回款【输入】'!AD$4:AD$123,'B4-1销售回款【输入】'!$C$4:$C$123,$C35,'B4-1销售回款【输入】'!$D$4:$D$123,$D35,'B4-1销售回款【输入】'!$E$4:$E$123,$E35,'B4-1销售回款【输入】'!$J$4:$J$123,$F35)</f>
        <v>0</v>
      </c>
      <c r="AB35" s="282">
        <f>SUMIFS('B4-1销售回款【输入】'!AE$4:AE$123,'B4-1销售回款【输入】'!$C$4:$C$123,$C35,'B4-1销售回款【输入】'!$D$4:$D$123,$D35,'B4-1销售回款【输入】'!$E$4:$E$123,$E35,'B4-1销售回款【输入】'!$J$4:$J$123,$F35)</f>
        <v>0</v>
      </c>
      <c r="AC35" s="282">
        <f>SUMIFS('B4-1销售回款【输入】'!AF$4:AF$123,'B4-1销售回款【输入】'!$C$4:$C$123,$C35,'B4-1销售回款【输入】'!$D$4:$D$123,$D35,'B4-1销售回款【输入】'!$E$4:$E$123,$E35,'B4-1销售回款【输入】'!$J$4:$J$123,$F35)</f>
        <v>0</v>
      </c>
      <c r="AD35" s="282">
        <f>SUMIFS('B4-1销售回款【输入】'!AG$4:AG$123,'B4-1销售回款【输入】'!$C$4:$C$123,$C35,'B4-1销售回款【输入】'!$D$4:$D$123,$D35,'B4-1销售回款【输入】'!$E$4:$E$123,$E35,'B4-1销售回款【输入】'!$J$4:$J$123,$F35)</f>
        <v>0</v>
      </c>
      <c r="AE35" s="282">
        <f>SUMIFS('B4-1销售回款【输入】'!AH$4:AH$123,'B4-1销售回款【输入】'!$C$4:$C$123,$C35,'B4-1销售回款【输入】'!$D$4:$D$123,$D35,'B4-1销售回款【输入】'!$E$4:$E$123,$E35,'B4-1销售回款【输入】'!$J$4:$J$123,$F35)</f>
        <v>0</v>
      </c>
      <c r="AF35" s="282">
        <f>SUMIFS('B4-1销售回款【输入】'!AI$4:AI$123,'B4-1销售回款【输入】'!$C$4:$C$123,$C35,'B4-1销售回款【输入】'!$D$4:$D$123,$D35,'B4-1销售回款【输入】'!$E$4:$E$123,$E35,'B4-1销售回款【输入】'!$J$4:$J$123,$F35)</f>
        <v>0</v>
      </c>
      <c r="AG35" s="282">
        <f>SUMIFS('B4-1销售回款【输入】'!AJ$4:AJ$123,'B4-1销售回款【输入】'!$C$4:$C$123,$C35,'B4-1销售回款【输入】'!$D$4:$D$123,$D35,'B4-1销售回款【输入】'!$E$4:$E$123,$E35,'B4-1销售回款【输入】'!$J$4:$J$123,$F35)</f>
        <v>0</v>
      </c>
      <c r="AH35" s="282">
        <f>SUMIFS('B4-1销售回款【输入】'!AK$4:AK$123,'B4-1销售回款【输入】'!$C$4:$C$123,$C35,'B4-1销售回款【输入】'!$D$4:$D$123,$D35,'B4-1销售回款【输入】'!$E$4:$E$123,$E35,'B4-1销售回款【输入】'!$J$4:$J$123,$F35)</f>
        <v>0</v>
      </c>
      <c r="AI35" s="282">
        <f>SUMIFS('B4-1销售回款【输入】'!AL$4:AL$123,'B4-1销售回款【输入】'!$C$4:$C$123,$C35,'B4-1销售回款【输入】'!$D$4:$D$123,$D35,'B4-1销售回款【输入】'!$E$4:$E$123,$E35,'B4-1销售回款【输入】'!$J$4:$J$123,$F35)</f>
        <v>0</v>
      </c>
      <c r="AJ35" s="282">
        <f>SUMIFS('B4-1销售回款【输入】'!AM$4:AM$123,'B4-1销售回款【输入】'!$C$4:$C$123,$C35,'B4-1销售回款【输入】'!$D$4:$D$123,$D35,'B4-1销售回款【输入】'!$E$4:$E$123,$E35,'B4-1销售回款【输入】'!$J$4:$J$123,$F35)</f>
        <v>0</v>
      </c>
      <c r="AK35" s="282">
        <f>SUMIFS('B4-1销售回款【输入】'!AN$4:AN$123,'B4-1销售回款【输入】'!$C$4:$C$123,$C35,'B4-1销售回款【输入】'!$D$4:$D$123,$D35,'B4-1销售回款【输入】'!$E$4:$E$123,$E35,'B4-1销售回款【输入】'!$J$4:$J$123,$F35)</f>
        <v>0</v>
      </c>
      <c r="AL35" s="282">
        <f>SUMIFS('B4-1销售回款【输入】'!AO$4:AO$123,'B4-1销售回款【输入】'!$C$4:$C$123,$C35,'B4-1销售回款【输入】'!$D$4:$D$123,$D35,'B4-1销售回款【输入】'!$E$4:$E$123,$E35,'B4-1销售回款【输入】'!$J$4:$J$123,$F35)</f>
        <v>0</v>
      </c>
      <c r="AM35" s="282">
        <f>SUMIFS('B4-1销售回款【输入】'!AP$4:AP$123,'B4-1销售回款【输入】'!$C$4:$C$123,$C35,'B4-1销售回款【输入】'!$D$4:$D$123,$D35,'B4-1销售回款【输入】'!$E$4:$E$123,$E35,'B4-1销售回款【输入】'!$J$4:$J$123,$F35)</f>
        <v>0</v>
      </c>
      <c r="AN35" s="282">
        <f>SUMIFS('B4-1销售回款【输入】'!AQ$4:AQ$123,'B4-1销售回款【输入】'!$C$4:$C$123,$C35,'B4-1销售回款【输入】'!$D$4:$D$123,$D35,'B4-1销售回款【输入】'!$E$4:$E$123,$E35,'B4-1销售回款【输入】'!$J$4:$J$123,$F35)</f>
        <v>0</v>
      </c>
      <c r="AO35" s="282">
        <f>SUMIFS('B4-1销售回款【输入】'!AR$4:AR$123,'B4-1销售回款【输入】'!$C$4:$C$123,$C35,'B4-1销售回款【输入】'!$D$4:$D$123,$D35,'B4-1销售回款【输入】'!$E$4:$E$123,$E35,'B4-1销售回款【输入】'!$J$4:$J$123,$F35)</f>
        <v>0</v>
      </c>
      <c r="AP35" s="282">
        <f>SUMIFS('B4-1销售回款【输入】'!AS$4:AS$123,'B4-1销售回款【输入】'!$C$4:$C$123,$C35,'B4-1销售回款【输入】'!$D$4:$D$123,$D35,'B4-1销售回款【输入】'!$E$4:$E$123,$E35,'B4-1销售回款【输入】'!$J$4:$J$123,$F35)</f>
        <v>0</v>
      </c>
      <c r="AQ35" s="282">
        <f>SUMIFS('B4-1销售回款【输入】'!AT$4:AT$123,'B4-1销售回款【输入】'!$C$4:$C$123,$C35,'B4-1销售回款【输入】'!$D$4:$D$123,$D35,'B4-1销售回款【输入】'!$E$4:$E$123,$E35,'B4-1销售回款【输入】'!$J$4:$J$123,$F35)</f>
        <v>0</v>
      </c>
      <c r="AR35" s="282">
        <f>SUMIFS('B4-1销售回款【输入】'!AU$4:AU$123,'B4-1销售回款【输入】'!$C$4:$C$123,$C35,'B4-1销售回款【输入】'!$D$4:$D$123,$D35,'B4-1销售回款【输入】'!$E$4:$E$123,$E35,'B4-1销售回款【输入】'!$J$4:$J$123,$F35)</f>
        <v>0</v>
      </c>
      <c r="AS35" s="282">
        <f>SUMIFS('B4-1销售回款【输入】'!AV$4:AV$123,'B4-1销售回款【输入】'!$C$4:$C$123,$C35,'B4-1销售回款【输入】'!$D$4:$D$123,$D35,'B4-1销售回款【输入】'!$E$4:$E$123,$E35,'B4-1销售回款【输入】'!$J$4:$J$123,$F35)</f>
        <v>0</v>
      </c>
      <c r="AT35" s="282">
        <f>SUMIFS('B4-1销售回款【输入】'!AW$4:AW$123,'B4-1销售回款【输入】'!$C$4:$C$123,$C35,'B4-1销售回款【输入】'!$D$4:$D$123,$D35,'B4-1销售回款【输入】'!$E$4:$E$123,$E35,'B4-1销售回款【输入】'!$J$4:$J$123,$F35)</f>
        <v>0</v>
      </c>
      <c r="AU35" s="282">
        <f>SUMIFS('B4-1销售回款【输入】'!AX$4:AX$123,'B4-1销售回款【输入】'!$C$4:$C$123,$C35,'B4-1销售回款【输入】'!$D$4:$D$123,$D35,'B4-1销售回款【输入】'!$E$4:$E$123,$E35,'B4-1销售回款【输入】'!$J$4:$J$123,$F35)</f>
        <v>0</v>
      </c>
      <c r="AV35" s="282">
        <f>SUMIFS('B4-1销售回款【输入】'!AY$4:AY$123,'B4-1销售回款【输入】'!$C$4:$C$123,$C35,'B4-1销售回款【输入】'!$D$4:$D$123,$D35,'B4-1销售回款【输入】'!$E$4:$E$123,$E35,'B4-1销售回款【输入】'!$J$4:$J$123,$F35)</f>
        <v>0</v>
      </c>
      <c r="AW35" s="282">
        <f>SUMIFS('B4-1销售回款【输入】'!AZ$4:AZ$123,'B4-1销售回款【输入】'!$C$4:$C$123,$C35,'B4-1销售回款【输入】'!$D$4:$D$123,$D35,'B4-1销售回款【输入】'!$E$4:$E$123,$E35,'B4-1销售回款【输入】'!$J$4:$J$123,$F35)</f>
        <v>0</v>
      </c>
      <c r="AX35" s="282">
        <f>SUMIFS('B4-1销售回款【输入】'!BA$4:BA$123,'B4-1销售回款【输入】'!$C$4:$C$123,$C35,'B4-1销售回款【输入】'!$D$4:$D$123,$D35,'B4-1销售回款【输入】'!$E$4:$E$123,$E35,'B4-1销售回款【输入】'!$J$4:$J$123,$F35)</f>
        <v>0</v>
      </c>
      <c r="AY35" s="282">
        <f>SUMIFS('B4-1销售回款【输入】'!BB$4:BB$123,'B4-1销售回款【输入】'!$C$4:$C$123,$C35,'B4-1销售回款【输入】'!$D$4:$D$123,$D35,'B4-1销售回款【输入】'!$E$4:$E$123,$E35,'B4-1销售回款【输入】'!$J$4:$J$123,$F35)</f>
        <v>0</v>
      </c>
      <c r="AZ35" s="282">
        <f>SUMIFS('B4-1销售回款【输入】'!BC$4:BC$123,'B4-1销售回款【输入】'!$C$4:$C$123,$C35,'B4-1销售回款【输入】'!$D$4:$D$123,$D35,'B4-1销售回款【输入】'!$E$4:$E$123,$E35,'B4-1销售回款【输入】'!$J$4:$J$123,$F35)</f>
        <v>0</v>
      </c>
      <c r="BA35" s="282">
        <f>SUMIFS('B4-1销售回款【输入】'!BD$4:BD$123,'B4-1销售回款【输入】'!$C$4:$C$123,$C35,'B4-1销售回款【输入】'!$D$4:$D$123,$D35,'B4-1销售回款【输入】'!$E$4:$E$123,$E35,'B4-1销售回款【输入】'!$J$4:$J$123,$F35)</f>
        <v>0</v>
      </c>
      <c r="BB35" s="282">
        <f>SUMIFS('B4-1销售回款【输入】'!BE$4:BE$123,'B4-1销售回款【输入】'!$C$4:$C$123,$C35,'B4-1销售回款【输入】'!$D$4:$D$123,$D35,'B4-1销售回款【输入】'!$E$4:$E$123,$E35,'B4-1销售回款【输入】'!$J$4:$J$123,$F35)</f>
        <v>0</v>
      </c>
      <c r="BC35" s="282">
        <f>SUMIFS('B4-1销售回款【输入】'!BF$4:BF$123,'B4-1销售回款【输入】'!$C$4:$C$123,$C35,'B4-1销售回款【输入】'!$D$4:$D$123,$D35,'B4-1销售回款【输入】'!$E$4:$E$123,$E35,'B4-1销售回款【输入】'!$J$4:$J$123,$F35)</f>
        <v>0</v>
      </c>
      <c r="BD35" s="282">
        <f>SUMIFS('B4-1销售回款【输入】'!BG$4:BG$123,'B4-1销售回款【输入】'!$C$4:$C$123,$C35,'B4-1销售回款【输入】'!$D$4:$D$123,$D35,'B4-1销售回款【输入】'!$E$4:$E$123,$E35,'B4-1销售回款【输入】'!$J$4:$J$123,$F35)</f>
        <v>0</v>
      </c>
      <c r="BE35" s="282">
        <f>SUMIFS('B4-1销售回款【输入】'!BH$4:BH$123,'B4-1销售回款【输入】'!$C$4:$C$123,$C35,'B4-1销售回款【输入】'!$D$4:$D$123,$D35,'B4-1销售回款【输入】'!$E$4:$E$123,$E35,'B4-1销售回款【输入】'!$J$4:$J$123,$F35)</f>
        <v>0</v>
      </c>
      <c r="BF35" s="282">
        <f>SUMIFS('B4-1销售回款【输入】'!BI$4:BI$123,'B4-1销售回款【输入】'!$C$4:$C$123,$C35,'B4-1销售回款【输入】'!$D$4:$D$123,$D35,'B4-1销售回款【输入】'!$E$4:$E$123,$E35,'B4-1销售回款【输入】'!$J$4:$J$123,$F35)</f>
        <v>0</v>
      </c>
      <c r="BG35" s="282">
        <f>SUMIFS('B4-1销售回款【输入】'!BJ$4:BJ$123,'B4-1销售回款【输入】'!$C$4:$C$123,$C35,'B4-1销售回款【输入】'!$D$4:$D$123,$D35,'B4-1销售回款【输入】'!$E$4:$E$123,$E35,'B4-1销售回款【输入】'!$J$4:$J$123,$F35)</f>
        <v>0</v>
      </c>
      <c r="BH35" s="282">
        <f>SUMIFS('B4-1销售回款【输入】'!BK$4:BK$123,'B4-1销售回款【输入】'!$C$4:$C$123,$C35,'B4-1销售回款【输入】'!$D$4:$D$123,$D35,'B4-1销售回款【输入】'!$E$4:$E$123,$E35,'B4-1销售回款【输入】'!$J$4:$J$123,$F35)</f>
        <v>0</v>
      </c>
      <c r="BI35" s="282">
        <f>SUMIFS('B4-1销售回款【输入】'!BL$4:BL$123,'B4-1销售回款【输入】'!$C$4:$C$123,$C35,'B4-1销售回款【输入】'!$D$4:$D$123,$D35,'B4-1销售回款【输入】'!$E$4:$E$123,$E35,'B4-1销售回款【输入】'!$J$4:$J$123,$F35)</f>
        <v>0</v>
      </c>
      <c r="BJ35" s="282">
        <f>SUMIFS('B4-1销售回款【输入】'!BM$4:BM$123,'B4-1销售回款【输入】'!$C$4:$C$123,$C35,'B4-1销售回款【输入】'!$D$4:$D$123,$D35,'B4-1销售回款【输入】'!$E$4:$E$123,$E35,'B4-1销售回款【输入】'!$J$4:$J$123,$F35)</f>
        <v>0</v>
      </c>
      <c r="BK35" s="282">
        <f>SUMIFS('B4-1销售回款【输入】'!BN$4:BN$123,'B4-1销售回款【输入】'!$C$4:$C$123,$C35,'B4-1销售回款【输入】'!$D$4:$D$123,$D35,'B4-1销售回款【输入】'!$E$4:$E$123,$E35,'B4-1销售回款【输入】'!$J$4:$J$123,$F35)</f>
        <v>0</v>
      </c>
      <c r="BL35" s="282">
        <f>SUMIFS('B4-1销售回款【输入】'!BO$4:BO$123,'B4-1销售回款【输入】'!$C$4:$C$123,$C35,'B4-1销售回款【输入】'!$D$4:$D$123,$D35,'B4-1销售回款【输入】'!$E$4:$E$123,$E35,'B4-1销售回款【输入】'!$J$4:$J$123,$F35)</f>
        <v>0</v>
      </c>
      <c r="BM35" s="282">
        <f>SUMIFS('B4-1销售回款【输入】'!BP$4:BP$123,'B4-1销售回款【输入】'!$C$4:$C$123,$C35,'B4-1销售回款【输入】'!$D$4:$D$123,$D35,'B4-1销售回款【输入】'!$E$4:$E$123,$E35,'B4-1销售回款【输入】'!$J$4:$J$123,$F35)</f>
        <v>0</v>
      </c>
      <c r="BN35" s="282">
        <f>SUMIFS('B4-1销售回款【输入】'!BQ$4:BQ$123,'B4-1销售回款【输入】'!$C$4:$C$123,$C35,'B4-1销售回款【输入】'!$D$4:$D$123,$D35,'B4-1销售回款【输入】'!$E$4:$E$123,$E35,'B4-1销售回款【输入】'!$J$4:$J$123,$F35)</f>
        <v>0</v>
      </c>
      <c r="BO35" s="282">
        <f>SUMIFS('B4-1销售回款【输入】'!BR$4:BR$123,'B4-1销售回款【输入】'!$C$4:$C$123,$C35,'B4-1销售回款【输入】'!$D$4:$D$123,$D35,'B4-1销售回款【输入】'!$E$4:$E$123,$E35,'B4-1销售回款【输入】'!$J$4:$J$123,$F35)</f>
        <v>0</v>
      </c>
      <c r="BP35" s="282">
        <f>SUMIFS('B4-1销售回款【输入】'!BS$4:BS$123,'B4-1销售回款【输入】'!$C$4:$C$123,$C35,'B4-1销售回款【输入】'!$D$4:$D$123,$D35,'B4-1销售回款【输入】'!$E$4:$E$123,$E35,'B4-1销售回款【输入】'!$J$4:$J$123,$F35)</f>
        <v>0</v>
      </c>
      <c r="BQ35" s="282">
        <f>SUMIFS('B4-1销售回款【输入】'!BT$4:BT$123,'B4-1销售回款【输入】'!$C$4:$C$123,$C35,'B4-1销售回款【输入】'!$D$4:$D$123,$D35,'B4-1销售回款【输入】'!$E$4:$E$123,$E35,'B4-1销售回款【输入】'!$J$4:$J$123,$F35)</f>
        <v>0</v>
      </c>
      <c r="BR35" s="282">
        <f>SUMIFS('B4-1销售回款【输入】'!BU$4:BU$123,'B4-1销售回款【输入】'!$C$4:$C$123,$C35,'B4-1销售回款【输入】'!$D$4:$D$123,$D35,'B4-1销售回款【输入】'!$E$4:$E$123,$E35,'B4-1销售回款【输入】'!$J$4:$J$123,$F35)</f>
        <v>0</v>
      </c>
      <c r="BS35" s="282">
        <f>SUMIFS('B4-1销售回款【输入】'!BV$4:BV$123,'B4-1销售回款【输入】'!$C$4:$C$123,$C35,'B4-1销售回款【输入】'!$D$4:$D$123,$D35,'B4-1销售回款【输入】'!$E$4:$E$123,$E35,'B4-1销售回款【输入】'!$J$4:$J$123,$F35)</f>
        <v>0</v>
      </c>
      <c r="BT35" s="282">
        <f>SUMIFS('B4-1销售回款【输入】'!BW$4:BW$123,'B4-1销售回款【输入】'!$C$4:$C$123,$C35,'B4-1销售回款【输入】'!$D$4:$D$123,$D35,'B4-1销售回款【输入】'!$E$4:$E$123,$E35,'B4-1销售回款【输入】'!$J$4:$J$123,$F35)</f>
        <v>0</v>
      </c>
      <c r="BU35" s="282">
        <f>SUMIFS('B4-1销售回款【输入】'!BX$4:BX$123,'B4-1销售回款【输入】'!$C$4:$C$123,$C35,'B4-1销售回款【输入】'!$D$4:$D$123,$D35,'B4-1销售回款【输入】'!$E$4:$E$123,$E35,'B4-1销售回款【输入】'!$J$4:$J$123,$F35)</f>
        <v>0</v>
      </c>
      <c r="BV35" s="282">
        <f>SUMIFS('B4-1销售回款【输入】'!BY$4:BY$123,'B4-1销售回款【输入】'!$C$4:$C$123,$C35,'B4-1销售回款【输入】'!$D$4:$D$123,$D35,'B4-1销售回款【输入】'!$E$4:$E$123,$E35,'B4-1销售回款【输入】'!$J$4:$J$123,$F35)</f>
        <v>0</v>
      </c>
      <c r="BW35" s="282">
        <f>SUMIFS('B4-1销售回款【输入】'!BZ$4:BZ$123,'B4-1销售回款【输入】'!$C$4:$C$123,$C35,'B4-1销售回款【输入】'!$D$4:$D$123,$D35,'B4-1销售回款【输入】'!$E$4:$E$123,$E35,'B4-1销售回款【输入】'!$J$4:$J$123,$F35)</f>
        <v>0</v>
      </c>
      <c r="BX35" s="282">
        <f>SUMIFS('B4-1销售回款【输入】'!CA$4:CA$123,'B4-1销售回款【输入】'!$C$4:$C$123,$C35,'B4-1销售回款【输入】'!$D$4:$D$123,$D35,'B4-1销售回款【输入】'!$E$4:$E$123,$E35,'B4-1销售回款【输入】'!$J$4:$J$123,$F35)</f>
        <v>0</v>
      </c>
      <c r="BY35" s="282">
        <f>SUMIFS('B4-1销售回款【输入】'!CB$4:CB$123,'B4-1销售回款【输入】'!$C$4:$C$123,$C35,'B4-1销售回款【输入】'!$D$4:$D$123,$D35,'B4-1销售回款【输入】'!$E$4:$E$123,$E35,'B4-1销售回款【输入】'!$J$4:$J$123,$F35)</f>
        <v>0</v>
      </c>
      <c r="BZ35" s="282">
        <f>SUMIFS('B4-1销售回款【输入】'!CC$4:CC$123,'B4-1销售回款【输入】'!$C$4:$C$123,$C35,'B4-1销售回款【输入】'!$D$4:$D$123,$D35,'B4-1销售回款【输入】'!$E$4:$E$123,$E35,'B4-1销售回款【输入】'!$J$4:$J$123,$F35)</f>
        <v>0</v>
      </c>
      <c r="CA35" s="282">
        <f>SUMIFS('B4-1销售回款【输入】'!CD$4:CD$123,'B4-1销售回款【输入】'!$C$4:$C$123,$C35,'B4-1销售回款【输入】'!$D$4:$D$123,$D35,'B4-1销售回款【输入】'!$E$4:$E$123,$E35,'B4-1销售回款【输入】'!$J$4:$J$123,$F35)</f>
        <v>0</v>
      </c>
      <c r="CB35" s="282">
        <f>SUMIFS('B4-1销售回款【输入】'!CE$4:CE$123,'B4-1销售回款【输入】'!$C$4:$C$123,$C35,'B4-1销售回款【输入】'!$D$4:$D$123,$D35,'B4-1销售回款【输入】'!$E$4:$E$123,$E35,'B4-1销售回款【输入】'!$J$4:$J$123,$F35)</f>
        <v>0</v>
      </c>
      <c r="CC35" s="282">
        <f>SUMIFS('B4-1销售回款【输入】'!CF$4:CF$123,'B4-1销售回款【输入】'!$C$4:$C$123,$C35,'B4-1销售回款【输入】'!$D$4:$D$123,$D35,'B4-1销售回款【输入】'!$E$4:$E$123,$E35,'B4-1销售回款【输入】'!$J$4:$J$123,$F35)</f>
        <v>0</v>
      </c>
      <c r="CD35" s="282">
        <f>SUMIFS('B4-1销售回款【输入】'!CG$4:CG$123,'B4-1销售回款【输入】'!$C$4:$C$123,$C35,'B4-1销售回款【输入】'!$D$4:$D$123,$D35,'B4-1销售回款【输入】'!$E$4:$E$123,$E35,'B4-1销售回款【输入】'!$J$4:$J$123,$F35)</f>
        <v>0</v>
      </c>
      <c r="CE35" s="282">
        <f>SUMIFS('B4-1销售回款【输入】'!CH$4:CH$123,'B4-1销售回款【输入】'!$C$4:$C$123,$C35,'B4-1销售回款【输入】'!$D$4:$D$123,$D35,'B4-1销售回款【输入】'!$E$4:$E$123,$E35,'B4-1销售回款【输入】'!$J$4:$J$123,$F35)</f>
        <v>0</v>
      </c>
      <c r="CF35" s="282">
        <f>SUMIFS('B4-1销售回款【输入】'!CI$4:CI$123,'B4-1销售回款【输入】'!$C$4:$C$123,$C35,'B4-1销售回款【输入】'!$D$4:$D$123,$D35,'B4-1销售回款【输入】'!$E$4:$E$123,$E35,'B4-1销售回款【输入】'!$J$4:$J$123,$F35)</f>
        <v>0</v>
      </c>
      <c r="CG35" s="282">
        <f>SUMIFS('B4-1销售回款【输入】'!CJ$4:CJ$123,'B4-1销售回款【输入】'!$C$4:$C$123,$C35,'B4-1销售回款【输入】'!$D$4:$D$123,$D35,'B4-1销售回款【输入】'!$E$4:$E$123,$E35,'B4-1销售回款【输入】'!$J$4:$J$123,$F35)</f>
        <v>0</v>
      </c>
      <c r="CH35" s="282">
        <f>SUMIFS('B4-1销售回款【输入】'!CK$4:CK$123,'B4-1销售回款【输入】'!$C$4:$C$123,$C35,'B4-1销售回款【输入】'!$D$4:$D$123,$D35,'B4-1销售回款【输入】'!$E$4:$E$123,$E35,'B4-1销售回款【输入】'!$J$4:$J$123,$F35)</f>
        <v>0</v>
      </c>
      <c r="CI35" s="282">
        <f>SUMIFS('B4-1销售回款【输入】'!CL$4:CL$123,'B4-1销售回款【输入】'!$C$4:$C$123,$C35,'B4-1销售回款【输入】'!$D$4:$D$123,$D35,'B4-1销售回款【输入】'!$E$4:$E$123,$E35,'B4-1销售回款【输入】'!$J$4:$J$123,$F35)</f>
        <v>0</v>
      </c>
      <c r="CJ35" s="282">
        <f>SUMIFS('B4-1销售回款【输入】'!CM$4:CM$123,'B4-1销售回款【输入】'!$C$4:$C$123,$C35,'B4-1销售回款【输入】'!$D$4:$D$123,$D35,'B4-1销售回款【输入】'!$E$4:$E$123,$E35,'B4-1销售回款【输入】'!$J$4:$J$123,$F35)</f>
        <v>0</v>
      </c>
      <c r="CK35" s="282">
        <f>SUMIFS('B4-1销售回款【输入】'!CN$4:CN$123,'B4-1销售回款【输入】'!$C$4:$C$123,$C35,'B4-1销售回款【输入】'!$D$4:$D$123,$D35,'B4-1销售回款【输入】'!$E$4:$E$123,$E35,'B4-1销售回款【输入】'!$J$4:$J$123,$F35)</f>
        <v>0</v>
      </c>
      <c r="CL35" s="282">
        <f>SUMIFS('B4-1销售回款【输入】'!CO$4:CO$123,'B4-1销售回款【输入】'!$C$4:$C$123,$C35,'B4-1销售回款【输入】'!$D$4:$D$123,$D35,'B4-1销售回款【输入】'!$E$4:$E$123,$E35,'B4-1销售回款【输入】'!$J$4:$J$123,$F35)</f>
        <v>0</v>
      </c>
      <c r="CM35" s="282">
        <f>SUMIFS('B4-1销售回款【输入】'!CP$4:CP$123,'B4-1销售回款【输入】'!$C$4:$C$123,$C35,'B4-1销售回款【输入】'!$D$4:$D$123,$D35,'B4-1销售回款【输入】'!$E$4:$E$123,$E35,'B4-1销售回款【输入】'!$J$4:$J$123,$F35)</f>
        <v>0</v>
      </c>
      <c r="CN35" s="282">
        <f>SUMIFS('B4-1销售回款【输入】'!CQ$4:CQ$123,'B4-1销售回款【输入】'!$C$4:$C$123,$C35,'B4-1销售回款【输入】'!$D$4:$D$123,$D35,'B4-1销售回款【输入】'!$E$4:$E$123,$E35,'B4-1销售回款【输入】'!$J$4:$J$123,$F35)</f>
        <v>0</v>
      </c>
      <c r="CO35" s="282">
        <f>SUMIFS('B4-1销售回款【输入】'!CR$4:CR$123,'B4-1销售回款【输入】'!$C$4:$C$123,$C35,'B4-1销售回款【输入】'!$D$4:$D$123,$D35,'B4-1销售回款【输入】'!$E$4:$E$123,$E35,'B4-1销售回款【输入】'!$J$4:$J$123,$F35)</f>
        <v>0</v>
      </c>
      <c r="CP35" s="282">
        <f>SUMIFS('B4-1销售回款【输入】'!CS$4:CS$123,'B4-1销售回款【输入】'!$C$4:$C$123,$C35,'B4-1销售回款【输入】'!$D$4:$D$123,$D35,'B4-1销售回款【输入】'!$E$4:$E$123,$E35,'B4-1销售回款【输入】'!$J$4:$J$123,$F35)</f>
        <v>0</v>
      </c>
      <c r="CQ35" s="282">
        <f>SUMIFS('B4-1销售回款【输入】'!CT$4:CT$123,'B4-1销售回款【输入】'!$C$4:$C$123,$C35,'B4-1销售回款【输入】'!$D$4:$D$123,$D35,'B4-1销售回款【输入】'!$E$4:$E$123,$E35,'B4-1销售回款【输入】'!$J$4:$J$123,$F35)</f>
        <v>0</v>
      </c>
      <c r="CR35" s="282">
        <f>SUMIFS('B4-1销售回款【输入】'!CU$4:CU$123,'B4-1销售回款【输入】'!$C$4:$C$123,$C35,'B4-1销售回款【输入】'!$D$4:$D$123,$D35,'B4-1销售回款【输入】'!$E$4:$E$123,$E35,'B4-1销售回款【输入】'!$J$4:$J$123,$F35)</f>
        <v>0</v>
      </c>
      <c r="CS35" s="282">
        <f>SUMIFS('B4-1销售回款【输入】'!CV$4:CV$123,'B4-1销售回款【输入】'!$C$4:$C$123,$C35,'B4-1销售回款【输入】'!$D$4:$D$123,$D35,'B4-1销售回款【输入】'!$E$4:$E$123,$E35,'B4-1销售回款【输入】'!$J$4:$J$123,$F35)</f>
        <v>0</v>
      </c>
      <c r="CT35" s="282">
        <f>SUMIFS('B4-1销售回款【输入】'!CW$4:CW$123,'B4-1销售回款【输入】'!$C$4:$C$123,$C35,'B4-1销售回款【输入】'!$D$4:$D$123,$D35,'B4-1销售回款【输入】'!$E$4:$E$123,$E35,'B4-1销售回款【输入】'!$J$4:$J$123,$F35)</f>
        <v>0</v>
      </c>
      <c r="CU35" s="282">
        <f>SUMIFS('B4-1销售回款【输入】'!CX$4:CX$123,'B4-1销售回款【输入】'!$C$4:$C$123,$C35,'B4-1销售回款【输入】'!$D$4:$D$123,$D35,'B4-1销售回款【输入】'!$E$4:$E$123,$E35,'B4-1销售回款【输入】'!$J$4:$J$123,$F35)</f>
        <v>0</v>
      </c>
      <c r="CV35" s="282">
        <f>SUMIFS('B4-1销售回款【输入】'!CY$4:CY$123,'B4-1销售回款【输入】'!$C$4:$C$123,$C35,'B4-1销售回款【输入】'!$D$4:$D$123,$D35,'B4-1销售回款【输入】'!$E$4:$E$123,$E35,'B4-1销售回款【输入】'!$J$4:$J$123,$F35)</f>
        <v>0</v>
      </c>
      <c r="CW35" s="282">
        <f>SUMIFS('B4-1销售回款【输入】'!CZ$4:CZ$123,'B4-1销售回款【输入】'!$C$4:$C$123,$C35,'B4-1销售回款【输入】'!$D$4:$D$123,$D35,'B4-1销售回款【输入】'!$E$4:$E$123,$E35,'B4-1销售回款【输入】'!$J$4:$J$123,$F35)</f>
        <v>0</v>
      </c>
      <c r="CX35" s="282">
        <f>SUMIFS('B4-1销售回款【输入】'!DA$4:DA$123,'B4-1销售回款【输入】'!$C$4:$C$123,$C35,'B4-1销售回款【输入】'!$D$4:$D$123,$D35,'B4-1销售回款【输入】'!$E$4:$E$123,$E35,'B4-1销售回款【输入】'!$J$4:$J$123,$F35)</f>
        <v>0</v>
      </c>
      <c r="CY35" s="282">
        <f>SUMIFS('B4-1销售回款【输入】'!DB$4:DB$123,'B4-1销售回款【输入】'!$C$4:$C$123,$C35,'B4-1销售回款【输入】'!$D$4:$D$123,$D35,'B4-1销售回款【输入】'!$E$4:$E$123,$E35,'B4-1销售回款【输入】'!$J$4:$J$123,$F35)</f>
        <v>0</v>
      </c>
      <c r="CZ35" s="282">
        <f>SUMIFS('B4-1销售回款【输入】'!DC$4:DC$123,'B4-1销售回款【输入】'!$C$4:$C$123,$C35,'B4-1销售回款【输入】'!$D$4:$D$123,$D35,'B4-1销售回款【输入】'!$E$4:$E$123,$E35,'B4-1销售回款【输入】'!$J$4:$J$123,$F35)</f>
        <v>0</v>
      </c>
      <c r="DA35" s="282">
        <f>SUMIFS('B4-1销售回款【输入】'!DD$4:DD$123,'B4-1销售回款【输入】'!$C$4:$C$123,$C35,'B4-1销售回款【输入】'!$D$4:$D$123,$D35,'B4-1销售回款【输入】'!$E$4:$E$123,$E35,'B4-1销售回款【输入】'!$J$4:$J$123,$F35)</f>
        <v>0</v>
      </c>
      <c r="DB35" s="282">
        <f>SUMIFS('B4-1销售回款【输入】'!DE$4:DE$123,'B4-1销售回款【输入】'!$C$4:$C$123,$C35,'B4-1销售回款【输入】'!$D$4:$D$123,$D35,'B4-1销售回款【输入】'!$E$4:$E$123,$E35,'B4-1销售回款【输入】'!$J$4:$J$123,$F35)</f>
        <v>0</v>
      </c>
      <c r="DC35" s="282">
        <f>SUMIFS('B4-1销售回款【输入】'!DF$4:DF$123,'B4-1销售回款【输入】'!$C$4:$C$123,$C35,'B4-1销售回款【输入】'!$D$4:$D$123,$D35,'B4-1销售回款【输入】'!$E$4:$E$123,$E35,'B4-1销售回款【输入】'!$J$4:$J$123,$F35)</f>
        <v>0</v>
      </c>
      <c r="DD35" s="282">
        <f>SUMIFS('B4-1销售回款【输入】'!DG$4:DG$123,'B4-1销售回款【输入】'!$C$4:$C$123,$C35,'B4-1销售回款【输入】'!$D$4:$D$123,$D35,'B4-1销售回款【输入】'!$E$4:$E$123,$E35,'B4-1销售回款【输入】'!$J$4:$J$123,$F35)</f>
        <v>0</v>
      </c>
      <c r="DE35" s="282">
        <f>SUMIFS('B4-1销售回款【输入】'!DH$4:DH$123,'B4-1销售回款【输入】'!$C$4:$C$123,$C35,'B4-1销售回款【输入】'!$D$4:$D$123,$D35,'B4-1销售回款【输入】'!$E$4:$E$123,$E35,'B4-1销售回款【输入】'!$J$4:$J$123,$F35)</f>
        <v>0</v>
      </c>
      <c r="DF35" s="282">
        <f>SUMIFS('B4-1销售回款【输入】'!DI$4:DI$123,'B4-1销售回款【输入】'!$C$4:$C$123,$C35,'B4-1销售回款【输入】'!$D$4:$D$123,$D35,'B4-1销售回款【输入】'!$E$4:$E$123,$E35,'B4-1销售回款【输入】'!$J$4:$J$123,$F35)</f>
        <v>0</v>
      </c>
      <c r="DG35" s="282">
        <f>SUMIFS('B4-1销售回款【输入】'!DJ$4:DJ$123,'B4-1销售回款【输入】'!$C$4:$C$123,$C35,'B4-1销售回款【输入】'!$D$4:$D$123,$D35,'B4-1销售回款【输入】'!$E$4:$E$123,$E35,'B4-1销售回款【输入】'!$J$4:$J$123,$F35)</f>
        <v>0</v>
      </c>
      <c r="DH35" s="282">
        <f>SUMIFS('B4-1销售回款【输入】'!DK$4:DK$123,'B4-1销售回款【输入】'!$C$4:$C$123,$C35,'B4-1销售回款【输入】'!$D$4:$D$123,$D35,'B4-1销售回款【输入】'!$E$4:$E$123,$E35,'B4-1销售回款【输入】'!$J$4:$J$123,$F35)</f>
        <v>0</v>
      </c>
      <c r="DI35" s="282">
        <f>SUMIFS('B4-1销售回款【输入】'!DL$4:DL$123,'B4-1销售回款【输入】'!$C$4:$C$123,$C35,'B4-1销售回款【输入】'!$D$4:$D$123,$D35,'B4-1销售回款【输入】'!$E$4:$E$123,$E35,'B4-1销售回款【输入】'!$J$4:$J$123,$F35)</f>
        <v>0</v>
      </c>
      <c r="DJ35" s="282">
        <f>SUMIFS('B4-1销售回款【输入】'!DM$4:DM$123,'B4-1销售回款【输入】'!$C$4:$C$123,$C35,'B4-1销售回款【输入】'!$D$4:$D$123,$D35,'B4-1销售回款【输入】'!$E$4:$E$123,$E35,'B4-1销售回款【输入】'!$J$4:$J$123,$F35)</f>
        <v>0</v>
      </c>
      <c r="DK35" s="282">
        <f>SUMIFS('B4-1销售回款【输入】'!DN$4:DN$123,'B4-1销售回款【输入】'!$C$4:$C$123,$C35,'B4-1销售回款【输入】'!$D$4:$D$123,$D35,'B4-1销售回款【输入】'!$E$4:$E$123,$E35,'B4-1销售回款【输入】'!$J$4:$J$123,$F35)</f>
        <v>0</v>
      </c>
      <c r="DL35" s="282">
        <f>SUMIFS('B4-1销售回款【输入】'!DO$4:DO$123,'B4-1销售回款【输入】'!$C$4:$C$123,$C35,'B4-1销售回款【输入】'!$D$4:$D$123,$D35,'B4-1销售回款【输入】'!$E$4:$E$123,$E35,'B4-1销售回款【输入】'!$J$4:$J$123,$F35)</f>
        <v>0</v>
      </c>
      <c r="DM35" s="282">
        <f>SUMIFS('B4-1销售回款【输入】'!DP$4:DP$123,'B4-1销售回款【输入】'!$C$4:$C$123,$C35,'B4-1销售回款【输入】'!$D$4:$D$123,$D35,'B4-1销售回款【输入】'!$E$4:$E$123,$E35,'B4-1销售回款【输入】'!$J$4:$J$123,$F35)</f>
        <v>0</v>
      </c>
      <c r="DN35" s="282">
        <f>SUMIFS('B4-1销售回款【输入】'!DQ$4:DQ$123,'B4-1销售回款【输入】'!$C$4:$C$123,$C35,'B4-1销售回款【输入】'!$D$4:$D$123,$D35,'B4-1销售回款【输入】'!$E$4:$E$123,$E35,'B4-1销售回款【输入】'!$J$4:$J$123,$F35)</f>
        <v>0</v>
      </c>
      <c r="DO35" s="282">
        <f>SUMIFS('B4-1销售回款【输入】'!DR$4:DR$123,'B4-1销售回款【输入】'!$C$4:$C$123,$C35,'B4-1销售回款【输入】'!$D$4:$D$123,$D35,'B4-1销售回款【输入】'!$E$4:$E$123,$E35,'B4-1销售回款【输入】'!$J$4:$J$123,$F35)</f>
        <v>0</v>
      </c>
      <c r="DP35" s="282">
        <f>SUMIFS('B4-1销售回款【输入】'!DS$4:DS$123,'B4-1销售回款【输入】'!$C$4:$C$123,$C35,'B4-1销售回款【输入】'!$D$4:$D$123,$D35,'B4-1销售回款【输入】'!$E$4:$E$123,$E35,'B4-1销售回款【输入】'!$J$4:$J$123,$F35)</f>
        <v>0</v>
      </c>
      <c r="DQ35" s="282">
        <f>SUMIFS('B4-1销售回款【输入】'!DT$4:DT$123,'B4-1销售回款【输入】'!$C$4:$C$123,$C35,'B4-1销售回款【输入】'!$D$4:$D$123,$D35,'B4-1销售回款【输入】'!$E$4:$E$123,$E35,'B4-1销售回款【输入】'!$J$4:$J$123,$F35)</f>
        <v>0</v>
      </c>
      <c r="DR35" s="282">
        <f>SUMIFS('B4-1销售回款【输入】'!DU$4:DU$123,'B4-1销售回款【输入】'!$C$4:$C$123,$C35,'B4-1销售回款【输入】'!$D$4:$D$123,$D35,'B4-1销售回款【输入】'!$E$4:$E$123,$E35,'B4-1销售回款【输入】'!$J$4:$J$123,$F35)</f>
        <v>0</v>
      </c>
      <c r="DS35" s="282">
        <f>SUMIFS('B4-1销售回款【输入】'!DV$4:DV$123,'B4-1销售回款【输入】'!$C$4:$C$123,$C35,'B4-1销售回款【输入】'!$D$4:$D$123,$D35,'B4-1销售回款【输入】'!$E$4:$E$123,$E35,'B4-1销售回款【输入】'!$J$4:$J$123,$F35)</f>
        <v>0</v>
      </c>
      <c r="DT35" s="282">
        <f>SUMIFS('B4-1销售回款【输入】'!DW$4:DW$123,'B4-1销售回款【输入】'!$C$4:$C$123,$C35,'B4-1销售回款【输入】'!$D$4:$D$123,$D35,'B4-1销售回款【输入】'!$E$4:$E$123,$E35,'B4-1销售回款【输入】'!$J$4:$J$123,$F35)</f>
        <v>0</v>
      </c>
      <c r="DU35" s="282">
        <f>SUMIFS('B4-1销售回款【输入】'!DX$4:DX$123,'B4-1销售回款【输入】'!$C$4:$C$123,$C35,'B4-1销售回款【输入】'!$D$4:$D$123,$D35,'B4-1销售回款【输入】'!$E$4:$E$123,$E35,'B4-1销售回款【输入】'!$J$4:$J$123,$F35)</f>
        <v>0</v>
      </c>
      <c r="DV35" s="282">
        <f>SUMIFS('B4-1销售回款【输入】'!DY$4:DY$123,'B4-1销售回款【输入】'!$C$4:$C$123,$C35,'B4-1销售回款【输入】'!$D$4:$D$123,$D35,'B4-1销售回款【输入】'!$E$4:$E$123,$E35,'B4-1销售回款【输入】'!$J$4:$J$123,$F35)</f>
        <v>0</v>
      </c>
      <c r="DW35" s="282">
        <f>SUMIFS('B4-1销售回款【输入】'!DZ$4:DZ$123,'B4-1销售回款【输入】'!$C$4:$C$123,$C35,'B4-1销售回款【输入】'!$D$4:$D$123,$D35,'B4-1销售回款【输入】'!$E$4:$E$123,$E35,'B4-1销售回款【输入】'!$J$4:$J$123,$F35)</f>
        <v>0</v>
      </c>
      <c r="DX35" s="282">
        <f>SUMIFS('B4-1销售回款【输入】'!EA$4:EA$123,'B4-1销售回款【输入】'!$C$4:$C$123,$C35,'B4-1销售回款【输入】'!$D$4:$D$123,$D35,'B4-1销售回款【输入】'!$E$4:$E$123,$E35,'B4-1销售回款【输入】'!$J$4:$J$123,$F35)</f>
        <v>0</v>
      </c>
      <c r="DY35" s="282">
        <f>SUMIFS('B4-1销售回款【输入】'!EB$4:EB$123,'B4-1销售回款【输入】'!$C$4:$C$123,$C35,'B4-1销售回款【输入】'!$D$4:$D$123,$D35,'B4-1销售回款【输入】'!$E$4:$E$123,$E35,'B4-1销售回款【输入】'!$J$4:$J$123,$F35)</f>
        <v>0</v>
      </c>
      <c r="DZ35" s="282">
        <f>SUMIFS('B4-1销售回款【输入】'!EC$4:EC$123,'B4-1销售回款【输入】'!$C$4:$C$123,$C35,'B4-1销售回款【输入】'!$D$4:$D$123,$D35,'B4-1销售回款【输入】'!$E$4:$E$123,$E35,'B4-1销售回款【输入】'!$J$4:$J$123,$F35)</f>
        <v>0</v>
      </c>
      <c r="EA35" s="282">
        <f>SUMIFS('B4-1销售回款【输入】'!ED$4:ED$123,'B4-1销售回款【输入】'!$C$4:$C$123,$C35,'B4-1销售回款【输入】'!$D$4:$D$123,$D35,'B4-1销售回款【输入】'!$E$4:$E$123,$E35,'B4-1销售回款【输入】'!$J$4:$J$123,$F35)</f>
        <v>0</v>
      </c>
      <c r="EB35" s="282">
        <f>SUMIFS('B4-1销售回款【输入】'!EE$4:EE$123,'B4-1销售回款【输入】'!$C$4:$C$123,$C35,'B4-1销售回款【输入】'!$D$4:$D$123,$D35,'B4-1销售回款【输入】'!$E$4:$E$123,$E35,'B4-1销售回款【输入】'!$J$4:$J$123,$F35)</f>
        <v>0</v>
      </c>
      <c r="EC35" s="282">
        <f>SUMIFS('B4-1销售回款【输入】'!EF$4:EF$123,'B4-1销售回款【输入】'!$C$4:$C$123,$C35,'B4-1销售回款【输入】'!$D$4:$D$123,$D35,'B4-1销售回款【输入】'!$E$4:$E$123,$E35,'B4-1销售回款【输入】'!$J$4:$J$123,$F35)</f>
        <v>0</v>
      </c>
      <c r="ED35" s="284">
        <f>SUMIFS('B4-1销售回款【输入】'!EG$4:EG$123,'B4-1销售回款【输入】'!$C$4:$C$123,$C35,'B4-1销售回款【输入】'!$D$4:$D$123,$D35,'B4-1销售回款【输入】'!$E$4:$E$123,$E35,'B4-1销售回款【输入】'!$J$4:$J$123,$F35)</f>
        <v>0</v>
      </c>
    </row>
    <row r="36" spans="2:134" ht="16.05" customHeight="1" x14ac:dyDescent="0.25">
      <c r="B36" s="1043" t="str">
        <f>B35</f>
        <v/>
      </c>
      <c r="C36" s="159" t="str">
        <f t="shared" si="295"/>
        <v/>
      </c>
      <c r="D36" s="159" t="str">
        <f t="shared" si="29"/>
        <v/>
      </c>
      <c r="E36" s="159" t="str">
        <f t="shared" si="30"/>
        <v/>
      </c>
      <c r="F36" s="149" t="s">
        <v>350</v>
      </c>
      <c r="G36" s="171" t="s">
        <v>355</v>
      </c>
      <c r="H36" s="992"/>
      <c r="I36" s="282"/>
      <c r="J36" s="986" t="s">
        <v>391</v>
      </c>
      <c r="K36" s="461"/>
      <c r="L36" s="297">
        <f>IFERROR(SUM($L33:L33)/$J33,0)</f>
        <v>0</v>
      </c>
      <c r="M36" s="291">
        <f>IFERROR(SUM($L33:M33)/$J33,0)</f>
        <v>0</v>
      </c>
      <c r="N36" s="291">
        <f>IFERROR(SUM($L33:N33)/$J33,0)</f>
        <v>0</v>
      </c>
      <c r="O36" s="291">
        <f>IFERROR(SUM($L33:O33)/$J33,0)</f>
        <v>0</v>
      </c>
      <c r="P36" s="291">
        <f>IFERROR(SUM($L33:P33)/$J33,0)</f>
        <v>0</v>
      </c>
      <c r="Q36" s="291">
        <f>IFERROR(SUM($L33:Q33)/$J33,0)</f>
        <v>0</v>
      </c>
      <c r="R36" s="291">
        <f>IFERROR(SUM($L33:R33)/$J33,0)</f>
        <v>0</v>
      </c>
      <c r="S36" s="291">
        <f>IFERROR(SUM($L33:S33)/$J33,0)</f>
        <v>0</v>
      </c>
      <c r="T36" s="291">
        <f>IFERROR(SUM($L33:T33)/$J33,0)</f>
        <v>0</v>
      </c>
      <c r="U36" s="292">
        <f>IFERROR(SUM($L33:U33)/$J33,0)</f>
        <v>0</v>
      </c>
      <c r="V36" s="290">
        <f>IFERROR(SUM($V33:V33)/$J33,0)</f>
        <v>0</v>
      </c>
      <c r="W36" s="291">
        <f>IFERROR(SUM($V33:W33)/$J33,0)</f>
        <v>0</v>
      </c>
      <c r="X36" s="291">
        <f>IFERROR(SUM($V33:X33)/$J33,0)</f>
        <v>0</v>
      </c>
      <c r="Y36" s="291">
        <f>IFERROR(SUM($V33:Y33)/$J33,0)</f>
        <v>0</v>
      </c>
      <c r="Z36" s="291">
        <f>IFERROR(SUM($V33:Z33)/$J33,0)</f>
        <v>0</v>
      </c>
      <c r="AA36" s="291">
        <f>IFERROR(SUM($V33:AA33)/$J33,0)</f>
        <v>0</v>
      </c>
      <c r="AB36" s="291">
        <f>IFERROR(SUM($V33:AB33)/$J33,0)</f>
        <v>0</v>
      </c>
      <c r="AC36" s="291">
        <f>IFERROR(SUM($V33:AC33)/$J33,0)</f>
        <v>0</v>
      </c>
      <c r="AD36" s="291">
        <f>IFERROR(SUM($V33:AD33)/$J33,0)</f>
        <v>0</v>
      </c>
      <c r="AE36" s="291">
        <f>IFERROR(SUM($V33:AE33)/$J33,0)</f>
        <v>0</v>
      </c>
      <c r="AF36" s="291">
        <f>IFERROR(SUM($V33:AF33)/$J33,0)</f>
        <v>0</v>
      </c>
      <c r="AG36" s="291">
        <f>IFERROR(SUM($V33:AG33)/$J33,0)</f>
        <v>0</v>
      </c>
      <c r="AH36" s="291">
        <f>IFERROR(SUM($V33:AH33)/$J33,0)</f>
        <v>0</v>
      </c>
      <c r="AI36" s="291">
        <f>IFERROR(SUM($V33:AI33)/$J33,0)</f>
        <v>0</v>
      </c>
      <c r="AJ36" s="291">
        <f>IFERROR(SUM($V33:AJ33)/$J33,0)</f>
        <v>0</v>
      </c>
      <c r="AK36" s="291">
        <f>IFERROR(SUM($V33:AK33)/$J33,0)</f>
        <v>0</v>
      </c>
      <c r="AL36" s="291">
        <f>IFERROR(SUM($V33:AL33)/$J33,0)</f>
        <v>0</v>
      </c>
      <c r="AM36" s="291">
        <f>IFERROR(SUM($V33:AM33)/$J33,0)</f>
        <v>0</v>
      </c>
      <c r="AN36" s="291">
        <f>IFERROR(SUM($V33:AN33)/$J33,0)</f>
        <v>0</v>
      </c>
      <c r="AO36" s="291">
        <f>IFERROR(SUM($V33:AO33)/$J33,0)</f>
        <v>0</v>
      </c>
      <c r="AP36" s="291">
        <f>IFERROR(SUM($V33:AP33)/$J33,0)</f>
        <v>0</v>
      </c>
      <c r="AQ36" s="291">
        <f>IFERROR(SUM($V33:AQ33)/$J33,0)</f>
        <v>0</v>
      </c>
      <c r="AR36" s="291">
        <f>IFERROR(SUM($V33:AR33)/$J33,0)</f>
        <v>0</v>
      </c>
      <c r="AS36" s="291">
        <f>IFERROR(SUM($V33:AS33)/$J33,0)</f>
        <v>0</v>
      </c>
      <c r="AT36" s="291">
        <f>IFERROR(SUM($V33:AT33)/$J33,0)</f>
        <v>0</v>
      </c>
      <c r="AU36" s="291">
        <f>IFERROR(SUM($V33:AU33)/$J33,0)</f>
        <v>0</v>
      </c>
      <c r="AV36" s="291">
        <f>IFERROR(SUM($V33:AV33)/$J33,0)</f>
        <v>0</v>
      </c>
      <c r="AW36" s="291">
        <f>IFERROR(SUM($V33:AW33)/$J33,0)</f>
        <v>0</v>
      </c>
      <c r="AX36" s="291">
        <f>IFERROR(SUM($V33:AX33)/$J33,0)</f>
        <v>0</v>
      </c>
      <c r="AY36" s="291">
        <f>IFERROR(SUM($V33:AY33)/$J33,0)</f>
        <v>0</v>
      </c>
      <c r="AZ36" s="291">
        <f>IFERROR(SUM($V33:AZ33)/$J33,0)</f>
        <v>0</v>
      </c>
      <c r="BA36" s="291">
        <f>IFERROR(SUM($V33:BA33)/$J33,0)</f>
        <v>0</v>
      </c>
      <c r="BB36" s="291">
        <f>IFERROR(SUM($V33:BB33)/$J33,0)</f>
        <v>0</v>
      </c>
      <c r="BC36" s="291">
        <f>IFERROR(SUM($V33:BC33)/$J33,0)</f>
        <v>0</v>
      </c>
      <c r="BD36" s="291">
        <f>IFERROR(SUM($V33:BD33)/$J33,0)</f>
        <v>0</v>
      </c>
      <c r="BE36" s="291">
        <f>IFERROR(SUM($V33:BE33)/$J33,0)</f>
        <v>0</v>
      </c>
      <c r="BF36" s="291">
        <f>IFERROR(SUM($V33:BF33)/$J33,0)</f>
        <v>0</v>
      </c>
      <c r="BG36" s="291">
        <f>IFERROR(SUM($V33:BG33)/$J33,0)</f>
        <v>0</v>
      </c>
      <c r="BH36" s="291">
        <f>IFERROR(SUM($V33:BH33)/$J33,0)</f>
        <v>0</v>
      </c>
      <c r="BI36" s="291">
        <f>IFERROR(SUM($V33:BI33)/$J33,0)</f>
        <v>0</v>
      </c>
      <c r="BJ36" s="291">
        <f>IFERROR(SUM($V33:BJ33)/$J33,0)</f>
        <v>0</v>
      </c>
      <c r="BK36" s="291">
        <f>IFERROR(SUM($V33:BK33)/$J33,0)</f>
        <v>0</v>
      </c>
      <c r="BL36" s="291">
        <f>IFERROR(SUM($V33:BL33)/$J33,0)</f>
        <v>0</v>
      </c>
      <c r="BM36" s="291">
        <f>IFERROR(SUM($V33:BM33)/$J33,0)</f>
        <v>0</v>
      </c>
      <c r="BN36" s="291">
        <f>IFERROR(SUM($V33:BN33)/$J33,0)</f>
        <v>0</v>
      </c>
      <c r="BO36" s="291">
        <f>IFERROR(SUM($V33:BO33)/$J33,0)</f>
        <v>0</v>
      </c>
      <c r="BP36" s="291">
        <f>IFERROR(SUM($V33:BP33)/$J33,0)</f>
        <v>0</v>
      </c>
      <c r="BQ36" s="291">
        <f>IFERROR(SUM($V33:BQ33)/$J33,0)</f>
        <v>0</v>
      </c>
      <c r="BR36" s="291">
        <f>IFERROR(SUM($V33:BR33)/$J33,0)</f>
        <v>0</v>
      </c>
      <c r="BS36" s="291">
        <f>IFERROR(SUM($V33:BS33)/$J33,0)</f>
        <v>0</v>
      </c>
      <c r="BT36" s="291">
        <f>IFERROR(SUM($V33:BT33)/$J33,0)</f>
        <v>0</v>
      </c>
      <c r="BU36" s="291">
        <f>IFERROR(SUM($V33:BU33)/$J33,0)</f>
        <v>0</v>
      </c>
      <c r="BV36" s="291">
        <f>IFERROR(SUM($V33:BV33)/$J33,0)</f>
        <v>0</v>
      </c>
      <c r="BW36" s="291">
        <f>IFERROR(SUM($V33:BW33)/$J33,0)</f>
        <v>0</v>
      </c>
      <c r="BX36" s="291">
        <f>IFERROR(SUM($V33:BX33)/$J33,0)</f>
        <v>0</v>
      </c>
      <c r="BY36" s="291">
        <f>IFERROR(SUM($V33:BY33)/$J33,0)</f>
        <v>0</v>
      </c>
      <c r="BZ36" s="291">
        <f>IFERROR(SUM($V33:BZ33)/$J33,0)</f>
        <v>0</v>
      </c>
      <c r="CA36" s="291">
        <f>IFERROR(SUM($V33:CA33)/$J33,0)</f>
        <v>0</v>
      </c>
      <c r="CB36" s="291">
        <f>IFERROR(SUM($V33:CB33)/$J33,0)</f>
        <v>0</v>
      </c>
      <c r="CC36" s="291">
        <f>IFERROR(SUM($V33:CC33)/$J33,0)</f>
        <v>0</v>
      </c>
      <c r="CD36" s="291">
        <f>IFERROR(SUM($V33:CD33)/$J33,0)</f>
        <v>0</v>
      </c>
      <c r="CE36" s="291">
        <f>IFERROR(SUM($V33:CE33)/$J33,0)</f>
        <v>0</v>
      </c>
      <c r="CF36" s="291">
        <f>IFERROR(SUM($V33:CF33)/$J33,0)</f>
        <v>0</v>
      </c>
      <c r="CG36" s="291">
        <f>IFERROR(SUM($V33:CG33)/$J33,0)</f>
        <v>0</v>
      </c>
      <c r="CH36" s="291">
        <f>IFERROR(SUM($V33:CH33)/$J33,0)</f>
        <v>0</v>
      </c>
      <c r="CI36" s="291">
        <f>IFERROR(SUM($V33:CI33)/$J33,0)</f>
        <v>0</v>
      </c>
      <c r="CJ36" s="291">
        <f>IFERROR(SUM($V33:CJ33)/$J33,0)</f>
        <v>0</v>
      </c>
      <c r="CK36" s="291">
        <f>IFERROR(SUM($V33:CK33)/$J33,0)</f>
        <v>0</v>
      </c>
      <c r="CL36" s="291">
        <f>IFERROR(SUM($V33:CL33)/$J33,0)</f>
        <v>0</v>
      </c>
      <c r="CM36" s="291">
        <f>IFERROR(SUM($V33:CM33)/$J33,0)</f>
        <v>0</v>
      </c>
      <c r="CN36" s="291">
        <f>IFERROR(SUM($V33:CN33)/$J33,0)</f>
        <v>0</v>
      </c>
      <c r="CO36" s="291">
        <f>IFERROR(SUM($V33:CO33)/$J33,0)</f>
        <v>0</v>
      </c>
      <c r="CP36" s="291">
        <f>IFERROR(SUM($V33:CP33)/$J33,0)</f>
        <v>0</v>
      </c>
      <c r="CQ36" s="291">
        <f>IFERROR(SUM($V33:CQ33)/$J33,0)</f>
        <v>0</v>
      </c>
      <c r="CR36" s="291">
        <f>IFERROR(SUM($V33:CR33)/$J33,0)</f>
        <v>0</v>
      </c>
      <c r="CS36" s="291">
        <f>IFERROR(SUM($V33:CS33)/$J33,0)</f>
        <v>0</v>
      </c>
      <c r="CT36" s="291">
        <f>IFERROR(SUM($V33:CT33)/$J33,0)</f>
        <v>0</v>
      </c>
      <c r="CU36" s="291">
        <f>IFERROR(SUM($V33:CU33)/$J33,0)</f>
        <v>0</v>
      </c>
      <c r="CV36" s="291">
        <f>IFERROR(SUM($V33:CV33)/$J33,0)</f>
        <v>0</v>
      </c>
      <c r="CW36" s="291">
        <f>IFERROR(SUM($V33:CW33)/$J33,0)</f>
        <v>0</v>
      </c>
      <c r="CX36" s="291">
        <f>IFERROR(SUM($V33:CX33)/$J33,0)</f>
        <v>0</v>
      </c>
      <c r="CY36" s="291">
        <f>IFERROR(SUM($V33:CY33)/$J33,0)</f>
        <v>0</v>
      </c>
      <c r="CZ36" s="291">
        <f>IFERROR(SUM($V33:CZ33)/$J33,0)</f>
        <v>0</v>
      </c>
      <c r="DA36" s="291">
        <f>IFERROR(SUM($V33:DA33)/$J33,0)</f>
        <v>0</v>
      </c>
      <c r="DB36" s="291">
        <f>IFERROR(SUM($V33:DB33)/$J33,0)</f>
        <v>0</v>
      </c>
      <c r="DC36" s="291">
        <f>IFERROR(SUM($V33:DC33)/$J33,0)</f>
        <v>0</v>
      </c>
      <c r="DD36" s="291">
        <f>IFERROR(SUM($V33:DD33)/$J33,0)</f>
        <v>0</v>
      </c>
      <c r="DE36" s="291">
        <f>IFERROR(SUM($V33:DE33)/$J33,0)</f>
        <v>0</v>
      </c>
      <c r="DF36" s="291">
        <f>IFERROR(SUM($V33:DF33)/$J33,0)</f>
        <v>0</v>
      </c>
      <c r="DG36" s="291">
        <f>IFERROR(SUM($V33:DG33)/$J33,0)</f>
        <v>0</v>
      </c>
      <c r="DH36" s="291">
        <f>IFERROR(SUM($V33:DH33)/$J33,0)</f>
        <v>0</v>
      </c>
      <c r="DI36" s="291">
        <f>IFERROR(SUM($V33:DI33)/$J33,0)</f>
        <v>0</v>
      </c>
      <c r="DJ36" s="291">
        <f>IFERROR(SUM($V33:DJ33)/$J33,0)</f>
        <v>0</v>
      </c>
      <c r="DK36" s="291">
        <f>IFERROR(SUM($V33:DK33)/$J33,0)</f>
        <v>0</v>
      </c>
      <c r="DL36" s="291">
        <f>IFERROR(SUM($V33:DL33)/$J33,0)</f>
        <v>0</v>
      </c>
      <c r="DM36" s="291">
        <f>IFERROR(SUM($V33:DM33)/$J33,0)</f>
        <v>0</v>
      </c>
      <c r="DN36" s="291">
        <f>IFERROR(SUM($V33:DN33)/$J33,0)</f>
        <v>0</v>
      </c>
      <c r="DO36" s="291">
        <f>IFERROR(SUM($V33:DO33)/$J33,0)</f>
        <v>0</v>
      </c>
      <c r="DP36" s="291">
        <f>IFERROR(SUM($V33:DP33)/$J33,0)</f>
        <v>0</v>
      </c>
      <c r="DQ36" s="291">
        <f>IFERROR(SUM($V33:DQ33)/$J33,0)</f>
        <v>0</v>
      </c>
      <c r="DR36" s="291">
        <f>IFERROR(SUM($V33:DR33)/$J33,0)</f>
        <v>0</v>
      </c>
      <c r="DS36" s="291">
        <f>IFERROR(SUM($V33:DS33)/$J33,0)</f>
        <v>0</v>
      </c>
      <c r="DT36" s="291">
        <f>IFERROR(SUM($V33:DT33)/$J33,0)</f>
        <v>0</v>
      </c>
      <c r="DU36" s="291">
        <f>IFERROR(SUM($V33:DU33)/$J33,0)</f>
        <v>0</v>
      </c>
      <c r="DV36" s="291">
        <f>IFERROR(SUM($V33:DV33)/$J33,0)</f>
        <v>0</v>
      </c>
      <c r="DW36" s="291">
        <f>IFERROR(SUM($V33:DW33)/$J33,0)</f>
        <v>0</v>
      </c>
      <c r="DX36" s="291">
        <f>IFERROR(SUM($V33:DX33)/$J33,0)</f>
        <v>0</v>
      </c>
      <c r="DY36" s="291">
        <f>IFERROR(SUM($V33:DY33)/$J33,0)</f>
        <v>0</v>
      </c>
      <c r="DZ36" s="291">
        <f>IFERROR(SUM($V33:DZ33)/$J33,0)</f>
        <v>0</v>
      </c>
      <c r="EA36" s="291">
        <f>IFERROR(SUM($V33:EA33)/$J33,0)</f>
        <v>0</v>
      </c>
      <c r="EB36" s="291">
        <f>IFERROR(SUM($V33:EB33)/$J33,0)</f>
        <v>0</v>
      </c>
      <c r="EC36" s="291">
        <f>IFERROR(SUM($V33:EC33)/$J33,0)</f>
        <v>0</v>
      </c>
      <c r="ED36" s="292">
        <f>IFERROR(SUM($V33:ED33)/$J33,0)</f>
        <v>0</v>
      </c>
    </row>
    <row r="37" spans="2:134" ht="16.05" customHeight="1" thickBot="1" x14ac:dyDescent="0.3">
      <c r="B37" s="1044" t="str">
        <f>B36</f>
        <v/>
      </c>
      <c r="C37" s="289" t="str">
        <f t="shared" si="295"/>
        <v/>
      </c>
      <c r="D37" s="289" t="str">
        <f t="shared" si="29"/>
        <v/>
      </c>
      <c r="E37" s="289" t="str">
        <f t="shared" si="30"/>
        <v/>
      </c>
      <c r="F37" s="240" t="s">
        <v>351</v>
      </c>
      <c r="G37" s="254" t="s">
        <v>355</v>
      </c>
      <c r="H37" s="993"/>
      <c r="I37" s="286"/>
      <c r="J37" s="989" t="s">
        <v>391</v>
      </c>
      <c r="K37" s="464"/>
      <c r="L37" s="298">
        <f>IFERROR(SUM($L35:L35)/SUM($L33:L33),0)</f>
        <v>0</v>
      </c>
      <c r="M37" s="294">
        <f>IFERROR(SUM($L35:M35)/SUM($L33:M33),0)</f>
        <v>0</v>
      </c>
      <c r="N37" s="294">
        <f>IFERROR(SUM($L35:N35)/SUM($L33:N33),0)</f>
        <v>0</v>
      </c>
      <c r="O37" s="294">
        <f>IFERROR(SUM($L35:O35)/SUM($L33:O33),0)</f>
        <v>0</v>
      </c>
      <c r="P37" s="294">
        <f>IFERROR(SUM($L35:P35)/SUM($L33:P33),0)</f>
        <v>0</v>
      </c>
      <c r="Q37" s="294">
        <f>IFERROR(SUM($L35:Q35)/SUM($L33:Q33),0)</f>
        <v>0</v>
      </c>
      <c r="R37" s="294">
        <f>IFERROR(SUM($L35:R35)/SUM($L33:R33),0)</f>
        <v>0</v>
      </c>
      <c r="S37" s="294">
        <f>IFERROR(SUM($L35:S35)/SUM($L33:S33),0)</f>
        <v>0</v>
      </c>
      <c r="T37" s="294">
        <f>IFERROR(SUM($L35:T35)/SUM($L33:T33),0)</f>
        <v>0</v>
      </c>
      <c r="U37" s="295">
        <f>IFERROR(SUM($L35:U35)/SUM($L33:U33),0)</f>
        <v>0</v>
      </c>
      <c r="V37" s="293">
        <f>IFERROR(SUM($V35:V35)/SUM($V33:V33),0)</f>
        <v>0</v>
      </c>
      <c r="W37" s="294">
        <f>IFERROR(SUM($V35:W35)/SUM($V33:W33),0)</f>
        <v>0</v>
      </c>
      <c r="X37" s="294">
        <f>IFERROR(SUM($V35:X35)/SUM($V33:X33),0)</f>
        <v>0</v>
      </c>
      <c r="Y37" s="294">
        <f>IFERROR(SUM($V35:Y35)/SUM($V33:Y33),0)</f>
        <v>0</v>
      </c>
      <c r="Z37" s="294">
        <f>IFERROR(SUM($V35:Z35)/SUM($V33:Z33),0)</f>
        <v>0</v>
      </c>
      <c r="AA37" s="294">
        <f>IFERROR(SUM($V35:AA35)/SUM($V33:AA33),0)</f>
        <v>0</v>
      </c>
      <c r="AB37" s="294">
        <f>IFERROR(SUM($V35:AB35)/SUM($V33:AB33),0)</f>
        <v>0</v>
      </c>
      <c r="AC37" s="294">
        <f>IFERROR(SUM($V35:AC35)/SUM($V33:AC33),0)</f>
        <v>0</v>
      </c>
      <c r="AD37" s="294">
        <f>IFERROR(SUM($V35:AD35)/SUM($V33:AD33),0)</f>
        <v>0</v>
      </c>
      <c r="AE37" s="294">
        <f>IFERROR(SUM($V35:AE35)/SUM($V33:AE33),0)</f>
        <v>0</v>
      </c>
      <c r="AF37" s="294">
        <f>IFERROR(SUM($V35:AF35)/SUM($V33:AF33),0)</f>
        <v>0</v>
      </c>
      <c r="AG37" s="294">
        <f>IFERROR(SUM($V35:AG35)/SUM($V33:AG33),0)</f>
        <v>0</v>
      </c>
      <c r="AH37" s="294">
        <f>IFERROR(SUM($V35:AH35)/SUM($V33:AH33),0)</f>
        <v>0</v>
      </c>
      <c r="AI37" s="294">
        <f>IFERROR(SUM($V35:AI35)/SUM($V33:AI33),0)</f>
        <v>0</v>
      </c>
      <c r="AJ37" s="294">
        <f>IFERROR(SUM($V35:AJ35)/SUM($V33:AJ33),0)</f>
        <v>0</v>
      </c>
      <c r="AK37" s="294">
        <f>IFERROR(SUM($V35:AK35)/SUM($V33:AK33),0)</f>
        <v>0</v>
      </c>
      <c r="AL37" s="294">
        <f>IFERROR(SUM($V35:AL35)/SUM($V33:AL33),0)</f>
        <v>0</v>
      </c>
      <c r="AM37" s="294">
        <f>IFERROR(SUM($V35:AM35)/SUM($V33:AM33),0)</f>
        <v>0</v>
      </c>
      <c r="AN37" s="294">
        <f>IFERROR(SUM($V35:AN35)/SUM($V33:AN33),0)</f>
        <v>0</v>
      </c>
      <c r="AO37" s="294">
        <f>IFERROR(SUM($V35:AO35)/SUM($V33:AO33),0)</f>
        <v>0</v>
      </c>
      <c r="AP37" s="294">
        <f>IFERROR(SUM($V35:AP35)/SUM($V33:AP33),0)</f>
        <v>0</v>
      </c>
      <c r="AQ37" s="294">
        <f>IFERROR(SUM($V35:AQ35)/SUM($V33:AQ33),0)</f>
        <v>0</v>
      </c>
      <c r="AR37" s="294">
        <f>IFERROR(SUM($V35:AR35)/SUM($V33:AR33),0)</f>
        <v>0</v>
      </c>
      <c r="AS37" s="294">
        <f>IFERROR(SUM($V35:AS35)/SUM($V33:AS33),0)</f>
        <v>0</v>
      </c>
      <c r="AT37" s="294">
        <f>IFERROR(SUM($V35:AT35)/SUM($V33:AT33),0)</f>
        <v>0</v>
      </c>
      <c r="AU37" s="294">
        <f>IFERROR(SUM($V35:AU35)/SUM($V33:AU33),0)</f>
        <v>0</v>
      </c>
      <c r="AV37" s="294">
        <f>IFERROR(SUM($V35:AV35)/SUM($V33:AV33),0)</f>
        <v>0</v>
      </c>
      <c r="AW37" s="294">
        <f>IFERROR(SUM($V35:AW35)/SUM($V33:AW33),0)</f>
        <v>0</v>
      </c>
      <c r="AX37" s="294">
        <f>IFERROR(SUM($V35:AX35)/SUM($V33:AX33),0)</f>
        <v>0</v>
      </c>
      <c r="AY37" s="294">
        <f>IFERROR(SUM($V35:AY35)/SUM($V33:AY33),0)</f>
        <v>0</v>
      </c>
      <c r="AZ37" s="294">
        <f>IFERROR(SUM($V35:AZ35)/SUM($V33:AZ33),0)</f>
        <v>0</v>
      </c>
      <c r="BA37" s="294">
        <f>IFERROR(SUM($V35:BA35)/SUM($V33:BA33),0)</f>
        <v>0</v>
      </c>
      <c r="BB37" s="294">
        <f>IFERROR(SUM($V35:BB35)/SUM($V33:BB33),0)</f>
        <v>0</v>
      </c>
      <c r="BC37" s="294">
        <f>IFERROR(SUM($V35:BC35)/SUM($V33:BC33),0)</f>
        <v>0</v>
      </c>
      <c r="BD37" s="294">
        <f>IFERROR(SUM($V35:BD35)/SUM($V33:BD33),0)</f>
        <v>0</v>
      </c>
      <c r="BE37" s="294">
        <f>IFERROR(SUM($V35:BE35)/SUM($V33:BE33),0)</f>
        <v>0</v>
      </c>
      <c r="BF37" s="294">
        <f>IFERROR(SUM($V35:BF35)/SUM($V33:BF33),0)</f>
        <v>0</v>
      </c>
      <c r="BG37" s="294">
        <f>IFERROR(SUM($V35:BG35)/SUM($V33:BG33),0)</f>
        <v>0</v>
      </c>
      <c r="BH37" s="294">
        <f>IFERROR(SUM($V35:BH35)/SUM($V33:BH33),0)</f>
        <v>0</v>
      </c>
      <c r="BI37" s="294">
        <f>IFERROR(SUM($V35:BI35)/SUM($V33:BI33),0)</f>
        <v>0</v>
      </c>
      <c r="BJ37" s="294">
        <f>IFERROR(SUM($V35:BJ35)/SUM($V33:BJ33),0)</f>
        <v>0</v>
      </c>
      <c r="BK37" s="294">
        <f>IFERROR(SUM($V35:BK35)/SUM($V33:BK33),0)</f>
        <v>0</v>
      </c>
      <c r="BL37" s="294">
        <f>IFERROR(SUM($V35:BL35)/SUM($V33:BL33),0)</f>
        <v>0</v>
      </c>
      <c r="BM37" s="294">
        <f>IFERROR(SUM($V35:BM35)/SUM($V33:BM33),0)</f>
        <v>0</v>
      </c>
      <c r="BN37" s="294">
        <f>IFERROR(SUM($V35:BN35)/SUM($V33:BN33),0)</f>
        <v>0</v>
      </c>
      <c r="BO37" s="294">
        <f>IFERROR(SUM($V35:BO35)/SUM($V33:BO33),0)</f>
        <v>0</v>
      </c>
      <c r="BP37" s="294">
        <f>IFERROR(SUM($V35:BP35)/SUM($V33:BP33),0)</f>
        <v>0</v>
      </c>
      <c r="BQ37" s="294">
        <f>IFERROR(SUM($V35:BQ35)/SUM($V33:BQ33),0)</f>
        <v>0</v>
      </c>
      <c r="BR37" s="294">
        <f>IFERROR(SUM($V35:BR35)/SUM($V33:BR33),0)</f>
        <v>0</v>
      </c>
      <c r="BS37" s="294">
        <f>IFERROR(SUM($V35:BS35)/SUM($V33:BS33),0)</f>
        <v>0</v>
      </c>
      <c r="BT37" s="294">
        <f>IFERROR(SUM($V35:BT35)/SUM($V33:BT33),0)</f>
        <v>0</v>
      </c>
      <c r="BU37" s="294">
        <f>IFERROR(SUM($V35:BU35)/SUM($V33:BU33),0)</f>
        <v>0</v>
      </c>
      <c r="BV37" s="294">
        <f>IFERROR(SUM($V35:BV35)/SUM($V33:BV33),0)</f>
        <v>0</v>
      </c>
      <c r="BW37" s="294">
        <f>IFERROR(SUM($V35:BW35)/SUM($V33:BW33),0)</f>
        <v>0</v>
      </c>
      <c r="BX37" s="294">
        <f>IFERROR(SUM($V35:BX35)/SUM($V33:BX33),0)</f>
        <v>0</v>
      </c>
      <c r="BY37" s="294">
        <f>IFERROR(SUM($V35:BY35)/SUM($V33:BY33),0)</f>
        <v>0</v>
      </c>
      <c r="BZ37" s="294">
        <f>IFERROR(SUM($V35:BZ35)/SUM($V33:BZ33),0)</f>
        <v>0</v>
      </c>
      <c r="CA37" s="294">
        <f>IFERROR(SUM($V35:CA35)/SUM($V33:CA33),0)</f>
        <v>0</v>
      </c>
      <c r="CB37" s="294">
        <f>IFERROR(SUM($V35:CB35)/SUM($V33:CB33),0)</f>
        <v>0</v>
      </c>
      <c r="CC37" s="294">
        <f>IFERROR(SUM($V35:CC35)/SUM($V33:CC33),0)</f>
        <v>0</v>
      </c>
      <c r="CD37" s="294">
        <f>IFERROR(SUM($V35:CD35)/SUM($V33:CD33),0)</f>
        <v>0</v>
      </c>
      <c r="CE37" s="294">
        <f>IFERROR(SUM($V35:CE35)/SUM($V33:CE33),0)</f>
        <v>0</v>
      </c>
      <c r="CF37" s="294">
        <f>IFERROR(SUM($V35:CF35)/SUM($V33:CF33),0)</f>
        <v>0</v>
      </c>
      <c r="CG37" s="294">
        <f>IFERROR(SUM($V35:CG35)/SUM($V33:CG33),0)</f>
        <v>0</v>
      </c>
      <c r="CH37" s="294">
        <f>IFERROR(SUM($V35:CH35)/SUM($V33:CH33),0)</f>
        <v>0</v>
      </c>
      <c r="CI37" s="294">
        <f>IFERROR(SUM($V35:CI35)/SUM($V33:CI33),0)</f>
        <v>0</v>
      </c>
      <c r="CJ37" s="294">
        <f>IFERROR(SUM($V35:CJ35)/SUM($V33:CJ33),0)</f>
        <v>0</v>
      </c>
      <c r="CK37" s="294">
        <f>IFERROR(SUM($V35:CK35)/SUM($V33:CK33),0)</f>
        <v>0</v>
      </c>
      <c r="CL37" s="294">
        <f>IFERROR(SUM($V35:CL35)/SUM($V33:CL33),0)</f>
        <v>0</v>
      </c>
      <c r="CM37" s="294">
        <f>IFERROR(SUM($V35:CM35)/SUM($V33:CM33),0)</f>
        <v>0</v>
      </c>
      <c r="CN37" s="294">
        <f>IFERROR(SUM($V35:CN35)/SUM($V33:CN33),0)</f>
        <v>0</v>
      </c>
      <c r="CO37" s="294">
        <f>IFERROR(SUM($V35:CO35)/SUM($V33:CO33),0)</f>
        <v>0</v>
      </c>
      <c r="CP37" s="294">
        <f>IFERROR(SUM($V35:CP35)/SUM($V33:CP33),0)</f>
        <v>0</v>
      </c>
      <c r="CQ37" s="294">
        <f>IFERROR(SUM($V35:CQ35)/SUM($V33:CQ33),0)</f>
        <v>0</v>
      </c>
      <c r="CR37" s="294">
        <f>IFERROR(SUM($V35:CR35)/SUM($V33:CR33),0)</f>
        <v>0</v>
      </c>
      <c r="CS37" s="294">
        <f>IFERROR(SUM($V35:CS35)/SUM($V33:CS33),0)</f>
        <v>0</v>
      </c>
      <c r="CT37" s="294">
        <f>IFERROR(SUM($V35:CT35)/SUM($V33:CT33),0)</f>
        <v>0</v>
      </c>
      <c r="CU37" s="294">
        <f>IFERROR(SUM($V35:CU35)/SUM($V33:CU33),0)</f>
        <v>0</v>
      </c>
      <c r="CV37" s="294">
        <f>IFERROR(SUM($V35:CV35)/SUM($V33:CV33),0)</f>
        <v>0</v>
      </c>
      <c r="CW37" s="294">
        <f>IFERROR(SUM($V35:CW35)/SUM($V33:CW33),0)</f>
        <v>0</v>
      </c>
      <c r="CX37" s="294">
        <f>IFERROR(SUM($V35:CX35)/SUM($V33:CX33),0)</f>
        <v>0</v>
      </c>
      <c r="CY37" s="294">
        <f>IFERROR(SUM($V35:CY35)/SUM($V33:CY33),0)</f>
        <v>0</v>
      </c>
      <c r="CZ37" s="294">
        <f>IFERROR(SUM($V35:CZ35)/SUM($V33:CZ33),0)</f>
        <v>0</v>
      </c>
      <c r="DA37" s="294">
        <f>IFERROR(SUM($V35:DA35)/SUM($V33:DA33),0)</f>
        <v>0</v>
      </c>
      <c r="DB37" s="294">
        <f>IFERROR(SUM($V35:DB35)/SUM($V33:DB33),0)</f>
        <v>0</v>
      </c>
      <c r="DC37" s="294">
        <f>IFERROR(SUM($V35:DC35)/SUM($V33:DC33),0)</f>
        <v>0</v>
      </c>
      <c r="DD37" s="294">
        <f>IFERROR(SUM($V35:DD35)/SUM($V33:DD33),0)</f>
        <v>0</v>
      </c>
      <c r="DE37" s="294">
        <f>IFERROR(SUM($V35:DE35)/SUM($V33:DE33),0)</f>
        <v>0</v>
      </c>
      <c r="DF37" s="294">
        <f>IFERROR(SUM($V35:DF35)/SUM($V33:DF33),0)</f>
        <v>0</v>
      </c>
      <c r="DG37" s="294">
        <f>IFERROR(SUM($V35:DG35)/SUM($V33:DG33),0)</f>
        <v>0</v>
      </c>
      <c r="DH37" s="294">
        <f>IFERROR(SUM($V35:DH35)/SUM($V33:DH33),0)</f>
        <v>0</v>
      </c>
      <c r="DI37" s="294">
        <f>IFERROR(SUM($V35:DI35)/SUM($V33:DI33),0)</f>
        <v>0</v>
      </c>
      <c r="DJ37" s="294">
        <f>IFERROR(SUM($V35:DJ35)/SUM($V33:DJ33),0)</f>
        <v>0</v>
      </c>
      <c r="DK37" s="294">
        <f>IFERROR(SUM($V35:DK35)/SUM($V33:DK33),0)</f>
        <v>0</v>
      </c>
      <c r="DL37" s="294">
        <f>IFERROR(SUM($V35:DL35)/SUM($V33:DL33),0)</f>
        <v>0</v>
      </c>
      <c r="DM37" s="294">
        <f>IFERROR(SUM($V35:DM35)/SUM($V33:DM33),0)</f>
        <v>0</v>
      </c>
      <c r="DN37" s="294">
        <f>IFERROR(SUM($V35:DN35)/SUM($V33:DN33),0)</f>
        <v>0</v>
      </c>
      <c r="DO37" s="294">
        <f>IFERROR(SUM($V35:DO35)/SUM($V33:DO33),0)</f>
        <v>0</v>
      </c>
      <c r="DP37" s="294">
        <f>IFERROR(SUM($V35:DP35)/SUM($V33:DP33),0)</f>
        <v>0</v>
      </c>
      <c r="DQ37" s="294">
        <f>IFERROR(SUM($V35:DQ35)/SUM($V33:DQ33),0)</f>
        <v>0</v>
      </c>
      <c r="DR37" s="294">
        <f>IFERROR(SUM($V35:DR35)/SUM($V33:DR33),0)</f>
        <v>0</v>
      </c>
      <c r="DS37" s="294">
        <f>IFERROR(SUM($V35:DS35)/SUM($V33:DS33),0)</f>
        <v>0</v>
      </c>
      <c r="DT37" s="294">
        <f>IFERROR(SUM($V35:DT35)/SUM($V33:DT33),0)</f>
        <v>0</v>
      </c>
      <c r="DU37" s="294">
        <f>IFERROR(SUM($V35:DU35)/SUM($V33:DU33),0)</f>
        <v>0</v>
      </c>
      <c r="DV37" s="294">
        <f>IFERROR(SUM($V35:DV35)/SUM($V33:DV33),0)</f>
        <v>0</v>
      </c>
      <c r="DW37" s="294">
        <f>IFERROR(SUM($V35:DW35)/SUM($V33:DW33),0)</f>
        <v>0</v>
      </c>
      <c r="DX37" s="294">
        <f>IFERROR(SUM($V35:DX35)/SUM($V33:DX33),0)</f>
        <v>0</v>
      </c>
      <c r="DY37" s="294">
        <f>IFERROR(SUM($V35:DY35)/SUM($V33:DY33),0)</f>
        <v>0</v>
      </c>
      <c r="DZ37" s="294">
        <f>IFERROR(SUM($V35:DZ35)/SUM($V33:DZ33),0)</f>
        <v>0</v>
      </c>
      <c r="EA37" s="294">
        <f>IFERROR(SUM($V35:EA35)/SUM($V33:EA33),0)</f>
        <v>0</v>
      </c>
      <c r="EB37" s="294">
        <f>IFERROR(SUM($V35:EB35)/SUM($V33:EB33),0)</f>
        <v>0</v>
      </c>
      <c r="EC37" s="294">
        <f>IFERROR(SUM($V35:EC35)/SUM($V33:EC33),0)</f>
        <v>0</v>
      </c>
      <c r="ED37" s="295">
        <f>IFERROR(SUM($V35:ED35)/SUM($V33:ED33),0)</f>
        <v>0</v>
      </c>
    </row>
    <row r="38" spans="2:134" ht="16.05" customHeight="1" x14ac:dyDescent="0.25">
      <c r="B38" s="1042" t="str">
        <f>'B2-规划信息'!AK32</f>
        <v/>
      </c>
      <c r="C38" s="288" t="str">
        <f>IF($B38="","",$B$9)</f>
        <v/>
      </c>
      <c r="D38" s="288" t="str">
        <f>IF($B38="","",VLOOKUP($B38,'B2-规划信息'!$W$28:$Y$47,2,0))</f>
        <v/>
      </c>
      <c r="E38" s="288" t="str">
        <f>IF($B38="","",VLOOKUP($B38,'B2-规划信息'!$W$28:$Y$47,3,0))</f>
        <v/>
      </c>
      <c r="F38" s="239" t="str">
        <f>"签约"&amp;IF(D38="车位","个数","面积")</f>
        <v>签约面积</v>
      </c>
      <c r="G38" s="253" t="s">
        <v>352</v>
      </c>
      <c r="H38" s="991">
        <f>SUMIFS('B4-1销售回款【输入】'!L$4:L$123,'B4-1销售回款【输入】'!$C$4:$C$123,$C38,'B4-1销售回款【输入】'!$D$4:$D$123,$D38,'B4-1销售回款【输入】'!$E$4:$E$123,$E38,'B4-1销售回款【输入】'!$J$4:$J$123,$F38)</f>
        <v>0</v>
      </c>
      <c r="I38" s="278">
        <f>J38-H38</f>
        <v>0</v>
      </c>
      <c r="J38" s="984">
        <f>SUM(V38:ED38)</f>
        <v>0</v>
      </c>
      <c r="K38" s="459">
        <f ca="1">SUM(OFFSET(V38,,,1,MATCH('B1-基本信息'!$C$12,$V$3:$ED$3,1)))</f>
        <v>0</v>
      </c>
      <c r="L38" s="279">
        <f>SUMIF($V$1:$ED$1,L$3,$V38:$ED38)</f>
        <v>0</v>
      </c>
      <c r="M38" s="278">
        <f t="shared" ref="M38:U39" si="419">SUMIF($V$1:$ED$1,M$3,$V38:$ED38)</f>
        <v>0</v>
      </c>
      <c r="N38" s="278">
        <f t="shared" si="419"/>
        <v>0</v>
      </c>
      <c r="O38" s="278">
        <f t="shared" si="419"/>
        <v>0</v>
      </c>
      <c r="P38" s="278">
        <f t="shared" si="419"/>
        <v>0</v>
      </c>
      <c r="Q38" s="278">
        <f t="shared" si="419"/>
        <v>0</v>
      </c>
      <c r="R38" s="278">
        <f t="shared" si="419"/>
        <v>0</v>
      </c>
      <c r="S38" s="278">
        <f t="shared" si="419"/>
        <v>0</v>
      </c>
      <c r="T38" s="278">
        <f t="shared" si="419"/>
        <v>0</v>
      </c>
      <c r="U38" s="280">
        <f t="shared" si="419"/>
        <v>0</v>
      </c>
      <c r="V38" s="281">
        <f>SUMIFS('B4-1销售回款【输入】'!Y$4:Y$123,'B4-1销售回款【输入】'!$C$4:$C$123,$C38,'B4-1销售回款【输入】'!$D$4:$D$123,$D38,'B4-1销售回款【输入】'!$E$4:$E$123,$E38,'B4-1销售回款【输入】'!$J$4:$J$123,$F38)</f>
        <v>0</v>
      </c>
      <c r="W38" s="278">
        <f>SUMIFS('B4-1销售回款【输入】'!Z$4:Z$123,'B4-1销售回款【输入】'!$C$4:$C$123,$C38,'B4-1销售回款【输入】'!$D$4:$D$123,$D38,'B4-1销售回款【输入】'!$E$4:$E$123,$E38,'B4-1销售回款【输入】'!$J$4:$J$123,$F38)</f>
        <v>0</v>
      </c>
      <c r="X38" s="278">
        <f>SUMIFS('B4-1销售回款【输入】'!AA$4:AA$123,'B4-1销售回款【输入】'!$C$4:$C$123,$C38,'B4-1销售回款【输入】'!$D$4:$D$123,$D38,'B4-1销售回款【输入】'!$E$4:$E$123,$E38,'B4-1销售回款【输入】'!$J$4:$J$123,$F38)</f>
        <v>0</v>
      </c>
      <c r="Y38" s="278">
        <f>SUMIFS('B4-1销售回款【输入】'!AB$4:AB$123,'B4-1销售回款【输入】'!$C$4:$C$123,$C38,'B4-1销售回款【输入】'!$D$4:$D$123,$D38,'B4-1销售回款【输入】'!$E$4:$E$123,$E38,'B4-1销售回款【输入】'!$J$4:$J$123,$F38)</f>
        <v>0</v>
      </c>
      <c r="Z38" s="278">
        <f>SUMIFS('B4-1销售回款【输入】'!AC$4:AC$123,'B4-1销售回款【输入】'!$C$4:$C$123,$C38,'B4-1销售回款【输入】'!$D$4:$D$123,$D38,'B4-1销售回款【输入】'!$E$4:$E$123,$E38,'B4-1销售回款【输入】'!$J$4:$J$123,$F38)</f>
        <v>0</v>
      </c>
      <c r="AA38" s="278">
        <f>SUMIFS('B4-1销售回款【输入】'!AD$4:AD$123,'B4-1销售回款【输入】'!$C$4:$C$123,$C38,'B4-1销售回款【输入】'!$D$4:$D$123,$D38,'B4-1销售回款【输入】'!$E$4:$E$123,$E38,'B4-1销售回款【输入】'!$J$4:$J$123,$F38)</f>
        <v>0</v>
      </c>
      <c r="AB38" s="278">
        <f>SUMIFS('B4-1销售回款【输入】'!AE$4:AE$123,'B4-1销售回款【输入】'!$C$4:$C$123,$C38,'B4-1销售回款【输入】'!$D$4:$D$123,$D38,'B4-1销售回款【输入】'!$E$4:$E$123,$E38,'B4-1销售回款【输入】'!$J$4:$J$123,$F38)</f>
        <v>0</v>
      </c>
      <c r="AC38" s="278">
        <f>SUMIFS('B4-1销售回款【输入】'!AF$4:AF$123,'B4-1销售回款【输入】'!$C$4:$C$123,$C38,'B4-1销售回款【输入】'!$D$4:$D$123,$D38,'B4-1销售回款【输入】'!$E$4:$E$123,$E38,'B4-1销售回款【输入】'!$J$4:$J$123,$F38)</f>
        <v>0</v>
      </c>
      <c r="AD38" s="278">
        <f>SUMIFS('B4-1销售回款【输入】'!AG$4:AG$123,'B4-1销售回款【输入】'!$C$4:$C$123,$C38,'B4-1销售回款【输入】'!$D$4:$D$123,$D38,'B4-1销售回款【输入】'!$E$4:$E$123,$E38,'B4-1销售回款【输入】'!$J$4:$J$123,$F38)</f>
        <v>0</v>
      </c>
      <c r="AE38" s="278">
        <f>SUMIFS('B4-1销售回款【输入】'!AH$4:AH$123,'B4-1销售回款【输入】'!$C$4:$C$123,$C38,'B4-1销售回款【输入】'!$D$4:$D$123,$D38,'B4-1销售回款【输入】'!$E$4:$E$123,$E38,'B4-1销售回款【输入】'!$J$4:$J$123,$F38)</f>
        <v>0</v>
      </c>
      <c r="AF38" s="278">
        <f>SUMIFS('B4-1销售回款【输入】'!AI$4:AI$123,'B4-1销售回款【输入】'!$C$4:$C$123,$C38,'B4-1销售回款【输入】'!$D$4:$D$123,$D38,'B4-1销售回款【输入】'!$E$4:$E$123,$E38,'B4-1销售回款【输入】'!$J$4:$J$123,$F38)</f>
        <v>0</v>
      </c>
      <c r="AG38" s="278">
        <f>SUMIFS('B4-1销售回款【输入】'!AJ$4:AJ$123,'B4-1销售回款【输入】'!$C$4:$C$123,$C38,'B4-1销售回款【输入】'!$D$4:$D$123,$D38,'B4-1销售回款【输入】'!$E$4:$E$123,$E38,'B4-1销售回款【输入】'!$J$4:$J$123,$F38)</f>
        <v>0</v>
      </c>
      <c r="AH38" s="278">
        <f>SUMIFS('B4-1销售回款【输入】'!AK$4:AK$123,'B4-1销售回款【输入】'!$C$4:$C$123,$C38,'B4-1销售回款【输入】'!$D$4:$D$123,$D38,'B4-1销售回款【输入】'!$E$4:$E$123,$E38,'B4-1销售回款【输入】'!$J$4:$J$123,$F38)</f>
        <v>0</v>
      </c>
      <c r="AI38" s="278">
        <f>SUMIFS('B4-1销售回款【输入】'!AL$4:AL$123,'B4-1销售回款【输入】'!$C$4:$C$123,$C38,'B4-1销售回款【输入】'!$D$4:$D$123,$D38,'B4-1销售回款【输入】'!$E$4:$E$123,$E38,'B4-1销售回款【输入】'!$J$4:$J$123,$F38)</f>
        <v>0</v>
      </c>
      <c r="AJ38" s="278">
        <f>SUMIFS('B4-1销售回款【输入】'!AM$4:AM$123,'B4-1销售回款【输入】'!$C$4:$C$123,$C38,'B4-1销售回款【输入】'!$D$4:$D$123,$D38,'B4-1销售回款【输入】'!$E$4:$E$123,$E38,'B4-1销售回款【输入】'!$J$4:$J$123,$F38)</f>
        <v>0</v>
      </c>
      <c r="AK38" s="278">
        <f>SUMIFS('B4-1销售回款【输入】'!AN$4:AN$123,'B4-1销售回款【输入】'!$C$4:$C$123,$C38,'B4-1销售回款【输入】'!$D$4:$D$123,$D38,'B4-1销售回款【输入】'!$E$4:$E$123,$E38,'B4-1销售回款【输入】'!$J$4:$J$123,$F38)</f>
        <v>0</v>
      </c>
      <c r="AL38" s="278">
        <f>SUMIFS('B4-1销售回款【输入】'!AO$4:AO$123,'B4-1销售回款【输入】'!$C$4:$C$123,$C38,'B4-1销售回款【输入】'!$D$4:$D$123,$D38,'B4-1销售回款【输入】'!$E$4:$E$123,$E38,'B4-1销售回款【输入】'!$J$4:$J$123,$F38)</f>
        <v>0</v>
      </c>
      <c r="AM38" s="278">
        <f>SUMIFS('B4-1销售回款【输入】'!AP$4:AP$123,'B4-1销售回款【输入】'!$C$4:$C$123,$C38,'B4-1销售回款【输入】'!$D$4:$D$123,$D38,'B4-1销售回款【输入】'!$E$4:$E$123,$E38,'B4-1销售回款【输入】'!$J$4:$J$123,$F38)</f>
        <v>0</v>
      </c>
      <c r="AN38" s="278">
        <f>SUMIFS('B4-1销售回款【输入】'!AQ$4:AQ$123,'B4-1销售回款【输入】'!$C$4:$C$123,$C38,'B4-1销售回款【输入】'!$D$4:$D$123,$D38,'B4-1销售回款【输入】'!$E$4:$E$123,$E38,'B4-1销售回款【输入】'!$J$4:$J$123,$F38)</f>
        <v>0</v>
      </c>
      <c r="AO38" s="278">
        <f>SUMIFS('B4-1销售回款【输入】'!AR$4:AR$123,'B4-1销售回款【输入】'!$C$4:$C$123,$C38,'B4-1销售回款【输入】'!$D$4:$D$123,$D38,'B4-1销售回款【输入】'!$E$4:$E$123,$E38,'B4-1销售回款【输入】'!$J$4:$J$123,$F38)</f>
        <v>0</v>
      </c>
      <c r="AP38" s="278">
        <f>SUMIFS('B4-1销售回款【输入】'!AS$4:AS$123,'B4-1销售回款【输入】'!$C$4:$C$123,$C38,'B4-1销售回款【输入】'!$D$4:$D$123,$D38,'B4-1销售回款【输入】'!$E$4:$E$123,$E38,'B4-1销售回款【输入】'!$J$4:$J$123,$F38)</f>
        <v>0</v>
      </c>
      <c r="AQ38" s="278">
        <f>SUMIFS('B4-1销售回款【输入】'!AT$4:AT$123,'B4-1销售回款【输入】'!$C$4:$C$123,$C38,'B4-1销售回款【输入】'!$D$4:$D$123,$D38,'B4-1销售回款【输入】'!$E$4:$E$123,$E38,'B4-1销售回款【输入】'!$J$4:$J$123,$F38)</f>
        <v>0</v>
      </c>
      <c r="AR38" s="278">
        <f>SUMIFS('B4-1销售回款【输入】'!AU$4:AU$123,'B4-1销售回款【输入】'!$C$4:$C$123,$C38,'B4-1销售回款【输入】'!$D$4:$D$123,$D38,'B4-1销售回款【输入】'!$E$4:$E$123,$E38,'B4-1销售回款【输入】'!$J$4:$J$123,$F38)</f>
        <v>0</v>
      </c>
      <c r="AS38" s="278">
        <f>SUMIFS('B4-1销售回款【输入】'!AV$4:AV$123,'B4-1销售回款【输入】'!$C$4:$C$123,$C38,'B4-1销售回款【输入】'!$D$4:$D$123,$D38,'B4-1销售回款【输入】'!$E$4:$E$123,$E38,'B4-1销售回款【输入】'!$J$4:$J$123,$F38)</f>
        <v>0</v>
      </c>
      <c r="AT38" s="278">
        <f>SUMIFS('B4-1销售回款【输入】'!AW$4:AW$123,'B4-1销售回款【输入】'!$C$4:$C$123,$C38,'B4-1销售回款【输入】'!$D$4:$D$123,$D38,'B4-1销售回款【输入】'!$E$4:$E$123,$E38,'B4-1销售回款【输入】'!$J$4:$J$123,$F38)</f>
        <v>0</v>
      </c>
      <c r="AU38" s="278">
        <f>SUMIFS('B4-1销售回款【输入】'!AX$4:AX$123,'B4-1销售回款【输入】'!$C$4:$C$123,$C38,'B4-1销售回款【输入】'!$D$4:$D$123,$D38,'B4-1销售回款【输入】'!$E$4:$E$123,$E38,'B4-1销售回款【输入】'!$J$4:$J$123,$F38)</f>
        <v>0</v>
      </c>
      <c r="AV38" s="278">
        <f>SUMIFS('B4-1销售回款【输入】'!AY$4:AY$123,'B4-1销售回款【输入】'!$C$4:$C$123,$C38,'B4-1销售回款【输入】'!$D$4:$D$123,$D38,'B4-1销售回款【输入】'!$E$4:$E$123,$E38,'B4-1销售回款【输入】'!$J$4:$J$123,$F38)</f>
        <v>0</v>
      </c>
      <c r="AW38" s="278">
        <f>SUMIFS('B4-1销售回款【输入】'!AZ$4:AZ$123,'B4-1销售回款【输入】'!$C$4:$C$123,$C38,'B4-1销售回款【输入】'!$D$4:$D$123,$D38,'B4-1销售回款【输入】'!$E$4:$E$123,$E38,'B4-1销售回款【输入】'!$J$4:$J$123,$F38)</f>
        <v>0</v>
      </c>
      <c r="AX38" s="278">
        <f>SUMIFS('B4-1销售回款【输入】'!BA$4:BA$123,'B4-1销售回款【输入】'!$C$4:$C$123,$C38,'B4-1销售回款【输入】'!$D$4:$D$123,$D38,'B4-1销售回款【输入】'!$E$4:$E$123,$E38,'B4-1销售回款【输入】'!$J$4:$J$123,$F38)</f>
        <v>0</v>
      </c>
      <c r="AY38" s="278">
        <f>SUMIFS('B4-1销售回款【输入】'!BB$4:BB$123,'B4-1销售回款【输入】'!$C$4:$C$123,$C38,'B4-1销售回款【输入】'!$D$4:$D$123,$D38,'B4-1销售回款【输入】'!$E$4:$E$123,$E38,'B4-1销售回款【输入】'!$J$4:$J$123,$F38)</f>
        <v>0</v>
      </c>
      <c r="AZ38" s="278">
        <f>SUMIFS('B4-1销售回款【输入】'!BC$4:BC$123,'B4-1销售回款【输入】'!$C$4:$C$123,$C38,'B4-1销售回款【输入】'!$D$4:$D$123,$D38,'B4-1销售回款【输入】'!$E$4:$E$123,$E38,'B4-1销售回款【输入】'!$J$4:$J$123,$F38)</f>
        <v>0</v>
      </c>
      <c r="BA38" s="278">
        <f>SUMIFS('B4-1销售回款【输入】'!BD$4:BD$123,'B4-1销售回款【输入】'!$C$4:$C$123,$C38,'B4-1销售回款【输入】'!$D$4:$D$123,$D38,'B4-1销售回款【输入】'!$E$4:$E$123,$E38,'B4-1销售回款【输入】'!$J$4:$J$123,$F38)</f>
        <v>0</v>
      </c>
      <c r="BB38" s="278">
        <f>SUMIFS('B4-1销售回款【输入】'!BE$4:BE$123,'B4-1销售回款【输入】'!$C$4:$C$123,$C38,'B4-1销售回款【输入】'!$D$4:$D$123,$D38,'B4-1销售回款【输入】'!$E$4:$E$123,$E38,'B4-1销售回款【输入】'!$J$4:$J$123,$F38)</f>
        <v>0</v>
      </c>
      <c r="BC38" s="278">
        <f>SUMIFS('B4-1销售回款【输入】'!BF$4:BF$123,'B4-1销售回款【输入】'!$C$4:$C$123,$C38,'B4-1销售回款【输入】'!$D$4:$D$123,$D38,'B4-1销售回款【输入】'!$E$4:$E$123,$E38,'B4-1销售回款【输入】'!$J$4:$J$123,$F38)</f>
        <v>0</v>
      </c>
      <c r="BD38" s="278">
        <f>SUMIFS('B4-1销售回款【输入】'!BG$4:BG$123,'B4-1销售回款【输入】'!$C$4:$C$123,$C38,'B4-1销售回款【输入】'!$D$4:$D$123,$D38,'B4-1销售回款【输入】'!$E$4:$E$123,$E38,'B4-1销售回款【输入】'!$J$4:$J$123,$F38)</f>
        <v>0</v>
      </c>
      <c r="BE38" s="278">
        <f>SUMIFS('B4-1销售回款【输入】'!BH$4:BH$123,'B4-1销售回款【输入】'!$C$4:$C$123,$C38,'B4-1销售回款【输入】'!$D$4:$D$123,$D38,'B4-1销售回款【输入】'!$E$4:$E$123,$E38,'B4-1销售回款【输入】'!$J$4:$J$123,$F38)</f>
        <v>0</v>
      </c>
      <c r="BF38" s="278">
        <f>SUMIFS('B4-1销售回款【输入】'!BI$4:BI$123,'B4-1销售回款【输入】'!$C$4:$C$123,$C38,'B4-1销售回款【输入】'!$D$4:$D$123,$D38,'B4-1销售回款【输入】'!$E$4:$E$123,$E38,'B4-1销售回款【输入】'!$J$4:$J$123,$F38)</f>
        <v>0</v>
      </c>
      <c r="BG38" s="278">
        <f>SUMIFS('B4-1销售回款【输入】'!BJ$4:BJ$123,'B4-1销售回款【输入】'!$C$4:$C$123,$C38,'B4-1销售回款【输入】'!$D$4:$D$123,$D38,'B4-1销售回款【输入】'!$E$4:$E$123,$E38,'B4-1销售回款【输入】'!$J$4:$J$123,$F38)</f>
        <v>0</v>
      </c>
      <c r="BH38" s="278">
        <f>SUMIFS('B4-1销售回款【输入】'!BK$4:BK$123,'B4-1销售回款【输入】'!$C$4:$C$123,$C38,'B4-1销售回款【输入】'!$D$4:$D$123,$D38,'B4-1销售回款【输入】'!$E$4:$E$123,$E38,'B4-1销售回款【输入】'!$J$4:$J$123,$F38)</f>
        <v>0</v>
      </c>
      <c r="BI38" s="278">
        <f>SUMIFS('B4-1销售回款【输入】'!BL$4:BL$123,'B4-1销售回款【输入】'!$C$4:$C$123,$C38,'B4-1销售回款【输入】'!$D$4:$D$123,$D38,'B4-1销售回款【输入】'!$E$4:$E$123,$E38,'B4-1销售回款【输入】'!$J$4:$J$123,$F38)</f>
        <v>0</v>
      </c>
      <c r="BJ38" s="278">
        <f>SUMIFS('B4-1销售回款【输入】'!BM$4:BM$123,'B4-1销售回款【输入】'!$C$4:$C$123,$C38,'B4-1销售回款【输入】'!$D$4:$D$123,$D38,'B4-1销售回款【输入】'!$E$4:$E$123,$E38,'B4-1销售回款【输入】'!$J$4:$J$123,$F38)</f>
        <v>0</v>
      </c>
      <c r="BK38" s="278">
        <f>SUMIFS('B4-1销售回款【输入】'!BN$4:BN$123,'B4-1销售回款【输入】'!$C$4:$C$123,$C38,'B4-1销售回款【输入】'!$D$4:$D$123,$D38,'B4-1销售回款【输入】'!$E$4:$E$123,$E38,'B4-1销售回款【输入】'!$J$4:$J$123,$F38)</f>
        <v>0</v>
      </c>
      <c r="BL38" s="278">
        <f>SUMIFS('B4-1销售回款【输入】'!BO$4:BO$123,'B4-1销售回款【输入】'!$C$4:$C$123,$C38,'B4-1销售回款【输入】'!$D$4:$D$123,$D38,'B4-1销售回款【输入】'!$E$4:$E$123,$E38,'B4-1销售回款【输入】'!$J$4:$J$123,$F38)</f>
        <v>0</v>
      </c>
      <c r="BM38" s="278">
        <f>SUMIFS('B4-1销售回款【输入】'!BP$4:BP$123,'B4-1销售回款【输入】'!$C$4:$C$123,$C38,'B4-1销售回款【输入】'!$D$4:$D$123,$D38,'B4-1销售回款【输入】'!$E$4:$E$123,$E38,'B4-1销售回款【输入】'!$J$4:$J$123,$F38)</f>
        <v>0</v>
      </c>
      <c r="BN38" s="278">
        <f>SUMIFS('B4-1销售回款【输入】'!BQ$4:BQ$123,'B4-1销售回款【输入】'!$C$4:$C$123,$C38,'B4-1销售回款【输入】'!$D$4:$D$123,$D38,'B4-1销售回款【输入】'!$E$4:$E$123,$E38,'B4-1销售回款【输入】'!$J$4:$J$123,$F38)</f>
        <v>0</v>
      </c>
      <c r="BO38" s="278">
        <f>SUMIFS('B4-1销售回款【输入】'!BR$4:BR$123,'B4-1销售回款【输入】'!$C$4:$C$123,$C38,'B4-1销售回款【输入】'!$D$4:$D$123,$D38,'B4-1销售回款【输入】'!$E$4:$E$123,$E38,'B4-1销售回款【输入】'!$J$4:$J$123,$F38)</f>
        <v>0</v>
      </c>
      <c r="BP38" s="278">
        <f>SUMIFS('B4-1销售回款【输入】'!BS$4:BS$123,'B4-1销售回款【输入】'!$C$4:$C$123,$C38,'B4-1销售回款【输入】'!$D$4:$D$123,$D38,'B4-1销售回款【输入】'!$E$4:$E$123,$E38,'B4-1销售回款【输入】'!$J$4:$J$123,$F38)</f>
        <v>0</v>
      </c>
      <c r="BQ38" s="278">
        <f>SUMIFS('B4-1销售回款【输入】'!BT$4:BT$123,'B4-1销售回款【输入】'!$C$4:$C$123,$C38,'B4-1销售回款【输入】'!$D$4:$D$123,$D38,'B4-1销售回款【输入】'!$E$4:$E$123,$E38,'B4-1销售回款【输入】'!$J$4:$J$123,$F38)</f>
        <v>0</v>
      </c>
      <c r="BR38" s="278">
        <f>SUMIFS('B4-1销售回款【输入】'!BU$4:BU$123,'B4-1销售回款【输入】'!$C$4:$C$123,$C38,'B4-1销售回款【输入】'!$D$4:$D$123,$D38,'B4-1销售回款【输入】'!$E$4:$E$123,$E38,'B4-1销售回款【输入】'!$J$4:$J$123,$F38)</f>
        <v>0</v>
      </c>
      <c r="BS38" s="278">
        <f>SUMIFS('B4-1销售回款【输入】'!BV$4:BV$123,'B4-1销售回款【输入】'!$C$4:$C$123,$C38,'B4-1销售回款【输入】'!$D$4:$D$123,$D38,'B4-1销售回款【输入】'!$E$4:$E$123,$E38,'B4-1销售回款【输入】'!$J$4:$J$123,$F38)</f>
        <v>0</v>
      </c>
      <c r="BT38" s="278">
        <f>SUMIFS('B4-1销售回款【输入】'!BW$4:BW$123,'B4-1销售回款【输入】'!$C$4:$C$123,$C38,'B4-1销售回款【输入】'!$D$4:$D$123,$D38,'B4-1销售回款【输入】'!$E$4:$E$123,$E38,'B4-1销售回款【输入】'!$J$4:$J$123,$F38)</f>
        <v>0</v>
      </c>
      <c r="BU38" s="278">
        <f>SUMIFS('B4-1销售回款【输入】'!BX$4:BX$123,'B4-1销售回款【输入】'!$C$4:$C$123,$C38,'B4-1销售回款【输入】'!$D$4:$D$123,$D38,'B4-1销售回款【输入】'!$E$4:$E$123,$E38,'B4-1销售回款【输入】'!$J$4:$J$123,$F38)</f>
        <v>0</v>
      </c>
      <c r="BV38" s="278">
        <f>SUMIFS('B4-1销售回款【输入】'!BY$4:BY$123,'B4-1销售回款【输入】'!$C$4:$C$123,$C38,'B4-1销售回款【输入】'!$D$4:$D$123,$D38,'B4-1销售回款【输入】'!$E$4:$E$123,$E38,'B4-1销售回款【输入】'!$J$4:$J$123,$F38)</f>
        <v>0</v>
      </c>
      <c r="BW38" s="278">
        <f>SUMIFS('B4-1销售回款【输入】'!BZ$4:BZ$123,'B4-1销售回款【输入】'!$C$4:$C$123,$C38,'B4-1销售回款【输入】'!$D$4:$D$123,$D38,'B4-1销售回款【输入】'!$E$4:$E$123,$E38,'B4-1销售回款【输入】'!$J$4:$J$123,$F38)</f>
        <v>0</v>
      </c>
      <c r="BX38" s="278">
        <f>SUMIFS('B4-1销售回款【输入】'!CA$4:CA$123,'B4-1销售回款【输入】'!$C$4:$C$123,$C38,'B4-1销售回款【输入】'!$D$4:$D$123,$D38,'B4-1销售回款【输入】'!$E$4:$E$123,$E38,'B4-1销售回款【输入】'!$J$4:$J$123,$F38)</f>
        <v>0</v>
      </c>
      <c r="BY38" s="278">
        <f>SUMIFS('B4-1销售回款【输入】'!CB$4:CB$123,'B4-1销售回款【输入】'!$C$4:$C$123,$C38,'B4-1销售回款【输入】'!$D$4:$D$123,$D38,'B4-1销售回款【输入】'!$E$4:$E$123,$E38,'B4-1销售回款【输入】'!$J$4:$J$123,$F38)</f>
        <v>0</v>
      </c>
      <c r="BZ38" s="278">
        <f>SUMIFS('B4-1销售回款【输入】'!CC$4:CC$123,'B4-1销售回款【输入】'!$C$4:$C$123,$C38,'B4-1销售回款【输入】'!$D$4:$D$123,$D38,'B4-1销售回款【输入】'!$E$4:$E$123,$E38,'B4-1销售回款【输入】'!$J$4:$J$123,$F38)</f>
        <v>0</v>
      </c>
      <c r="CA38" s="278">
        <f>SUMIFS('B4-1销售回款【输入】'!CD$4:CD$123,'B4-1销售回款【输入】'!$C$4:$C$123,$C38,'B4-1销售回款【输入】'!$D$4:$D$123,$D38,'B4-1销售回款【输入】'!$E$4:$E$123,$E38,'B4-1销售回款【输入】'!$J$4:$J$123,$F38)</f>
        <v>0</v>
      </c>
      <c r="CB38" s="278">
        <f>SUMIFS('B4-1销售回款【输入】'!CE$4:CE$123,'B4-1销售回款【输入】'!$C$4:$C$123,$C38,'B4-1销售回款【输入】'!$D$4:$D$123,$D38,'B4-1销售回款【输入】'!$E$4:$E$123,$E38,'B4-1销售回款【输入】'!$J$4:$J$123,$F38)</f>
        <v>0</v>
      </c>
      <c r="CC38" s="278">
        <f>SUMIFS('B4-1销售回款【输入】'!CF$4:CF$123,'B4-1销售回款【输入】'!$C$4:$C$123,$C38,'B4-1销售回款【输入】'!$D$4:$D$123,$D38,'B4-1销售回款【输入】'!$E$4:$E$123,$E38,'B4-1销售回款【输入】'!$J$4:$J$123,$F38)</f>
        <v>0</v>
      </c>
      <c r="CD38" s="278">
        <f>SUMIFS('B4-1销售回款【输入】'!CG$4:CG$123,'B4-1销售回款【输入】'!$C$4:$C$123,$C38,'B4-1销售回款【输入】'!$D$4:$D$123,$D38,'B4-1销售回款【输入】'!$E$4:$E$123,$E38,'B4-1销售回款【输入】'!$J$4:$J$123,$F38)</f>
        <v>0</v>
      </c>
      <c r="CE38" s="278">
        <f>SUMIFS('B4-1销售回款【输入】'!CH$4:CH$123,'B4-1销售回款【输入】'!$C$4:$C$123,$C38,'B4-1销售回款【输入】'!$D$4:$D$123,$D38,'B4-1销售回款【输入】'!$E$4:$E$123,$E38,'B4-1销售回款【输入】'!$J$4:$J$123,$F38)</f>
        <v>0</v>
      </c>
      <c r="CF38" s="278">
        <f>SUMIFS('B4-1销售回款【输入】'!CI$4:CI$123,'B4-1销售回款【输入】'!$C$4:$C$123,$C38,'B4-1销售回款【输入】'!$D$4:$D$123,$D38,'B4-1销售回款【输入】'!$E$4:$E$123,$E38,'B4-1销售回款【输入】'!$J$4:$J$123,$F38)</f>
        <v>0</v>
      </c>
      <c r="CG38" s="278">
        <f>SUMIFS('B4-1销售回款【输入】'!CJ$4:CJ$123,'B4-1销售回款【输入】'!$C$4:$C$123,$C38,'B4-1销售回款【输入】'!$D$4:$D$123,$D38,'B4-1销售回款【输入】'!$E$4:$E$123,$E38,'B4-1销售回款【输入】'!$J$4:$J$123,$F38)</f>
        <v>0</v>
      </c>
      <c r="CH38" s="278">
        <f>SUMIFS('B4-1销售回款【输入】'!CK$4:CK$123,'B4-1销售回款【输入】'!$C$4:$C$123,$C38,'B4-1销售回款【输入】'!$D$4:$D$123,$D38,'B4-1销售回款【输入】'!$E$4:$E$123,$E38,'B4-1销售回款【输入】'!$J$4:$J$123,$F38)</f>
        <v>0</v>
      </c>
      <c r="CI38" s="278">
        <f>SUMIFS('B4-1销售回款【输入】'!CL$4:CL$123,'B4-1销售回款【输入】'!$C$4:$C$123,$C38,'B4-1销售回款【输入】'!$D$4:$D$123,$D38,'B4-1销售回款【输入】'!$E$4:$E$123,$E38,'B4-1销售回款【输入】'!$J$4:$J$123,$F38)</f>
        <v>0</v>
      </c>
      <c r="CJ38" s="278">
        <f>SUMIFS('B4-1销售回款【输入】'!CM$4:CM$123,'B4-1销售回款【输入】'!$C$4:$C$123,$C38,'B4-1销售回款【输入】'!$D$4:$D$123,$D38,'B4-1销售回款【输入】'!$E$4:$E$123,$E38,'B4-1销售回款【输入】'!$J$4:$J$123,$F38)</f>
        <v>0</v>
      </c>
      <c r="CK38" s="278">
        <f>SUMIFS('B4-1销售回款【输入】'!CN$4:CN$123,'B4-1销售回款【输入】'!$C$4:$C$123,$C38,'B4-1销售回款【输入】'!$D$4:$D$123,$D38,'B4-1销售回款【输入】'!$E$4:$E$123,$E38,'B4-1销售回款【输入】'!$J$4:$J$123,$F38)</f>
        <v>0</v>
      </c>
      <c r="CL38" s="278">
        <f>SUMIFS('B4-1销售回款【输入】'!CO$4:CO$123,'B4-1销售回款【输入】'!$C$4:$C$123,$C38,'B4-1销售回款【输入】'!$D$4:$D$123,$D38,'B4-1销售回款【输入】'!$E$4:$E$123,$E38,'B4-1销售回款【输入】'!$J$4:$J$123,$F38)</f>
        <v>0</v>
      </c>
      <c r="CM38" s="278">
        <f>SUMIFS('B4-1销售回款【输入】'!CP$4:CP$123,'B4-1销售回款【输入】'!$C$4:$C$123,$C38,'B4-1销售回款【输入】'!$D$4:$D$123,$D38,'B4-1销售回款【输入】'!$E$4:$E$123,$E38,'B4-1销售回款【输入】'!$J$4:$J$123,$F38)</f>
        <v>0</v>
      </c>
      <c r="CN38" s="278">
        <f>SUMIFS('B4-1销售回款【输入】'!CQ$4:CQ$123,'B4-1销售回款【输入】'!$C$4:$C$123,$C38,'B4-1销售回款【输入】'!$D$4:$D$123,$D38,'B4-1销售回款【输入】'!$E$4:$E$123,$E38,'B4-1销售回款【输入】'!$J$4:$J$123,$F38)</f>
        <v>0</v>
      </c>
      <c r="CO38" s="278">
        <f>SUMIFS('B4-1销售回款【输入】'!CR$4:CR$123,'B4-1销售回款【输入】'!$C$4:$C$123,$C38,'B4-1销售回款【输入】'!$D$4:$D$123,$D38,'B4-1销售回款【输入】'!$E$4:$E$123,$E38,'B4-1销售回款【输入】'!$J$4:$J$123,$F38)</f>
        <v>0</v>
      </c>
      <c r="CP38" s="278">
        <f>SUMIFS('B4-1销售回款【输入】'!CS$4:CS$123,'B4-1销售回款【输入】'!$C$4:$C$123,$C38,'B4-1销售回款【输入】'!$D$4:$D$123,$D38,'B4-1销售回款【输入】'!$E$4:$E$123,$E38,'B4-1销售回款【输入】'!$J$4:$J$123,$F38)</f>
        <v>0</v>
      </c>
      <c r="CQ38" s="278">
        <f>SUMIFS('B4-1销售回款【输入】'!CT$4:CT$123,'B4-1销售回款【输入】'!$C$4:$C$123,$C38,'B4-1销售回款【输入】'!$D$4:$D$123,$D38,'B4-1销售回款【输入】'!$E$4:$E$123,$E38,'B4-1销售回款【输入】'!$J$4:$J$123,$F38)</f>
        <v>0</v>
      </c>
      <c r="CR38" s="278">
        <f>SUMIFS('B4-1销售回款【输入】'!CU$4:CU$123,'B4-1销售回款【输入】'!$C$4:$C$123,$C38,'B4-1销售回款【输入】'!$D$4:$D$123,$D38,'B4-1销售回款【输入】'!$E$4:$E$123,$E38,'B4-1销售回款【输入】'!$J$4:$J$123,$F38)</f>
        <v>0</v>
      </c>
      <c r="CS38" s="278">
        <f>SUMIFS('B4-1销售回款【输入】'!CV$4:CV$123,'B4-1销售回款【输入】'!$C$4:$C$123,$C38,'B4-1销售回款【输入】'!$D$4:$D$123,$D38,'B4-1销售回款【输入】'!$E$4:$E$123,$E38,'B4-1销售回款【输入】'!$J$4:$J$123,$F38)</f>
        <v>0</v>
      </c>
      <c r="CT38" s="278">
        <f>SUMIFS('B4-1销售回款【输入】'!CW$4:CW$123,'B4-1销售回款【输入】'!$C$4:$C$123,$C38,'B4-1销售回款【输入】'!$D$4:$D$123,$D38,'B4-1销售回款【输入】'!$E$4:$E$123,$E38,'B4-1销售回款【输入】'!$J$4:$J$123,$F38)</f>
        <v>0</v>
      </c>
      <c r="CU38" s="278">
        <f>SUMIFS('B4-1销售回款【输入】'!CX$4:CX$123,'B4-1销售回款【输入】'!$C$4:$C$123,$C38,'B4-1销售回款【输入】'!$D$4:$D$123,$D38,'B4-1销售回款【输入】'!$E$4:$E$123,$E38,'B4-1销售回款【输入】'!$J$4:$J$123,$F38)</f>
        <v>0</v>
      </c>
      <c r="CV38" s="278">
        <f>SUMIFS('B4-1销售回款【输入】'!CY$4:CY$123,'B4-1销售回款【输入】'!$C$4:$C$123,$C38,'B4-1销售回款【输入】'!$D$4:$D$123,$D38,'B4-1销售回款【输入】'!$E$4:$E$123,$E38,'B4-1销售回款【输入】'!$J$4:$J$123,$F38)</f>
        <v>0</v>
      </c>
      <c r="CW38" s="278">
        <f>SUMIFS('B4-1销售回款【输入】'!CZ$4:CZ$123,'B4-1销售回款【输入】'!$C$4:$C$123,$C38,'B4-1销售回款【输入】'!$D$4:$D$123,$D38,'B4-1销售回款【输入】'!$E$4:$E$123,$E38,'B4-1销售回款【输入】'!$J$4:$J$123,$F38)</f>
        <v>0</v>
      </c>
      <c r="CX38" s="278">
        <f>SUMIFS('B4-1销售回款【输入】'!DA$4:DA$123,'B4-1销售回款【输入】'!$C$4:$C$123,$C38,'B4-1销售回款【输入】'!$D$4:$D$123,$D38,'B4-1销售回款【输入】'!$E$4:$E$123,$E38,'B4-1销售回款【输入】'!$J$4:$J$123,$F38)</f>
        <v>0</v>
      </c>
      <c r="CY38" s="278">
        <f>SUMIFS('B4-1销售回款【输入】'!DB$4:DB$123,'B4-1销售回款【输入】'!$C$4:$C$123,$C38,'B4-1销售回款【输入】'!$D$4:$D$123,$D38,'B4-1销售回款【输入】'!$E$4:$E$123,$E38,'B4-1销售回款【输入】'!$J$4:$J$123,$F38)</f>
        <v>0</v>
      </c>
      <c r="CZ38" s="278">
        <f>SUMIFS('B4-1销售回款【输入】'!DC$4:DC$123,'B4-1销售回款【输入】'!$C$4:$C$123,$C38,'B4-1销售回款【输入】'!$D$4:$D$123,$D38,'B4-1销售回款【输入】'!$E$4:$E$123,$E38,'B4-1销售回款【输入】'!$J$4:$J$123,$F38)</f>
        <v>0</v>
      </c>
      <c r="DA38" s="278">
        <f>SUMIFS('B4-1销售回款【输入】'!DD$4:DD$123,'B4-1销售回款【输入】'!$C$4:$C$123,$C38,'B4-1销售回款【输入】'!$D$4:$D$123,$D38,'B4-1销售回款【输入】'!$E$4:$E$123,$E38,'B4-1销售回款【输入】'!$J$4:$J$123,$F38)</f>
        <v>0</v>
      </c>
      <c r="DB38" s="278">
        <f>SUMIFS('B4-1销售回款【输入】'!DE$4:DE$123,'B4-1销售回款【输入】'!$C$4:$C$123,$C38,'B4-1销售回款【输入】'!$D$4:$D$123,$D38,'B4-1销售回款【输入】'!$E$4:$E$123,$E38,'B4-1销售回款【输入】'!$J$4:$J$123,$F38)</f>
        <v>0</v>
      </c>
      <c r="DC38" s="278">
        <f>SUMIFS('B4-1销售回款【输入】'!DF$4:DF$123,'B4-1销售回款【输入】'!$C$4:$C$123,$C38,'B4-1销售回款【输入】'!$D$4:$D$123,$D38,'B4-1销售回款【输入】'!$E$4:$E$123,$E38,'B4-1销售回款【输入】'!$J$4:$J$123,$F38)</f>
        <v>0</v>
      </c>
      <c r="DD38" s="278">
        <f>SUMIFS('B4-1销售回款【输入】'!DG$4:DG$123,'B4-1销售回款【输入】'!$C$4:$C$123,$C38,'B4-1销售回款【输入】'!$D$4:$D$123,$D38,'B4-1销售回款【输入】'!$E$4:$E$123,$E38,'B4-1销售回款【输入】'!$J$4:$J$123,$F38)</f>
        <v>0</v>
      </c>
      <c r="DE38" s="278">
        <f>SUMIFS('B4-1销售回款【输入】'!DH$4:DH$123,'B4-1销售回款【输入】'!$C$4:$C$123,$C38,'B4-1销售回款【输入】'!$D$4:$D$123,$D38,'B4-1销售回款【输入】'!$E$4:$E$123,$E38,'B4-1销售回款【输入】'!$J$4:$J$123,$F38)</f>
        <v>0</v>
      </c>
      <c r="DF38" s="278">
        <f>SUMIFS('B4-1销售回款【输入】'!DI$4:DI$123,'B4-1销售回款【输入】'!$C$4:$C$123,$C38,'B4-1销售回款【输入】'!$D$4:$D$123,$D38,'B4-1销售回款【输入】'!$E$4:$E$123,$E38,'B4-1销售回款【输入】'!$J$4:$J$123,$F38)</f>
        <v>0</v>
      </c>
      <c r="DG38" s="278">
        <f>SUMIFS('B4-1销售回款【输入】'!DJ$4:DJ$123,'B4-1销售回款【输入】'!$C$4:$C$123,$C38,'B4-1销售回款【输入】'!$D$4:$D$123,$D38,'B4-1销售回款【输入】'!$E$4:$E$123,$E38,'B4-1销售回款【输入】'!$J$4:$J$123,$F38)</f>
        <v>0</v>
      </c>
      <c r="DH38" s="278">
        <f>SUMIFS('B4-1销售回款【输入】'!DK$4:DK$123,'B4-1销售回款【输入】'!$C$4:$C$123,$C38,'B4-1销售回款【输入】'!$D$4:$D$123,$D38,'B4-1销售回款【输入】'!$E$4:$E$123,$E38,'B4-1销售回款【输入】'!$J$4:$J$123,$F38)</f>
        <v>0</v>
      </c>
      <c r="DI38" s="278">
        <f>SUMIFS('B4-1销售回款【输入】'!DL$4:DL$123,'B4-1销售回款【输入】'!$C$4:$C$123,$C38,'B4-1销售回款【输入】'!$D$4:$D$123,$D38,'B4-1销售回款【输入】'!$E$4:$E$123,$E38,'B4-1销售回款【输入】'!$J$4:$J$123,$F38)</f>
        <v>0</v>
      </c>
      <c r="DJ38" s="278">
        <f>SUMIFS('B4-1销售回款【输入】'!DM$4:DM$123,'B4-1销售回款【输入】'!$C$4:$C$123,$C38,'B4-1销售回款【输入】'!$D$4:$D$123,$D38,'B4-1销售回款【输入】'!$E$4:$E$123,$E38,'B4-1销售回款【输入】'!$J$4:$J$123,$F38)</f>
        <v>0</v>
      </c>
      <c r="DK38" s="278">
        <f>SUMIFS('B4-1销售回款【输入】'!DN$4:DN$123,'B4-1销售回款【输入】'!$C$4:$C$123,$C38,'B4-1销售回款【输入】'!$D$4:$D$123,$D38,'B4-1销售回款【输入】'!$E$4:$E$123,$E38,'B4-1销售回款【输入】'!$J$4:$J$123,$F38)</f>
        <v>0</v>
      </c>
      <c r="DL38" s="278">
        <f>SUMIFS('B4-1销售回款【输入】'!DO$4:DO$123,'B4-1销售回款【输入】'!$C$4:$C$123,$C38,'B4-1销售回款【输入】'!$D$4:$D$123,$D38,'B4-1销售回款【输入】'!$E$4:$E$123,$E38,'B4-1销售回款【输入】'!$J$4:$J$123,$F38)</f>
        <v>0</v>
      </c>
      <c r="DM38" s="278">
        <f>SUMIFS('B4-1销售回款【输入】'!DP$4:DP$123,'B4-1销售回款【输入】'!$C$4:$C$123,$C38,'B4-1销售回款【输入】'!$D$4:$D$123,$D38,'B4-1销售回款【输入】'!$E$4:$E$123,$E38,'B4-1销售回款【输入】'!$J$4:$J$123,$F38)</f>
        <v>0</v>
      </c>
      <c r="DN38" s="278">
        <f>SUMIFS('B4-1销售回款【输入】'!DQ$4:DQ$123,'B4-1销售回款【输入】'!$C$4:$C$123,$C38,'B4-1销售回款【输入】'!$D$4:$D$123,$D38,'B4-1销售回款【输入】'!$E$4:$E$123,$E38,'B4-1销售回款【输入】'!$J$4:$J$123,$F38)</f>
        <v>0</v>
      </c>
      <c r="DO38" s="278">
        <f>SUMIFS('B4-1销售回款【输入】'!DR$4:DR$123,'B4-1销售回款【输入】'!$C$4:$C$123,$C38,'B4-1销售回款【输入】'!$D$4:$D$123,$D38,'B4-1销售回款【输入】'!$E$4:$E$123,$E38,'B4-1销售回款【输入】'!$J$4:$J$123,$F38)</f>
        <v>0</v>
      </c>
      <c r="DP38" s="278">
        <f>SUMIFS('B4-1销售回款【输入】'!DS$4:DS$123,'B4-1销售回款【输入】'!$C$4:$C$123,$C38,'B4-1销售回款【输入】'!$D$4:$D$123,$D38,'B4-1销售回款【输入】'!$E$4:$E$123,$E38,'B4-1销售回款【输入】'!$J$4:$J$123,$F38)</f>
        <v>0</v>
      </c>
      <c r="DQ38" s="278">
        <f>SUMIFS('B4-1销售回款【输入】'!DT$4:DT$123,'B4-1销售回款【输入】'!$C$4:$C$123,$C38,'B4-1销售回款【输入】'!$D$4:$D$123,$D38,'B4-1销售回款【输入】'!$E$4:$E$123,$E38,'B4-1销售回款【输入】'!$J$4:$J$123,$F38)</f>
        <v>0</v>
      </c>
      <c r="DR38" s="278">
        <f>SUMIFS('B4-1销售回款【输入】'!DU$4:DU$123,'B4-1销售回款【输入】'!$C$4:$C$123,$C38,'B4-1销售回款【输入】'!$D$4:$D$123,$D38,'B4-1销售回款【输入】'!$E$4:$E$123,$E38,'B4-1销售回款【输入】'!$J$4:$J$123,$F38)</f>
        <v>0</v>
      </c>
      <c r="DS38" s="278">
        <f>SUMIFS('B4-1销售回款【输入】'!DV$4:DV$123,'B4-1销售回款【输入】'!$C$4:$C$123,$C38,'B4-1销售回款【输入】'!$D$4:$D$123,$D38,'B4-1销售回款【输入】'!$E$4:$E$123,$E38,'B4-1销售回款【输入】'!$J$4:$J$123,$F38)</f>
        <v>0</v>
      </c>
      <c r="DT38" s="278">
        <f>SUMIFS('B4-1销售回款【输入】'!DW$4:DW$123,'B4-1销售回款【输入】'!$C$4:$C$123,$C38,'B4-1销售回款【输入】'!$D$4:$D$123,$D38,'B4-1销售回款【输入】'!$E$4:$E$123,$E38,'B4-1销售回款【输入】'!$J$4:$J$123,$F38)</f>
        <v>0</v>
      </c>
      <c r="DU38" s="278">
        <f>SUMIFS('B4-1销售回款【输入】'!DX$4:DX$123,'B4-1销售回款【输入】'!$C$4:$C$123,$C38,'B4-1销售回款【输入】'!$D$4:$D$123,$D38,'B4-1销售回款【输入】'!$E$4:$E$123,$E38,'B4-1销售回款【输入】'!$J$4:$J$123,$F38)</f>
        <v>0</v>
      </c>
      <c r="DV38" s="278">
        <f>SUMIFS('B4-1销售回款【输入】'!DY$4:DY$123,'B4-1销售回款【输入】'!$C$4:$C$123,$C38,'B4-1销售回款【输入】'!$D$4:$D$123,$D38,'B4-1销售回款【输入】'!$E$4:$E$123,$E38,'B4-1销售回款【输入】'!$J$4:$J$123,$F38)</f>
        <v>0</v>
      </c>
      <c r="DW38" s="278">
        <f>SUMIFS('B4-1销售回款【输入】'!DZ$4:DZ$123,'B4-1销售回款【输入】'!$C$4:$C$123,$C38,'B4-1销售回款【输入】'!$D$4:$D$123,$D38,'B4-1销售回款【输入】'!$E$4:$E$123,$E38,'B4-1销售回款【输入】'!$J$4:$J$123,$F38)</f>
        <v>0</v>
      </c>
      <c r="DX38" s="278">
        <f>SUMIFS('B4-1销售回款【输入】'!EA$4:EA$123,'B4-1销售回款【输入】'!$C$4:$C$123,$C38,'B4-1销售回款【输入】'!$D$4:$D$123,$D38,'B4-1销售回款【输入】'!$E$4:$E$123,$E38,'B4-1销售回款【输入】'!$J$4:$J$123,$F38)</f>
        <v>0</v>
      </c>
      <c r="DY38" s="278">
        <f>SUMIFS('B4-1销售回款【输入】'!EB$4:EB$123,'B4-1销售回款【输入】'!$C$4:$C$123,$C38,'B4-1销售回款【输入】'!$D$4:$D$123,$D38,'B4-1销售回款【输入】'!$E$4:$E$123,$E38,'B4-1销售回款【输入】'!$J$4:$J$123,$F38)</f>
        <v>0</v>
      </c>
      <c r="DZ38" s="278">
        <f>SUMIFS('B4-1销售回款【输入】'!EC$4:EC$123,'B4-1销售回款【输入】'!$C$4:$C$123,$C38,'B4-1销售回款【输入】'!$D$4:$D$123,$D38,'B4-1销售回款【输入】'!$E$4:$E$123,$E38,'B4-1销售回款【输入】'!$J$4:$J$123,$F38)</f>
        <v>0</v>
      </c>
      <c r="EA38" s="278">
        <f>SUMIFS('B4-1销售回款【输入】'!ED$4:ED$123,'B4-1销售回款【输入】'!$C$4:$C$123,$C38,'B4-1销售回款【输入】'!$D$4:$D$123,$D38,'B4-1销售回款【输入】'!$E$4:$E$123,$E38,'B4-1销售回款【输入】'!$J$4:$J$123,$F38)</f>
        <v>0</v>
      </c>
      <c r="EB38" s="278">
        <f>SUMIFS('B4-1销售回款【输入】'!EE$4:EE$123,'B4-1销售回款【输入】'!$C$4:$C$123,$C38,'B4-1销售回款【输入】'!$D$4:$D$123,$D38,'B4-1销售回款【输入】'!$E$4:$E$123,$E38,'B4-1销售回款【输入】'!$J$4:$J$123,$F38)</f>
        <v>0</v>
      </c>
      <c r="EC38" s="278">
        <f>SUMIFS('B4-1销售回款【输入】'!EF$4:EF$123,'B4-1销售回款【输入】'!$C$4:$C$123,$C38,'B4-1销售回款【输入】'!$D$4:$D$123,$D38,'B4-1销售回款【输入】'!$E$4:$E$123,$E38,'B4-1销售回款【输入】'!$J$4:$J$123,$F38)</f>
        <v>0</v>
      </c>
      <c r="ED38" s="280">
        <f>SUMIFS('B4-1销售回款【输入】'!EG$4:EG$123,'B4-1销售回款【输入】'!$C$4:$C$123,$C38,'B4-1销售回款【输入】'!$D$4:$D$123,$D38,'B4-1销售回款【输入】'!$E$4:$E$123,$E38,'B4-1销售回款【输入】'!$J$4:$J$123,$F38)</f>
        <v>0</v>
      </c>
    </row>
    <row r="39" spans="2:134" ht="16.05" customHeight="1" x14ac:dyDescent="0.25">
      <c r="B39" s="1043" t="str">
        <f>B38</f>
        <v/>
      </c>
      <c r="C39" s="159" t="str">
        <f>C38</f>
        <v/>
      </c>
      <c r="D39" s="159" t="str">
        <f t="shared" si="29"/>
        <v/>
      </c>
      <c r="E39" s="159" t="str">
        <f t="shared" si="30"/>
        <v/>
      </c>
      <c r="F39" s="149" t="s">
        <v>347</v>
      </c>
      <c r="G39" s="171" t="s">
        <v>353</v>
      </c>
      <c r="H39" s="992">
        <f>SUMIFS('B4-1销售回款【输入】'!L$4:L$123,'B4-1销售回款【输入】'!$C$4:$C$123,$C39,'B4-1销售回款【输入】'!$D$4:$D$123,$D39,'B4-1销售回款【输入】'!$E$4:$E$123,$E39,'B4-1销售回款【输入】'!$J$4:$J$123,$F39)</f>
        <v>0</v>
      </c>
      <c r="I39" s="282">
        <f t="shared" ref="I39:I41" si="420">J39-H39</f>
        <v>0</v>
      </c>
      <c r="J39" s="985">
        <f>SUM(V39:ED39)</f>
        <v>0</v>
      </c>
      <c r="K39" s="460">
        <f ca="1">SUM(OFFSET(V39,,,1,MATCH('B1-基本信息'!$C$12,$V$3:$ED$3,1)))</f>
        <v>0</v>
      </c>
      <c r="L39" s="283">
        <f t="shared" ref="L39" si="421">SUMIF($V$1:$ED$1,L$3,$V39:$ED39)</f>
        <v>0</v>
      </c>
      <c r="M39" s="282">
        <f t="shared" si="419"/>
        <v>0</v>
      </c>
      <c r="N39" s="282">
        <f t="shared" si="419"/>
        <v>0</v>
      </c>
      <c r="O39" s="282">
        <f t="shared" si="419"/>
        <v>0</v>
      </c>
      <c r="P39" s="282">
        <f t="shared" si="419"/>
        <v>0</v>
      </c>
      <c r="Q39" s="282">
        <f t="shared" si="419"/>
        <v>0</v>
      </c>
      <c r="R39" s="282">
        <f t="shared" si="419"/>
        <v>0</v>
      </c>
      <c r="S39" s="282">
        <f t="shared" si="419"/>
        <v>0</v>
      </c>
      <c r="T39" s="282">
        <f t="shared" si="419"/>
        <v>0</v>
      </c>
      <c r="U39" s="284">
        <f t="shared" si="419"/>
        <v>0</v>
      </c>
      <c r="V39" s="285">
        <f>SUMIFS('B4-1销售回款【输入】'!Y$4:Y$123,'B4-1销售回款【输入】'!$C$4:$C$123,$C39,'B4-1销售回款【输入】'!$D$4:$D$123,$D39,'B4-1销售回款【输入】'!$E$4:$E$123,$E39,'B4-1销售回款【输入】'!$J$4:$J$123,$F39)</f>
        <v>0</v>
      </c>
      <c r="W39" s="282">
        <f>SUMIFS('B4-1销售回款【输入】'!Z$4:Z$123,'B4-1销售回款【输入】'!$C$4:$C$123,$C39,'B4-1销售回款【输入】'!$D$4:$D$123,$D39,'B4-1销售回款【输入】'!$E$4:$E$123,$E39,'B4-1销售回款【输入】'!$J$4:$J$123,$F39)</f>
        <v>0</v>
      </c>
      <c r="X39" s="282">
        <f>SUMIFS('B4-1销售回款【输入】'!AA$4:AA$123,'B4-1销售回款【输入】'!$C$4:$C$123,$C39,'B4-1销售回款【输入】'!$D$4:$D$123,$D39,'B4-1销售回款【输入】'!$E$4:$E$123,$E39,'B4-1销售回款【输入】'!$J$4:$J$123,$F39)</f>
        <v>0</v>
      </c>
      <c r="Y39" s="282">
        <f>SUMIFS('B4-1销售回款【输入】'!AB$4:AB$123,'B4-1销售回款【输入】'!$C$4:$C$123,$C39,'B4-1销售回款【输入】'!$D$4:$D$123,$D39,'B4-1销售回款【输入】'!$E$4:$E$123,$E39,'B4-1销售回款【输入】'!$J$4:$J$123,$F39)</f>
        <v>0</v>
      </c>
      <c r="Z39" s="282">
        <f>SUMIFS('B4-1销售回款【输入】'!AC$4:AC$123,'B4-1销售回款【输入】'!$C$4:$C$123,$C39,'B4-1销售回款【输入】'!$D$4:$D$123,$D39,'B4-1销售回款【输入】'!$E$4:$E$123,$E39,'B4-1销售回款【输入】'!$J$4:$J$123,$F39)</f>
        <v>0</v>
      </c>
      <c r="AA39" s="282">
        <f>SUMIFS('B4-1销售回款【输入】'!AD$4:AD$123,'B4-1销售回款【输入】'!$C$4:$C$123,$C39,'B4-1销售回款【输入】'!$D$4:$D$123,$D39,'B4-1销售回款【输入】'!$E$4:$E$123,$E39,'B4-1销售回款【输入】'!$J$4:$J$123,$F39)</f>
        <v>0</v>
      </c>
      <c r="AB39" s="282">
        <f>SUMIFS('B4-1销售回款【输入】'!AE$4:AE$123,'B4-1销售回款【输入】'!$C$4:$C$123,$C39,'B4-1销售回款【输入】'!$D$4:$D$123,$D39,'B4-1销售回款【输入】'!$E$4:$E$123,$E39,'B4-1销售回款【输入】'!$J$4:$J$123,$F39)</f>
        <v>0</v>
      </c>
      <c r="AC39" s="282">
        <f>SUMIFS('B4-1销售回款【输入】'!AF$4:AF$123,'B4-1销售回款【输入】'!$C$4:$C$123,$C39,'B4-1销售回款【输入】'!$D$4:$D$123,$D39,'B4-1销售回款【输入】'!$E$4:$E$123,$E39,'B4-1销售回款【输入】'!$J$4:$J$123,$F39)</f>
        <v>0</v>
      </c>
      <c r="AD39" s="282">
        <f>SUMIFS('B4-1销售回款【输入】'!AG$4:AG$123,'B4-1销售回款【输入】'!$C$4:$C$123,$C39,'B4-1销售回款【输入】'!$D$4:$D$123,$D39,'B4-1销售回款【输入】'!$E$4:$E$123,$E39,'B4-1销售回款【输入】'!$J$4:$J$123,$F39)</f>
        <v>0</v>
      </c>
      <c r="AE39" s="282">
        <f>SUMIFS('B4-1销售回款【输入】'!AH$4:AH$123,'B4-1销售回款【输入】'!$C$4:$C$123,$C39,'B4-1销售回款【输入】'!$D$4:$D$123,$D39,'B4-1销售回款【输入】'!$E$4:$E$123,$E39,'B4-1销售回款【输入】'!$J$4:$J$123,$F39)</f>
        <v>0</v>
      </c>
      <c r="AF39" s="282">
        <f>SUMIFS('B4-1销售回款【输入】'!AI$4:AI$123,'B4-1销售回款【输入】'!$C$4:$C$123,$C39,'B4-1销售回款【输入】'!$D$4:$D$123,$D39,'B4-1销售回款【输入】'!$E$4:$E$123,$E39,'B4-1销售回款【输入】'!$J$4:$J$123,$F39)</f>
        <v>0</v>
      </c>
      <c r="AG39" s="282">
        <f>SUMIFS('B4-1销售回款【输入】'!AJ$4:AJ$123,'B4-1销售回款【输入】'!$C$4:$C$123,$C39,'B4-1销售回款【输入】'!$D$4:$D$123,$D39,'B4-1销售回款【输入】'!$E$4:$E$123,$E39,'B4-1销售回款【输入】'!$J$4:$J$123,$F39)</f>
        <v>0</v>
      </c>
      <c r="AH39" s="282">
        <f>SUMIFS('B4-1销售回款【输入】'!AK$4:AK$123,'B4-1销售回款【输入】'!$C$4:$C$123,$C39,'B4-1销售回款【输入】'!$D$4:$D$123,$D39,'B4-1销售回款【输入】'!$E$4:$E$123,$E39,'B4-1销售回款【输入】'!$J$4:$J$123,$F39)</f>
        <v>0</v>
      </c>
      <c r="AI39" s="282">
        <f>SUMIFS('B4-1销售回款【输入】'!AL$4:AL$123,'B4-1销售回款【输入】'!$C$4:$C$123,$C39,'B4-1销售回款【输入】'!$D$4:$D$123,$D39,'B4-1销售回款【输入】'!$E$4:$E$123,$E39,'B4-1销售回款【输入】'!$J$4:$J$123,$F39)</f>
        <v>0</v>
      </c>
      <c r="AJ39" s="282">
        <f>SUMIFS('B4-1销售回款【输入】'!AM$4:AM$123,'B4-1销售回款【输入】'!$C$4:$C$123,$C39,'B4-1销售回款【输入】'!$D$4:$D$123,$D39,'B4-1销售回款【输入】'!$E$4:$E$123,$E39,'B4-1销售回款【输入】'!$J$4:$J$123,$F39)</f>
        <v>0</v>
      </c>
      <c r="AK39" s="282">
        <f>SUMIFS('B4-1销售回款【输入】'!AN$4:AN$123,'B4-1销售回款【输入】'!$C$4:$C$123,$C39,'B4-1销售回款【输入】'!$D$4:$D$123,$D39,'B4-1销售回款【输入】'!$E$4:$E$123,$E39,'B4-1销售回款【输入】'!$J$4:$J$123,$F39)</f>
        <v>0</v>
      </c>
      <c r="AL39" s="282">
        <f>SUMIFS('B4-1销售回款【输入】'!AO$4:AO$123,'B4-1销售回款【输入】'!$C$4:$C$123,$C39,'B4-1销售回款【输入】'!$D$4:$D$123,$D39,'B4-1销售回款【输入】'!$E$4:$E$123,$E39,'B4-1销售回款【输入】'!$J$4:$J$123,$F39)</f>
        <v>0</v>
      </c>
      <c r="AM39" s="282">
        <f>SUMIFS('B4-1销售回款【输入】'!AP$4:AP$123,'B4-1销售回款【输入】'!$C$4:$C$123,$C39,'B4-1销售回款【输入】'!$D$4:$D$123,$D39,'B4-1销售回款【输入】'!$E$4:$E$123,$E39,'B4-1销售回款【输入】'!$J$4:$J$123,$F39)</f>
        <v>0</v>
      </c>
      <c r="AN39" s="282">
        <f>SUMIFS('B4-1销售回款【输入】'!AQ$4:AQ$123,'B4-1销售回款【输入】'!$C$4:$C$123,$C39,'B4-1销售回款【输入】'!$D$4:$D$123,$D39,'B4-1销售回款【输入】'!$E$4:$E$123,$E39,'B4-1销售回款【输入】'!$J$4:$J$123,$F39)</f>
        <v>0</v>
      </c>
      <c r="AO39" s="282">
        <f>SUMIFS('B4-1销售回款【输入】'!AR$4:AR$123,'B4-1销售回款【输入】'!$C$4:$C$123,$C39,'B4-1销售回款【输入】'!$D$4:$D$123,$D39,'B4-1销售回款【输入】'!$E$4:$E$123,$E39,'B4-1销售回款【输入】'!$J$4:$J$123,$F39)</f>
        <v>0</v>
      </c>
      <c r="AP39" s="282">
        <f>SUMIFS('B4-1销售回款【输入】'!AS$4:AS$123,'B4-1销售回款【输入】'!$C$4:$C$123,$C39,'B4-1销售回款【输入】'!$D$4:$D$123,$D39,'B4-1销售回款【输入】'!$E$4:$E$123,$E39,'B4-1销售回款【输入】'!$J$4:$J$123,$F39)</f>
        <v>0</v>
      </c>
      <c r="AQ39" s="282">
        <f>SUMIFS('B4-1销售回款【输入】'!AT$4:AT$123,'B4-1销售回款【输入】'!$C$4:$C$123,$C39,'B4-1销售回款【输入】'!$D$4:$D$123,$D39,'B4-1销售回款【输入】'!$E$4:$E$123,$E39,'B4-1销售回款【输入】'!$J$4:$J$123,$F39)</f>
        <v>0</v>
      </c>
      <c r="AR39" s="282">
        <f>SUMIFS('B4-1销售回款【输入】'!AU$4:AU$123,'B4-1销售回款【输入】'!$C$4:$C$123,$C39,'B4-1销售回款【输入】'!$D$4:$D$123,$D39,'B4-1销售回款【输入】'!$E$4:$E$123,$E39,'B4-1销售回款【输入】'!$J$4:$J$123,$F39)</f>
        <v>0</v>
      </c>
      <c r="AS39" s="282">
        <f>SUMIFS('B4-1销售回款【输入】'!AV$4:AV$123,'B4-1销售回款【输入】'!$C$4:$C$123,$C39,'B4-1销售回款【输入】'!$D$4:$D$123,$D39,'B4-1销售回款【输入】'!$E$4:$E$123,$E39,'B4-1销售回款【输入】'!$J$4:$J$123,$F39)</f>
        <v>0</v>
      </c>
      <c r="AT39" s="282">
        <f>SUMIFS('B4-1销售回款【输入】'!AW$4:AW$123,'B4-1销售回款【输入】'!$C$4:$C$123,$C39,'B4-1销售回款【输入】'!$D$4:$D$123,$D39,'B4-1销售回款【输入】'!$E$4:$E$123,$E39,'B4-1销售回款【输入】'!$J$4:$J$123,$F39)</f>
        <v>0</v>
      </c>
      <c r="AU39" s="282">
        <f>SUMIFS('B4-1销售回款【输入】'!AX$4:AX$123,'B4-1销售回款【输入】'!$C$4:$C$123,$C39,'B4-1销售回款【输入】'!$D$4:$D$123,$D39,'B4-1销售回款【输入】'!$E$4:$E$123,$E39,'B4-1销售回款【输入】'!$J$4:$J$123,$F39)</f>
        <v>0</v>
      </c>
      <c r="AV39" s="282">
        <f>SUMIFS('B4-1销售回款【输入】'!AY$4:AY$123,'B4-1销售回款【输入】'!$C$4:$C$123,$C39,'B4-1销售回款【输入】'!$D$4:$D$123,$D39,'B4-1销售回款【输入】'!$E$4:$E$123,$E39,'B4-1销售回款【输入】'!$J$4:$J$123,$F39)</f>
        <v>0</v>
      </c>
      <c r="AW39" s="282">
        <f>SUMIFS('B4-1销售回款【输入】'!AZ$4:AZ$123,'B4-1销售回款【输入】'!$C$4:$C$123,$C39,'B4-1销售回款【输入】'!$D$4:$D$123,$D39,'B4-1销售回款【输入】'!$E$4:$E$123,$E39,'B4-1销售回款【输入】'!$J$4:$J$123,$F39)</f>
        <v>0</v>
      </c>
      <c r="AX39" s="282">
        <f>SUMIFS('B4-1销售回款【输入】'!BA$4:BA$123,'B4-1销售回款【输入】'!$C$4:$C$123,$C39,'B4-1销售回款【输入】'!$D$4:$D$123,$D39,'B4-1销售回款【输入】'!$E$4:$E$123,$E39,'B4-1销售回款【输入】'!$J$4:$J$123,$F39)</f>
        <v>0</v>
      </c>
      <c r="AY39" s="282">
        <f>SUMIFS('B4-1销售回款【输入】'!BB$4:BB$123,'B4-1销售回款【输入】'!$C$4:$C$123,$C39,'B4-1销售回款【输入】'!$D$4:$D$123,$D39,'B4-1销售回款【输入】'!$E$4:$E$123,$E39,'B4-1销售回款【输入】'!$J$4:$J$123,$F39)</f>
        <v>0</v>
      </c>
      <c r="AZ39" s="282">
        <f>SUMIFS('B4-1销售回款【输入】'!BC$4:BC$123,'B4-1销售回款【输入】'!$C$4:$C$123,$C39,'B4-1销售回款【输入】'!$D$4:$D$123,$D39,'B4-1销售回款【输入】'!$E$4:$E$123,$E39,'B4-1销售回款【输入】'!$J$4:$J$123,$F39)</f>
        <v>0</v>
      </c>
      <c r="BA39" s="282">
        <f>SUMIFS('B4-1销售回款【输入】'!BD$4:BD$123,'B4-1销售回款【输入】'!$C$4:$C$123,$C39,'B4-1销售回款【输入】'!$D$4:$D$123,$D39,'B4-1销售回款【输入】'!$E$4:$E$123,$E39,'B4-1销售回款【输入】'!$J$4:$J$123,$F39)</f>
        <v>0</v>
      </c>
      <c r="BB39" s="282">
        <f>SUMIFS('B4-1销售回款【输入】'!BE$4:BE$123,'B4-1销售回款【输入】'!$C$4:$C$123,$C39,'B4-1销售回款【输入】'!$D$4:$D$123,$D39,'B4-1销售回款【输入】'!$E$4:$E$123,$E39,'B4-1销售回款【输入】'!$J$4:$J$123,$F39)</f>
        <v>0</v>
      </c>
      <c r="BC39" s="282">
        <f>SUMIFS('B4-1销售回款【输入】'!BF$4:BF$123,'B4-1销售回款【输入】'!$C$4:$C$123,$C39,'B4-1销售回款【输入】'!$D$4:$D$123,$D39,'B4-1销售回款【输入】'!$E$4:$E$123,$E39,'B4-1销售回款【输入】'!$J$4:$J$123,$F39)</f>
        <v>0</v>
      </c>
      <c r="BD39" s="282">
        <f>SUMIFS('B4-1销售回款【输入】'!BG$4:BG$123,'B4-1销售回款【输入】'!$C$4:$C$123,$C39,'B4-1销售回款【输入】'!$D$4:$D$123,$D39,'B4-1销售回款【输入】'!$E$4:$E$123,$E39,'B4-1销售回款【输入】'!$J$4:$J$123,$F39)</f>
        <v>0</v>
      </c>
      <c r="BE39" s="282">
        <f>SUMIFS('B4-1销售回款【输入】'!BH$4:BH$123,'B4-1销售回款【输入】'!$C$4:$C$123,$C39,'B4-1销售回款【输入】'!$D$4:$D$123,$D39,'B4-1销售回款【输入】'!$E$4:$E$123,$E39,'B4-1销售回款【输入】'!$J$4:$J$123,$F39)</f>
        <v>0</v>
      </c>
      <c r="BF39" s="282">
        <f>SUMIFS('B4-1销售回款【输入】'!BI$4:BI$123,'B4-1销售回款【输入】'!$C$4:$C$123,$C39,'B4-1销售回款【输入】'!$D$4:$D$123,$D39,'B4-1销售回款【输入】'!$E$4:$E$123,$E39,'B4-1销售回款【输入】'!$J$4:$J$123,$F39)</f>
        <v>0</v>
      </c>
      <c r="BG39" s="282">
        <f>SUMIFS('B4-1销售回款【输入】'!BJ$4:BJ$123,'B4-1销售回款【输入】'!$C$4:$C$123,$C39,'B4-1销售回款【输入】'!$D$4:$D$123,$D39,'B4-1销售回款【输入】'!$E$4:$E$123,$E39,'B4-1销售回款【输入】'!$J$4:$J$123,$F39)</f>
        <v>0</v>
      </c>
      <c r="BH39" s="282">
        <f>SUMIFS('B4-1销售回款【输入】'!BK$4:BK$123,'B4-1销售回款【输入】'!$C$4:$C$123,$C39,'B4-1销售回款【输入】'!$D$4:$D$123,$D39,'B4-1销售回款【输入】'!$E$4:$E$123,$E39,'B4-1销售回款【输入】'!$J$4:$J$123,$F39)</f>
        <v>0</v>
      </c>
      <c r="BI39" s="282">
        <f>SUMIFS('B4-1销售回款【输入】'!BL$4:BL$123,'B4-1销售回款【输入】'!$C$4:$C$123,$C39,'B4-1销售回款【输入】'!$D$4:$D$123,$D39,'B4-1销售回款【输入】'!$E$4:$E$123,$E39,'B4-1销售回款【输入】'!$J$4:$J$123,$F39)</f>
        <v>0</v>
      </c>
      <c r="BJ39" s="282">
        <f>SUMIFS('B4-1销售回款【输入】'!BM$4:BM$123,'B4-1销售回款【输入】'!$C$4:$C$123,$C39,'B4-1销售回款【输入】'!$D$4:$D$123,$D39,'B4-1销售回款【输入】'!$E$4:$E$123,$E39,'B4-1销售回款【输入】'!$J$4:$J$123,$F39)</f>
        <v>0</v>
      </c>
      <c r="BK39" s="282">
        <f>SUMIFS('B4-1销售回款【输入】'!BN$4:BN$123,'B4-1销售回款【输入】'!$C$4:$C$123,$C39,'B4-1销售回款【输入】'!$D$4:$D$123,$D39,'B4-1销售回款【输入】'!$E$4:$E$123,$E39,'B4-1销售回款【输入】'!$J$4:$J$123,$F39)</f>
        <v>0</v>
      </c>
      <c r="BL39" s="282">
        <f>SUMIFS('B4-1销售回款【输入】'!BO$4:BO$123,'B4-1销售回款【输入】'!$C$4:$C$123,$C39,'B4-1销售回款【输入】'!$D$4:$D$123,$D39,'B4-1销售回款【输入】'!$E$4:$E$123,$E39,'B4-1销售回款【输入】'!$J$4:$J$123,$F39)</f>
        <v>0</v>
      </c>
      <c r="BM39" s="282">
        <f>SUMIFS('B4-1销售回款【输入】'!BP$4:BP$123,'B4-1销售回款【输入】'!$C$4:$C$123,$C39,'B4-1销售回款【输入】'!$D$4:$D$123,$D39,'B4-1销售回款【输入】'!$E$4:$E$123,$E39,'B4-1销售回款【输入】'!$J$4:$J$123,$F39)</f>
        <v>0</v>
      </c>
      <c r="BN39" s="282">
        <f>SUMIFS('B4-1销售回款【输入】'!BQ$4:BQ$123,'B4-1销售回款【输入】'!$C$4:$C$123,$C39,'B4-1销售回款【输入】'!$D$4:$D$123,$D39,'B4-1销售回款【输入】'!$E$4:$E$123,$E39,'B4-1销售回款【输入】'!$J$4:$J$123,$F39)</f>
        <v>0</v>
      </c>
      <c r="BO39" s="282">
        <f>SUMIFS('B4-1销售回款【输入】'!BR$4:BR$123,'B4-1销售回款【输入】'!$C$4:$C$123,$C39,'B4-1销售回款【输入】'!$D$4:$D$123,$D39,'B4-1销售回款【输入】'!$E$4:$E$123,$E39,'B4-1销售回款【输入】'!$J$4:$J$123,$F39)</f>
        <v>0</v>
      </c>
      <c r="BP39" s="282">
        <f>SUMIFS('B4-1销售回款【输入】'!BS$4:BS$123,'B4-1销售回款【输入】'!$C$4:$C$123,$C39,'B4-1销售回款【输入】'!$D$4:$D$123,$D39,'B4-1销售回款【输入】'!$E$4:$E$123,$E39,'B4-1销售回款【输入】'!$J$4:$J$123,$F39)</f>
        <v>0</v>
      </c>
      <c r="BQ39" s="282">
        <f>SUMIFS('B4-1销售回款【输入】'!BT$4:BT$123,'B4-1销售回款【输入】'!$C$4:$C$123,$C39,'B4-1销售回款【输入】'!$D$4:$D$123,$D39,'B4-1销售回款【输入】'!$E$4:$E$123,$E39,'B4-1销售回款【输入】'!$J$4:$J$123,$F39)</f>
        <v>0</v>
      </c>
      <c r="BR39" s="282">
        <f>SUMIFS('B4-1销售回款【输入】'!BU$4:BU$123,'B4-1销售回款【输入】'!$C$4:$C$123,$C39,'B4-1销售回款【输入】'!$D$4:$D$123,$D39,'B4-1销售回款【输入】'!$E$4:$E$123,$E39,'B4-1销售回款【输入】'!$J$4:$J$123,$F39)</f>
        <v>0</v>
      </c>
      <c r="BS39" s="282">
        <f>SUMIFS('B4-1销售回款【输入】'!BV$4:BV$123,'B4-1销售回款【输入】'!$C$4:$C$123,$C39,'B4-1销售回款【输入】'!$D$4:$D$123,$D39,'B4-1销售回款【输入】'!$E$4:$E$123,$E39,'B4-1销售回款【输入】'!$J$4:$J$123,$F39)</f>
        <v>0</v>
      </c>
      <c r="BT39" s="282">
        <f>SUMIFS('B4-1销售回款【输入】'!BW$4:BW$123,'B4-1销售回款【输入】'!$C$4:$C$123,$C39,'B4-1销售回款【输入】'!$D$4:$D$123,$D39,'B4-1销售回款【输入】'!$E$4:$E$123,$E39,'B4-1销售回款【输入】'!$J$4:$J$123,$F39)</f>
        <v>0</v>
      </c>
      <c r="BU39" s="282">
        <f>SUMIFS('B4-1销售回款【输入】'!BX$4:BX$123,'B4-1销售回款【输入】'!$C$4:$C$123,$C39,'B4-1销售回款【输入】'!$D$4:$D$123,$D39,'B4-1销售回款【输入】'!$E$4:$E$123,$E39,'B4-1销售回款【输入】'!$J$4:$J$123,$F39)</f>
        <v>0</v>
      </c>
      <c r="BV39" s="282">
        <f>SUMIFS('B4-1销售回款【输入】'!BY$4:BY$123,'B4-1销售回款【输入】'!$C$4:$C$123,$C39,'B4-1销售回款【输入】'!$D$4:$D$123,$D39,'B4-1销售回款【输入】'!$E$4:$E$123,$E39,'B4-1销售回款【输入】'!$J$4:$J$123,$F39)</f>
        <v>0</v>
      </c>
      <c r="BW39" s="282">
        <f>SUMIFS('B4-1销售回款【输入】'!BZ$4:BZ$123,'B4-1销售回款【输入】'!$C$4:$C$123,$C39,'B4-1销售回款【输入】'!$D$4:$D$123,$D39,'B4-1销售回款【输入】'!$E$4:$E$123,$E39,'B4-1销售回款【输入】'!$J$4:$J$123,$F39)</f>
        <v>0</v>
      </c>
      <c r="BX39" s="282">
        <f>SUMIFS('B4-1销售回款【输入】'!CA$4:CA$123,'B4-1销售回款【输入】'!$C$4:$C$123,$C39,'B4-1销售回款【输入】'!$D$4:$D$123,$D39,'B4-1销售回款【输入】'!$E$4:$E$123,$E39,'B4-1销售回款【输入】'!$J$4:$J$123,$F39)</f>
        <v>0</v>
      </c>
      <c r="BY39" s="282">
        <f>SUMIFS('B4-1销售回款【输入】'!CB$4:CB$123,'B4-1销售回款【输入】'!$C$4:$C$123,$C39,'B4-1销售回款【输入】'!$D$4:$D$123,$D39,'B4-1销售回款【输入】'!$E$4:$E$123,$E39,'B4-1销售回款【输入】'!$J$4:$J$123,$F39)</f>
        <v>0</v>
      </c>
      <c r="BZ39" s="282">
        <f>SUMIFS('B4-1销售回款【输入】'!CC$4:CC$123,'B4-1销售回款【输入】'!$C$4:$C$123,$C39,'B4-1销售回款【输入】'!$D$4:$D$123,$D39,'B4-1销售回款【输入】'!$E$4:$E$123,$E39,'B4-1销售回款【输入】'!$J$4:$J$123,$F39)</f>
        <v>0</v>
      </c>
      <c r="CA39" s="282">
        <f>SUMIFS('B4-1销售回款【输入】'!CD$4:CD$123,'B4-1销售回款【输入】'!$C$4:$C$123,$C39,'B4-1销售回款【输入】'!$D$4:$D$123,$D39,'B4-1销售回款【输入】'!$E$4:$E$123,$E39,'B4-1销售回款【输入】'!$J$4:$J$123,$F39)</f>
        <v>0</v>
      </c>
      <c r="CB39" s="282">
        <f>SUMIFS('B4-1销售回款【输入】'!CE$4:CE$123,'B4-1销售回款【输入】'!$C$4:$C$123,$C39,'B4-1销售回款【输入】'!$D$4:$D$123,$D39,'B4-1销售回款【输入】'!$E$4:$E$123,$E39,'B4-1销售回款【输入】'!$J$4:$J$123,$F39)</f>
        <v>0</v>
      </c>
      <c r="CC39" s="282">
        <f>SUMIFS('B4-1销售回款【输入】'!CF$4:CF$123,'B4-1销售回款【输入】'!$C$4:$C$123,$C39,'B4-1销售回款【输入】'!$D$4:$D$123,$D39,'B4-1销售回款【输入】'!$E$4:$E$123,$E39,'B4-1销售回款【输入】'!$J$4:$J$123,$F39)</f>
        <v>0</v>
      </c>
      <c r="CD39" s="282">
        <f>SUMIFS('B4-1销售回款【输入】'!CG$4:CG$123,'B4-1销售回款【输入】'!$C$4:$C$123,$C39,'B4-1销售回款【输入】'!$D$4:$D$123,$D39,'B4-1销售回款【输入】'!$E$4:$E$123,$E39,'B4-1销售回款【输入】'!$J$4:$J$123,$F39)</f>
        <v>0</v>
      </c>
      <c r="CE39" s="282">
        <f>SUMIFS('B4-1销售回款【输入】'!CH$4:CH$123,'B4-1销售回款【输入】'!$C$4:$C$123,$C39,'B4-1销售回款【输入】'!$D$4:$D$123,$D39,'B4-1销售回款【输入】'!$E$4:$E$123,$E39,'B4-1销售回款【输入】'!$J$4:$J$123,$F39)</f>
        <v>0</v>
      </c>
      <c r="CF39" s="282">
        <f>SUMIFS('B4-1销售回款【输入】'!CI$4:CI$123,'B4-1销售回款【输入】'!$C$4:$C$123,$C39,'B4-1销售回款【输入】'!$D$4:$D$123,$D39,'B4-1销售回款【输入】'!$E$4:$E$123,$E39,'B4-1销售回款【输入】'!$J$4:$J$123,$F39)</f>
        <v>0</v>
      </c>
      <c r="CG39" s="282">
        <f>SUMIFS('B4-1销售回款【输入】'!CJ$4:CJ$123,'B4-1销售回款【输入】'!$C$4:$C$123,$C39,'B4-1销售回款【输入】'!$D$4:$D$123,$D39,'B4-1销售回款【输入】'!$E$4:$E$123,$E39,'B4-1销售回款【输入】'!$J$4:$J$123,$F39)</f>
        <v>0</v>
      </c>
      <c r="CH39" s="282">
        <f>SUMIFS('B4-1销售回款【输入】'!CK$4:CK$123,'B4-1销售回款【输入】'!$C$4:$C$123,$C39,'B4-1销售回款【输入】'!$D$4:$D$123,$D39,'B4-1销售回款【输入】'!$E$4:$E$123,$E39,'B4-1销售回款【输入】'!$J$4:$J$123,$F39)</f>
        <v>0</v>
      </c>
      <c r="CI39" s="282">
        <f>SUMIFS('B4-1销售回款【输入】'!CL$4:CL$123,'B4-1销售回款【输入】'!$C$4:$C$123,$C39,'B4-1销售回款【输入】'!$D$4:$D$123,$D39,'B4-1销售回款【输入】'!$E$4:$E$123,$E39,'B4-1销售回款【输入】'!$J$4:$J$123,$F39)</f>
        <v>0</v>
      </c>
      <c r="CJ39" s="282">
        <f>SUMIFS('B4-1销售回款【输入】'!CM$4:CM$123,'B4-1销售回款【输入】'!$C$4:$C$123,$C39,'B4-1销售回款【输入】'!$D$4:$D$123,$D39,'B4-1销售回款【输入】'!$E$4:$E$123,$E39,'B4-1销售回款【输入】'!$J$4:$J$123,$F39)</f>
        <v>0</v>
      </c>
      <c r="CK39" s="282">
        <f>SUMIFS('B4-1销售回款【输入】'!CN$4:CN$123,'B4-1销售回款【输入】'!$C$4:$C$123,$C39,'B4-1销售回款【输入】'!$D$4:$D$123,$D39,'B4-1销售回款【输入】'!$E$4:$E$123,$E39,'B4-1销售回款【输入】'!$J$4:$J$123,$F39)</f>
        <v>0</v>
      </c>
      <c r="CL39" s="282">
        <f>SUMIFS('B4-1销售回款【输入】'!CO$4:CO$123,'B4-1销售回款【输入】'!$C$4:$C$123,$C39,'B4-1销售回款【输入】'!$D$4:$D$123,$D39,'B4-1销售回款【输入】'!$E$4:$E$123,$E39,'B4-1销售回款【输入】'!$J$4:$J$123,$F39)</f>
        <v>0</v>
      </c>
      <c r="CM39" s="282">
        <f>SUMIFS('B4-1销售回款【输入】'!CP$4:CP$123,'B4-1销售回款【输入】'!$C$4:$C$123,$C39,'B4-1销售回款【输入】'!$D$4:$D$123,$D39,'B4-1销售回款【输入】'!$E$4:$E$123,$E39,'B4-1销售回款【输入】'!$J$4:$J$123,$F39)</f>
        <v>0</v>
      </c>
      <c r="CN39" s="282">
        <f>SUMIFS('B4-1销售回款【输入】'!CQ$4:CQ$123,'B4-1销售回款【输入】'!$C$4:$C$123,$C39,'B4-1销售回款【输入】'!$D$4:$D$123,$D39,'B4-1销售回款【输入】'!$E$4:$E$123,$E39,'B4-1销售回款【输入】'!$J$4:$J$123,$F39)</f>
        <v>0</v>
      </c>
      <c r="CO39" s="282">
        <f>SUMIFS('B4-1销售回款【输入】'!CR$4:CR$123,'B4-1销售回款【输入】'!$C$4:$C$123,$C39,'B4-1销售回款【输入】'!$D$4:$D$123,$D39,'B4-1销售回款【输入】'!$E$4:$E$123,$E39,'B4-1销售回款【输入】'!$J$4:$J$123,$F39)</f>
        <v>0</v>
      </c>
      <c r="CP39" s="282">
        <f>SUMIFS('B4-1销售回款【输入】'!CS$4:CS$123,'B4-1销售回款【输入】'!$C$4:$C$123,$C39,'B4-1销售回款【输入】'!$D$4:$D$123,$D39,'B4-1销售回款【输入】'!$E$4:$E$123,$E39,'B4-1销售回款【输入】'!$J$4:$J$123,$F39)</f>
        <v>0</v>
      </c>
      <c r="CQ39" s="282">
        <f>SUMIFS('B4-1销售回款【输入】'!CT$4:CT$123,'B4-1销售回款【输入】'!$C$4:$C$123,$C39,'B4-1销售回款【输入】'!$D$4:$D$123,$D39,'B4-1销售回款【输入】'!$E$4:$E$123,$E39,'B4-1销售回款【输入】'!$J$4:$J$123,$F39)</f>
        <v>0</v>
      </c>
      <c r="CR39" s="282">
        <f>SUMIFS('B4-1销售回款【输入】'!CU$4:CU$123,'B4-1销售回款【输入】'!$C$4:$C$123,$C39,'B4-1销售回款【输入】'!$D$4:$D$123,$D39,'B4-1销售回款【输入】'!$E$4:$E$123,$E39,'B4-1销售回款【输入】'!$J$4:$J$123,$F39)</f>
        <v>0</v>
      </c>
      <c r="CS39" s="282">
        <f>SUMIFS('B4-1销售回款【输入】'!CV$4:CV$123,'B4-1销售回款【输入】'!$C$4:$C$123,$C39,'B4-1销售回款【输入】'!$D$4:$D$123,$D39,'B4-1销售回款【输入】'!$E$4:$E$123,$E39,'B4-1销售回款【输入】'!$J$4:$J$123,$F39)</f>
        <v>0</v>
      </c>
      <c r="CT39" s="282">
        <f>SUMIFS('B4-1销售回款【输入】'!CW$4:CW$123,'B4-1销售回款【输入】'!$C$4:$C$123,$C39,'B4-1销售回款【输入】'!$D$4:$D$123,$D39,'B4-1销售回款【输入】'!$E$4:$E$123,$E39,'B4-1销售回款【输入】'!$J$4:$J$123,$F39)</f>
        <v>0</v>
      </c>
      <c r="CU39" s="282">
        <f>SUMIFS('B4-1销售回款【输入】'!CX$4:CX$123,'B4-1销售回款【输入】'!$C$4:$C$123,$C39,'B4-1销售回款【输入】'!$D$4:$D$123,$D39,'B4-1销售回款【输入】'!$E$4:$E$123,$E39,'B4-1销售回款【输入】'!$J$4:$J$123,$F39)</f>
        <v>0</v>
      </c>
      <c r="CV39" s="282">
        <f>SUMIFS('B4-1销售回款【输入】'!CY$4:CY$123,'B4-1销售回款【输入】'!$C$4:$C$123,$C39,'B4-1销售回款【输入】'!$D$4:$D$123,$D39,'B4-1销售回款【输入】'!$E$4:$E$123,$E39,'B4-1销售回款【输入】'!$J$4:$J$123,$F39)</f>
        <v>0</v>
      </c>
      <c r="CW39" s="282">
        <f>SUMIFS('B4-1销售回款【输入】'!CZ$4:CZ$123,'B4-1销售回款【输入】'!$C$4:$C$123,$C39,'B4-1销售回款【输入】'!$D$4:$D$123,$D39,'B4-1销售回款【输入】'!$E$4:$E$123,$E39,'B4-1销售回款【输入】'!$J$4:$J$123,$F39)</f>
        <v>0</v>
      </c>
      <c r="CX39" s="282">
        <f>SUMIFS('B4-1销售回款【输入】'!DA$4:DA$123,'B4-1销售回款【输入】'!$C$4:$C$123,$C39,'B4-1销售回款【输入】'!$D$4:$D$123,$D39,'B4-1销售回款【输入】'!$E$4:$E$123,$E39,'B4-1销售回款【输入】'!$J$4:$J$123,$F39)</f>
        <v>0</v>
      </c>
      <c r="CY39" s="282">
        <f>SUMIFS('B4-1销售回款【输入】'!DB$4:DB$123,'B4-1销售回款【输入】'!$C$4:$C$123,$C39,'B4-1销售回款【输入】'!$D$4:$D$123,$D39,'B4-1销售回款【输入】'!$E$4:$E$123,$E39,'B4-1销售回款【输入】'!$J$4:$J$123,$F39)</f>
        <v>0</v>
      </c>
      <c r="CZ39" s="282">
        <f>SUMIFS('B4-1销售回款【输入】'!DC$4:DC$123,'B4-1销售回款【输入】'!$C$4:$C$123,$C39,'B4-1销售回款【输入】'!$D$4:$D$123,$D39,'B4-1销售回款【输入】'!$E$4:$E$123,$E39,'B4-1销售回款【输入】'!$J$4:$J$123,$F39)</f>
        <v>0</v>
      </c>
      <c r="DA39" s="282">
        <f>SUMIFS('B4-1销售回款【输入】'!DD$4:DD$123,'B4-1销售回款【输入】'!$C$4:$C$123,$C39,'B4-1销售回款【输入】'!$D$4:$D$123,$D39,'B4-1销售回款【输入】'!$E$4:$E$123,$E39,'B4-1销售回款【输入】'!$J$4:$J$123,$F39)</f>
        <v>0</v>
      </c>
      <c r="DB39" s="282">
        <f>SUMIFS('B4-1销售回款【输入】'!DE$4:DE$123,'B4-1销售回款【输入】'!$C$4:$C$123,$C39,'B4-1销售回款【输入】'!$D$4:$D$123,$D39,'B4-1销售回款【输入】'!$E$4:$E$123,$E39,'B4-1销售回款【输入】'!$J$4:$J$123,$F39)</f>
        <v>0</v>
      </c>
      <c r="DC39" s="282">
        <f>SUMIFS('B4-1销售回款【输入】'!DF$4:DF$123,'B4-1销售回款【输入】'!$C$4:$C$123,$C39,'B4-1销售回款【输入】'!$D$4:$D$123,$D39,'B4-1销售回款【输入】'!$E$4:$E$123,$E39,'B4-1销售回款【输入】'!$J$4:$J$123,$F39)</f>
        <v>0</v>
      </c>
      <c r="DD39" s="282">
        <f>SUMIFS('B4-1销售回款【输入】'!DG$4:DG$123,'B4-1销售回款【输入】'!$C$4:$C$123,$C39,'B4-1销售回款【输入】'!$D$4:$D$123,$D39,'B4-1销售回款【输入】'!$E$4:$E$123,$E39,'B4-1销售回款【输入】'!$J$4:$J$123,$F39)</f>
        <v>0</v>
      </c>
      <c r="DE39" s="282">
        <f>SUMIFS('B4-1销售回款【输入】'!DH$4:DH$123,'B4-1销售回款【输入】'!$C$4:$C$123,$C39,'B4-1销售回款【输入】'!$D$4:$D$123,$D39,'B4-1销售回款【输入】'!$E$4:$E$123,$E39,'B4-1销售回款【输入】'!$J$4:$J$123,$F39)</f>
        <v>0</v>
      </c>
      <c r="DF39" s="282">
        <f>SUMIFS('B4-1销售回款【输入】'!DI$4:DI$123,'B4-1销售回款【输入】'!$C$4:$C$123,$C39,'B4-1销售回款【输入】'!$D$4:$D$123,$D39,'B4-1销售回款【输入】'!$E$4:$E$123,$E39,'B4-1销售回款【输入】'!$J$4:$J$123,$F39)</f>
        <v>0</v>
      </c>
      <c r="DG39" s="282">
        <f>SUMIFS('B4-1销售回款【输入】'!DJ$4:DJ$123,'B4-1销售回款【输入】'!$C$4:$C$123,$C39,'B4-1销售回款【输入】'!$D$4:$D$123,$D39,'B4-1销售回款【输入】'!$E$4:$E$123,$E39,'B4-1销售回款【输入】'!$J$4:$J$123,$F39)</f>
        <v>0</v>
      </c>
      <c r="DH39" s="282">
        <f>SUMIFS('B4-1销售回款【输入】'!DK$4:DK$123,'B4-1销售回款【输入】'!$C$4:$C$123,$C39,'B4-1销售回款【输入】'!$D$4:$D$123,$D39,'B4-1销售回款【输入】'!$E$4:$E$123,$E39,'B4-1销售回款【输入】'!$J$4:$J$123,$F39)</f>
        <v>0</v>
      </c>
      <c r="DI39" s="282">
        <f>SUMIFS('B4-1销售回款【输入】'!DL$4:DL$123,'B4-1销售回款【输入】'!$C$4:$C$123,$C39,'B4-1销售回款【输入】'!$D$4:$D$123,$D39,'B4-1销售回款【输入】'!$E$4:$E$123,$E39,'B4-1销售回款【输入】'!$J$4:$J$123,$F39)</f>
        <v>0</v>
      </c>
      <c r="DJ39" s="282">
        <f>SUMIFS('B4-1销售回款【输入】'!DM$4:DM$123,'B4-1销售回款【输入】'!$C$4:$C$123,$C39,'B4-1销售回款【输入】'!$D$4:$D$123,$D39,'B4-1销售回款【输入】'!$E$4:$E$123,$E39,'B4-1销售回款【输入】'!$J$4:$J$123,$F39)</f>
        <v>0</v>
      </c>
      <c r="DK39" s="282">
        <f>SUMIFS('B4-1销售回款【输入】'!DN$4:DN$123,'B4-1销售回款【输入】'!$C$4:$C$123,$C39,'B4-1销售回款【输入】'!$D$4:$D$123,$D39,'B4-1销售回款【输入】'!$E$4:$E$123,$E39,'B4-1销售回款【输入】'!$J$4:$J$123,$F39)</f>
        <v>0</v>
      </c>
      <c r="DL39" s="282">
        <f>SUMIFS('B4-1销售回款【输入】'!DO$4:DO$123,'B4-1销售回款【输入】'!$C$4:$C$123,$C39,'B4-1销售回款【输入】'!$D$4:$D$123,$D39,'B4-1销售回款【输入】'!$E$4:$E$123,$E39,'B4-1销售回款【输入】'!$J$4:$J$123,$F39)</f>
        <v>0</v>
      </c>
      <c r="DM39" s="282">
        <f>SUMIFS('B4-1销售回款【输入】'!DP$4:DP$123,'B4-1销售回款【输入】'!$C$4:$C$123,$C39,'B4-1销售回款【输入】'!$D$4:$D$123,$D39,'B4-1销售回款【输入】'!$E$4:$E$123,$E39,'B4-1销售回款【输入】'!$J$4:$J$123,$F39)</f>
        <v>0</v>
      </c>
      <c r="DN39" s="282">
        <f>SUMIFS('B4-1销售回款【输入】'!DQ$4:DQ$123,'B4-1销售回款【输入】'!$C$4:$C$123,$C39,'B4-1销售回款【输入】'!$D$4:$D$123,$D39,'B4-1销售回款【输入】'!$E$4:$E$123,$E39,'B4-1销售回款【输入】'!$J$4:$J$123,$F39)</f>
        <v>0</v>
      </c>
      <c r="DO39" s="282">
        <f>SUMIFS('B4-1销售回款【输入】'!DR$4:DR$123,'B4-1销售回款【输入】'!$C$4:$C$123,$C39,'B4-1销售回款【输入】'!$D$4:$D$123,$D39,'B4-1销售回款【输入】'!$E$4:$E$123,$E39,'B4-1销售回款【输入】'!$J$4:$J$123,$F39)</f>
        <v>0</v>
      </c>
      <c r="DP39" s="282">
        <f>SUMIFS('B4-1销售回款【输入】'!DS$4:DS$123,'B4-1销售回款【输入】'!$C$4:$C$123,$C39,'B4-1销售回款【输入】'!$D$4:$D$123,$D39,'B4-1销售回款【输入】'!$E$4:$E$123,$E39,'B4-1销售回款【输入】'!$J$4:$J$123,$F39)</f>
        <v>0</v>
      </c>
      <c r="DQ39" s="282">
        <f>SUMIFS('B4-1销售回款【输入】'!DT$4:DT$123,'B4-1销售回款【输入】'!$C$4:$C$123,$C39,'B4-1销售回款【输入】'!$D$4:$D$123,$D39,'B4-1销售回款【输入】'!$E$4:$E$123,$E39,'B4-1销售回款【输入】'!$J$4:$J$123,$F39)</f>
        <v>0</v>
      </c>
      <c r="DR39" s="282">
        <f>SUMIFS('B4-1销售回款【输入】'!DU$4:DU$123,'B4-1销售回款【输入】'!$C$4:$C$123,$C39,'B4-1销售回款【输入】'!$D$4:$D$123,$D39,'B4-1销售回款【输入】'!$E$4:$E$123,$E39,'B4-1销售回款【输入】'!$J$4:$J$123,$F39)</f>
        <v>0</v>
      </c>
      <c r="DS39" s="282">
        <f>SUMIFS('B4-1销售回款【输入】'!DV$4:DV$123,'B4-1销售回款【输入】'!$C$4:$C$123,$C39,'B4-1销售回款【输入】'!$D$4:$D$123,$D39,'B4-1销售回款【输入】'!$E$4:$E$123,$E39,'B4-1销售回款【输入】'!$J$4:$J$123,$F39)</f>
        <v>0</v>
      </c>
      <c r="DT39" s="282">
        <f>SUMIFS('B4-1销售回款【输入】'!DW$4:DW$123,'B4-1销售回款【输入】'!$C$4:$C$123,$C39,'B4-1销售回款【输入】'!$D$4:$D$123,$D39,'B4-1销售回款【输入】'!$E$4:$E$123,$E39,'B4-1销售回款【输入】'!$J$4:$J$123,$F39)</f>
        <v>0</v>
      </c>
      <c r="DU39" s="282">
        <f>SUMIFS('B4-1销售回款【输入】'!DX$4:DX$123,'B4-1销售回款【输入】'!$C$4:$C$123,$C39,'B4-1销售回款【输入】'!$D$4:$D$123,$D39,'B4-1销售回款【输入】'!$E$4:$E$123,$E39,'B4-1销售回款【输入】'!$J$4:$J$123,$F39)</f>
        <v>0</v>
      </c>
      <c r="DV39" s="282">
        <f>SUMIFS('B4-1销售回款【输入】'!DY$4:DY$123,'B4-1销售回款【输入】'!$C$4:$C$123,$C39,'B4-1销售回款【输入】'!$D$4:$D$123,$D39,'B4-1销售回款【输入】'!$E$4:$E$123,$E39,'B4-1销售回款【输入】'!$J$4:$J$123,$F39)</f>
        <v>0</v>
      </c>
      <c r="DW39" s="282">
        <f>SUMIFS('B4-1销售回款【输入】'!DZ$4:DZ$123,'B4-1销售回款【输入】'!$C$4:$C$123,$C39,'B4-1销售回款【输入】'!$D$4:$D$123,$D39,'B4-1销售回款【输入】'!$E$4:$E$123,$E39,'B4-1销售回款【输入】'!$J$4:$J$123,$F39)</f>
        <v>0</v>
      </c>
      <c r="DX39" s="282">
        <f>SUMIFS('B4-1销售回款【输入】'!EA$4:EA$123,'B4-1销售回款【输入】'!$C$4:$C$123,$C39,'B4-1销售回款【输入】'!$D$4:$D$123,$D39,'B4-1销售回款【输入】'!$E$4:$E$123,$E39,'B4-1销售回款【输入】'!$J$4:$J$123,$F39)</f>
        <v>0</v>
      </c>
      <c r="DY39" s="282">
        <f>SUMIFS('B4-1销售回款【输入】'!EB$4:EB$123,'B4-1销售回款【输入】'!$C$4:$C$123,$C39,'B4-1销售回款【输入】'!$D$4:$D$123,$D39,'B4-1销售回款【输入】'!$E$4:$E$123,$E39,'B4-1销售回款【输入】'!$J$4:$J$123,$F39)</f>
        <v>0</v>
      </c>
      <c r="DZ39" s="282">
        <f>SUMIFS('B4-1销售回款【输入】'!EC$4:EC$123,'B4-1销售回款【输入】'!$C$4:$C$123,$C39,'B4-1销售回款【输入】'!$D$4:$D$123,$D39,'B4-1销售回款【输入】'!$E$4:$E$123,$E39,'B4-1销售回款【输入】'!$J$4:$J$123,$F39)</f>
        <v>0</v>
      </c>
      <c r="EA39" s="282">
        <f>SUMIFS('B4-1销售回款【输入】'!ED$4:ED$123,'B4-1销售回款【输入】'!$C$4:$C$123,$C39,'B4-1销售回款【输入】'!$D$4:$D$123,$D39,'B4-1销售回款【输入】'!$E$4:$E$123,$E39,'B4-1销售回款【输入】'!$J$4:$J$123,$F39)</f>
        <v>0</v>
      </c>
      <c r="EB39" s="282">
        <f>SUMIFS('B4-1销售回款【输入】'!EE$4:EE$123,'B4-1销售回款【输入】'!$C$4:$C$123,$C39,'B4-1销售回款【输入】'!$D$4:$D$123,$D39,'B4-1销售回款【输入】'!$E$4:$E$123,$E39,'B4-1销售回款【输入】'!$J$4:$J$123,$F39)</f>
        <v>0</v>
      </c>
      <c r="EC39" s="282">
        <f>SUMIFS('B4-1销售回款【输入】'!EF$4:EF$123,'B4-1销售回款【输入】'!$C$4:$C$123,$C39,'B4-1销售回款【输入】'!$D$4:$D$123,$D39,'B4-1销售回款【输入】'!$E$4:$E$123,$E39,'B4-1销售回款【输入】'!$J$4:$J$123,$F39)</f>
        <v>0</v>
      </c>
      <c r="ED39" s="284">
        <f>SUMIFS('B4-1销售回款【输入】'!EG$4:EG$123,'B4-1销售回款【输入】'!$C$4:$C$123,$C39,'B4-1销售回款【输入】'!$D$4:$D$123,$D39,'B4-1销售回款【输入】'!$E$4:$E$123,$E39,'B4-1销售回款【输入】'!$J$4:$J$123,$F39)</f>
        <v>0</v>
      </c>
    </row>
    <row r="40" spans="2:134" ht="16.05" customHeight="1" x14ac:dyDescent="0.25">
      <c r="B40" s="1041" t="str">
        <f>B39</f>
        <v/>
      </c>
      <c r="C40" s="154" t="str">
        <f t="shared" ref="C40:C43" si="422">C39</f>
        <v/>
      </c>
      <c r="D40" s="154" t="str">
        <f t="shared" si="29"/>
        <v/>
      </c>
      <c r="E40" s="154" t="str">
        <f t="shared" si="30"/>
        <v/>
      </c>
      <c r="F40" s="149" t="s">
        <v>348</v>
      </c>
      <c r="G40" s="171" t="s">
        <v>354</v>
      </c>
      <c r="H40" s="992">
        <f>IFERROR(H39/H38*10000,0)</f>
        <v>0</v>
      </c>
      <c r="I40" s="282">
        <f t="shared" si="420"/>
        <v>0</v>
      </c>
      <c r="J40" s="985">
        <f>IFERROR(J39/J38*10000,0)</f>
        <v>0</v>
      </c>
      <c r="K40" s="460">
        <f ca="1">IFERROR(K39/K38*10000,0)</f>
        <v>0</v>
      </c>
      <c r="L40" s="283">
        <f t="shared" ref="L40" si="423">IFERROR(L39/L38*10000,0)</f>
        <v>0</v>
      </c>
      <c r="M40" s="282">
        <f t="shared" ref="M40" si="424">IFERROR(M39/M38*10000,0)</f>
        <v>0</v>
      </c>
      <c r="N40" s="282">
        <f t="shared" ref="N40" si="425">IFERROR(N39/N38*10000,0)</f>
        <v>0</v>
      </c>
      <c r="O40" s="282">
        <f t="shared" ref="O40" si="426">IFERROR(O39/O38*10000,0)</f>
        <v>0</v>
      </c>
      <c r="P40" s="282">
        <f t="shared" ref="P40" si="427">IFERROR(P39/P38*10000,0)</f>
        <v>0</v>
      </c>
      <c r="Q40" s="282">
        <f t="shared" ref="Q40" si="428">IFERROR(Q39/Q38*10000,0)</f>
        <v>0</v>
      </c>
      <c r="R40" s="282">
        <f t="shared" ref="R40" si="429">IFERROR(R39/R38*10000,0)</f>
        <v>0</v>
      </c>
      <c r="S40" s="282">
        <f t="shared" ref="S40" si="430">IFERROR(S39/S38*10000,0)</f>
        <v>0</v>
      </c>
      <c r="T40" s="282">
        <f t="shared" ref="T40" si="431">IFERROR(T39/T38*10000,0)</f>
        <v>0</v>
      </c>
      <c r="U40" s="284">
        <f t="shared" ref="U40" si="432">IFERROR(U39/U38*10000,0)</f>
        <v>0</v>
      </c>
      <c r="V40" s="285">
        <f>IFERROR(V39/V38*10000,0)</f>
        <v>0</v>
      </c>
      <c r="W40" s="282">
        <f t="shared" ref="W40" si="433">IFERROR(W39/W38*10000,0)</f>
        <v>0</v>
      </c>
      <c r="X40" s="282">
        <f t="shared" ref="X40" si="434">IFERROR(X39/X38*10000,0)</f>
        <v>0</v>
      </c>
      <c r="Y40" s="282">
        <f t="shared" ref="Y40" si="435">IFERROR(Y39/Y38*10000,0)</f>
        <v>0</v>
      </c>
      <c r="Z40" s="282">
        <f t="shared" ref="Z40" si="436">IFERROR(Z39/Z38*10000,0)</f>
        <v>0</v>
      </c>
      <c r="AA40" s="282">
        <f t="shared" ref="AA40" si="437">IFERROR(AA39/AA38*10000,0)</f>
        <v>0</v>
      </c>
      <c r="AB40" s="282">
        <f t="shared" ref="AB40" si="438">IFERROR(AB39/AB38*10000,0)</f>
        <v>0</v>
      </c>
      <c r="AC40" s="282">
        <f t="shared" ref="AC40" si="439">IFERROR(AC39/AC38*10000,0)</f>
        <v>0</v>
      </c>
      <c r="AD40" s="282">
        <f t="shared" ref="AD40" si="440">IFERROR(AD39/AD38*10000,0)</f>
        <v>0</v>
      </c>
      <c r="AE40" s="282">
        <f t="shared" ref="AE40" si="441">IFERROR(AE39/AE38*10000,0)</f>
        <v>0</v>
      </c>
      <c r="AF40" s="282">
        <f t="shared" ref="AF40" si="442">IFERROR(AF39/AF38*10000,0)</f>
        <v>0</v>
      </c>
      <c r="AG40" s="282">
        <f t="shared" ref="AG40" si="443">IFERROR(AG39/AG38*10000,0)</f>
        <v>0</v>
      </c>
      <c r="AH40" s="282">
        <f t="shared" ref="AH40" si="444">IFERROR(AH39/AH38*10000,0)</f>
        <v>0</v>
      </c>
      <c r="AI40" s="282">
        <f t="shared" ref="AI40" si="445">IFERROR(AI39/AI38*10000,0)</f>
        <v>0</v>
      </c>
      <c r="AJ40" s="282">
        <f t="shared" ref="AJ40" si="446">IFERROR(AJ39/AJ38*10000,0)</f>
        <v>0</v>
      </c>
      <c r="AK40" s="282">
        <f t="shared" ref="AK40" si="447">IFERROR(AK39/AK38*10000,0)</f>
        <v>0</v>
      </c>
      <c r="AL40" s="282">
        <f t="shared" ref="AL40" si="448">IFERROR(AL39/AL38*10000,0)</f>
        <v>0</v>
      </c>
      <c r="AM40" s="282">
        <f t="shared" ref="AM40" si="449">IFERROR(AM39/AM38*10000,0)</f>
        <v>0</v>
      </c>
      <c r="AN40" s="282">
        <f t="shared" ref="AN40" si="450">IFERROR(AN39/AN38*10000,0)</f>
        <v>0</v>
      </c>
      <c r="AO40" s="282">
        <f t="shared" ref="AO40" si="451">IFERROR(AO39/AO38*10000,0)</f>
        <v>0</v>
      </c>
      <c r="AP40" s="282">
        <f t="shared" ref="AP40" si="452">IFERROR(AP39/AP38*10000,0)</f>
        <v>0</v>
      </c>
      <c r="AQ40" s="282">
        <f t="shared" ref="AQ40" si="453">IFERROR(AQ39/AQ38*10000,0)</f>
        <v>0</v>
      </c>
      <c r="AR40" s="282">
        <f t="shared" ref="AR40" si="454">IFERROR(AR39/AR38*10000,0)</f>
        <v>0</v>
      </c>
      <c r="AS40" s="282">
        <f t="shared" ref="AS40" si="455">IFERROR(AS39/AS38*10000,0)</f>
        <v>0</v>
      </c>
      <c r="AT40" s="282">
        <f t="shared" ref="AT40" si="456">IFERROR(AT39/AT38*10000,0)</f>
        <v>0</v>
      </c>
      <c r="AU40" s="282">
        <f t="shared" ref="AU40" si="457">IFERROR(AU39/AU38*10000,0)</f>
        <v>0</v>
      </c>
      <c r="AV40" s="282">
        <f t="shared" ref="AV40" si="458">IFERROR(AV39/AV38*10000,0)</f>
        <v>0</v>
      </c>
      <c r="AW40" s="282">
        <f t="shared" ref="AW40" si="459">IFERROR(AW39/AW38*10000,0)</f>
        <v>0</v>
      </c>
      <c r="AX40" s="282">
        <f t="shared" ref="AX40" si="460">IFERROR(AX39/AX38*10000,0)</f>
        <v>0</v>
      </c>
      <c r="AY40" s="282">
        <f t="shared" ref="AY40" si="461">IFERROR(AY39/AY38*10000,0)</f>
        <v>0</v>
      </c>
      <c r="AZ40" s="282">
        <f t="shared" ref="AZ40" si="462">IFERROR(AZ39/AZ38*10000,0)</f>
        <v>0</v>
      </c>
      <c r="BA40" s="282">
        <f t="shared" ref="BA40" si="463">IFERROR(BA39/BA38*10000,0)</f>
        <v>0</v>
      </c>
      <c r="BB40" s="282">
        <f t="shared" ref="BB40" si="464">IFERROR(BB39/BB38*10000,0)</f>
        <v>0</v>
      </c>
      <c r="BC40" s="282">
        <f t="shared" ref="BC40" si="465">IFERROR(BC39/BC38*10000,0)</f>
        <v>0</v>
      </c>
      <c r="BD40" s="282">
        <f t="shared" ref="BD40" si="466">IFERROR(BD39/BD38*10000,0)</f>
        <v>0</v>
      </c>
      <c r="BE40" s="282">
        <f t="shared" ref="BE40" si="467">IFERROR(BE39/BE38*10000,0)</f>
        <v>0</v>
      </c>
      <c r="BF40" s="282">
        <f t="shared" ref="BF40" si="468">IFERROR(BF39/BF38*10000,0)</f>
        <v>0</v>
      </c>
      <c r="BG40" s="282">
        <f t="shared" ref="BG40" si="469">IFERROR(BG39/BG38*10000,0)</f>
        <v>0</v>
      </c>
      <c r="BH40" s="282">
        <f t="shared" ref="BH40" si="470">IFERROR(BH39/BH38*10000,0)</f>
        <v>0</v>
      </c>
      <c r="BI40" s="282">
        <f t="shared" ref="BI40" si="471">IFERROR(BI39/BI38*10000,0)</f>
        <v>0</v>
      </c>
      <c r="BJ40" s="282">
        <f t="shared" ref="BJ40" si="472">IFERROR(BJ39/BJ38*10000,0)</f>
        <v>0</v>
      </c>
      <c r="BK40" s="282">
        <f t="shared" ref="BK40" si="473">IFERROR(BK39/BK38*10000,0)</f>
        <v>0</v>
      </c>
      <c r="BL40" s="282">
        <f t="shared" ref="BL40" si="474">IFERROR(BL39/BL38*10000,0)</f>
        <v>0</v>
      </c>
      <c r="BM40" s="282">
        <f t="shared" ref="BM40" si="475">IFERROR(BM39/BM38*10000,0)</f>
        <v>0</v>
      </c>
      <c r="BN40" s="282">
        <f t="shared" ref="BN40" si="476">IFERROR(BN39/BN38*10000,0)</f>
        <v>0</v>
      </c>
      <c r="BO40" s="282">
        <f t="shared" ref="BO40" si="477">IFERROR(BO39/BO38*10000,0)</f>
        <v>0</v>
      </c>
      <c r="BP40" s="282">
        <f t="shared" ref="BP40" si="478">IFERROR(BP39/BP38*10000,0)</f>
        <v>0</v>
      </c>
      <c r="BQ40" s="282">
        <f t="shared" ref="BQ40" si="479">IFERROR(BQ39/BQ38*10000,0)</f>
        <v>0</v>
      </c>
      <c r="BR40" s="282">
        <f t="shared" ref="BR40" si="480">IFERROR(BR39/BR38*10000,0)</f>
        <v>0</v>
      </c>
      <c r="BS40" s="282">
        <f t="shared" ref="BS40" si="481">IFERROR(BS39/BS38*10000,0)</f>
        <v>0</v>
      </c>
      <c r="BT40" s="282">
        <f t="shared" ref="BT40" si="482">IFERROR(BT39/BT38*10000,0)</f>
        <v>0</v>
      </c>
      <c r="BU40" s="282">
        <f t="shared" ref="BU40" si="483">IFERROR(BU39/BU38*10000,0)</f>
        <v>0</v>
      </c>
      <c r="BV40" s="282">
        <f t="shared" ref="BV40" si="484">IFERROR(BV39/BV38*10000,0)</f>
        <v>0</v>
      </c>
      <c r="BW40" s="282">
        <f t="shared" ref="BW40" si="485">IFERROR(BW39/BW38*10000,0)</f>
        <v>0</v>
      </c>
      <c r="BX40" s="282">
        <f t="shared" ref="BX40" si="486">IFERROR(BX39/BX38*10000,0)</f>
        <v>0</v>
      </c>
      <c r="BY40" s="282">
        <f t="shared" ref="BY40" si="487">IFERROR(BY39/BY38*10000,0)</f>
        <v>0</v>
      </c>
      <c r="BZ40" s="282">
        <f t="shared" ref="BZ40" si="488">IFERROR(BZ39/BZ38*10000,0)</f>
        <v>0</v>
      </c>
      <c r="CA40" s="282">
        <f t="shared" ref="CA40" si="489">IFERROR(CA39/CA38*10000,0)</f>
        <v>0</v>
      </c>
      <c r="CB40" s="282">
        <f t="shared" ref="CB40" si="490">IFERROR(CB39/CB38*10000,0)</f>
        <v>0</v>
      </c>
      <c r="CC40" s="282">
        <f t="shared" ref="CC40" si="491">IFERROR(CC39/CC38*10000,0)</f>
        <v>0</v>
      </c>
      <c r="CD40" s="282">
        <f t="shared" ref="CD40" si="492">IFERROR(CD39/CD38*10000,0)</f>
        <v>0</v>
      </c>
      <c r="CE40" s="282">
        <f t="shared" ref="CE40" si="493">IFERROR(CE39/CE38*10000,0)</f>
        <v>0</v>
      </c>
      <c r="CF40" s="282">
        <f t="shared" ref="CF40" si="494">IFERROR(CF39/CF38*10000,0)</f>
        <v>0</v>
      </c>
      <c r="CG40" s="282">
        <f t="shared" ref="CG40" si="495">IFERROR(CG39/CG38*10000,0)</f>
        <v>0</v>
      </c>
      <c r="CH40" s="282">
        <f t="shared" ref="CH40" si="496">IFERROR(CH39/CH38*10000,0)</f>
        <v>0</v>
      </c>
      <c r="CI40" s="282">
        <f t="shared" ref="CI40" si="497">IFERROR(CI39/CI38*10000,0)</f>
        <v>0</v>
      </c>
      <c r="CJ40" s="282">
        <f t="shared" ref="CJ40" si="498">IFERROR(CJ39/CJ38*10000,0)</f>
        <v>0</v>
      </c>
      <c r="CK40" s="282">
        <f t="shared" ref="CK40" si="499">IFERROR(CK39/CK38*10000,0)</f>
        <v>0</v>
      </c>
      <c r="CL40" s="282">
        <f t="shared" ref="CL40" si="500">IFERROR(CL39/CL38*10000,0)</f>
        <v>0</v>
      </c>
      <c r="CM40" s="282">
        <f t="shared" ref="CM40" si="501">IFERROR(CM39/CM38*10000,0)</f>
        <v>0</v>
      </c>
      <c r="CN40" s="282">
        <f t="shared" ref="CN40" si="502">IFERROR(CN39/CN38*10000,0)</f>
        <v>0</v>
      </c>
      <c r="CO40" s="282">
        <f t="shared" ref="CO40" si="503">IFERROR(CO39/CO38*10000,0)</f>
        <v>0</v>
      </c>
      <c r="CP40" s="282">
        <f t="shared" ref="CP40" si="504">IFERROR(CP39/CP38*10000,0)</f>
        <v>0</v>
      </c>
      <c r="CQ40" s="282">
        <f t="shared" ref="CQ40" si="505">IFERROR(CQ39/CQ38*10000,0)</f>
        <v>0</v>
      </c>
      <c r="CR40" s="282">
        <f t="shared" ref="CR40" si="506">IFERROR(CR39/CR38*10000,0)</f>
        <v>0</v>
      </c>
      <c r="CS40" s="282">
        <f t="shared" ref="CS40" si="507">IFERROR(CS39/CS38*10000,0)</f>
        <v>0</v>
      </c>
      <c r="CT40" s="282">
        <f t="shared" ref="CT40" si="508">IFERROR(CT39/CT38*10000,0)</f>
        <v>0</v>
      </c>
      <c r="CU40" s="282">
        <f t="shared" ref="CU40" si="509">IFERROR(CU39/CU38*10000,0)</f>
        <v>0</v>
      </c>
      <c r="CV40" s="282">
        <f t="shared" ref="CV40" si="510">IFERROR(CV39/CV38*10000,0)</f>
        <v>0</v>
      </c>
      <c r="CW40" s="282">
        <f t="shared" ref="CW40" si="511">IFERROR(CW39/CW38*10000,0)</f>
        <v>0</v>
      </c>
      <c r="CX40" s="282">
        <f t="shared" ref="CX40" si="512">IFERROR(CX39/CX38*10000,0)</f>
        <v>0</v>
      </c>
      <c r="CY40" s="282">
        <f t="shared" ref="CY40" si="513">IFERROR(CY39/CY38*10000,0)</f>
        <v>0</v>
      </c>
      <c r="CZ40" s="282">
        <f t="shared" ref="CZ40" si="514">IFERROR(CZ39/CZ38*10000,0)</f>
        <v>0</v>
      </c>
      <c r="DA40" s="282">
        <f t="shared" ref="DA40" si="515">IFERROR(DA39/DA38*10000,0)</f>
        <v>0</v>
      </c>
      <c r="DB40" s="282">
        <f t="shared" ref="DB40" si="516">IFERROR(DB39/DB38*10000,0)</f>
        <v>0</v>
      </c>
      <c r="DC40" s="282">
        <f t="shared" ref="DC40" si="517">IFERROR(DC39/DC38*10000,0)</f>
        <v>0</v>
      </c>
      <c r="DD40" s="282">
        <f t="shared" ref="DD40" si="518">IFERROR(DD39/DD38*10000,0)</f>
        <v>0</v>
      </c>
      <c r="DE40" s="282">
        <f t="shared" ref="DE40" si="519">IFERROR(DE39/DE38*10000,0)</f>
        <v>0</v>
      </c>
      <c r="DF40" s="282">
        <f t="shared" ref="DF40" si="520">IFERROR(DF39/DF38*10000,0)</f>
        <v>0</v>
      </c>
      <c r="DG40" s="282">
        <f t="shared" ref="DG40" si="521">IFERROR(DG39/DG38*10000,0)</f>
        <v>0</v>
      </c>
      <c r="DH40" s="282">
        <f t="shared" ref="DH40" si="522">IFERROR(DH39/DH38*10000,0)</f>
        <v>0</v>
      </c>
      <c r="DI40" s="282">
        <f t="shared" ref="DI40" si="523">IFERROR(DI39/DI38*10000,0)</f>
        <v>0</v>
      </c>
      <c r="DJ40" s="282">
        <f t="shared" ref="DJ40" si="524">IFERROR(DJ39/DJ38*10000,0)</f>
        <v>0</v>
      </c>
      <c r="DK40" s="282">
        <f t="shared" ref="DK40" si="525">IFERROR(DK39/DK38*10000,0)</f>
        <v>0</v>
      </c>
      <c r="DL40" s="282">
        <f t="shared" ref="DL40" si="526">IFERROR(DL39/DL38*10000,0)</f>
        <v>0</v>
      </c>
      <c r="DM40" s="282">
        <f t="shared" ref="DM40" si="527">IFERROR(DM39/DM38*10000,0)</f>
        <v>0</v>
      </c>
      <c r="DN40" s="282">
        <f t="shared" ref="DN40" si="528">IFERROR(DN39/DN38*10000,0)</f>
        <v>0</v>
      </c>
      <c r="DO40" s="282">
        <f t="shared" ref="DO40" si="529">IFERROR(DO39/DO38*10000,0)</f>
        <v>0</v>
      </c>
      <c r="DP40" s="282">
        <f t="shared" ref="DP40" si="530">IFERROR(DP39/DP38*10000,0)</f>
        <v>0</v>
      </c>
      <c r="DQ40" s="282">
        <f t="shared" ref="DQ40" si="531">IFERROR(DQ39/DQ38*10000,0)</f>
        <v>0</v>
      </c>
      <c r="DR40" s="282">
        <f t="shared" ref="DR40" si="532">IFERROR(DR39/DR38*10000,0)</f>
        <v>0</v>
      </c>
      <c r="DS40" s="282">
        <f t="shared" ref="DS40" si="533">IFERROR(DS39/DS38*10000,0)</f>
        <v>0</v>
      </c>
      <c r="DT40" s="282">
        <f t="shared" ref="DT40" si="534">IFERROR(DT39/DT38*10000,0)</f>
        <v>0</v>
      </c>
      <c r="DU40" s="282">
        <f t="shared" ref="DU40" si="535">IFERROR(DU39/DU38*10000,0)</f>
        <v>0</v>
      </c>
      <c r="DV40" s="282">
        <f t="shared" ref="DV40" si="536">IFERROR(DV39/DV38*10000,0)</f>
        <v>0</v>
      </c>
      <c r="DW40" s="282">
        <f t="shared" ref="DW40" si="537">IFERROR(DW39/DW38*10000,0)</f>
        <v>0</v>
      </c>
      <c r="DX40" s="282">
        <f t="shared" ref="DX40" si="538">IFERROR(DX39/DX38*10000,0)</f>
        <v>0</v>
      </c>
      <c r="DY40" s="282">
        <f t="shared" ref="DY40" si="539">IFERROR(DY39/DY38*10000,0)</f>
        <v>0</v>
      </c>
      <c r="DZ40" s="282">
        <f t="shared" ref="DZ40" si="540">IFERROR(DZ39/DZ38*10000,0)</f>
        <v>0</v>
      </c>
      <c r="EA40" s="282">
        <f t="shared" ref="EA40" si="541">IFERROR(EA39/EA38*10000,0)</f>
        <v>0</v>
      </c>
      <c r="EB40" s="282">
        <f t="shared" ref="EB40" si="542">IFERROR(EB39/EB38*10000,0)</f>
        <v>0</v>
      </c>
      <c r="EC40" s="282">
        <f t="shared" ref="EC40" si="543">IFERROR(EC39/EC38*10000,0)</f>
        <v>0</v>
      </c>
      <c r="ED40" s="284">
        <f t="shared" ref="ED40" si="544">IFERROR(ED39/ED38*10000,0)</f>
        <v>0</v>
      </c>
    </row>
    <row r="41" spans="2:134" ht="16.05" customHeight="1" x14ac:dyDescent="0.25">
      <c r="B41" s="1043" t="str">
        <f>B40</f>
        <v/>
      </c>
      <c r="C41" s="159" t="str">
        <f t="shared" si="422"/>
        <v/>
      </c>
      <c r="D41" s="159" t="str">
        <f t="shared" si="29"/>
        <v/>
      </c>
      <c r="E41" s="159" t="str">
        <f t="shared" si="30"/>
        <v/>
      </c>
      <c r="F41" s="149" t="s">
        <v>349</v>
      </c>
      <c r="G41" s="171" t="s">
        <v>353</v>
      </c>
      <c r="H41" s="992">
        <f>SUMIFS('B4-1销售回款【输入】'!L$4:L$123,'B4-1销售回款【输入】'!$C$4:$C$123,$C41,'B4-1销售回款【输入】'!$D$4:$D$123,$D41,'B4-1销售回款【输入】'!$E$4:$E$123,$E41,'B4-1销售回款【输入】'!$J$4:$J$123,$F41)</f>
        <v>0</v>
      </c>
      <c r="I41" s="282">
        <f t="shared" si="420"/>
        <v>0</v>
      </c>
      <c r="J41" s="985">
        <f>SUM(V41:ED41)</f>
        <v>0</v>
      </c>
      <c r="K41" s="460">
        <f ca="1">SUM(OFFSET(V41,,,1,MATCH('B1-基本信息'!$C$12,$V$3:$ED$3,1)))</f>
        <v>0</v>
      </c>
      <c r="L41" s="283">
        <f t="shared" ref="L41:U41" si="545">SUMIF($V$1:$ED$1,L$3,$V41:$ED41)</f>
        <v>0</v>
      </c>
      <c r="M41" s="282">
        <f t="shared" si="545"/>
        <v>0</v>
      </c>
      <c r="N41" s="282">
        <f t="shared" si="545"/>
        <v>0</v>
      </c>
      <c r="O41" s="282">
        <f t="shared" si="545"/>
        <v>0</v>
      </c>
      <c r="P41" s="282">
        <f t="shared" si="545"/>
        <v>0</v>
      </c>
      <c r="Q41" s="282">
        <f t="shared" si="545"/>
        <v>0</v>
      </c>
      <c r="R41" s="282">
        <f t="shared" si="545"/>
        <v>0</v>
      </c>
      <c r="S41" s="282">
        <f t="shared" si="545"/>
        <v>0</v>
      </c>
      <c r="T41" s="282">
        <f t="shared" si="545"/>
        <v>0</v>
      </c>
      <c r="U41" s="284">
        <f t="shared" si="545"/>
        <v>0</v>
      </c>
      <c r="V41" s="285">
        <f>SUMIFS('B4-1销售回款【输入】'!Y$4:Y$123,'B4-1销售回款【输入】'!$C$4:$C$123,$C41,'B4-1销售回款【输入】'!$D$4:$D$123,$D41,'B4-1销售回款【输入】'!$E$4:$E$123,$E41,'B4-1销售回款【输入】'!$J$4:$J$123,$F41)</f>
        <v>0</v>
      </c>
      <c r="W41" s="282">
        <f>SUMIFS('B4-1销售回款【输入】'!Z$4:Z$123,'B4-1销售回款【输入】'!$C$4:$C$123,$C41,'B4-1销售回款【输入】'!$D$4:$D$123,$D41,'B4-1销售回款【输入】'!$E$4:$E$123,$E41,'B4-1销售回款【输入】'!$J$4:$J$123,$F41)</f>
        <v>0</v>
      </c>
      <c r="X41" s="282">
        <f>SUMIFS('B4-1销售回款【输入】'!AA$4:AA$123,'B4-1销售回款【输入】'!$C$4:$C$123,$C41,'B4-1销售回款【输入】'!$D$4:$D$123,$D41,'B4-1销售回款【输入】'!$E$4:$E$123,$E41,'B4-1销售回款【输入】'!$J$4:$J$123,$F41)</f>
        <v>0</v>
      </c>
      <c r="Y41" s="282">
        <f>SUMIFS('B4-1销售回款【输入】'!AB$4:AB$123,'B4-1销售回款【输入】'!$C$4:$C$123,$C41,'B4-1销售回款【输入】'!$D$4:$D$123,$D41,'B4-1销售回款【输入】'!$E$4:$E$123,$E41,'B4-1销售回款【输入】'!$J$4:$J$123,$F41)</f>
        <v>0</v>
      </c>
      <c r="Z41" s="282">
        <f>SUMIFS('B4-1销售回款【输入】'!AC$4:AC$123,'B4-1销售回款【输入】'!$C$4:$C$123,$C41,'B4-1销售回款【输入】'!$D$4:$D$123,$D41,'B4-1销售回款【输入】'!$E$4:$E$123,$E41,'B4-1销售回款【输入】'!$J$4:$J$123,$F41)</f>
        <v>0</v>
      </c>
      <c r="AA41" s="282">
        <f>SUMIFS('B4-1销售回款【输入】'!AD$4:AD$123,'B4-1销售回款【输入】'!$C$4:$C$123,$C41,'B4-1销售回款【输入】'!$D$4:$D$123,$D41,'B4-1销售回款【输入】'!$E$4:$E$123,$E41,'B4-1销售回款【输入】'!$J$4:$J$123,$F41)</f>
        <v>0</v>
      </c>
      <c r="AB41" s="282">
        <f>SUMIFS('B4-1销售回款【输入】'!AE$4:AE$123,'B4-1销售回款【输入】'!$C$4:$C$123,$C41,'B4-1销售回款【输入】'!$D$4:$D$123,$D41,'B4-1销售回款【输入】'!$E$4:$E$123,$E41,'B4-1销售回款【输入】'!$J$4:$J$123,$F41)</f>
        <v>0</v>
      </c>
      <c r="AC41" s="282">
        <f>SUMIFS('B4-1销售回款【输入】'!AF$4:AF$123,'B4-1销售回款【输入】'!$C$4:$C$123,$C41,'B4-1销售回款【输入】'!$D$4:$D$123,$D41,'B4-1销售回款【输入】'!$E$4:$E$123,$E41,'B4-1销售回款【输入】'!$J$4:$J$123,$F41)</f>
        <v>0</v>
      </c>
      <c r="AD41" s="282">
        <f>SUMIFS('B4-1销售回款【输入】'!AG$4:AG$123,'B4-1销售回款【输入】'!$C$4:$C$123,$C41,'B4-1销售回款【输入】'!$D$4:$D$123,$D41,'B4-1销售回款【输入】'!$E$4:$E$123,$E41,'B4-1销售回款【输入】'!$J$4:$J$123,$F41)</f>
        <v>0</v>
      </c>
      <c r="AE41" s="282">
        <f>SUMIFS('B4-1销售回款【输入】'!AH$4:AH$123,'B4-1销售回款【输入】'!$C$4:$C$123,$C41,'B4-1销售回款【输入】'!$D$4:$D$123,$D41,'B4-1销售回款【输入】'!$E$4:$E$123,$E41,'B4-1销售回款【输入】'!$J$4:$J$123,$F41)</f>
        <v>0</v>
      </c>
      <c r="AF41" s="282">
        <f>SUMIFS('B4-1销售回款【输入】'!AI$4:AI$123,'B4-1销售回款【输入】'!$C$4:$C$123,$C41,'B4-1销售回款【输入】'!$D$4:$D$123,$D41,'B4-1销售回款【输入】'!$E$4:$E$123,$E41,'B4-1销售回款【输入】'!$J$4:$J$123,$F41)</f>
        <v>0</v>
      </c>
      <c r="AG41" s="282">
        <f>SUMIFS('B4-1销售回款【输入】'!AJ$4:AJ$123,'B4-1销售回款【输入】'!$C$4:$C$123,$C41,'B4-1销售回款【输入】'!$D$4:$D$123,$D41,'B4-1销售回款【输入】'!$E$4:$E$123,$E41,'B4-1销售回款【输入】'!$J$4:$J$123,$F41)</f>
        <v>0</v>
      </c>
      <c r="AH41" s="282">
        <f>SUMIFS('B4-1销售回款【输入】'!AK$4:AK$123,'B4-1销售回款【输入】'!$C$4:$C$123,$C41,'B4-1销售回款【输入】'!$D$4:$D$123,$D41,'B4-1销售回款【输入】'!$E$4:$E$123,$E41,'B4-1销售回款【输入】'!$J$4:$J$123,$F41)</f>
        <v>0</v>
      </c>
      <c r="AI41" s="282">
        <f>SUMIFS('B4-1销售回款【输入】'!AL$4:AL$123,'B4-1销售回款【输入】'!$C$4:$C$123,$C41,'B4-1销售回款【输入】'!$D$4:$D$123,$D41,'B4-1销售回款【输入】'!$E$4:$E$123,$E41,'B4-1销售回款【输入】'!$J$4:$J$123,$F41)</f>
        <v>0</v>
      </c>
      <c r="AJ41" s="282">
        <f>SUMIFS('B4-1销售回款【输入】'!AM$4:AM$123,'B4-1销售回款【输入】'!$C$4:$C$123,$C41,'B4-1销售回款【输入】'!$D$4:$D$123,$D41,'B4-1销售回款【输入】'!$E$4:$E$123,$E41,'B4-1销售回款【输入】'!$J$4:$J$123,$F41)</f>
        <v>0</v>
      </c>
      <c r="AK41" s="282">
        <f>SUMIFS('B4-1销售回款【输入】'!AN$4:AN$123,'B4-1销售回款【输入】'!$C$4:$C$123,$C41,'B4-1销售回款【输入】'!$D$4:$D$123,$D41,'B4-1销售回款【输入】'!$E$4:$E$123,$E41,'B4-1销售回款【输入】'!$J$4:$J$123,$F41)</f>
        <v>0</v>
      </c>
      <c r="AL41" s="282">
        <f>SUMIFS('B4-1销售回款【输入】'!AO$4:AO$123,'B4-1销售回款【输入】'!$C$4:$C$123,$C41,'B4-1销售回款【输入】'!$D$4:$D$123,$D41,'B4-1销售回款【输入】'!$E$4:$E$123,$E41,'B4-1销售回款【输入】'!$J$4:$J$123,$F41)</f>
        <v>0</v>
      </c>
      <c r="AM41" s="282">
        <f>SUMIFS('B4-1销售回款【输入】'!AP$4:AP$123,'B4-1销售回款【输入】'!$C$4:$C$123,$C41,'B4-1销售回款【输入】'!$D$4:$D$123,$D41,'B4-1销售回款【输入】'!$E$4:$E$123,$E41,'B4-1销售回款【输入】'!$J$4:$J$123,$F41)</f>
        <v>0</v>
      </c>
      <c r="AN41" s="282">
        <f>SUMIFS('B4-1销售回款【输入】'!AQ$4:AQ$123,'B4-1销售回款【输入】'!$C$4:$C$123,$C41,'B4-1销售回款【输入】'!$D$4:$D$123,$D41,'B4-1销售回款【输入】'!$E$4:$E$123,$E41,'B4-1销售回款【输入】'!$J$4:$J$123,$F41)</f>
        <v>0</v>
      </c>
      <c r="AO41" s="282">
        <f>SUMIFS('B4-1销售回款【输入】'!AR$4:AR$123,'B4-1销售回款【输入】'!$C$4:$C$123,$C41,'B4-1销售回款【输入】'!$D$4:$D$123,$D41,'B4-1销售回款【输入】'!$E$4:$E$123,$E41,'B4-1销售回款【输入】'!$J$4:$J$123,$F41)</f>
        <v>0</v>
      </c>
      <c r="AP41" s="282">
        <f>SUMIFS('B4-1销售回款【输入】'!AS$4:AS$123,'B4-1销售回款【输入】'!$C$4:$C$123,$C41,'B4-1销售回款【输入】'!$D$4:$D$123,$D41,'B4-1销售回款【输入】'!$E$4:$E$123,$E41,'B4-1销售回款【输入】'!$J$4:$J$123,$F41)</f>
        <v>0</v>
      </c>
      <c r="AQ41" s="282">
        <f>SUMIFS('B4-1销售回款【输入】'!AT$4:AT$123,'B4-1销售回款【输入】'!$C$4:$C$123,$C41,'B4-1销售回款【输入】'!$D$4:$D$123,$D41,'B4-1销售回款【输入】'!$E$4:$E$123,$E41,'B4-1销售回款【输入】'!$J$4:$J$123,$F41)</f>
        <v>0</v>
      </c>
      <c r="AR41" s="282">
        <f>SUMIFS('B4-1销售回款【输入】'!AU$4:AU$123,'B4-1销售回款【输入】'!$C$4:$C$123,$C41,'B4-1销售回款【输入】'!$D$4:$D$123,$D41,'B4-1销售回款【输入】'!$E$4:$E$123,$E41,'B4-1销售回款【输入】'!$J$4:$J$123,$F41)</f>
        <v>0</v>
      </c>
      <c r="AS41" s="282">
        <f>SUMIFS('B4-1销售回款【输入】'!AV$4:AV$123,'B4-1销售回款【输入】'!$C$4:$C$123,$C41,'B4-1销售回款【输入】'!$D$4:$D$123,$D41,'B4-1销售回款【输入】'!$E$4:$E$123,$E41,'B4-1销售回款【输入】'!$J$4:$J$123,$F41)</f>
        <v>0</v>
      </c>
      <c r="AT41" s="282">
        <f>SUMIFS('B4-1销售回款【输入】'!AW$4:AW$123,'B4-1销售回款【输入】'!$C$4:$C$123,$C41,'B4-1销售回款【输入】'!$D$4:$D$123,$D41,'B4-1销售回款【输入】'!$E$4:$E$123,$E41,'B4-1销售回款【输入】'!$J$4:$J$123,$F41)</f>
        <v>0</v>
      </c>
      <c r="AU41" s="282">
        <f>SUMIFS('B4-1销售回款【输入】'!AX$4:AX$123,'B4-1销售回款【输入】'!$C$4:$C$123,$C41,'B4-1销售回款【输入】'!$D$4:$D$123,$D41,'B4-1销售回款【输入】'!$E$4:$E$123,$E41,'B4-1销售回款【输入】'!$J$4:$J$123,$F41)</f>
        <v>0</v>
      </c>
      <c r="AV41" s="282">
        <f>SUMIFS('B4-1销售回款【输入】'!AY$4:AY$123,'B4-1销售回款【输入】'!$C$4:$C$123,$C41,'B4-1销售回款【输入】'!$D$4:$D$123,$D41,'B4-1销售回款【输入】'!$E$4:$E$123,$E41,'B4-1销售回款【输入】'!$J$4:$J$123,$F41)</f>
        <v>0</v>
      </c>
      <c r="AW41" s="282">
        <f>SUMIFS('B4-1销售回款【输入】'!AZ$4:AZ$123,'B4-1销售回款【输入】'!$C$4:$C$123,$C41,'B4-1销售回款【输入】'!$D$4:$D$123,$D41,'B4-1销售回款【输入】'!$E$4:$E$123,$E41,'B4-1销售回款【输入】'!$J$4:$J$123,$F41)</f>
        <v>0</v>
      </c>
      <c r="AX41" s="282">
        <f>SUMIFS('B4-1销售回款【输入】'!BA$4:BA$123,'B4-1销售回款【输入】'!$C$4:$C$123,$C41,'B4-1销售回款【输入】'!$D$4:$D$123,$D41,'B4-1销售回款【输入】'!$E$4:$E$123,$E41,'B4-1销售回款【输入】'!$J$4:$J$123,$F41)</f>
        <v>0</v>
      </c>
      <c r="AY41" s="282">
        <f>SUMIFS('B4-1销售回款【输入】'!BB$4:BB$123,'B4-1销售回款【输入】'!$C$4:$C$123,$C41,'B4-1销售回款【输入】'!$D$4:$D$123,$D41,'B4-1销售回款【输入】'!$E$4:$E$123,$E41,'B4-1销售回款【输入】'!$J$4:$J$123,$F41)</f>
        <v>0</v>
      </c>
      <c r="AZ41" s="282">
        <f>SUMIFS('B4-1销售回款【输入】'!BC$4:BC$123,'B4-1销售回款【输入】'!$C$4:$C$123,$C41,'B4-1销售回款【输入】'!$D$4:$D$123,$D41,'B4-1销售回款【输入】'!$E$4:$E$123,$E41,'B4-1销售回款【输入】'!$J$4:$J$123,$F41)</f>
        <v>0</v>
      </c>
      <c r="BA41" s="282">
        <f>SUMIFS('B4-1销售回款【输入】'!BD$4:BD$123,'B4-1销售回款【输入】'!$C$4:$C$123,$C41,'B4-1销售回款【输入】'!$D$4:$D$123,$D41,'B4-1销售回款【输入】'!$E$4:$E$123,$E41,'B4-1销售回款【输入】'!$J$4:$J$123,$F41)</f>
        <v>0</v>
      </c>
      <c r="BB41" s="282">
        <f>SUMIFS('B4-1销售回款【输入】'!BE$4:BE$123,'B4-1销售回款【输入】'!$C$4:$C$123,$C41,'B4-1销售回款【输入】'!$D$4:$D$123,$D41,'B4-1销售回款【输入】'!$E$4:$E$123,$E41,'B4-1销售回款【输入】'!$J$4:$J$123,$F41)</f>
        <v>0</v>
      </c>
      <c r="BC41" s="282">
        <f>SUMIFS('B4-1销售回款【输入】'!BF$4:BF$123,'B4-1销售回款【输入】'!$C$4:$C$123,$C41,'B4-1销售回款【输入】'!$D$4:$D$123,$D41,'B4-1销售回款【输入】'!$E$4:$E$123,$E41,'B4-1销售回款【输入】'!$J$4:$J$123,$F41)</f>
        <v>0</v>
      </c>
      <c r="BD41" s="282">
        <f>SUMIFS('B4-1销售回款【输入】'!BG$4:BG$123,'B4-1销售回款【输入】'!$C$4:$C$123,$C41,'B4-1销售回款【输入】'!$D$4:$D$123,$D41,'B4-1销售回款【输入】'!$E$4:$E$123,$E41,'B4-1销售回款【输入】'!$J$4:$J$123,$F41)</f>
        <v>0</v>
      </c>
      <c r="BE41" s="282">
        <f>SUMIFS('B4-1销售回款【输入】'!BH$4:BH$123,'B4-1销售回款【输入】'!$C$4:$C$123,$C41,'B4-1销售回款【输入】'!$D$4:$D$123,$D41,'B4-1销售回款【输入】'!$E$4:$E$123,$E41,'B4-1销售回款【输入】'!$J$4:$J$123,$F41)</f>
        <v>0</v>
      </c>
      <c r="BF41" s="282">
        <f>SUMIFS('B4-1销售回款【输入】'!BI$4:BI$123,'B4-1销售回款【输入】'!$C$4:$C$123,$C41,'B4-1销售回款【输入】'!$D$4:$D$123,$D41,'B4-1销售回款【输入】'!$E$4:$E$123,$E41,'B4-1销售回款【输入】'!$J$4:$J$123,$F41)</f>
        <v>0</v>
      </c>
      <c r="BG41" s="282">
        <f>SUMIFS('B4-1销售回款【输入】'!BJ$4:BJ$123,'B4-1销售回款【输入】'!$C$4:$C$123,$C41,'B4-1销售回款【输入】'!$D$4:$D$123,$D41,'B4-1销售回款【输入】'!$E$4:$E$123,$E41,'B4-1销售回款【输入】'!$J$4:$J$123,$F41)</f>
        <v>0</v>
      </c>
      <c r="BH41" s="282">
        <f>SUMIFS('B4-1销售回款【输入】'!BK$4:BK$123,'B4-1销售回款【输入】'!$C$4:$C$123,$C41,'B4-1销售回款【输入】'!$D$4:$D$123,$D41,'B4-1销售回款【输入】'!$E$4:$E$123,$E41,'B4-1销售回款【输入】'!$J$4:$J$123,$F41)</f>
        <v>0</v>
      </c>
      <c r="BI41" s="282">
        <f>SUMIFS('B4-1销售回款【输入】'!BL$4:BL$123,'B4-1销售回款【输入】'!$C$4:$C$123,$C41,'B4-1销售回款【输入】'!$D$4:$D$123,$D41,'B4-1销售回款【输入】'!$E$4:$E$123,$E41,'B4-1销售回款【输入】'!$J$4:$J$123,$F41)</f>
        <v>0</v>
      </c>
      <c r="BJ41" s="282">
        <f>SUMIFS('B4-1销售回款【输入】'!BM$4:BM$123,'B4-1销售回款【输入】'!$C$4:$C$123,$C41,'B4-1销售回款【输入】'!$D$4:$D$123,$D41,'B4-1销售回款【输入】'!$E$4:$E$123,$E41,'B4-1销售回款【输入】'!$J$4:$J$123,$F41)</f>
        <v>0</v>
      </c>
      <c r="BK41" s="282">
        <f>SUMIFS('B4-1销售回款【输入】'!BN$4:BN$123,'B4-1销售回款【输入】'!$C$4:$C$123,$C41,'B4-1销售回款【输入】'!$D$4:$D$123,$D41,'B4-1销售回款【输入】'!$E$4:$E$123,$E41,'B4-1销售回款【输入】'!$J$4:$J$123,$F41)</f>
        <v>0</v>
      </c>
      <c r="BL41" s="282">
        <f>SUMIFS('B4-1销售回款【输入】'!BO$4:BO$123,'B4-1销售回款【输入】'!$C$4:$C$123,$C41,'B4-1销售回款【输入】'!$D$4:$D$123,$D41,'B4-1销售回款【输入】'!$E$4:$E$123,$E41,'B4-1销售回款【输入】'!$J$4:$J$123,$F41)</f>
        <v>0</v>
      </c>
      <c r="BM41" s="282">
        <f>SUMIFS('B4-1销售回款【输入】'!BP$4:BP$123,'B4-1销售回款【输入】'!$C$4:$C$123,$C41,'B4-1销售回款【输入】'!$D$4:$D$123,$D41,'B4-1销售回款【输入】'!$E$4:$E$123,$E41,'B4-1销售回款【输入】'!$J$4:$J$123,$F41)</f>
        <v>0</v>
      </c>
      <c r="BN41" s="282">
        <f>SUMIFS('B4-1销售回款【输入】'!BQ$4:BQ$123,'B4-1销售回款【输入】'!$C$4:$C$123,$C41,'B4-1销售回款【输入】'!$D$4:$D$123,$D41,'B4-1销售回款【输入】'!$E$4:$E$123,$E41,'B4-1销售回款【输入】'!$J$4:$J$123,$F41)</f>
        <v>0</v>
      </c>
      <c r="BO41" s="282">
        <f>SUMIFS('B4-1销售回款【输入】'!BR$4:BR$123,'B4-1销售回款【输入】'!$C$4:$C$123,$C41,'B4-1销售回款【输入】'!$D$4:$D$123,$D41,'B4-1销售回款【输入】'!$E$4:$E$123,$E41,'B4-1销售回款【输入】'!$J$4:$J$123,$F41)</f>
        <v>0</v>
      </c>
      <c r="BP41" s="282">
        <f>SUMIFS('B4-1销售回款【输入】'!BS$4:BS$123,'B4-1销售回款【输入】'!$C$4:$C$123,$C41,'B4-1销售回款【输入】'!$D$4:$D$123,$D41,'B4-1销售回款【输入】'!$E$4:$E$123,$E41,'B4-1销售回款【输入】'!$J$4:$J$123,$F41)</f>
        <v>0</v>
      </c>
      <c r="BQ41" s="282">
        <f>SUMIFS('B4-1销售回款【输入】'!BT$4:BT$123,'B4-1销售回款【输入】'!$C$4:$C$123,$C41,'B4-1销售回款【输入】'!$D$4:$D$123,$D41,'B4-1销售回款【输入】'!$E$4:$E$123,$E41,'B4-1销售回款【输入】'!$J$4:$J$123,$F41)</f>
        <v>0</v>
      </c>
      <c r="BR41" s="282">
        <f>SUMIFS('B4-1销售回款【输入】'!BU$4:BU$123,'B4-1销售回款【输入】'!$C$4:$C$123,$C41,'B4-1销售回款【输入】'!$D$4:$D$123,$D41,'B4-1销售回款【输入】'!$E$4:$E$123,$E41,'B4-1销售回款【输入】'!$J$4:$J$123,$F41)</f>
        <v>0</v>
      </c>
      <c r="BS41" s="282">
        <f>SUMIFS('B4-1销售回款【输入】'!BV$4:BV$123,'B4-1销售回款【输入】'!$C$4:$C$123,$C41,'B4-1销售回款【输入】'!$D$4:$D$123,$D41,'B4-1销售回款【输入】'!$E$4:$E$123,$E41,'B4-1销售回款【输入】'!$J$4:$J$123,$F41)</f>
        <v>0</v>
      </c>
      <c r="BT41" s="282">
        <f>SUMIFS('B4-1销售回款【输入】'!BW$4:BW$123,'B4-1销售回款【输入】'!$C$4:$C$123,$C41,'B4-1销售回款【输入】'!$D$4:$D$123,$D41,'B4-1销售回款【输入】'!$E$4:$E$123,$E41,'B4-1销售回款【输入】'!$J$4:$J$123,$F41)</f>
        <v>0</v>
      </c>
      <c r="BU41" s="282">
        <f>SUMIFS('B4-1销售回款【输入】'!BX$4:BX$123,'B4-1销售回款【输入】'!$C$4:$C$123,$C41,'B4-1销售回款【输入】'!$D$4:$D$123,$D41,'B4-1销售回款【输入】'!$E$4:$E$123,$E41,'B4-1销售回款【输入】'!$J$4:$J$123,$F41)</f>
        <v>0</v>
      </c>
      <c r="BV41" s="282">
        <f>SUMIFS('B4-1销售回款【输入】'!BY$4:BY$123,'B4-1销售回款【输入】'!$C$4:$C$123,$C41,'B4-1销售回款【输入】'!$D$4:$D$123,$D41,'B4-1销售回款【输入】'!$E$4:$E$123,$E41,'B4-1销售回款【输入】'!$J$4:$J$123,$F41)</f>
        <v>0</v>
      </c>
      <c r="BW41" s="282">
        <f>SUMIFS('B4-1销售回款【输入】'!BZ$4:BZ$123,'B4-1销售回款【输入】'!$C$4:$C$123,$C41,'B4-1销售回款【输入】'!$D$4:$D$123,$D41,'B4-1销售回款【输入】'!$E$4:$E$123,$E41,'B4-1销售回款【输入】'!$J$4:$J$123,$F41)</f>
        <v>0</v>
      </c>
      <c r="BX41" s="282">
        <f>SUMIFS('B4-1销售回款【输入】'!CA$4:CA$123,'B4-1销售回款【输入】'!$C$4:$C$123,$C41,'B4-1销售回款【输入】'!$D$4:$D$123,$D41,'B4-1销售回款【输入】'!$E$4:$E$123,$E41,'B4-1销售回款【输入】'!$J$4:$J$123,$F41)</f>
        <v>0</v>
      </c>
      <c r="BY41" s="282">
        <f>SUMIFS('B4-1销售回款【输入】'!CB$4:CB$123,'B4-1销售回款【输入】'!$C$4:$C$123,$C41,'B4-1销售回款【输入】'!$D$4:$D$123,$D41,'B4-1销售回款【输入】'!$E$4:$E$123,$E41,'B4-1销售回款【输入】'!$J$4:$J$123,$F41)</f>
        <v>0</v>
      </c>
      <c r="BZ41" s="282">
        <f>SUMIFS('B4-1销售回款【输入】'!CC$4:CC$123,'B4-1销售回款【输入】'!$C$4:$C$123,$C41,'B4-1销售回款【输入】'!$D$4:$D$123,$D41,'B4-1销售回款【输入】'!$E$4:$E$123,$E41,'B4-1销售回款【输入】'!$J$4:$J$123,$F41)</f>
        <v>0</v>
      </c>
      <c r="CA41" s="282">
        <f>SUMIFS('B4-1销售回款【输入】'!CD$4:CD$123,'B4-1销售回款【输入】'!$C$4:$C$123,$C41,'B4-1销售回款【输入】'!$D$4:$D$123,$D41,'B4-1销售回款【输入】'!$E$4:$E$123,$E41,'B4-1销售回款【输入】'!$J$4:$J$123,$F41)</f>
        <v>0</v>
      </c>
      <c r="CB41" s="282">
        <f>SUMIFS('B4-1销售回款【输入】'!CE$4:CE$123,'B4-1销售回款【输入】'!$C$4:$C$123,$C41,'B4-1销售回款【输入】'!$D$4:$D$123,$D41,'B4-1销售回款【输入】'!$E$4:$E$123,$E41,'B4-1销售回款【输入】'!$J$4:$J$123,$F41)</f>
        <v>0</v>
      </c>
      <c r="CC41" s="282">
        <f>SUMIFS('B4-1销售回款【输入】'!CF$4:CF$123,'B4-1销售回款【输入】'!$C$4:$C$123,$C41,'B4-1销售回款【输入】'!$D$4:$D$123,$D41,'B4-1销售回款【输入】'!$E$4:$E$123,$E41,'B4-1销售回款【输入】'!$J$4:$J$123,$F41)</f>
        <v>0</v>
      </c>
      <c r="CD41" s="282">
        <f>SUMIFS('B4-1销售回款【输入】'!CG$4:CG$123,'B4-1销售回款【输入】'!$C$4:$C$123,$C41,'B4-1销售回款【输入】'!$D$4:$D$123,$D41,'B4-1销售回款【输入】'!$E$4:$E$123,$E41,'B4-1销售回款【输入】'!$J$4:$J$123,$F41)</f>
        <v>0</v>
      </c>
      <c r="CE41" s="282">
        <f>SUMIFS('B4-1销售回款【输入】'!CH$4:CH$123,'B4-1销售回款【输入】'!$C$4:$C$123,$C41,'B4-1销售回款【输入】'!$D$4:$D$123,$D41,'B4-1销售回款【输入】'!$E$4:$E$123,$E41,'B4-1销售回款【输入】'!$J$4:$J$123,$F41)</f>
        <v>0</v>
      </c>
      <c r="CF41" s="282">
        <f>SUMIFS('B4-1销售回款【输入】'!CI$4:CI$123,'B4-1销售回款【输入】'!$C$4:$C$123,$C41,'B4-1销售回款【输入】'!$D$4:$D$123,$D41,'B4-1销售回款【输入】'!$E$4:$E$123,$E41,'B4-1销售回款【输入】'!$J$4:$J$123,$F41)</f>
        <v>0</v>
      </c>
      <c r="CG41" s="282">
        <f>SUMIFS('B4-1销售回款【输入】'!CJ$4:CJ$123,'B4-1销售回款【输入】'!$C$4:$C$123,$C41,'B4-1销售回款【输入】'!$D$4:$D$123,$D41,'B4-1销售回款【输入】'!$E$4:$E$123,$E41,'B4-1销售回款【输入】'!$J$4:$J$123,$F41)</f>
        <v>0</v>
      </c>
      <c r="CH41" s="282">
        <f>SUMIFS('B4-1销售回款【输入】'!CK$4:CK$123,'B4-1销售回款【输入】'!$C$4:$C$123,$C41,'B4-1销售回款【输入】'!$D$4:$D$123,$D41,'B4-1销售回款【输入】'!$E$4:$E$123,$E41,'B4-1销售回款【输入】'!$J$4:$J$123,$F41)</f>
        <v>0</v>
      </c>
      <c r="CI41" s="282">
        <f>SUMIFS('B4-1销售回款【输入】'!CL$4:CL$123,'B4-1销售回款【输入】'!$C$4:$C$123,$C41,'B4-1销售回款【输入】'!$D$4:$D$123,$D41,'B4-1销售回款【输入】'!$E$4:$E$123,$E41,'B4-1销售回款【输入】'!$J$4:$J$123,$F41)</f>
        <v>0</v>
      </c>
      <c r="CJ41" s="282">
        <f>SUMIFS('B4-1销售回款【输入】'!CM$4:CM$123,'B4-1销售回款【输入】'!$C$4:$C$123,$C41,'B4-1销售回款【输入】'!$D$4:$D$123,$D41,'B4-1销售回款【输入】'!$E$4:$E$123,$E41,'B4-1销售回款【输入】'!$J$4:$J$123,$F41)</f>
        <v>0</v>
      </c>
      <c r="CK41" s="282">
        <f>SUMIFS('B4-1销售回款【输入】'!CN$4:CN$123,'B4-1销售回款【输入】'!$C$4:$C$123,$C41,'B4-1销售回款【输入】'!$D$4:$D$123,$D41,'B4-1销售回款【输入】'!$E$4:$E$123,$E41,'B4-1销售回款【输入】'!$J$4:$J$123,$F41)</f>
        <v>0</v>
      </c>
      <c r="CL41" s="282">
        <f>SUMIFS('B4-1销售回款【输入】'!CO$4:CO$123,'B4-1销售回款【输入】'!$C$4:$C$123,$C41,'B4-1销售回款【输入】'!$D$4:$D$123,$D41,'B4-1销售回款【输入】'!$E$4:$E$123,$E41,'B4-1销售回款【输入】'!$J$4:$J$123,$F41)</f>
        <v>0</v>
      </c>
      <c r="CM41" s="282">
        <f>SUMIFS('B4-1销售回款【输入】'!CP$4:CP$123,'B4-1销售回款【输入】'!$C$4:$C$123,$C41,'B4-1销售回款【输入】'!$D$4:$D$123,$D41,'B4-1销售回款【输入】'!$E$4:$E$123,$E41,'B4-1销售回款【输入】'!$J$4:$J$123,$F41)</f>
        <v>0</v>
      </c>
      <c r="CN41" s="282">
        <f>SUMIFS('B4-1销售回款【输入】'!CQ$4:CQ$123,'B4-1销售回款【输入】'!$C$4:$C$123,$C41,'B4-1销售回款【输入】'!$D$4:$D$123,$D41,'B4-1销售回款【输入】'!$E$4:$E$123,$E41,'B4-1销售回款【输入】'!$J$4:$J$123,$F41)</f>
        <v>0</v>
      </c>
      <c r="CO41" s="282">
        <f>SUMIFS('B4-1销售回款【输入】'!CR$4:CR$123,'B4-1销售回款【输入】'!$C$4:$C$123,$C41,'B4-1销售回款【输入】'!$D$4:$D$123,$D41,'B4-1销售回款【输入】'!$E$4:$E$123,$E41,'B4-1销售回款【输入】'!$J$4:$J$123,$F41)</f>
        <v>0</v>
      </c>
      <c r="CP41" s="282">
        <f>SUMIFS('B4-1销售回款【输入】'!CS$4:CS$123,'B4-1销售回款【输入】'!$C$4:$C$123,$C41,'B4-1销售回款【输入】'!$D$4:$D$123,$D41,'B4-1销售回款【输入】'!$E$4:$E$123,$E41,'B4-1销售回款【输入】'!$J$4:$J$123,$F41)</f>
        <v>0</v>
      </c>
      <c r="CQ41" s="282">
        <f>SUMIFS('B4-1销售回款【输入】'!CT$4:CT$123,'B4-1销售回款【输入】'!$C$4:$C$123,$C41,'B4-1销售回款【输入】'!$D$4:$D$123,$D41,'B4-1销售回款【输入】'!$E$4:$E$123,$E41,'B4-1销售回款【输入】'!$J$4:$J$123,$F41)</f>
        <v>0</v>
      </c>
      <c r="CR41" s="282">
        <f>SUMIFS('B4-1销售回款【输入】'!CU$4:CU$123,'B4-1销售回款【输入】'!$C$4:$C$123,$C41,'B4-1销售回款【输入】'!$D$4:$D$123,$D41,'B4-1销售回款【输入】'!$E$4:$E$123,$E41,'B4-1销售回款【输入】'!$J$4:$J$123,$F41)</f>
        <v>0</v>
      </c>
      <c r="CS41" s="282">
        <f>SUMIFS('B4-1销售回款【输入】'!CV$4:CV$123,'B4-1销售回款【输入】'!$C$4:$C$123,$C41,'B4-1销售回款【输入】'!$D$4:$D$123,$D41,'B4-1销售回款【输入】'!$E$4:$E$123,$E41,'B4-1销售回款【输入】'!$J$4:$J$123,$F41)</f>
        <v>0</v>
      </c>
      <c r="CT41" s="282">
        <f>SUMIFS('B4-1销售回款【输入】'!CW$4:CW$123,'B4-1销售回款【输入】'!$C$4:$C$123,$C41,'B4-1销售回款【输入】'!$D$4:$D$123,$D41,'B4-1销售回款【输入】'!$E$4:$E$123,$E41,'B4-1销售回款【输入】'!$J$4:$J$123,$F41)</f>
        <v>0</v>
      </c>
      <c r="CU41" s="282">
        <f>SUMIFS('B4-1销售回款【输入】'!CX$4:CX$123,'B4-1销售回款【输入】'!$C$4:$C$123,$C41,'B4-1销售回款【输入】'!$D$4:$D$123,$D41,'B4-1销售回款【输入】'!$E$4:$E$123,$E41,'B4-1销售回款【输入】'!$J$4:$J$123,$F41)</f>
        <v>0</v>
      </c>
      <c r="CV41" s="282">
        <f>SUMIFS('B4-1销售回款【输入】'!CY$4:CY$123,'B4-1销售回款【输入】'!$C$4:$C$123,$C41,'B4-1销售回款【输入】'!$D$4:$D$123,$D41,'B4-1销售回款【输入】'!$E$4:$E$123,$E41,'B4-1销售回款【输入】'!$J$4:$J$123,$F41)</f>
        <v>0</v>
      </c>
      <c r="CW41" s="282">
        <f>SUMIFS('B4-1销售回款【输入】'!CZ$4:CZ$123,'B4-1销售回款【输入】'!$C$4:$C$123,$C41,'B4-1销售回款【输入】'!$D$4:$D$123,$D41,'B4-1销售回款【输入】'!$E$4:$E$123,$E41,'B4-1销售回款【输入】'!$J$4:$J$123,$F41)</f>
        <v>0</v>
      </c>
      <c r="CX41" s="282">
        <f>SUMIFS('B4-1销售回款【输入】'!DA$4:DA$123,'B4-1销售回款【输入】'!$C$4:$C$123,$C41,'B4-1销售回款【输入】'!$D$4:$D$123,$D41,'B4-1销售回款【输入】'!$E$4:$E$123,$E41,'B4-1销售回款【输入】'!$J$4:$J$123,$F41)</f>
        <v>0</v>
      </c>
      <c r="CY41" s="282">
        <f>SUMIFS('B4-1销售回款【输入】'!DB$4:DB$123,'B4-1销售回款【输入】'!$C$4:$C$123,$C41,'B4-1销售回款【输入】'!$D$4:$D$123,$D41,'B4-1销售回款【输入】'!$E$4:$E$123,$E41,'B4-1销售回款【输入】'!$J$4:$J$123,$F41)</f>
        <v>0</v>
      </c>
      <c r="CZ41" s="282">
        <f>SUMIFS('B4-1销售回款【输入】'!DC$4:DC$123,'B4-1销售回款【输入】'!$C$4:$C$123,$C41,'B4-1销售回款【输入】'!$D$4:$D$123,$D41,'B4-1销售回款【输入】'!$E$4:$E$123,$E41,'B4-1销售回款【输入】'!$J$4:$J$123,$F41)</f>
        <v>0</v>
      </c>
      <c r="DA41" s="282">
        <f>SUMIFS('B4-1销售回款【输入】'!DD$4:DD$123,'B4-1销售回款【输入】'!$C$4:$C$123,$C41,'B4-1销售回款【输入】'!$D$4:$D$123,$D41,'B4-1销售回款【输入】'!$E$4:$E$123,$E41,'B4-1销售回款【输入】'!$J$4:$J$123,$F41)</f>
        <v>0</v>
      </c>
      <c r="DB41" s="282">
        <f>SUMIFS('B4-1销售回款【输入】'!DE$4:DE$123,'B4-1销售回款【输入】'!$C$4:$C$123,$C41,'B4-1销售回款【输入】'!$D$4:$D$123,$D41,'B4-1销售回款【输入】'!$E$4:$E$123,$E41,'B4-1销售回款【输入】'!$J$4:$J$123,$F41)</f>
        <v>0</v>
      </c>
      <c r="DC41" s="282">
        <f>SUMIFS('B4-1销售回款【输入】'!DF$4:DF$123,'B4-1销售回款【输入】'!$C$4:$C$123,$C41,'B4-1销售回款【输入】'!$D$4:$D$123,$D41,'B4-1销售回款【输入】'!$E$4:$E$123,$E41,'B4-1销售回款【输入】'!$J$4:$J$123,$F41)</f>
        <v>0</v>
      </c>
      <c r="DD41" s="282">
        <f>SUMIFS('B4-1销售回款【输入】'!DG$4:DG$123,'B4-1销售回款【输入】'!$C$4:$C$123,$C41,'B4-1销售回款【输入】'!$D$4:$D$123,$D41,'B4-1销售回款【输入】'!$E$4:$E$123,$E41,'B4-1销售回款【输入】'!$J$4:$J$123,$F41)</f>
        <v>0</v>
      </c>
      <c r="DE41" s="282">
        <f>SUMIFS('B4-1销售回款【输入】'!DH$4:DH$123,'B4-1销售回款【输入】'!$C$4:$C$123,$C41,'B4-1销售回款【输入】'!$D$4:$D$123,$D41,'B4-1销售回款【输入】'!$E$4:$E$123,$E41,'B4-1销售回款【输入】'!$J$4:$J$123,$F41)</f>
        <v>0</v>
      </c>
      <c r="DF41" s="282">
        <f>SUMIFS('B4-1销售回款【输入】'!DI$4:DI$123,'B4-1销售回款【输入】'!$C$4:$C$123,$C41,'B4-1销售回款【输入】'!$D$4:$D$123,$D41,'B4-1销售回款【输入】'!$E$4:$E$123,$E41,'B4-1销售回款【输入】'!$J$4:$J$123,$F41)</f>
        <v>0</v>
      </c>
      <c r="DG41" s="282">
        <f>SUMIFS('B4-1销售回款【输入】'!DJ$4:DJ$123,'B4-1销售回款【输入】'!$C$4:$C$123,$C41,'B4-1销售回款【输入】'!$D$4:$D$123,$D41,'B4-1销售回款【输入】'!$E$4:$E$123,$E41,'B4-1销售回款【输入】'!$J$4:$J$123,$F41)</f>
        <v>0</v>
      </c>
      <c r="DH41" s="282">
        <f>SUMIFS('B4-1销售回款【输入】'!DK$4:DK$123,'B4-1销售回款【输入】'!$C$4:$C$123,$C41,'B4-1销售回款【输入】'!$D$4:$D$123,$D41,'B4-1销售回款【输入】'!$E$4:$E$123,$E41,'B4-1销售回款【输入】'!$J$4:$J$123,$F41)</f>
        <v>0</v>
      </c>
      <c r="DI41" s="282">
        <f>SUMIFS('B4-1销售回款【输入】'!DL$4:DL$123,'B4-1销售回款【输入】'!$C$4:$C$123,$C41,'B4-1销售回款【输入】'!$D$4:$D$123,$D41,'B4-1销售回款【输入】'!$E$4:$E$123,$E41,'B4-1销售回款【输入】'!$J$4:$J$123,$F41)</f>
        <v>0</v>
      </c>
      <c r="DJ41" s="282">
        <f>SUMIFS('B4-1销售回款【输入】'!DM$4:DM$123,'B4-1销售回款【输入】'!$C$4:$C$123,$C41,'B4-1销售回款【输入】'!$D$4:$D$123,$D41,'B4-1销售回款【输入】'!$E$4:$E$123,$E41,'B4-1销售回款【输入】'!$J$4:$J$123,$F41)</f>
        <v>0</v>
      </c>
      <c r="DK41" s="282">
        <f>SUMIFS('B4-1销售回款【输入】'!DN$4:DN$123,'B4-1销售回款【输入】'!$C$4:$C$123,$C41,'B4-1销售回款【输入】'!$D$4:$D$123,$D41,'B4-1销售回款【输入】'!$E$4:$E$123,$E41,'B4-1销售回款【输入】'!$J$4:$J$123,$F41)</f>
        <v>0</v>
      </c>
      <c r="DL41" s="282">
        <f>SUMIFS('B4-1销售回款【输入】'!DO$4:DO$123,'B4-1销售回款【输入】'!$C$4:$C$123,$C41,'B4-1销售回款【输入】'!$D$4:$D$123,$D41,'B4-1销售回款【输入】'!$E$4:$E$123,$E41,'B4-1销售回款【输入】'!$J$4:$J$123,$F41)</f>
        <v>0</v>
      </c>
      <c r="DM41" s="282">
        <f>SUMIFS('B4-1销售回款【输入】'!DP$4:DP$123,'B4-1销售回款【输入】'!$C$4:$C$123,$C41,'B4-1销售回款【输入】'!$D$4:$D$123,$D41,'B4-1销售回款【输入】'!$E$4:$E$123,$E41,'B4-1销售回款【输入】'!$J$4:$J$123,$F41)</f>
        <v>0</v>
      </c>
      <c r="DN41" s="282">
        <f>SUMIFS('B4-1销售回款【输入】'!DQ$4:DQ$123,'B4-1销售回款【输入】'!$C$4:$C$123,$C41,'B4-1销售回款【输入】'!$D$4:$D$123,$D41,'B4-1销售回款【输入】'!$E$4:$E$123,$E41,'B4-1销售回款【输入】'!$J$4:$J$123,$F41)</f>
        <v>0</v>
      </c>
      <c r="DO41" s="282">
        <f>SUMIFS('B4-1销售回款【输入】'!DR$4:DR$123,'B4-1销售回款【输入】'!$C$4:$C$123,$C41,'B4-1销售回款【输入】'!$D$4:$D$123,$D41,'B4-1销售回款【输入】'!$E$4:$E$123,$E41,'B4-1销售回款【输入】'!$J$4:$J$123,$F41)</f>
        <v>0</v>
      </c>
      <c r="DP41" s="282">
        <f>SUMIFS('B4-1销售回款【输入】'!DS$4:DS$123,'B4-1销售回款【输入】'!$C$4:$C$123,$C41,'B4-1销售回款【输入】'!$D$4:$D$123,$D41,'B4-1销售回款【输入】'!$E$4:$E$123,$E41,'B4-1销售回款【输入】'!$J$4:$J$123,$F41)</f>
        <v>0</v>
      </c>
      <c r="DQ41" s="282">
        <f>SUMIFS('B4-1销售回款【输入】'!DT$4:DT$123,'B4-1销售回款【输入】'!$C$4:$C$123,$C41,'B4-1销售回款【输入】'!$D$4:$D$123,$D41,'B4-1销售回款【输入】'!$E$4:$E$123,$E41,'B4-1销售回款【输入】'!$J$4:$J$123,$F41)</f>
        <v>0</v>
      </c>
      <c r="DR41" s="282">
        <f>SUMIFS('B4-1销售回款【输入】'!DU$4:DU$123,'B4-1销售回款【输入】'!$C$4:$C$123,$C41,'B4-1销售回款【输入】'!$D$4:$D$123,$D41,'B4-1销售回款【输入】'!$E$4:$E$123,$E41,'B4-1销售回款【输入】'!$J$4:$J$123,$F41)</f>
        <v>0</v>
      </c>
      <c r="DS41" s="282">
        <f>SUMIFS('B4-1销售回款【输入】'!DV$4:DV$123,'B4-1销售回款【输入】'!$C$4:$C$123,$C41,'B4-1销售回款【输入】'!$D$4:$D$123,$D41,'B4-1销售回款【输入】'!$E$4:$E$123,$E41,'B4-1销售回款【输入】'!$J$4:$J$123,$F41)</f>
        <v>0</v>
      </c>
      <c r="DT41" s="282">
        <f>SUMIFS('B4-1销售回款【输入】'!DW$4:DW$123,'B4-1销售回款【输入】'!$C$4:$C$123,$C41,'B4-1销售回款【输入】'!$D$4:$D$123,$D41,'B4-1销售回款【输入】'!$E$4:$E$123,$E41,'B4-1销售回款【输入】'!$J$4:$J$123,$F41)</f>
        <v>0</v>
      </c>
      <c r="DU41" s="282">
        <f>SUMIFS('B4-1销售回款【输入】'!DX$4:DX$123,'B4-1销售回款【输入】'!$C$4:$C$123,$C41,'B4-1销售回款【输入】'!$D$4:$D$123,$D41,'B4-1销售回款【输入】'!$E$4:$E$123,$E41,'B4-1销售回款【输入】'!$J$4:$J$123,$F41)</f>
        <v>0</v>
      </c>
      <c r="DV41" s="282">
        <f>SUMIFS('B4-1销售回款【输入】'!DY$4:DY$123,'B4-1销售回款【输入】'!$C$4:$C$123,$C41,'B4-1销售回款【输入】'!$D$4:$D$123,$D41,'B4-1销售回款【输入】'!$E$4:$E$123,$E41,'B4-1销售回款【输入】'!$J$4:$J$123,$F41)</f>
        <v>0</v>
      </c>
      <c r="DW41" s="282">
        <f>SUMIFS('B4-1销售回款【输入】'!DZ$4:DZ$123,'B4-1销售回款【输入】'!$C$4:$C$123,$C41,'B4-1销售回款【输入】'!$D$4:$D$123,$D41,'B4-1销售回款【输入】'!$E$4:$E$123,$E41,'B4-1销售回款【输入】'!$J$4:$J$123,$F41)</f>
        <v>0</v>
      </c>
      <c r="DX41" s="282">
        <f>SUMIFS('B4-1销售回款【输入】'!EA$4:EA$123,'B4-1销售回款【输入】'!$C$4:$C$123,$C41,'B4-1销售回款【输入】'!$D$4:$D$123,$D41,'B4-1销售回款【输入】'!$E$4:$E$123,$E41,'B4-1销售回款【输入】'!$J$4:$J$123,$F41)</f>
        <v>0</v>
      </c>
      <c r="DY41" s="282">
        <f>SUMIFS('B4-1销售回款【输入】'!EB$4:EB$123,'B4-1销售回款【输入】'!$C$4:$C$123,$C41,'B4-1销售回款【输入】'!$D$4:$D$123,$D41,'B4-1销售回款【输入】'!$E$4:$E$123,$E41,'B4-1销售回款【输入】'!$J$4:$J$123,$F41)</f>
        <v>0</v>
      </c>
      <c r="DZ41" s="282">
        <f>SUMIFS('B4-1销售回款【输入】'!EC$4:EC$123,'B4-1销售回款【输入】'!$C$4:$C$123,$C41,'B4-1销售回款【输入】'!$D$4:$D$123,$D41,'B4-1销售回款【输入】'!$E$4:$E$123,$E41,'B4-1销售回款【输入】'!$J$4:$J$123,$F41)</f>
        <v>0</v>
      </c>
      <c r="EA41" s="282">
        <f>SUMIFS('B4-1销售回款【输入】'!ED$4:ED$123,'B4-1销售回款【输入】'!$C$4:$C$123,$C41,'B4-1销售回款【输入】'!$D$4:$D$123,$D41,'B4-1销售回款【输入】'!$E$4:$E$123,$E41,'B4-1销售回款【输入】'!$J$4:$J$123,$F41)</f>
        <v>0</v>
      </c>
      <c r="EB41" s="282">
        <f>SUMIFS('B4-1销售回款【输入】'!EE$4:EE$123,'B4-1销售回款【输入】'!$C$4:$C$123,$C41,'B4-1销售回款【输入】'!$D$4:$D$123,$D41,'B4-1销售回款【输入】'!$E$4:$E$123,$E41,'B4-1销售回款【输入】'!$J$4:$J$123,$F41)</f>
        <v>0</v>
      </c>
      <c r="EC41" s="282">
        <f>SUMIFS('B4-1销售回款【输入】'!EF$4:EF$123,'B4-1销售回款【输入】'!$C$4:$C$123,$C41,'B4-1销售回款【输入】'!$D$4:$D$123,$D41,'B4-1销售回款【输入】'!$E$4:$E$123,$E41,'B4-1销售回款【输入】'!$J$4:$J$123,$F41)</f>
        <v>0</v>
      </c>
      <c r="ED41" s="284">
        <f>SUMIFS('B4-1销售回款【输入】'!EG$4:EG$123,'B4-1销售回款【输入】'!$C$4:$C$123,$C41,'B4-1销售回款【输入】'!$D$4:$D$123,$D41,'B4-1销售回款【输入】'!$E$4:$E$123,$E41,'B4-1销售回款【输入】'!$J$4:$J$123,$F41)</f>
        <v>0</v>
      </c>
    </row>
    <row r="42" spans="2:134" ht="16.05" customHeight="1" x14ac:dyDescent="0.25">
      <c r="B42" s="1043" t="str">
        <f>B41</f>
        <v/>
      </c>
      <c r="C42" s="159" t="str">
        <f t="shared" si="422"/>
        <v/>
      </c>
      <c r="D42" s="159" t="str">
        <f t="shared" si="29"/>
        <v/>
      </c>
      <c r="E42" s="159" t="str">
        <f t="shared" si="30"/>
        <v/>
      </c>
      <c r="F42" s="149" t="s">
        <v>350</v>
      </c>
      <c r="G42" s="171" t="s">
        <v>355</v>
      </c>
      <c r="H42" s="992"/>
      <c r="I42" s="282"/>
      <c r="J42" s="986" t="s">
        <v>391</v>
      </c>
      <c r="K42" s="461"/>
      <c r="L42" s="297">
        <f>IFERROR(SUM($L39:L39)/$J39,0)</f>
        <v>0</v>
      </c>
      <c r="M42" s="291">
        <f>IFERROR(SUM($L39:M39)/$J39,0)</f>
        <v>0</v>
      </c>
      <c r="N42" s="291">
        <f>IFERROR(SUM($L39:N39)/$J39,0)</f>
        <v>0</v>
      </c>
      <c r="O42" s="291">
        <f>IFERROR(SUM($L39:O39)/$J39,0)</f>
        <v>0</v>
      </c>
      <c r="P42" s="291">
        <f>IFERROR(SUM($L39:P39)/$J39,0)</f>
        <v>0</v>
      </c>
      <c r="Q42" s="291">
        <f>IFERROR(SUM($L39:Q39)/$J39,0)</f>
        <v>0</v>
      </c>
      <c r="R42" s="291">
        <f>IFERROR(SUM($L39:R39)/$J39,0)</f>
        <v>0</v>
      </c>
      <c r="S42" s="291">
        <f>IFERROR(SUM($L39:S39)/$J39,0)</f>
        <v>0</v>
      </c>
      <c r="T42" s="291">
        <f>IFERROR(SUM($L39:T39)/$J39,0)</f>
        <v>0</v>
      </c>
      <c r="U42" s="292">
        <f>IFERROR(SUM($L39:U39)/$J39,0)</f>
        <v>0</v>
      </c>
      <c r="V42" s="290">
        <f>IFERROR(SUM($V39:V39)/$J39,0)</f>
        <v>0</v>
      </c>
      <c r="W42" s="291">
        <f>IFERROR(SUM($V39:W39)/$J39,0)</f>
        <v>0</v>
      </c>
      <c r="X42" s="291">
        <f>IFERROR(SUM($V39:X39)/$J39,0)</f>
        <v>0</v>
      </c>
      <c r="Y42" s="291">
        <f>IFERROR(SUM($V39:Y39)/$J39,0)</f>
        <v>0</v>
      </c>
      <c r="Z42" s="291">
        <f>IFERROR(SUM($V39:Z39)/$J39,0)</f>
        <v>0</v>
      </c>
      <c r="AA42" s="291">
        <f>IFERROR(SUM($V39:AA39)/$J39,0)</f>
        <v>0</v>
      </c>
      <c r="AB42" s="291">
        <f>IFERROR(SUM($V39:AB39)/$J39,0)</f>
        <v>0</v>
      </c>
      <c r="AC42" s="291">
        <f>IFERROR(SUM($V39:AC39)/$J39,0)</f>
        <v>0</v>
      </c>
      <c r="AD42" s="291">
        <f>IFERROR(SUM($V39:AD39)/$J39,0)</f>
        <v>0</v>
      </c>
      <c r="AE42" s="291">
        <f>IFERROR(SUM($V39:AE39)/$J39,0)</f>
        <v>0</v>
      </c>
      <c r="AF42" s="291">
        <f>IFERROR(SUM($V39:AF39)/$J39,0)</f>
        <v>0</v>
      </c>
      <c r="AG42" s="291">
        <f>IFERROR(SUM($V39:AG39)/$J39,0)</f>
        <v>0</v>
      </c>
      <c r="AH42" s="291">
        <f>IFERROR(SUM($V39:AH39)/$J39,0)</f>
        <v>0</v>
      </c>
      <c r="AI42" s="291">
        <f>IFERROR(SUM($V39:AI39)/$J39,0)</f>
        <v>0</v>
      </c>
      <c r="AJ42" s="291">
        <f>IFERROR(SUM($V39:AJ39)/$J39,0)</f>
        <v>0</v>
      </c>
      <c r="AK42" s="291">
        <f>IFERROR(SUM($V39:AK39)/$J39,0)</f>
        <v>0</v>
      </c>
      <c r="AL42" s="291">
        <f>IFERROR(SUM($V39:AL39)/$J39,0)</f>
        <v>0</v>
      </c>
      <c r="AM42" s="291">
        <f>IFERROR(SUM($V39:AM39)/$J39,0)</f>
        <v>0</v>
      </c>
      <c r="AN42" s="291">
        <f>IFERROR(SUM($V39:AN39)/$J39,0)</f>
        <v>0</v>
      </c>
      <c r="AO42" s="291">
        <f>IFERROR(SUM($V39:AO39)/$J39,0)</f>
        <v>0</v>
      </c>
      <c r="AP42" s="291">
        <f>IFERROR(SUM($V39:AP39)/$J39,0)</f>
        <v>0</v>
      </c>
      <c r="AQ42" s="291">
        <f>IFERROR(SUM($V39:AQ39)/$J39,0)</f>
        <v>0</v>
      </c>
      <c r="AR42" s="291">
        <f>IFERROR(SUM($V39:AR39)/$J39,0)</f>
        <v>0</v>
      </c>
      <c r="AS42" s="291">
        <f>IFERROR(SUM($V39:AS39)/$J39,0)</f>
        <v>0</v>
      </c>
      <c r="AT42" s="291">
        <f>IFERROR(SUM($V39:AT39)/$J39,0)</f>
        <v>0</v>
      </c>
      <c r="AU42" s="291">
        <f>IFERROR(SUM($V39:AU39)/$J39,0)</f>
        <v>0</v>
      </c>
      <c r="AV42" s="291">
        <f>IFERROR(SUM($V39:AV39)/$J39,0)</f>
        <v>0</v>
      </c>
      <c r="AW42" s="291">
        <f>IFERROR(SUM($V39:AW39)/$J39,0)</f>
        <v>0</v>
      </c>
      <c r="AX42" s="291">
        <f>IFERROR(SUM($V39:AX39)/$J39,0)</f>
        <v>0</v>
      </c>
      <c r="AY42" s="291">
        <f>IFERROR(SUM($V39:AY39)/$J39,0)</f>
        <v>0</v>
      </c>
      <c r="AZ42" s="291">
        <f>IFERROR(SUM($V39:AZ39)/$J39,0)</f>
        <v>0</v>
      </c>
      <c r="BA42" s="291">
        <f>IFERROR(SUM($V39:BA39)/$J39,0)</f>
        <v>0</v>
      </c>
      <c r="BB42" s="291">
        <f>IFERROR(SUM($V39:BB39)/$J39,0)</f>
        <v>0</v>
      </c>
      <c r="BC42" s="291">
        <f>IFERROR(SUM($V39:BC39)/$J39,0)</f>
        <v>0</v>
      </c>
      <c r="BD42" s="291">
        <f>IFERROR(SUM($V39:BD39)/$J39,0)</f>
        <v>0</v>
      </c>
      <c r="BE42" s="291">
        <f>IFERROR(SUM($V39:BE39)/$J39,0)</f>
        <v>0</v>
      </c>
      <c r="BF42" s="291">
        <f>IFERROR(SUM($V39:BF39)/$J39,0)</f>
        <v>0</v>
      </c>
      <c r="BG42" s="291">
        <f>IFERROR(SUM($V39:BG39)/$J39,0)</f>
        <v>0</v>
      </c>
      <c r="BH42" s="291">
        <f>IFERROR(SUM($V39:BH39)/$J39,0)</f>
        <v>0</v>
      </c>
      <c r="BI42" s="291">
        <f>IFERROR(SUM($V39:BI39)/$J39,0)</f>
        <v>0</v>
      </c>
      <c r="BJ42" s="291">
        <f>IFERROR(SUM($V39:BJ39)/$J39,0)</f>
        <v>0</v>
      </c>
      <c r="BK42" s="291">
        <f>IFERROR(SUM($V39:BK39)/$J39,0)</f>
        <v>0</v>
      </c>
      <c r="BL42" s="291">
        <f>IFERROR(SUM($V39:BL39)/$J39,0)</f>
        <v>0</v>
      </c>
      <c r="BM42" s="291">
        <f>IFERROR(SUM($V39:BM39)/$J39,0)</f>
        <v>0</v>
      </c>
      <c r="BN42" s="291">
        <f>IFERROR(SUM($V39:BN39)/$J39,0)</f>
        <v>0</v>
      </c>
      <c r="BO42" s="291">
        <f>IFERROR(SUM($V39:BO39)/$J39,0)</f>
        <v>0</v>
      </c>
      <c r="BP42" s="291">
        <f>IFERROR(SUM($V39:BP39)/$J39,0)</f>
        <v>0</v>
      </c>
      <c r="BQ42" s="291">
        <f>IFERROR(SUM($V39:BQ39)/$J39,0)</f>
        <v>0</v>
      </c>
      <c r="BR42" s="291">
        <f>IFERROR(SUM($V39:BR39)/$J39,0)</f>
        <v>0</v>
      </c>
      <c r="BS42" s="291">
        <f>IFERROR(SUM($V39:BS39)/$J39,0)</f>
        <v>0</v>
      </c>
      <c r="BT42" s="291">
        <f>IFERROR(SUM($V39:BT39)/$J39,0)</f>
        <v>0</v>
      </c>
      <c r="BU42" s="291">
        <f>IFERROR(SUM($V39:BU39)/$J39,0)</f>
        <v>0</v>
      </c>
      <c r="BV42" s="291">
        <f>IFERROR(SUM($V39:BV39)/$J39,0)</f>
        <v>0</v>
      </c>
      <c r="BW42" s="291">
        <f>IFERROR(SUM($V39:BW39)/$J39,0)</f>
        <v>0</v>
      </c>
      <c r="BX42" s="291">
        <f>IFERROR(SUM($V39:BX39)/$J39,0)</f>
        <v>0</v>
      </c>
      <c r="BY42" s="291">
        <f>IFERROR(SUM($V39:BY39)/$J39,0)</f>
        <v>0</v>
      </c>
      <c r="BZ42" s="291">
        <f>IFERROR(SUM($V39:BZ39)/$J39,0)</f>
        <v>0</v>
      </c>
      <c r="CA42" s="291">
        <f>IFERROR(SUM($V39:CA39)/$J39,0)</f>
        <v>0</v>
      </c>
      <c r="CB42" s="291">
        <f>IFERROR(SUM($V39:CB39)/$J39,0)</f>
        <v>0</v>
      </c>
      <c r="CC42" s="291">
        <f>IFERROR(SUM($V39:CC39)/$J39,0)</f>
        <v>0</v>
      </c>
      <c r="CD42" s="291">
        <f>IFERROR(SUM($V39:CD39)/$J39,0)</f>
        <v>0</v>
      </c>
      <c r="CE42" s="291">
        <f>IFERROR(SUM($V39:CE39)/$J39,0)</f>
        <v>0</v>
      </c>
      <c r="CF42" s="291">
        <f>IFERROR(SUM($V39:CF39)/$J39,0)</f>
        <v>0</v>
      </c>
      <c r="CG42" s="291">
        <f>IFERROR(SUM($V39:CG39)/$J39,0)</f>
        <v>0</v>
      </c>
      <c r="CH42" s="291">
        <f>IFERROR(SUM($V39:CH39)/$J39,0)</f>
        <v>0</v>
      </c>
      <c r="CI42" s="291">
        <f>IFERROR(SUM($V39:CI39)/$J39,0)</f>
        <v>0</v>
      </c>
      <c r="CJ42" s="291">
        <f>IFERROR(SUM($V39:CJ39)/$J39,0)</f>
        <v>0</v>
      </c>
      <c r="CK42" s="291">
        <f>IFERROR(SUM($V39:CK39)/$J39,0)</f>
        <v>0</v>
      </c>
      <c r="CL42" s="291">
        <f>IFERROR(SUM($V39:CL39)/$J39,0)</f>
        <v>0</v>
      </c>
      <c r="CM42" s="291">
        <f>IFERROR(SUM($V39:CM39)/$J39,0)</f>
        <v>0</v>
      </c>
      <c r="CN42" s="291">
        <f>IFERROR(SUM($V39:CN39)/$J39,0)</f>
        <v>0</v>
      </c>
      <c r="CO42" s="291">
        <f>IFERROR(SUM($V39:CO39)/$J39,0)</f>
        <v>0</v>
      </c>
      <c r="CP42" s="291">
        <f>IFERROR(SUM($V39:CP39)/$J39,0)</f>
        <v>0</v>
      </c>
      <c r="CQ42" s="291">
        <f>IFERROR(SUM($V39:CQ39)/$J39,0)</f>
        <v>0</v>
      </c>
      <c r="CR42" s="291">
        <f>IFERROR(SUM($V39:CR39)/$J39,0)</f>
        <v>0</v>
      </c>
      <c r="CS42" s="291">
        <f>IFERROR(SUM($V39:CS39)/$J39,0)</f>
        <v>0</v>
      </c>
      <c r="CT42" s="291">
        <f>IFERROR(SUM($V39:CT39)/$J39,0)</f>
        <v>0</v>
      </c>
      <c r="CU42" s="291">
        <f>IFERROR(SUM($V39:CU39)/$J39,0)</f>
        <v>0</v>
      </c>
      <c r="CV42" s="291">
        <f>IFERROR(SUM($V39:CV39)/$J39,0)</f>
        <v>0</v>
      </c>
      <c r="CW42" s="291">
        <f>IFERROR(SUM($V39:CW39)/$J39,0)</f>
        <v>0</v>
      </c>
      <c r="CX42" s="291">
        <f>IFERROR(SUM($V39:CX39)/$J39,0)</f>
        <v>0</v>
      </c>
      <c r="CY42" s="291">
        <f>IFERROR(SUM($V39:CY39)/$J39,0)</f>
        <v>0</v>
      </c>
      <c r="CZ42" s="291">
        <f>IFERROR(SUM($V39:CZ39)/$J39,0)</f>
        <v>0</v>
      </c>
      <c r="DA42" s="291">
        <f>IFERROR(SUM($V39:DA39)/$J39,0)</f>
        <v>0</v>
      </c>
      <c r="DB42" s="291">
        <f>IFERROR(SUM($V39:DB39)/$J39,0)</f>
        <v>0</v>
      </c>
      <c r="DC42" s="291">
        <f>IFERROR(SUM($V39:DC39)/$J39,0)</f>
        <v>0</v>
      </c>
      <c r="DD42" s="291">
        <f>IFERROR(SUM($V39:DD39)/$J39,0)</f>
        <v>0</v>
      </c>
      <c r="DE42" s="291">
        <f>IFERROR(SUM($V39:DE39)/$J39,0)</f>
        <v>0</v>
      </c>
      <c r="DF42" s="291">
        <f>IFERROR(SUM($V39:DF39)/$J39,0)</f>
        <v>0</v>
      </c>
      <c r="DG42" s="291">
        <f>IFERROR(SUM($V39:DG39)/$J39,0)</f>
        <v>0</v>
      </c>
      <c r="DH42" s="291">
        <f>IFERROR(SUM($V39:DH39)/$J39,0)</f>
        <v>0</v>
      </c>
      <c r="DI42" s="291">
        <f>IFERROR(SUM($V39:DI39)/$J39,0)</f>
        <v>0</v>
      </c>
      <c r="DJ42" s="291">
        <f>IFERROR(SUM($V39:DJ39)/$J39,0)</f>
        <v>0</v>
      </c>
      <c r="DK42" s="291">
        <f>IFERROR(SUM($V39:DK39)/$J39,0)</f>
        <v>0</v>
      </c>
      <c r="DL42" s="291">
        <f>IFERROR(SUM($V39:DL39)/$J39,0)</f>
        <v>0</v>
      </c>
      <c r="DM42" s="291">
        <f>IFERROR(SUM($V39:DM39)/$J39,0)</f>
        <v>0</v>
      </c>
      <c r="DN42" s="291">
        <f>IFERROR(SUM($V39:DN39)/$J39,0)</f>
        <v>0</v>
      </c>
      <c r="DO42" s="291">
        <f>IFERROR(SUM($V39:DO39)/$J39,0)</f>
        <v>0</v>
      </c>
      <c r="DP42" s="291">
        <f>IFERROR(SUM($V39:DP39)/$J39,0)</f>
        <v>0</v>
      </c>
      <c r="DQ42" s="291">
        <f>IFERROR(SUM($V39:DQ39)/$J39,0)</f>
        <v>0</v>
      </c>
      <c r="DR42" s="291">
        <f>IFERROR(SUM($V39:DR39)/$J39,0)</f>
        <v>0</v>
      </c>
      <c r="DS42" s="291">
        <f>IFERROR(SUM($V39:DS39)/$J39,0)</f>
        <v>0</v>
      </c>
      <c r="DT42" s="291">
        <f>IFERROR(SUM($V39:DT39)/$J39,0)</f>
        <v>0</v>
      </c>
      <c r="DU42" s="291">
        <f>IFERROR(SUM($V39:DU39)/$J39,0)</f>
        <v>0</v>
      </c>
      <c r="DV42" s="291">
        <f>IFERROR(SUM($V39:DV39)/$J39,0)</f>
        <v>0</v>
      </c>
      <c r="DW42" s="291">
        <f>IFERROR(SUM($V39:DW39)/$J39,0)</f>
        <v>0</v>
      </c>
      <c r="DX42" s="291">
        <f>IFERROR(SUM($V39:DX39)/$J39,0)</f>
        <v>0</v>
      </c>
      <c r="DY42" s="291">
        <f>IFERROR(SUM($V39:DY39)/$J39,0)</f>
        <v>0</v>
      </c>
      <c r="DZ42" s="291">
        <f>IFERROR(SUM($V39:DZ39)/$J39,0)</f>
        <v>0</v>
      </c>
      <c r="EA42" s="291">
        <f>IFERROR(SUM($V39:EA39)/$J39,0)</f>
        <v>0</v>
      </c>
      <c r="EB42" s="291">
        <f>IFERROR(SUM($V39:EB39)/$J39,0)</f>
        <v>0</v>
      </c>
      <c r="EC42" s="291">
        <f>IFERROR(SUM($V39:EC39)/$J39,0)</f>
        <v>0</v>
      </c>
      <c r="ED42" s="292">
        <f>IFERROR(SUM($V39:ED39)/$J39,0)</f>
        <v>0</v>
      </c>
    </row>
    <row r="43" spans="2:134" ht="16.05" customHeight="1" thickBot="1" x14ac:dyDescent="0.3">
      <c r="B43" s="1044" t="str">
        <f>B42</f>
        <v/>
      </c>
      <c r="C43" s="289" t="str">
        <f t="shared" si="422"/>
        <v/>
      </c>
      <c r="D43" s="289" t="str">
        <f t="shared" si="29"/>
        <v/>
      </c>
      <c r="E43" s="289" t="str">
        <f t="shared" si="30"/>
        <v/>
      </c>
      <c r="F43" s="240" t="s">
        <v>351</v>
      </c>
      <c r="G43" s="254" t="s">
        <v>355</v>
      </c>
      <c r="H43" s="993"/>
      <c r="I43" s="286"/>
      <c r="J43" s="987" t="s">
        <v>391</v>
      </c>
      <c r="K43" s="462"/>
      <c r="L43" s="298">
        <f>IFERROR(SUM($L41:L41)/SUM($L39:L39),0)</f>
        <v>0</v>
      </c>
      <c r="M43" s="294">
        <f>IFERROR(SUM($L41:M41)/SUM($L39:M39),0)</f>
        <v>0</v>
      </c>
      <c r="N43" s="294">
        <f>IFERROR(SUM($L41:N41)/SUM($L39:N39),0)</f>
        <v>0</v>
      </c>
      <c r="O43" s="294">
        <f>IFERROR(SUM($L41:O41)/SUM($L39:O39),0)</f>
        <v>0</v>
      </c>
      <c r="P43" s="294">
        <f>IFERROR(SUM($L41:P41)/SUM($L39:P39),0)</f>
        <v>0</v>
      </c>
      <c r="Q43" s="294">
        <f>IFERROR(SUM($L41:Q41)/SUM($L39:Q39),0)</f>
        <v>0</v>
      </c>
      <c r="R43" s="294">
        <f>IFERROR(SUM($L41:R41)/SUM($L39:R39),0)</f>
        <v>0</v>
      </c>
      <c r="S43" s="294">
        <f>IFERROR(SUM($L41:S41)/SUM($L39:S39),0)</f>
        <v>0</v>
      </c>
      <c r="T43" s="294">
        <f>IFERROR(SUM($L41:T41)/SUM($L39:T39),0)</f>
        <v>0</v>
      </c>
      <c r="U43" s="295">
        <f>IFERROR(SUM($L41:U41)/SUM($L39:U39),0)</f>
        <v>0</v>
      </c>
      <c r="V43" s="293">
        <f>IFERROR(SUM($V41:V41)/SUM($V39:V39),0)</f>
        <v>0</v>
      </c>
      <c r="W43" s="294">
        <f>IFERROR(SUM($V41:W41)/SUM($V39:W39),0)</f>
        <v>0</v>
      </c>
      <c r="X43" s="294">
        <f>IFERROR(SUM($V41:X41)/SUM($V39:X39),0)</f>
        <v>0</v>
      </c>
      <c r="Y43" s="294">
        <f>IFERROR(SUM($V41:Y41)/SUM($V39:Y39),0)</f>
        <v>0</v>
      </c>
      <c r="Z43" s="294">
        <f>IFERROR(SUM($V41:Z41)/SUM($V39:Z39),0)</f>
        <v>0</v>
      </c>
      <c r="AA43" s="294">
        <f>IFERROR(SUM($V41:AA41)/SUM($V39:AA39),0)</f>
        <v>0</v>
      </c>
      <c r="AB43" s="294">
        <f>IFERROR(SUM($V41:AB41)/SUM($V39:AB39),0)</f>
        <v>0</v>
      </c>
      <c r="AC43" s="294">
        <f>IFERROR(SUM($V41:AC41)/SUM($V39:AC39),0)</f>
        <v>0</v>
      </c>
      <c r="AD43" s="294">
        <f>IFERROR(SUM($V41:AD41)/SUM($V39:AD39),0)</f>
        <v>0</v>
      </c>
      <c r="AE43" s="294">
        <f>IFERROR(SUM($V41:AE41)/SUM($V39:AE39),0)</f>
        <v>0</v>
      </c>
      <c r="AF43" s="294">
        <f>IFERROR(SUM($V41:AF41)/SUM($V39:AF39),0)</f>
        <v>0</v>
      </c>
      <c r="AG43" s="294">
        <f>IFERROR(SUM($V41:AG41)/SUM($V39:AG39),0)</f>
        <v>0</v>
      </c>
      <c r="AH43" s="294">
        <f>IFERROR(SUM($V41:AH41)/SUM($V39:AH39),0)</f>
        <v>0</v>
      </c>
      <c r="AI43" s="294">
        <f>IFERROR(SUM($V41:AI41)/SUM($V39:AI39),0)</f>
        <v>0</v>
      </c>
      <c r="AJ43" s="294">
        <f>IFERROR(SUM($V41:AJ41)/SUM($V39:AJ39),0)</f>
        <v>0</v>
      </c>
      <c r="AK43" s="294">
        <f>IFERROR(SUM($V41:AK41)/SUM($V39:AK39),0)</f>
        <v>0</v>
      </c>
      <c r="AL43" s="294">
        <f>IFERROR(SUM($V41:AL41)/SUM($V39:AL39),0)</f>
        <v>0</v>
      </c>
      <c r="AM43" s="294">
        <f>IFERROR(SUM($V41:AM41)/SUM($V39:AM39),0)</f>
        <v>0</v>
      </c>
      <c r="AN43" s="294">
        <f>IFERROR(SUM($V41:AN41)/SUM($V39:AN39),0)</f>
        <v>0</v>
      </c>
      <c r="AO43" s="294">
        <f>IFERROR(SUM($V41:AO41)/SUM($V39:AO39),0)</f>
        <v>0</v>
      </c>
      <c r="AP43" s="294">
        <f>IFERROR(SUM($V41:AP41)/SUM($V39:AP39),0)</f>
        <v>0</v>
      </c>
      <c r="AQ43" s="294">
        <f>IFERROR(SUM($V41:AQ41)/SUM($V39:AQ39),0)</f>
        <v>0</v>
      </c>
      <c r="AR43" s="294">
        <f>IFERROR(SUM($V41:AR41)/SUM($V39:AR39),0)</f>
        <v>0</v>
      </c>
      <c r="AS43" s="294">
        <f>IFERROR(SUM($V41:AS41)/SUM($V39:AS39),0)</f>
        <v>0</v>
      </c>
      <c r="AT43" s="294">
        <f>IFERROR(SUM($V41:AT41)/SUM($V39:AT39),0)</f>
        <v>0</v>
      </c>
      <c r="AU43" s="294">
        <f>IFERROR(SUM($V41:AU41)/SUM($V39:AU39),0)</f>
        <v>0</v>
      </c>
      <c r="AV43" s="294">
        <f>IFERROR(SUM($V41:AV41)/SUM($V39:AV39),0)</f>
        <v>0</v>
      </c>
      <c r="AW43" s="294">
        <f>IFERROR(SUM($V41:AW41)/SUM($V39:AW39),0)</f>
        <v>0</v>
      </c>
      <c r="AX43" s="294">
        <f>IFERROR(SUM($V41:AX41)/SUM($V39:AX39),0)</f>
        <v>0</v>
      </c>
      <c r="AY43" s="294">
        <f>IFERROR(SUM($V41:AY41)/SUM($V39:AY39),0)</f>
        <v>0</v>
      </c>
      <c r="AZ43" s="294">
        <f>IFERROR(SUM($V41:AZ41)/SUM($V39:AZ39),0)</f>
        <v>0</v>
      </c>
      <c r="BA43" s="294">
        <f>IFERROR(SUM($V41:BA41)/SUM($V39:BA39),0)</f>
        <v>0</v>
      </c>
      <c r="BB43" s="294">
        <f>IFERROR(SUM($V41:BB41)/SUM($V39:BB39),0)</f>
        <v>0</v>
      </c>
      <c r="BC43" s="294">
        <f>IFERROR(SUM($V41:BC41)/SUM($V39:BC39),0)</f>
        <v>0</v>
      </c>
      <c r="BD43" s="294">
        <f>IFERROR(SUM($V41:BD41)/SUM($V39:BD39),0)</f>
        <v>0</v>
      </c>
      <c r="BE43" s="294">
        <f>IFERROR(SUM($V41:BE41)/SUM($V39:BE39),0)</f>
        <v>0</v>
      </c>
      <c r="BF43" s="294">
        <f>IFERROR(SUM($V41:BF41)/SUM($V39:BF39),0)</f>
        <v>0</v>
      </c>
      <c r="BG43" s="294">
        <f>IFERROR(SUM($V41:BG41)/SUM($V39:BG39),0)</f>
        <v>0</v>
      </c>
      <c r="BH43" s="294">
        <f>IFERROR(SUM($V41:BH41)/SUM($V39:BH39),0)</f>
        <v>0</v>
      </c>
      <c r="BI43" s="294">
        <f>IFERROR(SUM($V41:BI41)/SUM($V39:BI39),0)</f>
        <v>0</v>
      </c>
      <c r="BJ43" s="294">
        <f>IFERROR(SUM($V41:BJ41)/SUM($V39:BJ39),0)</f>
        <v>0</v>
      </c>
      <c r="BK43" s="294">
        <f>IFERROR(SUM($V41:BK41)/SUM($V39:BK39),0)</f>
        <v>0</v>
      </c>
      <c r="BL43" s="294">
        <f>IFERROR(SUM($V41:BL41)/SUM($V39:BL39),0)</f>
        <v>0</v>
      </c>
      <c r="BM43" s="294">
        <f>IFERROR(SUM($V41:BM41)/SUM($V39:BM39),0)</f>
        <v>0</v>
      </c>
      <c r="BN43" s="294">
        <f>IFERROR(SUM($V41:BN41)/SUM($V39:BN39),0)</f>
        <v>0</v>
      </c>
      <c r="BO43" s="294">
        <f>IFERROR(SUM($V41:BO41)/SUM($V39:BO39),0)</f>
        <v>0</v>
      </c>
      <c r="BP43" s="294">
        <f>IFERROR(SUM($V41:BP41)/SUM($V39:BP39),0)</f>
        <v>0</v>
      </c>
      <c r="BQ43" s="294">
        <f>IFERROR(SUM($V41:BQ41)/SUM($V39:BQ39),0)</f>
        <v>0</v>
      </c>
      <c r="BR43" s="294">
        <f>IFERROR(SUM($V41:BR41)/SUM($V39:BR39),0)</f>
        <v>0</v>
      </c>
      <c r="BS43" s="294">
        <f>IFERROR(SUM($V41:BS41)/SUM($V39:BS39),0)</f>
        <v>0</v>
      </c>
      <c r="BT43" s="294">
        <f>IFERROR(SUM($V41:BT41)/SUM($V39:BT39),0)</f>
        <v>0</v>
      </c>
      <c r="BU43" s="294">
        <f>IFERROR(SUM($V41:BU41)/SUM($V39:BU39),0)</f>
        <v>0</v>
      </c>
      <c r="BV43" s="294">
        <f>IFERROR(SUM($V41:BV41)/SUM($V39:BV39),0)</f>
        <v>0</v>
      </c>
      <c r="BW43" s="294">
        <f>IFERROR(SUM($V41:BW41)/SUM($V39:BW39),0)</f>
        <v>0</v>
      </c>
      <c r="BX43" s="294">
        <f>IFERROR(SUM($V41:BX41)/SUM($V39:BX39),0)</f>
        <v>0</v>
      </c>
      <c r="BY43" s="294">
        <f>IFERROR(SUM($V41:BY41)/SUM($V39:BY39),0)</f>
        <v>0</v>
      </c>
      <c r="BZ43" s="294">
        <f>IFERROR(SUM($V41:BZ41)/SUM($V39:BZ39),0)</f>
        <v>0</v>
      </c>
      <c r="CA43" s="294">
        <f>IFERROR(SUM($V41:CA41)/SUM($V39:CA39),0)</f>
        <v>0</v>
      </c>
      <c r="CB43" s="294">
        <f>IFERROR(SUM($V41:CB41)/SUM($V39:CB39),0)</f>
        <v>0</v>
      </c>
      <c r="CC43" s="294">
        <f>IFERROR(SUM($V41:CC41)/SUM($V39:CC39),0)</f>
        <v>0</v>
      </c>
      <c r="CD43" s="294">
        <f>IFERROR(SUM($V41:CD41)/SUM($V39:CD39),0)</f>
        <v>0</v>
      </c>
      <c r="CE43" s="294">
        <f>IFERROR(SUM($V41:CE41)/SUM($V39:CE39),0)</f>
        <v>0</v>
      </c>
      <c r="CF43" s="294">
        <f>IFERROR(SUM($V41:CF41)/SUM($V39:CF39),0)</f>
        <v>0</v>
      </c>
      <c r="CG43" s="294">
        <f>IFERROR(SUM($V41:CG41)/SUM($V39:CG39),0)</f>
        <v>0</v>
      </c>
      <c r="CH43" s="294">
        <f>IFERROR(SUM($V41:CH41)/SUM($V39:CH39),0)</f>
        <v>0</v>
      </c>
      <c r="CI43" s="294">
        <f>IFERROR(SUM($V41:CI41)/SUM($V39:CI39),0)</f>
        <v>0</v>
      </c>
      <c r="CJ43" s="294">
        <f>IFERROR(SUM($V41:CJ41)/SUM($V39:CJ39),0)</f>
        <v>0</v>
      </c>
      <c r="CK43" s="294">
        <f>IFERROR(SUM($V41:CK41)/SUM($V39:CK39),0)</f>
        <v>0</v>
      </c>
      <c r="CL43" s="294">
        <f>IFERROR(SUM($V41:CL41)/SUM($V39:CL39),0)</f>
        <v>0</v>
      </c>
      <c r="CM43" s="294">
        <f>IFERROR(SUM($V41:CM41)/SUM($V39:CM39),0)</f>
        <v>0</v>
      </c>
      <c r="CN43" s="294">
        <f>IFERROR(SUM($V41:CN41)/SUM($V39:CN39),0)</f>
        <v>0</v>
      </c>
      <c r="CO43" s="294">
        <f>IFERROR(SUM($V41:CO41)/SUM($V39:CO39),0)</f>
        <v>0</v>
      </c>
      <c r="CP43" s="294">
        <f>IFERROR(SUM($V41:CP41)/SUM($V39:CP39),0)</f>
        <v>0</v>
      </c>
      <c r="CQ43" s="294">
        <f>IFERROR(SUM($V41:CQ41)/SUM($V39:CQ39),0)</f>
        <v>0</v>
      </c>
      <c r="CR43" s="294">
        <f>IFERROR(SUM($V41:CR41)/SUM($V39:CR39),0)</f>
        <v>0</v>
      </c>
      <c r="CS43" s="294">
        <f>IFERROR(SUM($V41:CS41)/SUM($V39:CS39),0)</f>
        <v>0</v>
      </c>
      <c r="CT43" s="294">
        <f>IFERROR(SUM($V41:CT41)/SUM($V39:CT39),0)</f>
        <v>0</v>
      </c>
      <c r="CU43" s="294">
        <f>IFERROR(SUM($V41:CU41)/SUM($V39:CU39),0)</f>
        <v>0</v>
      </c>
      <c r="CV43" s="294">
        <f>IFERROR(SUM($V41:CV41)/SUM($V39:CV39),0)</f>
        <v>0</v>
      </c>
      <c r="CW43" s="294">
        <f>IFERROR(SUM($V41:CW41)/SUM($V39:CW39),0)</f>
        <v>0</v>
      </c>
      <c r="CX43" s="294">
        <f>IFERROR(SUM($V41:CX41)/SUM($V39:CX39),0)</f>
        <v>0</v>
      </c>
      <c r="CY43" s="294">
        <f>IFERROR(SUM($V41:CY41)/SUM($V39:CY39),0)</f>
        <v>0</v>
      </c>
      <c r="CZ43" s="294">
        <f>IFERROR(SUM($V41:CZ41)/SUM($V39:CZ39),0)</f>
        <v>0</v>
      </c>
      <c r="DA43" s="294">
        <f>IFERROR(SUM($V41:DA41)/SUM($V39:DA39),0)</f>
        <v>0</v>
      </c>
      <c r="DB43" s="294">
        <f>IFERROR(SUM($V41:DB41)/SUM($V39:DB39),0)</f>
        <v>0</v>
      </c>
      <c r="DC43" s="294">
        <f>IFERROR(SUM($V41:DC41)/SUM($V39:DC39),0)</f>
        <v>0</v>
      </c>
      <c r="DD43" s="294">
        <f>IFERROR(SUM($V41:DD41)/SUM($V39:DD39),0)</f>
        <v>0</v>
      </c>
      <c r="DE43" s="294">
        <f>IFERROR(SUM($V41:DE41)/SUM($V39:DE39),0)</f>
        <v>0</v>
      </c>
      <c r="DF43" s="294">
        <f>IFERROR(SUM($V41:DF41)/SUM($V39:DF39),0)</f>
        <v>0</v>
      </c>
      <c r="DG43" s="294">
        <f>IFERROR(SUM($V41:DG41)/SUM($V39:DG39),0)</f>
        <v>0</v>
      </c>
      <c r="DH43" s="294">
        <f>IFERROR(SUM($V41:DH41)/SUM($V39:DH39),0)</f>
        <v>0</v>
      </c>
      <c r="DI43" s="294">
        <f>IFERROR(SUM($V41:DI41)/SUM($V39:DI39),0)</f>
        <v>0</v>
      </c>
      <c r="DJ43" s="294">
        <f>IFERROR(SUM($V41:DJ41)/SUM($V39:DJ39),0)</f>
        <v>0</v>
      </c>
      <c r="DK43" s="294">
        <f>IFERROR(SUM($V41:DK41)/SUM($V39:DK39),0)</f>
        <v>0</v>
      </c>
      <c r="DL43" s="294">
        <f>IFERROR(SUM($V41:DL41)/SUM($V39:DL39),0)</f>
        <v>0</v>
      </c>
      <c r="DM43" s="294">
        <f>IFERROR(SUM($V41:DM41)/SUM($V39:DM39),0)</f>
        <v>0</v>
      </c>
      <c r="DN43" s="294">
        <f>IFERROR(SUM($V41:DN41)/SUM($V39:DN39),0)</f>
        <v>0</v>
      </c>
      <c r="DO43" s="294">
        <f>IFERROR(SUM($V41:DO41)/SUM($V39:DO39),0)</f>
        <v>0</v>
      </c>
      <c r="DP43" s="294">
        <f>IFERROR(SUM($V41:DP41)/SUM($V39:DP39),0)</f>
        <v>0</v>
      </c>
      <c r="DQ43" s="294">
        <f>IFERROR(SUM($V41:DQ41)/SUM($V39:DQ39),0)</f>
        <v>0</v>
      </c>
      <c r="DR43" s="294">
        <f>IFERROR(SUM($V41:DR41)/SUM($V39:DR39),0)</f>
        <v>0</v>
      </c>
      <c r="DS43" s="294">
        <f>IFERROR(SUM($V41:DS41)/SUM($V39:DS39),0)</f>
        <v>0</v>
      </c>
      <c r="DT43" s="294">
        <f>IFERROR(SUM($V41:DT41)/SUM($V39:DT39),0)</f>
        <v>0</v>
      </c>
      <c r="DU43" s="294">
        <f>IFERROR(SUM($V41:DU41)/SUM($V39:DU39),0)</f>
        <v>0</v>
      </c>
      <c r="DV43" s="294">
        <f>IFERROR(SUM($V41:DV41)/SUM($V39:DV39),0)</f>
        <v>0</v>
      </c>
      <c r="DW43" s="294">
        <f>IFERROR(SUM($V41:DW41)/SUM($V39:DW39),0)</f>
        <v>0</v>
      </c>
      <c r="DX43" s="294">
        <f>IFERROR(SUM($V41:DX41)/SUM($V39:DX39),0)</f>
        <v>0</v>
      </c>
      <c r="DY43" s="294">
        <f>IFERROR(SUM($V41:DY41)/SUM($V39:DY39),0)</f>
        <v>0</v>
      </c>
      <c r="DZ43" s="294">
        <f>IFERROR(SUM($V41:DZ41)/SUM($V39:DZ39),0)</f>
        <v>0</v>
      </c>
      <c r="EA43" s="294">
        <f>IFERROR(SUM($V41:EA41)/SUM($V39:EA39),0)</f>
        <v>0</v>
      </c>
      <c r="EB43" s="294">
        <f>IFERROR(SUM($V41:EB41)/SUM($V39:EB39),0)</f>
        <v>0</v>
      </c>
      <c r="EC43" s="294">
        <f>IFERROR(SUM($V41:EC41)/SUM($V39:EC39),0)</f>
        <v>0</v>
      </c>
      <c r="ED43" s="295">
        <f>IFERROR(SUM($V41:ED41)/SUM($V39:ED39),0)</f>
        <v>0</v>
      </c>
    </row>
    <row r="44" spans="2:134" ht="16.05" customHeight="1" x14ac:dyDescent="0.25">
      <c r="B44" s="1042" t="str">
        <f>'B2-规划信息'!AK33</f>
        <v/>
      </c>
      <c r="C44" s="288" t="str">
        <f>IF($B44="","",$B$9)</f>
        <v/>
      </c>
      <c r="D44" s="288" t="str">
        <f>IF($B44="","",VLOOKUP($B44,'B2-规划信息'!$W$28:$Y$47,2,0))</f>
        <v/>
      </c>
      <c r="E44" s="288" t="str">
        <f>IF($B44="","",VLOOKUP($B44,'B2-规划信息'!$W$28:$Y$47,3,0))</f>
        <v/>
      </c>
      <c r="F44" s="239" t="str">
        <f>"签约"&amp;IF(D44="车位","个数","面积")</f>
        <v>签约面积</v>
      </c>
      <c r="G44" s="253" t="s">
        <v>352</v>
      </c>
      <c r="H44" s="991">
        <f>SUMIFS('B4-1销售回款【输入】'!L$4:L$123,'B4-1销售回款【输入】'!$C$4:$C$123,$C44,'B4-1销售回款【输入】'!$D$4:$D$123,$D44,'B4-1销售回款【输入】'!$E$4:$E$123,$E44,'B4-1销售回款【输入】'!$J$4:$J$123,$F44)</f>
        <v>0</v>
      </c>
      <c r="I44" s="278">
        <f>J44-H44</f>
        <v>0</v>
      </c>
      <c r="J44" s="988">
        <f>SUM(V44:ED44)</f>
        <v>0</v>
      </c>
      <c r="K44" s="463">
        <f ca="1">SUM(OFFSET(V44,,,1,MATCH('B1-基本信息'!$C$12,$V$3:$ED$3,1)))</f>
        <v>0</v>
      </c>
      <c r="L44" s="279">
        <f>SUMIF($V$1:$ED$1,L$3,$V44:$ED44)</f>
        <v>0</v>
      </c>
      <c r="M44" s="278">
        <f t="shared" ref="M44:U45" si="546">SUMIF($V$1:$ED$1,M$3,$V44:$ED44)</f>
        <v>0</v>
      </c>
      <c r="N44" s="278">
        <f t="shared" si="546"/>
        <v>0</v>
      </c>
      <c r="O44" s="278">
        <f t="shared" si="546"/>
        <v>0</v>
      </c>
      <c r="P44" s="278">
        <f t="shared" si="546"/>
        <v>0</v>
      </c>
      <c r="Q44" s="278">
        <f t="shared" si="546"/>
        <v>0</v>
      </c>
      <c r="R44" s="278">
        <f t="shared" si="546"/>
        <v>0</v>
      </c>
      <c r="S44" s="278">
        <f t="shared" si="546"/>
        <v>0</v>
      </c>
      <c r="T44" s="278">
        <f t="shared" si="546"/>
        <v>0</v>
      </c>
      <c r="U44" s="280">
        <f t="shared" si="546"/>
        <v>0</v>
      </c>
      <c r="V44" s="281">
        <f>SUMIFS('B4-1销售回款【输入】'!Y$4:Y$123,'B4-1销售回款【输入】'!$C$4:$C$123,$C44,'B4-1销售回款【输入】'!$D$4:$D$123,$D44,'B4-1销售回款【输入】'!$E$4:$E$123,$E44,'B4-1销售回款【输入】'!$J$4:$J$123,$F44)</f>
        <v>0</v>
      </c>
      <c r="W44" s="278">
        <f>SUMIFS('B4-1销售回款【输入】'!Z$4:Z$123,'B4-1销售回款【输入】'!$C$4:$C$123,$C44,'B4-1销售回款【输入】'!$D$4:$D$123,$D44,'B4-1销售回款【输入】'!$E$4:$E$123,$E44,'B4-1销售回款【输入】'!$J$4:$J$123,$F44)</f>
        <v>0</v>
      </c>
      <c r="X44" s="278">
        <f>SUMIFS('B4-1销售回款【输入】'!AA$4:AA$123,'B4-1销售回款【输入】'!$C$4:$C$123,$C44,'B4-1销售回款【输入】'!$D$4:$D$123,$D44,'B4-1销售回款【输入】'!$E$4:$E$123,$E44,'B4-1销售回款【输入】'!$J$4:$J$123,$F44)</f>
        <v>0</v>
      </c>
      <c r="Y44" s="278">
        <f>SUMIFS('B4-1销售回款【输入】'!AB$4:AB$123,'B4-1销售回款【输入】'!$C$4:$C$123,$C44,'B4-1销售回款【输入】'!$D$4:$D$123,$D44,'B4-1销售回款【输入】'!$E$4:$E$123,$E44,'B4-1销售回款【输入】'!$J$4:$J$123,$F44)</f>
        <v>0</v>
      </c>
      <c r="Z44" s="278">
        <f>SUMIFS('B4-1销售回款【输入】'!AC$4:AC$123,'B4-1销售回款【输入】'!$C$4:$C$123,$C44,'B4-1销售回款【输入】'!$D$4:$D$123,$D44,'B4-1销售回款【输入】'!$E$4:$E$123,$E44,'B4-1销售回款【输入】'!$J$4:$J$123,$F44)</f>
        <v>0</v>
      </c>
      <c r="AA44" s="278">
        <f>SUMIFS('B4-1销售回款【输入】'!AD$4:AD$123,'B4-1销售回款【输入】'!$C$4:$C$123,$C44,'B4-1销售回款【输入】'!$D$4:$D$123,$D44,'B4-1销售回款【输入】'!$E$4:$E$123,$E44,'B4-1销售回款【输入】'!$J$4:$J$123,$F44)</f>
        <v>0</v>
      </c>
      <c r="AB44" s="278">
        <f>SUMIFS('B4-1销售回款【输入】'!AE$4:AE$123,'B4-1销售回款【输入】'!$C$4:$C$123,$C44,'B4-1销售回款【输入】'!$D$4:$D$123,$D44,'B4-1销售回款【输入】'!$E$4:$E$123,$E44,'B4-1销售回款【输入】'!$J$4:$J$123,$F44)</f>
        <v>0</v>
      </c>
      <c r="AC44" s="278">
        <f>SUMIFS('B4-1销售回款【输入】'!AF$4:AF$123,'B4-1销售回款【输入】'!$C$4:$C$123,$C44,'B4-1销售回款【输入】'!$D$4:$D$123,$D44,'B4-1销售回款【输入】'!$E$4:$E$123,$E44,'B4-1销售回款【输入】'!$J$4:$J$123,$F44)</f>
        <v>0</v>
      </c>
      <c r="AD44" s="278">
        <f>SUMIFS('B4-1销售回款【输入】'!AG$4:AG$123,'B4-1销售回款【输入】'!$C$4:$C$123,$C44,'B4-1销售回款【输入】'!$D$4:$D$123,$D44,'B4-1销售回款【输入】'!$E$4:$E$123,$E44,'B4-1销售回款【输入】'!$J$4:$J$123,$F44)</f>
        <v>0</v>
      </c>
      <c r="AE44" s="278">
        <f>SUMIFS('B4-1销售回款【输入】'!AH$4:AH$123,'B4-1销售回款【输入】'!$C$4:$C$123,$C44,'B4-1销售回款【输入】'!$D$4:$D$123,$D44,'B4-1销售回款【输入】'!$E$4:$E$123,$E44,'B4-1销售回款【输入】'!$J$4:$J$123,$F44)</f>
        <v>0</v>
      </c>
      <c r="AF44" s="278">
        <f>SUMIFS('B4-1销售回款【输入】'!AI$4:AI$123,'B4-1销售回款【输入】'!$C$4:$C$123,$C44,'B4-1销售回款【输入】'!$D$4:$D$123,$D44,'B4-1销售回款【输入】'!$E$4:$E$123,$E44,'B4-1销售回款【输入】'!$J$4:$J$123,$F44)</f>
        <v>0</v>
      </c>
      <c r="AG44" s="278">
        <f>SUMIFS('B4-1销售回款【输入】'!AJ$4:AJ$123,'B4-1销售回款【输入】'!$C$4:$C$123,$C44,'B4-1销售回款【输入】'!$D$4:$D$123,$D44,'B4-1销售回款【输入】'!$E$4:$E$123,$E44,'B4-1销售回款【输入】'!$J$4:$J$123,$F44)</f>
        <v>0</v>
      </c>
      <c r="AH44" s="278">
        <f>SUMIFS('B4-1销售回款【输入】'!AK$4:AK$123,'B4-1销售回款【输入】'!$C$4:$C$123,$C44,'B4-1销售回款【输入】'!$D$4:$D$123,$D44,'B4-1销售回款【输入】'!$E$4:$E$123,$E44,'B4-1销售回款【输入】'!$J$4:$J$123,$F44)</f>
        <v>0</v>
      </c>
      <c r="AI44" s="278">
        <f>SUMIFS('B4-1销售回款【输入】'!AL$4:AL$123,'B4-1销售回款【输入】'!$C$4:$C$123,$C44,'B4-1销售回款【输入】'!$D$4:$D$123,$D44,'B4-1销售回款【输入】'!$E$4:$E$123,$E44,'B4-1销售回款【输入】'!$J$4:$J$123,$F44)</f>
        <v>0</v>
      </c>
      <c r="AJ44" s="278">
        <f>SUMIFS('B4-1销售回款【输入】'!AM$4:AM$123,'B4-1销售回款【输入】'!$C$4:$C$123,$C44,'B4-1销售回款【输入】'!$D$4:$D$123,$D44,'B4-1销售回款【输入】'!$E$4:$E$123,$E44,'B4-1销售回款【输入】'!$J$4:$J$123,$F44)</f>
        <v>0</v>
      </c>
      <c r="AK44" s="278">
        <f>SUMIFS('B4-1销售回款【输入】'!AN$4:AN$123,'B4-1销售回款【输入】'!$C$4:$C$123,$C44,'B4-1销售回款【输入】'!$D$4:$D$123,$D44,'B4-1销售回款【输入】'!$E$4:$E$123,$E44,'B4-1销售回款【输入】'!$J$4:$J$123,$F44)</f>
        <v>0</v>
      </c>
      <c r="AL44" s="278">
        <f>SUMIFS('B4-1销售回款【输入】'!AO$4:AO$123,'B4-1销售回款【输入】'!$C$4:$C$123,$C44,'B4-1销售回款【输入】'!$D$4:$D$123,$D44,'B4-1销售回款【输入】'!$E$4:$E$123,$E44,'B4-1销售回款【输入】'!$J$4:$J$123,$F44)</f>
        <v>0</v>
      </c>
      <c r="AM44" s="278">
        <f>SUMIFS('B4-1销售回款【输入】'!AP$4:AP$123,'B4-1销售回款【输入】'!$C$4:$C$123,$C44,'B4-1销售回款【输入】'!$D$4:$D$123,$D44,'B4-1销售回款【输入】'!$E$4:$E$123,$E44,'B4-1销售回款【输入】'!$J$4:$J$123,$F44)</f>
        <v>0</v>
      </c>
      <c r="AN44" s="278">
        <f>SUMIFS('B4-1销售回款【输入】'!AQ$4:AQ$123,'B4-1销售回款【输入】'!$C$4:$C$123,$C44,'B4-1销售回款【输入】'!$D$4:$D$123,$D44,'B4-1销售回款【输入】'!$E$4:$E$123,$E44,'B4-1销售回款【输入】'!$J$4:$J$123,$F44)</f>
        <v>0</v>
      </c>
      <c r="AO44" s="278">
        <f>SUMIFS('B4-1销售回款【输入】'!AR$4:AR$123,'B4-1销售回款【输入】'!$C$4:$C$123,$C44,'B4-1销售回款【输入】'!$D$4:$D$123,$D44,'B4-1销售回款【输入】'!$E$4:$E$123,$E44,'B4-1销售回款【输入】'!$J$4:$J$123,$F44)</f>
        <v>0</v>
      </c>
      <c r="AP44" s="278">
        <f>SUMIFS('B4-1销售回款【输入】'!AS$4:AS$123,'B4-1销售回款【输入】'!$C$4:$C$123,$C44,'B4-1销售回款【输入】'!$D$4:$D$123,$D44,'B4-1销售回款【输入】'!$E$4:$E$123,$E44,'B4-1销售回款【输入】'!$J$4:$J$123,$F44)</f>
        <v>0</v>
      </c>
      <c r="AQ44" s="278">
        <f>SUMIFS('B4-1销售回款【输入】'!AT$4:AT$123,'B4-1销售回款【输入】'!$C$4:$C$123,$C44,'B4-1销售回款【输入】'!$D$4:$D$123,$D44,'B4-1销售回款【输入】'!$E$4:$E$123,$E44,'B4-1销售回款【输入】'!$J$4:$J$123,$F44)</f>
        <v>0</v>
      </c>
      <c r="AR44" s="278">
        <f>SUMIFS('B4-1销售回款【输入】'!AU$4:AU$123,'B4-1销售回款【输入】'!$C$4:$C$123,$C44,'B4-1销售回款【输入】'!$D$4:$D$123,$D44,'B4-1销售回款【输入】'!$E$4:$E$123,$E44,'B4-1销售回款【输入】'!$J$4:$J$123,$F44)</f>
        <v>0</v>
      </c>
      <c r="AS44" s="278">
        <f>SUMIFS('B4-1销售回款【输入】'!AV$4:AV$123,'B4-1销售回款【输入】'!$C$4:$C$123,$C44,'B4-1销售回款【输入】'!$D$4:$D$123,$D44,'B4-1销售回款【输入】'!$E$4:$E$123,$E44,'B4-1销售回款【输入】'!$J$4:$J$123,$F44)</f>
        <v>0</v>
      </c>
      <c r="AT44" s="278">
        <f>SUMIFS('B4-1销售回款【输入】'!AW$4:AW$123,'B4-1销售回款【输入】'!$C$4:$C$123,$C44,'B4-1销售回款【输入】'!$D$4:$D$123,$D44,'B4-1销售回款【输入】'!$E$4:$E$123,$E44,'B4-1销售回款【输入】'!$J$4:$J$123,$F44)</f>
        <v>0</v>
      </c>
      <c r="AU44" s="278">
        <f>SUMIFS('B4-1销售回款【输入】'!AX$4:AX$123,'B4-1销售回款【输入】'!$C$4:$C$123,$C44,'B4-1销售回款【输入】'!$D$4:$D$123,$D44,'B4-1销售回款【输入】'!$E$4:$E$123,$E44,'B4-1销售回款【输入】'!$J$4:$J$123,$F44)</f>
        <v>0</v>
      </c>
      <c r="AV44" s="278">
        <f>SUMIFS('B4-1销售回款【输入】'!AY$4:AY$123,'B4-1销售回款【输入】'!$C$4:$C$123,$C44,'B4-1销售回款【输入】'!$D$4:$D$123,$D44,'B4-1销售回款【输入】'!$E$4:$E$123,$E44,'B4-1销售回款【输入】'!$J$4:$J$123,$F44)</f>
        <v>0</v>
      </c>
      <c r="AW44" s="278">
        <f>SUMIFS('B4-1销售回款【输入】'!AZ$4:AZ$123,'B4-1销售回款【输入】'!$C$4:$C$123,$C44,'B4-1销售回款【输入】'!$D$4:$D$123,$D44,'B4-1销售回款【输入】'!$E$4:$E$123,$E44,'B4-1销售回款【输入】'!$J$4:$J$123,$F44)</f>
        <v>0</v>
      </c>
      <c r="AX44" s="278">
        <f>SUMIFS('B4-1销售回款【输入】'!BA$4:BA$123,'B4-1销售回款【输入】'!$C$4:$C$123,$C44,'B4-1销售回款【输入】'!$D$4:$D$123,$D44,'B4-1销售回款【输入】'!$E$4:$E$123,$E44,'B4-1销售回款【输入】'!$J$4:$J$123,$F44)</f>
        <v>0</v>
      </c>
      <c r="AY44" s="278">
        <f>SUMIFS('B4-1销售回款【输入】'!BB$4:BB$123,'B4-1销售回款【输入】'!$C$4:$C$123,$C44,'B4-1销售回款【输入】'!$D$4:$D$123,$D44,'B4-1销售回款【输入】'!$E$4:$E$123,$E44,'B4-1销售回款【输入】'!$J$4:$J$123,$F44)</f>
        <v>0</v>
      </c>
      <c r="AZ44" s="278">
        <f>SUMIFS('B4-1销售回款【输入】'!BC$4:BC$123,'B4-1销售回款【输入】'!$C$4:$C$123,$C44,'B4-1销售回款【输入】'!$D$4:$D$123,$D44,'B4-1销售回款【输入】'!$E$4:$E$123,$E44,'B4-1销售回款【输入】'!$J$4:$J$123,$F44)</f>
        <v>0</v>
      </c>
      <c r="BA44" s="278">
        <f>SUMIFS('B4-1销售回款【输入】'!BD$4:BD$123,'B4-1销售回款【输入】'!$C$4:$C$123,$C44,'B4-1销售回款【输入】'!$D$4:$D$123,$D44,'B4-1销售回款【输入】'!$E$4:$E$123,$E44,'B4-1销售回款【输入】'!$J$4:$J$123,$F44)</f>
        <v>0</v>
      </c>
      <c r="BB44" s="278">
        <f>SUMIFS('B4-1销售回款【输入】'!BE$4:BE$123,'B4-1销售回款【输入】'!$C$4:$C$123,$C44,'B4-1销售回款【输入】'!$D$4:$D$123,$D44,'B4-1销售回款【输入】'!$E$4:$E$123,$E44,'B4-1销售回款【输入】'!$J$4:$J$123,$F44)</f>
        <v>0</v>
      </c>
      <c r="BC44" s="278">
        <f>SUMIFS('B4-1销售回款【输入】'!BF$4:BF$123,'B4-1销售回款【输入】'!$C$4:$C$123,$C44,'B4-1销售回款【输入】'!$D$4:$D$123,$D44,'B4-1销售回款【输入】'!$E$4:$E$123,$E44,'B4-1销售回款【输入】'!$J$4:$J$123,$F44)</f>
        <v>0</v>
      </c>
      <c r="BD44" s="278">
        <f>SUMIFS('B4-1销售回款【输入】'!BG$4:BG$123,'B4-1销售回款【输入】'!$C$4:$C$123,$C44,'B4-1销售回款【输入】'!$D$4:$D$123,$D44,'B4-1销售回款【输入】'!$E$4:$E$123,$E44,'B4-1销售回款【输入】'!$J$4:$J$123,$F44)</f>
        <v>0</v>
      </c>
      <c r="BE44" s="278">
        <f>SUMIFS('B4-1销售回款【输入】'!BH$4:BH$123,'B4-1销售回款【输入】'!$C$4:$C$123,$C44,'B4-1销售回款【输入】'!$D$4:$D$123,$D44,'B4-1销售回款【输入】'!$E$4:$E$123,$E44,'B4-1销售回款【输入】'!$J$4:$J$123,$F44)</f>
        <v>0</v>
      </c>
      <c r="BF44" s="278">
        <f>SUMIFS('B4-1销售回款【输入】'!BI$4:BI$123,'B4-1销售回款【输入】'!$C$4:$C$123,$C44,'B4-1销售回款【输入】'!$D$4:$D$123,$D44,'B4-1销售回款【输入】'!$E$4:$E$123,$E44,'B4-1销售回款【输入】'!$J$4:$J$123,$F44)</f>
        <v>0</v>
      </c>
      <c r="BG44" s="278">
        <f>SUMIFS('B4-1销售回款【输入】'!BJ$4:BJ$123,'B4-1销售回款【输入】'!$C$4:$C$123,$C44,'B4-1销售回款【输入】'!$D$4:$D$123,$D44,'B4-1销售回款【输入】'!$E$4:$E$123,$E44,'B4-1销售回款【输入】'!$J$4:$J$123,$F44)</f>
        <v>0</v>
      </c>
      <c r="BH44" s="278">
        <f>SUMIFS('B4-1销售回款【输入】'!BK$4:BK$123,'B4-1销售回款【输入】'!$C$4:$C$123,$C44,'B4-1销售回款【输入】'!$D$4:$D$123,$D44,'B4-1销售回款【输入】'!$E$4:$E$123,$E44,'B4-1销售回款【输入】'!$J$4:$J$123,$F44)</f>
        <v>0</v>
      </c>
      <c r="BI44" s="278">
        <f>SUMIFS('B4-1销售回款【输入】'!BL$4:BL$123,'B4-1销售回款【输入】'!$C$4:$C$123,$C44,'B4-1销售回款【输入】'!$D$4:$D$123,$D44,'B4-1销售回款【输入】'!$E$4:$E$123,$E44,'B4-1销售回款【输入】'!$J$4:$J$123,$F44)</f>
        <v>0</v>
      </c>
      <c r="BJ44" s="278">
        <f>SUMIFS('B4-1销售回款【输入】'!BM$4:BM$123,'B4-1销售回款【输入】'!$C$4:$C$123,$C44,'B4-1销售回款【输入】'!$D$4:$D$123,$D44,'B4-1销售回款【输入】'!$E$4:$E$123,$E44,'B4-1销售回款【输入】'!$J$4:$J$123,$F44)</f>
        <v>0</v>
      </c>
      <c r="BK44" s="278">
        <f>SUMIFS('B4-1销售回款【输入】'!BN$4:BN$123,'B4-1销售回款【输入】'!$C$4:$C$123,$C44,'B4-1销售回款【输入】'!$D$4:$D$123,$D44,'B4-1销售回款【输入】'!$E$4:$E$123,$E44,'B4-1销售回款【输入】'!$J$4:$J$123,$F44)</f>
        <v>0</v>
      </c>
      <c r="BL44" s="278">
        <f>SUMIFS('B4-1销售回款【输入】'!BO$4:BO$123,'B4-1销售回款【输入】'!$C$4:$C$123,$C44,'B4-1销售回款【输入】'!$D$4:$D$123,$D44,'B4-1销售回款【输入】'!$E$4:$E$123,$E44,'B4-1销售回款【输入】'!$J$4:$J$123,$F44)</f>
        <v>0</v>
      </c>
      <c r="BM44" s="278">
        <f>SUMIFS('B4-1销售回款【输入】'!BP$4:BP$123,'B4-1销售回款【输入】'!$C$4:$C$123,$C44,'B4-1销售回款【输入】'!$D$4:$D$123,$D44,'B4-1销售回款【输入】'!$E$4:$E$123,$E44,'B4-1销售回款【输入】'!$J$4:$J$123,$F44)</f>
        <v>0</v>
      </c>
      <c r="BN44" s="278">
        <f>SUMIFS('B4-1销售回款【输入】'!BQ$4:BQ$123,'B4-1销售回款【输入】'!$C$4:$C$123,$C44,'B4-1销售回款【输入】'!$D$4:$D$123,$D44,'B4-1销售回款【输入】'!$E$4:$E$123,$E44,'B4-1销售回款【输入】'!$J$4:$J$123,$F44)</f>
        <v>0</v>
      </c>
      <c r="BO44" s="278">
        <f>SUMIFS('B4-1销售回款【输入】'!BR$4:BR$123,'B4-1销售回款【输入】'!$C$4:$C$123,$C44,'B4-1销售回款【输入】'!$D$4:$D$123,$D44,'B4-1销售回款【输入】'!$E$4:$E$123,$E44,'B4-1销售回款【输入】'!$J$4:$J$123,$F44)</f>
        <v>0</v>
      </c>
      <c r="BP44" s="278">
        <f>SUMIFS('B4-1销售回款【输入】'!BS$4:BS$123,'B4-1销售回款【输入】'!$C$4:$C$123,$C44,'B4-1销售回款【输入】'!$D$4:$D$123,$D44,'B4-1销售回款【输入】'!$E$4:$E$123,$E44,'B4-1销售回款【输入】'!$J$4:$J$123,$F44)</f>
        <v>0</v>
      </c>
      <c r="BQ44" s="278">
        <f>SUMIFS('B4-1销售回款【输入】'!BT$4:BT$123,'B4-1销售回款【输入】'!$C$4:$C$123,$C44,'B4-1销售回款【输入】'!$D$4:$D$123,$D44,'B4-1销售回款【输入】'!$E$4:$E$123,$E44,'B4-1销售回款【输入】'!$J$4:$J$123,$F44)</f>
        <v>0</v>
      </c>
      <c r="BR44" s="278">
        <f>SUMIFS('B4-1销售回款【输入】'!BU$4:BU$123,'B4-1销售回款【输入】'!$C$4:$C$123,$C44,'B4-1销售回款【输入】'!$D$4:$D$123,$D44,'B4-1销售回款【输入】'!$E$4:$E$123,$E44,'B4-1销售回款【输入】'!$J$4:$J$123,$F44)</f>
        <v>0</v>
      </c>
      <c r="BS44" s="278">
        <f>SUMIFS('B4-1销售回款【输入】'!BV$4:BV$123,'B4-1销售回款【输入】'!$C$4:$C$123,$C44,'B4-1销售回款【输入】'!$D$4:$D$123,$D44,'B4-1销售回款【输入】'!$E$4:$E$123,$E44,'B4-1销售回款【输入】'!$J$4:$J$123,$F44)</f>
        <v>0</v>
      </c>
      <c r="BT44" s="278">
        <f>SUMIFS('B4-1销售回款【输入】'!BW$4:BW$123,'B4-1销售回款【输入】'!$C$4:$C$123,$C44,'B4-1销售回款【输入】'!$D$4:$D$123,$D44,'B4-1销售回款【输入】'!$E$4:$E$123,$E44,'B4-1销售回款【输入】'!$J$4:$J$123,$F44)</f>
        <v>0</v>
      </c>
      <c r="BU44" s="278">
        <f>SUMIFS('B4-1销售回款【输入】'!BX$4:BX$123,'B4-1销售回款【输入】'!$C$4:$C$123,$C44,'B4-1销售回款【输入】'!$D$4:$D$123,$D44,'B4-1销售回款【输入】'!$E$4:$E$123,$E44,'B4-1销售回款【输入】'!$J$4:$J$123,$F44)</f>
        <v>0</v>
      </c>
      <c r="BV44" s="278">
        <f>SUMIFS('B4-1销售回款【输入】'!BY$4:BY$123,'B4-1销售回款【输入】'!$C$4:$C$123,$C44,'B4-1销售回款【输入】'!$D$4:$D$123,$D44,'B4-1销售回款【输入】'!$E$4:$E$123,$E44,'B4-1销售回款【输入】'!$J$4:$J$123,$F44)</f>
        <v>0</v>
      </c>
      <c r="BW44" s="278">
        <f>SUMIFS('B4-1销售回款【输入】'!BZ$4:BZ$123,'B4-1销售回款【输入】'!$C$4:$C$123,$C44,'B4-1销售回款【输入】'!$D$4:$D$123,$D44,'B4-1销售回款【输入】'!$E$4:$E$123,$E44,'B4-1销售回款【输入】'!$J$4:$J$123,$F44)</f>
        <v>0</v>
      </c>
      <c r="BX44" s="278">
        <f>SUMIFS('B4-1销售回款【输入】'!CA$4:CA$123,'B4-1销售回款【输入】'!$C$4:$C$123,$C44,'B4-1销售回款【输入】'!$D$4:$D$123,$D44,'B4-1销售回款【输入】'!$E$4:$E$123,$E44,'B4-1销售回款【输入】'!$J$4:$J$123,$F44)</f>
        <v>0</v>
      </c>
      <c r="BY44" s="278">
        <f>SUMIFS('B4-1销售回款【输入】'!CB$4:CB$123,'B4-1销售回款【输入】'!$C$4:$C$123,$C44,'B4-1销售回款【输入】'!$D$4:$D$123,$D44,'B4-1销售回款【输入】'!$E$4:$E$123,$E44,'B4-1销售回款【输入】'!$J$4:$J$123,$F44)</f>
        <v>0</v>
      </c>
      <c r="BZ44" s="278">
        <f>SUMIFS('B4-1销售回款【输入】'!CC$4:CC$123,'B4-1销售回款【输入】'!$C$4:$C$123,$C44,'B4-1销售回款【输入】'!$D$4:$D$123,$D44,'B4-1销售回款【输入】'!$E$4:$E$123,$E44,'B4-1销售回款【输入】'!$J$4:$J$123,$F44)</f>
        <v>0</v>
      </c>
      <c r="CA44" s="278">
        <f>SUMIFS('B4-1销售回款【输入】'!CD$4:CD$123,'B4-1销售回款【输入】'!$C$4:$C$123,$C44,'B4-1销售回款【输入】'!$D$4:$D$123,$D44,'B4-1销售回款【输入】'!$E$4:$E$123,$E44,'B4-1销售回款【输入】'!$J$4:$J$123,$F44)</f>
        <v>0</v>
      </c>
      <c r="CB44" s="278">
        <f>SUMIFS('B4-1销售回款【输入】'!CE$4:CE$123,'B4-1销售回款【输入】'!$C$4:$C$123,$C44,'B4-1销售回款【输入】'!$D$4:$D$123,$D44,'B4-1销售回款【输入】'!$E$4:$E$123,$E44,'B4-1销售回款【输入】'!$J$4:$J$123,$F44)</f>
        <v>0</v>
      </c>
      <c r="CC44" s="278">
        <f>SUMIFS('B4-1销售回款【输入】'!CF$4:CF$123,'B4-1销售回款【输入】'!$C$4:$C$123,$C44,'B4-1销售回款【输入】'!$D$4:$D$123,$D44,'B4-1销售回款【输入】'!$E$4:$E$123,$E44,'B4-1销售回款【输入】'!$J$4:$J$123,$F44)</f>
        <v>0</v>
      </c>
      <c r="CD44" s="278">
        <f>SUMIFS('B4-1销售回款【输入】'!CG$4:CG$123,'B4-1销售回款【输入】'!$C$4:$C$123,$C44,'B4-1销售回款【输入】'!$D$4:$D$123,$D44,'B4-1销售回款【输入】'!$E$4:$E$123,$E44,'B4-1销售回款【输入】'!$J$4:$J$123,$F44)</f>
        <v>0</v>
      </c>
      <c r="CE44" s="278">
        <f>SUMIFS('B4-1销售回款【输入】'!CH$4:CH$123,'B4-1销售回款【输入】'!$C$4:$C$123,$C44,'B4-1销售回款【输入】'!$D$4:$D$123,$D44,'B4-1销售回款【输入】'!$E$4:$E$123,$E44,'B4-1销售回款【输入】'!$J$4:$J$123,$F44)</f>
        <v>0</v>
      </c>
      <c r="CF44" s="278">
        <f>SUMIFS('B4-1销售回款【输入】'!CI$4:CI$123,'B4-1销售回款【输入】'!$C$4:$C$123,$C44,'B4-1销售回款【输入】'!$D$4:$D$123,$D44,'B4-1销售回款【输入】'!$E$4:$E$123,$E44,'B4-1销售回款【输入】'!$J$4:$J$123,$F44)</f>
        <v>0</v>
      </c>
      <c r="CG44" s="278">
        <f>SUMIFS('B4-1销售回款【输入】'!CJ$4:CJ$123,'B4-1销售回款【输入】'!$C$4:$C$123,$C44,'B4-1销售回款【输入】'!$D$4:$D$123,$D44,'B4-1销售回款【输入】'!$E$4:$E$123,$E44,'B4-1销售回款【输入】'!$J$4:$J$123,$F44)</f>
        <v>0</v>
      </c>
      <c r="CH44" s="278">
        <f>SUMIFS('B4-1销售回款【输入】'!CK$4:CK$123,'B4-1销售回款【输入】'!$C$4:$C$123,$C44,'B4-1销售回款【输入】'!$D$4:$D$123,$D44,'B4-1销售回款【输入】'!$E$4:$E$123,$E44,'B4-1销售回款【输入】'!$J$4:$J$123,$F44)</f>
        <v>0</v>
      </c>
      <c r="CI44" s="278">
        <f>SUMIFS('B4-1销售回款【输入】'!CL$4:CL$123,'B4-1销售回款【输入】'!$C$4:$C$123,$C44,'B4-1销售回款【输入】'!$D$4:$D$123,$D44,'B4-1销售回款【输入】'!$E$4:$E$123,$E44,'B4-1销售回款【输入】'!$J$4:$J$123,$F44)</f>
        <v>0</v>
      </c>
      <c r="CJ44" s="278">
        <f>SUMIFS('B4-1销售回款【输入】'!CM$4:CM$123,'B4-1销售回款【输入】'!$C$4:$C$123,$C44,'B4-1销售回款【输入】'!$D$4:$D$123,$D44,'B4-1销售回款【输入】'!$E$4:$E$123,$E44,'B4-1销售回款【输入】'!$J$4:$J$123,$F44)</f>
        <v>0</v>
      </c>
      <c r="CK44" s="278">
        <f>SUMIFS('B4-1销售回款【输入】'!CN$4:CN$123,'B4-1销售回款【输入】'!$C$4:$C$123,$C44,'B4-1销售回款【输入】'!$D$4:$D$123,$D44,'B4-1销售回款【输入】'!$E$4:$E$123,$E44,'B4-1销售回款【输入】'!$J$4:$J$123,$F44)</f>
        <v>0</v>
      </c>
      <c r="CL44" s="278">
        <f>SUMIFS('B4-1销售回款【输入】'!CO$4:CO$123,'B4-1销售回款【输入】'!$C$4:$C$123,$C44,'B4-1销售回款【输入】'!$D$4:$D$123,$D44,'B4-1销售回款【输入】'!$E$4:$E$123,$E44,'B4-1销售回款【输入】'!$J$4:$J$123,$F44)</f>
        <v>0</v>
      </c>
      <c r="CM44" s="278">
        <f>SUMIFS('B4-1销售回款【输入】'!CP$4:CP$123,'B4-1销售回款【输入】'!$C$4:$C$123,$C44,'B4-1销售回款【输入】'!$D$4:$D$123,$D44,'B4-1销售回款【输入】'!$E$4:$E$123,$E44,'B4-1销售回款【输入】'!$J$4:$J$123,$F44)</f>
        <v>0</v>
      </c>
      <c r="CN44" s="278">
        <f>SUMIFS('B4-1销售回款【输入】'!CQ$4:CQ$123,'B4-1销售回款【输入】'!$C$4:$C$123,$C44,'B4-1销售回款【输入】'!$D$4:$D$123,$D44,'B4-1销售回款【输入】'!$E$4:$E$123,$E44,'B4-1销售回款【输入】'!$J$4:$J$123,$F44)</f>
        <v>0</v>
      </c>
      <c r="CO44" s="278">
        <f>SUMIFS('B4-1销售回款【输入】'!CR$4:CR$123,'B4-1销售回款【输入】'!$C$4:$C$123,$C44,'B4-1销售回款【输入】'!$D$4:$D$123,$D44,'B4-1销售回款【输入】'!$E$4:$E$123,$E44,'B4-1销售回款【输入】'!$J$4:$J$123,$F44)</f>
        <v>0</v>
      </c>
      <c r="CP44" s="278">
        <f>SUMIFS('B4-1销售回款【输入】'!CS$4:CS$123,'B4-1销售回款【输入】'!$C$4:$C$123,$C44,'B4-1销售回款【输入】'!$D$4:$D$123,$D44,'B4-1销售回款【输入】'!$E$4:$E$123,$E44,'B4-1销售回款【输入】'!$J$4:$J$123,$F44)</f>
        <v>0</v>
      </c>
      <c r="CQ44" s="278">
        <f>SUMIFS('B4-1销售回款【输入】'!CT$4:CT$123,'B4-1销售回款【输入】'!$C$4:$C$123,$C44,'B4-1销售回款【输入】'!$D$4:$D$123,$D44,'B4-1销售回款【输入】'!$E$4:$E$123,$E44,'B4-1销售回款【输入】'!$J$4:$J$123,$F44)</f>
        <v>0</v>
      </c>
      <c r="CR44" s="278">
        <f>SUMIFS('B4-1销售回款【输入】'!CU$4:CU$123,'B4-1销售回款【输入】'!$C$4:$C$123,$C44,'B4-1销售回款【输入】'!$D$4:$D$123,$D44,'B4-1销售回款【输入】'!$E$4:$E$123,$E44,'B4-1销售回款【输入】'!$J$4:$J$123,$F44)</f>
        <v>0</v>
      </c>
      <c r="CS44" s="278">
        <f>SUMIFS('B4-1销售回款【输入】'!CV$4:CV$123,'B4-1销售回款【输入】'!$C$4:$C$123,$C44,'B4-1销售回款【输入】'!$D$4:$D$123,$D44,'B4-1销售回款【输入】'!$E$4:$E$123,$E44,'B4-1销售回款【输入】'!$J$4:$J$123,$F44)</f>
        <v>0</v>
      </c>
      <c r="CT44" s="278">
        <f>SUMIFS('B4-1销售回款【输入】'!CW$4:CW$123,'B4-1销售回款【输入】'!$C$4:$C$123,$C44,'B4-1销售回款【输入】'!$D$4:$D$123,$D44,'B4-1销售回款【输入】'!$E$4:$E$123,$E44,'B4-1销售回款【输入】'!$J$4:$J$123,$F44)</f>
        <v>0</v>
      </c>
      <c r="CU44" s="278">
        <f>SUMIFS('B4-1销售回款【输入】'!CX$4:CX$123,'B4-1销售回款【输入】'!$C$4:$C$123,$C44,'B4-1销售回款【输入】'!$D$4:$D$123,$D44,'B4-1销售回款【输入】'!$E$4:$E$123,$E44,'B4-1销售回款【输入】'!$J$4:$J$123,$F44)</f>
        <v>0</v>
      </c>
      <c r="CV44" s="278">
        <f>SUMIFS('B4-1销售回款【输入】'!CY$4:CY$123,'B4-1销售回款【输入】'!$C$4:$C$123,$C44,'B4-1销售回款【输入】'!$D$4:$D$123,$D44,'B4-1销售回款【输入】'!$E$4:$E$123,$E44,'B4-1销售回款【输入】'!$J$4:$J$123,$F44)</f>
        <v>0</v>
      </c>
      <c r="CW44" s="278">
        <f>SUMIFS('B4-1销售回款【输入】'!CZ$4:CZ$123,'B4-1销售回款【输入】'!$C$4:$C$123,$C44,'B4-1销售回款【输入】'!$D$4:$D$123,$D44,'B4-1销售回款【输入】'!$E$4:$E$123,$E44,'B4-1销售回款【输入】'!$J$4:$J$123,$F44)</f>
        <v>0</v>
      </c>
      <c r="CX44" s="278">
        <f>SUMIFS('B4-1销售回款【输入】'!DA$4:DA$123,'B4-1销售回款【输入】'!$C$4:$C$123,$C44,'B4-1销售回款【输入】'!$D$4:$D$123,$D44,'B4-1销售回款【输入】'!$E$4:$E$123,$E44,'B4-1销售回款【输入】'!$J$4:$J$123,$F44)</f>
        <v>0</v>
      </c>
      <c r="CY44" s="278">
        <f>SUMIFS('B4-1销售回款【输入】'!DB$4:DB$123,'B4-1销售回款【输入】'!$C$4:$C$123,$C44,'B4-1销售回款【输入】'!$D$4:$D$123,$D44,'B4-1销售回款【输入】'!$E$4:$E$123,$E44,'B4-1销售回款【输入】'!$J$4:$J$123,$F44)</f>
        <v>0</v>
      </c>
      <c r="CZ44" s="278">
        <f>SUMIFS('B4-1销售回款【输入】'!DC$4:DC$123,'B4-1销售回款【输入】'!$C$4:$C$123,$C44,'B4-1销售回款【输入】'!$D$4:$D$123,$D44,'B4-1销售回款【输入】'!$E$4:$E$123,$E44,'B4-1销售回款【输入】'!$J$4:$J$123,$F44)</f>
        <v>0</v>
      </c>
      <c r="DA44" s="278">
        <f>SUMIFS('B4-1销售回款【输入】'!DD$4:DD$123,'B4-1销售回款【输入】'!$C$4:$C$123,$C44,'B4-1销售回款【输入】'!$D$4:$D$123,$D44,'B4-1销售回款【输入】'!$E$4:$E$123,$E44,'B4-1销售回款【输入】'!$J$4:$J$123,$F44)</f>
        <v>0</v>
      </c>
      <c r="DB44" s="278">
        <f>SUMIFS('B4-1销售回款【输入】'!DE$4:DE$123,'B4-1销售回款【输入】'!$C$4:$C$123,$C44,'B4-1销售回款【输入】'!$D$4:$D$123,$D44,'B4-1销售回款【输入】'!$E$4:$E$123,$E44,'B4-1销售回款【输入】'!$J$4:$J$123,$F44)</f>
        <v>0</v>
      </c>
      <c r="DC44" s="278">
        <f>SUMIFS('B4-1销售回款【输入】'!DF$4:DF$123,'B4-1销售回款【输入】'!$C$4:$C$123,$C44,'B4-1销售回款【输入】'!$D$4:$D$123,$D44,'B4-1销售回款【输入】'!$E$4:$E$123,$E44,'B4-1销售回款【输入】'!$J$4:$J$123,$F44)</f>
        <v>0</v>
      </c>
      <c r="DD44" s="278">
        <f>SUMIFS('B4-1销售回款【输入】'!DG$4:DG$123,'B4-1销售回款【输入】'!$C$4:$C$123,$C44,'B4-1销售回款【输入】'!$D$4:$D$123,$D44,'B4-1销售回款【输入】'!$E$4:$E$123,$E44,'B4-1销售回款【输入】'!$J$4:$J$123,$F44)</f>
        <v>0</v>
      </c>
      <c r="DE44" s="278">
        <f>SUMIFS('B4-1销售回款【输入】'!DH$4:DH$123,'B4-1销售回款【输入】'!$C$4:$C$123,$C44,'B4-1销售回款【输入】'!$D$4:$D$123,$D44,'B4-1销售回款【输入】'!$E$4:$E$123,$E44,'B4-1销售回款【输入】'!$J$4:$J$123,$F44)</f>
        <v>0</v>
      </c>
      <c r="DF44" s="278">
        <f>SUMIFS('B4-1销售回款【输入】'!DI$4:DI$123,'B4-1销售回款【输入】'!$C$4:$C$123,$C44,'B4-1销售回款【输入】'!$D$4:$D$123,$D44,'B4-1销售回款【输入】'!$E$4:$E$123,$E44,'B4-1销售回款【输入】'!$J$4:$J$123,$F44)</f>
        <v>0</v>
      </c>
      <c r="DG44" s="278">
        <f>SUMIFS('B4-1销售回款【输入】'!DJ$4:DJ$123,'B4-1销售回款【输入】'!$C$4:$C$123,$C44,'B4-1销售回款【输入】'!$D$4:$D$123,$D44,'B4-1销售回款【输入】'!$E$4:$E$123,$E44,'B4-1销售回款【输入】'!$J$4:$J$123,$F44)</f>
        <v>0</v>
      </c>
      <c r="DH44" s="278">
        <f>SUMIFS('B4-1销售回款【输入】'!DK$4:DK$123,'B4-1销售回款【输入】'!$C$4:$C$123,$C44,'B4-1销售回款【输入】'!$D$4:$D$123,$D44,'B4-1销售回款【输入】'!$E$4:$E$123,$E44,'B4-1销售回款【输入】'!$J$4:$J$123,$F44)</f>
        <v>0</v>
      </c>
      <c r="DI44" s="278">
        <f>SUMIFS('B4-1销售回款【输入】'!DL$4:DL$123,'B4-1销售回款【输入】'!$C$4:$C$123,$C44,'B4-1销售回款【输入】'!$D$4:$D$123,$D44,'B4-1销售回款【输入】'!$E$4:$E$123,$E44,'B4-1销售回款【输入】'!$J$4:$J$123,$F44)</f>
        <v>0</v>
      </c>
      <c r="DJ44" s="278">
        <f>SUMIFS('B4-1销售回款【输入】'!DM$4:DM$123,'B4-1销售回款【输入】'!$C$4:$C$123,$C44,'B4-1销售回款【输入】'!$D$4:$D$123,$D44,'B4-1销售回款【输入】'!$E$4:$E$123,$E44,'B4-1销售回款【输入】'!$J$4:$J$123,$F44)</f>
        <v>0</v>
      </c>
      <c r="DK44" s="278">
        <f>SUMIFS('B4-1销售回款【输入】'!DN$4:DN$123,'B4-1销售回款【输入】'!$C$4:$C$123,$C44,'B4-1销售回款【输入】'!$D$4:$D$123,$D44,'B4-1销售回款【输入】'!$E$4:$E$123,$E44,'B4-1销售回款【输入】'!$J$4:$J$123,$F44)</f>
        <v>0</v>
      </c>
      <c r="DL44" s="278">
        <f>SUMIFS('B4-1销售回款【输入】'!DO$4:DO$123,'B4-1销售回款【输入】'!$C$4:$C$123,$C44,'B4-1销售回款【输入】'!$D$4:$D$123,$D44,'B4-1销售回款【输入】'!$E$4:$E$123,$E44,'B4-1销售回款【输入】'!$J$4:$J$123,$F44)</f>
        <v>0</v>
      </c>
      <c r="DM44" s="278">
        <f>SUMIFS('B4-1销售回款【输入】'!DP$4:DP$123,'B4-1销售回款【输入】'!$C$4:$C$123,$C44,'B4-1销售回款【输入】'!$D$4:$D$123,$D44,'B4-1销售回款【输入】'!$E$4:$E$123,$E44,'B4-1销售回款【输入】'!$J$4:$J$123,$F44)</f>
        <v>0</v>
      </c>
      <c r="DN44" s="278">
        <f>SUMIFS('B4-1销售回款【输入】'!DQ$4:DQ$123,'B4-1销售回款【输入】'!$C$4:$C$123,$C44,'B4-1销售回款【输入】'!$D$4:$D$123,$D44,'B4-1销售回款【输入】'!$E$4:$E$123,$E44,'B4-1销售回款【输入】'!$J$4:$J$123,$F44)</f>
        <v>0</v>
      </c>
      <c r="DO44" s="278">
        <f>SUMIFS('B4-1销售回款【输入】'!DR$4:DR$123,'B4-1销售回款【输入】'!$C$4:$C$123,$C44,'B4-1销售回款【输入】'!$D$4:$D$123,$D44,'B4-1销售回款【输入】'!$E$4:$E$123,$E44,'B4-1销售回款【输入】'!$J$4:$J$123,$F44)</f>
        <v>0</v>
      </c>
      <c r="DP44" s="278">
        <f>SUMIFS('B4-1销售回款【输入】'!DS$4:DS$123,'B4-1销售回款【输入】'!$C$4:$C$123,$C44,'B4-1销售回款【输入】'!$D$4:$D$123,$D44,'B4-1销售回款【输入】'!$E$4:$E$123,$E44,'B4-1销售回款【输入】'!$J$4:$J$123,$F44)</f>
        <v>0</v>
      </c>
      <c r="DQ44" s="278">
        <f>SUMIFS('B4-1销售回款【输入】'!DT$4:DT$123,'B4-1销售回款【输入】'!$C$4:$C$123,$C44,'B4-1销售回款【输入】'!$D$4:$D$123,$D44,'B4-1销售回款【输入】'!$E$4:$E$123,$E44,'B4-1销售回款【输入】'!$J$4:$J$123,$F44)</f>
        <v>0</v>
      </c>
      <c r="DR44" s="278">
        <f>SUMIFS('B4-1销售回款【输入】'!DU$4:DU$123,'B4-1销售回款【输入】'!$C$4:$C$123,$C44,'B4-1销售回款【输入】'!$D$4:$D$123,$D44,'B4-1销售回款【输入】'!$E$4:$E$123,$E44,'B4-1销售回款【输入】'!$J$4:$J$123,$F44)</f>
        <v>0</v>
      </c>
      <c r="DS44" s="278">
        <f>SUMIFS('B4-1销售回款【输入】'!DV$4:DV$123,'B4-1销售回款【输入】'!$C$4:$C$123,$C44,'B4-1销售回款【输入】'!$D$4:$D$123,$D44,'B4-1销售回款【输入】'!$E$4:$E$123,$E44,'B4-1销售回款【输入】'!$J$4:$J$123,$F44)</f>
        <v>0</v>
      </c>
      <c r="DT44" s="278">
        <f>SUMIFS('B4-1销售回款【输入】'!DW$4:DW$123,'B4-1销售回款【输入】'!$C$4:$C$123,$C44,'B4-1销售回款【输入】'!$D$4:$D$123,$D44,'B4-1销售回款【输入】'!$E$4:$E$123,$E44,'B4-1销售回款【输入】'!$J$4:$J$123,$F44)</f>
        <v>0</v>
      </c>
      <c r="DU44" s="278">
        <f>SUMIFS('B4-1销售回款【输入】'!DX$4:DX$123,'B4-1销售回款【输入】'!$C$4:$C$123,$C44,'B4-1销售回款【输入】'!$D$4:$D$123,$D44,'B4-1销售回款【输入】'!$E$4:$E$123,$E44,'B4-1销售回款【输入】'!$J$4:$J$123,$F44)</f>
        <v>0</v>
      </c>
      <c r="DV44" s="278">
        <f>SUMIFS('B4-1销售回款【输入】'!DY$4:DY$123,'B4-1销售回款【输入】'!$C$4:$C$123,$C44,'B4-1销售回款【输入】'!$D$4:$D$123,$D44,'B4-1销售回款【输入】'!$E$4:$E$123,$E44,'B4-1销售回款【输入】'!$J$4:$J$123,$F44)</f>
        <v>0</v>
      </c>
      <c r="DW44" s="278">
        <f>SUMIFS('B4-1销售回款【输入】'!DZ$4:DZ$123,'B4-1销售回款【输入】'!$C$4:$C$123,$C44,'B4-1销售回款【输入】'!$D$4:$D$123,$D44,'B4-1销售回款【输入】'!$E$4:$E$123,$E44,'B4-1销售回款【输入】'!$J$4:$J$123,$F44)</f>
        <v>0</v>
      </c>
      <c r="DX44" s="278">
        <f>SUMIFS('B4-1销售回款【输入】'!EA$4:EA$123,'B4-1销售回款【输入】'!$C$4:$C$123,$C44,'B4-1销售回款【输入】'!$D$4:$D$123,$D44,'B4-1销售回款【输入】'!$E$4:$E$123,$E44,'B4-1销售回款【输入】'!$J$4:$J$123,$F44)</f>
        <v>0</v>
      </c>
      <c r="DY44" s="278">
        <f>SUMIFS('B4-1销售回款【输入】'!EB$4:EB$123,'B4-1销售回款【输入】'!$C$4:$C$123,$C44,'B4-1销售回款【输入】'!$D$4:$D$123,$D44,'B4-1销售回款【输入】'!$E$4:$E$123,$E44,'B4-1销售回款【输入】'!$J$4:$J$123,$F44)</f>
        <v>0</v>
      </c>
      <c r="DZ44" s="278">
        <f>SUMIFS('B4-1销售回款【输入】'!EC$4:EC$123,'B4-1销售回款【输入】'!$C$4:$C$123,$C44,'B4-1销售回款【输入】'!$D$4:$D$123,$D44,'B4-1销售回款【输入】'!$E$4:$E$123,$E44,'B4-1销售回款【输入】'!$J$4:$J$123,$F44)</f>
        <v>0</v>
      </c>
      <c r="EA44" s="278">
        <f>SUMIFS('B4-1销售回款【输入】'!ED$4:ED$123,'B4-1销售回款【输入】'!$C$4:$C$123,$C44,'B4-1销售回款【输入】'!$D$4:$D$123,$D44,'B4-1销售回款【输入】'!$E$4:$E$123,$E44,'B4-1销售回款【输入】'!$J$4:$J$123,$F44)</f>
        <v>0</v>
      </c>
      <c r="EB44" s="278">
        <f>SUMIFS('B4-1销售回款【输入】'!EE$4:EE$123,'B4-1销售回款【输入】'!$C$4:$C$123,$C44,'B4-1销售回款【输入】'!$D$4:$D$123,$D44,'B4-1销售回款【输入】'!$E$4:$E$123,$E44,'B4-1销售回款【输入】'!$J$4:$J$123,$F44)</f>
        <v>0</v>
      </c>
      <c r="EC44" s="278">
        <f>SUMIFS('B4-1销售回款【输入】'!EF$4:EF$123,'B4-1销售回款【输入】'!$C$4:$C$123,$C44,'B4-1销售回款【输入】'!$D$4:$D$123,$D44,'B4-1销售回款【输入】'!$E$4:$E$123,$E44,'B4-1销售回款【输入】'!$J$4:$J$123,$F44)</f>
        <v>0</v>
      </c>
      <c r="ED44" s="280">
        <f>SUMIFS('B4-1销售回款【输入】'!EG$4:EG$123,'B4-1销售回款【输入】'!$C$4:$C$123,$C44,'B4-1销售回款【输入】'!$D$4:$D$123,$D44,'B4-1销售回款【输入】'!$E$4:$E$123,$E44,'B4-1销售回款【输入】'!$J$4:$J$123,$F44)</f>
        <v>0</v>
      </c>
    </row>
    <row r="45" spans="2:134" ht="16.05" customHeight="1" x14ac:dyDescent="0.25">
      <c r="B45" s="1043" t="str">
        <f>B44</f>
        <v/>
      </c>
      <c r="C45" s="159" t="str">
        <f>C44</f>
        <v/>
      </c>
      <c r="D45" s="159" t="str">
        <f t="shared" si="29"/>
        <v/>
      </c>
      <c r="E45" s="159" t="str">
        <f t="shared" si="30"/>
        <v/>
      </c>
      <c r="F45" s="149" t="s">
        <v>347</v>
      </c>
      <c r="G45" s="171" t="s">
        <v>353</v>
      </c>
      <c r="H45" s="992">
        <f>SUMIFS('B4-1销售回款【输入】'!L$4:L$123,'B4-1销售回款【输入】'!$C$4:$C$123,$C45,'B4-1销售回款【输入】'!$D$4:$D$123,$D45,'B4-1销售回款【输入】'!$E$4:$E$123,$E45,'B4-1销售回款【输入】'!$J$4:$J$123,$F45)</f>
        <v>0</v>
      </c>
      <c r="I45" s="282">
        <f t="shared" ref="I45:I47" si="547">J45-H45</f>
        <v>0</v>
      </c>
      <c r="J45" s="985">
        <f>SUM(V45:ED45)</f>
        <v>0</v>
      </c>
      <c r="K45" s="460">
        <f ca="1">SUM(OFFSET(V45,,,1,MATCH('B1-基本信息'!$C$12,$V$3:$ED$3,1)))</f>
        <v>0</v>
      </c>
      <c r="L45" s="283">
        <f t="shared" ref="L45" si="548">SUMIF($V$1:$ED$1,L$3,$V45:$ED45)</f>
        <v>0</v>
      </c>
      <c r="M45" s="282">
        <f t="shared" si="546"/>
        <v>0</v>
      </c>
      <c r="N45" s="282">
        <f t="shared" si="546"/>
        <v>0</v>
      </c>
      <c r="O45" s="282">
        <f t="shared" si="546"/>
        <v>0</v>
      </c>
      <c r="P45" s="282">
        <f t="shared" si="546"/>
        <v>0</v>
      </c>
      <c r="Q45" s="282">
        <f t="shared" si="546"/>
        <v>0</v>
      </c>
      <c r="R45" s="282">
        <f t="shared" si="546"/>
        <v>0</v>
      </c>
      <c r="S45" s="282">
        <f t="shared" si="546"/>
        <v>0</v>
      </c>
      <c r="T45" s="282">
        <f t="shared" si="546"/>
        <v>0</v>
      </c>
      <c r="U45" s="284">
        <f t="shared" si="546"/>
        <v>0</v>
      </c>
      <c r="V45" s="285">
        <f>SUMIFS('B4-1销售回款【输入】'!Y$4:Y$123,'B4-1销售回款【输入】'!$C$4:$C$123,$C45,'B4-1销售回款【输入】'!$D$4:$D$123,$D45,'B4-1销售回款【输入】'!$E$4:$E$123,$E45,'B4-1销售回款【输入】'!$J$4:$J$123,$F45)</f>
        <v>0</v>
      </c>
      <c r="W45" s="282">
        <f>SUMIFS('B4-1销售回款【输入】'!Z$4:Z$123,'B4-1销售回款【输入】'!$C$4:$C$123,$C45,'B4-1销售回款【输入】'!$D$4:$D$123,$D45,'B4-1销售回款【输入】'!$E$4:$E$123,$E45,'B4-1销售回款【输入】'!$J$4:$J$123,$F45)</f>
        <v>0</v>
      </c>
      <c r="X45" s="282">
        <f>SUMIFS('B4-1销售回款【输入】'!AA$4:AA$123,'B4-1销售回款【输入】'!$C$4:$C$123,$C45,'B4-1销售回款【输入】'!$D$4:$D$123,$D45,'B4-1销售回款【输入】'!$E$4:$E$123,$E45,'B4-1销售回款【输入】'!$J$4:$J$123,$F45)</f>
        <v>0</v>
      </c>
      <c r="Y45" s="282">
        <f>SUMIFS('B4-1销售回款【输入】'!AB$4:AB$123,'B4-1销售回款【输入】'!$C$4:$C$123,$C45,'B4-1销售回款【输入】'!$D$4:$D$123,$D45,'B4-1销售回款【输入】'!$E$4:$E$123,$E45,'B4-1销售回款【输入】'!$J$4:$J$123,$F45)</f>
        <v>0</v>
      </c>
      <c r="Z45" s="282">
        <f>SUMIFS('B4-1销售回款【输入】'!AC$4:AC$123,'B4-1销售回款【输入】'!$C$4:$C$123,$C45,'B4-1销售回款【输入】'!$D$4:$D$123,$D45,'B4-1销售回款【输入】'!$E$4:$E$123,$E45,'B4-1销售回款【输入】'!$J$4:$J$123,$F45)</f>
        <v>0</v>
      </c>
      <c r="AA45" s="282">
        <f>SUMIFS('B4-1销售回款【输入】'!AD$4:AD$123,'B4-1销售回款【输入】'!$C$4:$C$123,$C45,'B4-1销售回款【输入】'!$D$4:$D$123,$D45,'B4-1销售回款【输入】'!$E$4:$E$123,$E45,'B4-1销售回款【输入】'!$J$4:$J$123,$F45)</f>
        <v>0</v>
      </c>
      <c r="AB45" s="282">
        <f>SUMIFS('B4-1销售回款【输入】'!AE$4:AE$123,'B4-1销售回款【输入】'!$C$4:$C$123,$C45,'B4-1销售回款【输入】'!$D$4:$D$123,$D45,'B4-1销售回款【输入】'!$E$4:$E$123,$E45,'B4-1销售回款【输入】'!$J$4:$J$123,$F45)</f>
        <v>0</v>
      </c>
      <c r="AC45" s="282">
        <f>SUMIFS('B4-1销售回款【输入】'!AF$4:AF$123,'B4-1销售回款【输入】'!$C$4:$C$123,$C45,'B4-1销售回款【输入】'!$D$4:$D$123,$D45,'B4-1销售回款【输入】'!$E$4:$E$123,$E45,'B4-1销售回款【输入】'!$J$4:$J$123,$F45)</f>
        <v>0</v>
      </c>
      <c r="AD45" s="282">
        <f>SUMIFS('B4-1销售回款【输入】'!AG$4:AG$123,'B4-1销售回款【输入】'!$C$4:$C$123,$C45,'B4-1销售回款【输入】'!$D$4:$D$123,$D45,'B4-1销售回款【输入】'!$E$4:$E$123,$E45,'B4-1销售回款【输入】'!$J$4:$J$123,$F45)</f>
        <v>0</v>
      </c>
      <c r="AE45" s="282">
        <f>SUMIFS('B4-1销售回款【输入】'!AH$4:AH$123,'B4-1销售回款【输入】'!$C$4:$C$123,$C45,'B4-1销售回款【输入】'!$D$4:$D$123,$D45,'B4-1销售回款【输入】'!$E$4:$E$123,$E45,'B4-1销售回款【输入】'!$J$4:$J$123,$F45)</f>
        <v>0</v>
      </c>
      <c r="AF45" s="282">
        <f>SUMIFS('B4-1销售回款【输入】'!AI$4:AI$123,'B4-1销售回款【输入】'!$C$4:$C$123,$C45,'B4-1销售回款【输入】'!$D$4:$D$123,$D45,'B4-1销售回款【输入】'!$E$4:$E$123,$E45,'B4-1销售回款【输入】'!$J$4:$J$123,$F45)</f>
        <v>0</v>
      </c>
      <c r="AG45" s="282">
        <f>SUMIFS('B4-1销售回款【输入】'!AJ$4:AJ$123,'B4-1销售回款【输入】'!$C$4:$C$123,$C45,'B4-1销售回款【输入】'!$D$4:$D$123,$D45,'B4-1销售回款【输入】'!$E$4:$E$123,$E45,'B4-1销售回款【输入】'!$J$4:$J$123,$F45)</f>
        <v>0</v>
      </c>
      <c r="AH45" s="282">
        <f>SUMIFS('B4-1销售回款【输入】'!AK$4:AK$123,'B4-1销售回款【输入】'!$C$4:$C$123,$C45,'B4-1销售回款【输入】'!$D$4:$D$123,$D45,'B4-1销售回款【输入】'!$E$4:$E$123,$E45,'B4-1销售回款【输入】'!$J$4:$J$123,$F45)</f>
        <v>0</v>
      </c>
      <c r="AI45" s="282">
        <f>SUMIFS('B4-1销售回款【输入】'!AL$4:AL$123,'B4-1销售回款【输入】'!$C$4:$C$123,$C45,'B4-1销售回款【输入】'!$D$4:$D$123,$D45,'B4-1销售回款【输入】'!$E$4:$E$123,$E45,'B4-1销售回款【输入】'!$J$4:$J$123,$F45)</f>
        <v>0</v>
      </c>
      <c r="AJ45" s="282">
        <f>SUMIFS('B4-1销售回款【输入】'!AM$4:AM$123,'B4-1销售回款【输入】'!$C$4:$C$123,$C45,'B4-1销售回款【输入】'!$D$4:$D$123,$D45,'B4-1销售回款【输入】'!$E$4:$E$123,$E45,'B4-1销售回款【输入】'!$J$4:$J$123,$F45)</f>
        <v>0</v>
      </c>
      <c r="AK45" s="282">
        <f>SUMIFS('B4-1销售回款【输入】'!AN$4:AN$123,'B4-1销售回款【输入】'!$C$4:$C$123,$C45,'B4-1销售回款【输入】'!$D$4:$D$123,$D45,'B4-1销售回款【输入】'!$E$4:$E$123,$E45,'B4-1销售回款【输入】'!$J$4:$J$123,$F45)</f>
        <v>0</v>
      </c>
      <c r="AL45" s="282">
        <f>SUMIFS('B4-1销售回款【输入】'!AO$4:AO$123,'B4-1销售回款【输入】'!$C$4:$C$123,$C45,'B4-1销售回款【输入】'!$D$4:$D$123,$D45,'B4-1销售回款【输入】'!$E$4:$E$123,$E45,'B4-1销售回款【输入】'!$J$4:$J$123,$F45)</f>
        <v>0</v>
      </c>
      <c r="AM45" s="282">
        <f>SUMIFS('B4-1销售回款【输入】'!AP$4:AP$123,'B4-1销售回款【输入】'!$C$4:$C$123,$C45,'B4-1销售回款【输入】'!$D$4:$D$123,$D45,'B4-1销售回款【输入】'!$E$4:$E$123,$E45,'B4-1销售回款【输入】'!$J$4:$J$123,$F45)</f>
        <v>0</v>
      </c>
      <c r="AN45" s="282">
        <f>SUMIFS('B4-1销售回款【输入】'!AQ$4:AQ$123,'B4-1销售回款【输入】'!$C$4:$C$123,$C45,'B4-1销售回款【输入】'!$D$4:$D$123,$D45,'B4-1销售回款【输入】'!$E$4:$E$123,$E45,'B4-1销售回款【输入】'!$J$4:$J$123,$F45)</f>
        <v>0</v>
      </c>
      <c r="AO45" s="282">
        <f>SUMIFS('B4-1销售回款【输入】'!AR$4:AR$123,'B4-1销售回款【输入】'!$C$4:$C$123,$C45,'B4-1销售回款【输入】'!$D$4:$D$123,$D45,'B4-1销售回款【输入】'!$E$4:$E$123,$E45,'B4-1销售回款【输入】'!$J$4:$J$123,$F45)</f>
        <v>0</v>
      </c>
      <c r="AP45" s="282">
        <f>SUMIFS('B4-1销售回款【输入】'!AS$4:AS$123,'B4-1销售回款【输入】'!$C$4:$C$123,$C45,'B4-1销售回款【输入】'!$D$4:$D$123,$D45,'B4-1销售回款【输入】'!$E$4:$E$123,$E45,'B4-1销售回款【输入】'!$J$4:$J$123,$F45)</f>
        <v>0</v>
      </c>
      <c r="AQ45" s="282">
        <f>SUMIFS('B4-1销售回款【输入】'!AT$4:AT$123,'B4-1销售回款【输入】'!$C$4:$C$123,$C45,'B4-1销售回款【输入】'!$D$4:$D$123,$D45,'B4-1销售回款【输入】'!$E$4:$E$123,$E45,'B4-1销售回款【输入】'!$J$4:$J$123,$F45)</f>
        <v>0</v>
      </c>
      <c r="AR45" s="282">
        <f>SUMIFS('B4-1销售回款【输入】'!AU$4:AU$123,'B4-1销售回款【输入】'!$C$4:$C$123,$C45,'B4-1销售回款【输入】'!$D$4:$D$123,$D45,'B4-1销售回款【输入】'!$E$4:$E$123,$E45,'B4-1销售回款【输入】'!$J$4:$J$123,$F45)</f>
        <v>0</v>
      </c>
      <c r="AS45" s="282">
        <f>SUMIFS('B4-1销售回款【输入】'!AV$4:AV$123,'B4-1销售回款【输入】'!$C$4:$C$123,$C45,'B4-1销售回款【输入】'!$D$4:$D$123,$D45,'B4-1销售回款【输入】'!$E$4:$E$123,$E45,'B4-1销售回款【输入】'!$J$4:$J$123,$F45)</f>
        <v>0</v>
      </c>
      <c r="AT45" s="282">
        <f>SUMIFS('B4-1销售回款【输入】'!AW$4:AW$123,'B4-1销售回款【输入】'!$C$4:$C$123,$C45,'B4-1销售回款【输入】'!$D$4:$D$123,$D45,'B4-1销售回款【输入】'!$E$4:$E$123,$E45,'B4-1销售回款【输入】'!$J$4:$J$123,$F45)</f>
        <v>0</v>
      </c>
      <c r="AU45" s="282">
        <f>SUMIFS('B4-1销售回款【输入】'!AX$4:AX$123,'B4-1销售回款【输入】'!$C$4:$C$123,$C45,'B4-1销售回款【输入】'!$D$4:$D$123,$D45,'B4-1销售回款【输入】'!$E$4:$E$123,$E45,'B4-1销售回款【输入】'!$J$4:$J$123,$F45)</f>
        <v>0</v>
      </c>
      <c r="AV45" s="282">
        <f>SUMIFS('B4-1销售回款【输入】'!AY$4:AY$123,'B4-1销售回款【输入】'!$C$4:$C$123,$C45,'B4-1销售回款【输入】'!$D$4:$D$123,$D45,'B4-1销售回款【输入】'!$E$4:$E$123,$E45,'B4-1销售回款【输入】'!$J$4:$J$123,$F45)</f>
        <v>0</v>
      </c>
      <c r="AW45" s="282">
        <f>SUMIFS('B4-1销售回款【输入】'!AZ$4:AZ$123,'B4-1销售回款【输入】'!$C$4:$C$123,$C45,'B4-1销售回款【输入】'!$D$4:$D$123,$D45,'B4-1销售回款【输入】'!$E$4:$E$123,$E45,'B4-1销售回款【输入】'!$J$4:$J$123,$F45)</f>
        <v>0</v>
      </c>
      <c r="AX45" s="282">
        <f>SUMIFS('B4-1销售回款【输入】'!BA$4:BA$123,'B4-1销售回款【输入】'!$C$4:$C$123,$C45,'B4-1销售回款【输入】'!$D$4:$D$123,$D45,'B4-1销售回款【输入】'!$E$4:$E$123,$E45,'B4-1销售回款【输入】'!$J$4:$J$123,$F45)</f>
        <v>0</v>
      </c>
      <c r="AY45" s="282">
        <f>SUMIFS('B4-1销售回款【输入】'!BB$4:BB$123,'B4-1销售回款【输入】'!$C$4:$C$123,$C45,'B4-1销售回款【输入】'!$D$4:$D$123,$D45,'B4-1销售回款【输入】'!$E$4:$E$123,$E45,'B4-1销售回款【输入】'!$J$4:$J$123,$F45)</f>
        <v>0</v>
      </c>
      <c r="AZ45" s="282">
        <f>SUMIFS('B4-1销售回款【输入】'!BC$4:BC$123,'B4-1销售回款【输入】'!$C$4:$C$123,$C45,'B4-1销售回款【输入】'!$D$4:$D$123,$D45,'B4-1销售回款【输入】'!$E$4:$E$123,$E45,'B4-1销售回款【输入】'!$J$4:$J$123,$F45)</f>
        <v>0</v>
      </c>
      <c r="BA45" s="282">
        <f>SUMIFS('B4-1销售回款【输入】'!BD$4:BD$123,'B4-1销售回款【输入】'!$C$4:$C$123,$C45,'B4-1销售回款【输入】'!$D$4:$D$123,$D45,'B4-1销售回款【输入】'!$E$4:$E$123,$E45,'B4-1销售回款【输入】'!$J$4:$J$123,$F45)</f>
        <v>0</v>
      </c>
      <c r="BB45" s="282">
        <f>SUMIFS('B4-1销售回款【输入】'!BE$4:BE$123,'B4-1销售回款【输入】'!$C$4:$C$123,$C45,'B4-1销售回款【输入】'!$D$4:$D$123,$D45,'B4-1销售回款【输入】'!$E$4:$E$123,$E45,'B4-1销售回款【输入】'!$J$4:$J$123,$F45)</f>
        <v>0</v>
      </c>
      <c r="BC45" s="282">
        <f>SUMIFS('B4-1销售回款【输入】'!BF$4:BF$123,'B4-1销售回款【输入】'!$C$4:$C$123,$C45,'B4-1销售回款【输入】'!$D$4:$D$123,$D45,'B4-1销售回款【输入】'!$E$4:$E$123,$E45,'B4-1销售回款【输入】'!$J$4:$J$123,$F45)</f>
        <v>0</v>
      </c>
      <c r="BD45" s="282">
        <f>SUMIFS('B4-1销售回款【输入】'!BG$4:BG$123,'B4-1销售回款【输入】'!$C$4:$C$123,$C45,'B4-1销售回款【输入】'!$D$4:$D$123,$D45,'B4-1销售回款【输入】'!$E$4:$E$123,$E45,'B4-1销售回款【输入】'!$J$4:$J$123,$F45)</f>
        <v>0</v>
      </c>
      <c r="BE45" s="282">
        <f>SUMIFS('B4-1销售回款【输入】'!BH$4:BH$123,'B4-1销售回款【输入】'!$C$4:$C$123,$C45,'B4-1销售回款【输入】'!$D$4:$D$123,$D45,'B4-1销售回款【输入】'!$E$4:$E$123,$E45,'B4-1销售回款【输入】'!$J$4:$J$123,$F45)</f>
        <v>0</v>
      </c>
      <c r="BF45" s="282">
        <f>SUMIFS('B4-1销售回款【输入】'!BI$4:BI$123,'B4-1销售回款【输入】'!$C$4:$C$123,$C45,'B4-1销售回款【输入】'!$D$4:$D$123,$D45,'B4-1销售回款【输入】'!$E$4:$E$123,$E45,'B4-1销售回款【输入】'!$J$4:$J$123,$F45)</f>
        <v>0</v>
      </c>
      <c r="BG45" s="282">
        <f>SUMIFS('B4-1销售回款【输入】'!BJ$4:BJ$123,'B4-1销售回款【输入】'!$C$4:$C$123,$C45,'B4-1销售回款【输入】'!$D$4:$D$123,$D45,'B4-1销售回款【输入】'!$E$4:$E$123,$E45,'B4-1销售回款【输入】'!$J$4:$J$123,$F45)</f>
        <v>0</v>
      </c>
      <c r="BH45" s="282">
        <f>SUMIFS('B4-1销售回款【输入】'!BK$4:BK$123,'B4-1销售回款【输入】'!$C$4:$C$123,$C45,'B4-1销售回款【输入】'!$D$4:$D$123,$D45,'B4-1销售回款【输入】'!$E$4:$E$123,$E45,'B4-1销售回款【输入】'!$J$4:$J$123,$F45)</f>
        <v>0</v>
      </c>
      <c r="BI45" s="282">
        <f>SUMIFS('B4-1销售回款【输入】'!BL$4:BL$123,'B4-1销售回款【输入】'!$C$4:$C$123,$C45,'B4-1销售回款【输入】'!$D$4:$D$123,$D45,'B4-1销售回款【输入】'!$E$4:$E$123,$E45,'B4-1销售回款【输入】'!$J$4:$J$123,$F45)</f>
        <v>0</v>
      </c>
      <c r="BJ45" s="282">
        <f>SUMIFS('B4-1销售回款【输入】'!BM$4:BM$123,'B4-1销售回款【输入】'!$C$4:$C$123,$C45,'B4-1销售回款【输入】'!$D$4:$D$123,$D45,'B4-1销售回款【输入】'!$E$4:$E$123,$E45,'B4-1销售回款【输入】'!$J$4:$J$123,$F45)</f>
        <v>0</v>
      </c>
      <c r="BK45" s="282">
        <f>SUMIFS('B4-1销售回款【输入】'!BN$4:BN$123,'B4-1销售回款【输入】'!$C$4:$C$123,$C45,'B4-1销售回款【输入】'!$D$4:$D$123,$D45,'B4-1销售回款【输入】'!$E$4:$E$123,$E45,'B4-1销售回款【输入】'!$J$4:$J$123,$F45)</f>
        <v>0</v>
      </c>
      <c r="BL45" s="282">
        <f>SUMIFS('B4-1销售回款【输入】'!BO$4:BO$123,'B4-1销售回款【输入】'!$C$4:$C$123,$C45,'B4-1销售回款【输入】'!$D$4:$D$123,$D45,'B4-1销售回款【输入】'!$E$4:$E$123,$E45,'B4-1销售回款【输入】'!$J$4:$J$123,$F45)</f>
        <v>0</v>
      </c>
      <c r="BM45" s="282">
        <f>SUMIFS('B4-1销售回款【输入】'!BP$4:BP$123,'B4-1销售回款【输入】'!$C$4:$C$123,$C45,'B4-1销售回款【输入】'!$D$4:$D$123,$D45,'B4-1销售回款【输入】'!$E$4:$E$123,$E45,'B4-1销售回款【输入】'!$J$4:$J$123,$F45)</f>
        <v>0</v>
      </c>
      <c r="BN45" s="282">
        <f>SUMIFS('B4-1销售回款【输入】'!BQ$4:BQ$123,'B4-1销售回款【输入】'!$C$4:$C$123,$C45,'B4-1销售回款【输入】'!$D$4:$D$123,$D45,'B4-1销售回款【输入】'!$E$4:$E$123,$E45,'B4-1销售回款【输入】'!$J$4:$J$123,$F45)</f>
        <v>0</v>
      </c>
      <c r="BO45" s="282">
        <f>SUMIFS('B4-1销售回款【输入】'!BR$4:BR$123,'B4-1销售回款【输入】'!$C$4:$C$123,$C45,'B4-1销售回款【输入】'!$D$4:$D$123,$D45,'B4-1销售回款【输入】'!$E$4:$E$123,$E45,'B4-1销售回款【输入】'!$J$4:$J$123,$F45)</f>
        <v>0</v>
      </c>
      <c r="BP45" s="282">
        <f>SUMIFS('B4-1销售回款【输入】'!BS$4:BS$123,'B4-1销售回款【输入】'!$C$4:$C$123,$C45,'B4-1销售回款【输入】'!$D$4:$D$123,$D45,'B4-1销售回款【输入】'!$E$4:$E$123,$E45,'B4-1销售回款【输入】'!$J$4:$J$123,$F45)</f>
        <v>0</v>
      </c>
      <c r="BQ45" s="282">
        <f>SUMIFS('B4-1销售回款【输入】'!BT$4:BT$123,'B4-1销售回款【输入】'!$C$4:$C$123,$C45,'B4-1销售回款【输入】'!$D$4:$D$123,$D45,'B4-1销售回款【输入】'!$E$4:$E$123,$E45,'B4-1销售回款【输入】'!$J$4:$J$123,$F45)</f>
        <v>0</v>
      </c>
      <c r="BR45" s="282">
        <f>SUMIFS('B4-1销售回款【输入】'!BU$4:BU$123,'B4-1销售回款【输入】'!$C$4:$C$123,$C45,'B4-1销售回款【输入】'!$D$4:$D$123,$D45,'B4-1销售回款【输入】'!$E$4:$E$123,$E45,'B4-1销售回款【输入】'!$J$4:$J$123,$F45)</f>
        <v>0</v>
      </c>
      <c r="BS45" s="282">
        <f>SUMIFS('B4-1销售回款【输入】'!BV$4:BV$123,'B4-1销售回款【输入】'!$C$4:$C$123,$C45,'B4-1销售回款【输入】'!$D$4:$D$123,$D45,'B4-1销售回款【输入】'!$E$4:$E$123,$E45,'B4-1销售回款【输入】'!$J$4:$J$123,$F45)</f>
        <v>0</v>
      </c>
      <c r="BT45" s="282">
        <f>SUMIFS('B4-1销售回款【输入】'!BW$4:BW$123,'B4-1销售回款【输入】'!$C$4:$C$123,$C45,'B4-1销售回款【输入】'!$D$4:$D$123,$D45,'B4-1销售回款【输入】'!$E$4:$E$123,$E45,'B4-1销售回款【输入】'!$J$4:$J$123,$F45)</f>
        <v>0</v>
      </c>
      <c r="BU45" s="282">
        <f>SUMIFS('B4-1销售回款【输入】'!BX$4:BX$123,'B4-1销售回款【输入】'!$C$4:$C$123,$C45,'B4-1销售回款【输入】'!$D$4:$D$123,$D45,'B4-1销售回款【输入】'!$E$4:$E$123,$E45,'B4-1销售回款【输入】'!$J$4:$J$123,$F45)</f>
        <v>0</v>
      </c>
      <c r="BV45" s="282">
        <f>SUMIFS('B4-1销售回款【输入】'!BY$4:BY$123,'B4-1销售回款【输入】'!$C$4:$C$123,$C45,'B4-1销售回款【输入】'!$D$4:$D$123,$D45,'B4-1销售回款【输入】'!$E$4:$E$123,$E45,'B4-1销售回款【输入】'!$J$4:$J$123,$F45)</f>
        <v>0</v>
      </c>
      <c r="BW45" s="282">
        <f>SUMIFS('B4-1销售回款【输入】'!BZ$4:BZ$123,'B4-1销售回款【输入】'!$C$4:$C$123,$C45,'B4-1销售回款【输入】'!$D$4:$D$123,$D45,'B4-1销售回款【输入】'!$E$4:$E$123,$E45,'B4-1销售回款【输入】'!$J$4:$J$123,$F45)</f>
        <v>0</v>
      </c>
      <c r="BX45" s="282">
        <f>SUMIFS('B4-1销售回款【输入】'!CA$4:CA$123,'B4-1销售回款【输入】'!$C$4:$C$123,$C45,'B4-1销售回款【输入】'!$D$4:$D$123,$D45,'B4-1销售回款【输入】'!$E$4:$E$123,$E45,'B4-1销售回款【输入】'!$J$4:$J$123,$F45)</f>
        <v>0</v>
      </c>
      <c r="BY45" s="282">
        <f>SUMIFS('B4-1销售回款【输入】'!CB$4:CB$123,'B4-1销售回款【输入】'!$C$4:$C$123,$C45,'B4-1销售回款【输入】'!$D$4:$D$123,$D45,'B4-1销售回款【输入】'!$E$4:$E$123,$E45,'B4-1销售回款【输入】'!$J$4:$J$123,$F45)</f>
        <v>0</v>
      </c>
      <c r="BZ45" s="282">
        <f>SUMIFS('B4-1销售回款【输入】'!CC$4:CC$123,'B4-1销售回款【输入】'!$C$4:$C$123,$C45,'B4-1销售回款【输入】'!$D$4:$D$123,$D45,'B4-1销售回款【输入】'!$E$4:$E$123,$E45,'B4-1销售回款【输入】'!$J$4:$J$123,$F45)</f>
        <v>0</v>
      </c>
      <c r="CA45" s="282">
        <f>SUMIFS('B4-1销售回款【输入】'!CD$4:CD$123,'B4-1销售回款【输入】'!$C$4:$C$123,$C45,'B4-1销售回款【输入】'!$D$4:$D$123,$D45,'B4-1销售回款【输入】'!$E$4:$E$123,$E45,'B4-1销售回款【输入】'!$J$4:$J$123,$F45)</f>
        <v>0</v>
      </c>
      <c r="CB45" s="282">
        <f>SUMIFS('B4-1销售回款【输入】'!CE$4:CE$123,'B4-1销售回款【输入】'!$C$4:$C$123,$C45,'B4-1销售回款【输入】'!$D$4:$D$123,$D45,'B4-1销售回款【输入】'!$E$4:$E$123,$E45,'B4-1销售回款【输入】'!$J$4:$J$123,$F45)</f>
        <v>0</v>
      </c>
      <c r="CC45" s="282">
        <f>SUMIFS('B4-1销售回款【输入】'!CF$4:CF$123,'B4-1销售回款【输入】'!$C$4:$C$123,$C45,'B4-1销售回款【输入】'!$D$4:$D$123,$D45,'B4-1销售回款【输入】'!$E$4:$E$123,$E45,'B4-1销售回款【输入】'!$J$4:$J$123,$F45)</f>
        <v>0</v>
      </c>
      <c r="CD45" s="282">
        <f>SUMIFS('B4-1销售回款【输入】'!CG$4:CG$123,'B4-1销售回款【输入】'!$C$4:$C$123,$C45,'B4-1销售回款【输入】'!$D$4:$D$123,$D45,'B4-1销售回款【输入】'!$E$4:$E$123,$E45,'B4-1销售回款【输入】'!$J$4:$J$123,$F45)</f>
        <v>0</v>
      </c>
      <c r="CE45" s="282">
        <f>SUMIFS('B4-1销售回款【输入】'!CH$4:CH$123,'B4-1销售回款【输入】'!$C$4:$C$123,$C45,'B4-1销售回款【输入】'!$D$4:$D$123,$D45,'B4-1销售回款【输入】'!$E$4:$E$123,$E45,'B4-1销售回款【输入】'!$J$4:$J$123,$F45)</f>
        <v>0</v>
      </c>
      <c r="CF45" s="282">
        <f>SUMIFS('B4-1销售回款【输入】'!CI$4:CI$123,'B4-1销售回款【输入】'!$C$4:$C$123,$C45,'B4-1销售回款【输入】'!$D$4:$D$123,$D45,'B4-1销售回款【输入】'!$E$4:$E$123,$E45,'B4-1销售回款【输入】'!$J$4:$J$123,$F45)</f>
        <v>0</v>
      </c>
      <c r="CG45" s="282">
        <f>SUMIFS('B4-1销售回款【输入】'!CJ$4:CJ$123,'B4-1销售回款【输入】'!$C$4:$C$123,$C45,'B4-1销售回款【输入】'!$D$4:$D$123,$D45,'B4-1销售回款【输入】'!$E$4:$E$123,$E45,'B4-1销售回款【输入】'!$J$4:$J$123,$F45)</f>
        <v>0</v>
      </c>
      <c r="CH45" s="282">
        <f>SUMIFS('B4-1销售回款【输入】'!CK$4:CK$123,'B4-1销售回款【输入】'!$C$4:$C$123,$C45,'B4-1销售回款【输入】'!$D$4:$D$123,$D45,'B4-1销售回款【输入】'!$E$4:$E$123,$E45,'B4-1销售回款【输入】'!$J$4:$J$123,$F45)</f>
        <v>0</v>
      </c>
      <c r="CI45" s="282">
        <f>SUMIFS('B4-1销售回款【输入】'!CL$4:CL$123,'B4-1销售回款【输入】'!$C$4:$C$123,$C45,'B4-1销售回款【输入】'!$D$4:$D$123,$D45,'B4-1销售回款【输入】'!$E$4:$E$123,$E45,'B4-1销售回款【输入】'!$J$4:$J$123,$F45)</f>
        <v>0</v>
      </c>
      <c r="CJ45" s="282">
        <f>SUMIFS('B4-1销售回款【输入】'!CM$4:CM$123,'B4-1销售回款【输入】'!$C$4:$C$123,$C45,'B4-1销售回款【输入】'!$D$4:$D$123,$D45,'B4-1销售回款【输入】'!$E$4:$E$123,$E45,'B4-1销售回款【输入】'!$J$4:$J$123,$F45)</f>
        <v>0</v>
      </c>
      <c r="CK45" s="282">
        <f>SUMIFS('B4-1销售回款【输入】'!CN$4:CN$123,'B4-1销售回款【输入】'!$C$4:$C$123,$C45,'B4-1销售回款【输入】'!$D$4:$D$123,$D45,'B4-1销售回款【输入】'!$E$4:$E$123,$E45,'B4-1销售回款【输入】'!$J$4:$J$123,$F45)</f>
        <v>0</v>
      </c>
      <c r="CL45" s="282">
        <f>SUMIFS('B4-1销售回款【输入】'!CO$4:CO$123,'B4-1销售回款【输入】'!$C$4:$C$123,$C45,'B4-1销售回款【输入】'!$D$4:$D$123,$D45,'B4-1销售回款【输入】'!$E$4:$E$123,$E45,'B4-1销售回款【输入】'!$J$4:$J$123,$F45)</f>
        <v>0</v>
      </c>
      <c r="CM45" s="282">
        <f>SUMIFS('B4-1销售回款【输入】'!CP$4:CP$123,'B4-1销售回款【输入】'!$C$4:$C$123,$C45,'B4-1销售回款【输入】'!$D$4:$D$123,$D45,'B4-1销售回款【输入】'!$E$4:$E$123,$E45,'B4-1销售回款【输入】'!$J$4:$J$123,$F45)</f>
        <v>0</v>
      </c>
      <c r="CN45" s="282">
        <f>SUMIFS('B4-1销售回款【输入】'!CQ$4:CQ$123,'B4-1销售回款【输入】'!$C$4:$C$123,$C45,'B4-1销售回款【输入】'!$D$4:$D$123,$D45,'B4-1销售回款【输入】'!$E$4:$E$123,$E45,'B4-1销售回款【输入】'!$J$4:$J$123,$F45)</f>
        <v>0</v>
      </c>
      <c r="CO45" s="282">
        <f>SUMIFS('B4-1销售回款【输入】'!CR$4:CR$123,'B4-1销售回款【输入】'!$C$4:$C$123,$C45,'B4-1销售回款【输入】'!$D$4:$D$123,$D45,'B4-1销售回款【输入】'!$E$4:$E$123,$E45,'B4-1销售回款【输入】'!$J$4:$J$123,$F45)</f>
        <v>0</v>
      </c>
      <c r="CP45" s="282">
        <f>SUMIFS('B4-1销售回款【输入】'!CS$4:CS$123,'B4-1销售回款【输入】'!$C$4:$C$123,$C45,'B4-1销售回款【输入】'!$D$4:$D$123,$D45,'B4-1销售回款【输入】'!$E$4:$E$123,$E45,'B4-1销售回款【输入】'!$J$4:$J$123,$F45)</f>
        <v>0</v>
      </c>
      <c r="CQ45" s="282">
        <f>SUMIFS('B4-1销售回款【输入】'!CT$4:CT$123,'B4-1销售回款【输入】'!$C$4:$C$123,$C45,'B4-1销售回款【输入】'!$D$4:$D$123,$D45,'B4-1销售回款【输入】'!$E$4:$E$123,$E45,'B4-1销售回款【输入】'!$J$4:$J$123,$F45)</f>
        <v>0</v>
      </c>
      <c r="CR45" s="282">
        <f>SUMIFS('B4-1销售回款【输入】'!CU$4:CU$123,'B4-1销售回款【输入】'!$C$4:$C$123,$C45,'B4-1销售回款【输入】'!$D$4:$D$123,$D45,'B4-1销售回款【输入】'!$E$4:$E$123,$E45,'B4-1销售回款【输入】'!$J$4:$J$123,$F45)</f>
        <v>0</v>
      </c>
      <c r="CS45" s="282">
        <f>SUMIFS('B4-1销售回款【输入】'!CV$4:CV$123,'B4-1销售回款【输入】'!$C$4:$C$123,$C45,'B4-1销售回款【输入】'!$D$4:$D$123,$D45,'B4-1销售回款【输入】'!$E$4:$E$123,$E45,'B4-1销售回款【输入】'!$J$4:$J$123,$F45)</f>
        <v>0</v>
      </c>
      <c r="CT45" s="282">
        <f>SUMIFS('B4-1销售回款【输入】'!CW$4:CW$123,'B4-1销售回款【输入】'!$C$4:$C$123,$C45,'B4-1销售回款【输入】'!$D$4:$D$123,$D45,'B4-1销售回款【输入】'!$E$4:$E$123,$E45,'B4-1销售回款【输入】'!$J$4:$J$123,$F45)</f>
        <v>0</v>
      </c>
      <c r="CU45" s="282">
        <f>SUMIFS('B4-1销售回款【输入】'!CX$4:CX$123,'B4-1销售回款【输入】'!$C$4:$C$123,$C45,'B4-1销售回款【输入】'!$D$4:$D$123,$D45,'B4-1销售回款【输入】'!$E$4:$E$123,$E45,'B4-1销售回款【输入】'!$J$4:$J$123,$F45)</f>
        <v>0</v>
      </c>
      <c r="CV45" s="282">
        <f>SUMIFS('B4-1销售回款【输入】'!CY$4:CY$123,'B4-1销售回款【输入】'!$C$4:$C$123,$C45,'B4-1销售回款【输入】'!$D$4:$D$123,$D45,'B4-1销售回款【输入】'!$E$4:$E$123,$E45,'B4-1销售回款【输入】'!$J$4:$J$123,$F45)</f>
        <v>0</v>
      </c>
      <c r="CW45" s="282">
        <f>SUMIFS('B4-1销售回款【输入】'!CZ$4:CZ$123,'B4-1销售回款【输入】'!$C$4:$C$123,$C45,'B4-1销售回款【输入】'!$D$4:$D$123,$D45,'B4-1销售回款【输入】'!$E$4:$E$123,$E45,'B4-1销售回款【输入】'!$J$4:$J$123,$F45)</f>
        <v>0</v>
      </c>
      <c r="CX45" s="282">
        <f>SUMIFS('B4-1销售回款【输入】'!DA$4:DA$123,'B4-1销售回款【输入】'!$C$4:$C$123,$C45,'B4-1销售回款【输入】'!$D$4:$D$123,$D45,'B4-1销售回款【输入】'!$E$4:$E$123,$E45,'B4-1销售回款【输入】'!$J$4:$J$123,$F45)</f>
        <v>0</v>
      </c>
      <c r="CY45" s="282">
        <f>SUMIFS('B4-1销售回款【输入】'!DB$4:DB$123,'B4-1销售回款【输入】'!$C$4:$C$123,$C45,'B4-1销售回款【输入】'!$D$4:$D$123,$D45,'B4-1销售回款【输入】'!$E$4:$E$123,$E45,'B4-1销售回款【输入】'!$J$4:$J$123,$F45)</f>
        <v>0</v>
      </c>
      <c r="CZ45" s="282">
        <f>SUMIFS('B4-1销售回款【输入】'!DC$4:DC$123,'B4-1销售回款【输入】'!$C$4:$C$123,$C45,'B4-1销售回款【输入】'!$D$4:$D$123,$D45,'B4-1销售回款【输入】'!$E$4:$E$123,$E45,'B4-1销售回款【输入】'!$J$4:$J$123,$F45)</f>
        <v>0</v>
      </c>
      <c r="DA45" s="282">
        <f>SUMIFS('B4-1销售回款【输入】'!DD$4:DD$123,'B4-1销售回款【输入】'!$C$4:$C$123,$C45,'B4-1销售回款【输入】'!$D$4:$D$123,$D45,'B4-1销售回款【输入】'!$E$4:$E$123,$E45,'B4-1销售回款【输入】'!$J$4:$J$123,$F45)</f>
        <v>0</v>
      </c>
      <c r="DB45" s="282">
        <f>SUMIFS('B4-1销售回款【输入】'!DE$4:DE$123,'B4-1销售回款【输入】'!$C$4:$C$123,$C45,'B4-1销售回款【输入】'!$D$4:$D$123,$D45,'B4-1销售回款【输入】'!$E$4:$E$123,$E45,'B4-1销售回款【输入】'!$J$4:$J$123,$F45)</f>
        <v>0</v>
      </c>
      <c r="DC45" s="282">
        <f>SUMIFS('B4-1销售回款【输入】'!DF$4:DF$123,'B4-1销售回款【输入】'!$C$4:$C$123,$C45,'B4-1销售回款【输入】'!$D$4:$D$123,$D45,'B4-1销售回款【输入】'!$E$4:$E$123,$E45,'B4-1销售回款【输入】'!$J$4:$J$123,$F45)</f>
        <v>0</v>
      </c>
      <c r="DD45" s="282">
        <f>SUMIFS('B4-1销售回款【输入】'!DG$4:DG$123,'B4-1销售回款【输入】'!$C$4:$C$123,$C45,'B4-1销售回款【输入】'!$D$4:$D$123,$D45,'B4-1销售回款【输入】'!$E$4:$E$123,$E45,'B4-1销售回款【输入】'!$J$4:$J$123,$F45)</f>
        <v>0</v>
      </c>
      <c r="DE45" s="282">
        <f>SUMIFS('B4-1销售回款【输入】'!DH$4:DH$123,'B4-1销售回款【输入】'!$C$4:$C$123,$C45,'B4-1销售回款【输入】'!$D$4:$D$123,$D45,'B4-1销售回款【输入】'!$E$4:$E$123,$E45,'B4-1销售回款【输入】'!$J$4:$J$123,$F45)</f>
        <v>0</v>
      </c>
      <c r="DF45" s="282">
        <f>SUMIFS('B4-1销售回款【输入】'!DI$4:DI$123,'B4-1销售回款【输入】'!$C$4:$C$123,$C45,'B4-1销售回款【输入】'!$D$4:$D$123,$D45,'B4-1销售回款【输入】'!$E$4:$E$123,$E45,'B4-1销售回款【输入】'!$J$4:$J$123,$F45)</f>
        <v>0</v>
      </c>
      <c r="DG45" s="282">
        <f>SUMIFS('B4-1销售回款【输入】'!DJ$4:DJ$123,'B4-1销售回款【输入】'!$C$4:$C$123,$C45,'B4-1销售回款【输入】'!$D$4:$D$123,$D45,'B4-1销售回款【输入】'!$E$4:$E$123,$E45,'B4-1销售回款【输入】'!$J$4:$J$123,$F45)</f>
        <v>0</v>
      </c>
      <c r="DH45" s="282">
        <f>SUMIFS('B4-1销售回款【输入】'!DK$4:DK$123,'B4-1销售回款【输入】'!$C$4:$C$123,$C45,'B4-1销售回款【输入】'!$D$4:$D$123,$D45,'B4-1销售回款【输入】'!$E$4:$E$123,$E45,'B4-1销售回款【输入】'!$J$4:$J$123,$F45)</f>
        <v>0</v>
      </c>
      <c r="DI45" s="282">
        <f>SUMIFS('B4-1销售回款【输入】'!DL$4:DL$123,'B4-1销售回款【输入】'!$C$4:$C$123,$C45,'B4-1销售回款【输入】'!$D$4:$D$123,$D45,'B4-1销售回款【输入】'!$E$4:$E$123,$E45,'B4-1销售回款【输入】'!$J$4:$J$123,$F45)</f>
        <v>0</v>
      </c>
      <c r="DJ45" s="282">
        <f>SUMIFS('B4-1销售回款【输入】'!DM$4:DM$123,'B4-1销售回款【输入】'!$C$4:$C$123,$C45,'B4-1销售回款【输入】'!$D$4:$D$123,$D45,'B4-1销售回款【输入】'!$E$4:$E$123,$E45,'B4-1销售回款【输入】'!$J$4:$J$123,$F45)</f>
        <v>0</v>
      </c>
      <c r="DK45" s="282">
        <f>SUMIFS('B4-1销售回款【输入】'!DN$4:DN$123,'B4-1销售回款【输入】'!$C$4:$C$123,$C45,'B4-1销售回款【输入】'!$D$4:$D$123,$D45,'B4-1销售回款【输入】'!$E$4:$E$123,$E45,'B4-1销售回款【输入】'!$J$4:$J$123,$F45)</f>
        <v>0</v>
      </c>
      <c r="DL45" s="282">
        <f>SUMIFS('B4-1销售回款【输入】'!DO$4:DO$123,'B4-1销售回款【输入】'!$C$4:$C$123,$C45,'B4-1销售回款【输入】'!$D$4:$D$123,$D45,'B4-1销售回款【输入】'!$E$4:$E$123,$E45,'B4-1销售回款【输入】'!$J$4:$J$123,$F45)</f>
        <v>0</v>
      </c>
      <c r="DM45" s="282">
        <f>SUMIFS('B4-1销售回款【输入】'!DP$4:DP$123,'B4-1销售回款【输入】'!$C$4:$C$123,$C45,'B4-1销售回款【输入】'!$D$4:$D$123,$D45,'B4-1销售回款【输入】'!$E$4:$E$123,$E45,'B4-1销售回款【输入】'!$J$4:$J$123,$F45)</f>
        <v>0</v>
      </c>
      <c r="DN45" s="282">
        <f>SUMIFS('B4-1销售回款【输入】'!DQ$4:DQ$123,'B4-1销售回款【输入】'!$C$4:$C$123,$C45,'B4-1销售回款【输入】'!$D$4:$D$123,$D45,'B4-1销售回款【输入】'!$E$4:$E$123,$E45,'B4-1销售回款【输入】'!$J$4:$J$123,$F45)</f>
        <v>0</v>
      </c>
      <c r="DO45" s="282">
        <f>SUMIFS('B4-1销售回款【输入】'!DR$4:DR$123,'B4-1销售回款【输入】'!$C$4:$C$123,$C45,'B4-1销售回款【输入】'!$D$4:$D$123,$D45,'B4-1销售回款【输入】'!$E$4:$E$123,$E45,'B4-1销售回款【输入】'!$J$4:$J$123,$F45)</f>
        <v>0</v>
      </c>
      <c r="DP45" s="282">
        <f>SUMIFS('B4-1销售回款【输入】'!DS$4:DS$123,'B4-1销售回款【输入】'!$C$4:$C$123,$C45,'B4-1销售回款【输入】'!$D$4:$D$123,$D45,'B4-1销售回款【输入】'!$E$4:$E$123,$E45,'B4-1销售回款【输入】'!$J$4:$J$123,$F45)</f>
        <v>0</v>
      </c>
      <c r="DQ45" s="282">
        <f>SUMIFS('B4-1销售回款【输入】'!DT$4:DT$123,'B4-1销售回款【输入】'!$C$4:$C$123,$C45,'B4-1销售回款【输入】'!$D$4:$D$123,$D45,'B4-1销售回款【输入】'!$E$4:$E$123,$E45,'B4-1销售回款【输入】'!$J$4:$J$123,$F45)</f>
        <v>0</v>
      </c>
      <c r="DR45" s="282">
        <f>SUMIFS('B4-1销售回款【输入】'!DU$4:DU$123,'B4-1销售回款【输入】'!$C$4:$C$123,$C45,'B4-1销售回款【输入】'!$D$4:$D$123,$D45,'B4-1销售回款【输入】'!$E$4:$E$123,$E45,'B4-1销售回款【输入】'!$J$4:$J$123,$F45)</f>
        <v>0</v>
      </c>
      <c r="DS45" s="282">
        <f>SUMIFS('B4-1销售回款【输入】'!DV$4:DV$123,'B4-1销售回款【输入】'!$C$4:$C$123,$C45,'B4-1销售回款【输入】'!$D$4:$D$123,$D45,'B4-1销售回款【输入】'!$E$4:$E$123,$E45,'B4-1销售回款【输入】'!$J$4:$J$123,$F45)</f>
        <v>0</v>
      </c>
      <c r="DT45" s="282">
        <f>SUMIFS('B4-1销售回款【输入】'!DW$4:DW$123,'B4-1销售回款【输入】'!$C$4:$C$123,$C45,'B4-1销售回款【输入】'!$D$4:$D$123,$D45,'B4-1销售回款【输入】'!$E$4:$E$123,$E45,'B4-1销售回款【输入】'!$J$4:$J$123,$F45)</f>
        <v>0</v>
      </c>
      <c r="DU45" s="282">
        <f>SUMIFS('B4-1销售回款【输入】'!DX$4:DX$123,'B4-1销售回款【输入】'!$C$4:$C$123,$C45,'B4-1销售回款【输入】'!$D$4:$D$123,$D45,'B4-1销售回款【输入】'!$E$4:$E$123,$E45,'B4-1销售回款【输入】'!$J$4:$J$123,$F45)</f>
        <v>0</v>
      </c>
      <c r="DV45" s="282">
        <f>SUMIFS('B4-1销售回款【输入】'!DY$4:DY$123,'B4-1销售回款【输入】'!$C$4:$C$123,$C45,'B4-1销售回款【输入】'!$D$4:$D$123,$D45,'B4-1销售回款【输入】'!$E$4:$E$123,$E45,'B4-1销售回款【输入】'!$J$4:$J$123,$F45)</f>
        <v>0</v>
      </c>
      <c r="DW45" s="282">
        <f>SUMIFS('B4-1销售回款【输入】'!DZ$4:DZ$123,'B4-1销售回款【输入】'!$C$4:$C$123,$C45,'B4-1销售回款【输入】'!$D$4:$D$123,$D45,'B4-1销售回款【输入】'!$E$4:$E$123,$E45,'B4-1销售回款【输入】'!$J$4:$J$123,$F45)</f>
        <v>0</v>
      </c>
      <c r="DX45" s="282">
        <f>SUMIFS('B4-1销售回款【输入】'!EA$4:EA$123,'B4-1销售回款【输入】'!$C$4:$C$123,$C45,'B4-1销售回款【输入】'!$D$4:$D$123,$D45,'B4-1销售回款【输入】'!$E$4:$E$123,$E45,'B4-1销售回款【输入】'!$J$4:$J$123,$F45)</f>
        <v>0</v>
      </c>
      <c r="DY45" s="282">
        <f>SUMIFS('B4-1销售回款【输入】'!EB$4:EB$123,'B4-1销售回款【输入】'!$C$4:$C$123,$C45,'B4-1销售回款【输入】'!$D$4:$D$123,$D45,'B4-1销售回款【输入】'!$E$4:$E$123,$E45,'B4-1销售回款【输入】'!$J$4:$J$123,$F45)</f>
        <v>0</v>
      </c>
      <c r="DZ45" s="282">
        <f>SUMIFS('B4-1销售回款【输入】'!EC$4:EC$123,'B4-1销售回款【输入】'!$C$4:$C$123,$C45,'B4-1销售回款【输入】'!$D$4:$D$123,$D45,'B4-1销售回款【输入】'!$E$4:$E$123,$E45,'B4-1销售回款【输入】'!$J$4:$J$123,$F45)</f>
        <v>0</v>
      </c>
      <c r="EA45" s="282">
        <f>SUMIFS('B4-1销售回款【输入】'!ED$4:ED$123,'B4-1销售回款【输入】'!$C$4:$C$123,$C45,'B4-1销售回款【输入】'!$D$4:$D$123,$D45,'B4-1销售回款【输入】'!$E$4:$E$123,$E45,'B4-1销售回款【输入】'!$J$4:$J$123,$F45)</f>
        <v>0</v>
      </c>
      <c r="EB45" s="282">
        <f>SUMIFS('B4-1销售回款【输入】'!EE$4:EE$123,'B4-1销售回款【输入】'!$C$4:$C$123,$C45,'B4-1销售回款【输入】'!$D$4:$D$123,$D45,'B4-1销售回款【输入】'!$E$4:$E$123,$E45,'B4-1销售回款【输入】'!$J$4:$J$123,$F45)</f>
        <v>0</v>
      </c>
      <c r="EC45" s="282">
        <f>SUMIFS('B4-1销售回款【输入】'!EF$4:EF$123,'B4-1销售回款【输入】'!$C$4:$C$123,$C45,'B4-1销售回款【输入】'!$D$4:$D$123,$D45,'B4-1销售回款【输入】'!$E$4:$E$123,$E45,'B4-1销售回款【输入】'!$J$4:$J$123,$F45)</f>
        <v>0</v>
      </c>
      <c r="ED45" s="284">
        <f>SUMIFS('B4-1销售回款【输入】'!EG$4:EG$123,'B4-1销售回款【输入】'!$C$4:$C$123,$C45,'B4-1销售回款【输入】'!$D$4:$D$123,$D45,'B4-1销售回款【输入】'!$E$4:$E$123,$E45,'B4-1销售回款【输入】'!$J$4:$J$123,$F45)</f>
        <v>0</v>
      </c>
    </row>
    <row r="46" spans="2:134" ht="16.05" customHeight="1" x14ac:dyDescent="0.25">
      <c r="B46" s="1041" t="str">
        <f>B45</f>
        <v/>
      </c>
      <c r="C46" s="154" t="str">
        <f t="shared" ref="C46:C49" si="549">C45</f>
        <v/>
      </c>
      <c r="D46" s="154" t="str">
        <f t="shared" si="29"/>
        <v/>
      </c>
      <c r="E46" s="154" t="str">
        <f t="shared" si="30"/>
        <v/>
      </c>
      <c r="F46" s="149" t="s">
        <v>348</v>
      </c>
      <c r="G46" s="171" t="s">
        <v>354</v>
      </c>
      <c r="H46" s="992">
        <f>IFERROR(H45/H44*10000,0)</f>
        <v>0</v>
      </c>
      <c r="I46" s="282">
        <f t="shared" si="547"/>
        <v>0</v>
      </c>
      <c r="J46" s="985">
        <f>IFERROR(J45/J44*10000,0)</f>
        <v>0</v>
      </c>
      <c r="K46" s="460">
        <f ca="1">IFERROR(K45/K44*10000,0)</f>
        <v>0</v>
      </c>
      <c r="L46" s="283">
        <f t="shared" ref="L46" si="550">IFERROR(L45/L44*10000,0)</f>
        <v>0</v>
      </c>
      <c r="M46" s="282">
        <f t="shared" ref="M46" si="551">IFERROR(M45/M44*10000,0)</f>
        <v>0</v>
      </c>
      <c r="N46" s="282">
        <f t="shared" ref="N46" si="552">IFERROR(N45/N44*10000,0)</f>
        <v>0</v>
      </c>
      <c r="O46" s="282">
        <f t="shared" ref="O46" si="553">IFERROR(O45/O44*10000,0)</f>
        <v>0</v>
      </c>
      <c r="P46" s="282">
        <f t="shared" ref="P46" si="554">IFERROR(P45/P44*10000,0)</f>
        <v>0</v>
      </c>
      <c r="Q46" s="282">
        <f t="shared" ref="Q46" si="555">IFERROR(Q45/Q44*10000,0)</f>
        <v>0</v>
      </c>
      <c r="R46" s="282">
        <f t="shared" ref="R46" si="556">IFERROR(R45/R44*10000,0)</f>
        <v>0</v>
      </c>
      <c r="S46" s="282">
        <f t="shared" ref="S46" si="557">IFERROR(S45/S44*10000,0)</f>
        <v>0</v>
      </c>
      <c r="T46" s="282">
        <f t="shared" ref="T46" si="558">IFERROR(T45/T44*10000,0)</f>
        <v>0</v>
      </c>
      <c r="U46" s="284">
        <f t="shared" ref="U46" si="559">IFERROR(U45/U44*10000,0)</f>
        <v>0</v>
      </c>
      <c r="V46" s="285">
        <f>IFERROR(V45/V44*10000,0)</f>
        <v>0</v>
      </c>
      <c r="W46" s="282">
        <f t="shared" ref="W46" si="560">IFERROR(W45/W44*10000,0)</f>
        <v>0</v>
      </c>
      <c r="X46" s="282">
        <f t="shared" ref="X46" si="561">IFERROR(X45/X44*10000,0)</f>
        <v>0</v>
      </c>
      <c r="Y46" s="282">
        <f t="shared" ref="Y46" si="562">IFERROR(Y45/Y44*10000,0)</f>
        <v>0</v>
      </c>
      <c r="Z46" s="282">
        <f t="shared" ref="Z46" si="563">IFERROR(Z45/Z44*10000,0)</f>
        <v>0</v>
      </c>
      <c r="AA46" s="282">
        <f t="shared" ref="AA46" si="564">IFERROR(AA45/AA44*10000,0)</f>
        <v>0</v>
      </c>
      <c r="AB46" s="282">
        <f t="shared" ref="AB46" si="565">IFERROR(AB45/AB44*10000,0)</f>
        <v>0</v>
      </c>
      <c r="AC46" s="282">
        <f t="shared" ref="AC46" si="566">IFERROR(AC45/AC44*10000,0)</f>
        <v>0</v>
      </c>
      <c r="AD46" s="282">
        <f t="shared" ref="AD46" si="567">IFERROR(AD45/AD44*10000,0)</f>
        <v>0</v>
      </c>
      <c r="AE46" s="282">
        <f t="shared" ref="AE46" si="568">IFERROR(AE45/AE44*10000,0)</f>
        <v>0</v>
      </c>
      <c r="AF46" s="282">
        <f t="shared" ref="AF46" si="569">IFERROR(AF45/AF44*10000,0)</f>
        <v>0</v>
      </c>
      <c r="AG46" s="282">
        <f t="shared" ref="AG46" si="570">IFERROR(AG45/AG44*10000,0)</f>
        <v>0</v>
      </c>
      <c r="AH46" s="282">
        <f t="shared" ref="AH46" si="571">IFERROR(AH45/AH44*10000,0)</f>
        <v>0</v>
      </c>
      <c r="AI46" s="282">
        <f t="shared" ref="AI46" si="572">IFERROR(AI45/AI44*10000,0)</f>
        <v>0</v>
      </c>
      <c r="AJ46" s="282">
        <f t="shared" ref="AJ46" si="573">IFERROR(AJ45/AJ44*10000,0)</f>
        <v>0</v>
      </c>
      <c r="AK46" s="282">
        <f t="shared" ref="AK46" si="574">IFERROR(AK45/AK44*10000,0)</f>
        <v>0</v>
      </c>
      <c r="AL46" s="282">
        <f t="shared" ref="AL46" si="575">IFERROR(AL45/AL44*10000,0)</f>
        <v>0</v>
      </c>
      <c r="AM46" s="282">
        <f t="shared" ref="AM46" si="576">IFERROR(AM45/AM44*10000,0)</f>
        <v>0</v>
      </c>
      <c r="AN46" s="282">
        <f t="shared" ref="AN46" si="577">IFERROR(AN45/AN44*10000,0)</f>
        <v>0</v>
      </c>
      <c r="AO46" s="282">
        <f t="shared" ref="AO46" si="578">IFERROR(AO45/AO44*10000,0)</f>
        <v>0</v>
      </c>
      <c r="AP46" s="282">
        <f t="shared" ref="AP46" si="579">IFERROR(AP45/AP44*10000,0)</f>
        <v>0</v>
      </c>
      <c r="AQ46" s="282">
        <f t="shared" ref="AQ46" si="580">IFERROR(AQ45/AQ44*10000,0)</f>
        <v>0</v>
      </c>
      <c r="AR46" s="282">
        <f t="shared" ref="AR46" si="581">IFERROR(AR45/AR44*10000,0)</f>
        <v>0</v>
      </c>
      <c r="AS46" s="282">
        <f t="shared" ref="AS46" si="582">IFERROR(AS45/AS44*10000,0)</f>
        <v>0</v>
      </c>
      <c r="AT46" s="282">
        <f t="shared" ref="AT46" si="583">IFERROR(AT45/AT44*10000,0)</f>
        <v>0</v>
      </c>
      <c r="AU46" s="282">
        <f t="shared" ref="AU46" si="584">IFERROR(AU45/AU44*10000,0)</f>
        <v>0</v>
      </c>
      <c r="AV46" s="282">
        <f t="shared" ref="AV46" si="585">IFERROR(AV45/AV44*10000,0)</f>
        <v>0</v>
      </c>
      <c r="AW46" s="282">
        <f t="shared" ref="AW46" si="586">IFERROR(AW45/AW44*10000,0)</f>
        <v>0</v>
      </c>
      <c r="AX46" s="282">
        <f t="shared" ref="AX46" si="587">IFERROR(AX45/AX44*10000,0)</f>
        <v>0</v>
      </c>
      <c r="AY46" s="282">
        <f t="shared" ref="AY46" si="588">IFERROR(AY45/AY44*10000,0)</f>
        <v>0</v>
      </c>
      <c r="AZ46" s="282">
        <f t="shared" ref="AZ46" si="589">IFERROR(AZ45/AZ44*10000,0)</f>
        <v>0</v>
      </c>
      <c r="BA46" s="282">
        <f t="shared" ref="BA46" si="590">IFERROR(BA45/BA44*10000,0)</f>
        <v>0</v>
      </c>
      <c r="BB46" s="282">
        <f t="shared" ref="BB46" si="591">IFERROR(BB45/BB44*10000,0)</f>
        <v>0</v>
      </c>
      <c r="BC46" s="282">
        <f t="shared" ref="BC46" si="592">IFERROR(BC45/BC44*10000,0)</f>
        <v>0</v>
      </c>
      <c r="BD46" s="282">
        <f t="shared" ref="BD46" si="593">IFERROR(BD45/BD44*10000,0)</f>
        <v>0</v>
      </c>
      <c r="BE46" s="282">
        <f t="shared" ref="BE46" si="594">IFERROR(BE45/BE44*10000,0)</f>
        <v>0</v>
      </c>
      <c r="BF46" s="282">
        <f t="shared" ref="BF46" si="595">IFERROR(BF45/BF44*10000,0)</f>
        <v>0</v>
      </c>
      <c r="BG46" s="282">
        <f t="shared" ref="BG46" si="596">IFERROR(BG45/BG44*10000,0)</f>
        <v>0</v>
      </c>
      <c r="BH46" s="282">
        <f t="shared" ref="BH46" si="597">IFERROR(BH45/BH44*10000,0)</f>
        <v>0</v>
      </c>
      <c r="BI46" s="282">
        <f t="shared" ref="BI46" si="598">IFERROR(BI45/BI44*10000,0)</f>
        <v>0</v>
      </c>
      <c r="BJ46" s="282">
        <f t="shared" ref="BJ46" si="599">IFERROR(BJ45/BJ44*10000,0)</f>
        <v>0</v>
      </c>
      <c r="BK46" s="282">
        <f t="shared" ref="BK46" si="600">IFERROR(BK45/BK44*10000,0)</f>
        <v>0</v>
      </c>
      <c r="BL46" s="282">
        <f t="shared" ref="BL46" si="601">IFERROR(BL45/BL44*10000,0)</f>
        <v>0</v>
      </c>
      <c r="BM46" s="282">
        <f t="shared" ref="BM46" si="602">IFERROR(BM45/BM44*10000,0)</f>
        <v>0</v>
      </c>
      <c r="BN46" s="282">
        <f t="shared" ref="BN46" si="603">IFERROR(BN45/BN44*10000,0)</f>
        <v>0</v>
      </c>
      <c r="BO46" s="282">
        <f t="shared" ref="BO46" si="604">IFERROR(BO45/BO44*10000,0)</f>
        <v>0</v>
      </c>
      <c r="BP46" s="282">
        <f t="shared" ref="BP46" si="605">IFERROR(BP45/BP44*10000,0)</f>
        <v>0</v>
      </c>
      <c r="BQ46" s="282">
        <f t="shared" ref="BQ46" si="606">IFERROR(BQ45/BQ44*10000,0)</f>
        <v>0</v>
      </c>
      <c r="BR46" s="282">
        <f t="shared" ref="BR46" si="607">IFERROR(BR45/BR44*10000,0)</f>
        <v>0</v>
      </c>
      <c r="BS46" s="282">
        <f t="shared" ref="BS46" si="608">IFERROR(BS45/BS44*10000,0)</f>
        <v>0</v>
      </c>
      <c r="BT46" s="282">
        <f t="shared" ref="BT46" si="609">IFERROR(BT45/BT44*10000,0)</f>
        <v>0</v>
      </c>
      <c r="BU46" s="282">
        <f t="shared" ref="BU46" si="610">IFERROR(BU45/BU44*10000,0)</f>
        <v>0</v>
      </c>
      <c r="BV46" s="282">
        <f t="shared" ref="BV46" si="611">IFERROR(BV45/BV44*10000,0)</f>
        <v>0</v>
      </c>
      <c r="BW46" s="282">
        <f t="shared" ref="BW46" si="612">IFERROR(BW45/BW44*10000,0)</f>
        <v>0</v>
      </c>
      <c r="BX46" s="282">
        <f t="shared" ref="BX46" si="613">IFERROR(BX45/BX44*10000,0)</f>
        <v>0</v>
      </c>
      <c r="BY46" s="282">
        <f t="shared" ref="BY46" si="614">IFERROR(BY45/BY44*10000,0)</f>
        <v>0</v>
      </c>
      <c r="BZ46" s="282">
        <f t="shared" ref="BZ46" si="615">IFERROR(BZ45/BZ44*10000,0)</f>
        <v>0</v>
      </c>
      <c r="CA46" s="282">
        <f t="shared" ref="CA46" si="616">IFERROR(CA45/CA44*10000,0)</f>
        <v>0</v>
      </c>
      <c r="CB46" s="282">
        <f t="shared" ref="CB46" si="617">IFERROR(CB45/CB44*10000,0)</f>
        <v>0</v>
      </c>
      <c r="CC46" s="282">
        <f t="shared" ref="CC46" si="618">IFERROR(CC45/CC44*10000,0)</f>
        <v>0</v>
      </c>
      <c r="CD46" s="282">
        <f t="shared" ref="CD46" si="619">IFERROR(CD45/CD44*10000,0)</f>
        <v>0</v>
      </c>
      <c r="CE46" s="282">
        <f t="shared" ref="CE46" si="620">IFERROR(CE45/CE44*10000,0)</f>
        <v>0</v>
      </c>
      <c r="CF46" s="282">
        <f t="shared" ref="CF46" si="621">IFERROR(CF45/CF44*10000,0)</f>
        <v>0</v>
      </c>
      <c r="CG46" s="282">
        <f t="shared" ref="CG46" si="622">IFERROR(CG45/CG44*10000,0)</f>
        <v>0</v>
      </c>
      <c r="CH46" s="282">
        <f t="shared" ref="CH46" si="623">IFERROR(CH45/CH44*10000,0)</f>
        <v>0</v>
      </c>
      <c r="CI46" s="282">
        <f t="shared" ref="CI46" si="624">IFERROR(CI45/CI44*10000,0)</f>
        <v>0</v>
      </c>
      <c r="CJ46" s="282">
        <f t="shared" ref="CJ46" si="625">IFERROR(CJ45/CJ44*10000,0)</f>
        <v>0</v>
      </c>
      <c r="CK46" s="282">
        <f t="shared" ref="CK46" si="626">IFERROR(CK45/CK44*10000,0)</f>
        <v>0</v>
      </c>
      <c r="CL46" s="282">
        <f t="shared" ref="CL46" si="627">IFERROR(CL45/CL44*10000,0)</f>
        <v>0</v>
      </c>
      <c r="CM46" s="282">
        <f t="shared" ref="CM46" si="628">IFERROR(CM45/CM44*10000,0)</f>
        <v>0</v>
      </c>
      <c r="CN46" s="282">
        <f t="shared" ref="CN46" si="629">IFERROR(CN45/CN44*10000,0)</f>
        <v>0</v>
      </c>
      <c r="CO46" s="282">
        <f t="shared" ref="CO46" si="630">IFERROR(CO45/CO44*10000,0)</f>
        <v>0</v>
      </c>
      <c r="CP46" s="282">
        <f t="shared" ref="CP46" si="631">IFERROR(CP45/CP44*10000,0)</f>
        <v>0</v>
      </c>
      <c r="CQ46" s="282">
        <f t="shared" ref="CQ46" si="632">IFERROR(CQ45/CQ44*10000,0)</f>
        <v>0</v>
      </c>
      <c r="CR46" s="282">
        <f t="shared" ref="CR46" si="633">IFERROR(CR45/CR44*10000,0)</f>
        <v>0</v>
      </c>
      <c r="CS46" s="282">
        <f t="shared" ref="CS46" si="634">IFERROR(CS45/CS44*10000,0)</f>
        <v>0</v>
      </c>
      <c r="CT46" s="282">
        <f t="shared" ref="CT46" si="635">IFERROR(CT45/CT44*10000,0)</f>
        <v>0</v>
      </c>
      <c r="CU46" s="282">
        <f t="shared" ref="CU46" si="636">IFERROR(CU45/CU44*10000,0)</f>
        <v>0</v>
      </c>
      <c r="CV46" s="282">
        <f t="shared" ref="CV46" si="637">IFERROR(CV45/CV44*10000,0)</f>
        <v>0</v>
      </c>
      <c r="CW46" s="282">
        <f t="shared" ref="CW46" si="638">IFERROR(CW45/CW44*10000,0)</f>
        <v>0</v>
      </c>
      <c r="CX46" s="282">
        <f t="shared" ref="CX46" si="639">IFERROR(CX45/CX44*10000,0)</f>
        <v>0</v>
      </c>
      <c r="CY46" s="282">
        <f t="shared" ref="CY46" si="640">IFERROR(CY45/CY44*10000,0)</f>
        <v>0</v>
      </c>
      <c r="CZ46" s="282">
        <f t="shared" ref="CZ46" si="641">IFERROR(CZ45/CZ44*10000,0)</f>
        <v>0</v>
      </c>
      <c r="DA46" s="282">
        <f t="shared" ref="DA46" si="642">IFERROR(DA45/DA44*10000,0)</f>
        <v>0</v>
      </c>
      <c r="DB46" s="282">
        <f t="shared" ref="DB46" si="643">IFERROR(DB45/DB44*10000,0)</f>
        <v>0</v>
      </c>
      <c r="DC46" s="282">
        <f t="shared" ref="DC46" si="644">IFERROR(DC45/DC44*10000,0)</f>
        <v>0</v>
      </c>
      <c r="DD46" s="282">
        <f t="shared" ref="DD46" si="645">IFERROR(DD45/DD44*10000,0)</f>
        <v>0</v>
      </c>
      <c r="DE46" s="282">
        <f t="shared" ref="DE46" si="646">IFERROR(DE45/DE44*10000,0)</f>
        <v>0</v>
      </c>
      <c r="DF46" s="282">
        <f t="shared" ref="DF46" si="647">IFERROR(DF45/DF44*10000,0)</f>
        <v>0</v>
      </c>
      <c r="DG46" s="282">
        <f t="shared" ref="DG46" si="648">IFERROR(DG45/DG44*10000,0)</f>
        <v>0</v>
      </c>
      <c r="DH46" s="282">
        <f t="shared" ref="DH46" si="649">IFERROR(DH45/DH44*10000,0)</f>
        <v>0</v>
      </c>
      <c r="DI46" s="282">
        <f t="shared" ref="DI46" si="650">IFERROR(DI45/DI44*10000,0)</f>
        <v>0</v>
      </c>
      <c r="DJ46" s="282">
        <f t="shared" ref="DJ46" si="651">IFERROR(DJ45/DJ44*10000,0)</f>
        <v>0</v>
      </c>
      <c r="DK46" s="282">
        <f t="shared" ref="DK46" si="652">IFERROR(DK45/DK44*10000,0)</f>
        <v>0</v>
      </c>
      <c r="DL46" s="282">
        <f t="shared" ref="DL46" si="653">IFERROR(DL45/DL44*10000,0)</f>
        <v>0</v>
      </c>
      <c r="DM46" s="282">
        <f t="shared" ref="DM46" si="654">IFERROR(DM45/DM44*10000,0)</f>
        <v>0</v>
      </c>
      <c r="DN46" s="282">
        <f t="shared" ref="DN46" si="655">IFERROR(DN45/DN44*10000,0)</f>
        <v>0</v>
      </c>
      <c r="DO46" s="282">
        <f t="shared" ref="DO46" si="656">IFERROR(DO45/DO44*10000,0)</f>
        <v>0</v>
      </c>
      <c r="DP46" s="282">
        <f t="shared" ref="DP46" si="657">IFERROR(DP45/DP44*10000,0)</f>
        <v>0</v>
      </c>
      <c r="DQ46" s="282">
        <f t="shared" ref="DQ46" si="658">IFERROR(DQ45/DQ44*10000,0)</f>
        <v>0</v>
      </c>
      <c r="DR46" s="282">
        <f t="shared" ref="DR46" si="659">IFERROR(DR45/DR44*10000,0)</f>
        <v>0</v>
      </c>
      <c r="DS46" s="282">
        <f t="shared" ref="DS46" si="660">IFERROR(DS45/DS44*10000,0)</f>
        <v>0</v>
      </c>
      <c r="DT46" s="282">
        <f t="shared" ref="DT46" si="661">IFERROR(DT45/DT44*10000,0)</f>
        <v>0</v>
      </c>
      <c r="DU46" s="282">
        <f t="shared" ref="DU46" si="662">IFERROR(DU45/DU44*10000,0)</f>
        <v>0</v>
      </c>
      <c r="DV46" s="282">
        <f t="shared" ref="DV46" si="663">IFERROR(DV45/DV44*10000,0)</f>
        <v>0</v>
      </c>
      <c r="DW46" s="282">
        <f t="shared" ref="DW46" si="664">IFERROR(DW45/DW44*10000,0)</f>
        <v>0</v>
      </c>
      <c r="DX46" s="282">
        <f t="shared" ref="DX46" si="665">IFERROR(DX45/DX44*10000,0)</f>
        <v>0</v>
      </c>
      <c r="DY46" s="282">
        <f t="shared" ref="DY46" si="666">IFERROR(DY45/DY44*10000,0)</f>
        <v>0</v>
      </c>
      <c r="DZ46" s="282">
        <f t="shared" ref="DZ46" si="667">IFERROR(DZ45/DZ44*10000,0)</f>
        <v>0</v>
      </c>
      <c r="EA46" s="282">
        <f t="shared" ref="EA46" si="668">IFERROR(EA45/EA44*10000,0)</f>
        <v>0</v>
      </c>
      <c r="EB46" s="282">
        <f t="shared" ref="EB46" si="669">IFERROR(EB45/EB44*10000,0)</f>
        <v>0</v>
      </c>
      <c r="EC46" s="282">
        <f t="shared" ref="EC46" si="670">IFERROR(EC45/EC44*10000,0)</f>
        <v>0</v>
      </c>
      <c r="ED46" s="284">
        <f t="shared" ref="ED46" si="671">IFERROR(ED45/ED44*10000,0)</f>
        <v>0</v>
      </c>
    </row>
    <row r="47" spans="2:134" ht="16.05" customHeight="1" x14ac:dyDescent="0.25">
      <c r="B47" s="1043" t="str">
        <f>B46</f>
        <v/>
      </c>
      <c r="C47" s="159" t="str">
        <f t="shared" si="549"/>
        <v/>
      </c>
      <c r="D47" s="159" t="str">
        <f t="shared" si="29"/>
        <v/>
      </c>
      <c r="E47" s="159" t="str">
        <f t="shared" si="30"/>
        <v/>
      </c>
      <c r="F47" s="149" t="s">
        <v>349</v>
      </c>
      <c r="G47" s="171" t="s">
        <v>353</v>
      </c>
      <c r="H47" s="992">
        <f>SUMIFS('B4-1销售回款【输入】'!L$4:L$123,'B4-1销售回款【输入】'!$C$4:$C$123,$C47,'B4-1销售回款【输入】'!$D$4:$D$123,$D47,'B4-1销售回款【输入】'!$E$4:$E$123,$E47,'B4-1销售回款【输入】'!$J$4:$J$123,$F47)</f>
        <v>0</v>
      </c>
      <c r="I47" s="282">
        <f t="shared" si="547"/>
        <v>0</v>
      </c>
      <c r="J47" s="985">
        <f>SUM(V47:ED47)</f>
        <v>0</v>
      </c>
      <c r="K47" s="460">
        <f ca="1">SUM(OFFSET(V47,,,1,MATCH('B1-基本信息'!$C$12,$V$3:$ED$3,1)))</f>
        <v>0</v>
      </c>
      <c r="L47" s="283">
        <f t="shared" ref="L47:U47" si="672">SUMIF($V$1:$ED$1,L$3,$V47:$ED47)</f>
        <v>0</v>
      </c>
      <c r="M47" s="282">
        <f t="shared" si="672"/>
        <v>0</v>
      </c>
      <c r="N47" s="282">
        <f t="shared" si="672"/>
        <v>0</v>
      </c>
      <c r="O47" s="282">
        <f t="shared" si="672"/>
        <v>0</v>
      </c>
      <c r="P47" s="282">
        <f t="shared" si="672"/>
        <v>0</v>
      </c>
      <c r="Q47" s="282">
        <f t="shared" si="672"/>
        <v>0</v>
      </c>
      <c r="R47" s="282">
        <f t="shared" si="672"/>
        <v>0</v>
      </c>
      <c r="S47" s="282">
        <f t="shared" si="672"/>
        <v>0</v>
      </c>
      <c r="T47" s="282">
        <f t="shared" si="672"/>
        <v>0</v>
      </c>
      <c r="U47" s="284">
        <f t="shared" si="672"/>
        <v>0</v>
      </c>
      <c r="V47" s="285">
        <f>SUMIFS('B4-1销售回款【输入】'!Y$4:Y$123,'B4-1销售回款【输入】'!$C$4:$C$123,$C47,'B4-1销售回款【输入】'!$D$4:$D$123,$D47,'B4-1销售回款【输入】'!$E$4:$E$123,$E47,'B4-1销售回款【输入】'!$J$4:$J$123,$F47)</f>
        <v>0</v>
      </c>
      <c r="W47" s="282">
        <f>SUMIFS('B4-1销售回款【输入】'!Z$4:Z$123,'B4-1销售回款【输入】'!$C$4:$C$123,$C47,'B4-1销售回款【输入】'!$D$4:$D$123,$D47,'B4-1销售回款【输入】'!$E$4:$E$123,$E47,'B4-1销售回款【输入】'!$J$4:$J$123,$F47)</f>
        <v>0</v>
      </c>
      <c r="X47" s="282">
        <f>SUMIFS('B4-1销售回款【输入】'!AA$4:AA$123,'B4-1销售回款【输入】'!$C$4:$C$123,$C47,'B4-1销售回款【输入】'!$D$4:$D$123,$D47,'B4-1销售回款【输入】'!$E$4:$E$123,$E47,'B4-1销售回款【输入】'!$J$4:$J$123,$F47)</f>
        <v>0</v>
      </c>
      <c r="Y47" s="282">
        <f>SUMIFS('B4-1销售回款【输入】'!AB$4:AB$123,'B4-1销售回款【输入】'!$C$4:$C$123,$C47,'B4-1销售回款【输入】'!$D$4:$D$123,$D47,'B4-1销售回款【输入】'!$E$4:$E$123,$E47,'B4-1销售回款【输入】'!$J$4:$J$123,$F47)</f>
        <v>0</v>
      </c>
      <c r="Z47" s="282">
        <f>SUMIFS('B4-1销售回款【输入】'!AC$4:AC$123,'B4-1销售回款【输入】'!$C$4:$C$123,$C47,'B4-1销售回款【输入】'!$D$4:$D$123,$D47,'B4-1销售回款【输入】'!$E$4:$E$123,$E47,'B4-1销售回款【输入】'!$J$4:$J$123,$F47)</f>
        <v>0</v>
      </c>
      <c r="AA47" s="282">
        <f>SUMIFS('B4-1销售回款【输入】'!AD$4:AD$123,'B4-1销售回款【输入】'!$C$4:$C$123,$C47,'B4-1销售回款【输入】'!$D$4:$D$123,$D47,'B4-1销售回款【输入】'!$E$4:$E$123,$E47,'B4-1销售回款【输入】'!$J$4:$J$123,$F47)</f>
        <v>0</v>
      </c>
      <c r="AB47" s="282">
        <f>SUMIFS('B4-1销售回款【输入】'!AE$4:AE$123,'B4-1销售回款【输入】'!$C$4:$C$123,$C47,'B4-1销售回款【输入】'!$D$4:$D$123,$D47,'B4-1销售回款【输入】'!$E$4:$E$123,$E47,'B4-1销售回款【输入】'!$J$4:$J$123,$F47)</f>
        <v>0</v>
      </c>
      <c r="AC47" s="282">
        <f>SUMIFS('B4-1销售回款【输入】'!AF$4:AF$123,'B4-1销售回款【输入】'!$C$4:$C$123,$C47,'B4-1销售回款【输入】'!$D$4:$D$123,$D47,'B4-1销售回款【输入】'!$E$4:$E$123,$E47,'B4-1销售回款【输入】'!$J$4:$J$123,$F47)</f>
        <v>0</v>
      </c>
      <c r="AD47" s="282">
        <f>SUMIFS('B4-1销售回款【输入】'!AG$4:AG$123,'B4-1销售回款【输入】'!$C$4:$C$123,$C47,'B4-1销售回款【输入】'!$D$4:$D$123,$D47,'B4-1销售回款【输入】'!$E$4:$E$123,$E47,'B4-1销售回款【输入】'!$J$4:$J$123,$F47)</f>
        <v>0</v>
      </c>
      <c r="AE47" s="282">
        <f>SUMIFS('B4-1销售回款【输入】'!AH$4:AH$123,'B4-1销售回款【输入】'!$C$4:$C$123,$C47,'B4-1销售回款【输入】'!$D$4:$D$123,$D47,'B4-1销售回款【输入】'!$E$4:$E$123,$E47,'B4-1销售回款【输入】'!$J$4:$J$123,$F47)</f>
        <v>0</v>
      </c>
      <c r="AF47" s="282">
        <f>SUMIFS('B4-1销售回款【输入】'!AI$4:AI$123,'B4-1销售回款【输入】'!$C$4:$C$123,$C47,'B4-1销售回款【输入】'!$D$4:$D$123,$D47,'B4-1销售回款【输入】'!$E$4:$E$123,$E47,'B4-1销售回款【输入】'!$J$4:$J$123,$F47)</f>
        <v>0</v>
      </c>
      <c r="AG47" s="282">
        <f>SUMIFS('B4-1销售回款【输入】'!AJ$4:AJ$123,'B4-1销售回款【输入】'!$C$4:$C$123,$C47,'B4-1销售回款【输入】'!$D$4:$D$123,$D47,'B4-1销售回款【输入】'!$E$4:$E$123,$E47,'B4-1销售回款【输入】'!$J$4:$J$123,$F47)</f>
        <v>0</v>
      </c>
      <c r="AH47" s="282">
        <f>SUMIFS('B4-1销售回款【输入】'!AK$4:AK$123,'B4-1销售回款【输入】'!$C$4:$C$123,$C47,'B4-1销售回款【输入】'!$D$4:$D$123,$D47,'B4-1销售回款【输入】'!$E$4:$E$123,$E47,'B4-1销售回款【输入】'!$J$4:$J$123,$F47)</f>
        <v>0</v>
      </c>
      <c r="AI47" s="282">
        <f>SUMIFS('B4-1销售回款【输入】'!AL$4:AL$123,'B4-1销售回款【输入】'!$C$4:$C$123,$C47,'B4-1销售回款【输入】'!$D$4:$D$123,$D47,'B4-1销售回款【输入】'!$E$4:$E$123,$E47,'B4-1销售回款【输入】'!$J$4:$J$123,$F47)</f>
        <v>0</v>
      </c>
      <c r="AJ47" s="282">
        <f>SUMIFS('B4-1销售回款【输入】'!AM$4:AM$123,'B4-1销售回款【输入】'!$C$4:$C$123,$C47,'B4-1销售回款【输入】'!$D$4:$D$123,$D47,'B4-1销售回款【输入】'!$E$4:$E$123,$E47,'B4-1销售回款【输入】'!$J$4:$J$123,$F47)</f>
        <v>0</v>
      </c>
      <c r="AK47" s="282">
        <f>SUMIFS('B4-1销售回款【输入】'!AN$4:AN$123,'B4-1销售回款【输入】'!$C$4:$C$123,$C47,'B4-1销售回款【输入】'!$D$4:$D$123,$D47,'B4-1销售回款【输入】'!$E$4:$E$123,$E47,'B4-1销售回款【输入】'!$J$4:$J$123,$F47)</f>
        <v>0</v>
      </c>
      <c r="AL47" s="282">
        <f>SUMIFS('B4-1销售回款【输入】'!AO$4:AO$123,'B4-1销售回款【输入】'!$C$4:$C$123,$C47,'B4-1销售回款【输入】'!$D$4:$D$123,$D47,'B4-1销售回款【输入】'!$E$4:$E$123,$E47,'B4-1销售回款【输入】'!$J$4:$J$123,$F47)</f>
        <v>0</v>
      </c>
      <c r="AM47" s="282">
        <f>SUMIFS('B4-1销售回款【输入】'!AP$4:AP$123,'B4-1销售回款【输入】'!$C$4:$C$123,$C47,'B4-1销售回款【输入】'!$D$4:$D$123,$D47,'B4-1销售回款【输入】'!$E$4:$E$123,$E47,'B4-1销售回款【输入】'!$J$4:$J$123,$F47)</f>
        <v>0</v>
      </c>
      <c r="AN47" s="282">
        <f>SUMIFS('B4-1销售回款【输入】'!AQ$4:AQ$123,'B4-1销售回款【输入】'!$C$4:$C$123,$C47,'B4-1销售回款【输入】'!$D$4:$D$123,$D47,'B4-1销售回款【输入】'!$E$4:$E$123,$E47,'B4-1销售回款【输入】'!$J$4:$J$123,$F47)</f>
        <v>0</v>
      </c>
      <c r="AO47" s="282">
        <f>SUMIFS('B4-1销售回款【输入】'!AR$4:AR$123,'B4-1销售回款【输入】'!$C$4:$C$123,$C47,'B4-1销售回款【输入】'!$D$4:$D$123,$D47,'B4-1销售回款【输入】'!$E$4:$E$123,$E47,'B4-1销售回款【输入】'!$J$4:$J$123,$F47)</f>
        <v>0</v>
      </c>
      <c r="AP47" s="282">
        <f>SUMIFS('B4-1销售回款【输入】'!AS$4:AS$123,'B4-1销售回款【输入】'!$C$4:$C$123,$C47,'B4-1销售回款【输入】'!$D$4:$D$123,$D47,'B4-1销售回款【输入】'!$E$4:$E$123,$E47,'B4-1销售回款【输入】'!$J$4:$J$123,$F47)</f>
        <v>0</v>
      </c>
      <c r="AQ47" s="282">
        <f>SUMIFS('B4-1销售回款【输入】'!AT$4:AT$123,'B4-1销售回款【输入】'!$C$4:$C$123,$C47,'B4-1销售回款【输入】'!$D$4:$D$123,$D47,'B4-1销售回款【输入】'!$E$4:$E$123,$E47,'B4-1销售回款【输入】'!$J$4:$J$123,$F47)</f>
        <v>0</v>
      </c>
      <c r="AR47" s="282">
        <f>SUMIFS('B4-1销售回款【输入】'!AU$4:AU$123,'B4-1销售回款【输入】'!$C$4:$C$123,$C47,'B4-1销售回款【输入】'!$D$4:$D$123,$D47,'B4-1销售回款【输入】'!$E$4:$E$123,$E47,'B4-1销售回款【输入】'!$J$4:$J$123,$F47)</f>
        <v>0</v>
      </c>
      <c r="AS47" s="282">
        <f>SUMIFS('B4-1销售回款【输入】'!AV$4:AV$123,'B4-1销售回款【输入】'!$C$4:$C$123,$C47,'B4-1销售回款【输入】'!$D$4:$D$123,$D47,'B4-1销售回款【输入】'!$E$4:$E$123,$E47,'B4-1销售回款【输入】'!$J$4:$J$123,$F47)</f>
        <v>0</v>
      </c>
      <c r="AT47" s="282">
        <f>SUMIFS('B4-1销售回款【输入】'!AW$4:AW$123,'B4-1销售回款【输入】'!$C$4:$C$123,$C47,'B4-1销售回款【输入】'!$D$4:$D$123,$D47,'B4-1销售回款【输入】'!$E$4:$E$123,$E47,'B4-1销售回款【输入】'!$J$4:$J$123,$F47)</f>
        <v>0</v>
      </c>
      <c r="AU47" s="282">
        <f>SUMIFS('B4-1销售回款【输入】'!AX$4:AX$123,'B4-1销售回款【输入】'!$C$4:$C$123,$C47,'B4-1销售回款【输入】'!$D$4:$D$123,$D47,'B4-1销售回款【输入】'!$E$4:$E$123,$E47,'B4-1销售回款【输入】'!$J$4:$J$123,$F47)</f>
        <v>0</v>
      </c>
      <c r="AV47" s="282">
        <f>SUMIFS('B4-1销售回款【输入】'!AY$4:AY$123,'B4-1销售回款【输入】'!$C$4:$C$123,$C47,'B4-1销售回款【输入】'!$D$4:$D$123,$D47,'B4-1销售回款【输入】'!$E$4:$E$123,$E47,'B4-1销售回款【输入】'!$J$4:$J$123,$F47)</f>
        <v>0</v>
      </c>
      <c r="AW47" s="282">
        <f>SUMIFS('B4-1销售回款【输入】'!AZ$4:AZ$123,'B4-1销售回款【输入】'!$C$4:$C$123,$C47,'B4-1销售回款【输入】'!$D$4:$D$123,$D47,'B4-1销售回款【输入】'!$E$4:$E$123,$E47,'B4-1销售回款【输入】'!$J$4:$J$123,$F47)</f>
        <v>0</v>
      </c>
      <c r="AX47" s="282">
        <f>SUMIFS('B4-1销售回款【输入】'!BA$4:BA$123,'B4-1销售回款【输入】'!$C$4:$C$123,$C47,'B4-1销售回款【输入】'!$D$4:$D$123,$D47,'B4-1销售回款【输入】'!$E$4:$E$123,$E47,'B4-1销售回款【输入】'!$J$4:$J$123,$F47)</f>
        <v>0</v>
      </c>
      <c r="AY47" s="282">
        <f>SUMIFS('B4-1销售回款【输入】'!BB$4:BB$123,'B4-1销售回款【输入】'!$C$4:$C$123,$C47,'B4-1销售回款【输入】'!$D$4:$D$123,$D47,'B4-1销售回款【输入】'!$E$4:$E$123,$E47,'B4-1销售回款【输入】'!$J$4:$J$123,$F47)</f>
        <v>0</v>
      </c>
      <c r="AZ47" s="282">
        <f>SUMIFS('B4-1销售回款【输入】'!BC$4:BC$123,'B4-1销售回款【输入】'!$C$4:$C$123,$C47,'B4-1销售回款【输入】'!$D$4:$D$123,$D47,'B4-1销售回款【输入】'!$E$4:$E$123,$E47,'B4-1销售回款【输入】'!$J$4:$J$123,$F47)</f>
        <v>0</v>
      </c>
      <c r="BA47" s="282">
        <f>SUMIFS('B4-1销售回款【输入】'!BD$4:BD$123,'B4-1销售回款【输入】'!$C$4:$C$123,$C47,'B4-1销售回款【输入】'!$D$4:$D$123,$D47,'B4-1销售回款【输入】'!$E$4:$E$123,$E47,'B4-1销售回款【输入】'!$J$4:$J$123,$F47)</f>
        <v>0</v>
      </c>
      <c r="BB47" s="282">
        <f>SUMIFS('B4-1销售回款【输入】'!BE$4:BE$123,'B4-1销售回款【输入】'!$C$4:$C$123,$C47,'B4-1销售回款【输入】'!$D$4:$D$123,$D47,'B4-1销售回款【输入】'!$E$4:$E$123,$E47,'B4-1销售回款【输入】'!$J$4:$J$123,$F47)</f>
        <v>0</v>
      </c>
      <c r="BC47" s="282">
        <f>SUMIFS('B4-1销售回款【输入】'!BF$4:BF$123,'B4-1销售回款【输入】'!$C$4:$C$123,$C47,'B4-1销售回款【输入】'!$D$4:$D$123,$D47,'B4-1销售回款【输入】'!$E$4:$E$123,$E47,'B4-1销售回款【输入】'!$J$4:$J$123,$F47)</f>
        <v>0</v>
      </c>
      <c r="BD47" s="282">
        <f>SUMIFS('B4-1销售回款【输入】'!BG$4:BG$123,'B4-1销售回款【输入】'!$C$4:$C$123,$C47,'B4-1销售回款【输入】'!$D$4:$D$123,$D47,'B4-1销售回款【输入】'!$E$4:$E$123,$E47,'B4-1销售回款【输入】'!$J$4:$J$123,$F47)</f>
        <v>0</v>
      </c>
      <c r="BE47" s="282">
        <f>SUMIFS('B4-1销售回款【输入】'!BH$4:BH$123,'B4-1销售回款【输入】'!$C$4:$C$123,$C47,'B4-1销售回款【输入】'!$D$4:$D$123,$D47,'B4-1销售回款【输入】'!$E$4:$E$123,$E47,'B4-1销售回款【输入】'!$J$4:$J$123,$F47)</f>
        <v>0</v>
      </c>
      <c r="BF47" s="282">
        <f>SUMIFS('B4-1销售回款【输入】'!BI$4:BI$123,'B4-1销售回款【输入】'!$C$4:$C$123,$C47,'B4-1销售回款【输入】'!$D$4:$D$123,$D47,'B4-1销售回款【输入】'!$E$4:$E$123,$E47,'B4-1销售回款【输入】'!$J$4:$J$123,$F47)</f>
        <v>0</v>
      </c>
      <c r="BG47" s="282">
        <f>SUMIFS('B4-1销售回款【输入】'!BJ$4:BJ$123,'B4-1销售回款【输入】'!$C$4:$C$123,$C47,'B4-1销售回款【输入】'!$D$4:$D$123,$D47,'B4-1销售回款【输入】'!$E$4:$E$123,$E47,'B4-1销售回款【输入】'!$J$4:$J$123,$F47)</f>
        <v>0</v>
      </c>
      <c r="BH47" s="282">
        <f>SUMIFS('B4-1销售回款【输入】'!BK$4:BK$123,'B4-1销售回款【输入】'!$C$4:$C$123,$C47,'B4-1销售回款【输入】'!$D$4:$D$123,$D47,'B4-1销售回款【输入】'!$E$4:$E$123,$E47,'B4-1销售回款【输入】'!$J$4:$J$123,$F47)</f>
        <v>0</v>
      </c>
      <c r="BI47" s="282">
        <f>SUMIFS('B4-1销售回款【输入】'!BL$4:BL$123,'B4-1销售回款【输入】'!$C$4:$C$123,$C47,'B4-1销售回款【输入】'!$D$4:$D$123,$D47,'B4-1销售回款【输入】'!$E$4:$E$123,$E47,'B4-1销售回款【输入】'!$J$4:$J$123,$F47)</f>
        <v>0</v>
      </c>
      <c r="BJ47" s="282">
        <f>SUMIFS('B4-1销售回款【输入】'!BM$4:BM$123,'B4-1销售回款【输入】'!$C$4:$C$123,$C47,'B4-1销售回款【输入】'!$D$4:$D$123,$D47,'B4-1销售回款【输入】'!$E$4:$E$123,$E47,'B4-1销售回款【输入】'!$J$4:$J$123,$F47)</f>
        <v>0</v>
      </c>
      <c r="BK47" s="282">
        <f>SUMIFS('B4-1销售回款【输入】'!BN$4:BN$123,'B4-1销售回款【输入】'!$C$4:$C$123,$C47,'B4-1销售回款【输入】'!$D$4:$D$123,$D47,'B4-1销售回款【输入】'!$E$4:$E$123,$E47,'B4-1销售回款【输入】'!$J$4:$J$123,$F47)</f>
        <v>0</v>
      </c>
      <c r="BL47" s="282">
        <f>SUMIFS('B4-1销售回款【输入】'!BO$4:BO$123,'B4-1销售回款【输入】'!$C$4:$C$123,$C47,'B4-1销售回款【输入】'!$D$4:$D$123,$D47,'B4-1销售回款【输入】'!$E$4:$E$123,$E47,'B4-1销售回款【输入】'!$J$4:$J$123,$F47)</f>
        <v>0</v>
      </c>
      <c r="BM47" s="282">
        <f>SUMIFS('B4-1销售回款【输入】'!BP$4:BP$123,'B4-1销售回款【输入】'!$C$4:$C$123,$C47,'B4-1销售回款【输入】'!$D$4:$D$123,$D47,'B4-1销售回款【输入】'!$E$4:$E$123,$E47,'B4-1销售回款【输入】'!$J$4:$J$123,$F47)</f>
        <v>0</v>
      </c>
      <c r="BN47" s="282">
        <f>SUMIFS('B4-1销售回款【输入】'!BQ$4:BQ$123,'B4-1销售回款【输入】'!$C$4:$C$123,$C47,'B4-1销售回款【输入】'!$D$4:$D$123,$D47,'B4-1销售回款【输入】'!$E$4:$E$123,$E47,'B4-1销售回款【输入】'!$J$4:$J$123,$F47)</f>
        <v>0</v>
      </c>
      <c r="BO47" s="282">
        <f>SUMIFS('B4-1销售回款【输入】'!BR$4:BR$123,'B4-1销售回款【输入】'!$C$4:$C$123,$C47,'B4-1销售回款【输入】'!$D$4:$D$123,$D47,'B4-1销售回款【输入】'!$E$4:$E$123,$E47,'B4-1销售回款【输入】'!$J$4:$J$123,$F47)</f>
        <v>0</v>
      </c>
      <c r="BP47" s="282">
        <f>SUMIFS('B4-1销售回款【输入】'!BS$4:BS$123,'B4-1销售回款【输入】'!$C$4:$C$123,$C47,'B4-1销售回款【输入】'!$D$4:$D$123,$D47,'B4-1销售回款【输入】'!$E$4:$E$123,$E47,'B4-1销售回款【输入】'!$J$4:$J$123,$F47)</f>
        <v>0</v>
      </c>
      <c r="BQ47" s="282">
        <f>SUMIFS('B4-1销售回款【输入】'!BT$4:BT$123,'B4-1销售回款【输入】'!$C$4:$C$123,$C47,'B4-1销售回款【输入】'!$D$4:$D$123,$D47,'B4-1销售回款【输入】'!$E$4:$E$123,$E47,'B4-1销售回款【输入】'!$J$4:$J$123,$F47)</f>
        <v>0</v>
      </c>
      <c r="BR47" s="282">
        <f>SUMIFS('B4-1销售回款【输入】'!BU$4:BU$123,'B4-1销售回款【输入】'!$C$4:$C$123,$C47,'B4-1销售回款【输入】'!$D$4:$D$123,$D47,'B4-1销售回款【输入】'!$E$4:$E$123,$E47,'B4-1销售回款【输入】'!$J$4:$J$123,$F47)</f>
        <v>0</v>
      </c>
      <c r="BS47" s="282">
        <f>SUMIFS('B4-1销售回款【输入】'!BV$4:BV$123,'B4-1销售回款【输入】'!$C$4:$C$123,$C47,'B4-1销售回款【输入】'!$D$4:$D$123,$D47,'B4-1销售回款【输入】'!$E$4:$E$123,$E47,'B4-1销售回款【输入】'!$J$4:$J$123,$F47)</f>
        <v>0</v>
      </c>
      <c r="BT47" s="282">
        <f>SUMIFS('B4-1销售回款【输入】'!BW$4:BW$123,'B4-1销售回款【输入】'!$C$4:$C$123,$C47,'B4-1销售回款【输入】'!$D$4:$D$123,$D47,'B4-1销售回款【输入】'!$E$4:$E$123,$E47,'B4-1销售回款【输入】'!$J$4:$J$123,$F47)</f>
        <v>0</v>
      </c>
      <c r="BU47" s="282">
        <f>SUMIFS('B4-1销售回款【输入】'!BX$4:BX$123,'B4-1销售回款【输入】'!$C$4:$C$123,$C47,'B4-1销售回款【输入】'!$D$4:$D$123,$D47,'B4-1销售回款【输入】'!$E$4:$E$123,$E47,'B4-1销售回款【输入】'!$J$4:$J$123,$F47)</f>
        <v>0</v>
      </c>
      <c r="BV47" s="282">
        <f>SUMIFS('B4-1销售回款【输入】'!BY$4:BY$123,'B4-1销售回款【输入】'!$C$4:$C$123,$C47,'B4-1销售回款【输入】'!$D$4:$D$123,$D47,'B4-1销售回款【输入】'!$E$4:$E$123,$E47,'B4-1销售回款【输入】'!$J$4:$J$123,$F47)</f>
        <v>0</v>
      </c>
      <c r="BW47" s="282">
        <f>SUMIFS('B4-1销售回款【输入】'!BZ$4:BZ$123,'B4-1销售回款【输入】'!$C$4:$C$123,$C47,'B4-1销售回款【输入】'!$D$4:$D$123,$D47,'B4-1销售回款【输入】'!$E$4:$E$123,$E47,'B4-1销售回款【输入】'!$J$4:$J$123,$F47)</f>
        <v>0</v>
      </c>
      <c r="BX47" s="282">
        <f>SUMIFS('B4-1销售回款【输入】'!CA$4:CA$123,'B4-1销售回款【输入】'!$C$4:$C$123,$C47,'B4-1销售回款【输入】'!$D$4:$D$123,$D47,'B4-1销售回款【输入】'!$E$4:$E$123,$E47,'B4-1销售回款【输入】'!$J$4:$J$123,$F47)</f>
        <v>0</v>
      </c>
      <c r="BY47" s="282">
        <f>SUMIFS('B4-1销售回款【输入】'!CB$4:CB$123,'B4-1销售回款【输入】'!$C$4:$C$123,$C47,'B4-1销售回款【输入】'!$D$4:$D$123,$D47,'B4-1销售回款【输入】'!$E$4:$E$123,$E47,'B4-1销售回款【输入】'!$J$4:$J$123,$F47)</f>
        <v>0</v>
      </c>
      <c r="BZ47" s="282">
        <f>SUMIFS('B4-1销售回款【输入】'!CC$4:CC$123,'B4-1销售回款【输入】'!$C$4:$C$123,$C47,'B4-1销售回款【输入】'!$D$4:$D$123,$D47,'B4-1销售回款【输入】'!$E$4:$E$123,$E47,'B4-1销售回款【输入】'!$J$4:$J$123,$F47)</f>
        <v>0</v>
      </c>
      <c r="CA47" s="282">
        <f>SUMIFS('B4-1销售回款【输入】'!CD$4:CD$123,'B4-1销售回款【输入】'!$C$4:$C$123,$C47,'B4-1销售回款【输入】'!$D$4:$D$123,$D47,'B4-1销售回款【输入】'!$E$4:$E$123,$E47,'B4-1销售回款【输入】'!$J$4:$J$123,$F47)</f>
        <v>0</v>
      </c>
      <c r="CB47" s="282">
        <f>SUMIFS('B4-1销售回款【输入】'!CE$4:CE$123,'B4-1销售回款【输入】'!$C$4:$C$123,$C47,'B4-1销售回款【输入】'!$D$4:$D$123,$D47,'B4-1销售回款【输入】'!$E$4:$E$123,$E47,'B4-1销售回款【输入】'!$J$4:$J$123,$F47)</f>
        <v>0</v>
      </c>
      <c r="CC47" s="282">
        <f>SUMIFS('B4-1销售回款【输入】'!CF$4:CF$123,'B4-1销售回款【输入】'!$C$4:$C$123,$C47,'B4-1销售回款【输入】'!$D$4:$D$123,$D47,'B4-1销售回款【输入】'!$E$4:$E$123,$E47,'B4-1销售回款【输入】'!$J$4:$J$123,$F47)</f>
        <v>0</v>
      </c>
      <c r="CD47" s="282">
        <f>SUMIFS('B4-1销售回款【输入】'!CG$4:CG$123,'B4-1销售回款【输入】'!$C$4:$C$123,$C47,'B4-1销售回款【输入】'!$D$4:$D$123,$D47,'B4-1销售回款【输入】'!$E$4:$E$123,$E47,'B4-1销售回款【输入】'!$J$4:$J$123,$F47)</f>
        <v>0</v>
      </c>
      <c r="CE47" s="282">
        <f>SUMIFS('B4-1销售回款【输入】'!CH$4:CH$123,'B4-1销售回款【输入】'!$C$4:$C$123,$C47,'B4-1销售回款【输入】'!$D$4:$D$123,$D47,'B4-1销售回款【输入】'!$E$4:$E$123,$E47,'B4-1销售回款【输入】'!$J$4:$J$123,$F47)</f>
        <v>0</v>
      </c>
      <c r="CF47" s="282">
        <f>SUMIFS('B4-1销售回款【输入】'!CI$4:CI$123,'B4-1销售回款【输入】'!$C$4:$C$123,$C47,'B4-1销售回款【输入】'!$D$4:$D$123,$D47,'B4-1销售回款【输入】'!$E$4:$E$123,$E47,'B4-1销售回款【输入】'!$J$4:$J$123,$F47)</f>
        <v>0</v>
      </c>
      <c r="CG47" s="282">
        <f>SUMIFS('B4-1销售回款【输入】'!CJ$4:CJ$123,'B4-1销售回款【输入】'!$C$4:$C$123,$C47,'B4-1销售回款【输入】'!$D$4:$D$123,$D47,'B4-1销售回款【输入】'!$E$4:$E$123,$E47,'B4-1销售回款【输入】'!$J$4:$J$123,$F47)</f>
        <v>0</v>
      </c>
      <c r="CH47" s="282">
        <f>SUMIFS('B4-1销售回款【输入】'!CK$4:CK$123,'B4-1销售回款【输入】'!$C$4:$C$123,$C47,'B4-1销售回款【输入】'!$D$4:$D$123,$D47,'B4-1销售回款【输入】'!$E$4:$E$123,$E47,'B4-1销售回款【输入】'!$J$4:$J$123,$F47)</f>
        <v>0</v>
      </c>
      <c r="CI47" s="282">
        <f>SUMIFS('B4-1销售回款【输入】'!CL$4:CL$123,'B4-1销售回款【输入】'!$C$4:$C$123,$C47,'B4-1销售回款【输入】'!$D$4:$D$123,$D47,'B4-1销售回款【输入】'!$E$4:$E$123,$E47,'B4-1销售回款【输入】'!$J$4:$J$123,$F47)</f>
        <v>0</v>
      </c>
      <c r="CJ47" s="282">
        <f>SUMIFS('B4-1销售回款【输入】'!CM$4:CM$123,'B4-1销售回款【输入】'!$C$4:$C$123,$C47,'B4-1销售回款【输入】'!$D$4:$D$123,$D47,'B4-1销售回款【输入】'!$E$4:$E$123,$E47,'B4-1销售回款【输入】'!$J$4:$J$123,$F47)</f>
        <v>0</v>
      </c>
      <c r="CK47" s="282">
        <f>SUMIFS('B4-1销售回款【输入】'!CN$4:CN$123,'B4-1销售回款【输入】'!$C$4:$C$123,$C47,'B4-1销售回款【输入】'!$D$4:$D$123,$D47,'B4-1销售回款【输入】'!$E$4:$E$123,$E47,'B4-1销售回款【输入】'!$J$4:$J$123,$F47)</f>
        <v>0</v>
      </c>
      <c r="CL47" s="282">
        <f>SUMIFS('B4-1销售回款【输入】'!CO$4:CO$123,'B4-1销售回款【输入】'!$C$4:$C$123,$C47,'B4-1销售回款【输入】'!$D$4:$D$123,$D47,'B4-1销售回款【输入】'!$E$4:$E$123,$E47,'B4-1销售回款【输入】'!$J$4:$J$123,$F47)</f>
        <v>0</v>
      </c>
      <c r="CM47" s="282">
        <f>SUMIFS('B4-1销售回款【输入】'!CP$4:CP$123,'B4-1销售回款【输入】'!$C$4:$C$123,$C47,'B4-1销售回款【输入】'!$D$4:$D$123,$D47,'B4-1销售回款【输入】'!$E$4:$E$123,$E47,'B4-1销售回款【输入】'!$J$4:$J$123,$F47)</f>
        <v>0</v>
      </c>
      <c r="CN47" s="282">
        <f>SUMIFS('B4-1销售回款【输入】'!CQ$4:CQ$123,'B4-1销售回款【输入】'!$C$4:$C$123,$C47,'B4-1销售回款【输入】'!$D$4:$D$123,$D47,'B4-1销售回款【输入】'!$E$4:$E$123,$E47,'B4-1销售回款【输入】'!$J$4:$J$123,$F47)</f>
        <v>0</v>
      </c>
      <c r="CO47" s="282">
        <f>SUMIFS('B4-1销售回款【输入】'!CR$4:CR$123,'B4-1销售回款【输入】'!$C$4:$C$123,$C47,'B4-1销售回款【输入】'!$D$4:$D$123,$D47,'B4-1销售回款【输入】'!$E$4:$E$123,$E47,'B4-1销售回款【输入】'!$J$4:$J$123,$F47)</f>
        <v>0</v>
      </c>
      <c r="CP47" s="282">
        <f>SUMIFS('B4-1销售回款【输入】'!CS$4:CS$123,'B4-1销售回款【输入】'!$C$4:$C$123,$C47,'B4-1销售回款【输入】'!$D$4:$D$123,$D47,'B4-1销售回款【输入】'!$E$4:$E$123,$E47,'B4-1销售回款【输入】'!$J$4:$J$123,$F47)</f>
        <v>0</v>
      </c>
      <c r="CQ47" s="282">
        <f>SUMIFS('B4-1销售回款【输入】'!CT$4:CT$123,'B4-1销售回款【输入】'!$C$4:$C$123,$C47,'B4-1销售回款【输入】'!$D$4:$D$123,$D47,'B4-1销售回款【输入】'!$E$4:$E$123,$E47,'B4-1销售回款【输入】'!$J$4:$J$123,$F47)</f>
        <v>0</v>
      </c>
      <c r="CR47" s="282">
        <f>SUMIFS('B4-1销售回款【输入】'!CU$4:CU$123,'B4-1销售回款【输入】'!$C$4:$C$123,$C47,'B4-1销售回款【输入】'!$D$4:$D$123,$D47,'B4-1销售回款【输入】'!$E$4:$E$123,$E47,'B4-1销售回款【输入】'!$J$4:$J$123,$F47)</f>
        <v>0</v>
      </c>
      <c r="CS47" s="282">
        <f>SUMIFS('B4-1销售回款【输入】'!CV$4:CV$123,'B4-1销售回款【输入】'!$C$4:$C$123,$C47,'B4-1销售回款【输入】'!$D$4:$D$123,$D47,'B4-1销售回款【输入】'!$E$4:$E$123,$E47,'B4-1销售回款【输入】'!$J$4:$J$123,$F47)</f>
        <v>0</v>
      </c>
      <c r="CT47" s="282">
        <f>SUMIFS('B4-1销售回款【输入】'!CW$4:CW$123,'B4-1销售回款【输入】'!$C$4:$C$123,$C47,'B4-1销售回款【输入】'!$D$4:$D$123,$D47,'B4-1销售回款【输入】'!$E$4:$E$123,$E47,'B4-1销售回款【输入】'!$J$4:$J$123,$F47)</f>
        <v>0</v>
      </c>
      <c r="CU47" s="282">
        <f>SUMIFS('B4-1销售回款【输入】'!CX$4:CX$123,'B4-1销售回款【输入】'!$C$4:$C$123,$C47,'B4-1销售回款【输入】'!$D$4:$D$123,$D47,'B4-1销售回款【输入】'!$E$4:$E$123,$E47,'B4-1销售回款【输入】'!$J$4:$J$123,$F47)</f>
        <v>0</v>
      </c>
      <c r="CV47" s="282">
        <f>SUMIFS('B4-1销售回款【输入】'!CY$4:CY$123,'B4-1销售回款【输入】'!$C$4:$C$123,$C47,'B4-1销售回款【输入】'!$D$4:$D$123,$D47,'B4-1销售回款【输入】'!$E$4:$E$123,$E47,'B4-1销售回款【输入】'!$J$4:$J$123,$F47)</f>
        <v>0</v>
      </c>
      <c r="CW47" s="282">
        <f>SUMIFS('B4-1销售回款【输入】'!CZ$4:CZ$123,'B4-1销售回款【输入】'!$C$4:$C$123,$C47,'B4-1销售回款【输入】'!$D$4:$D$123,$D47,'B4-1销售回款【输入】'!$E$4:$E$123,$E47,'B4-1销售回款【输入】'!$J$4:$J$123,$F47)</f>
        <v>0</v>
      </c>
      <c r="CX47" s="282">
        <f>SUMIFS('B4-1销售回款【输入】'!DA$4:DA$123,'B4-1销售回款【输入】'!$C$4:$C$123,$C47,'B4-1销售回款【输入】'!$D$4:$D$123,$D47,'B4-1销售回款【输入】'!$E$4:$E$123,$E47,'B4-1销售回款【输入】'!$J$4:$J$123,$F47)</f>
        <v>0</v>
      </c>
      <c r="CY47" s="282">
        <f>SUMIFS('B4-1销售回款【输入】'!DB$4:DB$123,'B4-1销售回款【输入】'!$C$4:$C$123,$C47,'B4-1销售回款【输入】'!$D$4:$D$123,$D47,'B4-1销售回款【输入】'!$E$4:$E$123,$E47,'B4-1销售回款【输入】'!$J$4:$J$123,$F47)</f>
        <v>0</v>
      </c>
      <c r="CZ47" s="282">
        <f>SUMIFS('B4-1销售回款【输入】'!DC$4:DC$123,'B4-1销售回款【输入】'!$C$4:$C$123,$C47,'B4-1销售回款【输入】'!$D$4:$D$123,$D47,'B4-1销售回款【输入】'!$E$4:$E$123,$E47,'B4-1销售回款【输入】'!$J$4:$J$123,$F47)</f>
        <v>0</v>
      </c>
      <c r="DA47" s="282">
        <f>SUMIFS('B4-1销售回款【输入】'!DD$4:DD$123,'B4-1销售回款【输入】'!$C$4:$C$123,$C47,'B4-1销售回款【输入】'!$D$4:$D$123,$D47,'B4-1销售回款【输入】'!$E$4:$E$123,$E47,'B4-1销售回款【输入】'!$J$4:$J$123,$F47)</f>
        <v>0</v>
      </c>
      <c r="DB47" s="282">
        <f>SUMIFS('B4-1销售回款【输入】'!DE$4:DE$123,'B4-1销售回款【输入】'!$C$4:$C$123,$C47,'B4-1销售回款【输入】'!$D$4:$D$123,$D47,'B4-1销售回款【输入】'!$E$4:$E$123,$E47,'B4-1销售回款【输入】'!$J$4:$J$123,$F47)</f>
        <v>0</v>
      </c>
      <c r="DC47" s="282">
        <f>SUMIFS('B4-1销售回款【输入】'!DF$4:DF$123,'B4-1销售回款【输入】'!$C$4:$C$123,$C47,'B4-1销售回款【输入】'!$D$4:$D$123,$D47,'B4-1销售回款【输入】'!$E$4:$E$123,$E47,'B4-1销售回款【输入】'!$J$4:$J$123,$F47)</f>
        <v>0</v>
      </c>
      <c r="DD47" s="282">
        <f>SUMIFS('B4-1销售回款【输入】'!DG$4:DG$123,'B4-1销售回款【输入】'!$C$4:$C$123,$C47,'B4-1销售回款【输入】'!$D$4:$D$123,$D47,'B4-1销售回款【输入】'!$E$4:$E$123,$E47,'B4-1销售回款【输入】'!$J$4:$J$123,$F47)</f>
        <v>0</v>
      </c>
      <c r="DE47" s="282">
        <f>SUMIFS('B4-1销售回款【输入】'!DH$4:DH$123,'B4-1销售回款【输入】'!$C$4:$C$123,$C47,'B4-1销售回款【输入】'!$D$4:$D$123,$D47,'B4-1销售回款【输入】'!$E$4:$E$123,$E47,'B4-1销售回款【输入】'!$J$4:$J$123,$F47)</f>
        <v>0</v>
      </c>
      <c r="DF47" s="282">
        <f>SUMIFS('B4-1销售回款【输入】'!DI$4:DI$123,'B4-1销售回款【输入】'!$C$4:$C$123,$C47,'B4-1销售回款【输入】'!$D$4:$D$123,$D47,'B4-1销售回款【输入】'!$E$4:$E$123,$E47,'B4-1销售回款【输入】'!$J$4:$J$123,$F47)</f>
        <v>0</v>
      </c>
      <c r="DG47" s="282">
        <f>SUMIFS('B4-1销售回款【输入】'!DJ$4:DJ$123,'B4-1销售回款【输入】'!$C$4:$C$123,$C47,'B4-1销售回款【输入】'!$D$4:$D$123,$D47,'B4-1销售回款【输入】'!$E$4:$E$123,$E47,'B4-1销售回款【输入】'!$J$4:$J$123,$F47)</f>
        <v>0</v>
      </c>
      <c r="DH47" s="282">
        <f>SUMIFS('B4-1销售回款【输入】'!DK$4:DK$123,'B4-1销售回款【输入】'!$C$4:$C$123,$C47,'B4-1销售回款【输入】'!$D$4:$D$123,$D47,'B4-1销售回款【输入】'!$E$4:$E$123,$E47,'B4-1销售回款【输入】'!$J$4:$J$123,$F47)</f>
        <v>0</v>
      </c>
      <c r="DI47" s="282">
        <f>SUMIFS('B4-1销售回款【输入】'!DL$4:DL$123,'B4-1销售回款【输入】'!$C$4:$C$123,$C47,'B4-1销售回款【输入】'!$D$4:$D$123,$D47,'B4-1销售回款【输入】'!$E$4:$E$123,$E47,'B4-1销售回款【输入】'!$J$4:$J$123,$F47)</f>
        <v>0</v>
      </c>
      <c r="DJ47" s="282">
        <f>SUMIFS('B4-1销售回款【输入】'!DM$4:DM$123,'B4-1销售回款【输入】'!$C$4:$C$123,$C47,'B4-1销售回款【输入】'!$D$4:$D$123,$D47,'B4-1销售回款【输入】'!$E$4:$E$123,$E47,'B4-1销售回款【输入】'!$J$4:$J$123,$F47)</f>
        <v>0</v>
      </c>
      <c r="DK47" s="282">
        <f>SUMIFS('B4-1销售回款【输入】'!DN$4:DN$123,'B4-1销售回款【输入】'!$C$4:$C$123,$C47,'B4-1销售回款【输入】'!$D$4:$D$123,$D47,'B4-1销售回款【输入】'!$E$4:$E$123,$E47,'B4-1销售回款【输入】'!$J$4:$J$123,$F47)</f>
        <v>0</v>
      </c>
      <c r="DL47" s="282">
        <f>SUMIFS('B4-1销售回款【输入】'!DO$4:DO$123,'B4-1销售回款【输入】'!$C$4:$C$123,$C47,'B4-1销售回款【输入】'!$D$4:$D$123,$D47,'B4-1销售回款【输入】'!$E$4:$E$123,$E47,'B4-1销售回款【输入】'!$J$4:$J$123,$F47)</f>
        <v>0</v>
      </c>
      <c r="DM47" s="282">
        <f>SUMIFS('B4-1销售回款【输入】'!DP$4:DP$123,'B4-1销售回款【输入】'!$C$4:$C$123,$C47,'B4-1销售回款【输入】'!$D$4:$D$123,$D47,'B4-1销售回款【输入】'!$E$4:$E$123,$E47,'B4-1销售回款【输入】'!$J$4:$J$123,$F47)</f>
        <v>0</v>
      </c>
      <c r="DN47" s="282">
        <f>SUMIFS('B4-1销售回款【输入】'!DQ$4:DQ$123,'B4-1销售回款【输入】'!$C$4:$C$123,$C47,'B4-1销售回款【输入】'!$D$4:$D$123,$D47,'B4-1销售回款【输入】'!$E$4:$E$123,$E47,'B4-1销售回款【输入】'!$J$4:$J$123,$F47)</f>
        <v>0</v>
      </c>
      <c r="DO47" s="282">
        <f>SUMIFS('B4-1销售回款【输入】'!DR$4:DR$123,'B4-1销售回款【输入】'!$C$4:$C$123,$C47,'B4-1销售回款【输入】'!$D$4:$D$123,$D47,'B4-1销售回款【输入】'!$E$4:$E$123,$E47,'B4-1销售回款【输入】'!$J$4:$J$123,$F47)</f>
        <v>0</v>
      </c>
      <c r="DP47" s="282">
        <f>SUMIFS('B4-1销售回款【输入】'!DS$4:DS$123,'B4-1销售回款【输入】'!$C$4:$C$123,$C47,'B4-1销售回款【输入】'!$D$4:$D$123,$D47,'B4-1销售回款【输入】'!$E$4:$E$123,$E47,'B4-1销售回款【输入】'!$J$4:$J$123,$F47)</f>
        <v>0</v>
      </c>
      <c r="DQ47" s="282">
        <f>SUMIFS('B4-1销售回款【输入】'!DT$4:DT$123,'B4-1销售回款【输入】'!$C$4:$C$123,$C47,'B4-1销售回款【输入】'!$D$4:$D$123,$D47,'B4-1销售回款【输入】'!$E$4:$E$123,$E47,'B4-1销售回款【输入】'!$J$4:$J$123,$F47)</f>
        <v>0</v>
      </c>
      <c r="DR47" s="282">
        <f>SUMIFS('B4-1销售回款【输入】'!DU$4:DU$123,'B4-1销售回款【输入】'!$C$4:$C$123,$C47,'B4-1销售回款【输入】'!$D$4:$D$123,$D47,'B4-1销售回款【输入】'!$E$4:$E$123,$E47,'B4-1销售回款【输入】'!$J$4:$J$123,$F47)</f>
        <v>0</v>
      </c>
      <c r="DS47" s="282">
        <f>SUMIFS('B4-1销售回款【输入】'!DV$4:DV$123,'B4-1销售回款【输入】'!$C$4:$C$123,$C47,'B4-1销售回款【输入】'!$D$4:$D$123,$D47,'B4-1销售回款【输入】'!$E$4:$E$123,$E47,'B4-1销售回款【输入】'!$J$4:$J$123,$F47)</f>
        <v>0</v>
      </c>
      <c r="DT47" s="282">
        <f>SUMIFS('B4-1销售回款【输入】'!DW$4:DW$123,'B4-1销售回款【输入】'!$C$4:$C$123,$C47,'B4-1销售回款【输入】'!$D$4:$D$123,$D47,'B4-1销售回款【输入】'!$E$4:$E$123,$E47,'B4-1销售回款【输入】'!$J$4:$J$123,$F47)</f>
        <v>0</v>
      </c>
      <c r="DU47" s="282">
        <f>SUMIFS('B4-1销售回款【输入】'!DX$4:DX$123,'B4-1销售回款【输入】'!$C$4:$C$123,$C47,'B4-1销售回款【输入】'!$D$4:$D$123,$D47,'B4-1销售回款【输入】'!$E$4:$E$123,$E47,'B4-1销售回款【输入】'!$J$4:$J$123,$F47)</f>
        <v>0</v>
      </c>
      <c r="DV47" s="282">
        <f>SUMIFS('B4-1销售回款【输入】'!DY$4:DY$123,'B4-1销售回款【输入】'!$C$4:$C$123,$C47,'B4-1销售回款【输入】'!$D$4:$D$123,$D47,'B4-1销售回款【输入】'!$E$4:$E$123,$E47,'B4-1销售回款【输入】'!$J$4:$J$123,$F47)</f>
        <v>0</v>
      </c>
      <c r="DW47" s="282">
        <f>SUMIFS('B4-1销售回款【输入】'!DZ$4:DZ$123,'B4-1销售回款【输入】'!$C$4:$C$123,$C47,'B4-1销售回款【输入】'!$D$4:$D$123,$D47,'B4-1销售回款【输入】'!$E$4:$E$123,$E47,'B4-1销售回款【输入】'!$J$4:$J$123,$F47)</f>
        <v>0</v>
      </c>
      <c r="DX47" s="282">
        <f>SUMIFS('B4-1销售回款【输入】'!EA$4:EA$123,'B4-1销售回款【输入】'!$C$4:$C$123,$C47,'B4-1销售回款【输入】'!$D$4:$D$123,$D47,'B4-1销售回款【输入】'!$E$4:$E$123,$E47,'B4-1销售回款【输入】'!$J$4:$J$123,$F47)</f>
        <v>0</v>
      </c>
      <c r="DY47" s="282">
        <f>SUMIFS('B4-1销售回款【输入】'!EB$4:EB$123,'B4-1销售回款【输入】'!$C$4:$C$123,$C47,'B4-1销售回款【输入】'!$D$4:$D$123,$D47,'B4-1销售回款【输入】'!$E$4:$E$123,$E47,'B4-1销售回款【输入】'!$J$4:$J$123,$F47)</f>
        <v>0</v>
      </c>
      <c r="DZ47" s="282">
        <f>SUMIFS('B4-1销售回款【输入】'!EC$4:EC$123,'B4-1销售回款【输入】'!$C$4:$C$123,$C47,'B4-1销售回款【输入】'!$D$4:$D$123,$D47,'B4-1销售回款【输入】'!$E$4:$E$123,$E47,'B4-1销售回款【输入】'!$J$4:$J$123,$F47)</f>
        <v>0</v>
      </c>
      <c r="EA47" s="282">
        <f>SUMIFS('B4-1销售回款【输入】'!ED$4:ED$123,'B4-1销售回款【输入】'!$C$4:$C$123,$C47,'B4-1销售回款【输入】'!$D$4:$D$123,$D47,'B4-1销售回款【输入】'!$E$4:$E$123,$E47,'B4-1销售回款【输入】'!$J$4:$J$123,$F47)</f>
        <v>0</v>
      </c>
      <c r="EB47" s="282">
        <f>SUMIFS('B4-1销售回款【输入】'!EE$4:EE$123,'B4-1销售回款【输入】'!$C$4:$C$123,$C47,'B4-1销售回款【输入】'!$D$4:$D$123,$D47,'B4-1销售回款【输入】'!$E$4:$E$123,$E47,'B4-1销售回款【输入】'!$J$4:$J$123,$F47)</f>
        <v>0</v>
      </c>
      <c r="EC47" s="282">
        <f>SUMIFS('B4-1销售回款【输入】'!EF$4:EF$123,'B4-1销售回款【输入】'!$C$4:$C$123,$C47,'B4-1销售回款【输入】'!$D$4:$D$123,$D47,'B4-1销售回款【输入】'!$E$4:$E$123,$E47,'B4-1销售回款【输入】'!$J$4:$J$123,$F47)</f>
        <v>0</v>
      </c>
      <c r="ED47" s="284">
        <f>SUMIFS('B4-1销售回款【输入】'!EG$4:EG$123,'B4-1销售回款【输入】'!$C$4:$C$123,$C47,'B4-1销售回款【输入】'!$D$4:$D$123,$D47,'B4-1销售回款【输入】'!$E$4:$E$123,$E47,'B4-1销售回款【输入】'!$J$4:$J$123,$F47)</f>
        <v>0</v>
      </c>
    </row>
    <row r="48" spans="2:134" ht="16.05" customHeight="1" x14ac:dyDescent="0.25">
      <c r="B48" s="1043" t="str">
        <f>B47</f>
        <v/>
      </c>
      <c r="C48" s="159" t="str">
        <f t="shared" si="549"/>
        <v/>
      </c>
      <c r="D48" s="159" t="str">
        <f t="shared" si="29"/>
        <v/>
      </c>
      <c r="E48" s="159" t="str">
        <f t="shared" si="30"/>
        <v/>
      </c>
      <c r="F48" s="149" t="s">
        <v>350</v>
      </c>
      <c r="G48" s="171" t="s">
        <v>355</v>
      </c>
      <c r="H48" s="992"/>
      <c r="I48" s="282"/>
      <c r="J48" s="986" t="s">
        <v>391</v>
      </c>
      <c r="K48" s="461"/>
      <c r="L48" s="297">
        <f>IFERROR(SUM($L45:L45)/$J45,0)</f>
        <v>0</v>
      </c>
      <c r="M48" s="291">
        <f>IFERROR(SUM($L45:M45)/$J45,0)</f>
        <v>0</v>
      </c>
      <c r="N48" s="291">
        <f>IFERROR(SUM($L45:N45)/$J45,0)</f>
        <v>0</v>
      </c>
      <c r="O48" s="291">
        <f>IFERROR(SUM($L45:O45)/$J45,0)</f>
        <v>0</v>
      </c>
      <c r="P48" s="291">
        <f>IFERROR(SUM($L45:P45)/$J45,0)</f>
        <v>0</v>
      </c>
      <c r="Q48" s="291">
        <f>IFERROR(SUM($L45:Q45)/$J45,0)</f>
        <v>0</v>
      </c>
      <c r="R48" s="291">
        <f>IFERROR(SUM($L45:R45)/$J45,0)</f>
        <v>0</v>
      </c>
      <c r="S48" s="291">
        <f>IFERROR(SUM($L45:S45)/$J45,0)</f>
        <v>0</v>
      </c>
      <c r="T48" s="291">
        <f>IFERROR(SUM($L45:T45)/$J45,0)</f>
        <v>0</v>
      </c>
      <c r="U48" s="292">
        <f>IFERROR(SUM($L45:U45)/$J45,0)</f>
        <v>0</v>
      </c>
      <c r="V48" s="290">
        <f>IFERROR(SUM($V45:V45)/$J45,0)</f>
        <v>0</v>
      </c>
      <c r="W48" s="291">
        <f>IFERROR(SUM($V45:W45)/$J45,0)</f>
        <v>0</v>
      </c>
      <c r="X48" s="291">
        <f>IFERROR(SUM($V45:X45)/$J45,0)</f>
        <v>0</v>
      </c>
      <c r="Y48" s="291">
        <f>IFERROR(SUM($V45:Y45)/$J45,0)</f>
        <v>0</v>
      </c>
      <c r="Z48" s="291">
        <f>IFERROR(SUM($V45:Z45)/$J45,0)</f>
        <v>0</v>
      </c>
      <c r="AA48" s="291">
        <f>IFERROR(SUM($V45:AA45)/$J45,0)</f>
        <v>0</v>
      </c>
      <c r="AB48" s="291">
        <f>IFERROR(SUM($V45:AB45)/$J45,0)</f>
        <v>0</v>
      </c>
      <c r="AC48" s="291">
        <f>IFERROR(SUM($V45:AC45)/$J45,0)</f>
        <v>0</v>
      </c>
      <c r="AD48" s="291">
        <f>IFERROR(SUM($V45:AD45)/$J45,0)</f>
        <v>0</v>
      </c>
      <c r="AE48" s="291">
        <f>IFERROR(SUM($V45:AE45)/$J45,0)</f>
        <v>0</v>
      </c>
      <c r="AF48" s="291">
        <f>IFERROR(SUM($V45:AF45)/$J45,0)</f>
        <v>0</v>
      </c>
      <c r="AG48" s="291">
        <f>IFERROR(SUM($V45:AG45)/$J45,0)</f>
        <v>0</v>
      </c>
      <c r="AH48" s="291">
        <f>IFERROR(SUM($V45:AH45)/$J45,0)</f>
        <v>0</v>
      </c>
      <c r="AI48" s="291">
        <f>IFERROR(SUM($V45:AI45)/$J45,0)</f>
        <v>0</v>
      </c>
      <c r="AJ48" s="291">
        <f>IFERROR(SUM($V45:AJ45)/$J45,0)</f>
        <v>0</v>
      </c>
      <c r="AK48" s="291">
        <f>IFERROR(SUM($V45:AK45)/$J45,0)</f>
        <v>0</v>
      </c>
      <c r="AL48" s="291">
        <f>IFERROR(SUM($V45:AL45)/$J45,0)</f>
        <v>0</v>
      </c>
      <c r="AM48" s="291">
        <f>IFERROR(SUM($V45:AM45)/$J45,0)</f>
        <v>0</v>
      </c>
      <c r="AN48" s="291">
        <f>IFERROR(SUM($V45:AN45)/$J45,0)</f>
        <v>0</v>
      </c>
      <c r="AO48" s="291">
        <f>IFERROR(SUM($V45:AO45)/$J45,0)</f>
        <v>0</v>
      </c>
      <c r="AP48" s="291">
        <f>IFERROR(SUM($V45:AP45)/$J45,0)</f>
        <v>0</v>
      </c>
      <c r="AQ48" s="291">
        <f>IFERROR(SUM($V45:AQ45)/$J45,0)</f>
        <v>0</v>
      </c>
      <c r="AR48" s="291">
        <f>IFERROR(SUM($V45:AR45)/$J45,0)</f>
        <v>0</v>
      </c>
      <c r="AS48" s="291">
        <f>IFERROR(SUM($V45:AS45)/$J45,0)</f>
        <v>0</v>
      </c>
      <c r="AT48" s="291">
        <f>IFERROR(SUM($V45:AT45)/$J45,0)</f>
        <v>0</v>
      </c>
      <c r="AU48" s="291">
        <f>IFERROR(SUM($V45:AU45)/$J45,0)</f>
        <v>0</v>
      </c>
      <c r="AV48" s="291">
        <f>IFERROR(SUM($V45:AV45)/$J45,0)</f>
        <v>0</v>
      </c>
      <c r="AW48" s="291">
        <f>IFERROR(SUM($V45:AW45)/$J45,0)</f>
        <v>0</v>
      </c>
      <c r="AX48" s="291">
        <f>IFERROR(SUM($V45:AX45)/$J45,0)</f>
        <v>0</v>
      </c>
      <c r="AY48" s="291">
        <f>IFERROR(SUM($V45:AY45)/$J45,0)</f>
        <v>0</v>
      </c>
      <c r="AZ48" s="291">
        <f>IFERROR(SUM($V45:AZ45)/$J45,0)</f>
        <v>0</v>
      </c>
      <c r="BA48" s="291">
        <f>IFERROR(SUM($V45:BA45)/$J45,0)</f>
        <v>0</v>
      </c>
      <c r="BB48" s="291">
        <f>IFERROR(SUM($V45:BB45)/$J45,0)</f>
        <v>0</v>
      </c>
      <c r="BC48" s="291">
        <f>IFERROR(SUM($V45:BC45)/$J45,0)</f>
        <v>0</v>
      </c>
      <c r="BD48" s="291">
        <f>IFERROR(SUM($V45:BD45)/$J45,0)</f>
        <v>0</v>
      </c>
      <c r="BE48" s="291">
        <f>IFERROR(SUM($V45:BE45)/$J45,0)</f>
        <v>0</v>
      </c>
      <c r="BF48" s="291">
        <f>IFERROR(SUM($V45:BF45)/$J45,0)</f>
        <v>0</v>
      </c>
      <c r="BG48" s="291">
        <f>IFERROR(SUM($V45:BG45)/$J45,0)</f>
        <v>0</v>
      </c>
      <c r="BH48" s="291">
        <f>IFERROR(SUM($V45:BH45)/$J45,0)</f>
        <v>0</v>
      </c>
      <c r="BI48" s="291">
        <f>IFERROR(SUM($V45:BI45)/$J45,0)</f>
        <v>0</v>
      </c>
      <c r="BJ48" s="291">
        <f>IFERROR(SUM($V45:BJ45)/$J45,0)</f>
        <v>0</v>
      </c>
      <c r="BK48" s="291">
        <f>IFERROR(SUM($V45:BK45)/$J45,0)</f>
        <v>0</v>
      </c>
      <c r="BL48" s="291">
        <f>IFERROR(SUM($V45:BL45)/$J45,0)</f>
        <v>0</v>
      </c>
      <c r="BM48" s="291">
        <f>IFERROR(SUM($V45:BM45)/$J45,0)</f>
        <v>0</v>
      </c>
      <c r="BN48" s="291">
        <f>IFERROR(SUM($V45:BN45)/$J45,0)</f>
        <v>0</v>
      </c>
      <c r="BO48" s="291">
        <f>IFERROR(SUM($V45:BO45)/$J45,0)</f>
        <v>0</v>
      </c>
      <c r="BP48" s="291">
        <f>IFERROR(SUM($V45:BP45)/$J45,0)</f>
        <v>0</v>
      </c>
      <c r="BQ48" s="291">
        <f>IFERROR(SUM($V45:BQ45)/$J45,0)</f>
        <v>0</v>
      </c>
      <c r="BR48" s="291">
        <f>IFERROR(SUM($V45:BR45)/$J45,0)</f>
        <v>0</v>
      </c>
      <c r="BS48" s="291">
        <f>IFERROR(SUM($V45:BS45)/$J45,0)</f>
        <v>0</v>
      </c>
      <c r="BT48" s="291">
        <f>IFERROR(SUM($V45:BT45)/$J45,0)</f>
        <v>0</v>
      </c>
      <c r="BU48" s="291">
        <f>IFERROR(SUM($V45:BU45)/$J45,0)</f>
        <v>0</v>
      </c>
      <c r="BV48" s="291">
        <f>IFERROR(SUM($V45:BV45)/$J45,0)</f>
        <v>0</v>
      </c>
      <c r="BW48" s="291">
        <f>IFERROR(SUM($V45:BW45)/$J45,0)</f>
        <v>0</v>
      </c>
      <c r="BX48" s="291">
        <f>IFERROR(SUM($V45:BX45)/$J45,0)</f>
        <v>0</v>
      </c>
      <c r="BY48" s="291">
        <f>IFERROR(SUM($V45:BY45)/$J45,0)</f>
        <v>0</v>
      </c>
      <c r="BZ48" s="291">
        <f>IFERROR(SUM($V45:BZ45)/$J45,0)</f>
        <v>0</v>
      </c>
      <c r="CA48" s="291">
        <f>IFERROR(SUM($V45:CA45)/$J45,0)</f>
        <v>0</v>
      </c>
      <c r="CB48" s="291">
        <f>IFERROR(SUM($V45:CB45)/$J45,0)</f>
        <v>0</v>
      </c>
      <c r="CC48" s="291">
        <f>IFERROR(SUM($V45:CC45)/$J45,0)</f>
        <v>0</v>
      </c>
      <c r="CD48" s="291">
        <f>IFERROR(SUM($V45:CD45)/$J45,0)</f>
        <v>0</v>
      </c>
      <c r="CE48" s="291">
        <f>IFERROR(SUM($V45:CE45)/$J45,0)</f>
        <v>0</v>
      </c>
      <c r="CF48" s="291">
        <f>IFERROR(SUM($V45:CF45)/$J45,0)</f>
        <v>0</v>
      </c>
      <c r="CG48" s="291">
        <f>IFERROR(SUM($V45:CG45)/$J45,0)</f>
        <v>0</v>
      </c>
      <c r="CH48" s="291">
        <f>IFERROR(SUM($V45:CH45)/$J45,0)</f>
        <v>0</v>
      </c>
      <c r="CI48" s="291">
        <f>IFERROR(SUM($V45:CI45)/$J45,0)</f>
        <v>0</v>
      </c>
      <c r="CJ48" s="291">
        <f>IFERROR(SUM($V45:CJ45)/$J45,0)</f>
        <v>0</v>
      </c>
      <c r="CK48" s="291">
        <f>IFERROR(SUM($V45:CK45)/$J45,0)</f>
        <v>0</v>
      </c>
      <c r="CL48" s="291">
        <f>IFERROR(SUM($V45:CL45)/$J45,0)</f>
        <v>0</v>
      </c>
      <c r="CM48" s="291">
        <f>IFERROR(SUM($V45:CM45)/$J45,0)</f>
        <v>0</v>
      </c>
      <c r="CN48" s="291">
        <f>IFERROR(SUM($V45:CN45)/$J45,0)</f>
        <v>0</v>
      </c>
      <c r="CO48" s="291">
        <f>IFERROR(SUM($V45:CO45)/$J45,0)</f>
        <v>0</v>
      </c>
      <c r="CP48" s="291">
        <f>IFERROR(SUM($V45:CP45)/$J45,0)</f>
        <v>0</v>
      </c>
      <c r="CQ48" s="291">
        <f>IFERROR(SUM($V45:CQ45)/$J45,0)</f>
        <v>0</v>
      </c>
      <c r="CR48" s="291">
        <f>IFERROR(SUM($V45:CR45)/$J45,0)</f>
        <v>0</v>
      </c>
      <c r="CS48" s="291">
        <f>IFERROR(SUM($V45:CS45)/$J45,0)</f>
        <v>0</v>
      </c>
      <c r="CT48" s="291">
        <f>IFERROR(SUM($V45:CT45)/$J45,0)</f>
        <v>0</v>
      </c>
      <c r="CU48" s="291">
        <f>IFERROR(SUM($V45:CU45)/$J45,0)</f>
        <v>0</v>
      </c>
      <c r="CV48" s="291">
        <f>IFERROR(SUM($V45:CV45)/$J45,0)</f>
        <v>0</v>
      </c>
      <c r="CW48" s="291">
        <f>IFERROR(SUM($V45:CW45)/$J45,0)</f>
        <v>0</v>
      </c>
      <c r="CX48" s="291">
        <f>IFERROR(SUM($V45:CX45)/$J45,0)</f>
        <v>0</v>
      </c>
      <c r="CY48" s="291">
        <f>IFERROR(SUM($V45:CY45)/$J45,0)</f>
        <v>0</v>
      </c>
      <c r="CZ48" s="291">
        <f>IFERROR(SUM($V45:CZ45)/$J45,0)</f>
        <v>0</v>
      </c>
      <c r="DA48" s="291">
        <f>IFERROR(SUM($V45:DA45)/$J45,0)</f>
        <v>0</v>
      </c>
      <c r="DB48" s="291">
        <f>IFERROR(SUM($V45:DB45)/$J45,0)</f>
        <v>0</v>
      </c>
      <c r="DC48" s="291">
        <f>IFERROR(SUM($V45:DC45)/$J45,0)</f>
        <v>0</v>
      </c>
      <c r="DD48" s="291">
        <f>IFERROR(SUM($V45:DD45)/$J45,0)</f>
        <v>0</v>
      </c>
      <c r="DE48" s="291">
        <f>IFERROR(SUM($V45:DE45)/$J45,0)</f>
        <v>0</v>
      </c>
      <c r="DF48" s="291">
        <f>IFERROR(SUM($V45:DF45)/$J45,0)</f>
        <v>0</v>
      </c>
      <c r="DG48" s="291">
        <f>IFERROR(SUM($V45:DG45)/$J45,0)</f>
        <v>0</v>
      </c>
      <c r="DH48" s="291">
        <f>IFERROR(SUM($V45:DH45)/$J45,0)</f>
        <v>0</v>
      </c>
      <c r="DI48" s="291">
        <f>IFERROR(SUM($V45:DI45)/$J45,0)</f>
        <v>0</v>
      </c>
      <c r="DJ48" s="291">
        <f>IFERROR(SUM($V45:DJ45)/$J45,0)</f>
        <v>0</v>
      </c>
      <c r="DK48" s="291">
        <f>IFERROR(SUM($V45:DK45)/$J45,0)</f>
        <v>0</v>
      </c>
      <c r="DL48" s="291">
        <f>IFERROR(SUM($V45:DL45)/$J45,0)</f>
        <v>0</v>
      </c>
      <c r="DM48" s="291">
        <f>IFERROR(SUM($V45:DM45)/$J45,0)</f>
        <v>0</v>
      </c>
      <c r="DN48" s="291">
        <f>IFERROR(SUM($V45:DN45)/$J45,0)</f>
        <v>0</v>
      </c>
      <c r="DO48" s="291">
        <f>IFERROR(SUM($V45:DO45)/$J45,0)</f>
        <v>0</v>
      </c>
      <c r="DP48" s="291">
        <f>IFERROR(SUM($V45:DP45)/$J45,0)</f>
        <v>0</v>
      </c>
      <c r="DQ48" s="291">
        <f>IFERROR(SUM($V45:DQ45)/$J45,0)</f>
        <v>0</v>
      </c>
      <c r="DR48" s="291">
        <f>IFERROR(SUM($V45:DR45)/$J45,0)</f>
        <v>0</v>
      </c>
      <c r="DS48" s="291">
        <f>IFERROR(SUM($V45:DS45)/$J45,0)</f>
        <v>0</v>
      </c>
      <c r="DT48" s="291">
        <f>IFERROR(SUM($V45:DT45)/$J45,0)</f>
        <v>0</v>
      </c>
      <c r="DU48" s="291">
        <f>IFERROR(SUM($V45:DU45)/$J45,0)</f>
        <v>0</v>
      </c>
      <c r="DV48" s="291">
        <f>IFERROR(SUM($V45:DV45)/$J45,0)</f>
        <v>0</v>
      </c>
      <c r="DW48" s="291">
        <f>IFERROR(SUM($V45:DW45)/$J45,0)</f>
        <v>0</v>
      </c>
      <c r="DX48" s="291">
        <f>IFERROR(SUM($V45:DX45)/$J45,0)</f>
        <v>0</v>
      </c>
      <c r="DY48" s="291">
        <f>IFERROR(SUM($V45:DY45)/$J45,0)</f>
        <v>0</v>
      </c>
      <c r="DZ48" s="291">
        <f>IFERROR(SUM($V45:DZ45)/$J45,0)</f>
        <v>0</v>
      </c>
      <c r="EA48" s="291">
        <f>IFERROR(SUM($V45:EA45)/$J45,0)</f>
        <v>0</v>
      </c>
      <c r="EB48" s="291">
        <f>IFERROR(SUM($V45:EB45)/$J45,0)</f>
        <v>0</v>
      </c>
      <c r="EC48" s="291">
        <f>IFERROR(SUM($V45:EC45)/$J45,0)</f>
        <v>0</v>
      </c>
      <c r="ED48" s="292">
        <f>IFERROR(SUM($V45:ED45)/$J45,0)</f>
        <v>0</v>
      </c>
    </row>
    <row r="49" spans="2:134" ht="16.05" customHeight="1" thickBot="1" x14ac:dyDescent="0.3">
      <c r="B49" s="1044" t="str">
        <f>B48</f>
        <v/>
      </c>
      <c r="C49" s="289" t="str">
        <f t="shared" si="549"/>
        <v/>
      </c>
      <c r="D49" s="289" t="str">
        <f t="shared" si="29"/>
        <v/>
      </c>
      <c r="E49" s="289" t="str">
        <f t="shared" si="30"/>
        <v/>
      </c>
      <c r="F49" s="240" t="s">
        <v>351</v>
      </c>
      <c r="G49" s="254" t="s">
        <v>355</v>
      </c>
      <c r="H49" s="993"/>
      <c r="I49" s="286"/>
      <c r="J49" s="989" t="s">
        <v>391</v>
      </c>
      <c r="K49" s="464"/>
      <c r="L49" s="298">
        <f>IFERROR(SUM($L47:L47)/SUM($L45:L45),0)</f>
        <v>0</v>
      </c>
      <c r="M49" s="294">
        <f>IFERROR(SUM($L47:M47)/SUM($L45:M45),0)</f>
        <v>0</v>
      </c>
      <c r="N49" s="294">
        <f>IFERROR(SUM($L47:N47)/SUM($L45:N45),0)</f>
        <v>0</v>
      </c>
      <c r="O49" s="294">
        <f>IFERROR(SUM($L47:O47)/SUM($L45:O45),0)</f>
        <v>0</v>
      </c>
      <c r="P49" s="294">
        <f>IFERROR(SUM($L47:P47)/SUM($L45:P45),0)</f>
        <v>0</v>
      </c>
      <c r="Q49" s="294">
        <f>IFERROR(SUM($L47:Q47)/SUM($L45:Q45),0)</f>
        <v>0</v>
      </c>
      <c r="R49" s="294">
        <f>IFERROR(SUM($L47:R47)/SUM($L45:R45),0)</f>
        <v>0</v>
      </c>
      <c r="S49" s="294">
        <f>IFERROR(SUM($L47:S47)/SUM($L45:S45),0)</f>
        <v>0</v>
      </c>
      <c r="T49" s="294">
        <f>IFERROR(SUM($L47:T47)/SUM($L45:T45),0)</f>
        <v>0</v>
      </c>
      <c r="U49" s="295">
        <f>IFERROR(SUM($L47:U47)/SUM($L45:U45),0)</f>
        <v>0</v>
      </c>
      <c r="V49" s="293">
        <f>IFERROR(SUM($V47:V47)/SUM($V45:V45),0)</f>
        <v>0</v>
      </c>
      <c r="W49" s="294">
        <f>IFERROR(SUM($V47:W47)/SUM($V45:W45),0)</f>
        <v>0</v>
      </c>
      <c r="X49" s="294">
        <f>IFERROR(SUM($V47:X47)/SUM($V45:X45),0)</f>
        <v>0</v>
      </c>
      <c r="Y49" s="294">
        <f>IFERROR(SUM($V47:Y47)/SUM($V45:Y45),0)</f>
        <v>0</v>
      </c>
      <c r="Z49" s="294">
        <f>IFERROR(SUM($V47:Z47)/SUM($V45:Z45),0)</f>
        <v>0</v>
      </c>
      <c r="AA49" s="294">
        <f>IFERROR(SUM($V47:AA47)/SUM($V45:AA45),0)</f>
        <v>0</v>
      </c>
      <c r="AB49" s="294">
        <f>IFERROR(SUM($V47:AB47)/SUM($V45:AB45),0)</f>
        <v>0</v>
      </c>
      <c r="AC49" s="294">
        <f>IFERROR(SUM($V47:AC47)/SUM($V45:AC45),0)</f>
        <v>0</v>
      </c>
      <c r="AD49" s="294">
        <f>IFERROR(SUM($V47:AD47)/SUM($V45:AD45),0)</f>
        <v>0</v>
      </c>
      <c r="AE49" s="294">
        <f>IFERROR(SUM($V47:AE47)/SUM($V45:AE45),0)</f>
        <v>0</v>
      </c>
      <c r="AF49" s="294">
        <f>IFERROR(SUM($V47:AF47)/SUM($V45:AF45),0)</f>
        <v>0</v>
      </c>
      <c r="AG49" s="294">
        <f>IFERROR(SUM($V47:AG47)/SUM($V45:AG45),0)</f>
        <v>0</v>
      </c>
      <c r="AH49" s="294">
        <f>IFERROR(SUM($V47:AH47)/SUM($V45:AH45),0)</f>
        <v>0</v>
      </c>
      <c r="AI49" s="294">
        <f>IFERROR(SUM($V47:AI47)/SUM($V45:AI45),0)</f>
        <v>0</v>
      </c>
      <c r="AJ49" s="294">
        <f>IFERROR(SUM($V47:AJ47)/SUM($V45:AJ45),0)</f>
        <v>0</v>
      </c>
      <c r="AK49" s="294">
        <f>IFERROR(SUM($V47:AK47)/SUM($V45:AK45),0)</f>
        <v>0</v>
      </c>
      <c r="AL49" s="294">
        <f>IFERROR(SUM($V47:AL47)/SUM($V45:AL45),0)</f>
        <v>0</v>
      </c>
      <c r="AM49" s="294">
        <f>IFERROR(SUM($V47:AM47)/SUM($V45:AM45),0)</f>
        <v>0</v>
      </c>
      <c r="AN49" s="294">
        <f>IFERROR(SUM($V47:AN47)/SUM($V45:AN45),0)</f>
        <v>0</v>
      </c>
      <c r="AO49" s="294">
        <f>IFERROR(SUM($V47:AO47)/SUM($V45:AO45),0)</f>
        <v>0</v>
      </c>
      <c r="AP49" s="294">
        <f>IFERROR(SUM($V47:AP47)/SUM($V45:AP45),0)</f>
        <v>0</v>
      </c>
      <c r="AQ49" s="294">
        <f>IFERROR(SUM($V47:AQ47)/SUM($V45:AQ45),0)</f>
        <v>0</v>
      </c>
      <c r="AR49" s="294">
        <f>IFERROR(SUM($V47:AR47)/SUM($V45:AR45),0)</f>
        <v>0</v>
      </c>
      <c r="AS49" s="294">
        <f>IFERROR(SUM($V47:AS47)/SUM($V45:AS45),0)</f>
        <v>0</v>
      </c>
      <c r="AT49" s="294">
        <f>IFERROR(SUM($V47:AT47)/SUM($V45:AT45),0)</f>
        <v>0</v>
      </c>
      <c r="AU49" s="294">
        <f>IFERROR(SUM($V47:AU47)/SUM($V45:AU45),0)</f>
        <v>0</v>
      </c>
      <c r="AV49" s="294">
        <f>IFERROR(SUM($V47:AV47)/SUM($V45:AV45),0)</f>
        <v>0</v>
      </c>
      <c r="AW49" s="294">
        <f>IFERROR(SUM($V47:AW47)/SUM($V45:AW45),0)</f>
        <v>0</v>
      </c>
      <c r="AX49" s="294">
        <f>IFERROR(SUM($V47:AX47)/SUM($V45:AX45),0)</f>
        <v>0</v>
      </c>
      <c r="AY49" s="294">
        <f>IFERROR(SUM($V47:AY47)/SUM($V45:AY45),0)</f>
        <v>0</v>
      </c>
      <c r="AZ49" s="294">
        <f>IFERROR(SUM($V47:AZ47)/SUM($V45:AZ45),0)</f>
        <v>0</v>
      </c>
      <c r="BA49" s="294">
        <f>IFERROR(SUM($V47:BA47)/SUM($V45:BA45),0)</f>
        <v>0</v>
      </c>
      <c r="BB49" s="294">
        <f>IFERROR(SUM($V47:BB47)/SUM($V45:BB45),0)</f>
        <v>0</v>
      </c>
      <c r="BC49" s="294">
        <f>IFERROR(SUM($V47:BC47)/SUM($V45:BC45),0)</f>
        <v>0</v>
      </c>
      <c r="BD49" s="294">
        <f>IFERROR(SUM($V47:BD47)/SUM($V45:BD45),0)</f>
        <v>0</v>
      </c>
      <c r="BE49" s="294">
        <f>IFERROR(SUM($V47:BE47)/SUM($V45:BE45),0)</f>
        <v>0</v>
      </c>
      <c r="BF49" s="294">
        <f>IFERROR(SUM($V47:BF47)/SUM($V45:BF45),0)</f>
        <v>0</v>
      </c>
      <c r="BG49" s="294">
        <f>IFERROR(SUM($V47:BG47)/SUM($V45:BG45),0)</f>
        <v>0</v>
      </c>
      <c r="BH49" s="294">
        <f>IFERROR(SUM($V47:BH47)/SUM($V45:BH45),0)</f>
        <v>0</v>
      </c>
      <c r="BI49" s="294">
        <f>IFERROR(SUM($V47:BI47)/SUM($V45:BI45),0)</f>
        <v>0</v>
      </c>
      <c r="BJ49" s="294">
        <f>IFERROR(SUM($V47:BJ47)/SUM($V45:BJ45),0)</f>
        <v>0</v>
      </c>
      <c r="BK49" s="294">
        <f>IFERROR(SUM($V47:BK47)/SUM($V45:BK45),0)</f>
        <v>0</v>
      </c>
      <c r="BL49" s="294">
        <f>IFERROR(SUM($V47:BL47)/SUM($V45:BL45),0)</f>
        <v>0</v>
      </c>
      <c r="BM49" s="294">
        <f>IFERROR(SUM($V47:BM47)/SUM($V45:BM45),0)</f>
        <v>0</v>
      </c>
      <c r="BN49" s="294">
        <f>IFERROR(SUM($V47:BN47)/SUM($V45:BN45),0)</f>
        <v>0</v>
      </c>
      <c r="BO49" s="294">
        <f>IFERROR(SUM($V47:BO47)/SUM($V45:BO45),0)</f>
        <v>0</v>
      </c>
      <c r="BP49" s="294">
        <f>IFERROR(SUM($V47:BP47)/SUM($V45:BP45),0)</f>
        <v>0</v>
      </c>
      <c r="BQ49" s="294">
        <f>IFERROR(SUM($V47:BQ47)/SUM($V45:BQ45),0)</f>
        <v>0</v>
      </c>
      <c r="BR49" s="294">
        <f>IFERROR(SUM($V47:BR47)/SUM($V45:BR45),0)</f>
        <v>0</v>
      </c>
      <c r="BS49" s="294">
        <f>IFERROR(SUM($V47:BS47)/SUM($V45:BS45),0)</f>
        <v>0</v>
      </c>
      <c r="BT49" s="294">
        <f>IFERROR(SUM($V47:BT47)/SUM($V45:BT45),0)</f>
        <v>0</v>
      </c>
      <c r="BU49" s="294">
        <f>IFERROR(SUM($V47:BU47)/SUM($V45:BU45),0)</f>
        <v>0</v>
      </c>
      <c r="BV49" s="294">
        <f>IFERROR(SUM($V47:BV47)/SUM($V45:BV45),0)</f>
        <v>0</v>
      </c>
      <c r="BW49" s="294">
        <f>IFERROR(SUM($V47:BW47)/SUM($V45:BW45),0)</f>
        <v>0</v>
      </c>
      <c r="BX49" s="294">
        <f>IFERROR(SUM($V47:BX47)/SUM($V45:BX45),0)</f>
        <v>0</v>
      </c>
      <c r="BY49" s="294">
        <f>IFERROR(SUM($V47:BY47)/SUM($V45:BY45),0)</f>
        <v>0</v>
      </c>
      <c r="BZ49" s="294">
        <f>IFERROR(SUM($V47:BZ47)/SUM($V45:BZ45),0)</f>
        <v>0</v>
      </c>
      <c r="CA49" s="294">
        <f>IFERROR(SUM($V47:CA47)/SUM($V45:CA45),0)</f>
        <v>0</v>
      </c>
      <c r="CB49" s="294">
        <f>IFERROR(SUM($V47:CB47)/SUM($V45:CB45),0)</f>
        <v>0</v>
      </c>
      <c r="CC49" s="294">
        <f>IFERROR(SUM($V47:CC47)/SUM($V45:CC45),0)</f>
        <v>0</v>
      </c>
      <c r="CD49" s="294">
        <f>IFERROR(SUM($V47:CD47)/SUM($V45:CD45),0)</f>
        <v>0</v>
      </c>
      <c r="CE49" s="294">
        <f>IFERROR(SUM($V47:CE47)/SUM($V45:CE45),0)</f>
        <v>0</v>
      </c>
      <c r="CF49" s="294">
        <f>IFERROR(SUM($V47:CF47)/SUM($V45:CF45),0)</f>
        <v>0</v>
      </c>
      <c r="CG49" s="294">
        <f>IFERROR(SUM($V47:CG47)/SUM($V45:CG45),0)</f>
        <v>0</v>
      </c>
      <c r="CH49" s="294">
        <f>IFERROR(SUM($V47:CH47)/SUM($V45:CH45),0)</f>
        <v>0</v>
      </c>
      <c r="CI49" s="294">
        <f>IFERROR(SUM($V47:CI47)/SUM($V45:CI45),0)</f>
        <v>0</v>
      </c>
      <c r="CJ49" s="294">
        <f>IFERROR(SUM($V47:CJ47)/SUM($V45:CJ45),0)</f>
        <v>0</v>
      </c>
      <c r="CK49" s="294">
        <f>IFERROR(SUM($V47:CK47)/SUM($V45:CK45),0)</f>
        <v>0</v>
      </c>
      <c r="CL49" s="294">
        <f>IFERROR(SUM($V47:CL47)/SUM($V45:CL45),0)</f>
        <v>0</v>
      </c>
      <c r="CM49" s="294">
        <f>IFERROR(SUM($V47:CM47)/SUM($V45:CM45),0)</f>
        <v>0</v>
      </c>
      <c r="CN49" s="294">
        <f>IFERROR(SUM($V47:CN47)/SUM($V45:CN45),0)</f>
        <v>0</v>
      </c>
      <c r="CO49" s="294">
        <f>IFERROR(SUM($V47:CO47)/SUM($V45:CO45),0)</f>
        <v>0</v>
      </c>
      <c r="CP49" s="294">
        <f>IFERROR(SUM($V47:CP47)/SUM($V45:CP45),0)</f>
        <v>0</v>
      </c>
      <c r="CQ49" s="294">
        <f>IFERROR(SUM($V47:CQ47)/SUM($V45:CQ45),0)</f>
        <v>0</v>
      </c>
      <c r="CR49" s="294">
        <f>IFERROR(SUM($V47:CR47)/SUM($V45:CR45),0)</f>
        <v>0</v>
      </c>
      <c r="CS49" s="294">
        <f>IFERROR(SUM($V47:CS47)/SUM($V45:CS45),0)</f>
        <v>0</v>
      </c>
      <c r="CT49" s="294">
        <f>IFERROR(SUM($V47:CT47)/SUM($V45:CT45),0)</f>
        <v>0</v>
      </c>
      <c r="CU49" s="294">
        <f>IFERROR(SUM($V47:CU47)/SUM($V45:CU45),0)</f>
        <v>0</v>
      </c>
      <c r="CV49" s="294">
        <f>IFERROR(SUM($V47:CV47)/SUM($V45:CV45),0)</f>
        <v>0</v>
      </c>
      <c r="CW49" s="294">
        <f>IFERROR(SUM($V47:CW47)/SUM($V45:CW45),0)</f>
        <v>0</v>
      </c>
      <c r="CX49" s="294">
        <f>IFERROR(SUM($V47:CX47)/SUM($V45:CX45),0)</f>
        <v>0</v>
      </c>
      <c r="CY49" s="294">
        <f>IFERROR(SUM($V47:CY47)/SUM($V45:CY45),0)</f>
        <v>0</v>
      </c>
      <c r="CZ49" s="294">
        <f>IFERROR(SUM($V47:CZ47)/SUM($V45:CZ45),0)</f>
        <v>0</v>
      </c>
      <c r="DA49" s="294">
        <f>IFERROR(SUM($V47:DA47)/SUM($V45:DA45),0)</f>
        <v>0</v>
      </c>
      <c r="DB49" s="294">
        <f>IFERROR(SUM($V47:DB47)/SUM($V45:DB45),0)</f>
        <v>0</v>
      </c>
      <c r="DC49" s="294">
        <f>IFERROR(SUM($V47:DC47)/SUM($V45:DC45),0)</f>
        <v>0</v>
      </c>
      <c r="DD49" s="294">
        <f>IFERROR(SUM($V47:DD47)/SUM($V45:DD45),0)</f>
        <v>0</v>
      </c>
      <c r="DE49" s="294">
        <f>IFERROR(SUM($V47:DE47)/SUM($V45:DE45),0)</f>
        <v>0</v>
      </c>
      <c r="DF49" s="294">
        <f>IFERROR(SUM($V47:DF47)/SUM($V45:DF45),0)</f>
        <v>0</v>
      </c>
      <c r="DG49" s="294">
        <f>IFERROR(SUM($V47:DG47)/SUM($V45:DG45),0)</f>
        <v>0</v>
      </c>
      <c r="DH49" s="294">
        <f>IFERROR(SUM($V47:DH47)/SUM($V45:DH45),0)</f>
        <v>0</v>
      </c>
      <c r="DI49" s="294">
        <f>IFERROR(SUM($V47:DI47)/SUM($V45:DI45),0)</f>
        <v>0</v>
      </c>
      <c r="DJ49" s="294">
        <f>IFERROR(SUM($V47:DJ47)/SUM($V45:DJ45),0)</f>
        <v>0</v>
      </c>
      <c r="DK49" s="294">
        <f>IFERROR(SUM($V47:DK47)/SUM($V45:DK45),0)</f>
        <v>0</v>
      </c>
      <c r="DL49" s="294">
        <f>IFERROR(SUM($V47:DL47)/SUM($V45:DL45),0)</f>
        <v>0</v>
      </c>
      <c r="DM49" s="294">
        <f>IFERROR(SUM($V47:DM47)/SUM($V45:DM45),0)</f>
        <v>0</v>
      </c>
      <c r="DN49" s="294">
        <f>IFERROR(SUM($V47:DN47)/SUM($V45:DN45),0)</f>
        <v>0</v>
      </c>
      <c r="DO49" s="294">
        <f>IFERROR(SUM($V47:DO47)/SUM($V45:DO45),0)</f>
        <v>0</v>
      </c>
      <c r="DP49" s="294">
        <f>IFERROR(SUM($V47:DP47)/SUM($V45:DP45),0)</f>
        <v>0</v>
      </c>
      <c r="DQ49" s="294">
        <f>IFERROR(SUM($V47:DQ47)/SUM($V45:DQ45),0)</f>
        <v>0</v>
      </c>
      <c r="DR49" s="294">
        <f>IFERROR(SUM($V47:DR47)/SUM($V45:DR45),0)</f>
        <v>0</v>
      </c>
      <c r="DS49" s="294">
        <f>IFERROR(SUM($V47:DS47)/SUM($V45:DS45),0)</f>
        <v>0</v>
      </c>
      <c r="DT49" s="294">
        <f>IFERROR(SUM($V47:DT47)/SUM($V45:DT45),0)</f>
        <v>0</v>
      </c>
      <c r="DU49" s="294">
        <f>IFERROR(SUM($V47:DU47)/SUM($V45:DU45),0)</f>
        <v>0</v>
      </c>
      <c r="DV49" s="294">
        <f>IFERROR(SUM($V47:DV47)/SUM($V45:DV45),0)</f>
        <v>0</v>
      </c>
      <c r="DW49" s="294">
        <f>IFERROR(SUM($V47:DW47)/SUM($V45:DW45),0)</f>
        <v>0</v>
      </c>
      <c r="DX49" s="294">
        <f>IFERROR(SUM($V47:DX47)/SUM($V45:DX45),0)</f>
        <v>0</v>
      </c>
      <c r="DY49" s="294">
        <f>IFERROR(SUM($V47:DY47)/SUM($V45:DY45),0)</f>
        <v>0</v>
      </c>
      <c r="DZ49" s="294">
        <f>IFERROR(SUM($V47:DZ47)/SUM($V45:DZ45),0)</f>
        <v>0</v>
      </c>
      <c r="EA49" s="294">
        <f>IFERROR(SUM($V47:EA47)/SUM($V45:EA45),0)</f>
        <v>0</v>
      </c>
      <c r="EB49" s="294">
        <f>IFERROR(SUM($V47:EB47)/SUM($V45:EB45),0)</f>
        <v>0</v>
      </c>
      <c r="EC49" s="294">
        <f>IFERROR(SUM($V47:EC47)/SUM($V45:EC45),0)</f>
        <v>0</v>
      </c>
      <c r="ED49" s="295">
        <f>IFERROR(SUM($V47:ED47)/SUM($V45:ED45),0)</f>
        <v>0</v>
      </c>
    </row>
    <row r="50" spans="2:134" ht="16.05" customHeight="1" x14ac:dyDescent="0.25">
      <c r="B50" s="1042" t="str">
        <f>'B2-规划信息'!AK34</f>
        <v/>
      </c>
      <c r="C50" s="288" t="str">
        <f>IF($B50="","",$B$9)</f>
        <v/>
      </c>
      <c r="D50" s="288" t="str">
        <f>IF($B50="","",VLOOKUP($B50,'B2-规划信息'!$W$28:$Y$47,2,0))</f>
        <v/>
      </c>
      <c r="E50" s="288" t="str">
        <f>IF($B50="","",VLOOKUP($B50,'B2-规划信息'!$W$28:$Y$47,3,0))</f>
        <v/>
      </c>
      <c r="F50" s="239" t="str">
        <f>"签约"&amp;IF(D50="车位","个数","面积")</f>
        <v>签约面积</v>
      </c>
      <c r="G50" s="253" t="s">
        <v>352</v>
      </c>
      <c r="H50" s="991">
        <f>SUMIFS('B4-1销售回款【输入】'!L$4:L$123,'B4-1销售回款【输入】'!$C$4:$C$123,$C50,'B4-1销售回款【输入】'!$D$4:$D$123,$D50,'B4-1销售回款【输入】'!$E$4:$E$123,$E50,'B4-1销售回款【输入】'!$J$4:$J$123,$F50)</f>
        <v>0</v>
      </c>
      <c r="I50" s="278">
        <f>J50-H50</f>
        <v>0</v>
      </c>
      <c r="J50" s="984">
        <f>SUM(V50:ED50)</f>
        <v>0</v>
      </c>
      <c r="K50" s="459">
        <f ca="1">SUM(OFFSET(V50,,,1,MATCH('B1-基本信息'!$C$12,$V$3:$ED$3,1)))</f>
        <v>0</v>
      </c>
      <c r="L50" s="279">
        <f>SUMIF($V$1:$ED$1,L$3,$V50:$ED50)</f>
        <v>0</v>
      </c>
      <c r="M50" s="278">
        <f t="shared" ref="M50:U51" si="673">SUMIF($V$1:$ED$1,M$3,$V50:$ED50)</f>
        <v>0</v>
      </c>
      <c r="N50" s="278">
        <f t="shared" si="673"/>
        <v>0</v>
      </c>
      <c r="O50" s="278">
        <f t="shared" si="673"/>
        <v>0</v>
      </c>
      <c r="P50" s="278">
        <f t="shared" si="673"/>
        <v>0</v>
      </c>
      <c r="Q50" s="278">
        <f t="shared" si="673"/>
        <v>0</v>
      </c>
      <c r="R50" s="278">
        <f t="shared" si="673"/>
        <v>0</v>
      </c>
      <c r="S50" s="278">
        <f t="shared" si="673"/>
        <v>0</v>
      </c>
      <c r="T50" s="278">
        <f t="shared" si="673"/>
        <v>0</v>
      </c>
      <c r="U50" s="280">
        <f t="shared" si="673"/>
        <v>0</v>
      </c>
      <c r="V50" s="281">
        <f>SUMIFS('B4-1销售回款【输入】'!Y$4:Y$123,'B4-1销售回款【输入】'!$C$4:$C$123,$C50,'B4-1销售回款【输入】'!$D$4:$D$123,$D50,'B4-1销售回款【输入】'!$E$4:$E$123,$E50,'B4-1销售回款【输入】'!$J$4:$J$123,$F50)</f>
        <v>0</v>
      </c>
      <c r="W50" s="278">
        <f>SUMIFS('B4-1销售回款【输入】'!Z$4:Z$123,'B4-1销售回款【输入】'!$C$4:$C$123,$C50,'B4-1销售回款【输入】'!$D$4:$D$123,$D50,'B4-1销售回款【输入】'!$E$4:$E$123,$E50,'B4-1销售回款【输入】'!$J$4:$J$123,$F50)</f>
        <v>0</v>
      </c>
      <c r="X50" s="278">
        <f>SUMIFS('B4-1销售回款【输入】'!AA$4:AA$123,'B4-1销售回款【输入】'!$C$4:$C$123,$C50,'B4-1销售回款【输入】'!$D$4:$D$123,$D50,'B4-1销售回款【输入】'!$E$4:$E$123,$E50,'B4-1销售回款【输入】'!$J$4:$J$123,$F50)</f>
        <v>0</v>
      </c>
      <c r="Y50" s="278">
        <f>SUMIFS('B4-1销售回款【输入】'!AB$4:AB$123,'B4-1销售回款【输入】'!$C$4:$C$123,$C50,'B4-1销售回款【输入】'!$D$4:$D$123,$D50,'B4-1销售回款【输入】'!$E$4:$E$123,$E50,'B4-1销售回款【输入】'!$J$4:$J$123,$F50)</f>
        <v>0</v>
      </c>
      <c r="Z50" s="278">
        <f>SUMIFS('B4-1销售回款【输入】'!AC$4:AC$123,'B4-1销售回款【输入】'!$C$4:$C$123,$C50,'B4-1销售回款【输入】'!$D$4:$D$123,$D50,'B4-1销售回款【输入】'!$E$4:$E$123,$E50,'B4-1销售回款【输入】'!$J$4:$J$123,$F50)</f>
        <v>0</v>
      </c>
      <c r="AA50" s="278">
        <f>SUMIFS('B4-1销售回款【输入】'!AD$4:AD$123,'B4-1销售回款【输入】'!$C$4:$C$123,$C50,'B4-1销售回款【输入】'!$D$4:$D$123,$D50,'B4-1销售回款【输入】'!$E$4:$E$123,$E50,'B4-1销售回款【输入】'!$J$4:$J$123,$F50)</f>
        <v>0</v>
      </c>
      <c r="AB50" s="278">
        <f>SUMIFS('B4-1销售回款【输入】'!AE$4:AE$123,'B4-1销售回款【输入】'!$C$4:$C$123,$C50,'B4-1销售回款【输入】'!$D$4:$D$123,$D50,'B4-1销售回款【输入】'!$E$4:$E$123,$E50,'B4-1销售回款【输入】'!$J$4:$J$123,$F50)</f>
        <v>0</v>
      </c>
      <c r="AC50" s="278">
        <f>SUMIFS('B4-1销售回款【输入】'!AF$4:AF$123,'B4-1销售回款【输入】'!$C$4:$C$123,$C50,'B4-1销售回款【输入】'!$D$4:$D$123,$D50,'B4-1销售回款【输入】'!$E$4:$E$123,$E50,'B4-1销售回款【输入】'!$J$4:$J$123,$F50)</f>
        <v>0</v>
      </c>
      <c r="AD50" s="278">
        <f>SUMIFS('B4-1销售回款【输入】'!AG$4:AG$123,'B4-1销售回款【输入】'!$C$4:$C$123,$C50,'B4-1销售回款【输入】'!$D$4:$D$123,$D50,'B4-1销售回款【输入】'!$E$4:$E$123,$E50,'B4-1销售回款【输入】'!$J$4:$J$123,$F50)</f>
        <v>0</v>
      </c>
      <c r="AE50" s="278">
        <f>SUMIFS('B4-1销售回款【输入】'!AH$4:AH$123,'B4-1销售回款【输入】'!$C$4:$C$123,$C50,'B4-1销售回款【输入】'!$D$4:$D$123,$D50,'B4-1销售回款【输入】'!$E$4:$E$123,$E50,'B4-1销售回款【输入】'!$J$4:$J$123,$F50)</f>
        <v>0</v>
      </c>
      <c r="AF50" s="278">
        <f>SUMIFS('B4-1销售回款【输入】'!AI$4:AI$123,'B4-1销售回款【输入】'!$C$4:$C$123,$C50,'B4-1销售回款【输入】'!$D$4:$D$123,$D50,'B4-1销售回款【输入】'!$E$4:$E$123,$E50,'B4-1销售回款【输入】'!$J$4:$J$123,$F50)</f>
        <v>0</v>
      </c>
      <c r="AG50" s="278">
        <f>SUMIFS('B4-1销售回款【输入】'!AJ$4:AJ$123,'B4-1销售回款【输入】'!$C$4:$C$123,$C50,'B4-1销售回款【输入】'!$D$4:$D$123,$D50,'B4-1销售回款【输入】'!$E$4:$E$123,$E50,'B4-1销售回款【输入】'!$J$4:$J$123,$F50)</f>
        <v>0</v>
      </c>
      <c r="AH50" s="278">
        <f>SUMIFS('B4-1销售回款【输入】'!AK$4:AK$123,'B4-1销售回款【输入】'!$C$4:$C$123,$C50,'B4-1销售回款【输入】'!$D$4:$D$123,$D50,'B4-1销售回款【输入】'!$E$4:$E$123,$E50,'B4-1销售回款【输入】'!$J$4:$J$123,$F50)</f>
        <v>0</v>
      </c>
      <c r="AI50" s="278">
        <f>SUMIFS('B4-1销售回款【输入】'!AL$4:AL$123,'B4-1销售回款【输入】'!$C$4:$C$123,$C50,'B4-1销售回款【输入】'!$D$4:$D$123,$D50,'B4-1销售回款【输入】'!$E$4:$E$123,$E50,'B4-1销售回款【输入】'!$J$4:$J$123,$F50)</f>
        <v>0</v>
      </c>
      <c r="AJ50" s="278">
        <f>SUMIFS('B4-1销售回款【输入】'!AM$4:AM$123,'B4-1销售回款【输入】'!$C$4:$C$123,$C50,'B4-1销售回款【输入】'!$D$4:$D$123,$D50,'B4-1销售回款【输入】'!$E$4:$E$123,$E50,'B4-1销售回款【输入】'!$J$4:$J$123,$F50)</f>
        <v>0</v>
      </c>
      <c r="AK50" s="278">
        <f>SUMIFS('B4-1销售回款【输入】'!AN$4:AN$123,'B4-1销售回款【输入】'!$C$4:$C$123,$C50,'B4-1销售回款【输入】'!$D$4:$D$123,$D50,'B4-1销售回款【输入】'!$E$4:$E$123,$E50,'B4-1销售回款【输入】'!$J$4:$J$123,$F50)</f>
        <v>0</v>
      </c>
      <c r="AL50" s="278">
        <f>SUMIFS('B4-1销售回款【输入】'!AO$4:AO$123,'B4-1销售回款【输入】'!$C$4:$C$123,$C50,'B4-1销售回款【输入】'!$D$4:$D$123,$D50,'B4-1销售回款【输入】'!$E$4:$E$123,$E50,'B4-1销售回款【输入】'!$J$4:$J$123,$F50)</f>
        <v>0</v>
      </c>
      <c r="AM50" s="278">
        <f>SUMIFS('B4-1销售回款【输入】'!AP$4:AP$123,'B4-1销售回款【输入】'!$C$4:$C$123,$C50,'B4-1销售回款【输入】'!$D$4:$D$123,$D50,'B4-1销售回款【输入】'!$E$4:$E$123,$E50,'B4-1销售回款【输入】'!$J$4:$J$123,$F50)</f>
        <v>0</v>
      </c>
      <c r="AN50" s="278">
        <f>SUMIFS('B4-1销售回款【输入】'!AQ$4:AQ$123,'B4-1销售回款【输入】'!$C$4:$C$123,$C50,'B4-1销售回款【输入】'!$D$4:$D$123,$D50,'B4-1销售回款【输入】'!$E$4:$E$123,$E50,'B4-1销售回款【输入】'!$J$4:$J$123,$F50)</f>
        <v>0</v>
      </c>
      <c r="AO50" s="278">
        <f>SUMIFS('B4-1销售回款【输入】'!AR$4:AR$123,'B4-1销售回款【输入】'!$C$4:$C$123,$C50,'B4-1销售回款【输入】'!$D$4:$D$123,$D50,'B4-1销售回款【输入】'!$E$4:$E$123,$E50,'B4-1销售回款【输入】'!$J$4:$J$123,$F50)</f>
        <v>0</v>
      </c>
      <c r="AP50" s="278">
        <f>SUMIFS('B4-1销售回款【输入】'!AS$4:AS$123,'B4-1销售回款【输入】'!$C$4:$C$123,$C50,'B4-1销售回款【输入】'!$D$4:$D$123,$D50,'B4-1销售回款【输入】'!$E$4:$E$123,$E50,'B4-1销售回款【输入】'!$J$4:$J$123,$F50)</f>
        <v>0</v>
      </c>
      <c r="AQ50" s="278">
        <f>SUMIFS('B4-1销售回款【输入】'!AT$4:AT$123,'B4-1销售回款【输入】'!$C$4:$C$123,$C50,'B4-1销售回款【输入】'!$D$4:$D$123,$D50,'B4-1销售回款【输入】'!$E$4:$E$123,$E50,'B4-1销售回款【输入】'!$J$4:$J$123,$F50)</f>
        <v>0</v>
      </c>
      <c r="AR50" s="278">
        <f>SUMIFS('B4-1销售回款【输入】'!AU$4:AU$123,'B4-1销售回款【输入】'!$C$4:$C$123,$C50,'B4-1销售回款【输入】'!$D$4:$D$123,$D50,'B4-1销售回款【输入】'!$E$4:$E$123,$E50,'B4-1销售回款【输入】'!$J$4:$J$123,$F50)</f>
        <v>0</v>
      </c>
      <c r="AS50" s="278">
        <f>SUMIFS('B4-1销售回款【输入】'!AV$4:AV$123,'B4-1销售回款【输入】'!$C$4:$C$123,$C50,'B4-1销售回款【输入】'!$D$4:$D$123,$D50,'B4-1销售回款【输入】'!$E$4:$E$123,$E50,'B4-1销售回款【输入】'!$J$4:$J$123,$F50)</f>
        <v>0</v>
      </c>
      <c r="AT50" s="278">
        <f>SUMIFS('B4-1销售回款【输入】'!AW$4:AW$123,'B4-1销售回款【输入】'!$C$4:$C$123,$C50,'B4-1销售回款【输入】'!$D$4:$D$123,$D50,'B4-1销售回款【输入】'!$E$4:$E$123,$E50,'B4-1销售回款【输入】'!$J$4:$J$123,$F50)</f>
        <v>0</v>
      </c>
      <c r="AU50" s="278">
        <f>SUMIFS('B4-1销售回款【输入】'!AX$4:AX$123,'B4-1销售回款【输入】'!$C$4:$C$123,$C50,'B4-1销售回款【输入】'!$D$4:$D$123,$D50,'B4-1销售回款【输入】'!$E$4:$E$123,$E50,'B4-1销售回款【输入】'!$J$4:$J$123,$F50)</f>
        <v>0</v>
      </c>
      <c r="AV50" s="278">
        <f>SUMIFS('B4-1销售回款【输入】'!AY$4:AY$123,'B4-1销售回款【输入】'!$C$4:$C$123,$C50,'B4-1销售回款【输入】'!$D$4:$D$123,$D50,'B4-1销售回款【输入】'!$E$4:$E$123,$E50,'B4-1销售回款【输入】'!$J$4:$J$123,$F50)</f>
        <v>0</v>
      </c>
      <c r="AW50" s="278">
        <f>SUMIFS('B4-1销售回款【输入】'!AZ$4:AZ$123,'B4-1销售回款【输入】'!$C$4:$C$123,$C50,'B4-1销售回款【输入】'!$D$4:$D$123,$D50,'B4-1销售回款【输入】'!$E$4:$E$123,$E50,'B4-1销售回款【输入】'!$J$4:$J$123,$F50)</f>
        <v>0</v>
      </c>
      <c r="AX50" s="278">
        <f>SUMIFS('B4-1销售回款【输入】'!BA$4:BA$123,'B4-1销售回款【输入】'!$C$4:$C$123,$C50,'B4-1销售回款【输入】'!$D$4:$D$123,$D50,'B4-1销售回款【输入】'!$E$4:$E$123,$E50,'B4-1销售回款【输入】'!$J$4:$J$123,$F50)</f>
        <v>0</v>
      </c>
      <c r="AY50" s="278">
        <f>SUMIFS('B4-1销售回款【输入】'!BB$4:BB$123,'B4-1销售回款【输入】'!$C$4:$C$123,$C50,'B4-1销售回款【输入】'!$D$4:$D$123,$D50,'B4-1销售回款【输入】'!$E$4:$E$123,$E50,'B4-1销售回款【输入】'!$J$4:$J$123,$F50)</f>
        <v>0</v>
      </c>
      <c r="AZ50" s="278">
        <f>SUMIFS('B4-1销售回款【输入】'!BC$4:BC$123,'B4-1销售回款【输入】'!$C$4:$C$123,$C50,'B4-1销售回款【输入】'!$D$4:$D$123,$D50,'B4-1销售回款【输入】'!$E$4:$E$123,$E50,'B4-1销售回款【输入】'!$J$4:$J$123,$F50)</f>
        <v>0</v>
      </c>
      <c r="BA50" s="278">
        <f>SUMIFS('B4-1销售回款【输入】'!BD$4:BD$123,'B4-1销售回款【输入】'!$C$4:$C$123,$C50,'B4-1销售回款【输入】'!$D$4:$D$123,$D50,'B4-1销售回款【输入】'!$E$4:$E$123,$E50,'B4-1销售回款【输入】'!$J$4:$J$123,$F50)</f>
        <v>0</v>
      </c>
      <c r="BB50" s="278">
        <f>SUMIFS('B4-1销售回款【输入】'!BE$4:BE$123,'B4-1销售回款【输入】'!$C$4:$C$123,$C50,'B4-1销售回款【输入】'!$D$4:$D$123,$D50,'B4-1销售回款【输入】'!$E$4:$E$123,$E50,'B4-1销售回款【输入】'!$J$4:$J$123,$F50)</f>
        <v>0</v>
      </c>
      <c r="BC50" s="278">
        <f>SUMIFS('B4-1销售回款【输入】'!BF$4:BF$123,'B4-1销售回款【输入】'!$C$4:$C$123,$C50,'B4-1销售回款【输入】'!$D$4:$D$123,$D50,'B4-1销售回款【输入】'!$E$4:$E$123,$E50,'B4-1销售回款【输入】'!$J$4:$J$123,$F50)</f>
        <v>0</v>
      </c>
      <c r="BD50" s="278">
        <f>SUMIFS('B4-1销售回款【输入】'!BG$4:BG$123,'B4-1销售回款【输入】'!$C$4:$C$123,$C50,'B4-1销售回款【输入】'!$D$4:$D$123,$D50,'B4-1销售回款【输入】'!$E$4:$E$123,$E50,'B4-1销售回款【输入】'!$J$4:$J$123,$F50)</f>
        <v>0</v>
      </c>
      <c r="BE50" s="278">
        <f>SUMIFS('B4-1销售回款【输入】'!BH$4:BH$123,'B4-1销售回款【输入】'!$C$4:$C$123,$C50,'B4-1销售回款【输入】'!$D$4:$D$123,$D50,'B4-1销售回款【输入】'!$E$4:$E$123,$E50,'B4-1销售回款【输入】'!$J$4:$J$123,$F50)</f>
        <v>0</v>
      </c>
      <c r="BF50" s="278">
        <f>SUMIFS('B4-1销售回款【输入】'!BI$4:BI$123,'B4-1销售回款【输入】'!$C$4:$C$123,$C50,'B4-1销售回款【输入】'!$D$4:$D$123,$D50,'B4-1销售回款【输入】'!$E$4:$E$123,$E50,'B4-1销售回款【输入】'!$J$4:$J$123,$F50)</f>
        <v>0</v>
      </c>
      <c r="BG50" s="278">
        <f>SUMIFS('B4-1销售回款【输入】'!BJ$4:BJ$123,'B4-1销售回款【输入】'!$C$4:$C$123,$C50,'B4-1销售回款【输入】'!$D$4:$D$123,$D50,'B4-1销售回款【输入】'!$E$4:$E$123,$E50,'B4-1销售回款【输入】'!$J$4:$J$123,$F50)</f>
        <v>0</v>
      </c>
      <c r="BH50" s="278">
        <f>SUMIFS('B4-1销售回款【输入】'!BK$4:BK$123,'B4-1销售回款【输入】'!$C$4:$C$123,$C50,'B4-1销售回款【输入】'!$D$4:$D$123,$D50,'B4-1销售回款【输入】'!$E$4:$E$123,$E50,'B4-1销售回款【输入】'!$J$4:$J$123,$F50)</f>
        <v>0</v>
      </c>
      <c r="BI50" s="278">
        <f>SUMIFS('B4-1销售回款【输入】'!BL$4:BL$123,'B4-1销售回款【输入】'!$C$4:$C$123,$C50,'B4-1销售回款【输入】'!$D$4:$D$123,$D50,'B4-1销售回款【输入】'!$E$4:$E$123,$E50,'B4-1销售回款【输入】'!$J$4:$J$123,$F50)</f>
        <v>0</v>
      </c>
      <c r="BJ50" s="278">
        <f>SUMIFS('B4-1销售回款【输入】'!BM$4:BM$123,'B4-1销售回款【输入】'!$C$4:$C$123,$C50,'B4-1销售回款【输入】'!$D$4:$D$123,$D50,'B4-1销售回款【输入】'!$E$4:$E$123,$E50,'B4-1销售回款【输入】'!$J$4:$J$123,$F50)</f>
        <v>0</v>
      </c>
      <c r="BK50" s="278">
        <f>SUMIFS('B4-1销售回款【输入】'!BN$4:BN$123,'B4-1销售回款【输入】'!$C$4:$C$123,$C50,'B4-1销售回款【输入】'!$D$4:$D$123,$D50,'B4-1销售回款【输入】'!$E$4:$E$123,$E50,'B4-1销售回款【输入】'!$J$4:$J$123,$F50)</f>
        <v>0</v>
      </c>
      <c r="BL50" s="278">
        <f>SUMIFS('B4-1销售回款【输入】'!BO$4:BO$123,'B4-1销售回款【输入】'!$C$4:$C$123,$C50,'B4-1销售回款【输入】'!$D$4:$D$123,$D50,'B4-1销售回款【输入】'!$E$4:$E$123,$E50,'B4-1销售回款【输入】'!$J$4:$J$123,$F50)</f>
        <v>0</v>
      </c>
      <c r="BM50" s="278">
        <f>SUMIFS('B4-1销售回款【输入】'!BP$4:BP$123,'B4-1销售回款【输入】'!$C$4:$C$123,$C50,'B4-1销售回款【输入】'!$D$4:$D$123,$D50,'B4-1销售回款【输入】'!$E$4:$E$123,$E50,'B4-1销售回款【输入】'!$J$4:$J$123,$F50)</f>
        <v>0</v>
      </c>
      <c r="BN50" s="278">
        <f>SUMIFS('B4-1销售回款【输入】'!BQ$4:BQ$123,'B4-1销售回款【输入】'!$C$4:$C$123,$C50,'B4-1销售回款【输入】'!$D$4:$D$123,$D50,'B4-1销售回款【输入】'!$E$4:$E$123,$E50,'B4-1销售回款【输入】'!$J$4:$J$123,$F50)</f>
        <v>0</v>
      </c>
      <c r="BO50" s="278">
        <f>SUMIFS('B4-1销售回款【输入】'!BR$4:BR$123,'B4-1销售回款【输入】'!$C$4:$C$123,$C50,'B4-1销售回款【输入】'!$D$4:$D$123,$D50,'B4-1销售回款【输入】'!$E$4:$E$123,$E50,'B4-1销售回款【输入】'!$J$4:$J$123,$F50)</f>
        <v>0</v>
      </c>
      <c r="BP50" s="278">
        <f>SUMIFS('B4-1销售回款【输入】'!BS$4:BS$123,'B4-1销售回款【输入】'!$C$4:$C$123,$C50,'B4-1销售回款【输入】'!$D$4:$D$123,$D50,'B4-1销售回款【输入】'!$E$4:$E$123,$E50,'B4-1销售回款【输入】'!$J$4:$J$123,$F50)</f>
        <v>0</v>
      </c>
      <c r="BQ50" s="278">
        <f>SUMIFS('B4-1销售回款【输入】'!BT$4:BT$123,'B4-1销售回款【输入】'!$C$4:$C$123,$C50,'B4-1销售回款【输入】'!$D$4:$D$123,$D50,'B4-1销售回款【输入】'!$E$4:$E$123,$E50,'B4-1销售回款【输入】'!$J$4:$J$123,$F50)</f>
        <v>0</v>
      </c>
      <c r="BR50" s="278">
        <f>SUMIFS('B4-1销售回款【输入】'!BU$4:BU$123,'B4-1销售回款【输入】'!$C$4:$C$123,$C50,'B4-1销售回款【输入】'!$D$4:$D$123,$D50,'B4-1销售回款【输入】'!$E$4:$E$123,$E50,'B4-1销售回款【输入】'!$J$4:$J$123,$F50)</f>
        <v>0</v>
      </c>
      <c r="BS50" s="278">
        <f>SUMIFS('B4-1销售回款【输入】'!BV$4:BV$123,'B4-1销售回款【输入】'!$C$4:$C$123,$C50,'B4-1销售回款【输入】'!$D$4:$D$123,$D50,'B4-1销售回款【输入】'!$E$4:$E$123,$E50,'B4-1销售回款【输入】'!$J$4:$J$123,$F50)</f>
        <v>0</v>
      </c>
      <c r="BT50" s="278">
        <f>SUMIFS('B4-1销售回款【输入】'!BW$4:BW$123,'B4-1销售回款【输入】'!$C$4:$C$123,$C50,'B4-1销售回款【输入】'!$D$4:$D$123,$D50,'B4-1销售回款【输入】'!$E$4:$E$123,$E50,'B4-1销售回款【输入】'!$J$4:$J$123,$F50)</f>
        <v>0</v>
      </c>
      <c r="BU50" s="278">
        <f>SUMIFS('B4-1销售回款【输入】'!BX$4:BX$123,'B4-1销售回款【输入】'!$C$4:$C$123,$C50,'B4-1销售回款【输入】'!$D$4:$D$123,$D50,'B4-1销售回款【输入】'!$E$4:$E$123,$E50,'B4-1销售回款【输入】'!$J$4:$J$123,$F50)</f>
        <v>0</v>
      </c>
      <c r="BV50" s="278">
        <f>SUMIFS('B4-1销售回款【输入】'!BY$4:BY$123,'B4-1销售回款【输入】'!$C$4:$C$123,$C50,'B4-1销售回款【输入】'!$D$4:$D$123,$D50,'B4-1销售回款【输入】'!$E$4:$E$123,$E50,'B4-1销售回款【输入】'!$J$4:$J$123,$F50)</f>
        <v>0</v>
      </c>
      <c r="BW50" s="278">
        <f>SUMIFS('B4-1销售回款【输入】'!BZ$4:BZ$123,'B4-1销售回款【输入】'!$C$4:$C$123,$C50,'B4-1销售回款【输入】'!$D$4:$D$123,$D50,'B4-1销售回款【输入】'!$E$4:$E$123,$E50,'B4-1销售回款【输入】'!$J$4:$J$123,$F50)</f>
        <v>0</v>
      </c>
      <c r="BX50" s="278">
        <f>SUMIFS('B4-1销售回款【输入】'!CA$4:CA$123,'B4-1销售回款【输入】'!$C$4:$C$123,$C50,'B4-1销售回款【输入】'!$D$4:$D$123,$D50,'B4-1销售回款【输入】'!$E$4:$E$123,$E50,'B4-1销售回款【输入】'!$J$4:$J$123,$F50)</f>
        <v>0</v>
      </c>
      <c r="BY50" s="278">
        <f>SUMIFS('B4-1销售回款【输入】'!CB$4:CB$123,'B4-1销售回款【输入】'!$C$4:$C$123,$C50,'B4-1销售回款【输入】'!$D$4:$D$123,$D50,'B4-1销售回款【输入】'!$E$4:$E$123,$E50,'B4-1销售回款【输入】'!$J$4:$J$123,$F50)</f>
        <v>0</v>
      </c>
      <c r="BZ50" s="278">
        <f>SUMIFS('B4-1销售回款【输入】'!CC$4:CC$123,'B4-1销售回款【输入】'!$C$4:$C$123,$C50,'B4-1销售回款【输入】'!$D$4:$D$123,$D50,'B4-1销售回款【输入】'!$E$4:$E$123,$E50,'B4-1销售回款【输入】'!$J$4:$J$123,$F50)</f>
        <v>0</v>
      </c>
      <c r="CA50" s="278">
        <f>SUMIFS('B4-1销售回款【输入】'!CD$4:CD$123,'B4-1销售回款【输入】'!$C$4:$C$123,$C50,'B4-1销售回款【输入】'!$D$4:$D$123,$D50,'B4-1销售回款【输入】'!$E$4:$E$123,$E50,'B4-1销售回款【输入】'!$J$4:$J$123,$F50)</f>
        <v>0</v>
      </c>
      <c r="CB50" s="278">
        <f>SUMIFS('B4-1销售回款【输入】'!CE$4:CE$123,'B4-1销售回款【输入】'!$C$4:$C$123,$C50,'B4-1销售回款【输入】'!$D$4:$D$123,$D50,'B4-1销售回款【输入】'!$E$4:$E$123,$E50,'B4-1销售回款【输入】'!$J$4:$J$123,$F50)</f>
        <v>0</v>
      </c>
      <c r="CC50" s="278">
        <f>SUMIFS('B4-1销售回款【输入】'!CF$4:CF$123,'B4-1销售回款【输入】'!$C$4:$C$123,$C50,'B4-1销售回款【输入】'!$D$4:$D$123,$D50,'B4-1销售回款【输入】'!$E$4:$E$123,$E50,'B4-1销售回款【输入】'!$J$4:$J$123,$F50)</f>
        <v>0</v>
      </c>
      <c r="CD50" s="278">
        <f>SUMIFS('B4-1销售回款【输入】'!CG$4:CG$123,'B4-1销售回款【输入】'!$C$4:$C$123,$C50,'B4-1销售回款【输入】'!$D$4:$D$123,$D50,'B4-1销售回款【输入】'!$E$4:$E$123,$E50,'B4-1销售回款【输入】'!$J$4:$J$123,$F50)</f>
        <v>0</v>
      </c>
      <c r="CE50" s="278">
        <f>SUMIFS('B4-1销售回款【输入】'!CH$4:CH$123,'B4-1销售回款【输入】'!$C$4:$C$123,$C50,'B4-1销售回款【输入】'!$D$4:$D$123,$D50,'B4-1销售回款【输入】'!$E$4:$E$123,$E50,'B4-1销售回款【输入】'!$J$4:$J$123,$F50)</f>
        <v>0</v>
      </c>
      <c r="CF50" s="278">
        <f>SUMIFS('B4-1销售回款【输入】'!CI$4:CI$123,'B4-1销售回款【输入】'!$C$4:$C$123,$C50,'B4-1销售回款【输入】'!$D$4:$D$123,$D50,'B4-1销售回款【输入】'!$E$4:$E$123,$E50,'B4-1销售回款【输入】'!$J$4:$J$123,$F50)</f>
        <v>0</v>
      </c>
      <c r="CG50" s="278">
        <f>SUMIFS('B4-1销售回款【输入】'!CJ$4:CJ$123,'B4-1销售回款【输入】'!$C$4:$C$123,$C50,'B4-1销售回款【输入】'!$D$4:$D$123,$D50,'B4-1销售回款【输入】'!$E$4:$E$123,$E50,'B4-1销售回款【输入】'!$J$4:$J$123,$F50)</f>
        <v>0</v>
      </c>
      <c r="CH50" s="278">
        <f>SUMIFS('B4-1销售回款【输入】'!CK$4:CK$123,'B4-1销售回款【输入】'!$C$4:$C$123,$C50,'B4-1销售回款【输入】'!$D$4:$D$123,$D50,'B4-1销售回款【输入】'!$E$4:$E$123,$E50,'B4-1销售回款【输入】'!$J$4:$J$123,$F50)</f>
        <v>0</v>
      </c>
      <c r="CI50" s="278">
        <f>SUMIFS('B4-1销售回款【输入】'!CL$4:CL$123,'B4-1销售回款【输入】'!$C$4:$C$123,$C50,'B4-1销售回款【输入】'!$D$4:$D$123,$D50,'B4-1销售回款【输入】'!$E$4:$E$123,$E50,'B4-1销售回款【输入】'!$J$4:$J$123,$F50)</f>
        <v>0</v>
      </c>
      <c r="CJ50" s="278">
        <f>SUMIFS('B4-1销售回款【输入】'!CM$4:CM$123,'B4-1销售回款【输入】'!$C$4:$C$123,$C50,'B4-1销售回款【输入】'!$D$4:$D$123,$D50,'B4-1销售回款【输入】'!$E$4:$E$123,$E50,'B4-1销售回款【输入】'!$J$4:$J$123,$F50)</f>
        <v>0</v>
      </c>
      <c r="CK50" s="278">
        <f>SUMIFS('B4-1销售回款【输入】'!CN$4:CN$123,'B4-1销售回款【输入】'!$C$4:$C$123,$C50,'B4-1销售回款【输入】'!$D$4:$D$123,$D50,'B4-1销售回款【输入】'!$E$4:$E$123,$E50,'B4-1销售回款【输入】'!$J$4:$J$123,$F50)</f>
        <v>0</v>
      </c>
      <c r="CL50" s="278">
        <f>SUMIFS('B4-1销售回款【输入】'!CO$4:CO$123,'B4-1销售回款【输入】'!$C$4:$C$123,$C50,'B4-1销售回款【输入】'!$D$4:$D$123,$D50,'B4-1销售回款【输入】'!$E$4:$E$123,$E50,'B4-1销售回款【输入】'!$J$4:$J$123,$F50)</f>
        <v>0</v>
      </c>
      <c r="CM50" s="278">
        <f>SUMIFS('B4-1销售回款【输入】'!CP$4:CP$123,'B4-1销售回款【输入】'!$C$4:$C$123,$C50,'B4-1销售回款【输入】'!$D$4:$D$123,$D50,'B4-1销售回款【输入】'!$E$4:$E$123,$E50,'B4-1销售回款【输入】'!$J$4:$J$123,$F50)</f>
        <v>0</v>
      </c>
      <c r="CN50" s="278">
        <f>SUMIFS('B4-1销售回款【输入】'!CQ$4:CQ$123,'B4-1销售回款【输入】'!$C$4:$C$123,$C50,'B4-1销售回款【输入】'!$D$4:$D$123,$D50,'B4-1销售回款【输入】'!$E$4:$E$123,$E50,'B4-1销售回款【输入】'!$J$4:$J$123,$F50)</f>
        <v>0</v>
      </c>
      <c r="CO50" s="278">
        <f>SUMIFS('B4-1销售回款【输入】'!CR$4:CR$123,'B4-1销售回款【输入】'!$C$4:$C$123,$C50,'B4-1销售回款【输入】'!$D$4:$D$123,$D50,'B4-1销售回款【输入】'!$E$4:$E$123,$E50,'B4-1销售回款【输入】'!$J$4:$J$123,$F50)</f>
        <v>0</v>
      </c>
      <c r="CP50" s="278">
        <f>SUMIFS('B4-1销售回款【输入】'!CS$4:CS$123,'B4-1销售回款【输入】'!$C$4:$C$123,$C50,'B4-1销售回款【输入】'!$D$4:$D$123,$D50,'B4-1销售回款【输入】'!$E$4:$E$123,$E50,'B4-1销售回款【输入】'!$J$4:$J$123,$F50)</f>
        <v>0</v>
      </c>
      <c r="CQ50" s="278">
        <f>SUMIFS('B4-1销售回款【输入】'!CT$4:CT$123,'B4-1销售回款【输入】'!$C$4:$C$123,$C50,'B4-1销售回款【输入】'!$D$4:$D$123,$D50,'B4-1销售回款【输入】'!$E$4:$E$123,$E50,'B4-1销售回款【输入】'!$J$4:$J$123,$F50)</f>
        <v>0</v>
      </c>
      <c r="CR50" s="278">
        <f>SUMIFS('B4-1销售回款【输入】'!CU$4:CU$123,'B4-1销售回款【输入】'!$C$4:$C$123,$C50,'B4-1销售回款【输入】'!$D$4:$D$123,$D50,'B4-1销售回款【输入】'!$E$4:$E$123,$E50,'B4-1销售回款【输入】'!$J$4:$J$123,$F50)</f>
        <v>0</v>
      </c>
      <c r="CS50" s="278">
        <f>SUMIFS('B4-1销售回款【输入】'!CV$4:CV$123,'B4-1销售回款【输入】'!$C$4:$C$123,$C50,'B4-1销售回款【输入】'!$D$4:$D$123,$D50,'B4-1销售回款【输入】'!$E$4:$E$123,$E50,'B4-1销售回款【输入】'!$J$4:$J$123,$F50)</f>
        <v>0</v>
      </c>
      <c r="CT50" s="278">
        <f>SUMIFS('B4-1销售回款【输入】'!CW$4:CW$123,'B4-1销售回款【输入】'!$C$4:$C$123,$C50,'B4-1销售回款【输入】'!$D$4:$D$123,$D50,'B4-1销售回款【输入】'!$E$4:$E$123,$E50,'B4-1销售回款【输入】'!$J$4:$J$123,$F50)</f>
        <v>0</v>
      </c>
      <c r="CU50" s="278">
        <f>SUMIFS('B4-1销售回款【输入】'!CX$4:CX$123,'B4-1销售回款【输入】'!$C$4:$C$123,$C50,'B4-1销售回款【输入】'!$D$4:$D$123,$D50,'B4-1销售回款【输入】'!$E$4:$E$123,$E50,'B4-1销售回款【输入】'!$J$4:$J$123,$F50)</f>
        <v>0</v>
      </c>
      <c r="CV50" s="278">
        <f>SUMIFS('B4-1销售回款【输入】'!CY$4:CY$123,'B4-1销售回款【输入】'!$C$4:$C$123,$C50,'B4-1销售回款【输入】'!$D$4:$D$123,$D50,'B4-1销售回款【输入】'!$E$4:$E$123,$E50,'B4-1销售回款【输入】'!$J$4:$J$123,$F50)</f>
        <v>0</v>
      </c>
      <c r="CW50" s="278">
        <f>SUMIFS('B4-1销售回款【输入】'!CZ$4:CZ$123,'B4-1销售回款【输入】'!$C$4:$C$123,$C50,'B4-1销售回款【输入】'!$D$4:$D$123,$D50,'B4-1销售回款【输入】'!$E$4:$E$123,$E50,'B4-1销售回款【输入】'!$J$4:$J$123,$F50)</f>
        <v>0</v>
      </c>
      <c r="CX50" s="278">
        <f>SUMIFS('B4-1销售回款【输入】'!DA$4:DA$123,'B4-1销售回款【输入】'!$C$4:$C$123,$C50,'B4-1销售回款【输入】'!$D$4:$D$123,$D50,'B4-1销售回款【输入】'!$E$4:$E$123,$E50,'B4-1销售回款【输入】'!$J$4:$J$123,$F50)</f>
        <v>0</v>
      </c>
      <c r="CY50" s="278">
        <f>SUMIFS('B4-1销售回款【输入】'!DB$4:DB$123,'B4-1销售回款【输入】'!$C$4:$C$123,$C50,'B4-1销售回款【输入】'!$D$4:$D$123,$D50,'B4-1销售回款【输入】'!$E$4:$E$123,$E50,'B4-1销售回款【输入】'!$J$4:$J$123,$F50)</f>
        <v>0</v>
      </c>
      <c r="CZ50" s="278">
        <f>SUMIFS('B4-1销售回款【输入】'!DC$4:DC$123,'B4-1销售回款【输入】'!$C$4:$C$123,$C50,'B4-1销售回款【输入】'!$D$4:$D$123,$D50,'B4-1销售回款【输入】'!$E$4:$E$123,$E50,'B4-1销售回款【输入】'!$J$4:$J$123,$F50)</f>
        <v>0</v>
      </c>
      <c r="DA50" s="278">
        <f>SUMIFS('B4-1销售回款【输入】'!DD$4:DD$123,'B4-1销售回款【输入】'!$C$4:$C$123,$C50,'B4-1销售回款【输入】'!$D$4:$D$123,$D50,'B4-1销售回款【输入】'!$E$4:$E$123,$E50,'B4-1销售回款【输入】'!$J$4:$J$123,$F50)</f>
        <v>0</v>
      </c>
      <c r="DB50" s="278">
        <f>SUMIFS('B4-1销售回款【输入】'!DE$4:DE$123,'B4-1销售回款【输入】'!$C$4:$C$123,$C50,'B4-1销售回款【输入】'!$D$4:$D$123,$D50,'B4-1销售回款【输入】'!$E$4:$E$123,$E50,'B4-1销售回款【输入】'!$J$4:$J$123,$F50)</f>
        <v>0</v>
      </c>
      <c r="DC50" s="278">
        <f>SUMIFS('B4-1销售回款【输入】'!DF$4:DF$123,'B4-1销售回款【输入】'!$C$4:$C$123,$C50,'B4-1销售回款【输入】'!$D$4:$D$123,$D50,'B4-1销售回款【输入】'!$E$4:$E$123,$E50,'B4-1销售回款【输入】'!$J$4:$J$123,$F50)</f>
        <v>0</v>
      </c>
      <c r="DD50" s="278">
        <f>SUMIFS('B4-1销售回款【输入】'!DG$4:DG$123,'B4-1销售回款【输入】'!$C$4:$C$123,$C50,'B4-1销售回款【输入】'!$D$4:$D$123,$D50,'B4-1销售回款【输入】'!$E$4:$E$123,$E50,'B4-1销售回款【输入】'!$J$4:$J$123,$F50)</f>
        <v>0</v>
      </c>
      <c r="DE50" s="278">
        <f>SUMIFS('B4-1销售回款【输入】'!DH$4:DH$123,'B4-1销售回款【输入】'!$C$4:$C$123,$C50,'B4-1销售回款【输入】'!$D$4:$D$123,$D50,'B4-1销售回款【输入】'!$E$4:$E$123,$E50,'B4-1销售回款【输入】'!$J$4:$J$123,$F50)</f>
        <v>0</v>
      </c>
      <c r="DF50" s="278">
        <f>SUMIFS('B4-1销售回款【输入】'!DI$4:DI$123,'B4-1销售回款【输入】'!$C$4:$C$123,$C50,'B4-1销售回款【输入】'!$D$4:$D$123,$D50,'B4-1销售回款【输入】'!$E$4:$E$123,$E50,'B4-1销售回款【输入】'!$J$4:$J$123,$F50)</f>
        <v>0</v>
      </c>
      <c r="DG50" s="278">
        <f>SUMIFS('B4-1销售回款【输入】'!DJ$4:DJ$123,'B4-1销售回款【输入】'!$C$4:$C$123,$C50,'B4-1销售回款【输入】'!$D$4:$D$123,$D50,'B4-1销售回款【输入】'!$E$4:$E$123,$E50,'B4-1销售回款【输入】'!$J$4:$J$123,$F50)</f>
        <v>0</v>
      </c>
      <c r="DH50" s="278">
        <f>SUMIFS('B4-1销售回款【输入】'!DK$4:DK$123,'B4-1销售回款【输入】'!$C$4:$C$123,$C50,'B4-1销售回款【输入】'!$D$4:$D$123,$D50,'B4-1销售回款【输入】'!$E$4:$E$123,$E50,'B4-1销售回款【输入】'!$J$4:$J$123,$F50)</f>
        <v>0</v>
      </c>
      <c r="DI50" s="278">
        <f>SUMIFS('B4-1销售回款【输入】'!DL$4:DL$123,'B4-1销售回款【输入】'!$C$4:$C$123,$C50,'B4-1销售回款【输入】'!$D$4:$D$123,$D50,'B4-1销售回款【输入】'!$E$4:$E$123,$E50,'B4-1销售回款【输入】'!$J$4:$J$123,$F50)</f>
        <v>0</v>
      </c>
      <c r="DJ50" s="278">
        <f>SUMIFS('B4-1销售回款【输入】'!DM$4:DM$123,'B4-1销售回款【输入】'!$C$4:$C$123,$C50,'B4-1销售回款【输入】'!$D$4:$D$123,$D50,'B4-1销售回款【输入】'!$E$4:$E$123,$E50,'B4-1销售回款【输入】'!$J$4:$J$123,$F50)</f>
        <v>0</v>
      </c>
      <c r="DK50" s="278">
        <f>SUMIFS('B4-1销售回款【输入】'!DN$4:DN$123,'B4-1销售回款【输入】'!$C$4:$C$123,$C50,'B4-1销售回款【输入】'!$D$4:$D$123,$D50,'B4-1销售回款【输入】'!$E$4:$E$123,$E50,'B4-1销售回款【输入】'!$J$4:$J$123,$F50)</f>
        <v>0</v>
      </c>
      <c r="DL50" s="278">
        <f>SUMIFS('B4-1销售回款【输入】'!DO$4:DO$123,'B4-1销售回款【输入】'!$C$4:$C$123,$C50,'B4-1销售回款【输入】'!$D$4:$D$123,$D50,'B4-1销售回款【输入】'!$E$4:$E$123,$E50,'B4-1销售回款【输入】'!$J$4:$J$123,$F50)</f>
        <v>0</v>
      </c>
      <c r="DM50" s="278">
        <f>SUMIFS('B4-1销售回款【输入】'!DP$4:DP$123,'B4-1销售回款【输入】'!$C$4:$C$123,$C50,'B4-1销售回款【输入】'!$D$4:$D$123,$D50,'B4-1销售回款【输入】'!$E$4:$E$123,$E50,'B4-1销售回款【输入】'!$J$4:$J$123,$F50)</f>
        <v>0</v>
      </c>
      <c r="DN50" s="278">
        <f>SUMIFS('B4-1销售回款【输入】'!DQ$4:DQ$123,'B4-1销售回款【输入】'!$C$4:$C$123,$C50,'B4-1销售回款【输入】'!$D$4:$D$123,$D50,'B4-1销售回款【输入】'!$E$4:$E$123,$E50,'B4-1销售回款【输入】'!$J$4:$J$123,$F50)</f>
        <v>0</v>
      </c>
      <c r="DO50" s="278">
        <f>SUMIFS('B4-1销售回款【输入】'!DR$4:DR$123,'B4-1销售回款【输入】'!$C$4:$C$123,$C50,'B4-1销售回款【输入】'!$D$4:$D$123,$D50,'B4-1销售回款【输入】'!$E$4:$E$123,$E50,'B4-1销售回款【输入】'!$J$4:$J$123,$F50)</f>
        <v>0</v>
      </c>
      <c r="DP50" s="278">
        <f>SUMIFS('B4-1销售回款【输入】'!DS$4:DS$123,'B4-1销售回款【输入】'!$C$4:$C$123,$C50,'B4-1销售回款【输入】'!$D$4:$D$123,$D50,'B4-1销售回款【输入】'!$E$4:$E$123,$E50,'B4-1销售回款【输入】'!$J$4:$J$123,$F50)</f>
        <v>0</v>
      </c>
      <c r="DQ50" s="278">
        <f>SUMIFS('B4-1销售回款【输入】'!DT$4:DT$123,'B4-1销售回款【输入】'!$C$4:$C$123,$C50,'B4-1销售回款【输入】'!$D$4:$D$123,$D50,'B4-1销售回款【输入】'!$E$4:$E$123,$E50,'B4-1销售回款【输入】'!$J$4:$J$123,$F50)</f>
        <v>0</v>
      </c>
      <c r="DR50" s="278">
        <f>SUMIFS('B4-1销售回款【输入】'!DU$4:DU$123,'B4-1销售回款【输入】'!$C$4:$C$123,$C50,'B4-1销售回款【输入】'!$D$4:$D$123,$D50,'B4-1销售回款【输入】'!$E$4:$E$123,$E50,'B4-1销售回款【输入】'!$J$4:$J$123,$F50)</f>
        <v>0</v>
      </c>
      <c r="DS50" s="278">
        <f>SUMIFS('B4-1销售回款【输入】'!DV$4:DV$123,'B4-1销售回款【输入】'!$C$4:$C$123,$C50,'B4-1销售回款【输入】'!$D$4:$D$123,$D50,'B4-1销售回款【输入】'!$E$4:$E$123,$E50,'B4-1销售回款【输入】'!$J$4:$J$123,$F50)</f>
        <v>0</v>
      </c>
      <c r="DT50" s="278">
        <f>SUMIFS('B4-1销售回款【输入】'!DW$4:DW$123,'B4-1销售回款【输入】'!$C$4:$C$123,$C50,'B4-1销售回款【输入】'!$D$4:$D$123,$D50,'B4-1销售回款【输入】'!$E$4:$E$123,$E50,'B4-1销售回款【输入】'!$J$4:$J$123,$F50)</f>
        <v>0</v>
      </c>
      <c r="DU50" s="278">
        <f>SUMIFS('B4-1销售回款【输入】'!DX$4:DX$123,'B4-1销售回款【输入】'!$C$4:$C$123,$C50,'B4-1销售回款【输入】'!$D$4:$D$123,$D50,'B4-1销售回款【输入】'!$E$4:$E$123,$E50,'B4-1销售回款【输入】'!$J$4:$J$123,$F50)</f>
        <v>0</v>
      </c>
      <c r="DV50" s="278">
        <f>SUMIFS('B4-1销售回款【输入】'!DY$4:DY$123,'B4-1销售回款【输入】'!$C$4:$C$123,$C50,'B4-1销售回款【输入】'!$D$4:$D$123,$D50,'B4-1销售回款【输入】'!$E$4:$E$123,$E50,'B4-1销售回款【输入】'!$J$4:$J$123,$F50)</f>
        <v>0</v>
      </c>
      <c r="DW50" s="278">
        <f>SUMIFS('B4-1销售回款【输入】'!DZ$4:DZ$123,'B4-1销售回款【输入】'!$C$4:$C$123,$C50,'B4-1销售回款【输入】'!$D$4:$D$123,$D50,'B4-1销售回款【输入】'!$E$4:$E$123,$E50,'B4-1销售回款【输入】'!$J$4:$J$123,$F50)</f>
        <v>0</v>
      </c>
      <c r="DX50" s="278">
        <f>SUMIFS('B4-1销售回款【输入】'!EA$4:EA$123,'B4-1销售回款【输入】'!$C$4:$C$123,$C50,'B4-1销售回款【输入】'!$D$4:$D$123,$D50,'B4-1销售回款【输入】'!$E$4:$E$123,$E50,'B4-1销售回款【输入】'!$J$4:$J$123,$F50)</f>
        <v>0</v>
      </c>
      <c r="DY50" s="278">
        <f>SUMIFS('B4-1销售回款【输入】'!EB$4:EB$123,'B4-1销售回款【输入】'!$C$4:$C$123,$C50,'B4-1销售回款【输入】'!$D$4:$D$123,$D50,'B4-1销售回款【输入】'!$E$4:$E$123,$E50,'B4-1销售回款【输入】'!$J$4:$J$123,$F50)</f>
        <v>0</v>
      </c>
      <c r="DZ50" s="278">
        <f>SUMIFS('B4-1销售回款【输入】'!EC$4:EC$123,'B4-1销售回款【输入】'!$C$4:$C$123,$C50,'B4-1销售回款【输入】'!$D$4:$D$123,$D50,'B4-1销售回款【输入】'!$E$4:$E$123,$E50,'B4-1销售回款【输入】'!$J$4:$J$123,$F50)</f>
        <v>0</v>
      </c>
      <c r="EA50" s="278">
        <f>SUMIFS('B4-1销售回款【输入】'!ED$4:ED$123,'B4-1销售回款【输入】'!$C$4:$C$123,$C50,'B4-1销售回款【输入】'!$D$4:$D$123,$D50,'B4-1销售回款【输入】'!$E$4:$E$123,$E50,'B4-1销售回款【输入】'!$J$4:$J$123,$F50)</f>
        <v>0</v>
      </c>
      <c r="EB50" s="278">
        <f>SUMIFS('B4-1销售回款【输入】'!EE$4:EE$123,'B4-1销售回款【输入】'!$C$4:$C$123,$C50,'B4-1销售回款【输入】'!$D$4:$D$123,$D50,'B4-1销售回款【输入】'!$E$4:$E$123,$E50,'B4-1销售回款【输入】'!$J$4:$J$123,$F50)</f>
        <v>0</v>
      </c>
      <c r="EC50" s="278">
        <f>SUMIFS('B4-1销售回款【输入】'!EF$4:EF$123,'B4-1销售回款【输入】'!$C$4:$C$123,$C50,'B4-1销售回款【输入】'!$D$4:$D$123,$D50,'B4-1销售回款【输入】'!$E$4:$E$123,$E50,'B4-1销售回款【输入】'!$J$4:$J$123,$F50)</f>
        <v>0</v>
      </c>
      <c r="ED50" s="280">
        <f>SUMIFS('B4-1销售回款【输入】'!EG$4:EG$123,'B4-1销售回款【输入】'!$C$4:$C$123,$C50,'B4-1销售回款【输入】'!$D$4:$D$123,$D50,'B4-1销售回款【输入】'!$E$4:$E$123,$E50,'B4-1销售回款【输入】'!$J$4:$J$123,$F50)</f>
        <v>0</v>
      </c>
    </row>
    <row r="51" spans="2:134" ht="16.05" customHeight="1" x14ac:dyDescent="0.25">
      <c r="B51" s="1043" t="str">
        <f>B50</f>
        <v/>
      </c>
      <c r="C51" s="159" t="str">
        <f>C50</f>
        <v/>
      </c>
      <c r="D51" s="159" t="str">
        <f t="shared" si="29"/>
        <v/>
      </c>
      <c r="E51" s="159" t="str">
        <f t="shared" si="30"/>
        <v/>
      </c>
      <c r="F51" s="149" t="s">
        <v>347</v>
      </c>
      <c r="G51" s="171" t="s">
        <v>353</v>
      </c>
      <c r="H51" s="992">
        <f>SUMIFS('B4-1销售回款【输入】'!L$4:L$123,'B4-1销售回款【输入】'!$C$4:$C$123,$C51,'B4-1销售回款【输入】'!$D$4:$D$123,$D51,'B4-1销售回款【输入】'!$E$4:$E$123,$E51,'B4-1销售回款【输入】'!$J$4:$J$123,$F51)</f>
        <v>0</v>
      </c>
      <c r="I51" s="282">
        <f t="shared" ref="I51:I53" si="674">J51-H51</f>
        <v>0</v>
      </c>
      <c r="J51" s="985">
        <f>SUM(V51:ED51)</f>
        <v>0</v>
      </c>
      <c r="K51" s="460">
        <f ca="1">SUM(OFFSET(V51,,,1,MATCH('B1-基本信息'!$C$12,$V$3:$ED$3,1)))</f>
        <v>0</v>
      </c>
      <c r="L51" s="283">
        <f t="shared" ref="L51" si="675">SUMIF($V$1:$ED$1,L$3,$V51:$ED51)</f>
        <v>0</v>
      </c>
      <c r="M51" s="282">
        <f t="shared" si="673"/>
        <v>0</v>
      </c>
      <c r="N51" s="282">
        <f t="shared" si="673"/>
        <v>0</v>
      </c>
      <c r="O51" s="282">
        <f t="shared" si="673"/>
        <v>0</v>
      </c>
      <c r="P51" s="282">
        <f t="shared" si="673"/>
        <v>0</v>
      </c>
      <c r="Q51" s="282">
        <f t="shared" si="673"/>
        <v>0</v>
      </c>
      <c r="R51" s="282">
        <f t="shared" si="673"/>
        <v>0</v>
      </c>
      <c r="S51" s="282">
        <f t="shared" si="673"/>
        <v>0</v>
      </c>
      <c r="T51" s="282">
        <f t="shared" si="673"/>
        <v>0</v>
      </c>
      <c r="U51" s="284">
        <f t="shared" si="673"/>
        <v>0</v>
      </c>
      <c r="V51" s="285">
        <f>SUMIFS('B4-1销售回款【输入】'!Y$4:Y$123,'B4-1销售回款【输入】'!$C$4:$C$123,$C51,'B4-1销售回款【输入】'!$D$4:$D$123,$D51,'B4-1销售回款【输入】'!$E$4:$E$123,$E51,'B4-1销售回款【输入】'!$J$4:$J$123,$F51)</f>
        <v>0</v>
      </c>
      <c r="W51" s="282">
        <f>SUMIFS('B4-1销售回款【输入】'!Z$4:Z$123,'B4-1销售回款【输入】'!$C$4:$C$123,$C51,'B4-1销售回款【输入】'!$D$4:$D$123,$D51,'B4-1销售回款【输入】'!$E$4:$E$123,$E51,'B4-1销售回款【输入】'!$J$4:$J$123,$F51)</f>
        <v>0</v>
      </c>
      <c r="X51" s="282">
        <f>SUMIFS('B4-1销售回款【输入】'!AA$4:AA$123,'B4-1销售回款【输入】'!$C$4:$C$123,$C51,'B4-1销售回款【输入】'!$D$4:$D$123,$D51,'B4-1销售回款【输入】'!$E$4:$E$123,$E51,'B4-1销售回款【输入】'!$J$4:$J$123,$F51)</f>
        <v>0</v>
      </c>
      <c r="Y51" s="282">
        <f>SUMIFS('B4-1销售回款【输入】'!AB$4:AB$123,'B4-1销售回款【输入】'!$C$4:$C$123,$C51,'B4-1销售回款【输入】'!$D$4:$D$123,$D51,'B4-1销售回款【输入】'!$E$4:$E$123,$E51,'B4-1销售回款【输入】'!$J$4:$J$123,$F51)</f>
        <v>0</v>
      </c>
      <c r="Z51" s="282">
        <f>SUMIFS('B4-1销售回款【输入】'!AC$4:AC$123,'B4-1销售回款【输入】'!$C$4:$C$123,$C51,'B4-1销售回款【输入】'!$D$4:$D$123,$D51,'B4-1销售回款【输入】'!$E$4:$E$123,$E51,'B4-1销售回款【输入】'!$J$4:$J$123,$F51)</f>
        <v>0</v>
      </c>
      <c r="AA51" s="282">
        <f>SUMIFS('B4-1销售回款【输入】'!AD$4:AD$123,'B4-1销售回款【输入】'!$C$4:$C$123,$C51,'B4-1销售回款【输入】'!$D$4:$D$123,$D51,'B4-1销售回款【输入】'!$E$4:$E$123,$E51,'B4-1销售回款【输入】'!$J$4:$J$123,$F51)</f>
        <v>0</v>
      </c>
      <c r="AB51" s="282">
        <f>SUMIFS('B4-1销售回款【输入】'!AE$4:AE$123,'B4-1销售回款【输入】'!$C$4:$C$123,$C51,'B4-1销售回款【输入】'!$D$4:$D$123,$D51,'B4-1销售回款【输入】'!$E$4:$E$123,$E51,'B4-1销售回款【输入】'!$J$4:$J$123,$F51)</f>
        <v>0</v>
      </c>
      <c r="AC51" s="282">
        <f>SUMIFS('B4-1销售回款【输入】'!AF$4:AF$123,'B4-1销售回款【输入】'!$C$4:$C$123,$C51,'B4-1销售回款【输入】'!$D$4:$D$123,$D51,'B4-1销售回款【输入】'!$E$4:$E$123,$E51,'B4-1销售回款【输入】'!$J$4:$J$123,$F51)</f>
        <v>0</v>
      </c>
      <c r="AD51" s="282">
        <f>SUMIFS('B4-1销售回款【输入】'!AG$4:AG$123,'B4-1销售回款【输入】'!$C$4:$C$123,$C51,'B4-1销售回款【输入】'!$D$4:$D$123,$D51,'B4-1销售回款【输入】'!$E$4:$E$123,$E51,'B4-1销售回款【输入】'!$J$4:$J$123,$F51)</f>
        <v>0</v>
      </c>
      <c r="AE51" s="282">
        <f>SUMIFS('B4-1销售回款【输入】'!AH$4:AH$123,'B4-1销售回款【输入】'!$C$4:$C$123,$C51,'B4-1销售回款【输入】'!$D$4:$D$123,$D51,'B4-1销售回款【输入】'!$E$4:$E$123,$E51,'B4-1销售回款【输入】'!$J$4:$J$123,$F51)</f>
        <v>0</v>
      </c>
      <c r="AF51" s="282">
        <f>SUMIFS('B4-1销售回款【输入】'!AI$4:AI$123,'B4-1销售回款【输入】'!$C$4:$C$123,$C51,'B4-1销售回款【输入】'!$D$4:$D$123,$D51,'B4-1销售回款【输入】'!$E$4:$E$123,$E51,'B4-1销售回款【输入】'!$J$4:$J$123,$F51)</f>
        <v>0</v>
      </c>
      <c r="AG51" s="282">
        <f>SUMIFS('B4-1销售回款【输入】'!AJ$4:AJ$123,'B4-1销售回款【输入】'!$C$4:$C$123,$C51,'B4-1销售回款【输入】'!$D$4:$D$123,$D51,'B4-1销售回款【输入】'!$E$4:$E$123,$E51,'B4-1销售回款【输入】'!$J$4:$J$123,$F51)</f>
        <v>0</v>
      </c>
      <c r="AH51" s="282">
        <f>SUMIFS('B4-1销售回款【输入】'!AK$4:AK$123,'B4-1销售回款【输入】'!$C$4:$C$123,$C51,'B4-1销售回款【输入】'!$D$4:$D$123,$D51,'B4-1销售回款【输入】'!$E$4:$E$123,$E51,'B4-1销售回款【输入】'!$J$4:$J$123,$F51)</f>
        <v>0</v>
      </c>
      <c r="AI51" s="282">
        <f>SUMIFS('B4-1销售回款【输入】'!AL$4:AL$123,'B4-1销售回款【输入】'!$C$4:$C$123,$C51,'B4-1销售回款【输入】'!$D$4:$D$123,$D51,'B4-1销售回款【输入】'!$E$4:$E$123,$E51,'B4-1销售回款【输入】'!$J$4:$J$123,$F51)</f>
        <v>0</v>
      </c>
      <c r="AJ51" s="282">
        <f>SUMIFS('B4-1销售回款【输入】'!AM$4:AM$123,'B4-1销售回款【输入】'!$C$4:$C$123,$C51,'B4-1销售回款【输入】'!$D$4:$D$123,$D51,'B4-1销售回款【输入】'!$E$4:$E$123,$E51,'B4-1销售回款【输入】'!$J$4:$J$123,$F51)</f>
        <v>0</v>
      </c>
      <c r="AK51" s="282">
        <f>SUMIFS('B4-1销售回款【输入】'!AN$4:AN$123,'B4-1销售回款【输入】'!$C$4:$C$123,$C51,'B4-1销售回款【输入】'!$D$4:$D$123,$D51,'B4-1销售回款【输入】'!$E$4:$E$123,$E51,'B4-1销售回款【输入】'!$J$4:$J$123,$F51)</f>
        <v>0</v>
      </c>
      <c r="AL51" s="282">
        <f>SUMIFS('B4-1销售回款【输入】'!AO$4:AO$123,'B4-1销售回款【输入】'!$C$4:$C$123,$C51,'B4-1销售回款【输入】'!$D$4:$D$123,$D51,'B4-1销售回款【输入】'!$E$4:$E$123,$E51,'B4-1销售回款【输入】'!$J$4:$J$123,$F51)</f>
        <v>0</v>
      </c>
      <c r="AM51" s="282">
        <f>SUMIFS('B4-1销售回款【输入】'!AP$4:AP$123,'B4-1销售回款【输入】'!$C$4:$C$123,$C51,'B4-1销售回款【输入】'!$D$4:$D$123,$D51,'B4-1销售回款【输入】'!$E$4:$E$123,$E51,'B4-1销售回款【输入】'!$J$4:$J$123,$F51)</f>
        <v>0</v>
      </c>
      <c r="AN51" s="282">
        <f>SUMIFS('B4-1销售回款【输入】'!AQ$4:AQ$123,'B4-1销售回款【输入】'!$C$4:$C$123,$C51,'B4-1销售回款【输入】'!$D$4:$D$123,$D51,'B4-1销售回款【输入】'!$E$4:$E$123,$E51,'B4-1销售回款【输入】'!$J$4:$J$123,$F51)</f>
        <v>0</v>
      </c>
      <c r="AO51" s="282">
        <f>SUMIFS('B4-1销售回款【输入】'!AR$4:AR$123,'B4-1销售回款【输入】'!$C$4:$C$123,$C51,'B4-1销售回款【输入】'!$D$4:$D$123,$D51,'B4-1销售回款【输入】'!$E$4:$E$123,$E51,'B4-1销售回款【输入】'!$J$4:$J$123,$F51)</f>
        <v>0</v>
      </c>
      <c r="AP51" s="282">
        <f>SUMIFS('B4-1销售回款【输入】'!AS$4:AS$123,'B4-1销售回款【输入】'!$C$4:$C$123,$C51,'B4-1销售回款【输入】'!$D$4:$D$123,$D51,'B4-1销售回款【输入】'!$E$4:$E$123,$E51,'B4-1销售回款【输入】'!$J$4:$J$123,$F51)</f>
        <v>0</v>
      </c>
      <c r="AQ51" s="282">
        <f>SUMIFS('B4-1销售回款【输入】'!AT$4:AT$123,'B4-1销售回款【输入】'!$C$4:$C$123,$C51,'B4-1销售回款【输入】'!$D$4:$D$123,$D51,'B4-1销售回款【输入】'!$E$4:$E$123,$E51,'B4-1销售回款【输入】'!$J$4:$J$123,$F51)</f>
        <v>0</v>
      </c>
      <c r="AR51" s="282">
        <f>SUMIFS('B4-1销售回款【输入】'!AU$4:AU$123,'B4-1销售回款【输入】'!$C$4:$C$123,$C51,'B4-1销售回款【输入】'!$D$4:$D$123,$D51,'B4-1销售回款【输入】'!$E$4:$E$123,$E51,'B4-1销售回款【输入】'!$J$4:$J$123,$F51)</f>
        <v>0</v>
      </c>
      <c r="AS51" s="282">
        <f>SUMIFS('B4-1销售回款【输入】'!AV$4:AV$123,'B4-1销售回款【输入】'!$C$4:$C$123,$C51,'B4-1销售回款【输入】'!$D$4:$D$123,$D51,'B4-1销售回款【输入】'!$E$4:$E$123,$E51,'B4-1销售回款【输入】'!$J$4:$J$123,$F51)</f>
        <v>0</v>
      </c>
      <c r="AT51" s="282">
        <f>SUMIFS('B4-1销售回款【输入】'!AW$4:AW$123,'B4-1销售回款【输入】'!$C$4:$C$123,$C51,'B4-1销售回款【输入】'!$D$4:$D$123,$D51,'B4-1销售回款【输入】'!$E$4:$E$123,$E51,'B4-1销售回款【输入】'!$J$4:$J$123,$F51)</f>
        <v>0</v>
      </c>
      <c r="AU51" s="282">
        <f>SUMIFS('B4-1销售回款【输入】'!AX$4:AX$123,'B4-1销售回款【输入】'!$C$4:$C$123,$C51,'B4-1销售回款【输入】'!$D$4:$D$123,$D51,'B4-1销售回款【输入】'!$E$4:$E$123,$E51,'B4-1销售回款【输入】'!$J$4:$J$123,$F51)</f>
        <v>0</v>
      </c>
      <c r="AV51" s="282">
        <f>SUMIFS('B4-1销售回款【输入】'!AY$4:AY$123,'B4-1销售回款【输入】'!$C$4:$C$123,$C51,'B4-1销售回款【输入】'!$D$4:$D$123,$D51,'B4-1销售回款【输入】'!$E$4:$E$123,$E51,'B4-1销售回款【输入】'!$J$4:$J$123,$F51)</f>
        <v>0</v>
      </c>
      <c r="AW51" s="282">
        <f>SUMIFS('B4-1销售回款【输入】'!AZ$4:AZ$123,'B4-1销售回款【输入】'!$C$4:$C$123,$C51,'B4-1销售回款【输入】'!$D$4:$D$123,$D51,'B4-1销售回款【输入】'!$E$4:$E$123,$E51,'B4-1销售回款【输入】'!$J$4:$J$123,$F51)</f>
        <v>0</v>
      </c>
      <c r="AX51" s="282">
        <f>SUMIFS('B4-1销售回款【输入】'!BA$4:BA$123,'B4-1销售回款【输入】'!$C$4:$C$123,$C51,'B4-1销售回款【输入】'!$D$4:$D$123,$D51,'B4-1销售回款【输入】'!$E$4:$E$123,$E51,'B4-1销售回款【输入】'!$J$4:$J$123,$F51)</f>
        <v>0</v>
      </c>
      <c r="AY51" s="282">
        <f>SUMIFS('B4-1销售回款【输入】'!BB$4:BB$123,'B4-1销售回款【输入】'!$C$4:$C$123,$C51,'B4-1销售回款【输入】'!$D$4:$D$123,$D51,'B4-1销售回款【输入】'!$E$4:$E$123,$E51,'B4-1销售回款【输入】'!$J$4:$J$123,$F51)</f>
        <v>0</v>
      </c>
      <c r="AZ51" s="282">
        <f>SUMIFS('B4-1销售回款【输入】'!BC$4:BC$123,'B4-1销售回款【输入】'!$C$4:$C$123,$C51,'B4-1销售回款【输入】'!$D$4:$D$123,$D51,'B4-1销售回款【输入】'!$E$4:$E$123,$E51,'B4-1销售回款【输入】'!$J$4:$J$123,$F51)</f>
        <v>0</v>
      </c>
      <c r="BA51" s="282">
        <f>SUMIFS('B4-1销售回款【输入】'!BD$4:BD$123,'B4-1销售回款【输入】'!$C$4:$C$123,$C51,'B4-1销售回款【输入】'!$D$4:$D$123,$D51,'B4-1销售回款【输入】'!$E$4:$E$123,$E51,'B4-1销售回款【输入】'!$J$4:$J$123,$F51)</f>
        <v>0</v>
      </c>
      <c r="BB51" s="282">
        <f>SUMIFS('B4-1销售回款【输入】'!BE$4:BE$123,'B4-1销售回款【输入】'!$C$4:$C$123,$C51,'B4-1销售回款【输入】'!$D$4:$D$123,$D51,'B4-1销售回款【输入】'!$E$4:$E$123,$E51,'B4-1销售回款【输入】'!$J$4:$J$123,$F51)</f>
        <v>0</v>
      </c>
      <c r="BC51" s="282">
        <f>SUMIFS('B4-1销售回款【输入】'!BF$4:BF$123,'B4-1销售回款【输入】'!$C$4:$C$123,$C51,'B4-1销售回款【输入】'!$D$4:$D$123,$D51,'B4-1销售回款【输入】'!$E$4:$E$123,$E51,'B4-1销售回款【输入】'!$J$4:$J$123,$F51)</f>
        <v>0</v>
      </c>
      <c r="BD51" s="282">
        <f>SUMIFS('B4-1销售回款【输入】'!BG$4:BG$123,'B4-1销售回款【输入】'!$C$4:$C$123,$C51,'B4-1销售回款【输入】'!$D$4:$D$123,$D51,'B4-1销售回款【输入】'!$E$4:$E$123,$E51,'B4-1销售回款【输入】'!$J$4:$J$123,$F51)</f>
        <v>0</v>
      </c>
      <c r="BE51" s="282">
        <f>SUMIFS('B4-1销售回款【输入】'!BH$4:BH$123,'B4-1销售回款【输入】'!$C$4:$C$123,$C51,'B4-1销售回款【输入】'!$D$4:$D$123,$D51,'B4-1销售回款【输入】'!$E$4:$E$123,$E51,'B4-1销售回款【输入】'!$J$4:$J$123,$F51)</f>
        <v>0</v>
      </c>
      <c r="BF51" s="282">
        <f>SUMIFS('B4-1销售回款【输入】'!BI$4:BI$123,'B4-1销售回款【输入】'!$C$4:$C$123,$C51,'B4-1销售回款【输入】'!$D$4:$D$123,$D51,'B4-1销售回款【输入】'!$E$4:$E$123,$E51,'B4-1销售回款【输入】'!$J$4:$J$123,$F51)</f>
        <v>0</v>
      </c>
      <c r="BG51" s="282">
        <f>SUMIFS('B4-1销售回款【输入】'!BJ$4:BJ$123,'B4-1销售回款【输入】'!$C$4:$C$123,$C51,'B4-1销售回款【输入】'!$D$4:$D$123,$D51,'B4-1销售回款【输入】'!$E$4:$E$123,$E51,'B4-1销售回款【输入】'!$J$4:$J$123,$F51)</f>
        <v>0</v>
      </c>
      <c r="BH51" s="282">
        <f>SUMIFS('B4-1销售回款【输入】'!BK$4:BK$123,'B4-1销售回款【输入】'!$C$4:$C$123,$C51,'B4-1销售回款【输入】'!$D$4:$D$123,$D51,'B4-1销售回款【输入】'!$E$4:$E$123,$E51,'B4-1销售回款【输入】'!$J$4:$J$123,$F51)</f>
        <v>0</v>
      </c>
      <c r="BI51" s="282">
        <f>SUMIFS('B4-1销售回款【输入】'!BL$4:BL$123,'B4-1销售回款【输入】'!$C$4:$C$123,$C51,'B4-1销售回款【输入】'!$D$4:$D$123,$D51,'B4-1销售回款【输入】'!$E$4:$E$123,$E51,'B4-1销售回款【输入】'!$J$4:$J$123,$F51)</f>
        <v>0</v>
      </c>
      <c r="BJ51" s="282">
        <f>SUMIFS('B4-1销售回款【输入】'!BM$4:BM$123,'B4-1销售回款【输入】'!$C$4:$C$123,$C51,'B4-1销售回款【输入】'!$D$4:$D$123,$D51,'B4-1销售回款【输入】'!$E$4:$E$123,$E51,'B4-1销售回款【输入】'!$J$4:$J$123,$F51)</f>
        <v>0</v>
      </c>
      <c r="BK51" s="282">
        <f>SUMIFS('B4-1销售回款【输入】'!BN$4:BN$123,'B4-1销售回款【输入】'!$C$4:$C$123,$C51,'B4-1销售回款【输入】'!$D$4:$D$123,$D51,'B4-1销售回款【输入】'!$E$4:$E$123,$E51,'B4-1销售回款【输入】'!$J$4:$J$123,$F51)</f>
        <v>0</v>
      </c>
      <c r="BL51" s="282">
        <f>SUMIFS('B4-1销售回款【输入】'!BO$4:BO$123,'B4-1销售回款【输入】'!$C$4:$C$123,$C51,'B4-1销售回款【输入】'!$D$4:$D$123,$D51,'B4-1销售回款【输入】'!$E$4:$E$123,$E51,'B4-1销售回款【输入】'!$J$4:$J$123,$F51)</f>
        <v>0</v>
      </c>
      <c r="BM51" s="282">
        <f>SUMIFS('B4-1销售回款【输入】'!BP$4:BP$123,'B4-1销售回款【输入】'!$C$4:$C$123,$C51,'B4-1销售回款【输入】'!$D$4:$D$123,$D51,'B4-1销售回款【输入】'!$E$4:$E$123,$E51,'B4-1销售回款【输入】'!$J$4:$J$123,$F51)</f>
        <v>0</v>
      </c>
      <c r="BN51" s="282">
        <f>SUMIFS('B4-1销售回款【输入】'!BQ$4:BQ$123,'B4-1销售回款【输入】'!$C$4:$C$123,$C51,'B4-1销售回款【输入】'!$D$4:$D$123,$D51,'B4-1销售回款【输入】'!$E$4:$E$123,$E51,'B4-1销售回款【输入】'!$J$4:$J$123,$F51)</f>
        <v>0</v>
      </c>
      <c r="BO51" s="282">
        <f>SUMIFS('B4-1销售回款【输入】'!BR$4:BR$123,'B4-1销售回款【输入】'!$C$4:$C$123,$C51,'B4-1销售回款【输入】'!$D$4:$D$123,$D51,'B4-1销售回款【输入】'!$E$4:$E$123,$E51,'B4-1销售回款【输入】'!$J$4:$J$123,$F51)</f>
        <v>0</v>
      </c>
      <c r="BP51" s="282">
        <f>SUMIFS('B4-1销售回款【输入】'!BS$4:BS$123,'B4-1销售回款【输入】'!$C$4:$C$123,$C51,'B4-1销售回款【输入】'!$D$4:$D$123,$D51,'B4-1销售回款【输入】'!$E$4:$E$123,$E51,'B4-1销售回款【输入】'!$J$4:$J$123,$F51)</f>
        <v>0</v>
      </c>
      <c r="BQ51" s="282">
        <f>SUMIFS('B4-1销售回款【输入】'!BT$4:BT$123,'B4-1销售回款【输入】'!$C$4:$C$123,$C51,'B4-1销售回款【输入】'!$D$4:$D$123,$D51,'B4-1销售回款【输入】'!$E$4:$E$123,$E51,'B4-1销售回款【输入】'!$J$4:$J$123,$F51)</f>
        <v>0</v>
      </c>
      <c r="BR51" s="282">
        <f>SUMIFS('B4-1销售回款【输入】'!BU$4:BU$123,'B4-1销售回款【输入】'!$C$4:$C$123,$C51,'B4-1销售回款【输入】'!$D$4:$D$123,$D51,'B4-1销售回款【输入】'!$E$4:$E$123,$E51,'B4-1销售回款【输入】'!$J$4:$J$123,$F51)</f>
        <v>0</v>
      </c>
      <c r="BS51" s="282">
        <f>SUMIFS('B4-1销售回款【输入】'!BV$4:BV$123,'B4-1销售回款【输入】'!$C$4:$C$123,$C51,'B4-1销售回款【输入】'!$D$4:$D$123,$D51,'B4-1销售回款【输入】'!$E$4:$E$123,$E51,'B4-1销售回款【输入】'!$J$4:$J$123,$F51)</f>
        <v>0</v>
      </c>
      <c r="BT51" s="282">
        <f>SUMIFS('B4-1销售回款【输入】'!BW$4:BW$123,'B4-1销售回款【输入】'!$C$4:$C$123,$C51,'B4-1销售回款【输入】'!$D$4:$D$123,$D51,'B4-1销售回款【输入】'!$E$4:$E$123,$E51,'B4-1销售回款【输入】'!$J$4:$J$123,$F51)</f>
        <v>0</v>
      </c>
      <c r="BU51" s="282">
        <f>SUMIFS('B4-1销售回款【输入】'!BX$4:BX$123,'B4-1销售回款【输入】'!$C$4:$C$123,$C51,'B4-1销售回款【输入】'!$D$4:$D$123,$D51,'B4-1销售回款【输入】'!$E$4:$E$123,$E51,'B4-1销售回款【输入】'!$J$4:$J$123,$F51)</f>
        <v>0</v>
      </c>
      <c r="BV51" s="282">
        <f>SUMIFS('B4-1销售回款【输入】'!BY$4:BY$123,'B4-1销售回款【输入】'!$C$4:$C$123,$C51,'B4-1销售回款【输入】'!$D$4:$D$123,$D51,'B4-1销售回款【输入】'!$E$4:$E$123,$E51,'B4-1销售回款【输入】'!$J$4:$J$123,$F51)</f>
        <v>0</v>
      </c>
      <c r="BW51" s="282">
        <f>SUMIFS('B4-1销售回款【输入】'!BZ$4:BZ$123,'B4-1销售回款【输入】'!$C$4:$C$123,$C51,'B4-1销售回款【输入】'!$D$4:$D$123,$D51,'B4-1销售回款【输入】'!$E$4:$E$123,$E51,'B4-1销售回款【输入】'!$J$4:$J$123,$F51)</f>
        <v>0</v>
      </c>
      <c r="BX51" s="282">
        <f>SUMIFS('B4-1销售回款【输入】'!CA$4:CA$123,'B4-1销售回款【输入】'!$C$4:$C$123,$C51,'B4-1销售回款【输入】'!$D$4:$D$123,$D51,'B4-1销售回款【输入】'!$E$4:$E$123,$E51,'B4-1销售回款【输入】'!$J$4:$J$123,$F51)</f>
        <v>0</v>
      </c>
      <c r="BY51" s="282">
        <f>SUMIFS('B4-1销售回款【输入】'!CB$4:CB$123,'B4-1销售回款【输入】'!$C$4:$C$123,$C51,'B4-1销售回款【输入】'!$D$4:$D$123,$D51,'B4-1销售回款【输入】'!$E$4:$E$123,$E51,'B4-1销售回款【输入】'!$J$4:$J$123,$F51)</f>
        <v>0</v>
      </c>
      <c r="BZ51" s="282">
        <f>SUMIFS('B4-1销售回款【输入】'!CC$4:CC$123,'B4-1销售回款【输入】'!$C$4:$C$123,$C51,'B4-1销售回款【输入】'!$D$4:$D$123,$D51,'B4-1销售回款【输入】'!$E$4:$E$123,$E51,'B4-1销售回款【输入】'!$J$4:$J$123,$F51)</f>
        <v>0</v>
      </c>
      <c r="CA51" s="282">
        <f>SUMIFS('B4-1销售回款【输入】'!CD$4:CD$123,'B4-1销售回款【输入】'!$C$4:$C$123,$C51,'B4-1销售回款【输入】'!$D$4:$D$123,$D51,'B4-1销售回款【输入】'!$E$4:$E$123,$E51,'B4-1销售回款【输入】'!$J$4:$J$123,$F51)</f>
        <v>0</v>
      </c>
      <c r="CB51" s="282">
        <f>SUMIFS('B4-1销售回款【输入】'!CE$4:CE$123,'B4-1销售回款【输入】'!$C$4:$C$123,$C51,'B4-1销售回款【输入】'!$D$4:$D$123,$D51,'B4-1销售回款【输入】'!$E$4:$E$123,$E51,'B4-1销售回款【输入】'!$J$4:$J$123,$F51)</f>
        <v>0</v>
      </c>
      <c r="CC51" s="282">
        <f>SUMIFS('B4-1销售回款【输入】'!CF$4:CF$123,'B4-1销售回款【输入】'!$C$4:$C$123,$C51,'B4-1销售回款【输入】'!$D$4:$D$123,$D51,'B4-1销售回款【输入】'!$E$4:$E$123,$E51,'B4-1销售回款【输入】'!$J$4:$J$123,$F51)</f>
        <v>0</v>
      </c>
      <c r="CD51" s="282">
        <f>SUMIFS('B4-1销售回款【输入】'!CG$4:CG$123,'B4-1销售回款【输入】'!$C$4:$C$123,$C51,'B4-1销售回款【输入】'!$D$4:$D$123,$D51,'B4-1销售回款【输入】'!$E$4:$E$123,$E51,'B4-1销售回款【输入】'!$J$4:$J$123,$F51)</f>
        <v>0</v>
      </c>
      <c r="CE51" s="282">
        <f>SUMIFS('B4-1销售回款【输入】'!CH$4:CH$123,'B4-1销售回款【输入】'!$C$4:$C$123,$C51,'B4-1销售回款【输入】'!$D$4:$D$123,$D51,'B4-1销售回款【输入】'!$E$4:$E$123,$E51,'B4-1销售回款【输入】'!$J$4:$J$123,$F51)</f>
        <v>0</v>
      </c>
      <c r="CF51" s="282">
        <f>SUMIFS('B4-1销售回款【输入】'!CI$4:CI$123,'B4-1销售回款【输入】'!$C$4:$C$123,$C51,'B4-1销售回款【输入】'!$D$4:$D$123,$D51,'B4-1销售回款【输入】'!$E$4:$E$123,$E51,'B4-1销售回款【输入】'!$J$4:$J$123,$F51)</f>
        <v>0</v>
      </c>
      <c r="CG51" s="282">
        <f>SUMIFS('B4-1销售回款【输入】'!CJ$4:CJ$123,'B4-1销售回款【输入】'!$C$4:$C$123,$C51,'B4-1销售回款【输入】'!$D$4:$D$123,$D51,'B4-1销售回款【输入】'!$E$4:$E$123,$E51,'B4-1销售回款【输入】'!$J$4:$J$123,$F51)</f>
        <v>0</v>
      </c>
      <c r="CH51" s="282">
        <f>SUMIFS('B4-1销售回款【输入】'!CK$4:CK$123,'B4-1销售回款【输入】'!$C$4:$C$123,$C51,'B4-1销售回款【输入】'!$D$4:$D$123,$D51,'B4-1销售回款【输入】'!$E$4:$E$123,$E51,'B4-1销售回款【输入】'!$J$4:$J$123,$F51)</f>
        <v>0</v>
      </c>
      <c r="CI51" s="282">
        <f>SUMIFS('B4-1销售回款【输入】'!CL$4:CL$123,'B4-1销售回款【输入】'!$C$4:$C$123,$C51,'B4-1销售回款【输入】'!$D$4:$D$123,$D51,'B4-1销售回款【输入】'!$E$4:$E$123,$E51,'B4-1销售回款【输入】'!$J$4:$J$123,$F51)</f>
        <v>0</v>
      </c>
      <c r="CJ51" s="282">
        <f>SUMIFS('B4-1销售回款【输入】'!CM$4:CM$123,'B4-1销售回款【输入】'!$C$4:$C$123,$C51,'B4-1销售回款【输入】'!$D$4:$D$123,$D51,'B4-1销售回款【输入】'!$E$4:$E$123,$E51,'B4-1销售回款【输入】'!$J$4:$J$123,$F51)</f>
        <v>0</v>
      </c>
      <c r="CK51" s="282">
        <f>SUMIFS('B4-1销售回款【输入】'!CN$4:CN$123,'B4-1销售回款【输入】'!$C$4:$C$123,$C51,'B4-1销售回款【输入】'!$D$4:$D$123,$D51,'B4-1销售回款【输入】'!$E$4:$E$123,$E51,'B4-1销售回款【输入】'!$J$4:$J$123,$F51)</f>
        <v>0</v>
      </c>
      <c r="CL51" s="282">
        <f>SUMIFS('B4-1销售回款【输入】'!CO$4:CO$123,'B4-1销售回款【输入】'!$C$4:$C$123,$C51,'B4-1销售回款【输入】'!$D$4:$D$123,$D51,'B4-1销售回款【输入】'!$E$4:$E$123,$E51,'B4-1销售回款【输入】'!$J$4:$J$123,$F51)</f>
        <v>0</v>
      </c>
      <c r="CM51" s="282">
        <f>SUMIFS('B4-1销售回款【输入】'!CP$4:CP$123,'B4-1销售回款【输入】'!$C$4:$C$123,$C51,'B4-1销售回款【输入】'!$D$4:$D$123,$D51,'B4-1销售回款【输入】'!$E$4:$E$123,$E51,'B4-1销售回款【输入】'!$J$4:$J$123,$F51)</f>
        <v>0</v>
      </c>
      <c r="CN51" s="282">
        <f>SUMIFS('B4-1销售回款【输入】'!CQ$4:CQ$123,'B4-1销售回款【输入】'!$C$4:$C$123,$C51,'B4-1销售回款【输入】'!$D$4:$D$123,$D51,'B4-1销售回款【输入】'!$E$4:$E$123,$E51,'B4-1销售回款【输入】'!$J$4:$J$123,$F51)</f>
        <v>0</v>
      </c>
      <c r="CO51" s="282">
        <f>SUMIFS('B4-1销售回款【输入】'!CR$4:CR$123,'B4-1销售回款【输入】'!$C$4:$C$123,$C51,'B4-1销售回款【输入】'!$D$4:$D$123,$D51,'B4-1销售回款【输入】'!$E$4:$E$123,$E51,'B4-1销售回款【输入】'!$J$4:$J$123,$F51)</f>
        <v>0</v>
      </c>
      <c r="CP51" s="282">
        <f>SUMIFS('B4-1销售回款【输入】'!CS$4:CS$123,'B4-1销售回款【输入】'!$C$4:$C$123,$C51,'B4-1销售回款【输入】'!$D$4:$D$123,$D51,'B4-1销售回款【输入】'!$E$4:$E$123,$E51,'B4-1销售回款【输入】'!$J$4:$J$123,$F51)</f>
        <v>0</v>
      </c>
      <c r="CQ51" s="282">
        <f>SUMIFS('B4-1销售回款【输入】'!CT$4:CT$123,'B4-1销售回款【输入】'!$C$4:$C$123,$C51,'B4-1销售回款【输入】'!$D$4:$D$123,$D51,'B4-1销售回款【输入】'!$E$4:$E$123,$E51,'B4-1销售回款【输入】'!$J$4:$J$123,$F51)</f>
        <v>0</v>
      </c>
      <c r="CR51" s="282">
        <f>SUMIFS('B4-1销售回款【输入】'!CU$4:CU$123,'B4-1销售回款【输入】'!$C$4:$C$123,$C51,'B4-1销售回款【输入】'!$D$4:$D$123,$D51,'B4-1销售回款【输入】'!$E$4:$E$123,$E51,'B4-1销售回款【输入】'!$J$4:$J$123,$F51)</f>
        <v>0</v>
      </c>
      <c r="CS51" s="282">
        <f>SUMIFS('B4-1销售回款【输入】'!CV$4:CV$123,'B4-1销售回款【输入】'!$C$4:$C$123,$C51,'B4-1销售回款【输入】'!$D$4:$D$123,$D51,'B4-1销售回款【输入】'!$E$4:$E$123,$E51,'B4-1销售回款【输入】'!$J$4:$J$123,$F51)</f>
        <v>0</v>
      </c>
      <c r="CT51" s="282">
        <f>SUMIFS('B4-1销售回款【输入】'!CW$4:CW$123,'B4-1销售回款【输入】'!$C$4:$C$123,$C51,'B4-1销售回款【输入】'!$D$4:$D$123,$D51,'B4-1销售回款【输入】'!$E$4:$E$123,$E51,'B4-1销售回款【输入】'!$J$4:$J$123,$F51)</f>
        <v>0</v>
      </c>
      <c r="CU51" s="282">
        <f>SUMIFS('B4-1销售回款【输入】'!CX$4:CX$123,'B4-1销售回款【输入】'!$C$4:$C$123,$C51,'B4-1销售回款【输入】'!$D$4:$D$123,$D51,'B4-1销售回款【输入】'!$E$4:$E$123,$E51,'B4-1销售回款【输入】'!$J$4:$J$123,$F51)</f>
        <v>0</v>
      </c>
      <c r="CV51" s="282">
        <f>SUMIFS('B4-1销售回款【输入】'!CY$4:CY$123,'B4-1销售回款【输入】'!$C$4:$C$123,$C51,'B4-1销售回款【输入】'!$D$4:$D$123,$D51,'B4-1销售回款【输入】'!$E$4:$E$123,$E51,'B4-1销售回款【输入】'!$J$4:$J$123,$F51)</f>
        <v>0</v>
      </c>
      <c r="CW51" s="282">
        <f>SUMIFS('B4-1销售回款【输入】'!CZ$4:CZ$123,'B4-1销售回款【输入】'!$C$4:$C$123,$C51,'B4-1销售回款【输入】'!$D$4:$D$123,$D51,'B4-1销售回款【输入】'!$E$4:$E$123,$E51,'B4-1销售回款【输入】'!$J$4:$J$123,$F51)</f>
        <v>0</v>
      </c>
      <c r="CX51" s="282">
        <f>SUMIFS('B4-1销售回款【输入】'!DA$4:DA$123,'B4-1销售回款【输入】'!$C$4:$C$123,$C51,'B4-1销售回款【输入】'!$D$4:$D$123,$D51,'B4-1销售回款【输入】'!$E$4:$E$123,$E51,'B4-1销售回款【输入】'!$J$4:$J$123,$F51)</f>
        <v>0</v>
      </c>
      <c r="CY51" s="282">
        <f>SUMIFS('B4-1销售回款【输入】'!DB$4:DB$123,'B4-1销售回款【输入】'!$C$4:$C$123,$C51,'B4-1销售回款【输入】'!$D$4:$D$123,$D51,'B4-1销售回款【输入】'!$E$4:$E$123,$E51,'B4-1销售回款【输入】'!$J$4:$J$123,$F51)</f>
        <v>0</v>
      </c>
      <c r="CZ51" s="282">
        <f>SUMIFS('B4-1销售回款【输入】'!DC$4:DC$123,'B4-1销售回款【输入】'!$C$4:$C$123,$C51,'B4-1销售回款【输入】'!$D$4:$D$123,$D51,'B4-1销售回款【输入】'!$E$4:$E$123,$E51,'B4-1销售回款【输入】'!$J$4:$J$123,$F51)</f>
        <v>0</v>
      </c>
      <c r="DA51" s="282">
        <f>SUMIFS('B4-1销售回款【输入】'!DD$4:DD$123,'B4-1销售回款【输入】'!$C$4:$C$123,$C51,'B4-1销售回款【输入】'!$D$4:$D$123,$D51,'B4-1销售回款【输入】'!$E$4:$E$123,$E51,'B4-1销售回款【输入】'!$J$4:$J$123,$F51)</f>
        <v>0</v>
      </c>
      <c r="DB51" s="282">
        <f>SUMIFS('B4-1销售回款【输入】'!DE$4:DE$123,'B4-1销售回款【输入】'!$C$4:$C$123,$C51,'B4-1销售回款【输入】'!$D$4:$D$123,$D51,'B4-1销售回款【输入】'!$E$4:$E$123,$E51,'B4-1销售回款【输入】'!$J$4:$J$123,$F51)</f>
        <v>0</v>
      </c>
      <c r="DC51" s="282">
        <f>SUMIFS('B4-1销售回款【输入】'!DF$4:DF$123,'B4-1销售回款【输入】'!$C$4:$C$123,$C51,'B4-1销售回款【输入】'!$D$4:$D$123,$D51,'B4-1销售回款【输入】'!$E$4:$E$123,$E51,'B4-1销售回款【输入】'!$J$4:$J$123,$F51)</f>
        <v>0</v>
      </c>
      <c r="DD51" s="282">
        <f>SUMIFS('B4-1销售回款【输入】'!DG$4:DG$123,'B4-1销售回款【输入】'!$C$4:$C$123,$C51,'B4-1销售回款【输入】'!$D$4:$D$123,$D51,'B4-1销售回款【输入】'!$E$4:$E$123,$E51,'B4-1销售回款【输入】'!$J$4:$J$123,$F51)</f>
        <v>0</v>
      </c>
      <c r="DE51" s="282">
        <f>SUMIFS('B4-1销售回款【输入】'!DH$4:DH$123,'B4-1销售回款【输入】'!$C$4:$C$123,$C51,'B4-1销售回款【输入】'!$D$4:$D$123,$D51,'B4-1销售回款【输入】'!$E$4:$E$123,$E51,'B4-1销售回款【输入】'!$J$4:$J$123,$F51)</f>
        <v>0</v>
      </c>
      <c r="DF51" s="282">
        <f>SUMIFS('B4-1销售回款【输入】'!DI$4:DI$123,'B4-1销售回款【输入】'!$C$4:$C$123,$C51,'B4-1销售回款【输入】'!$D$4:$D$123,$D51,'B4-1销售回款【输入】'!$E$4:$E$123,$E51,'B4-1销售回款【输入】'!$J$4:$J$123,$F51)</f>
        <v>0</v>
      </c>
      <c r="DG51" s="282">
        <f>SUMIFS('B4-1销售回款【输入】'!DJ$4:DJ$123,'B4-1销售回款【输入】'!$C$4:$C$123,$C51,'B4-1销售回款【输入】'!$D$4:$D$123,$D51,'B4-1销售回款【输入】'!$E$4:$E$123,$E51,'B4-1销售回款【输入】'!$J$4:$J$123,$F51)</f>
        <v>0</v>
      </c>
      <c r="DH51" s="282">
        <f>SUMIFS('B4-1销售回款【输入】'!DK$4:DK$123,'B4-1销售回款【输入】'!$C$4:$C$123,$C51,'B4-1销售回款【输入】'!$D$4:$D$123,$D51,'B4-1销售回款【输入】'!$E$4:$E$123,$E51,'B4-1销售回款【输入】'!$J$4:$J$123,$F51)</f>
        <v>0</v>
      </c>
      <c r="DI51" s="282">
        <f>SUMIFS('B4-1销售回款【输入】'!DL$4:DL$123,'B4-1销售回款【输入】'!$C$4:$C$123,$C51,'B4-1销售回款【输入】'!$D$4:$D$123,$D51,'B4-1销售回款【输入】'!$E$4:$E$123,$E51,'B4-1销售回款【输入】'!$J$4:$J$123,$F51)</f>
        <v>0</v>
      </c>
      <c r="DJ51" s="282">
        <f>SUMIFS('B4-1销售回款【输入】'!DM$4:DM$123,'B4-1销售回款【输入】'!$C$4:$C$123,$C51,'B4-1销售回款【输入】'!$D$4:$D$123,$D51,'B4-1销售回款【输入】'!$E$4:$E$123,$E51,'B4-1销售回款【输入】'!$J$4:$J$123,$F51)</f>
        <v>0</v>
      </c>
      <c r="DK51" s="282">
        <f>SUMIFS('B4-1销售回款【输入】'!DN$4:DN$123,'B4-1销售回款【输入】'!$C$4:$C$123,$C51,'B4-1销售回款【输入】'!$D$4:$D$123,$D51,'B4-1销售回款【输入】'!$E$4:$E$123,$E51,'B4-1销售回款【输入】'!$J$4:$J$123,$F51)</f>
        <v>0</v>
      </c>
      <c r="DL51" s="282">
        <f>SUMIFS('B4-1销售回款【输入】'!DO$4:DO$123,'B4-1销售回款【输入】'!$C$4:$C$123,$C51,'B4-1销售回款【输入】'!$D$4:$D$123,$D51,'B4-1销售回款【输入】'!$E$4:$E$123,$E51,'B4-1销售回款【输入】'!$J$4:$J$123,$F51)</f>
        <v>0</v>
      </c>
      <c r="DM51" s="282">
        <f>SUMIFS('B4-1销售回款【输入】'!DP$4:DP$123,'B4-1销售回款【输入】'!$C$4:$C$123,$C51,'B4-1销售回款【输入】'!$D$4:$D$123,$D51,'B4-1销售回款【输入】'!$E$4:$E$123,$E51,'B4-1销售回款【输入】'!$J$4:$J$123,$F51)</f>
        <v>0</v>
      </c>
      <c r="DN51" s="282">
        <f>SUMIFS('B4-1销售回款【输入】'!DQ$4:DQ$123,'B4-1销售回款【输入】'!$C$4:$C$123,$C51,'B4-1销售回款【输入】'!$D$4:$D$123,$D51,'B4-1销售回款【输入】'!$E$4:$E$123,$E51,'B4-1销售回款【输入】'!$J$4:$J$123,$F51)</f>
        <v>0</v>
      </c>
      <c r="DO51" s="282">
        <f>SUMIFS('B4-1销售回款【输入】'!DR$4:DR$123,'B4-1销售回款【输入】'!$C$4:$C$123,$C51,'B4-1销售回款【输入】'!$D$4:$D$123,$D51,'B4-1销售回款【输入】'!$E$4:$E$123,$E51,'B4-1销售回款【输入】'!$J$4:$J$123,$F51)</f>
        <v>0</v>
      </c>
      <c r="DP51" s="282">
        <f>SUMIFS('B4-1销售回款【输入】'!DS$4:DS$123,'B4-1销售回款【输入】'!$C$4:$C$123,$C51,'B4-1销售回款【输入】'!$D$4:$D$123,$D51,'B4-1销售回款【输入】'!$E$4:$E$123,$E51,'B4-1销售回款【输入】'!$J$4:$J$123,$F51)</f>
        <v>0</v>
      </c>
      <c r="DQ51" s="282">
        <f>SUMIFS('B4-1销售回款【输入】'!DT$4:DT$123,'B4-1销售回款【输入】'!$C$4:$C$123,$C51,'B4-1销售回款【输入】'!$D$4:$D$123,$D51,'B4-1销售回款【输入】'!$E$4:$E$123,$E51,'B4-1销售回款【输入】'!$J$4:$J$123,$F51)</f>
        <v>0</v>
      </c>
      <c r="DR51" s="282">
        <f>SUMIFS('B4-1销售回款【输入】'!DU$4:DU$123,'B4-1销售回款【输入】'!$C$4:$C$123,$C51,'B4-1销售回款【输入】'!$D$4:$D$123,$D51,'B4-1销售回款【输入】'!$E$4:$E$123,$E51,'B4-1销售回款【输入】'!$J$4:$J$123,$F51)</f>
        <v>0</v>
      </c>
      <c r="DS51" s="282">
        <f>SUMIFS('B4-1销售回款【输入】'!DV$4:DV$123,'B4-1销售回款【输入】'!$C$4:$C$123,$C51,'B4-1销售回款【输入】'!$D$4:$D$123,$D51,'B4-1销售回款【输入】'!$E$4:$E$123,$E51,'B4-1销售回款【输入】'!$J$4:$J$123,$F51)</f>
        <v>0</v>
      </c>
      <c r="DT51" s="282">
        <f>SUMIFS('B4-1销售回款【输入】'!DW$4:DW$123,'B4-1销售回款【输入】'!$C$4:$C$123,$C51,'B4-1销售回款【输入】'!$D$4:$D$123,$D51,'B4-1销售回款【输入】'!$E$4:$E$123,$E51,'B4-1销售回款【输入】'!$J$4:$J$123,$F51)</f>
        <v>0</v>
      </c>
      <c r="DU51" s="282">
        <f>SUMIFS('B4-1销售回款【输入】'!DX$4:DX$123,'B4-1销售回款【输入】'!$C$4:$C$123,$C51,'B4-1销售回款【输入】'!$D$4:$D$123,$D51,'B4-1销售回款【输入】'!$E$4:$E$123,$E51,'B4-1销售回款【输入】'!$J$4:$J$123,$F51)</f>
        <v>0</v>
      </c>
      <c r="DV51" s="282">
        <f>SUMIFS('B4-1销售回款【输入】'!DY$4:DY$123,'B4-1销售回款【输入】'!$C$4:$C$123,$C51,'B4-1销售回款【输入】'!$D$4:$D$123,$D51,'B4-1销售回款【输入】'!$E$4:$E$123,$E51,'B4-1销售回款【输入】'!$J$4:$J$123,$F51)</f>
        <v>0</v>
      </c>
      <c r="DW51" s="282">
        <f>SUMIFS('B4-1销售回款【输入】'!DZ$4:DZ$123,'B4-1销售回款【输入】'!$C$4:$C$123,$C51,'B4-1销售回款【输入】'!$D$4:$D$123,$D51,'B4-1销售回款【输入】'!$E$4:$E$123,$E51,'B4-1销售回款【输入】'!$J$4:$J$123,$F51)</f>
        <v>0</v>
      </c>
      <c r="DX51" s="282">
        <f>SUMIFS('B4-1销售回款【输入】'!EA$4:EA$123,'B4-1销售回款【输入】'!$C$4:$C$123,$C51,'B4-1销售回款【输入】'!$D$4:$D$123,$D51,'B4-1销售回款【输入】'!$E$4:$E$123,$E51,'B4-1销售回款【输入】'!$J$4:$J$123,$F51)</f>
        <v>0</v>
      </c>
      <c r="DY51" s="282">
        <f>SUMIFS('B4-1销售回款【输入】'!EB$4:EB$123,'B4-1销售回款【输入】'!$C$4:$C$123,$C51,'B4-1销售回款【输入】'!$D$4:$D$123,$D51,'B4-1销售回款【输入】'!$E$4:$E$123,$E51,'B4-1销售回款【输入】'!$J$4:$J$123,$F51)</f>
        <v>0</v>
      </c>
      <c r="DZ51" s="282">
        <f>SUMIFS('B4-1销售回款【输入】'!EC$4:EC$123,'B4-1销售回款【输入】'!$C$4:$C$123,$C51,'B4-1销售回款【输入】'!$D$4:$D$123,$D51,'B4-1销售回款【输入】'!$E$4:$E$123,$E51,'B4-1销售回款【输入】'!$J$4:$J$123,$F51)</f>
        <v>0</v>
      </c>
      <c r="EA51" s="282">
        <f>SUMIFS('B4-1销售回款【输入】'!ED$4:ED$123,'B4-1销售回款【输入】'!$C$4:$C$123,$C51,'B4-1销售回款【输入】'!$D$4:$D$123,$D51,'B4-1销售回款【输入】'!$E$4:$E$123,$E51,'B4-1销售回款【输入】'!$J$4:$J$123,$F51)</f>
        <v>0</v>
      </c>
      <c r="EB51" s="282">
        <f>SUMIFS('B4-1销售回款【输入】'!EE$4:EE$123,'B4-1销售回款【输入】'!$C$4:$C$123,$C51,'B4-1销售回款【输入】'!$D$4:$D$123,$D51,'B4-1销售回款【输入】'!$E$4:$E$123,$E51,'B4-1销售回款【输入】'!$J$4:$J$123,$F51)</f>
        <v>0</v>
      </c>
      <c r="EC51" s="282">
        <f>SUMIFS('B4-1销售回款【输入】'!EF$4:EF$123,'B4-1销售回款【输入】'!$C$4:$C$123,$C51,'B4-1销售回款【输入】'!$D$4:$D$123,$D51,'B4-1销售回款【输入】'!$E$4:$E$123,$E51,'B4-1销售回款【输入】'!$J$4:$J$123,$F51)</f>
        <v>0</v>
      </c>
      <c r="ED51" s="284">
        <f>SUMIFS('B4-1销售回款【输入】'!EG$4:EG$123,'B4-1销售回款【输入】'!$C$4:$C$123,$C51,'B4-1销售回款【输入】'!$D$4:$D$123,$D51,'B4-1销售回款【输入】'!$E$4:$E$123,$E51,'B4-1销售回款【输入】'!$J$4:$J$123,$F51)</f>
        <v>0</v>
      </c>
    </row>
    <row r="52" spans="2:134" ht="16.05" customHeight="1" x14ac:dyDescent="0.25">
      <c r="B52" s="1041" t="str">
        <f>B51</f>
        <v/>
      </c>
      <c r="C52" s="154" t="str">
        <f t="shared" ref="C52:C55" si="676">C51</f>
        <v/>
      </c>
      <c r="D52" s="154" t="str">
        <f t="shared" si="29"/>
        <v/>
      </c>
      <c r="E52" s="154" t="str">
        <f t="shared" si="30"/>
        <v/>
      </c>
      <c r="F52" s="149" t="s">
        <v>348</v>
      </c>
      <c r="G52" s="171" t="s">
        <v>354</v>
      </c>
      <c r="H52" s="992">
        <f>IFERROR(H51/H50*10000,0)</f>
        <v>0</v>
      </c>
      <c r="I52" s="282">
        <f t="shared" si="674"/>
        <v>0</v>
      </c>
      <c r="J52" s="985">
        <f>IFERROR(J51/J50*10000,0)</f>
        <v>0</v>
      </c>
      <c r="K52" s="460">
        <f ca="1">IFERROR(K51/K50*10000,0)</f>
        <v>0</v>
      </c>
      <c r="L52" s="283">
        <f t="shared" ref="L52" si="677">IFERROR(L51/L50*10000,0)</f>
        <v>0</v>
      </c>
      <c r="M52" s="282">
        <f t="shared" ref="M52" si="678">IFERROR(M51/M50*10000,0)</f>
        <v>0</v>
      </c>
      <c r="N52" s="282">
        <f t="shared" ref="N52" si="679">IFERROR(N51/N50*10000,0)</f>
        <v>0</v>
      </c>
      <c r="O52" s="282">
        <f t="shared" ref="O52" si="680">IFERROR(O51/O50*10000,0)</f>
        <v>0</v>
      </c>
      <c r="P52" s="282">
        <f t="shared" ref="P52" si="681">IFERROR(P51/P50*10000,0)</f>
        <v>0</v>
      </c>
      <c r="Q52" s="282">
        <f t="shared" ref="Q52" si="682">IFERROR(Q51/Q50*10000,0)</f>
        <v>0</v>
      </c>
      <c r="R52" s="282">
        <f t="shared" ref="R52" si="683">IFERROR(R51/R50*10000,0)</f>
        <v>0</v>
      </c>
      <c r="S52" s="282">
        <f t="shared" ref="S52" si="684">IFERROR(S51/S50*10000,0)</f>
        <v>0</v>
      </c>
      <c r="T52" s="282">
        <f t="shared" ref="T52" si="685">IFERROR(T51/T50*10000,0)</f>
        <v>0</v>
      </c>
      <c r="U52" s="284">
        <f t="shared" ref="U52" si="686">IFERROR(U51/U50*10000,0)</f>
        <v>0</v>
      </c>
      <c r="V52" s="285">
        <f>IFERROR(V51/V50*10000,0)</f>
        <v>0</v>
      </c>
      <c r="W52" s="282">
        <f t="shared" ref="W52" si="687">IFERROR(W51/W50*10000,0)</f>
        <v>0</v>
      </c>
      <c r="X52" s="282">
        <f t="shared" ref="X52" si="688">IFERROR(X51/X50*10000,0)</f>
        <v>0</v>
      </c>
      <c r="Y52" s="282">
        <f t="shared" ref="Y52" si="689">IFERROR(Y51/Y50*10000,0)</f>
        <v>0</v>
      </c>
      <c r="Z52" s="282">
        <f t="shared" ref="Z52" si="690">IFERROR(Z51/Z50*10000,0)</f>
        <v>0</v>
      </c>
      <c r="AA52" s="282">
        <f t="shared" ref="AA52" si="691">IFERROR(AA51/AA50*10000,0)</f>
        <v>0</v>
      </c>
      <c r="AB52" s="282">
        <f t="shared" ref="AB52" si="692">IFERROR(AB51/AB50*10000,0)</f>
        <v>0</v>
      </c>
      <c r="AC52" s="282">
        <f t="shared" ref="AC52" si="693">IFERROR(AC51/AC50*10000,0)</f>
        <v>0</v>
      </c>
      <c r="AD52" s="282">
        <f t="shared" ref="AD52" si="694">IFERROR(AD51/AD50*10000,0)</f>
        <v>0</v>
      </c>
      <c r="AE52" s="282">
        <f t="shared" ref="AE52" si="695">IFERROR(AE51/AE50*10000,0)</f>
        <v>0</v>
      </c>
      <c r="AF52" s="282">
        <f t="shared" ref="AF52" si="696">IFERROR(AF51/AF50*10000,0)</f>
        <v>0</v>
      </c>
      <c r="AG52" s="282">
        <f t="shared" ref="AG52" si="697">IFERROR(AG51/AG50*10000,0)</f>
        <v>0</v>
      </c>
      <c r="AH52" s="282">
        <f t="shared" ref="AH52" si="698">IFERROR(AH51/AH50*10000,0)</f>
        <v>0</v>
      </c>
      <c r="AI52" s="282">
        <f t="shared" ref="AI52" si="699">IFERROR(AI51/AI50*10000,0)</f>
        <v>0</v>
      </c>
      <c r="AJ52" s="282">
        <f t="shared" ref="AJ52" si="700">IFERROR(AJ51/AJ50*10000,0)</f>
        <v>0</v>
      </c>
      <c r="AK52" s="282">
        <f t="shared" ref="AK52" si="701">IFERROR(AK51/AK50*10000,0)</f>
        <v>0</v>
      </c>
      <c r="AL52" s="282">
        <f t="shared" ref="AL52" si="702">IFERROR(AL51/AL50*10000,0)</f>
        <v>0</v>
      </c>
      <c r="AM52" s="282">
        <f t="shared" ref="AM52" si="703">IFERROR(AM51/AM50*10000,0)</f>
        <v>0</v>
      </c>
      <c r="AN52" s="282">
        <f t="shared" ref="AN52" si="704">IFERROR(AN51/AN50*10000,0)</f>
        <v>0</v>
      </c>
      <c r="AO52" s="282">
        <f t="shared" ref="AO52" si="705">IFERROR(AO51/AO50*10000,0)</f>
        <v>0</v>
      </c>
      <c r="AP52" s="282">
        <f t="shared" ref="AP52" si="706">IFERROR(AP51/AP50*10000,0)</f>
        <v>0</v>
      </c>
      <c r="AQ52" s="282">
        <f t="shared" ref="AQ52" si="707">IFERROR(AQ51/AQ50*10000,0)</f>
        <v>0</v>
      </c>
      <c r="AR52" s="282">
        <f t="shared" ref="AR52" si="708">IFERROR(AR51/AR50*10000,0)</f>
        <v>0</v>
      </c>
      <c r="AS52" s="282">
        <f t="shared" ref="AS52" si="709">IFERROR(AS51/AS50*10000,0)</f>
        <v>0</v>
      </c>
      <c r="AT52" s="282">
        <f t="shared" ref="AT52" si="710">IFERROR(AT51/AT50*10000,0)</f>
        <v>0</v>
      </c>
      <c r="AU52" s="282">
        <f t="shared" ref="AU52" si="711">IFERROR(AU51/AU50*10000,0)</f>
        <v>0</v>
      </c>
      <c r="AV52" s="282">
        <f t="shared" ref="AV52" si="712">IFERROR(AV51/AV50*10000,0)</f>
        <v>0</v>
      </c>
      <c r="AW52" s="282">
        <f t="shared" ref="AW52" si="713">IFERROR(AW51/AW50*10000,0)</f>
        <v>0</v>
      </c>
      <c r="AX52" s="282">
        <f t="shared" ref="AX52" si="714">IFERROR(AX51/AX50*10000,0)</f>
        <v>0</v>
      </c>
      <c r="AY52" s="282">
        <f t="shared" ref="AY52" si="715">IFERROR(AY51/AY50*10000,0)</f>
        <v>0</v>
      </c>
      <c r="AZ52" s="282">
        <f t="shared" ref="AZ52" si="716">IFERROR(AZ51/AZ50*10000,0)</f>
        <v>0</v>
      </c>
      <c r="BA52" s="282">
        <f t="shared" ref="BA52" si="717">IFERROR(BA51/BA50*10000,0)</f>
        <v>0</v>
      </c>
      <c r="BB52" s="282">
        <f t="shared" ref="BB52" si="718">IFERROR(BB51/BB50*10000,0)</f>
        <v>0</v>
      </c>
      <c r="BC52" s="282">
        <f t="shared" ref="BC52" si="719">IFERROR(BC51/BC50*10000,0)</f>
        <v>0</v>
      </c>
      <c r="BD52" s="282">
        <f t="shared" ref="BD52" si="720">IFERROR(BD51/BD50*10000,0)</f>
        <v>0</v>
      </c>
      <c r="BE52" s="282">
        <f t="shared" ref="BE52" si="721">IFERROR(BE51/BE50*10000,0)</f>
        <v>0</v>
      </c>
      <c r="BF52" s="282">
        <f t="shared" ref="BF52" si="722">IFERROR(BF51/BF50*10000,0)</f>
        <v>0</v>
      </c>
      <c r="BG52" s="282">
        <f t="shared" ref="BG52" si="723">IFERROR(BG51/BG50*10000,0)</f>
        <v>0</v>
      </c>
      <c r="BH52" s="282">
        <f t="shared" ref="BH52" si="724">IFERROR(BH51/BH50*10000,0)</f>
        <v>0</v>
      </c>
      <c r="BI52" s="282">
        <f t="shared" ref="BI52" si="725">IFERROR(BI51/BI50*10000,0)</f>
        <v>0</v>
      </c>
      <c r="BJ52" s="282">
        <f t="shared" ref="BJ52" si="726">IFERROR(BJ51/BJ50*10000,0)</f>
        <v>0</v>
      </c>
      <c r="BK52" s="282">
        <f t="shared" ref="BK52" si="727">IFERROR(BK51/BK50*10000,0)</f>
        <v>0</v>
      </c>
      <c r="BL52" s="282">
        <f t="shared" ref="BL52" si="728">IFERROR(BL51/BL50*10000,0)</f>
        <v>0</v>
      </c>
      <c r="BM52" s="282">
        <f t="shared" ref="BM52" si="729">IFERROR(BM51/BM50*10000,0)</f>
        <v>0</v>
      </c>
      <c r="BN52" s="282">
        <f t="shared" ref="BN52" si="730">IFERROR(BN51/BN50*10000,0)</f>
        <v>0</v>
      </c>
      <c r="BO52" s="282">
        <f t="shared" ref="BO52" si="731">IFERROR(BO51/BO50*10000,0)</f>
        <v>0</v>
      </c>
      <c r="BP52" s="282">
        <f t="shared" ref="BP52" si="732">IFERROR(BP51/BP50*10000,0)</f>
        <v>0</v>
      </c>
      <c r="BQ52" s="282">
        <f t="shared" ref="BQ52" si="733">IFERROR(BQ51/BQ50*10000,0)</f>
        <v>0</v>
      </c>
      <c r="BR52" s="282">
        <f t="shared" ref="BR52" si="734">IFERROR(BR51/BR50*10000,0)</f>
        <v>0</v>
      </c>
      <c r="BS52" s="282">
        <f t="shared" ref="BS52" si="735">IFERROR(BS51/BS50*10000,0)</f>
        <v>0</v>
      </c>
      <c r="BT52" s="282">
        <f t="shared" ref="BT52" si="736">IFERROR(BT51/BT50*10000,0)</f>
        <v>0</v>
      </c>
      <c r="BU52" s="282">
        <f t="shared" ref="BU52" si="737">IFERROR(BU51/BU50*10000,0)</f>
        <v>0</v>
      </c>
      <c r="BV52" s="282">
        <f t="shared" ref="BV52" si="738">IFERROR(BV51/BV50*10000,0)</f>
        <v>0</v>
      </c>
      <c r="BW52" s="282">
        <f t="shared" ref="BW52" si="739">IFERROR(BW51/BW50*10000,0)</f>
        <v>0</v>
      </c>
      <c r="BX52" s="282">
        <f t="shared" ref="BX52" si="740">IFERROR(BX51/BX50*10000,0)</f>
        <v>0</v>
      </c>
      <c r="BY52" s="282">
        <f t="shared" ref="BY52" si="741">IFERROR(BY51/BY50*10000,0)</f>
        <v>0</v>
      </c>
      <c r="BZ52" s="282">
        <f t="shared" ref="BZ52" si="742">IFERROR(BZ51/BZ50*10000,0)</f>
        <v>0</v>
      </c>
      <c r="CA52" s="282">
        <f t="shared" ref="CA52" si="743">IFERROR(CA51/CA50*10000,0)</f>
        <v>0</v>
      </c>
      <c r="CB52" s="282">
        <f t="shared" ref="CB52" si="744">IFERROR(CB51/CB50*10000,0)</f>
        <v>0</v>
      </c>
      <c r="CC52" s="282">
        <f t="shared" ref="CC52" si="745">IFERROR(CC51/CC50*10000,0)</f>
        <v>0</v>
      </c>
      <c r="CD52" s="282">
        <f t="shared" ref="CD52" si="746">IFERROR(CD51/CD50*10000,0)</f>
        <v>0</v>
      </c>
      <c r="CE52" s="282">
        <f t="shared" ref="CE52" si="747">IFERROR(CE51/CE50*10000,0)</f>
        <v>0</v>
      </c>
      <c r="CF52" s="282">
        <f t="shared" ref="CF52" si="748">IFERROR(CF51/CF50*10000,0)</f>
        <v>0</v>
      </c>
      <c r="CG52" s="282">
        <f t="shared" ref="CG52" si="749">IFERROR(CG51/CG50*10000,0)</f>
        <v>0</v>
      </c>
      <c r="CH52" s="282">
        <f t="shared" ref="CH52" si="750">IFERROR(CH51/CH50*10000,0)</f>
        <v>0</v>
      </c>
      <c r="CI52" s="282">
        <f t="shared" ref="CI52" si="751">IFERROR(CI51/CI50*10000,0)</f>
        <v>0</v>
      </c>
      <c r="CJ52" s="282">
        <f t="shared" ref="CJ52" si="752">IFERROR(CJ51/CJ50*10000,0)</f>
        <v>0</v>
      </c>
      <c r="CK52" s="282">
        <f t="shared" ref="CK52" si="753">IFERROR(CK51/CK50*10000,0)</f>
        <v>0</v>
      </c>
      <c r="CL52" s="282">
        <f t="shared" ref="CL52" si="754">IFERROR(CL51/CL50*10000,0)</f>
        <v>0</v>
      </c>
      <c r="CM52" s="282">
        <f t="shared" ref="CM52" si="755">IFERROR(CM51/CM50*10000,0)</f>
        <v>0</v>
      </c>
      <c r="CN52" s="282">
        <f t="shared" ref="CN52" si="756">IFERROR(CN51/CN50*10000,0)</f>
        <v>0</v>
      </c>
      <c r="CO52" s="282">
        <f t="shared" ref="CO52" si="757">IFERROR(CO51/CO50*10000,0)</f>
        <v>0</v>
      </c>
      <c r="CP52" s="282">
        <f t="shared" ref="CP52" si="758">IFERROR(CP51/CP50*10000,0)</f>
        <v>0</v>
      </c>
      <c r="CQ52" s="282">
        <f t="shared" ref="CQ52" si="759">IFERROR(CQ51/CQ50*10000,0)</f>
        <v>0</v>
      </c>
      <c r="CR52" s="282">
        <f t="shared" ref="CR52" si="760">IFERROR(CR51/CR50*10000,0)</f>
        <v>0</v>
      </c>
      <c r="CS52" s="282">
        <f t="shared" ref="CS52" si="761">IFERROR(CS51/CS50*10000,0)</f>
        <v>0</v>
      </c>
      <c r="CT52" s="282">
        <f t="shared" ref="CT52" si="762">IFERROR(CT51/CT50*10000,0)</f>
        <v>0</v>
      </c>
      <c r="CU52" s="282">
        <f t="shared" ref="CU52" si="763">IFERROR(CU51/CU50*10000,0)</f>
        <v>0</v>
      </c>
      <c r="CV52" s="282">
        <f t="shared" ref="CV52" si="764">IFERROR(CV51/CV50*10000,0)</f>
        <v>0</v>
      </c>
      <c r="CW52" s="282">
        <f t="shared" ref="CW52" si="765">IFERROR(CW51/CW50*10000,0)</f>
        <v>0</v>
      </c>
      <c r="CX52" s="282">
        <f t="shared" ref="CX52" si="766">IFERROR(CX51/CX50*10000,0)</f>
        <v>0</v>
      </c>
      <c r="CY52" s="282">
        <f t="shared" ref="CY52" si="767">IFERROR(CY51/CY50*10000,0)</f>
        <v>0</v>
      </c>
      <c r="CZ52" s="282">
        <f t="shared" ref="CZ52" si="768">IFERROR(CZ51/CZ50*10000,0)</f>
        <v>0</v>
      </c>
      <c r="DA52" s="282">
        <f t="shared" ref="DA52" si="769">IFERROR(DA51/DA50*10000,0)</f>
        <v>0</v>
      </c>
      <c r="DB52" s="282">
        <f t="shared" ref="DB52" si="770">IFERROR(DB51/DB50*10000,0)</f>
        <v>0</v>
      </c>
      <c r="DC52" s="282">
        <f t="shared" ref="DC52" si="771">IFERROR(DC51/DC50*10000,0)</f>
        <v>0</v>
      </c>
      <c r="DD52" s="282">
        <f t="shared" ref="DD52" si="772">IFERROR(DD51/DD50*10000,0)</f>
        <v>0</v>
      </c>
      <c r="DE52" s="282">
        <f t="shared" ref="DE52" si="773">IFERROR(DE51/DE50*10000,0)</f>
        <v>0</v>
      </c>
      <c r="DF52" s="282">
        <f t="shared" ref="DF52" si="774">IFERROR(DF51/DF50*10000,0)</f>
        <v>0</v>
      </c>
      <c r="DG52" s="282">
        <f t="shared" ref="DG52" si="775">IFERROR(DG51/DG50*10000,0)</f>
        <v>0</v>
      </c>
      <c r="DH52" s="282">
        <f t="shared" ref="DH52" si="776">IFERROR(DH51/DH50*10000,0)</f>
        <v>0</v>
      </c>
      <c r="DI52" s="282">
        <f t="shared" ref="DI52" si="777">IFERROR(DI51/DI50*10000,0)</f>
        <v>0</v>
      </c>
      <c r="DJ52" s="282">
        <f t="shared" ref="DJ52" si="778">IFERROR(DJ51/DJ50*10000,0)</f>
        <v>0</v>
      </c>
      <c r="DK52" s="282">
        <f t="shared" ref="DK52" si="779">IFERROR(DK51/DK50*10000,0)</f>
        <v>0</v>
      </c>
      <c r="DL52" s="282">
        <f t="shared" ref="DL52" si="780">IFERROR(DL51/DL50*10000,0)</f>
        <v>0</v>
      </c>
      <c r="DM52" s="282">
        <f t="shared" ref="DM52" si="781">IFERROR(DM51/DM50*10000,0)</f>
        <v>0</v>
      </c>
      <c r="DN52" s="282">
        <f t="shared" ref="DN52" si="782">IFERROR(DN51/DN50*10000,0)</f>
        <v>0</v>
      </c>
      <c r="DO52" s="282">
        <f t="shared" ref="DO52" si="783">IFERROR(DO51/DO50*10000,0)</f>
        <v>0</v>
      </c>
      <c r="DP52" s="282">
        <f t="shared" ref="DP52" si="784">IFERROR(DP51/DP50*10000,0)</f>
        <v>0</v>
      </c>
      <c r="DQ52" s="282">
        <f t="shared" ref="DQ52" si="785">IFERROR(DQ51/DQ50*10000,0)</f>
        <v>0</v>
      </c>
      <c r="DR52" s="282">
        <f t="shared" ref="DR52" si="786">IFERROR(DR51/DR50*10000,0)</f>
        <v>0</v>
      </c>
      <c r="DS52" s="282">
        <f t="shared" ref="DS52" si="787">IFERROR(DS51/DS50*10000,0)</f>
        <v>0</v>
      </c>
      <c r="DT52" s="282">
        <f t="shared" ref="DT52" si="788">IFERROR(DT51/DT50*10000,0)</f>
        <v>0</v>
      </c>
      <c r="DU52" s="282">
        <f t="shared" ref="DU52" si="789">IFERROR(DU51/DU50*10000,0)</f>
        <v>0</v>
      </c>
      <c r="DV52" s="282">
        <f t="shared" ref="DV52" si="790">IFERROR(DV51/DV50*10000,0)</f>
        <v>0</v>
      </c>
      <c r="DW52" s="282">
        <f t="shared" ref="DW52" si="791">IFERROR(DW51/DW50*10000,0)</f>
        <v>0</v>
      </c>
      <c r="DX52" s="282">
        <f t="shared" ref="DX52" si="792">IFERROR(DX51/DX50*10000,0)</f>
        <v>0</v>
      </c>
      <c r="DY52" s="282">
        <f t="shared" ref="DY52" si="793">IFERROR(DY51/DY50*10000,0)</f>
        <v>0</v>
      </c>
      <c r="DZ52" s="282">
        <f t="shared" ref="DZ52" si="794">IFERROR(DZ51/DZ50*10000,0)</f>
        <v>0</v>
      </c>
      <c r="EA52" s="282">
        <f t="shared" ref="EA52" si="795">IFERROR(EA51/EA50*10000,0)</f>
        <v>0</v>
      </c>
      <c r="EB52" s="282">
        <f t="shared" ref="EB52" si="796">IFERROR(EB51/EB50*10000,0)</f>
        <v>0</v>
      </c>
      <c r="EC52" s="282">
        <f t="shared" ref="EC52" si="797">IFERROR(EC51/EC50*10000,0)</f>
        <v>0</v>
      </c>
      <c r="ED52" s="284">
        <f t="shared" ref="ED52" si="798">IFERROR(ED51/ED50*10000,0)</f>
        <v>0</v>
      </c>
    </row>
    <row r="53" spans="2:134" ht="16.05" customHeight="1" x14ac:dyDescent="0.25">
      <c r="B53" s="1043" t="str">
        <f>B52</f>
        <v/>
      </c>
      <c r="C53" s="159" t="str">
        <f t="shared" si="676"/>
        <v/>
      </c>
      <c r="D53" s="159" t="str">
        <f t="shared" si="29"/>
        <v/>
      </c>
      <c r="E53" s="159" t="str">
        <f t="shared" si="30"/>
        <v/>
      </c>
      <c r="F53" s="149" t="s">
        <v>349</v>
      </c>
      <c r="G53" s="171" t="s">
        <v>353</v>
      </c>
      <c r="H53" s="992">
        <f>SUMIFS('B4-1销售回款【输入】'!L$4:L$123,'B4-1销售回款【输入】'!$C$4:$C$123,$C53,'B4-1销售回款【输入】'!$D$4:$D$123,$D53,'B4-1销售回款【输入】'!$E$4:$E$123,$E53,'B4-1销售回款【输入】'!$J$4:$J$123,$F53)</f>
        <v>0</v>
      </c>
      <c r="I53" s="282">
        <f t="shared" si="674"/>
        <v>0</v>
      </c>
      <c r="J53" s="985">
        <f>SUM(V53:ED53)</f>
        <v>0</v>
      </c>
      <c r="K53" s="460">
        <f ca="1">SUM(OFFSET(V53,,,1,MATCH('B1-基本信息'!$C$12,$V$3:$ED$3,1)))</f>
        <v>0</v>
      </c>
      <c r="L53" s="283">
        <f t="shared" ref="L53:U53" si="799">SUMIF($V$1:$ED$1,L$3,$V53:$ED53)</f>
        <v>0</v>
      </c>
      <c r="M53" s="282">
        <f t="shared" si="799"/>
        <v>0</v>
      </c>
      <c r="N53" s="282">
        <f t="shared" si="799"/>
        <v>0</v>
      </c>
      <c r="O53" s="282">
        <f t="shared" si="799"/>
        <v>0</v>
      </c>
      <c r="P53" s="282">
        <f t="shared" si="799"/>
        <v>0</v>
      </c>
      <c r="Q53" s="282">
        <f t="shared" si="799"/>
        <v>0</v>
      </c>
      <c r="R53" s="282">
        <f t="shared" si="799"/>
        <v>0</v>
      </c>
      <c r="S53" s="282">
        <f t="shared" si="799"/>
        <v>0</v>
      </c>
      <c r="T53" s="282">
        <f t="shared" si="799"/>
        <v>0</v>
      </c>
      <c r="U53" s="284">
        <f t="shared" si="799"/>
        <v>0</v>
      </c>
      <c r="V53" s="285">
        <f>SUMIFS('B4-1销售回款【输入】'!Y$4:Y$123,'B4-1销售回款【输入】'!$C$4:$C$123,$C53,'B4-1销售回款【输入】'!$D$4:$D$123,$D53,'B4-1销售回款【输入】'!$E$4:$E$123,$E53,'B4-1销售回款【输入】'!$J$4:$J$123,$F53)</f>
        <v>0</v>
      </c>
      <c r="W53" s="282">
        <f>SUMIFS('B4-1销售回款【输入】'!Z$4:Z$123,'B4-1销售回款【输入】'!$C$4:$C$123,$C53,'B4-1销售回款【输入】'!$D$4:$D$123,$D53,'B4-1销售回款【输入】'!$E$4:$E$123,$E53,'B4-1销售回款【输入】'!$J$4:$J$123,$F53)</f>
        <v>0</v>
      </c>
      <c r="X53" s="282">
        <f>SUMIFS('B4-1销售回款【输入】'!AA$4:AA$123,'B4-1销售回款【输入】'!$C$4:$C$123,$C53,'B4-1销售回款【输入】'!$D$4:$D$123,$D53,'B4-1销售回款【输入】'!$E$4:$E$123,$E53,'B4-1销售回款【输入】'!$J$4:$J$123,$F53)</f>
        <v>0</v>
      </c>
      <c r="Y53" s="282">
        <f>SUMIFS('B4-1销售回款【输入】'!AB$4:AB$123,'B4-1销售回款【输入】'!$C$4:$C$123,$C53,'B4-1销售回款【输入】'!$D$4:$D$123,$D53,'B4-1销售回款【输入】'!$E$4:$E$123,$E53,'B4-1销售回款【输入】'!$J$4:$J$123,$F53)</f>
        <v>0</v>
      </c>
      <c r="Z53" s="282">
        <f>SUMIFS('B4-1销售回款【输入】'!AC$4:AC$123,'B4-1销售回款【输入】'!$C$4:$C$123,$C53,'B4-1销售回款【输入】'!$D$4:$D$123,$D53,'B4-1销售回款【输入】'!$E$4:$E$123,$E53,'B4-1销售回款【输入】'!$J$4:$J$123,$F53)</f>
        <v>0</v>
      </c>
      <c r="AA53" s="282">
        <f>SUMIFS('B4-1销售回款【输入】'!AD$4:AD$123,'B4-1销售回款【输入】'!$C$4:$C$123,$C53,'B4-1销售回款【输入】'!$D$4:$D$123,$D53,'B4-1销售回款【输入】'!$E$4:$E$123,$E53,'B4-1销售回款【输入】'!$J$4:$J$123,$F53)</f>
        <v>0</v>
      </c>
      <c r="AB53" s="282">
        <f>SUMIFS('B4-1销售回款【输入】'!AE$4:AE$123,'B4-1销售回款【输入】'!$C$4:$C$123,$C53,'B4-1销售回款【输入】'!$D$4:$D$123,$D53,'B4-1销售回款【输入】'!$E$4:$E$123,$E53,'B4-1销售回款【输入】'!$J$4:$J$123,$F53)</f>
        <v>0</v>
      </c>
      <c r="AC53" s="282">
        <f>SUMIFS('B4-1销售回款【输入】'!AF$4:AF$123,'B4-1销售回款【输入】'!$C$4:$C$123,$C53,'B4-1销售回款【输入】'!$D$4:$D$123,$D53,'B4-1销售回款【输入】'!$E$4:$E$123,$E53,'B4-1销售回款【输入】'!$J$4:$J$123,$F53)</f>
        <v>0</v>
      </c>
      <c r="AD53" s="282">
        <f>SUMIFS('B4-1销售回款【输入】'!AG$4:AG$123,'B4-1销售回款【输入】'!$C$4:$C$123,$C53,'B4-1销售回款【输入】'!$D$4:$D$123,$D53,'B4-1销售回款【输入】'!$E$4:$E$123,$E53,'B4-1销售回款【输入】'!$J$4:$J$123,$F53)</f>
        <v>0</v>
      </c>
      <c r="AE53" s="282">
        <f>SUMIFS('B4-1销售回款【输入】'!AH$4:AH$123,'B4-1销售回款【输入】'!$C$4:$C$123,$C53,'B4-1销售回款【输入】'!$D$4:$D$123,$D53,'B4-1销售回款【输入】'!$E$4:$E$123,$E53,'B4-1销售回款【输入】'!$J$4:$J$123,$F53)</f>
        <v>0</v>
      </c>
      <c r="AF53" s="282">
        <f>SUMIFS('B4-1销售回款【输入】'!AI$4:AI$123,'B4-1销售回款【输入】'!$C$4:$C$123,$C53,'B4-1销售回款【输入】'!$D$4:$D$123,$D53,'B4-1销售回款【输入】'!$E$4:$E$123,$E53,'B4-1销售回款【输入】'!$J$4:$J$123,$F53)</f>
        <v>0</v>
      </c>
      <c r="AG53" s="282">
        <f>SUMIFS('B4-1销售回款【输入】'!AJ$4:AJ$123,'B4-1销售回款【输入】'!$C$4:$C$123,$C53,'B4-1销售回款【输入】'!$D$4:$D$123,$D53,'B4-1销售回款【输入】'!$E$4:$E$123,$E53,'B4-1销售回款【输入】'!$J$4:$J$123,$F53)</f>
        <v>0</v>
      </c>
      <c r="AH53" s="282">
        <f>SUMIFS('B4-1销售回款【输入】'!AK$4:AK$123,'B4-1销售回款【输入】'!$C$4:$C$123,$C53,'B4-1销售回款【输入】'!$D$4:$D$123,$D53,'B4-1销售回款【输入】'!$E$4:$E$123,$E53,'B4-1销售回款【输入】'!$J$4:$J$123,$F53)</f>
        <v>0</v>
      </c>
      <c r="AI53" s="282">
        <f>SUMIFS('B4-1销售回款【输入】'!AL$4:AL$123,'B4-1销售回款【输入】'!$C$4:$C$123,$C53,'B4-1销售回款【输入】'!$D$4:$D$123,$D53,'B4-1销售回款【输入】'!$E$4:$E$123,$E53,'B4-1销售回款【输入】'!$J$4:$J$123,$F53)</f>
        <v>0</v>
      </c>
      <c r="AJ53" s="282">
        <f>SUMIFS('B4-1销售回款【输入】'!AM$4:AM$123,'B4-1销售回款【输入】'!$C$4:$C$123,$C53,'B4-1销售回款【输入】'!$D$4:$D$123,$D53,'B4-1销售回款【输入】'!$E$4:$E$123,$E53,'B4-1销售回款【输入】'!$J$4:$J$123,$F53)</f>
        <v>0</v>
      </c>
      <c r="AK53" s="282">
        <f>SUMIFS('B4-1销售回款【输入】'!AN$4:AN$123,'B4-1销售回款【输入】'!$C$4:$C$123,$C53,'B4-1销售回款【输入】'!$D$4:$D$123,$D53,'B4-1销售回款【输入】'!$E$4:$E$123,$E53,'B4-1销售回款【输入】'!$J$4:$J$123,$F53)</f>
        <v>0</v>
      </c>
      <c r="AL53" s="282">
        <f>SUMIFS('B4-1销售回款【输入】'!AO$4:AO$123,'B4-1销售回款【输入】'!$C$4:$C$123,$C53,'B4-1销售回款【输入】'!$D$4:$D$123,$D53,'B4-1销售回款【输入】'!$E$4:$E$123,$E53,'B4-1销售回款【输入】'!$J$4:$J$123,$F53)</f>
        <v>0</v>
      </c>
      <c r="AM53" s="282">
        <f>SUMIFS('B4-1销售回款【输入】'!AP$4:AP$123,'B4-1销售回款【输入】'!$C$4:$C$123,$C53,'B4-1销售回款【输入】'!$D$4:$D$123,$D53,'B4-1销售回款【输入】'!$E$4:$E$123,$E53,'B4-1销售回款【输入】'!$J$4:$J$123,$F53)</f>
        <v>0</v>
      </c>
      <c r="AN53" s="282">
        <f>SUMIFS('B4-1销售回款【输入】'!AQ$4:AQ$123,'B4-1销售回款【输入】'!$C$4:$C$123,$C53,'B4-1销售回款【输入】'!$D$4:$D$123,$D53,'B4-1销售回款【输入】'!$E$4:$E$123,$E53,'B4-1销售回款【输入】'!$J$4:$J$123,$F53)</f>
        <v>0</v>
      </c>
      <c r="AO53" s="282">
        <f>SUMIFS('B4-1销售回款【输入】'!AR$4:AR$123,'B4-1销售回款【输入】'!$C$4:$C$123,$C53,'B4-1销售回款【输入】'!$D$4:$D$123,$D53,'B4-1销售回款【输入】'!$E$4:$E$123,$E53,'B4-1销售回款【输入】'!$J$4:$J$123,$F53)</f>
        <v>0</v>
      </c>
      <c r="AP53" s="282">
        <f>SUMIFS('B4-1销售回款【输入】'!AS$4:AS$123,'B4-1销售回款【输入】'!$C$4:$C$123,$C53,'B4-1销售回款【输入】'!$D$4:$D$123,$D53,'B4-1销售回款【输入】'!$E$4:$E$123,$E53,'B4-1销售回款【输入】'!$J$4:$J$123,$F53)</f>
        <v>0</v>
      </c>
      <c r="AQ53" s="282">
        <f>SUMIFS('B4-1销售回款【输入】'!AT$4:AT$123,'B4-1销售回款【输入】'!$C$4:$C$123,$C53,'B4-1销售回款【输入】'!$D$4:$D$123,$D53,'B4-1销售回款【输入】'!$E$4:$E$123,$E53,'B4-1销售回款【输入】'!$J$4:$J$123,$F53)</f>
        <v>0</v>
      </c>
      <c r="AR53" s="282">
        <f>SUMIFS('B4-1销售回款【输入】'!AU$4:AU$123,'B4-1销售回款【输入】'!$C$4:$C$123,$C53,'B4-1销售回款【输入】'!$D$4:$D$123,$D53,'B4-1销售回款【输入】'!$E$4:$E$123,$E53,'B4-1销售回款【输入】'!$J$4:$J$123,$F53)</f>
        <v>0</v>
      </c>
      <c r="AS53" s="282">
        <f>SUMIFS('B4-1销售回款【输入】'!AV$4:AV$123,'B4-1销售回款【输入】'!$C$4:$C$123,$C53,'B4-1销售回款【输入】'!$D$4:$D$123,$D53,'B4-1销售回款【输入】'!$E$4:$E$123,$E53,'B4-1销售回款【输入】'!$J$4:$J$123,$F53)</f>
        <v>0</v>
      </c>
      <c r="AT53" s="282">
        <f>SUMIFS('B4-1销售回款【输入】'!AW$4:AW$123,'B4-1销售回款【输入】'!$C$4:$C$123,$C53,'B4-1销售回款【输入】'!$D$4:$D$123,$D53,'B4-1销售回款【输入】'!$E$4:$E$123,$E53,'B4-1销售回款【输入】'!$J$4:$J$123,$F53)</f>
        <v>0</v>
      </c>
      <c r="AU53" s="282">
        <f>SUMIFS('B4-1销售回款【输入】'!AX$4:AX$123,'B4-1销售回款【输入】'!$C$4:$C$123,$C53,'B4-1销售回款【输入】'!$D$4:$D$123,$D53,'B4-1销售回款【输入】'!$E$4:$E$123,$E53,'B4-1销售回款【输入】'!$J$4:$J$123,$F53)</f>
        <v>0</v>
      </c>
      <c r="AV53" s="282">
        <f>SUMIFS('B4-1销售回款【输入】'!AY$4:AY$123,'B4-1销售回款【输入】'!$C$4:$C$123,$C53,'B4-1销售回款【输入】'!$D$4:$D$123,$D53,'B4-1销售回款【输入】'!$E$4:$E$123,$E53,'B4-1销售回款【输入】'!$J$4:$J$123,$F53)</f>
        <v>0</v>
      </c>
      <c r="AW53" s="282">
        <f>SUMIFS('B4-1销售回款【输入】'!AZ$4:AZ$123,'B4-1销售回款【输入】'!$C$4:$C$123,$C53,'B4-1销售回款【输入】'!$D$4:$D$123,$D53,'B4-1销售回款【输入】'!$E$4:$E$123,$E53,'B4-1销售回款【输入】'!$J$4:$J$123,$F53)</f>
        <v>0</v>
      </c>
      <c r="AX53" s="282">
        <f>SUMIFS('B4-1销售回款【输入】'!BA$4:BA$123,'B4-1销售回款【输入】'!$C$4:$C$123,$C53,'B4-1销售回款【输入】'!$D$4:$D$123,$D53,'B4-1销售回款【输入】'!$E$4:$E$123,$E53,'B4-1销售回款【输入】'!$J$4:$J$123,$F53)</f>
        <v>0</v>
      </c>
      <c r="AY53" s="282">
        <f>SUMIFS('B4-1销售回款【输入】'!BB$4:BB$123,'B4-1销售回款【输入】'!$C$4:$C$123,$C53,'B4-1销售回款【输入】'!$D$4:$D$123,$D53,'B4-1销售回款【输入】'!$E$4:$E$123,$E53,'B4-1销售回款【输入】'!$J$4:$J$123,$F53)</f>
        <v>0</v>
      </c>
      <c r="AZ53" s="282">
        <f>SUMIFS('B4-1销售回款【输入】'!BC$4:BC$123,'B4-1销售回款【输入】'!$C$4:$C$123,$C53,'B4-1销售回款【输入】'!$D$4:$D$123,$D53,'B4-1销售回款【输入】'!$E$4:$E$123,$E53,'B4-1销售回款【输入】'!$J$4:$J$123,$F53)</f>
        <v>0</v>
      </c>
      <c r="BA53" s="282">
        <f>SUMIFS('B4-1销售回款【输入】'!BD$4:BD$123,'B4-1销售回款【输入】'!$C$4:$C$123,$C53,'B4-1销售回款【输入】'!$D$4:$D$123,$D53,'B4-1销售回款【输入】'!$E$4:$E$123,$E53,'B4-1销售回款【输入】'!$J$4:$J$123,$F53)</f>
        <v>0</v>
      </c>
      <c r="BB53" s="282">
        <f>SUMIFS('B4-1销售回款【输入】'!BE$4:BE$123,'B4-1销售回款【输入】'!$C$4:$C$123,$C53,'B4-1销售回款【输入】'!$D$4:$D$123,$D53,'B4-1销售回款【输入】'!$E$4:$E$123,$E53,'B4-1销售回款【输入】'!$J$4:$J$123,$F53)</f>
        <v>0</v>
      </c>
      <c r="BC53" s="282">
        <f>SUMIFS('B4-1销售回款【输入】'!BF$4:BF$123,'B4-1销售回款【输入】'!$C$4:$C$123,$C53,'B4-1销售回款【输入】'!$D$4:$D$123,$D53,'B4-1销售回款【输入】'!$E$4:$E$123,$E53,'B4-1销售回款【输入】'!$J$4:$J$123,$F53)</f>
        <v>0</v>
      </c>
      <c r="BD53" s="282">
        <f>SUMIFS('B4-1销售回款【输入】'!BG$4:BG$123,'B4-1销售回款【输入】'!$C$4:$C$123,$C53,'B4-1销售回款【输入】'!$D$4:$D$123,$D53,'B4-1销售回款【输入】'!$E$4:$E$123,$E53,'B4-1销售回款【输入】'!$J$4:$J$123,$F53)</f>
        <v>0</v>
      </c>
      <c r="BE53" s="282">
        <f>SUMIFS('B4-1销售回款【输入】'!BH$4:BH$123,'B4-1销售回款【输入】'!$C$4:$C$123,$C53,'B4-1销售回款【输入】'!$D$4:$D$123,$D53,'B4-1销售回款【输入】'!$E$4:$E$123,$E53,'B4-1销售回款【输入】'!$J$4:$J$123,$F53)</f>
        <v>0</v>
      </c>
      <c r="BF53" s="282">
        <f>SUMIFS('B4-1销售回款【输入】'!BI$4:BI$123,'B4-1销售回款【输入】'!$C$4:$C$123,$C53,'B4-1销售回款【输入】'!$D$4:$D$123,$D53,'B4-1销售回款【输入】'!$E$4:$E$123,$E53,'B4-1销售回款【输入】'!$J$4:$J$123,$F53)</f>
        <v>0</v>
      </c>
      <c r="BG53" s="282">
        <f>SUMIFS('B4-1销售回款【输入】'!BJ$4:BJ$123,'B4-1销售回款【输入】'!$C$4:$C$123,$C53,'B4-1销售回款【输入】'!$D$4:$D$123,$D53,'B4-1销售回款【输入】'!$E$4:$E$123,$E53,'B4-1销售回款【输入】'!$J$4:$J$123,$F53)</f>
        <v>0</v>
      </c>
      <c r="BH53" s="282">
        <f>SUMIFS('B4-1销售回款【输入】'!BK$4:BK$123,'B4-1销售回款【输入】'!$C$4:$C$123,$C53,'B4-1销售回款【输入】'!$D$4:$D$123,$D53,'B4-1销售回款【输入】'!$E$4:$E$123,$E53,'B4-1销售回款【输入】'!$J$4:$J$123,$F53)</f>
        <v>0</v>
      </c>
      <c r="BI53" s="282">
        <f>SUMIFS('B4-1销售回款【输入】'!BL$4:BL$123,'B4-1销售回款【输入】'!$C$4:$C$123,$C53,'B4-1销售回款【输入】'!$D$4:$D$123,$D53,'B4-1销售回款【输入】'!$E$4:$E$123,$E53,'B4-1销售回款【输入】'!$J$4:$J$123,$F53)</f>
        <v>0</v>
      </c>
      <c r="BJ53" s="282">
        <f>SUMIFS('B4-1销售回款【输入】'!BM$4:BM$123,'B4-1销售回款【输入】'!$C$4:$C$123,$C53,'B4-1销售回款【输入】'!$D$4:$D$123,$D53,'B4-1销售回款【输入】'!$E$4:$E$123,$E53,'B4-1销售回款【输入】'!$J$4:$J$123,$F53)</f>
        <v>0</v>
      </c>
      <c r="BK53" s="282">
        <f>SUMIFS('B4-1销售回款【输入】'!BN$4:BN$123,'B4-1销售回款【输入】'!$C$4:$C$123,$C53,'B4-1销售回款【输入】'!$D$4:$D$123,$D53,'B4-1销售回款【输入】'!$E$4:$E$123,$E53,'B4-1销售回款【输入】'!$J$4:$J$123,$F53)</f>
        <v>0</v>
      </c>
      <c r="BL53" s="282">
        <f>SUMIFS('B4-1销售回款【输入】'!BO$4:BO$123,'B4-1销售回款【输入】'!$C$4:$C$123,$C53,'B4-1销售回款【输入】'!$D$4:$D$123,$D53,'B4-1销售回款【输入】'!$E$4:$E$123,$E53,'B4-1销售回款【输入】'!$J$4:$J$123,$F53)</f>
        <v>0</v>
      </c>
      <c r="BM53" s="282">
        <f>SUMIFS('B4-1销售回款【输入】'!BP$4:BP$123,'B4-1销售回款【输入】'!$C$4:$C$123,$C53,'B4-1销售回款【输入】'!$D$4:$D$123,$D53,'B4-1销售回款【输入】'!$E$4:$E$123,$E53,'B4-1销售回款【输入】'!$J$4:$J$123,$F53)</f>
        <v>0</v>
      </c>
      <c r="BN53" s="282">
        <f>SUMIFS('B4-1销售回款【输入】'!BQ$4:BQ$123,'B4-1销售回款【输入】'!$C$4:$C$123,$C53,'B4-1销售回款【输入】'!$D$4:$D$123,$D53,'B4-1销售回款【输入】'!$E$4:$E$123,$E53,'B4-1销售回款【输入】'!$J$4:$J$123,$F53)</f>
        <v>0</v>
      </c>
      <c r="BO53" s="282">
        <f>SUMIFS('B4-1销售回款【输入】'!BR$4:BR$123,'B4-1销售回款【输入】'!$C$4:$C$123,$C53,'B4-1销售回款【输入】'!$D$4:$D$123,$D53,'B4-1销售回款【输入】'!$E$4:$E$123,$E53,'B4-1销售回款【输入】'!$J$4:$J$123,$F53)</f>
        <v>0</v>
      </c>
      <c r="BP53" s="282">
        <f>SUMIFS('B4-1销售回款【输入】'!BS$4:BS$123,'B4-1销售回款【输入】'!$C$4:$C$123,$C53,'B4-1销售回款【输入】'!$D$4:$D$123,$D53,'B4-1销售回款【输入】'!$E$4:$E$123,$E53,'B4-1销售回款【输入】'!$J$4:$J$123,$F53)</f>
        <v>0</v>
      </c>
      <c r="BQ53" s="282">
        <f>SUMIFS('B4-1销售回款【输入】'!BT$4:BT$123,'B4-1销售回款【输入】'!$C$4:$C$123,$C53,'B4-1销售回款【输入】'!$D$4:$D$123,$D53,'B4-1销售回款【输入】'!$E$4:$E$123,$E53,'B4-1销售回款【输入】'!$J$4:$J$123,$F53)</f>
        <v>0</v>
      </c>
      <c r="BR53" s="282">
        <f>SUMIFS('B4-1销售回款【输入】'!BU$4:BU$123,'B4-1销售回款【输入】'!$C$4:$C$123,$C53,'B4-1销售回款【输入】'!$D$4:$D$123,$D53,'B4-1销售回款【输入】'!$E$4:$E$123,$E53,'B4-1销售回款【输入】'!$J$4:$J$123,$F53)</f>
        <v>0</v>
      </c>
      <c r="BS53" s="282">
        <f>SUMIFS('B4-1销售回款【输入】'!BV$4:BV$123,'B4-1销售回款【输入】'!$C$4:$C$123,$C53,'B4-1销售回款【输入】'!$D$4:$D$123,$D53,'B4-1销售回款【输入】'!$E$4:$E$123,$E53,'B4-1销售回款【输入】'!$J$4:$J$123,$F53)</f>
        <v>0</v>
      </c>
      <c r="BT53" s="282">
        <f>SUMIFS('B4-1销售回款【输入】'!BW$4:BW$123,'B4-1销售回款【输入】'!$C$4:$C$123,$C53,'B4-1销售回款【输入】'!$D$4:$D$123,$D53,'B4-1销售回款【输入】'!$E$4:$E$123,$E53,'B4-1销售回款【输入】'!$J$4:$J$123,$F53)</f>
        <v>0</v>
      </c>
      <c r="BU53" s="282">
        <f>SUMIFS('B4-1销售回款【输入】'!BX$4:BX$123,'B4-1销售回款【输入】'!$C$4:$C$123,$C53,'B4-1销售回款【输入】'!$D$4:$D$123,$D53,'B4-1销售回款【输入】'!$E$4:$E$123,$E53,'B4-1销售回款【输入】'!$J$4:$J$123,$F53)</f>
        <v>0</v>
      </c>
      <c r="BV53" s="282">
        <f>SUMIFS('B4-1销售回款【输入】'!BY$4:BY$123,'B4-1销售回款【输入】'!$C$4:$C$123,$C53,'B4-1销售回款【输入】'!$D$4:$D$123,$D53,'B4-1销售回款【输入】'!$E$4:$E$123,$E53,'B4-1销售回款【输入】'!$J$4:$J$123,$F53)</f>
        <v>0</v>
      </c>
      <c r="BW53" s="282">
        <f>SUMIFS('B4-1销售回款【输入】'!BZ$4:BZ$123,'B4-1销售回款【输入】'!$C$4:$C$123,$C53,'B4-1销售回款【输入】'!$D$4:$D$123,$D53,'B4-1销售回款【输入】'!$E$4:$E$123,$E53,'B4-1销售回款【输入】'!$J$4:$J$123,$F53)</f>
        <v>0</v>
      </c>
      <c r="BX53" s="282">
        <f>SUMIFS('B4-1销售回款【输入】'!CA$4:CA$123,'B4-1销售回款【输入】'!$C$4:$C$123,$C53,'B4-1销售回款【输入】'!$D$4:$D$123,$D53,'B4-1销售回款【输入】'!$E$4:$E$123,$E53,'B4-1销售回款【输入】'!$J$4:$J$123,$F53)</f>
        <v>0</v>
      </c>
      <c r="BY53" s="282">
        <f>SUMIFS('B4-1销售回款【输入】'!CB$4:CB$123,'B4-1销售回款【输入】'!$C$4:$C$123,$C53,'B4-1销售回款【输入】'!$D$4:$D$123,$D53,'B4-1销售回款【输入】'!$E$4:$E$123,$E53,'B4-1销售回款【输入】'!$J$4:$J$123,$F53)</f>
        <v>0</v>
      </c>
      <c r="BZ53" s="282">
        <f>SUMIFS('B4-1销售回款【输入】'!CC$4:CC$123,'B4-1销售回款【输入】'!$C$4:$C$123,$C53,'B4-1销售回款【输入】'!$D$4:$D$123,$D53,'B4-1销售回款【输入】'!$E$4:$E$123,$E53,'B4-1销售回款【输入】'!$J$4:$J$123,$F53)</f>
        <v>0</v>
      </c>
      <c r="CA53" s="282">
        <f>SUMIFS('B4-1销售回款【输入】'!CD$4:CD$123,'B4-1销售回款【输入】'!$C$4:$C$123,$C53,'B4-1销售回款【输入】'!$D$4:$D$123,$D53,'B4-1销售回款【输入】'!$E$4:$E$123,$E53,'B4-1销售回款【输入】'!$J$4:$J$123,$F53)</f>
        <v>0</v>
      </c>
      <c r="CB53" s="282">
        <f>SUMIFS('B4-1销售回款【输入】'!CE$4:CE$123,'B4-1销售回款【输入】'!$C$4:$C$123,$C53,'B4-1销售回款【输入】'!$D$4:$D$123,$D53,'B4-1销售回款【输入】'!$E$4:$E$123,$E53,'B4-1销售回款【输入】'!$J$4:$J$123,$F53)</f>
        <v>0</v>
      </c>
      <c r="CC53" s="282">
        <f>SUMIFS('B4-1销售回款【输入】'!CF$4:CF$123,'B4-1销售回款【输入】'!$C$4:$C$123,$C53,'B4-1销售回款【输入】'!$D$4:$D$123,$D53,'B4-1销售回款【输入】'!$E$4:$E$123,$E53,'B4-1销售回款【输入】'!$J$4:$J$123,$F53)</f>
        <v>0</v>
      </c>
      <c r="CD53" s="282">
        <f>SUMIFS('B4-1销售回款【输入】'!CG$4:CG$123,'B4-1销售回款【输入】'!$C$4:$C$123,$C53,'B4-1销售回款【输入】'!$D$4:$D$123,$D53,'B4-1销售回款【输入】'!$E$4:$E$123,$E53,'B4-1销售回款【输入】'!$J$4:$J$123,$F53)</f>
        <v>0</v>
      </c>
      <c r="CE53" s="282">
        <f>SUMIFS('B4-1销售回款【输入】'!CH$4:CH$123,'B4-1销售回款【输入】'!$C$4:$C$123,$C53,'B4-1销售回款【输入】'!$D$4:$D$123,$D53,'B4-1销售回款【输入】'!$E$4:$E$123,$E53,'B4-1销售回款【输入】'!$J$4:$J$123,$F53)</f>
        <v>0</v>
      </c>
      <c r="CF53" s="282">
        <f>SUMIFS('B4-1销售回款【输入】'!CI$4:CI$123,'B4-1销售回款【输入】'!$C$4:$C$123,$C53,'B4-1销售回款【输入】'!$D$4:$D$123,$D53,'B4-1销售回款【输入】'!$E$4:$E$123,$E53,'B4-1销售回款【输入】'!$J$4:$J$123,$F53)</f>
        <v>0</v>
      </c>
      <c r="CG53" s="282">
        <f>SUMIFS('B4-1销售回款【输入】'!CJ$4:CJ$123,'B4-1销售回款【输入】'!$C$4:$C$123,$C53,'B4-1销售回款【输入】'!$D$4:$D$123,$D53,'B4-1销售回款【输入】'!$E$4:$E$123,$E53,'B4-1销售回款【输入】'!$J$4:$J$123,$F53)</f>
        <v>0</v>
      </c>
      <c r="CH53" s="282">
        <f>SUMIFS('B4-1销售回款【输入】'!CK$4:CK$123,'B4-1销售回款【输入】'!$C$4:$C$123,$C53,'B4-1销售回款【输入】'!$D$4:$D$123,$D53,'B4-1销售回款【输入】'!$E$4:$E$123,$E53,'B4-1销售回款【输入】'!$J$4:$J$123,$F53)</f>
        <v>0</v>
      </c>
      <c r="CI53" s="282">
        <f>SUMIFS('B4-1销售回款【输入】'!CL$4:CL$123,'B4-1销售回款【输入】'!$C$4:$C$123,$C53,'B4-1销售回款【输入】'!$D$4:$D$123,$D53,'B4-1销售回款【输入】'!$E$4:$E$123,$E53,'B4-1销售回款【输入】'!$J$4:$J$123,$F53)</f>
        <v>0</v>
      </c>
      <c r="CJ53" s="282">
        <f>SUMIFS('B4-1销售回款【输入】'!CM$4:CM$123,'B4-1销售回款【输入】'!$C$4:$C$123,$C53,'B4-1销售回款【输入】'!$D$4:$D$123,$D53,'B4-1销售回款【输入】'!$E$4:$E$123,$E53,'B4-1销售回款【输入】'!$J$4:$J$123,$F53)</f>
        <v>0</v>
      </c>
      <c r="CK53" s="282">
        <f>SUMIFS('B4-1销售回款【输入】'!CN$4:CN$123,'B4-1销售回款【输入】'!$C$4:$C$123,$C53,'B4-1销售回款【输入】'!$D$4:$D$123,$D53,'B4-1销售回款【输入】'!$E$4:$E$123,$E53,'B4-1销售回款【输入】'!$J$4:$J$123,$F53)</f>
        <v>0</v>
      </c>
      <c r="CL53" s="282">
        <f>SUMIFS('B4-1销售回款【输入】'!CO$4:CO$123,'B4-1销售回款【输入】'!$C$4:$C$123,$C53,'B4-1销售回款【输入】'!$D$4:$D$123,$D53,'B4-1销售回款【输入】'!$E$4:$E$123,$E53,'B4-1销售回款【输入】'!$J$4:$J$123,$F53)</f>
        <v>0</v>
      </c>
      <c r="CM53" s="282">
        <f>SUMIFS('B4-1销售回款【输入】'!CP$4:CP$123,'B4-1销售回款【输入】'!$C$4:$C$123,$C53,'B4-1销售回款【输入】'!$D$4:$D$123,$D53,'B4-1销售回款【输入】'!$E$4:$E$123,$E53,'B4-1销售回款【输入】'!$J$4:$J$123,$F53)</f>
        <v>0</v>
      </c>
      <c r="CN53" s="282">
        <f>SUMIFS('B4-1销售回款【输入】'!CQ$4:CQ$123,'B4-1销售回款【输入】'!$C$4:$C$123,$C53,'B4-1销售回款【输入】'!$D$4:$D$123,$D53,'B4-1销售回款【输入】'!$E$4:$E$123,$E53,'B4-1销售回款【输入】'!$J$4:$J$123,$F53)</f>
        <v>0</v>
      </c>
      <c r="CO53" s="282">
        <f>SUMIFS('B4-1销售回款【输入】'!CR$4:CR$123,'B4-1销售回款【输入】'!$C$4:$C$123,$C53,'B4-1销售回款【输入】'!$D$4:$D$123,$D53,'B4-1销售回款【输入】'!$E$4:$E$123,$E53,'B4-1销售回款【输入】'!$J$4:$J$123,$F53)</f>
        <v>0</v>
      </c>
      <c r="CP53" s="282">
        <f>SUMIFS('B4-1销售回款【输入】'!CS$4:CS$123,'B4-1销售回款【输入】'!$C$4:$C$123,$C53,'B4-1销售回款【输入】'!$D$4:$D$123,$D53,'B4-1销售回款【输入】'!$E$4:$E$123,$E53,'B4-1销售回款【输入】'!$J$4:$J$123,$F53)</f>
        <v>0</v>
      </c>
      <c r="CQ53" s="282">
        <f>SUMIFS('B4-1销售回款【输入】'!CT$4:CT$123,'B4-1销售回款【输入】'!$C$4:$C$123,$C53,'B4-1销售回款【输入】'!$D$4:$D$123,$D53,'B4-1销售回款【输入】'!$E$4:$E$123,$E53,'B4-1销售回款【输入】'!$J$4:$J$123,$F53)</f>
        <v>0</v>
      </c>
      <c r="CR53" s="282">
        <f>SUMIFS('B4-1销售回款【输入】'!CU$4:CU$123,'B4-1销售回款【输入】'!$C$4:$C$123,$C53,'B4-1销售回款【输入】'!$D$4:$D$123,$D53,'B4-1销售回款【输入】'!$E$4:$E$123,$E53,'B4-1销售回款【输入】'!$J$4:$J$123,$F53)</f>
        <v>0</v>
      </c>
      <c r="CS53" s="282">
        <f>SUMIFS('B4-1销售回款【输入】'!CV$4:CV$123,'B4-1销售回款【输入】'!$C$4:$C$123,$C53,'B4-1销售回款【输入】'!$D$4:$D$123,$D53,'B4-1销售回款【输入】'!$E$4:$E$123,$E53,'B4-1销售回款【输入】'!$J$4:$J$123,$F53)</f>
        <v>0</v>
      </c>
      <c r="CT53" s="282">
        <f>SUMIFS('B4-1销售回款【输入】'!CW$4:CW$123,'B4-1销售回款【输入】'!$C$4:$C$123,$C53,'B4-1销售回款【输入】'!$D$4:$D$123,$D53,'B4-1销售回款【输入】'!$E$4:$E$123,$E53,'B4-1销售回款【输入】'!$J$4:$J$123,$F53)</f>
        <v>0</v>
      </c>
      <c r="CU53" s="282">
        <f>SUMIFS('B4-1销售回款【输入】'!CX$4:CX$123,'B4-1销售回款【输入】'!$C$4:$C$123,$C53,'B4-1销售回款【输入】'!$D$4:$D$123,$D53,'B4-1销售回款【输入】'!$E$4:$E$123,$E53,'B4-1销售回款【输入】'!$J$4:$J$123,$F53)</f>
        <v>0</v>
      </c>
      <c r="CV53" s="282">
        <f>SUMIFS('B4-1销售回款【输入】'!CY$4:CY$123,'B4-1销售回款【输入】'!$C$4:$C$123,$C53,'B4-1销售回款【输入】'!$D$4:$D$123,$D53,'B4-1销售回款【输入】'!$E$4:$E$123,$E53,'B4-1销售回款【输入】'!$J$4:$J$123,$F53)</f>
        <v>0</v>
      </c>
      <c r="CW53" s="282">
        <f>SUMIFS('B4-1销售回款【输入】'!CZ$4:CZ$123,'B4-1销售回款【输入】'!$C$4:$C$123,$C53,'B4-1销售回款【输入】'!$D$4:$D$123,$D53,'B4-1销售回款【输入】'!$E$4:$E$123,$E53,'B4-1销售回款【输入】'!$J$4:$J$123,$F53)</f>
        <v>0</v>
      </c>
      <c r="CX53" s="282">
        <f>SUMIFS('B4-1销售回款【输入】'!DA$4:DA$123,'B4-1销售回款【输入】'!$C$4:$C$123,$C53,'B4-1销售回款【输入】'!$D$4:$D$123,$D53,'B4-1销售回款【输入】'!$E$4:$E$123,$E53,'B4-1销售回款【输入】'!$J$4:$J$123,$F53)</f>
        <v>0</v>
      </c>
      <c r="CY53" s="282">
        <f>SUMIFS('B4-1销售回款【输入】'!DB$4:DB$123,'B4-1销售回款【输入】'!$C$4:$C$123,$C53,'B4-1销售回款【输入】'!$D$4:$D$123,$D53,'B4-1销售回款【输入】'!$E$4:$E$123,$E53,'B4-1销售回款【输入】'!$J$4:$J$123,$F53)</f>
        <v>0</v>
      </c>
      <c r="CZ53" s="282">
        <f>SUMIFS('B4-1销售回款【输入】'!DC$4:DC$123,'B4-1销售回款【输入】'!$C$4:$C$123,$C53,'B4-1销售回款【输入】'!$D$4:$D$123,$D53,'B4-1销售回款【输入】'!$E$4:$E$123,$E53,'B4-1销售回款【输入】'!$J$4:$J$123,$F53)</f>
        <v>0</v>
      </c>
      <c r="DA53" s="282">
        <f>SUMIFS('B4-1销售回款【输入】'!DD$4:DD$123,'B4-1销售回款【输入】'!$C$4:$C$123,$C53,'B4-1销售回款【输入】'!$D$4:$D$123,$D53,'B4-1销售回款【输入】'!$E$4:$E$123,$E53,'B4-1销售回款【输入】'!$J$4:$J$123,$F53)</f>
        <v>0</v>
      </c>
      <c r="DB53" s="282">
        <f>SUMIFS('B4-1销售回款【输入】'!DE$4:DE$123,'B4-1销售回款【输入】'!$C$4:$C$123,$C53,'B4-1销售回款【输入】'!$D$4:$D$123,$D53,'B4-1销售回款【输入】'!$E$4:$E$123,$E53,'B4-1销售回款【输入】'!$J$4:$J$123,$F53)</f>
        <v>0</v>
      </c>
      <c r="DC53" s="282">
        <f>SUMIFS('B4-1销售回款【输入】'!DF$4:DF$123,'B4-1销售回款【输入】'!$C$4:$C$123,$C53,'B4-1销售回款【输入】'!$D$4:$D$123,$D53,'B4-1销售回款【输入】'!$E$4:$E$123,$E53,'B4-1销售回款【输入】'!$J$4:$J$123,$F53)</f>
        <v>0</v>
      </c>
      <c r="DD53" s="282">
        <f>SUMIFS('B4-1销售回款【输入】'!DG$4:DG$123,'B4-1销售回款【输入】'!$C$4:$C$123,$C53,'B4-1销售回款【输入】'!$D$4:$D$123,$D53,'B4-1销售回款【输入】'!$E$4:$E$123,$E53,'B4-1销售回款【输入】'!$J$4:$J$123,$F53)</f>
        <v>0</v>
      </c>
      <c r="DE53" s="282">
        <f>SUMIFS('B4-1销售回款【输入】'!DH$4:DH$123,'B4-1销售回款【输入】'!$C$4:$C$123,$C53,'B4-1销售回款【输入】'!$D$4:$D$123,$D53,'B4-1销售回款【输入】'!$E$4:$E$123,$E53,'B4-1销售回款【输入】'!$J$4:$J$123,$F53)</f>
        <v>0</v>
      </c>
      <c r="DF53" s="282">
        <f>SUMIFS('B4-1销售回款【输入】'!DI$4:DI$123,'B4-1销售回款【输入】'!$C$4:$C$123,$C53,'B4-1销售回款【输入】'!$D$4:$D$123,$D53,'B4-1销售回款【输入】'!$E$4:$E$123,$E53,'B4-1销售回款【输入】'!$J$4:$J$123,$F53)</f>
        <v>0</v>
      </c>
      <c r="DG53" s="282">
        <f>SUMIFS('B4-1销售回款【输入】'!DJ$4:DJ$123,'B4-1销售回款【输入】'!$C$4:$C$123,$C53,'B4-1销售回款【输入】'!$D$4:$D$123,$D53,'B4-1销售回款【输入】'!$E$4:$E$123,$E53,'B4-1销售回款【输入】'!$J$4:$J$123,$F53)</f>
        <v>0</v>
      </c>
      <c r="DH53" s="282">
        <f>SUMIFS('B4-1销售回款【输入】'!DK$4:DK$123,'B4-1销售回款【输入】'!$C$4:$C$123,$C53,'B4-1销售回款【输入】'!$D$4:$D$123,$D53,'B4-1销售回款【输入】'!$E$4:$E$123,$E53,'B4-1销售回款【输入】'!$J$4:$J$123,$F53)</f>
        <v>0</v>
      </c>
      <c r="DI53" s="282">
        <f>SUMIFS('B4-1销售回款【输入】'!DL$4:DL$123,'B4-1销售回款【输入】'!$C$4:$C$123,$C53,'B4-1销售回款【输入】'!$D$4:$D$123,$D53,'B4-1销售回款【输入】'!$E$4:$E$123,$E53,'B4-1销售回款【输入】'!$J$4:$J$123,$F53)</f>
        <v>0</v>
      </c>
      <c r="DJ53" s="282">
        <f>SUMIFS('B4-1销售回款【输入】'!DM$4:DM$123,'B4-1销售回款【输入】'!$C$4:$C$123,$C53,'B4-1销售回款【输入】'!$D$4:$D$123,$D53,'B4-1销售回款【输入】'!$E$4:$E$123,$E53,'B4-1销售回款【输入】'!$J$4:$J$123,$F53)</f>
        <v>0</v>
      </c>
      <c r="DK53" s="282">
        <f>SUMIFS('B4-1销售回款【输入】'!DN$4:DN$123,'B4-1销售回款【输入】'!$C$4:$C$123,$C53,'B4-1销售回款【输入】'!$D$4:$D$123,$D53,'B4-1销售回款【输入】'!$E$4:$E$123,$E53,'B4-1销售回款【输入】'!$J$4:$J$123,$F53)</f>
        <v>0</v>
      </c>
      <c r="DL53" s="282">
        <f>SUMIFS('B4-1销售回款【输入】'!DO$4:DO$123,'B4-1销售回款【输入】'!$C$4:$C$123,$C53,'B4-1销售回款【输入】'!$D$4:$D$123,$D53,'B4-1销售回款【输入】'!$E$4:$E$123,$E53,'B4-1销售回款【输入】'!$J$4:$J$123,$F53)</f>
        <v>0</v>
      </c>
      <c r="DM53" s="282">
        <f>SUMIFS('B4-1销售回款【输入】'!DP$4:DP$123,'B4-1销售回款【输入】'!$C$4:$C$123,$C53,'B4-1销售回款【输入】'!$D$4:$D$123,$D53,'B4-1销售回款【输入】'!$E$4:$E$123,$E53,'B4-1销售回款【输入】'!$J$4:$J$123,$F53)</f>
        <v>0</v>
      </c>
      <c r="DN53" s="282">
        <f>SUMIFS('B4-1销售回款【输入】'!DQ$4:DQ$123,'B4-1销售回款【输入】'!$C$4:$C$123,$C53,'B4-1销售回款【输入】'!$D$4:$D$123,$D53,'B4-1销售回款【输入】'!$E$4:$E$123,$E53,'B4-1销售回款【输入】'!$J$4:$J$123,$F53)</f>
        <v>0</v>
      </c>
      <c r="DO53" s="282">
        <f>SUMIFS('B4-1销售回款【输入】'!DR$4:DR$123,'B4-1销售回款【输入】'!$C$4:$C$123,$C53,'B4-1销售回款【输入】'!$D$4:$D$123,$D53,'B4-1销售回款【输入】'!$E$4:$E$123,$E53,'B4-1销售回款【输入】'!$J$4:$J$123,$F53)</f>
        <v>0</v>
      </c>
      <c r="DP53" s="282">
        <f>SUMIFS('B4-1销售回款【输入】'!DS$4:DS$123,'B4-1销售回款【输入】'!$C$4:$C$123,$C53,'B4-1销售回款【输入】'!$D$4:$D$123,$D53,'B4-1销售回款【输入】'!$E$4:$E$123,$E53,'B4-1销售回款【输入】'!$J$4:$J$123,$F53)</f>
        <v>0</v>
      </c>
      <c r="DQ53" s="282">
        <f>SUMIFS('B4-1销售回款【输入】'!DT$4:DT$123,'B4-1销售回款【输入】'!$C$4:$C$123,$C53,'B4-1销售回款【输入】'!$D$4:$D$123,$D53,'B4-1销售回款【输入】'!$E$4:$E$123,$E53,'B4-1销售回款【输入】'!$J$4:$J$123,$F53)</f>
        <v>0</v>
      </c>
      <c r="DR53" s="282">
        <f>SUMIFS('B4-1销售回款【输入】'!DU$4:DU$123,'B4-1销售回款【输入】'!$C$4:$C$123,$C53,'B4-1销售回款【输入】'!$D$4:$D$123,$D53,'B4-1销售回款【输入】'!$E$4:$E$123,$E53,'B4-1销售回款【输入】'!$J$4:$J$123,$F53)</f>
        <v>0</v>
      </c>
      <c r="DS53" s="282">
        <f>SUMIFS('B4-1销售回款【输入】'!DV$4:DV$123,'B4-1销售回款【输入】'!$C$4:$C$123,$C53,'B4-1销售回款【输入】'!$D$4:$D$123,$D53,'B4-1销售回款【输入】'!$E$4:$E$123,$E53,'B4-1销售回款【输入】'!$J$4:$J$123,$F53)</f>
        <v>0</v>
      </c>
      <c r="DT53" s="282">
        <f>SUMIFS('B4-1销售回款【输入】'!DW$4:DW$123,'B4-1销售回款【输入】'!$C$4:$C$123,$C53,'B4-1销售回款【输入】'!$D$4:$D$123,$D53,'B4-1销售回款【输入】'!$E$4:$E$123,$E53,'B4-1销售回款【输入】'!$J$4:$J$123,$F53)</f>
        <v>0</v>
      </c>
      <c r="DU53" s="282">
        <f>SUMIFS('B4-1销售回款【输入】'!DX$4:DX$123,'B4-1销售回款【输入】'!$C$4:$C$123,$C53,'B4-1销售回款【输入】'!$D$4:$D$123,$D53,'B4-1销售回款【输入】'!$E$4:$E$123,$E53,'B4-1销售回款【输入】'!$J$4:$J$123,$F53)</f>
        <v>0</v>
      </c>
      <c r="DV53" s="282">
        <f>SUMIFS('B4-1销售回款【输入】'!DY$4:DY$123,'B4-1销售回款【输入】'!$C$4:$C$123,$C53,'B4-1销售回款【输入】'!$D$4:$D$123,$D53,'B4-1销售回款【输入】'!$E$4:$E$123,$E53,'B4-1销售回款【输入】'!$J$4:$J$123,$F53)</f>
        <v>0</v>
      </c>
      <c r="DW53" s="282">
        <f>SUMIFS('B4-1销售回款【输入】'!DZ$4:DZ$123,'B4-1销售回款【输入】'!$C$4:$C$123,$C53,'B4-1销售回款【输入】'!$D$4:$D$123,$D53,'B4-1销售回款【输入】'!$E$4:$E$123,$E53,'B4-1销售回款【输入】'!$J$4:$J$123,$F53)</f>
        <v>0</v>
      </c>
      <c r="DX53" s="282">
        <f>SUMIFS('B4-1销售回款【输入】'!EA$4:EA$123,'B4-1销售回款【输入】'!$C$4:$C$123,$C53,'B4-1销售回款【输入】'!$D$4:$D$123,$D53,'B4-1销售回款【输入】'!$E$4:$E$123,$E53,'B4-1销售回款【输入】'!$J$4:$J$123,$F53)</f>
        <v>0</v>
      </c>
      <c r="DY53" s="282">
        <f>SUMIFS('B4-1销售回款【输入】'!EB$4:EB$123,'B4-1销售回款【输入】'!$C$4:$C$123,$C53,'B4-1销售回款【输入】'!$D$4:$D$123,$D53,'B4-1销售回款【输入】'!$E$4:$E$123,$E53,'B4-1销售回款【输入】'!$J$4:$J$123,$F53)</f>
        <v>0</v>
      </c>
      <c r="DZ53" s="282">
        <f>SUMIFS('B4-1销售回款【输入】'!EC$4:EC$123,'B4-1销售回款【输入】'!$C$4:$C$123,$C53,'B4-1销售回款【输入】'!$D$4:$D$123,$D53,'B4-1销售回款【输入】'!$E$4:$E$123,$E53,'B4-1销售回款【输入】'!$J$4:$J$123,$F53)</f>
        <v>0</v>
      </c>
      <c r="EA53" s="282">
        <f>SUMIFS('B4-1销售回款【输入】'!ED$4:ED$123,'B4-1销售回款【输入】'!$C$4:$C$123,$C53,'B4-1销售回款【输入】'!$D$4:$D$123,$D53,'B4-1销售回款【输入】'!$E$4:$E$123,$E53,'B4-1销售回款【输入】'!$J$4:$J$123,$F53)</f>
        <v>0</v>
      </c>
      <c r="EB53" s="282">
        <f>SUMIFS('B4-1销售回款【输入】'!EE$4:EE$123,'B4-1销售回款【输入】'!$C$4:$C$123,$C53,'B4-1销售回款【输入】'!$D$4:$D$123,$D53,'B4-1销售回款【输入】'!$E$4:$E$123,$E53,'B4-1销售回款【输入】'!$J$4:$J$123,$F53)</f>
        <v>0</v>
      </c>
      <c r="EC53" s="282">
        <f>SUMIFS('B4-1销售回款【输入】'!EF$4:EF$123,'B4-1销售回款【输入】'!$C$4:$C$123,$C53,'B4-1销售回款【输入】'!$D$4:$D$123,$D53,'B4-1销售回款【输入】'!$E$4:$E$123,$E53,'B4-1销售回款【输入】'!$J$4:$J$123,$F53)</f>
        <v>0</v>
      </c>
      <c r="ED53" s="284">
        <f>SUMIFS('B4-1销售回款【输入】'!EG$4:EG$123,'B4-1销售回款【输入】'!$C$4:$C$123,$C53,'B4-1销售回款【输入】'!$D$4:$D$123,$D53,'B4-1销售回款【输入】'!$E$4:$E$123,$E53,'B4-1销售回款【输入】'!$J$4:$J$123,$F53)</f>
        <v>0</v>
      </c>
    </row>
    <row r="54" spans="2:134" ht="16.05" customHeight="1" x14ac:dyDescent="0.25">
      <c r="B54" s="1043" t="str">
        <f>B53</f>
        <v/>
      </c>
      <c r="C54" s="159" t="str">
        <f t="shared" si="676"/>
        <v/>
      </c>
      <c r="D54" s="159" t="str">
        <f t="shared" si="29"/>
        <v/>
      </c>
      <c r="E54" s="159" t="str">
        <f t="shared" si="30"/>
        <v/>
      </c>
      <c r="F54" s="149" t="s">
        <v>350</v>
      </c>
      <c r="G54" s="171" t="s">
        <v>355</v>
      </c>
      <c r="H54" s="992"/>
      <c r="I54" s="282"/>
      <c r="J54" s="986" t="s">
        <v>391</v>
      </c>
      <c r="K54" s="461"/>
      <c r="L54" s="297">
        <f>IFERROR(SUM($L51:L51)/$J51,0)</f>
        <v>0</v>
      </c>
      <c r="M54" s="291">
        <f>IFERROR(SUM($L51:M51)/$J51,0)</f>
        <v>0</v>
      </c>
      <c r="N54" s="291">
        <f>IFERROR(SUM($L51:N51)/$J51,0)</f>
        <v>0</v>
      </c>
      <c r="O54" s="291">
        <f>IFERROR(SUM($L51:O51)/$J51,0)</f>
        <v>0</v>
      </c>
      <c r="P54" s="291">
        <f>IFERROR(SUM($L51:P51)/$J51,0)</f>
        <v>0</v>
      </c>
      <c r="Q54" s="291">
        <f>IFERROR(SUM($L51:Q51)/$J51,0)</f>
        <v>0</v>
      </c>
      <c r="R54" s="291">
        <f>IFERROR(SUM($L51:R51)/$J51,0)</f>
        <v>0</v>
      </c>
      <c r="S54" s="291">
        <f>IFERROR(SUM($L51:S51)/$J51,0)</f>
        <v>0</v>
      </c>
      <c r="T54" s="291">
        <f>IFERROR(SUM($L51:T51)/$J51,0)</f>
        <v>0</v>
      </c>
      <c r="U54" s="292">
        <f>IFERROR(SUM($L51:U51)/$J51,0)</f>
        <v>0</v>
      </c>
      <c r="V54" s="290">
        <f>IFERROR(SUM($V51:V51)/$J51,0)</f>
        <v>0</v>
      </c>
      <c r="W54" s="291">
        <f>IFERROR(SUM($V51:W51)/$J51,0)</f>
        <v>0</v>
      </c>
      <c r="X54" s="291">
        <f>IFERROR(SUM($V51:X51)/$J51,0)</f>
        <v>0</v>
      </c>
      <c r="Y54" s="291">
        <f>IFERROR(SUM($V51:Y51)/$J51,0)</f>
        <v>0</v>
      </c>
      <c r="Z54" s="291">
        <f>IFERROR(SUM($V51:Z51)/$J51,0)</f>
        <v>0</v>
      </c>
      <c r="AA54" s="291">
        <f>IFERROR(SUM($V51:AA51)/$J51,0)</f>
        <v>0</v>
      </c>
      <c r="AB54" s="291">
        <f>IFERROR(SUM($V51:AB51)/$J51,0)</f>
        <v>0</v>
      </c>
      <c r="AC54" s="291">
        <f>IFERROR(SUM($V51:AC51)/$J51,0)</f>
        <v>0</v>
      </c>
      <c r="AD54" s="291">
        <f>IFERROR(SUM($V51:AD51)/$J51,0)</f>
        <v>0</v>
      </c>
      <c r="AE54" s="291">
        <f>IFERROR(SUM($V51:AE51)/$J51,0)</f>
        <v>0</v>
      </c>
      <c r="AF54" s="291">
        <f>IFERROR(SUM($V51:AF51)/$J51,0)</f>
        <v>0</v>
      </c>
      <c r="AG54" s="291">
        <f>IFERROR(SUM($V51:AG51)/$J51,0)</f>
        <v>0</v>
      </c>
      <c r="AH54" s="291">
        <f>IFERROR(SUM($V51:AH51)/$J51,0)</f>
        <v>0</v>
      </c>
      <c r="AI54" s="291">
        <f>IFERROR(SUM($V51:AI51)/$J51,0)</f>
        <v>0</v>
      </c>
      <c r="AJ54" s="291">
        <f>IFERROR(SUM($V51:AJ51)/$J51,0)</f>
        <v>0</v>
      </c>
      <c r="AK54" s="291">
        <f>IFERROR(SUM($V51:AK51)/$J51,0)</f>
        <v>0</v>
      </c>
      <c r="AL54" s="291">
        <f>IFERROR(SUM($V51:AL51)/$J51,0)</f>
        <v>0</v>
      </c>
      <c r="AM54" s="291">
        <f>IFERROR(SUM($V51:AM51)/$J51,0)</f>
        <v>0</v>
      </c>
      <c r="AN54" s="291">
        <f>IFERROR(SUM($V51:AN51)/$J51,0)</f>
        <v>0</v>
      </c>
      <c r="AO54" s="291">
        <f>IFERROR(SUM($V51:AO51)/$J51,0)</f>
        <v>0</v>
      </c>
      <c r="AP54" s="291">
        <f>IFERROR(SUM($V51:AP51)/$J51,0)</f>
        <v>0</v>
      </c>
      <c r="AQ54" s="291">
        <f>IFERROR(SUM($V51:AQ51)/$J51,0)</f>
        <v>0</v>
      </c>
      <c r="AR54" s="291">
        <f>IFERROR(SUM($V51:AR51)/$J51,0)</f>
        <v>0</v>
      </c>
      <c r="AS54" s="291">
        <f>IFERROR(SUM($V51:AS51)/$J51,0)</f>
        <v>0</v>
      </c>
      <c r="AT54" s="291">
        <f>IFERROR(SUM($V51:AT51)/$J51,0)</f>
        <v>0</v>
      </c>
      <c r="AU54" s="291">
        <f>IFERROR(SUM($V51:AU51)/$J51,0)</f>
        <v>0</v>
      </c>
      <c r="AV54" s="291">
        <f>IFERROR(SUM($V51:AV51)/$J51,0)</f>
        <v>0</v>
      </c>
      <c r="AW54" s="291">
        <f>IFERROR(SUM($V51:AW51)/$J51,0)</f>
        <v>0</v>
      </c>
      <c r="AX54" s="291">
        <f>IFERROR(SUM($V51:AX51)/$J51,0)</f>
        <v>0</v>
      </c>
      <c r="AY54" s="291">
        <f>IFERROR(SUM($V51:AY51)/$J51,0)</f>
        <v>0</v>
      </c>
      <c r="AZ54" s="291">
        <f>IFERROR(SUM($V51:AZ51)/$J51,0)</f>
        <v>0</v>
      </c>
      <c r="BA54" s="291">
        <f>IFERROR(SUM($V51:BA51)/$J51,0)</f>
        <v>0</v>
      </c>
      <c r="BB54" s="291">
        <f>IFERROR(SUM($V51:BB51)/$J51,0)</f>
        <v>0</v>
      </c>
      <c r="BC54" s="291">
        <f>IFERROR(SUM($V51:BC51)/$J51,0)</f>
        <v>0</v>
      </c>
      <c r="BD54" s="291">
        <f>IFERROR(SUM($V51:BD51)/$J51,0)</f>
        <v>0</v>
      </c>
      <c r="BE54" s="291">
        <f>IFERROR(SUM($V51:BE51)/$J51,0)</f>
        <v>0</v>
      </c>
      <c r="BF54" s="291">
        <f>IFERROR(SUM($V51:BF51)/$J51,0)</f>
        <v>0</v>
      </c>
      <c r="BG54" s="291">
        <f>IFERROR(SUM($V51:BG51)/$J51,0)</f>
        <v>0</v>
      </c>
      <c r="BH54" s="291">
        <f>IFERROR(SUM($V51:BH51)/$J51,0)</f>
        <v>0</v>
      </c>
      <c r="BI54" s="291">
        <f>IFERROR(SUM($V51:BI51)/$J51,0)</f>
        <v>0</v>
      </c>
      <c r="BJ54" s="291">
        <f>IFERROR(SUM($V51:BJ51)/$J51,0)</f>
        <v>0</v>
      </c>
      <c r="BK54" s="291">
        <f>IFERROR(SUM($V51:BK51)/$J51,0)</f>
        <v>0</v>
      </c>
      <c r="BL54" s="291">
        <f>IFERROR(SUM($V51:BL51)/$J51,0)</f>
        <v>0</v>
      </c>
      <c r="BM54" s="291">
        <f>IFERROR(SUM($V51:BM51)/$J51,0)</f>
        <v>0</v>
      </c>
      <c r="BN54" s="291">
        <f>IFERROR(SUM($V51:BN51)/$J51,0)</f>
        <v>0</v>
      </c>
      <c r="BO54" s="291">
        <f>IFERROR(SUM($V51:BO51)/$J51,0)</f>
        <v>0</v>
      </c>
      <c r="BP54" s="291">
        <f>IFERROR(SUM($V51:BP51)/$J51,0)</f>
        <v>0</v>
      </c>
      <c r="BQ54" s="291">
        <f>IFERROR(SUM($V51:BQ51)/$J51,0)</f>
        <v>0</v>
      </c>
      <c r="BR54" s="291">
        <f>IFERROR(SUM($V51:BR51)/$J51,0)</f>
        <v>0</v>
      </c>
      <c r="BS54" s="291">
        <f>IFERROR(SUM($V51:BS51)/$J51,0)</f>
        <v>0</v>
      </c>
      <c r="BT54" s="291">
        <f>IFERROR(SUM($V51:BT51)/$J51,0)</f>
        <v>0</v>
      </c>
      <c r="BU54" s="291">
        <f>IFERROR(SUM($V51:BU51)/$J51,0)</f>
        <v>0</v>
      </c>
      <c r="BV54" s="291">
        <f>IFERROR(SUM($V51:BV51)/$J51,0)</f>
        <v>0</v>
      </c>
      <c r="BW54" s="291">
        <f>IFERROR(SUM($V51:BW51)/$J51,0)</f>
        <v>0</v>
      </c>
      <c r="BX54" s="291">
        <f>IFERROR(SUM($V51:BX51)/$J51,0)</f>
        <v>0</v>
      </c>
      <c r="BY54" s="291">
        <f>IFERROR(SUM($V51:BY51)/$J51,0)</f>
        <v>0</v>
      </c>
      <c r="BZ54" s="291">
        <f>IFERROR(SUM($V51:BZ51)/$J51,0)</f>
        <v>0</v>
      </c>
      <c r="CA54" s="291">
        <f>IFERROR(SUM($V51:CA51)/$J51,0)</f>
        <v>0</v>
      </c>
      <c r="CB54" s="291">
        <f>IFERROR(SUM($V51:CB51)/$J51,0)</f>
        <v>0</v>
      </c>
      <c r="CC54" s="291">
        <f>IFERROR(SUM($V51:CC51)/$J51,0)</f>
        <v>0</v>
      </c>
      <c r="CD54" s="291">
        <f>IFERROR(SUM($V51:CD51)/$J51,0)</f>
        <v>0</v>
      </c>
      <c r="CE54" s="291">
        <f>IFERROR(SUM($V51:CE51)/$J51,0)</f>
        <v>0</v>
      </c>
      <c r="CF54" s="291">
        <f>IFERROR(SUM($V51:CF51)/$J51,0)</f>
        <v>0</v>
      </c>
      <c r="CG54" s="291">
        <f>IFERROR(SUM($V51:CG51)/$J51,0)</f>
        <v>0</v>
      </c>
      <c r="CH54" s="291">
        <f>IFERROR(SUM($V51:CH51)/$J51,0)</f>
        <v>0</v>
      </c>
      <c r="CI54" s="291">
        <f>IFERROR(SUM($V51:CI51)/$J51,0)</f>
        <v>0</v>
      </c>
      <c r="CJ54" s="291">
        <f>IFERROR(SUM($V51:CJ51)/$J51,0)</f>
        <v>0</v>
      </c>
      <c r="CK54" s="291">
        <f>IFERROR(SUM($V51:CK51)/$J51,0)</f>
        <v>0</v>
      </c>
      <c r="CL54" s="291">
        <f>IFERROR(SUM($V51:CL51)/$J51,0)</f>
        <v>0</v>
      </c>
      <c r="CM54" s="291">
        <f>IFERROR(SUM($V51:CM51)/$J51,0)</f>
        <v>0</v>
      </c>
      <c r="CN54" s="291">
        <f>IFERROR(SUM($V51:CN51)/$J51,0)</f>
        <v>0</v>
      </c>
      <c r="CO54" s="291">
        <f>IFERROR(SUM($V51:CO51)/$J51,0)</f>
        <v>0</v>
      </c>
      <c r="CP54" s="291">
        <f>IFERROR(SUM($V51:CP51)/$J51,0)</f>
        <v>0</v>
      </c>
      <c r="CQ54" s="291">
        <f>IFERROR(SUM($V51:CQ51)/$J51,0)</f>
        <v>0</v>
      </c>
      <c r="CR54" s="291">
        <f>IFERROR(SUM($V51:CR51)/$J51,0)</f>
        <v>0</v>
      </c>
      <c r="CS54" s="291">
        <f>IFERROR(SUM($V51:CS51)/$J51,0)</f>
        <v>0</v>
      </c>
      <c r="CT54" s="291">
        <f>IFERROR(SUM($V51:CT51)/$J51,0)</f>
        <v>0</v>
      </c>
      <c r="CU54" s="291">
        <f>IFERROR(SUM($V51:CU51)/$J51,0)</f>
        <v>0</v>
      </c>
      <c r="CV54" s="291">
        <f>IFERROR(SUM($V51:CV51)/$J51,0)</f>
        <v>0</v>
      </c>
      <c r="CW54" s="291">
        <f>IFERROR(SUM($V51:CW51)/$J51,0)</f>
        <v>0</v>
      </c>
      <c r="CX54" s="291">
        <f>IFERROR(SUM($V51:CX51)/$J51,0)</f>
        <v>0</v>
      </c>
      <c r="CY54" s="291">
        <f>IFERROR(SUM($V51:CY51)/$J51,0)</f>
        <v>0</v>
      </c>
      <c r="CZ54" s="291">
        <f>IFERROR(SUM($V51:CZ51)/$J51,0)</f>
        <v>0</v>
      </c>
      <c r="DA54" s="291">
        <f>IFERROR(SUM($V51:DA51)/$J51,0)</f>
        <v>0</v>
      </c>
      <c r="DB54" s="291">
        <f>IFERROR(SUM($V51:DB51)/$J51,0)</f>
        <v>0</v>
      </c>
      <c r="DC54" s="291">
        <f>IFERROR(SUM($V51:DC51)/$J51,0)</f>
        <v>0</v>
      </c>
      <c r="DD54" s="291">
        <f>IFERROR(SUM($V51:DD51)/$J51,0)</f>
        <v>0</v>
      </c>
      <c r="DE54" s="291">
        <f>IFERROR(SUM($V51:DE51)/$J51,0)</f>
        <v>0</v>
      </c>
      <c r="DF54" s="291">
        <f>IFERROR(SUM($V51:DF51)/$J51,0)</f>
        <v>0</v>
      </c>
      <c r="DG54" s="291">
        <f>IFERROR(SUM($V51:DG51)/$J51,0)</f>
        <v>0</v>
      </c>
      <c r="DH54" s="291">
        <f>IFERROR(SUM($V51:DH51)/$J51,0)</f>
        <v>0</v>
      </c>
      <c r="DI54" s="291">
        <f>IFERROR(SUM($V51:DI51)/$J51,0)</f>
        <v>0</v>
      </c>
      <c r="DJ54" s="291">
        <f>IFERROR(SUM($V51:DJ51)/$J51,0)</f>
        <v>0</v>
      </c>
      <c r="DK54" s="291">
        <f>IFERROR(SUM($V51:DK51)/$J51,0)</f>
        <v>0</v>
      </c>
      <c r="DL54" s="291">
        <f>IFERROR(SUM($V51:DL51)/$J51,0)</f>
        <v>0</v>
      </c>
      <c r="DM54" s="291">
        <f>IFERROR(SUM($V51:DM51)/$J51,0)</f>
        <v>0</v>
      </c>
      <c r="DN54" s="291">
        <f>IFERROR(SUM($V51:DN51)/$J51,0)</f>
        <v>0</v>
      </c>
      <c r="DO54" s="291">
        <f>IFERROR(SUM($V51:DO51)/$J51,0)</f>
        <v>0</v>
      </c>
      <c r="DP54" s="291">
        <f>IFERROR(SUM($V51:DP51)/$J51,0)</f>
        <v>0</v>
      </c>
      <c r="DQ54" s="291">
        <f>IFERROR(SUM($V51:DQ51)/$J51,0)</f>
        <v>0</v>
      </c>
      <c r="DR54" s="291">
        <f>IFERROR(SUM($V51:DR51)/$J51,0)</f>
        <v>0</v>
      </c>
      <c r="DS54" s="291">
        <f>IFERROR(SUM($V51:DS51)/$J51,0)</f>
        <v>0</v>
      </c>
      <c r="DT54" s="291">
        <f>IFERROR(SUM($V51:DT51)/$J51,0)</f>
        <v>0</v>
      </c>
      <c r="DU54" s="291">
        <f>IFERROR(SUM($V51:DU51)/$J51,0)</f>
        <v>0</v>
      </c>
      <c r="DV54" s="291">
        <f>IFERROR(SUM($V51:DV51)/$J51,0)</f>
        <v>0</v>
      </c>
      <c r="DW54" s="291">
        <f>IFERROR(SUM($V51:DW51)/$J51,0)</f>
        <v>0</v>
      </c>
      <c r="DX54" s="291">
        <f>IFERROR(SUM($V51:DX51)/$J51,0)</f>
        <v>0</v>
      </c>
      <c r="DY54" s="291">
        <f>IFERROR(SUM($V51:DY51)/$J51,0)</f>
        <v>0</v>
      </c>
      <c r="DZ54" s="291">
        <f>IFERROR(SUM($V51:DZ51)/$J51,0)</f>
        <v>0</v>
      </c>
      <c r="EA54" s="291">
        <f>IFERROR(SUM($V51:EA51)/$J51,0)</f>
        <v>0</v>
      </c>
      <c r="EB54" s="291">
        <f>IFERROR(SUM($V51:EB51)/$J51,0)</f>
        <v>0</v>
      </c>
      <c r="EC54" s="291">
        <f>IFERROR(SUM($V51:EC51)/$J51,0)</f>
        <v>0</v>
      </c>
      <c r="ED54" s="292">
        <f>IFERROR(SUM($V51:ED51)/$J51,0)</f>
        <v>0</v>
      </c>
    </row>
    <row r="55" spans="2:134" ht="16.05" customHeight="1" thickBot="1" x14ac:dyDescent="0.3">
      <c r="B55" s="1044" t="str">
        <f>B54</f>
        <v/>
      </c>
      <c r="C55" s="289" t="str">
        <f t="shared" si="676"/>
        <v/>
      </c>
      <c r="D55" s="289" t="str">
        <f t="shared" si="29"/>
        <v/>
      </c>
      <c r="E55" s="289" t="str">
        <f t="shared" si="30"/>
        <v/>
      </c>
      <c r="F55" s="240" t="s">
        <v>351</v>
      </c>
      <c r="G55" s="254" t="s">
        <v>355</v>
      </c>
      <c r="H55" s="993"/>
      <c r="I55" s="286"/>
      <c r="J55" s="987" t="s">
        <v>391</v>
      </c>
      <c r="K55" s="462"/>
      <c r="L55" s="298">
        <f>IFERROR(SUM($L53:L53)/SUM($L51:L51),0)</f>
        <v>0</v>
      </c>
      <c r="M55" s="294">
        <f>IFERROR(SUM($L53:M53)/SUM($L51:M51),0)</f>
        <v>0</v>
      </c>
      <c r="N55" s="294">
        <f>IFERROR(SUM($L53:N53)/SUM($L51:N51),0)</f>
        <v>0</v>
      </c>
      <c r="O55" s="294">
        <f>IFERROR(SUM($L53:O53)/SUM($L51:O51),0)</f>
        <v>0</v>
      </c>
      <c r="P55" s="294">
        <f>IFERROR(SUM($L53:P53)/SUM($L51:P51),0)</f>
        <v>0</v>
      </c>
      <c r="Q55" s="294">
        <f>IFERROR(SUM($L53:Q53)/SUM($L51:Q51),0)</f>
        <v>0</v>
      </c>
      <c r="R55" s="294">
        <f>IFERROR(SUM($L53:R53)/SUM($L51:R51),0)</f>
        <v>0</v>
      </c>
      <c r="S55" s="294">
        <f>IFERROR(SUM($L53:S53)/SUM($L51:S51),0)</f>
        <v>0</v>
      </c>
      <c r="T55" s="294">
        <f>IFERROR(SUM($L53:T53)/SUM($L51:T51),0)</f>
        <v>0</v>
      </c>
      <c r="U55" s="295">
        <f>IFERROR(SUM($L53:U53)/SUM($L51:U51),0)</f>
        <v>0</v>
      </c>
      <c r="V55" s="293">
        <f>IFERROR(SUM($V53:V53)/SUM($V51:V51),0)</f>
        <v>0</v>
      </c>
      <c r="W55" s="294">
        <f>IFERROR(SUM($V53:W53)/SUM($V51:W51),0)</f>
        <v>0</v>
      </c>
      <c r="X55" s="294">
        <f>IFERROR(SUM($V53:X53)/SUM($V51:X51),0)</f>
        <v>0</v>
      </c>
      <c r="Y55" s="294">
        <f>IFERROR(SUM($V53:Y53)/SUM($V51:Y51),0)</f>
        <v>0</v>
      </c>
      <c r="Z55" s="294">
        <f>IFERROR(SUM($V53:Z53)/SUM($V51:Z51),0)</f>
        <v>0</v>
      </c>
      <c r="AA55" s="294">
        <f>IFERROR(SUM($V53:AA53)/SUM($V51:AA51),0)</f>
        <v>0</v>
      </c>
      <c r="AB55" s="294">
        <f>IFERROR(SUM($V53:AB53)/SUM($V51:AB51),0)</f>
        <v>0</v>
      </c>
      <c r="AC55" s="294">
        <f>IFERROR(SUM($V53:AC53)/SUM($V51:AC51),0)</f>
        <v>0</v>
      </c>
      <c r="AD55" s="294">
        <f>IFERROR(SUM($V53:AD53)/SUM($V51:AD51),0)</f>
        <v>0</v>
      </c>
      <c r="AE55" s="294">
        <f>IFERROR(SUM($V53:AE53)/SUM($V51:AE51),0)</f>
        <v>0</v>
      </c>
      <c r="AF55" s="294">
        <f>IFERROR(SUM($V53:AF53)/SUM($V51:AF51),0)</f>
        <v>0</v>
      </c>
      <c r="AG55" s="294">
        <f>IFERROR(SUM($V53:AG53)/SUM($V51:AG51),0)</f>
        <v>0</v>
      </c>
      <c r="AH55" s="294">
        <f>IFERROR(SUM($V53:AH53)/SUM($V51:AH51),0)</f>
        <v>0</v>
      </c>
      <c r="AI55" s="294">
        <f>IFERROR(SUM($V53:AI53)/SUM($V51:AI51),0)</f>
        <v>0</v>
      </c>
      <c r="AJ55" s="294">
        <f>IFERROR(SUM($V53:AJ53)/SUM($V51:AJ51),0)</f>
        <v>0</v>
      </c>
      <c r="AK55" s="294">
        <f>IFERROR(SUM($V53:AK53)/SUM($V51:AK51),0)</f>
        <v>0</v>
      </c>
      <c r="AL55" s="294">
        <f>IFERROR(SUM($V53:AL53)/SUM($V51:AL51),0)</f>
        <v>0</v>
      </c>
      <c r="AM55" s="294">
        <f>IFERROR(SUM($V53:AM53)/SUM($V51:AM51),0)</f>
        <v>0</v>
      </c>
      <c r="AN55" s="294">
        <f>IFERROR(SUM($V53:AN53)/SUM($V51:AN51),0)</f>
        <v>0</v>
      </c>
      <c r="AO55" s="294">
        <f>IFERROR(SUM($V53:AO53)/SUM($V51:AO51),0)</f>
        <v>0</v>
      </c>
      <c r="AP55" s="294">
        <f>IFERROR(SUM($V53:AP53)/SUM($V51:AP51),0)</f>
        <v>0</v>
      </c>
      <c r="AQ55" s="294">
        <f>IFERROR(SUM($V53:AQ53)/SUM($V51:AQ51),0)</f>
        <v>0</v>
      </c>
      <c r="AR55" s="294">
        <f>IFERROR(SUM($V53:AR53)/SUM($V51:AR51),0)</f>
        <v>0</v>
      </c>
      <c r="AS55" s="294">
        <f>IFERROR(SUM($V53:AS53)/SUM($V51:AS51),0)</f>
        <v>0</v>
      </c>
      <c r="AT55" s="294">
        <f>IFERROR(SUM($V53:AT53)/SUM($V51:AT51),0)</f>
        <v>0</v>
      </c>
      <c r="AU55" s="294">
        <f>IFERROR(SUM($V53:AU53)/SUM($V51:AU51),0)</f>
        <v>0</v>
      </c>
      <c r="AV55" s="294">
        <f>IFERROR(SUM($V53:AV53)/SUM($V51:AV51),0)</f>
        <v>0</v>
      </c>
      <c r="AW55" s="294">
        <f>IFERROR(SUM($V53:AW53)/SUM($V51:AW51),0)</f>
        <v>0</v>
      </c>
      <c r="AX55" s="294">
        <f>IFERROR(SUM($V53:AX53)/SUM($V51:AX51),0)</f>
        <v>0</v>
      </c>
      <c r="AY55" s="294">
        <f>IFERROR(SUM($V53:AY53)/SUM($V51:AY51),0)</f>
        <v>0</v>
      </c>
      <c r="AZ55" s="294">
        <f>IFERROR(SUM($V53:AZ53)/SUM($V51:AZ51),0)</f>
        <v>0</v>
      </c>
      <c r="BA55" s="294">
        <f>IFERROR(SUM($V53:BA53)/SUM($V51:BA51),0)</f>
        <v>0</v>
      </c>
      <c r="BB55" s="294">
        <f>IFERROR(SUM($V53:BB53)/SUM($V51:BB51),0)</f>
        <v>0</v>
      </c>
      <c r="BC55" s="294">
        <f>IFERROR(SUM($V53:BC53)/SUM($V51:BC51),0)</f>
        <v>0</v>
      </c>
      <c r="BD55" s="294">
        <f>IFERROR(SUM($V53:BD53)/SUM($V51:BD51),0)</f>
        <v>0</v>
      </c>
      <c r="BE55" s="294">
        <f>IFERROR(SUM($V53:BE53)/SUM($V51:BE51),0)</f>
        <v>0</v>
      </c>
      <c r="BF55" s="294">
        <f>IFERROR(SUM($V53:BF53)/SUM($V51:BF51),0)</f>
        <v>0</v>
      </c>
      <c r="BG55" s="294">
        <f>IFERROR(SUM($V53:BG53)/SUM($V51:BG51),0)</f>
        <v>0</v>
      </c>
      <c r="BH55" s="294">
        <f>IFERROR(SUM($V53:BH53)/SUM($V51:BH51),0)</f>
        <v>0</v>
      </c>
      <c r="BI55" s="294">
        <f>IFERROR(SUM($V53:BI53)/SUM($V51:BI51),0)</f>
        <v>0</v>
      </c>
      <c r="BJ55" s="294">
        <f>IFERROR(SUM($V53:BJ53)/SUM($V51:BJ51),0)</f>
        <v>0</v>
      </c>
      <c r="BK55" s="294">
        <f>IFERROR(SUM($V53:BK53)/SUM($V51:BK51),0)</f>
        <v>0</v>
      </c>
      <c r="BL55" s="294">
        <f>IFERROR(SUM($V53:BL53)/SUM($V51:BL51),0)</f>
        <v>0</v>
      </c>
      <c r="BM55" s="294">
        <f>IFERROR(SUM($V53:BM53)/SUM($V51:BM51),0)</f>
        <v>0</v>
      </c>
      <c r="BN55" s="294">
        <f>IFERROR(SUM($V53:BN53)/SUM($V51:BN51),0)</f>
        <v>0</v>
      </c>
      <c r="BO55" s="294">
        <f>IFERROR(SUM($V53:BO53)/SUM($V51:BO51),0)</f>
        <v>0</v>
      </c>
      <c r="BP55" s="294">
        <f>IFERROR(SUM($V53:BP53)/SUM($V51:BP51),0)</f>
        <v>0</v>
      </c>
      <c r="BQ55" s="294">
        <f>IFERROR(SUM($V53:BQ53)/SUM($V51:BQ51),0)</f>
        <v>0</v>
      </c>
      <c r="BR55" s="294">
        <f>IFERROR(SUM($V53:BR53)/SUM($V51:BR51),0)</f>
        <v>0</v>
      </c>
      <c r="BS55" s="294">
        <f>IFERROR(SUM($V53:BS53)/SUM($V51:BS51),0)</f>
        <v>0</v>
      </c>
      <c r="BT55" s="294">
        <f>IFERROR(SUM($V53:BT53)/SUM($V51:BT51),0)</f>
        <v>0</v>
      </c>
      <c r="BU55" s="294">
        <f>IFERROR(SUM($V53:BU53)/SUM($V51:BU51),0)</f>
        <v>0</v>
      </c>
      <c r="BV55" s="294">
        <f>IFERROR(SUM($V53:BV53)/SUM($V51:BV51),0)</f>
        <v>0</v>
      </c>
      <c r="BW55" s="294">
        <f>IFERROR(SUM($V53:BW53)/SUM($V51:BW51),0)</f>
        <v>0</v>
      </c>
      <c r="BX55" s="294">
        <f>IFERROR(SUM($V53:BX53)/SUM($V51:BX51),0)</f>
        <v>0</v>
      </c>
      <c r="BY55" s="294">
        <f>IFERROR(SUM($V53:BY53)/SUM($V51:BY51),0)</f>
        <v>0</v>
      </c>
      <c r="BZ55" s="294">
        <f>IFERROR(SUM($V53:BZ53)/SUM($V51:BZ51),0)</f>
        <v>0</v>
      </c>
      <c r="CA55" s="294">
        <f>IFERROR(SUM($V53:CA53)/SUM($V51:CA51),0)</f>
        <v>0</v>
      </c>
      <c r="CB55" s="294">
        <f>IFERROR(SUM($V53:CB53)/SUM($V51:CB51),0)</f>
        <v>0</v>
      </c>
      <c r="CC55" s="294">
        <f>IFERROR(SUM($V53:CC53)/SUM($V51:CC51),0)</f>
        <v>0</v>
      </c>
      <c r="CD55" s="294">
        <f>IFERROR(SUM($V53:CD53)/SUM($V51:CD51),0)</f>
        <v>0</v>
      </c>
      <c r="CE55" s="294">
        <f>IFERROR(SUM($V53:CE53)/SUM($V51:CE51),0)</f>
        <v>0</v>
      </c>
      <c r="CF55" s="294">
        <f>IFERROR(SUM($V53:CF53)/SUM($V51:CF51),0)</f>
        <v>0</v>
      </c>
      <c r="CG55" s="294">
        <f>IFERROR(SUM($V53:CG53)/SUM($V51:CG51),0)</f>
        <v>0</v>
      </c>
      <c r="CH55" s="294">
        <f>IFERROR(SUM($V53:CH53)/SUM($V51:CH51),0)</f>
        <v>0</v>
      </c>
      <c r="CI55" s="294">
        <f>IFERROR(SUM($V53:CI53)/SUM($V51:CI51),0)</f>
        <v>0</v>
      </c>
      <c r="CJ55" s="294">
        <f>IFERROR(SUM($V53:CJ53)/SUM($V51:CJ51),0)</f>
        <v>0</v>
      </c>
      <c r="CK55" s="294">
        <f>IFERROR(SUM($V53:CK53)/SUM($V51:CK51),0)</f>
        <v>0</v>
      </c>
      <c r="CL55" s="294">
        <f>IFERROR(SUM($V53:CL53)/SUM($V51:CL51),0)</f>
        <v>0</v>
      </c>
      <c r="CM55" s="294">
        <f>IFERROR(SUM($V53:CM53)/SUM($V51:CM51),0)</f>
        <v>0</v>
      </c>
      <c r="CN55" s="294">
        <f>IFERROR(SUM($V53:CN53)/SUM($V51:CN51),0)</f>
        <v>0</v>
      </c>
      <c r="CO55" s="294">
        <f>IFERROR(SUM($V53:CO53)/SUM($V51:CO51),0)</f>
        <v>0</v>
      </c>
      <c r="CP55" s="294">
        <f>IFERROR(SUM($V53:CP53)/SUM($V51:CP51),0)</f>
        <v>0</v>
      </c>
      <c r="CQ55" s="294">
        <f>IFERROR(SUM($V53:CQ53)/SUM($V51:CQ51),0)</f>
        <v>0</v>
      </c>
      <c r="CR55" s="294">
        <f>IFERROR(SUM($V53:CR53)/SUM($V51:CR51),0)</f>
        <v>0</v>
      </c>
      <c r="CS55" s="294">
        <f>IFERROR(SUM($V53:CS53)/SUM($V51:CS51),0)</f>
        <v>0</v>
      </c>
      <c r="CT55" s="294">
        <f>IFERROR(SUM($V53:CT53)/SUM($V51:CT51),0)</f>
        <v>0</v>
      </c>
      <c r="CU55" s="294">
        <f>IFERROR(SUM($V53:CU53)/SUM($V51:CU51),0)</f>
        <v>0</v>
      </c>
      <c r="CV55" s="294">
        <f>IFERROR(SUM($V53:CV53)/SUM($V51:CV51),0)</f>
        <v>0</v>
      </c>
      <c r="CW55" s="294">
        <f>IFERROR(SUM($V53:CW53)/SUM($V51:CW51),0)</f>
        <v>0</v>
      </c>
      <c r="CX55" s="294">
        <f>IFERROR(SUM($V53:CX53)/SUM($V51:CX51),0)</f>
        <v>0</v>
      </c>
      <c r="CY55" s="294">
        <f>IFERROR(SUM($V53:CY53)/SUM($V51:CY51),0)</f>
        <v>0</v>
      </c>
      <c r="CZ55" s="294">
        <f>IFERROR(SUM($V53:CZ53)/SUM($V51:CZ51),0)</f>
        <v>0</v>
      </c>
      <c r="DA55" s="294">
        <f>IFERROR(SUM($V53:DA53)/SUM($V51:DA51),0)</f>
        <v>0</v>
      </c>
      <c r="DB55" s="294">
        <f>IFERROR(SUM($V53:DB53)/SUM($V51:DB51),0)</f>
        <v>0</v>
      </c>
      <c r="DC55" s="294">
        <f>IFERROR(SUM($V53:DC53)/SUM($V51:DC51),0)</f>
        <v>0</v>
      </c>
      <c r="DD55" s="294">
        <f>IFERROR(SUM($V53:DD53)/SUM($V51:DD51),0)</f>
        <v>0</v>
      </c>
      <c r="DE55" s="294">
        <f>IFERROR(SUM($V53:DE53)/SUM($V51:DE51),0)</f>
        <v>0</v>
      </c>
      <c r="DF55" s="294">
        <f>IFERROR(SUM($V53:DF53)/SUM($V51:DF51),0)</f>
        <v>0</v>
      </c>
      <c r="DG55" s="294">
        <f>IFERROR(SUM($V53:DG53)/SUM($V51:DG51),0)</f>
        <v>0</v>
      </c>
      <c r="DH55" s="294">
        <f>IFERROR(SUM($V53:DH53)/SUM($V51:DH51),0)</f>
        <v>0</v>
      </c>
      <c r="DI55" s="294">
        <f>IFERROR(SUM($V53:DI53)/SUM($V51:DI51),0)</f>
        <v>0</v>
      </c>
      <c r="DJ55" s="294">
        <f>IFERROR(SUM($V53:DJ53)/SUM($V51:DJ51),0)</f>
        <v>0</v>
      </c>
      <c r="DK55" s="294">
        <f>IFERROR(SUM($V53:DK53)/SUM($V51:DK51),0)</f>
        <v>0</v>
      </c>
      <c r="DL55" s="294">
        <f>IFERROR(SUM($V53:DL53)/SUM($V51:DL51),0)</f>
        <v>0</v>
      </c>
      <c r="DM55" s="294">
        <f>IFERROR(SUM($V53:DM53)/SUM($V51:DM51),0)</f>
        <v>0</v>
      </c>
      <c r="DN55" s="294">
        <f>IFERROR(SUM($V53:DN53)/SUM($V51:DN51),0)</f>
        <v>0</v>
      </c>
      <c r="DO55" s="294">
        <f>IFERROR(SUM($V53:DO53)/SUM($V51:DO51),0)</f>
        <v>0</v>
      </c>
      <c r="DP55" s="294">
        <f>IFERROR(SUM($V53:DP53)/SUM($V51:DP51),0)</f>
        <v>0</v>
      </c>
      <c r="DQ55" s="294">
        <f>IFERROR(SUM($V53:DQ53)/SUM($V51:DQ51),0)</f>
        <v>0</v>
      </c>
      <c r="DR55" s="294">
        <f>IFERROR(SUM($V53:DR53)/SUM($V51:DR51),0)</f>
        <v>0</v>
      </c>
      <c r="DS55" s="294">
        <f>IFERROR(SUM($V53:DS53)/SUM($V51:DS51),0)</f>
        <v>0</v>
      </c>
      <c r="DT55" s="294">
        <f>IFERROR(SUM($V53:DT53)/SUM($V51:DT51),0)</f>
        <v>0</v>
      </c>
      <c r="DU55" s="294">
        <f>IFERROR(SUM($V53:DU53)/SUM($V51:DU51),0)</f>
        <v>0</v>
      </c>
      <c r="DV55" s="294">
        <f>IFERROR(SUM($V53:DV53)/SUM($V51:DV51),0)</f>
        <v>0</v>
      </c>
      <c r="DW55" s="294">
        <f>IFERROR(SUM($V53:DW53)/SUM($V51:DW51),0)</f>
        <v>0</v>
      </c>
      <c r="DX55" s="294">
        <f>IFERROR(SUM($V53:DX53)/SUM($V51:DX51),0)</f>
        <v>0</v>
      </c>
      <c r="DY55" s="294">
        <f>IFERROR(SUM($V53:DY53)/SUM($V51:DY51),0)</f>
        <v>0</v>
      </c>
      <c r="DZ55" s="294">
        <f>IFERROR(SUM($V53:DZ53)/SUM($V51:DZ51),0)</f>
        <v>0</v>
      </c>
      <c r="EA55" s="294">
        <f>IFERROR(SUM($V53:EA53)/SUM($V51:EA51),0)</f>
        <v>0</v>
      </c>
      <c r="EB55" s="294">
        <f>IFERROR(SUM($V53:EB53)/SUM($V51:EB51),0)</f>
        <v>0</v>
      </c>
      <c r="EC55" s="294">
        <f>IFERROR(SUM($V53:EC53)/SUM($V51:EC51),0)</f>
        <v>0</v>
      </c>
      <c r="ED55" s="295">
        <f>IFERROR(SUM($V53:ED53)/SUM($V51:ED51),0)</f>
        <v>0</v>
      </c>
    </row>
    <row r="56" spans="2:134" ht="16.05" customHeight="1" x14ac:dyDescent="0.25">
      <c r="B56" s="1042" t="str">
        <f>'B2-规划信息'!AK35</f>
        <v/>
      </c>
      <c r="C56" s="288" t="str">
        <f>IF($B56="","",$B$9)</f>
        <v/>
      </c>
      <c r="D56" s="288" t="str">
        <f>IF($B56="","",VLOOKUP($B56,'B2-规划信息'!$W$28:$Y$47,2,0))</f>
        <v/>
      </c>
      <c r="E56" s="288" t="str">
        <f>IF($B56="","",VLOOKUP($B56,'B2-规划信息'!$W$28:$Y$47,3,0))</f>
        <v/>
      </c>
      <c r="F56" s="239" t="str">
        <f>"签约"&amp;IF(D56="车位","个数","面积")</f>
        <v>签约面积</v>
      </c>
      <c r="G56" s="253" t="s">
        <v>352</v>
      </c>
      <c r="H56" s="991">
        <f>SUMIFS('B4-1销售回款【输入】'!L$4:L$123,'B4-1销售回款【输入】'!$C$4:$C$123,$C56,'B4-1销售回款【输入】'!$D$4:$D$123,$D56,'B4-1销售回款【输入】'!$E$4:$E$123,$E56,'B4-1销售回款【输入】'!$J$4:$J$123,$F56)</f>
        <v>0</v>
      </c>
      <c r="I56" s="278">
        <f>J56-H56</f>
        <v>0</v>
      </c>
      <c r="J56" s="988">
        <f>SUM(V56:ED56)</f>
        <v>0</v>
      </c>
      <c r="K56" s="463">
        <f ca="1">SUM(OFFSET(V56,,,1,MATCH('B1-基本信息'!$C$12,$V$3:$ED$3,1)))</f>
        <v>0</v>
      </c>
      <c r="L56" s="279">
        <f>SUMIF($V$1:$ED$1,L$3,$V56:$ED56)</f>
        <v>0</v>
      </c>
      <c r="M56" s="278">
        <f t="shared" ref="M56:U57" si="800">SUMIF($V$1:$ED$1,M$3,$V56:$ED56)</f>
        <v>0</v>
      </c>
      <c r="N56" s="278">
        <f t="shared" si="800"/>
        <v>0</v>
      </c>
      <c r="O56" s="278">
        <f t="shared" si="800"/>
        <v>0</v>
      </c>
      <c r="P56" s="278">
        <f t="shared" si="800"/>
        <v>0</v>
      </c>
      <c r="Q56" s="278">
        <f t="shared" si="800"/>
        <v>0</v>
      </c>
      <c r="R56" s="278">
        <f t="shared" si="800"/>
        <v>0</v>
      </c>
      <c r="S56" s="278">
        <f t="shared" si="800"/>
        <v>0</v>
      </c>
      <c r="T56" s="278">
        <f t="shared" si="800"/>
        <v>0</v>
      </c>
      <c r="U56" s="280">
        <f t="shared" si="800"/>
        <v>0</v>
      </c>
      <c r="V56" s="281">
        <f>SUMIFS('B4-1销售回款【输入】'!Y$4:Y$123,'B4-1销售回款【输入】'!$C$4:$C$123,$C56,'B4-1销售回款【输入】'!$D$4:$D$123,$D56,'B4-1销售回款【输入】'!$E$4:$E$123,$E56,'B4-1销售回款【输入】'!$J$4:$J$123,$F56)</f>
        <v>0</v>
      </c>
      <c r="W56" s="278">
        <f>SUMIFS('B4-1销售回款【输入】'!Z$4:Z$123,'B4-1销售回款【输入】'!$C$4:$C$123,$C56,'B4-1销售回款【输入】'!$D$4:$D$123,$D56,'B4-1销售回款【输入】'!$E$4:$E$123,$E56,'B4-1销售回款【输入】'!$J$4:$J$123,$F56)</f>
        <v>0</v>
      </c>
      <c r="X56" s="278">
        <f>SUMIFS('B4-1销售回款【输入】'!AA$4:AA$123,'B4-1销售回款【输入】'!$C$4:$C$123,$C56,'B4-1销售回款【输入】'!$D$4:$D$123,$D56,'B4-1销售回款【输入】'!$E$4:$E$123,$E56,'B4-1销售回款【输入】'!$J$4:$J$123,$F56)</f>
        <v>0</v>
      </c>
      <c r="Y56" s="278">
        <f>SUMIFS('B4-1销售回款【输入】'!AB$4:AB$123,'B4-1销售回款【输入】'!$C$4:$C$123,$C56,'B4-1销售回款【输入】'!$D$4:$D$123,$D56,'B4-1销售回款【输入】'!$E$4:$E$123,$E56,'B4-1销售回款【输入】'!$J$4:$J$123,$F56)</f>
        <v>0</v>
      </c>
      <c r="Z56" s="278">
        <f>SUMIFS('B4-1销售回款【输入】'!AC$4:AC$123,'B4-1销售回款【输入】'!$C$4:$C$123,$C56,'B4-1销售回款【输入】'!$D$4:$D$123,$D56,'B4-1销售回款【输入】'!$E$4:$E$123,$E56,'B4-1销售回款【输入】'!$J$4:$J$123,$F56)</f>
        <v>0</v>
      </c>
      <c r="AA56" s="278">
        <f>SUMIFS('B4-1销售回款【输入】'!AD$4:AD$123,'B4-1销售回款【输入】'!$C$4:$C$123,$C56,'B4-1销售回款【输入】'!$D$4:$D$123,$D56,'B4-1销售回款【输入】'!$E$4:$E$123,$E56,'B4-1销售回款【输入】'!$J$4:$J$123,$F56)</f>
        <v>0</v>
      </c>
      <c r="AB56" s="278">
        <f>SUMIFS('B4-1销售回款【输入】'!AE$4:AE$123,'B4-1销售回款【输入】'!$C$4:$C$123,$C56,'B4-1销售回款【输入】'!$D$4:$D$123,$D56,'B4-1销售回款【输入】'!$E$4:$E$123,$E56,'B4-1销售回款【输入】'!$J$4:$J$123,$F56)</f>
        <v>0</v>
      </c>
      <c r="AC56" s="278">
        <f>SUMIFS('B4-1销售回款【输入】'!AF$4:AF$123,'B4-1销售回款【输入】'!$C$4:$C$123,$C56,'B4-1销售回款【输入】'!$D$4:$D$123,$D56,'B4-1销售回款【输入】'!$E$4:$E$123,$E56,'B4-1销售回款【输入】'!$J$4:$J$123,$F56)</f>
        <v>0</v>
      </c>
      <c r="AD56" s="278">
        <f>SUMIFS('B4-1销售回款【输入】'!AG$4:AG$123,'B4-1销售回款【输入】'!$C$4:$C$123,$C56,'B4-1销售回款【输入】'!$D$4:$D$123,$D56,'B4-1销售回款【输入】'!$E$4:$E$123,$E56,'B4-1销售回款【输入】'!$J$4:$J$123,$F56)</f>
        <v>0</v>
      </c>
      <c r="AE56" s="278">
        <f>SUMIFS('B4-1销售回款【输入】'!AH$4:AH$123,'B4-1销售回款【输入】'!$C$4:$C$123,$C56,'B4-1销售回款【输入】'!$D$4:$D$123,$D56,'B4-1销售回款【输入】'!$E$4:$E$123,$E56,'B4-1销售回款【输入】'!$J$4:$J$123,$F56)</f>
        <v>0</v>
      </c>
      <c r="AF56" s="278">
        <f>SUMIFS('B4-1销售回款【输入】'!AI$4:AI$123,'B4-1销售回款【输入】'!$C$4:$C$123,$C56,'B4-1销售回款【输入】'!$D$4:$D$123,$D56,'B4-1销售回款【输入】'!$E$4:$E$123,$E56,'B4-1销售回款【输入】'!$J$4:$J$123,$F56)</f>
        <v>0</v>
      </c>
      <c r="AG56" s="278">
        <f>SUMIFS('B4-1销售回款【输入】'!AJ$4:AJ$123,'B4-1销售回款【输入】'!$C$4:$C$123,$C56,'B4-1销售回款【输入】'!$D$4:$D$123,$D56,'B4-1销售回款【输入】'!$E$4:$E$123,$E56,'B4-1销售回款【输入】'!$J$4:$J$123,$F56)</f>
        <v>0</v>
      </c>
      <c r="AH56" s="278">
        <f>SUMIFS('B4-1销售回款【输入】'!AK$4:AK$123,'B4-1销售回款【输入】'!$C$4:$C$123,$C56,'B4-1销售回款【输入】'!$D$4:$D$123,$D56,'B4-1销售回款【输入】'!$E$4:$E$123,$E56,'B4-1销售回款【输入】'!$J$4:$J$123,$F56)</f>
        <v>0</v>
      </c>
      <c r="AI56" s="278">
        <f>SUMIFS('B4-1销售回款【输入】'!AL$4:AL$123,'B4-1销售回款【输入】'!$C$4:$C$123,$C56,'B4-1销售回款【输入】'!$D$4:$D$123,$D56,'B4-1销售回款【输入】'!$E$4:$E$123,$E56,'B4-1销售回款【输入】'!$J$4:$J$123,$F56)</f>
        <v>0</v>
      </c>
      <c r="AJ56" s="278">
        <f>SUMIFS('B4-1销售回款【输入】'!AM$4:AM$123,'B4-1销售回款【输入】'!$C$4:$C$123,$C56,'B4-1销售回款【输入】'!$D$4:$D$123,$D56,'B4-1销售回款【输入】'!$E$4:$E$123,$E56,'B4-1销售回款【输入】'!$J$4:$J$123,$F56)</f>
        <v>0</v>
      </c>
      <c r="AK56" s="278">
        <f>SUMIFS('B4-1销售回款【输入】'!AN$4:AN$123,'B4-1销售回款【输入】'!$C$4:$C$123,$C56,'B4-1销售回款【输入】'!$D$4:$D$123,$D56,'B4-1销售回款【输入】'!$E$4:$E$123,$E56,'B4-1销售回款【输入】'!$J$4:$J$123,$F56)</f>
        <v>0</v>
      </c>
      <c r="AL56" s="278">
        <f>SUMIFS('B4-1销售回款【输入】'!AO$4:AO$123,'B4-1销售回款【输入】'!$C$4:$C$123,$C56,'B4-1销售回款【输入】'!$D$4:$D$123,$D56,'B4-1销售回款【输入】'!$E$4:$E$123,$E56,'B4-1销售回款【输入】'!$J$4:$J$123,$F56)</f>
        <v>0</v>
      </c>
      <c r="AM56" s="278">
        <f>SUMIFS('B4-1销售回款【输入】'!AP$4:AP$123,'B4-1销售回款【输入】'!$C$4:$C$123,$C56,'B4-1销售回款【输入】'!$D$4:$D$123,$D56,'B4-1销售回款【输入】'!$E$4:$E$123,$E56,'B4-1销售回款【输入】'!$J$4:$J$123,$F56)</f>
        <v>0</v>
      </c>
      <c r="AN56" s="278">
        <f>SUMIFS('B4-1销售回款【输入】'!AQ$4:AQ$123,'B4-1销售回款【输入】'!$C$4:$C$123,$C56,'B4-1销售回款【输入】'!$D$4:$D$123,$D56,'B4-1销售回款【输入】'!$E$4:$E$123,$E56,'B4-1销售回款【输入】'!$J$4:$J$123,$F56)</f>
        <v>0</v>
      </c>
      <c r="AO56" s="278">
        <f>SUMIFS('B4-1销售回款【输入】'!AR$4:AR$123,'B4-1销售回款【输入】'!$C$4:$C$123,$C56,'B4-1销售回款【输入】'!$D$4:$D$123,$D56,'B4-1销售回款【输入】'!$E$4:$E$123,$E56,'B4-1销售回款【输入】'!$J$4:$J$123,$F56)</f>
        <v>0</v>
      </c>
      <c r="AP56" s="278">
        <f>SUMIFS('B4-1销售回款【输入】'!AS$4:AS$123,'B4-1销售回款【输入】'!$C$4:$C$123,$C56,'B4-1销售回款【输入】'!$D$4:$D$123,$D56,'B4-1销售回款【输入】'!$E$4:$E$123,$E56,'B4-1销售回款【输入】'!$J$4:$J$123,$F56)</f>
        <v>0</v>
      </c>
      <c r="AQ56" s="278">
        <f>SUMIFS('B4-1销售回款【输入】'!AT$4:AT$123,'B4-1销售回款【输入】'!$C$4:$C$123,$C56,'B4-1销售回款【输入】'!$D$4:$D$123,$D56,'B4-1销售回款【输入】'!$E$4:$E$123,$E56,'B4-1销售回款【输入】'!$J$4:$J$123,$F56)</f>
        <v>0</v>
      </c>
      <c r="AR56" s="278">
        <f>SUMIFS('B4-1销售回款【输入】'!AU$4:AU$123,'B4-1销售回款【输入】'!$C$4:$C$123,$C56,'B4-1销售回款【输入】'!$D$4:$D$123,$D56,'B4-1销售回款【输入】'!$E$4:$E$123,$E56,'B4-1销售回款【输入】'!$J$4:$J$123,$F56)</f>
        <v>0</v>
      </c>
      <c r="AS56" s="278">
        <f>SUMIFS('B4-1销售回款【输入】'!AV$4:AV$123,'B4-1销售回款【输入】'!$C$4:$C$123,$C56,'B4-1销售回款【输入】'!$D$4:$D$123,$D56,'B4-1销售回款【输入】'!$E$4:$E$123,$E56,'B4-1销售回款【输入】'!$J$4:$J$123,$F56)</f>
        <v>0</v>
      </c>
      <c r="AT56" s="278">
        <f>SUMIFS('B4-1销售回款【输入】'!AW$4:AW$123,'B4-1销售回款【输入】'!$C$4:$C$123,$C56,'B4-1销售回款【输入】'!$D$4:$D$123,$D56,'B4-1销售回款【输入】'!$E$4:$E$123,$E56,'B4-1销售回款【输入】'!$J$4:$J$123,$F56)</f>
        <v>0</v>
      </c>
      <c r="AU56" s="278">
        <f>SUMIFS('B4-1销售回款【输入】'!AX$4:AX$123,'B4-1销售回款【输入】'!$C$4:$C$123,$C56,'B4-1销售回款【输入】'!$D$4:$D$123,$D56,'B4-1销售回款【输入】'!$E$4:$E$123,$E56,'B4-1销售回款【输入】'!$J$4:$J$123,$F56)</f>
        <v>0</v>
      </c>
      <c r="AV56" s="278">
        <f>SUMIFS('B4-1销售回款【输入】'!AY$4:AY$123,'B4-1销售回款【输入】'!$C$4:$C$123,$C56,'B4-1销售回款【输入】'!$D$4:$D$123,$D56,'B4-1销售回款【输入】'!$E$4:$E$123,$E56,'B4-1销售回款【输入】'!$J$4:$J$123,$F56)</f>
        <v>0</v>
      </c>
      <c r="AW56" s="278">
        <f>SUMIFS('B4-1销售回款【输入】'!AZ$4:AZ$123,'B4-1销售回款【输入】'!$C$4:$C$123,$C56,'B4-1销售回款【输入】'!$D$4:$D$123,$D56,'B4-1销售回款【输入】'!$E$4:$E$123,$E56,'B4-1销售回款【输入】'!$J$4:$J$123,$F56)</f>
        <v>0</v>
      </c>
      <c r="AX56" s="278">
        <f>SUMIFS('B4-1销售回款【输入】'!BA$4:BA$123,'B4-1销售回款【输入】'!$C$4:$C$123,$C56,'B4-1销售回款【输入】'!$D$4:$D$123,$D56,'B4-1销售回款【输入】'!$E$4:$E$123,$E56,'B4-1销售回款【输入】'!$J$4:$J$123,$F56)</f>
        <v>0</v>
      </c>
      <c r="AY56" s="278">
        <f>SUMIFS('B4-1销售回款【输入】'!BB$4:BB$123,'B4-1销售回款【输入】'!$C$4:$C$123,$C56,'B4-1销售回款【输入】'!$D$4:$D$123,$D56,'B4-1销售回款【输入】'!$E$4:$E$123,$E56,'B4-1销售回款【输入】'!$J$4:$J$123,$F56)</f>
        <v>0</v>
      </c>
      <c r="AZ56" s="278">
        <f>SUMIFS('B4-1销售回款【输入】'!BC$4:BC$123,'B4-1销售回款【输入】'!$C$4:$C$123,$C56,'B4-1销售回款【输入】'!$D$4:$D$123,$D56,'B4-1销售回款【输入】'!$E$4:$E$123,$E56,'B4-1销售回款【输入】'!$J$4:$J$123,$F56)</f>
        <v>0</v>
      </c>
      <c r="BA56" s="278">
        <f>SUMIFS('B4-1销售回款【输入】'!BD$4:BD$123,'B4-1销售回款【输入】'!$C$4:$C$123,$C56,'B4-1销售回款【输入】'!$D$4:$D$123,$D56,'B4-1销售回款【输入】'!$E$4:$E$123,$E56,'B4-1销售回款【输入】'!$J$4:$J$123,$F56)</f>
        <v>0</v>
      </c>
      <c r="BB56" s="278">
        <f>SUMIFS('B4-1销售回款【输入】'!BE$4:BE$123,'B4-1销售回款【输入】'!$C$4:$C$123,$C56,'B4-1销售回款【输入】'!$D$4:$D$123,$D56,'B4-1销售回款【输入】'!$E$4:$E$123,$E56,'B4-1销售回款【输入】'!$J$4:$J$123,$F56)</f>
        <v>0</v>
      </c>
      <c r="BC56" s="278">
        <f>SUMIFS('B4-1销售回款【输入】'!BF$4:BF$123,'B4-1销售回款【输入】'!$C$4:$C$123,$C56,'B4-1销售回款【输入】'!$D$4:$D$123,$D56,'B4-1销售回款【输入】'!$E$4:$E$123,$E56,'B4-1销售回款【输入】'!$J$4:$J$123,$F56)</f>
        <v>0</v>
      </c>
      <c r="BD56" s="278">
        <f>SUMIFS('B4-1销售回款【输入】'!BG$4:BG$123,'B4-1销售回款【输入】'!$C$4:$C$123,$C56,'B4-1销售回款【输入】'!$D$4:$D$123,$D56,'B4-1销售回款【输入】'!$E$4:$E$123,$E56,'B4-1销售回款【输入】'!$J$4:$J$123,$F56)</f>
        <v>0</v>
      </c>
      <c r="BE56" s="278">
        <f>SUMIFS('B4-1销售回款【输入】'!BH$4:BH$123,'B4-1销售回款【输入】'!$C$4:$C$123,$C56,'B4-1销售回款【输入】'!$D$4:$D$123,$D56,'B4-1销售回款【输入】'!$E$4:$E$123,$E56,'B4-1销售回款【输入】'!$J$4:$J$123,$F56)</f>
        <v>0</v>
      </c>
      <c r="BF56" s="278">
        <f>SUMIFS('B4-1销售回款【输入】'!BI$4:BI$123,'B4-1销售回款【输入】'!$C$4:$C$123,$C56,'B4-1销售回款【输入】'!$D$4:$D$123,$D56,'B4-1销售回款【输入】'!$E$4:$E$123,$E56,'B4-1销售回款【输入】'!$J$4:$J$123,$F56)</f>
        <v>0</v>
      </c>
      <c r="BG56" s="278">
        <f>SUMIFS('B4-1销售回款【输入】'!BJ$4:BJ$123,'B4-1销售回款【输入】'!$C$4:$C$123,$C56,'B4-1销售回款【输入】'!$D$4:$D$123,$D56,'B4-1销售回款【输入】'!$E$4:$E$123,$E56,'B4-1销售回款【输入】'!$J$4:$J$123,$F56)</f>
        <v>0</v>
      </c>
      <c r="BH56" s="278">
        <f>SUMIFS('B4-1销售回款【输入】'!BK$4:BK$123,'B4-1销售回款【输入】'!$C$4:$C$123,$C56,'B4-1销售回款【输入】'!$D$4:$D$123,$D56,'B4-1销售回款【输入】'!$E$4:$E$123,$E56,'B4-1销售回款【输入】'!$J$4:$J$123,$F56)</f>
        <v>0</v>
      </c>
      <c r="BI56" s="278">
        <f>SUMIFS('B4-1销售回款【输入】'!BL$4:BL$123,'B4-1销售回款【输入】'!$C$4:$C$123,$C56,'B4-1销售回款【输入】'!$D$4:$D$123,$D56,'B4-1销售回款【输入】'!$E$4:$E$123,$E56,'B4-1销售回款【输入】'!$J$4:$J$123,$F56)</f>
        <v>0</v>
      </c>
      <c r="BJ56" s="278">
        <f>SUMIFS('B4-1销售回款【输入】'!BM$4:BM$123,'B4-1销售回款【输入】'!$C$4:$C$123,$C56,'B4-1销售回款【输入】'!$D$4:$D$123,$D56,'B4-1销售回款【输入】'!$E$4:$E$123,$E56,'B4-1销售回款【输入】'!$J$4:$J$123,$F56)</f>
        <v>0</v>
      </c>
      <c r="BK56" s="278">
        <f>SUMIFS('B4-1销售回款【输入】'!BN$4:BN$123,'B4-1销售回款【输入】'!$C$4:$C$123,$C56,'B4-1销售回款【输入】'!$D$4:$D$123,$D56,'B4-1销售回款【输入】'!$E$4:$E$123,$E56,'B4-1销售回款【输入】'!$J$4:$J$123,$F56)</f>
        <v>0</v>
      </c>
      <c r="BL56" s="278">
        <f>SUMIFS('B4-1销售回款【输入】'!BO$4:BO$123,'B4-1销售回款【输入】'!$C$4:$C$123,$C56,'B4-1销售回款【输入】'!$D$4:$D$123,$D56,'B4-1销售回款【输入】'!$E$4:$E$123,$E56,'B4-1销售回款【输入】'!$J$4:$J$123,$F56)</f>
        <v>0</v>
      </c>
      <c r="BM56" s="278">
        <f>SUMIFS('B4-1销售回款【输入】'!BP$4:BP$123,'B4-1销售回款【输入】'!$C$4:$C$123,$C56,'B4-1销售回款【输入】'!$D$4:$D$123,$D56,'B4-1销售回款【输入】'!$E$4:$E$123,$E56,'B4-1销售回款【输入】'!$J$4:$J$123,$F56)</f>
        <v>0</v>
      </c>
      <c r="BN56" s="278">
        <f>SUMIFS('B4-1销售回款【输入】'!BQ$4:BQ$123,'B4-1销售回款【输入】'!$C$4:$C$123,$C56,'B4-1销售回款【输入】'!$D$4:$D$123,$D56,'B4-1销售回款【输入】'!$E$4:$E$123,$E56,'B4-1销售回款【输入】'!$J$4:$J$123,$F56)</f>
        <v>0</v>
      </c>
      <c r="BO56" s="278">
        <f>SUMIFS('B4-1销售回款【输入】'!BR$4:BR$123,'B4-1销售回款【输入】'!$C$4:$C$123,$C56,'B4-1销售回款【输入】'!$D$4:$D$123,$D56,'B4-1销售回款【输入】'!$E$4:$E$123,$E56,'B4-1销售回款【输入】'!$J$4:$J$123,$F56)</f>
        <v>0</v>
      </c>
      <c r="BP56" s="278">
        <f>SUMIFS('B4-1销售回款【输入】'!BS$4:BS$123,'B4-1销售回款【输入】'!$C$4:$C$123,$C56,'B4-1销售回款【输入】'!$D$4:$D$123,$D56,'B4-1销售回款【输入】'!$E$4:$E$123,$E56,'B4-1销售回款【输入】'!$J$4:$J$123,$F56)</f>
        <v>0</v>
      </c>
      <c r="BQ56" s="278">
        <f>SUMIFS('B4-1销售回款【输入】'!BT$4:BT$123,'B4-1销售回款【输入】'!$C$4:$C$123,$C56,'B4-1销售回款【输入】'!$D$4:$D$123,$D56,'B4-1销售回款【输入】'!$E$4:$E$123,$E56,'B4-1销售回款【输入】'!$J$4:$J$123,$F56)</f>
        <v>0</v>
      </c>
      <c r="BR56" s="278">
        <f>SUMIFS('B4-1销售回款【输入】'!BU$4:BU$123,'B4-1销售回款【输入】'!$C$4:$C$123,$C56,'B4-1销售回款【输入】'!$D$4:$D$123,$D56,'B4-1销售回款【输入】'!$E$4:$E$123,$E56,'B4-1销售回款【输入】'!$J$4:$J$123,$F56)</f>
        <v>0</v>
      </c>
      <c r="BS56" s="278">
        <f>SUMIFS('B4-1销售回款【输入】'!BV$4:BV$123,'B4-1销售回款【输入】'!$C$4:$C$123,$C56,'B4-1销售回款【输入】'!$D$4:$D$123,$D56,'B4-1销售回款【输入】'!$E$4:$E$123,$E56,'B4-1销售回款【输入】'!$J$4:$J$123,$F56)</f>
        <v>0</v>
      </c>
      <c r="BT56" s="278">
        <f>SUMIFS('B4-1销售回款【输入】'!BW$4:BW$123,'B4-1销售回款【输入】'!$C$4:$C$123,$C56,'B4-1销售回款【输入】'!$D$4:$D$123,$D56,'B4-1销售回款【输入】'!$E$4:$E$123,$E56,'B4-1销售回款【输入】'!$J$4:$J$123,$F56)</f>
        <v>0</v>
      </c>
      <c r="BU56" s="278">
        <f>SUMIFS('B4-1销售回款【输入】'!BX$4:BX$123,'B4-1销售回款【输入】'!$C$4:$C$123,$C56,'B4-1销售回款【输入】'!$D$4:$D$123,$D56,'B4-1销售回款【输入】'!$E$4:$E$123,$E56,'B4-1销售回款【输入】'!$J$4:$J$123,$F56)</f>
        <v>0</v>
      </c>
      <c r="BV56" s="278">
        <f>SUMIFS('B4-1销售回款【输入】'!BY$4:BY$123,'B4-1销售回款【输入】'!$C$4:$C$123,$C56,'B4-1销售回款【输入】'!$D$4:$D$123,$D56,'B4-1销售回款【输入】'!$E$4:$E$123,$E56,'B4-1销售回款【输入】'!$J$4:$J$123,$F56)</f>
        <v>0</v>
      </c>
      <c r="BW56" s="278">
        <f>SUMIFS('B4-1销售回款【输入】'!BZ$4:BZ$123,'B4-1销售回款【输入】'!$C$4:$C$123,$C56,'B4-1销售回款【输入】'!$D$4:$D$123,$D56,'B4-1销售回款【输入】'!$E$4:$E$123,$E56,'B4-1销售回款【输入】'!$J$4:$J$123,$F56)</f>
        <v>0</v>
      </c>
      <c r="BX56" s="278">
        <f>SUMIFS('B4-1销售回款【输入】'!CA$4:CA$123,'B4-1销售回款【输入】'!$C$4:$C$123,$C56,'B4-1销售回款【输入】'!$D$4:$D$123,$D56,'B4-1销售回款【输入】'!$E$4:$E$123,$E56,'B4-1销售回款【输入】'!$J$4:$J$123,$F56)</f>
        <v>0</v>
      </c>
      <c r="BY56" s="278">
        <f>SUMIFS('B4-1销售回款【输入】'!CB$4:CB$123,'B4-1销售回款【输入】'!$C$4:$C$123,$C56,'B4-1销售回款【输入】'!$D$4:$D$123,$D56,'B4-1销售回款【输入】'!$E$4:$E$123,$E56,'B4-1销售回款【输入】'!$J$4:$J$123,$F56)</f>
        <v>0</v>
      </c>
      <c r="BZ56" s="278">
        <f>SUMIFS('B4-1销售回款【输入】'!CC$4:CC$123,'B4-1销售回款【输入】'!$C$4:$C$123,$C56,'B4-1销售回款【输入】'!$D$4:$D$123,$D56,'B4-1销售回款【输入】'!$E$4:$E$123,$E56,'B4-1销售回款【输入】'!$J$4:$J$123,$F56)</f>
        <v>0</v>
      </c>
      <c r="CA56" s="278">
        <f>SUMIFS('B4-1销售回款【输入】'!CD$4:CD$123,'B4-1销售回款【输入】'!$C$4:$C$123,$C56,'B4-1销售回款【输入】'!$D$4:$D$123,$D56,'B4-1销售回款【输入】'!$E$4:$E$123,$E56,'B4-1销售回款【输入】'!$J$4:$J$123,$F56)</f>
        <v>0</v>
      </c>
      <c r="CB56" s="278">
        <f>SUMIFS('B4-1销售回款【输入】'!CE$4:CE$123,'B4-1销售回款【输入】'!$C$4:$C$123,$C56,'B4-1销售回款【输入】'!$D$4:$D$123,$D56,'B4-1销售回款【输入】'!$E$4:$E$123,$E56,'B4-1销售回款【输入】'!$J$4:$J$123,$F56)</f>
        <v>0</v>
      </c>
      <c r="CC56" s="278">
        <f>SUMIFS('B4-1销售回款【输入】'!CF$4:CF$123,'B4-1销售回款【输入】'!$C$4:$C$123,$C56,'B4-1销售回款【输入】'!$D$4:$D$123,$D56,'B4-1销售回款【输入】'!$E$4:$E$123,$E56,'B4-1销售回款【输入】'!$J$4:$J$123,$F56)</f>
        <v>0</v>
      </c>
      <c r="CD56" s="278">
        <f>SUMIFS('B4-1销售回款【输入】'!CG$4:CG$123,'B4-1销售回款【输入】'!$C$4:$C$123,$C56,'B4-1销售回款【输入】'!$D$4:$D$123,$D56,'B4-1销售回款【输入】'!$E$4:$E$123,$E56,'B4-1销售回款【输入】'!$J$4:$J$123,$F56)</f>
        <v>0</v>
      </c>
      <c r="CE56" s="278">
        <f>SUMIFS('B4-1销售回款【输入】'!CH$4:CH$123,'B4-1销售回款【输入】'!$C$4:$C$123,$C56,'B4-1销售回款【输入】'!$D$4:$D$123,$D56,'B4-1销售回款【输入】'!$E$4:$E$123,$E56,'B4-1销售回款【输入】'!$J$4:$J$123,$F56)</f>
        <v>0</v>
      </c>
      <c r="CF56" s="278">
        <f>SUMIFS('B4-1销售回款【输入】'!CI$4:CI$123,'B4-1销售回款【输入】'!$C$4:$C$123,$C56,'B4-1销售回款【输入】'!$D$4:$D$123,$D56,'B4-1销售回款【输入】'!$E$4:$E$123,$E56,'B4-1销售回款【输入】'!$J$4:$J$123,$F56)</f>
        <v>0</v>
      </c>
      <c r="CG56" s="278">
        <f>SUMIFS('B4-1销售回款【输入】'!CJ$4:CJ$123,'B4-1销售回款【输入】'!$C$4:$C$123,$C56,'B4-1销售回款【输入】'!$D$4:$D$123,$D56,'B4-1销售回款【输入】'!$E$4:$E$123,$E56,'B4-1销售回款【输入】'!$J$4:$J$123,$F56)</f>
        <v>0</v>
      </c>
      <c r="CH56" s="278">
        <f>SUMIFS('B4-1销售回款【输入】'!CK$4:CK$123,'B4-1销售回款【输入】'!$C$4:$C$123,$C56,'B4-1销售回款【输入】'!$D$4:$D$123,$D56,'B4-1销售回款【输入】'!$E$4:$E$123,$E56,'B4-1销售回款【输入】'!$J$4:$J$123,$F56)</f>
        <v>0</v>
      </c>
      <c r="CI56" s="278">
        <f>SUMIFS('B4-1销售回款【输入】'!CL$4:CL$123,'B4-1销售回款【输入】'!$C$4:$C$123,$C56,'B4-1销售回款【输入】'!$D$4:$D$123,$D56,'B4-1销售回款【输入】'!$E$4:$E$123,$E56,'B4-1销售回款【输入】'!$J$4:$J$123,$F56)</f>
        <v>0</v>
      </c>
      <c r="CJ56" s="278">
        <f>SUMIFS('B4-1销售回款【输入】'!CM$4:CM$123,'B4-1销售回款【输入】'!$C$4:$C$123,$C56,'B4-1销售回款【输入】'!$D$4:$D$123,$D56,'B4-1销售回款【输入】'!$E$4:$E$123,$E56,'B4-1销售回款【输入】'!$J$4:$J$123,$F56)</f>
        <v>0</v>
      </c>
      <c r="CK56" s="278">
        <f>SUMIFS('B4-1销售回款【输入】'!CN$4:CN$123,'B4-1销售回款【输入】'!$C$4:$C$123,$C56,'B4-1销售回款【输入】'!$D$4:$D$123,$D56,'B4-1销售回款【输入】'!$E$4:$E$123,$E56,'B4-1销售回款【输入】'!$J$4:$J$123,$F56)</f>
        <v>0</v>
      </c>
      <c r="CL56" s="278">
        <f>SUMIFS('B4-1销售回款【输入】'!CO$4:CO$123,'B4-1销售回款【输入】'!$C$4:$C$123,$C56,'B4-1销售回款【输入】'!$D$4:$D$123,$D56,'B4-1销售回款【输入】'!$E$4:$E$123,$E56,'B4-1销售回款【输入】'!$J$4:$J$123,$F56)</f>
        <v>0</v>
      </c>
      <c r="CM56" s="278">
        <f>SUMIFS('B4-1销售回款【输入】'!CP$4:CP$123,'B4-1销售回款【输入】'!$C$4:$C$123,$C56,'B4-1销售回款【输入】'!$D$4:$D$123,$D56,'B4-1销售回款【输入】'!$E$4:$E$123,$E56,'B4-1销售回款【输入】'!$J$4:$J$123,$F56)</f>
        <v>0</v>
      </c>
      <c r="CN56" s="278">
        <f>SUMIFS('B4-1销售回款【输入】'!CQ$4:CQ$123,'B4-1销售回款【输入】'!$C$4:$C$123,$C56,'B4-1销售回款【输入】'!$D$4:$D$123,$D56,'B4-1销售回款【输入】'!$E$4:$E$123,$E56,'B4-1销售回款【输入】'!$J$4:$J$123,$F56)</f>
        <v>0</v>
      </c>
      <c r="CO56" s="278">
        <f>SUMIFS('B4-1销售回款【输入】'!CR$4:CR$123,'B4-1销售回款【输入】'!$C$4:$C$123,$C56,'B4-1销售回款【输入】'!$D$4:$D$123,$D56,'B4-1销售回款【输入】'!$E$4:$E$123,$E56,'B4-1销售回款【输入】'!$J$4:$J$123,$F56)</f>
        <v>0</v>
      </c>
      <c r="CP56" s="278">
        <f>SUMIFS('B4-1销售回款【输入】'!CS$4:CS$123,'B4-1销售回款【输入】'!$C$4:$C$123,$C56,'B4-1销售回款【输入】'!$D$4:$D$123,$D56,'B4-1销售回款【输入】'!$E$4:$E$123,$E56,'B4-1销售回款【输入】'!$J$4:$J$123,$F56)</f>
        <v>0</v>
      </c>
      <c r="CQ56" s="278">
        <f>SUMIFS('B4-1销售回款【输入】'!CT$4:CT$123,'B4-1销售回款【输入】'!$C$4:$C$123,$C56,'B4-1销售回款【输入】'!$D$4:$D$123,$D56,'B4-1销售回款【输入】'!$E$4:$E$123,$E56,'B4-1销售回款【输入】'!$J$4:$J$123,$F56)</f>
        <v>0</v>
      </c>
      <c r="CR56" s="278">
        <f>SUMIFS('B4-1销售回款【输入】'!CU$4:CU$123,'B4-1销售回款【输入】'!$C$4:$C$123,$C56,'B4-1销售回款【输入】'!$D$4:$D$123,$D56,'B4-1销售回款【输入】'!$E$4:$E$123,$E56,'B4-1销售回款【输入】'!$J$4:$J$123,$F56)</f>
        <v>0</v>
      </c>
      <c r="CS56" s="278">
        <f>SUMIFS('B4-1销售回款【输入】'!CV$4:CV$123,'B4-1销售回款【输入】'!$C$4:$C$123,$C56,'B4-1销售回款【输入】'!$D$4:$D$123,$D56,'B4-1销售回款【输入】'!$E$4:$E$123,$E56,'B4-1销售回款【输入】'!$J$4:$J$123,$F56)</f>
        <v>0</v>
      </c>
      <c r="CT56" s="278">
        <f>SUMIFS('B4-1销售回款【输入】'!CW$4:CW$123,'B4-1销售回款【输入】'!$C$4:$C$123,$C56,'B4-1销售回款【输入】'!$D$4:$D$123,$D56,'B4-1销售回款【输入】'!$E$4:$E$123,$E56,'B4-1销售回款【输入】'!$J$4:$J$123,$F56)</f>
        <v>0</v>
      </c>
      <c r="CU56" s="278">
        <f>SUMIFS('B4-1销售回款【输入】'!CX$4:CX$123,'B4-1销售回款【输入】'!$C$4:$C$123,$C56,'B4-1销售回款【输入】'!$D$4:$D$123,$D56,'B4-1销售回款【输入】'!$E$4:$E$123,$E56,'B4-1销售回款【输入】'!$J$4:$J$123,$F56)</f>
        <v>0</v>
      </c>
      <c r="CV56" s="278">
        <f>SUMIFS('B4-1销售回款【输入】'!CY$4:CY$123,'B4-1销售回款【输入】'!$C$4:$C$123,$C56,'B4-1销售回款【输入】'!$D$4:$D$123,$D56,'B4-1销售回款【输入】'!$E$4:$E$123,$E56,'B4-1销售回款【输入】'!$J$4:$J$123,$F56)</f>
        <v>0</v>
      </c>
      <c r="CW56" s="278">
        <f>SUMIFS('B4-1销售回款【输入】'!CZ$4:CZ$123,'B4-1销售回款【输入】'!$C$4:$C$123,$C56,'B4-1销售回款【输入】'!$D$4:$D$123,$D56,'B4-1销售回款【输入】'!$E$4:$E$123,$E56,'B4-1销售回款【输入】'!$J$4:$J$123,$F56)</f>
        <v>0</v>
      </c>
      <c r="CX56" s="278">
        <f>SUMIFS('B4-1销售回款【输入】'!DA$4:DA$123,'B4-1销售回款【输入】'!$C$4:$C$123,$C56,'B4-1销售回款【输入】'!$D$4:$D$123,$D56,'B4-1销售回款【输入】'!$E$4:$E$123,$E56,'B4-1销售回款【输入】'!$J$4:$J$123,$F56)</f>
        <v>0</v>
      </c>
      <c r="CY56" s="278">
        <f>SUMIFS('B4-1销售回款【输入】'!DB$4:DB$123,'B4-1销售回款【输入】'!$C$4:$C$123,$C56,'B4-1销售回款【输入】'!$D$4:$D$123,$D56,'B4-1销售回款【输入】'!$E$4:$E$123,$E56,'B4-1销售回款【输入】'!$J$4:$J$123,$F56)</f>
        <v>0</v>
      </c>
      <c r="CZ56" s="278">
        <f>SUMIFS('B4-1销售回款【输入】'!DC$4:DC$123,'B4-1销售回款【输入】'!$C$4:$C$123,$C56,'B4-1销售回款【输入】'!$D$4:$D$123,$D56,'B4-1销售回款【输入】'!$E$4:$E$123,$E56,'B4-1销售回款【输入】'!$J$4:$J$123,$F56)</f>
        <v>0</v>
      </c>
      <c r="DA56" s="278">
        <f>SUMIFS('B4-1销售回款【输入】'!DD$4:DD$123,'B4-1销售回款【输入】'!$C$4:$C$123,$C56,'B4-1销售回款【输入】'!$D$4:$D$123,$D56,'B4-1销售回款【输入】'!$E$4:$E$123,$E56,'B4-1销售回款【输入】'!$J$4:$J$123,$F56)</f>
        <v>0</v>
      </c>
      <c r="DB56" s="278">
        <f>SUMIFS('B4-1销售回款【输入】'!DE$4:DE$123,'B4-1销售回款【输入】'!$C$4:$C$123,$C56,'B4-1销售回款【输入】'!$D$4:$D$123,$D56,'B4-1销售回款【输入】'!$E$4:$E$123,$E56,'B4-1销售回款【输入】'!$J$4:$J$123,$F56)</f>
        <v>0</v>
      </c>
      <c r="DC56" s="278">
        <f>SUMIFS('B4-1销售回款【输入】'!DF$4:DF$123,'B4-1销售回款【输入】'!$C$4:$C$123,$C56,'B4-1销售回款【输入】'!$D$4:$D$123,$D56,'B4-1销售回款【输入】'!$E$4:$E$123,$E56,'B4-1销售回款【输入】'!$J$4:$J$123,$F56)</f>
        <v>0</v>
      </c>
      <c r="DD56" s="278">
        <f>SUMIFS('B4-1销售回款【输入】'!DG$4:DG$123,'B4-1销售回款【输入】'!$C$4:$C$123,$C56,'B4-1销售回款【输入】'!$D$4:$D$123,$D56,'B4-1销售回款【输入】'!$E$4:$E$123,$E56,'B4-1销售回款【输入】'!$J$4:$J$123,$F56)</f>
        <v>0</v>
      </c>
      <c r="DE56" s="278">
        <f>SUMIFS('B4-1销售回款【输入】'!DH$4:DH$123,'B4-1销售回款【输入】'!$C$4:$C$123,$C56,'B4-1销售回款【输入】'!$D$4:$D$123,$D56,'B4-1销售回款【输入】'!$E$4:$E$123,$E56,'B4-1销售回款【输入】'!$J$4:$J$123,$F56)</f>
        <v>0</v>
      </c>
      <c r="DF56" s="278">
        <f>SUMIFS('B4-1销售回款【输入】'!DI$4:DI$123,'B4-1销售回款【输入】'!$C$4:$C$123,$C56,'B4-1销售回款【输入】'!$D$4:$D$123,$D56,'B4-1销售回款【输入】'!$E$4:$E$123,$E56,'B4-1销售回款【输入】'!$J$4:$J$123,$F56)</f>
        <v>0</v>
      </c>
      <c r="DG56" s="278">
        <f>SUMIFS('B4-1销售回款【输入】'!DJ$4:DJ$123,'B4-1销售回款【输入】'!$C$4:$C$123,$C56,'B4-1销售回款【输入】'!$D$4:$D$123,$D56,'B4-1销售回款【输入】'!$E$4:$E$123,$E56,'B4-1销售回款【输入】'!$J$4:$J$123,$F56)</f>
        <v>0</v>
      </c>
      <c r="DH56" s="278">
        <f>SUMIFS('B4-1销售回款【输入】'!DK$4:DK$123,'B4-1销售回款【输入】'!$C$4:$C$123,$C56,'B4-1销售回款【输入】'!$D$4:$D$123,$D56,'B4-1销售回款【输入】'!$E$4:$E$123,$E56,'B4-1销售回款【输入】'!$J$4:$J$123,$F56)</f>
        <v>0</v>
      </c>
      <c r="DI56" s="278">
        <f>SUMIFS('B4-1销售回款【输入】'!DL$4:DL$123,'B4-1销售回款【输入】'!$C$4:$C$123,$C56,'B4-1销售回款【输入】'!$D$4:$D$123,$D56,'B4-1销售回款【输入】'!$E$4:$E$123,$E56,'B4-1销售回款【输入】'!$J$4:$J$123,$F56)</f>
        <v>0</v>
      </c>
      <c r="DJ56" s="278">
        <f>SUMIFS('B4-1销售回款【输入】'!DM$4:DM$123,'B4-1销售回款【输入】'!$C$4:$C$123,$C56,'B4-1销售回款【输入】'!$D$4:$D$123,$D56,'B4-1销售回款【输入】'!$E$4:$E$123,$E56,'B4-1销售回款【输入】'!$J$4:$J$123,$F56)</f>
        <v>0</v>
      </c>
      <c r="DK56" s="278">
        <f>SUMIFS('B4-1销售回款【输入】'!DN$4:DN$123,'B4-1销售回款【输入】'!$C$4:$C$123,$C56,'B4-1销售回款【输入】'!$D$4:$D$123,$D56,'B4-1销售回款【输入】'!$E$4:$E$123,$E56,'B4-1销售回款【输入】'!$J$4:$J$123,$F56)</f>
        <v>0</v>
      </c>
      <c r="DL56" s="278">
        <f>SUMIFS('B4-1销售回款【输入】'!DO$4:DO$123,'B4-1销售回款【输入】'!$C$4:$C$123,$C56,'B4-1销售回款【输入】'!$D$4:$D$123,$D56,'B4-1销售回款【输入】'!$E$4:$E$123,$E56,'B4-1销售回款【输入】'!$J$4:$J$123,$F56)</f>
        <v>0</v>
      </c>
      <c r="DM56" s="278">
        <f>SUMIFS('B4-1销售回款【输入】'!DP$4:DP$123,'B4-1销售回款【输入】'!$C$4:$C$123,$C56,'B4-1销售回款【输入】'!$D$4:$D$123,$D56,'B4-1销售回款【输入】'!$E$4:$E$123,$E56,'B4-1销售回款【输入】'!$J$4:$J$123,$F56)</f>
        <v>0</v>
      </c>
      <c r="DN56" s="278">
        <f>SUMIFS('B4-1销售回款【输入】'!DQ$4:DQ$123,'B4-1销售回款【输入】'!$C$4:$C$123,$C56,'B4-1销售回款【输入】'!$D$4:$D$123,$D56,'B4-1销售回款【输入】'!$E$4:$E$123,$E56,'B4-1销售回款【输入】'!$J$4:$J$123,$F56)</f>
        <v>0</v>
      </c>
      <c r="DO56" s="278">
        <f>SUMIFS('B4-1销售回款【输入】'!DR$4:DR$123,'B4-1销售回款【输入】'!$C$4:$C$123,$C56,'B4-1销售回款【输入】'!$D$4:$D$123,$D56,'B4-1销售回款【输入】'!$E$4:$E$123,$E56,'B4-1销售回款【输入】'!$J$4:$J$123,$F56)</f>
        <v>0</v>
      </c>
      <c r="DP56" s="278">
        <f>SUMIFS('B4-1销售回款【输入】'!DS$4:DS$123,'B4-1销售回款【输入】'!$C$4:$C$123,$C56,'B4-1销售回款【输入】'!$D$4:$D$123,$D56,'B4-1销售回款【输入】'!$E$4:$E$123,$E56,'B4-1销售回款【输入】'!$J$4:$J$123,$F56)</f>
        <v>0</v>
      </c>
      <c r="DQ56" s="278">
        <f>SUMIFS('B4-1销售回款【输入】'!DT$4:DT$123,'B4-1销售回款【输入】'!$C$4:$C$123,$C56,'B4-1销售回款【输入】'!$D$4:$D$123,$D56,'B4-1销售回款【输入】'!$E$4:$E$123,$E56,'B4-1销售回款【输入】'!$J$4:$J$123,$F56)</f>
        <v>0</v>
      </c>
      <c r="DR56" s="278">
        <f>SUMIFS('B4-1销售回款【输入】'!DU$4:DU$123,'B4-1销售回款【输入】'!$C$4:$C$123,$C56,'B4-1销售回款【输入】'!$D$4:$D$123,$D56,'B4-1销售回款【输入】'!$E$4:$E$123,$E56,'B4-1销售回款【输入】'!$J$4:$J$123,$F56)</f>
        <v>0</v>
      </c>
      <c r="DS56" s="278">
        <f>SUMIFS('B4-1销售回款【输入】'!DV$4:DV$123,'B4-1销售回款【输入】'!$C$4:$C$123,$C56,'B4-1销售回款【输入】'!$D$4:$D$123,$D56,'B4-1销售回款【输入】'!$E$4:$E$123,$E56,'B4-1销售回款【输入】'!$J$4:$J$123,$F56)</f>
        <v>0</v>
      </c>
      <c r="DT56" s="278">
        <f>SUMIFS('B4-1销售回款【输入】'!DW$4:DW$123,'B4-1销售回款【输入】'!$C$4:$C$123,$C56,'B4-1销售回款【输入】'!$D$4:$D$123,$D56,'B4-1销售回款【输入】'!$E$4:$E$123,$E56,'B4-1销售回款【输入】'!$J$4:$J$123,$F56)</f>
        <v>0</v>
      </c>
      <c r="DU56" s="278">
        <f>SUMIFS('B4-1销售回款【输入】'!DX$4:DX$123,'B4-1销售回款【输入】'!$C$4:$C$123,$C56,'B4-1销售回款【输入】'!$D$4:$D$123,$D56,'B4-1销售回款【输入】'!$E$4:$E$123,$E56,'B4-1销售回款【输入】'!$J$4:$J$123,$F56)</f>
        <v>0</v>
      </c>
      <c r="DV56" s="278">
        <f>SUMIFS('B4-1销售回款【输入】'!DY$4:DY$123,'B4-1销售回款【输入】'!$C$4:$C$123,$C56,'B4-1销售回款【输入】'!$D$4:$D$123,$D56,'B4-1销售回款【输入】'!$E$4:$E$123,$E56,'B4-1销售回款【输入】'!$J$4:$J$123,$F56)</f>
        <v>0</v>
      </c>
      <c r="DW56" s="278">
        <f>SUMIFS('B4-1销售回款【输入】'!DZ$4:DZ$123,'B4-1销售回款【输入】'!$C$4:$C$123,$C56,'B4-1销售回款【输入】'!$D$4:$D$123,$D56,'B4-1销售回款【输入】'!$E$4:$E$123,$E56,'B4-1销售回款【输入】'!$J$4:$J$123,$F56)</f>
        <v>0</v>
      </c>
      <c r="DX56" s="278">
        <f>SUMIFS('B4-1销售回款【输入】'!EA$4:EA$123,'B4-1销售回款【输入】'!$C$4:$C$123,$C56,'B4-1销售回款【输入】'!$D$4:$D$123,$D56,'B4-1销售回款【输入】'!$E$4:$E$123,$E56,'B4-1销售回款【输入】'!$J$4:$J$123,$F56)</f>
        <v>0</v>
      </c>
      <c r="DY56" s="278">
        <f>SUMIFS('B4-1销售回款【输入】'!EB$4:EB$123,'B4-1销售回款【输入】'!$C$4:$C$123,$C56,'B4-1销售回款【输入】'!$D$4:$D$123,$D56,'B4-1销售回款【输入】'!$E$4:$E$123,$E56,'B4-1销售回款【输入】'!$J$4:$J$123,$F56)</f>
        <v>0</v>
      </c>
      <c r="DZ56" s="278">
        <f>SUMIFS('B4-1销售回款【输入】'!EC$4:EC$123,'B4-1销售回款【输入】'!$C$4:$C$123,$C56,'B4-1销售回款【输入】'!$D$4:$D$123,$D56,'B4-1销售回款【输入】'!$E$4:$E$123,$E56,'B4-1销售回款【输入】'!$J$4:$J$123,$F56)</f>
        <v>0</v>
      </c>
      <c r="EA56" s="278">
        <f>SUMIFS('B4-1销售回款【输入】'!ED$4:ED$123,'B4-1销售回款【输入】'!$C$4:$C$123,$C56,'B4-1销售回款【输入】'!$D$4:$D$123,$D56,'B4-1销售回款【输入】'!$E$4:$E$123,$E56,'B4-1销售回款【输入】'!$J$4:$J$123,$F56)</f>
        <v>0</v>
      </c>
      <c r="EB56" s="278">
        <f>SUMIFS('B4-1销售回款【输入】'!EE$4:EE$123,'B4-1销售回款【输入】'!$C$4:$C$123,$C56,'B4-1销售回款【输入】'!$D$4:$D$123,$D56,'B4-1销售回款【输入】'!$E$4:$E$123,$E56,'B4-1销售回款【输入】'!$J$4:$J$123,$F56)</f>
        <v>0</v>
      </c>
      <c r="EC56" s="278">
        <f>SUMIFS('B4-1销售回款【输入】'!EF$4:EF$123,'B4-1销售回款【输入】'!$C$4:$C$123,$C56,'B4-1销售回款【输入】'!$D$4:$D$123,$D56,'B4-1销售回款【输入】'!$E$4:$E$123,$E56,'B4-1销售回款【输入】'!$J$4:$J$123,$F56)</f>
        <v>0</v>
      </c>
      <c r="ED56" s="280">
        <f>SUMIFS('B4-1销售回款【输入】'!EG$4:EG$123,'B4-1销售回款【输入】'!$C$4:$C$123,$C56,'B4-1销售回款【输入】'!$D$4:$D$123,$D56,'B4-1销售回款【输入】'!$E$4:$E$123,$E56,'B4-1销售回款【输入】'!$J$4:$J$123,$F56)</f>
        <v>0</v>
      </c>
    </row>
    <row r="57" spans="2:134" ht="16.05" customHeight="1" x14ac:dyDescent="0.25">
      <c r="B57" s="1043" t="str">
        <f>B56</f>
        <v/>
      </c>
      <c r="C57" s="159" t="str">
        <f>C56</f>
        <v/>
      </c>
      <c r="D57" s="159" t="str">
        <f t="shared" si="29"/>
        <v/>
      </c>
      <c r="E57" s="159" t="str">
        <f t="shared" si="30"/>
        <v/>
      </c>
      <c r="F57" s="149" t="s">
        <v>347</v>
      </c>
      <c r="G57" s="171" t="s">
        <v>353</v>
      </c>
      <c r="H57" s="992">
        <f>SUMIFS('B4-1销售回款【输入】'!L$4:L$123,'B4-1销售回款【输入】'!$C$4:$C$123,$C57,'B4-1销售回款【输入】'!$D$4:$D$123,$D57,'B4-1销售回款【输入】'!$E$4:$E$123,$E57,'B4-1销售回款【输入】'!$J$4:$J$123,$F57)</f>
        <v>0</v>
      </c>
      <c r="I57" s="282">
        <f t="shared" ref="I57:I59" si="801">J57-H57</f>
        <v>0</v>
      </c>
      <c r="J57" s="985">
        <f>SUM(V57:ED57)</f>
        <v>0</v>
      </c>
      <c r="K57" s="460">
        <f ca="1">SUM(OFFSET(V57,,,1,MATCH('B1-基本信息'!$C$12,$V$3:$ED$3,1)))</f>
        <v>0</v>
      </c>
      <c r="L57" s="283">
        <f t="shared" ref="L57" si="802">SUMIF($V$1:$ED$1,L$3,$V57:$ED57)</f>
        <v>0</v>
      </c>
      <c r="M57" s="282">
        <f t="shared" si="800"/>
        <v>0</v>
      </c>
      <c r="N57" s="282">
        <f t="shared" si="800"/>
        <v>0</v>
      </c>
      <c r="O57" s="282">
        <f t="shared" si="800"/>
        <v>0</v>
      </c>
      <c r="P57" s="282">
        <f t="shared" si="800"/>
        <v>0</v>
      </c>
      <c r="Q57" s="282">
        <f t="shared" si="800"/>
        <v>0</v>
      </c>
      <c r="R57" s="282">
        <f t="shared" si="800"/>
        <v>0</v>
      </c>
      <c r="S57" s="282">
        <f t="shared" si="800"/>
        <v>0</v>
      </c>
      <c r="T57" s="282">
        <f t="shared" si="800"/>
        <v>0</v>
      </c>
      <c r="U57" s="284">
        <f t="shared" si="800"/>
        <v>0</v>
      </c>
      <c r="V57" s="285">
        <f>SUMIFS('B4-1销售回款【输入】'!Y$4:Y$123,'B4-1销售回款【输入】'!$C$4:$C$123,$C57,'B4-1销售回款【输入】'!$D$4:$D$123,$D57,'B4-1销售回款【输入】'!$E$4:$E$123,$E57,'B4-1销售回款【输入】'!$J$4:$J$123,$F57)</f>
        <v>0</v>
      </c>
      <c r="W57" s="282">
        <f>SUMIFS('B4-1销售回款【输入】'!Z$4:Z$123,'B4-1销售回款【输入】'!$C$4:$C$123,$C57,'B4-1销售回款【输入】'!$D$4:$D$123,$D57,'B4-1销售回款【输入】'!$E$4:$E$123,$E57,'B4-1销售回款【输入】'!$J$4:$J$123,$F57)</f>
        <v>0</v>
      </c>
      <c r="X57" s="282">
        <f>SUMIFS('B4-1销售回款【输入】'!AA$4:AA$123,'B4-1销售回款【输入】'!$C$4:$C$123,$C57,'B4-1销售回款【输入】'!$D$4:$D$123,$D57,'B4-1销售回款【输入】'!$E$4:$E$123,$E57,'B4-1销售回款【输入】'!$J$4:$J$123,$F57)</f>
        <v>0</v>
      </c>
      <c r="Y57" s="282">
        <f>SUMIFS('B4-1销售回款【输入】'!AB$4:AB$123,'B4-1销售回款【输入】'!$C$4:$C$123,$C57,'B4-1销售回款【输入】'!$D$4:$D$123,$D57,'B4-1销售回款【输入】'!$E$4:$E$123,$E57,'B4-1销售回款【输入】'!$J$4:$J$123,$F57)</f>
        <v>0</v>
      </c>
      <c r="Z57" s="282">
        <f>SUMIFS('B4-1销售回款【输入】'!AC$4:AC$123,'B4-1销售回款【输入】'!$C$4:$C$123,$C57,'B4-1销售回款【输入】'!$D$4:$D$123,$D57,'B4-1销售回款【输入】'!$E$4:$E$123,$E57,'B4-1销售回款【输入】'!$J$4:$J$123,$F57)</f>
        <v>0</v>
      </c>
      <c r="AA57" s="282">
        <f>SUMIFS('B4-1销售回款【输入】'!AD$4:AD$123,'B4-1销售回款【输入】'!$C$4:$C$123,$C57,'B4-1销售回款【输入】'!$D$4:$D$123,$D57,'B4-1销售回款【输入】'!$E$4:$E$123,$E57,'B4-1销售回款【输入】'!$J$4:$J$123,$F57)</f>
        <v>0</v>
      </c>
      <c r="AB57" s="282">
        <f>SUMIFS('B4-1销售回款【输入】'!AE$4:AE$123,'B4-1销售回款【输入】'!$C$4:$C$123,$C57,'B4-1销售回款【输入】'!$D$4:$D$123,$D57,'B4-1销售回款【输入】'!$E$4:$E$123,$E57,'B4-1销售回款【输入】'!$J$4:$J$123,$F57)</f>
        <v>0</v>
      </c>
      <c r="AC57" s="282">
        <f>SUMIFS('B4-1销售回款【输入】'!AF$4:AF$123,'B4-1销售回款【输入】'!$C$4:$C$123,$C57,'B4-1销售回款【输入】'!$D$4:$D$123,$D57,'B4-1销售回款【输入】'!$E$4:$E$123,$E57,'B4-1销售回款【输入】'!$J$4:$J$123,$F57)</f>
        <v>0</v>
      </c>
      <c r="AD57" s="282">
        <f>SUMIFS('B4-1销售回款【输入】'!AG$4:AG$123,'B4-1销售回款【输入】'!$C$4:$C$123,$C57,'B4-1销售回款【输入】'!$D$4:$D$123,$D57,'B4-1销售回款【输入】'!$E$4:$E$123,$E57,'B4-1销售回款【输入】'!$J$4:$J$123,$F57)</f>
        <v>0</v>
      </c>
      <c r="AE57" s="282">
        <f>SUMIFS('B4-1销售回款【输入】'!AH$4:AH$123,'B4-1销售回款【输入】'!$C$4:$C$123,$C57,'B4-1销售回款【输入】'!$D$4:$D$123,$D57,'B4-1销售回款【输入】'!$E$4:$E$123,$E57,'B4-1销售回款【输入】'!$J$4:$J$123,$F57)</f>
        <v>0</v>
      </c>
      <c r="AF57" s="282">
        <f>SUMIFS('B4-1销售回款【输入】'!AI$4:AI$123,'B4-1销售回款【输入】'!$C$4:$C$123,$C57,'B4-1销售回款【输入】'!$D$4:$D$123,$D57,'B4-1销售回款【输入】'!$E$4:$E$123,$E57,'B4-1销售回款【输入】'!$J$4:$J$123,$F57)</f>
        <v>0</v>
      </c>
      <c r="AG57" s="282">
        <f>SUMIFS('B4-1销售回款【输入】'!AJ$4:AJ$123,'B4-1销售回款【输入】'!$C$4:$C$123,$C57,'B4-1销售回款【输入】'!$D$4:$D$123,$D57,'B4-1销售回款【输入】'!$E$4:$E$123,$E57,'B4-1销售回款【输入】'!$J$4:$J$123,$F57)</f>
        <v>0</v>
      </c>
      <c r="AH57" s="282">
        <f>SUMIFS('B4-1销售回款【输入】'!AK$4:AK$123,'B4-1销售回款【输入】'!$C$4:$C$123,$C57,'B4-1销售回款【输入】'!$D$4:$D$123,$D57,'B4-1销售回款【输入】'!$E$4:$E$123,$E57,'B4-1销售回款【输入】'!$J$4:$J$123,$F57)</f>
        <v>0</v>
      </c>
      <c r="AI57" s="282">
        <f>SUMIFS('B4-1销售回款【输入】'!AL$4:AL$123,'B4-1销售回款【输入】'!$C$4:$C$123,$C57,'B4-1销售回款【输入】'!$D$4:$D$123,$D57,'B4-1销售回款【输入】'!$E$4:$E$123,$E57,'B4-1销售回款【输入】'!$J$4:$J$123,$F57)</f>
        <v>0</v>
      </c>
      <c r="AJ57" s="282">
        <f>SUMIFS('B4-1销售回款【输入】'!AM$4:AM$123,'B4-1销售回款【输入】'!$C$4:$C$123,$C57,'B4-1销售回款【输入】'!$D$4:$D$123,$D57,'B4-1销售回款【输入】'!$E$4:$E$123,$E57,'B4-1销售回款【输入】'!$J$4:$J$123,$F57)</f>
        <v>0</v>
      </c>
      <c r="AK57" s="282">
        <f>SUMIFS('B4-1销售回款【输入】'!AN$4:AN$123,'B4-1销售回款【输入】'!$C$4:$C$123,$C57,'B4-1销售回款【输入】'!$D$4:$D$123,$D57,'B4-1销售回款【输入】'!$E$4:$E$123,$E57,'B4-1销售回款【输入】'!$J$4:$J$123,$F57)</f>
        <v>0</v>
      </c>
      <c r="AL57" s="282">
        <f>SUMIFS('B4-1销售回款【输入】'!AO$4:AO$123,'B4-1销售回款【输入】'!$C$4:$C$123,$C57,'B4-1销售回款【输入】'!$D$4:$D$123,$D57,'B4-1销售回款【输入】'!$E$4:$E$123,$E57,'B4-1销售回款【输入】'!$J$4:$J$123,$F57)</f>
        <v>0</v>
      </c>
      <c r="AM57" s="282">
        <f>SUMIFS('B4-1销售回款【输入】'!AP$4:AP$123,'B4-1销售回款【输入】'!$C$4:$C$123,$C57,'B4-1销售回款【输入】'!$D$4:$D$123,$D57,'B4-1销售回款【输入】'!$E$4:$E$123,$E57,'B4-1销售回款【输入】'!$J$4:$J$123,$F57)</f>
        <v>0</v>
      </c>
      <c r="AN57" s="282">
        <f>SUMIFS('B4-1销售回款【输入】'!AQ$4:AQ$123,'B4-1销售回款【输入】'!$C$4:$C$123,$C57,'B4-1销售回款【输入】'!$D$4:$D$123,$D57,'B4-1销售回款【输入】'!$E$4:$E$123,$E57,'B4-1销售回款【输入】'!$J$4:$J$123,$F57)</f>
        <v>0</v>
      </c>
      <c r="AO57" s="282">
        <f>SUMIFS('B4-1销售回款【输入】'!AR$4:AR$123,'B4-1销售回款【输入】'!$C$4:$C$123,$C57,'B4-1销售回款【输入】'!$D$4:$D$123,$D57,'B4-1销售回款【输入】'!$E$4:$E$123,$E57,'B4-1销售回款【输入】'!$J$4:$J$123,$F57)</f>
        <v>0</v>
      </c>
      <c r="AP57" s="282">
        <f>SUMIFS('B4-1销售回款【输入】'!AS$4:AS$123,'B4-1销售回款【输入】'!$C$4:$C$123,$C57,'B4-1销售回款【输入】'!$D$4:$D$123,$D57,'B4-1销售回款【输入】'!$E$4:$E$123,$E57,'B4-1销售回款【输入】'!$J$4:$J$123,$F57)</f>
        <v>0</v>
      </c>
      <c r="AQ57" s="282">
        <f>SUMIFS('B4-1销售回款【输入】'!AT$4:AT$123,'B4-1销售回款【输入】'!$C$4:$C$123,$C57,'B4-1销售回款【输入】'!$D$4:$D$123,$D57,'B4-1销售回款【输入】'!$E$4:$E$123,$E57,'B4-1销售回款【输入】'!$J$4:$J$123,$F57)</f>
        <v>0</v>
      </c>
      <c r="AR57" s="282">
        <f>SUMIFS('B4-1销售回款【输入】'!AU$4:AU$123,'B4-1销售回款【输入】'!$C$4:$C$123,$C57,'B4-1销售回款【输入】'!$D$4:$D$123,$D57,'B4-1销售回款【输入】'!$E$4:$E$123,$E57,'B4-1销售回款【输入】'!$J$4:$J$123,$F57)</f>
        <v>0</v>
      </c>
      <c r="AS57" s="282">
        <f>SUMIFS('B4-1销售回款【输入】'!AV$4:AV$123,'B4-1销售回款【输入】'!$C$4:$C$123,$C57,'B4-1销售回款【输入】'!$D$4:$D$123,$D57,'B4-1销售回款【输入】'!$E$4:$E$123,$E57,'B4-1销售回款【输入】'!$J$4:$J$123,$F57)</f>
        <v>0</v>
      </c>
      <c r="AT57" s="282">
        <f>SUMIFS('B4-1销售回款【输入】'!AW$4:AW$123,'B4-1销售回款【输入】'!$C$4:$C$123,$C57,'B4-1销售回款【输入】'!$D$4:$D$123,$D57,'B4-1销售回款【输入】'!$E$4:$E$123,$E57,'B4-1销售回款【输入】'!$J$4:$J$123,$F57)</f>
        <v>0</v>
      </c>
      <c r="AU57" s="282">
        <f>SUMIFS('B4-1销售回款【输入】'!AX$4:AX$123,'B4-1销售回款【输入】'!$C$4:$C$123,$C57,'B4-1销售回款【输入】'!$D$4:$D$123,$D57,'B4-1销售回款【输入】'!$E$4:$E$123,$E57,'B4-1销售回款【输入】'!$J$4:$J$123,$F57)</f>
        <v>0</v>
      </c>
      <c r="AV57" s="282">
        <f>SUMIFS('B4-1销售回款【输入】'!AY$4:AY$123,'B4-1销售回款【输入】'!$C$4:$C$123,$C57,'B4-1销售回款【输入】'!$D$4:$D$123,$D57,'B4-1销售回款【输入】'!$E$4:$E$123,$E57,'B4-1销售回款【输入】'!$J$4:$J$123,$F57)</f>
        <v>0</v>
      </c>
      <c r="AW57" s="282">
        <f>SUMIFS('B4-1销售回款【输入】'!AZ$4:AZ$123,'B4-1销售回款【输入】'!$C$4:$C$123,$C57,'B4-1销售回款【输入】'!$D$4:$D$123,$D57,'B4-1销售回款【输入】'!$E$4:$E$123,$E57,'B4-1销售回款【输入】'!$J$4:$J$123,$F57)</f>
        <v>0</v>
      </c>
      <c r="AX57" s="282">
        <f>SUMIFS('B4-1销售回款【输入】'!BA$4:BA$123,'B4-1销售回款【输入】'!$C$4:$C$123,$C57,'B4-1销售回款【输入】'!$D$4:$D$123,$D57,'B4-1销售回款【输入】'!$E$4:$E$123,$E57,'B4-1销售回款【输入】'!$J$4:$J$123,$F57)</f>
        <v>0</v>
      </c>
      <c r="AY57" s="282">
        <f>SUMIFS('B4-1销售回款【输入】'!BB$4:BB$123,'B4-1销售回款【输入】'!$C$4:$C$123,$C57,'B4-1销售回款【输入】'!$D$4:$D$123,$D57,'B4-1销售回款【输入】'!$E$4:$E$123,$E57,'B4-1销售回款【输入】'!$J$4:$J$123,$F57)</f>
        <v>0</v>
      </c>
      <c r="AZ57" s="282">
        <f>SUMIFS('B4-1销售回款【输入】'!BC$4:BC$123,'B4-1销售回款【输入】'!$C$4:$C$123,$C57,'B4-1销售回款【输入】'!$D$4:$D$123,$D57,'B4-1销售回款【输入】'!$E$4:$E$123,$E57,'B4-1销售回款【输入】'!$J$4:$J$123,$F57)</f>
        <v>0</v>
      </c>
      <c r="BA57" s="282">
        <f>SUMIFS('B4-1销售回款【输入】'!BD$4:BD$123,'B4-1销售回款【输入】'!$C$4:$C$123,$C57,'B4-1销售回款【输入】'!$D$4:$D$123,$D57,'B4-1销售回款【输入】'!$E$4:$E$123,$E57,'B4-1销售回款【输入】'!$J$4:$J$123,$F57)</f>
        <v>0</v>
      </c>
      <c r="BB57" s="282">
        <f>SUMIFS('B4-1销售回款【输入】'!BE$4:BE$123,'B4-1销售回款【输入】'!$C$4:$C$123,$C57,'B4-1销售回款【输入】'!$D$4:$D$123,$D57,'B4-1销售回款【输入】'!$E$4:$E$123,$E57,'B4-1销售回款【输入】'!$J$4:$J$123,$F57)</f>
        <v>0</v>
      </c>
      <c r="BC57" s="282">
        <f>SUMIFS('B4-1销售回款【输入】'!BF$4:BF$123,'B4-1销售回款【输入】'!$C$4:$C$123,$C57,'B4-1销售回款【输入】'!$D$4:$D$123,$D57,'B4-1销售回款【输入】'!$E$4:$E$123,$E57,'B4-1销售回款【输入】'!$J$4:$J$123,$F57)</f>
        <v>0</v>
      </c>
      <c r="BD57" s="282">
        <f>SUMIFS('B4-1销售回款【输入】'!BG$4:BG$123,'B4-1销售回款【输入】'!$C$4:$C$123,$C57,'B4-1销售回款【输入】'!$D$4:$D$123,$D57,'B4-1销售回款【输入】'!$E$4:$E$123,$E57,'B4-1销售回款【输入】'!$J$4:$J$123,$F57)</f>
        <v>0</v>
      </c>
      <c r="BE57" s="282">
        <f>SUMIFS('B4-1销售回款【输入】'!BH$4:BH$123,'B4-1销售回款【输入】'!$C$4:$C$123,$C57,'B4-1销售回款【输入】'!$D$4:$D$123,$D57,'B4-1销售回款【输入】'!$E$4:$E$123,$E57,'B4-1销售回款【输入】'!$J$4:$J$123,$F57)</f>
        <v>0</v>
      </c>
      <c r="BF57" s="282">
        <f>SUMIFS('B4-1销售回款【输入】'!BI$4:BI$123,'B4-1销售回款【输入】'!$C$4:$C$123,$C57,'B4-1销售回款【输入】'!$D$4:$D$123,$D57,'B4-1销售回款【输入】'!$E$4:$E$123,$E57,'B4-1销售回款【输入】'!$J$4:$J$123,$F57)</f>
        <v>0</v>
      </c>
      <c r="BG57" s="282">
        <f>SUMIFS('B4-1销售回款【输入】'!BJ$4:BJ$123,'B4-1销售回款【输入】'!$C$4:$C$123,$C57,'B4-1销售回款【输入】'!$D$4:$D$123,$D57,'B4-1销售回款【输入】'!$E$4:$E$123,$E57,'B4-1销售回款【输入】'!$J$4:$J$123,$F57)</f>
        <v>0</v>
      </c>
      <c r="BH57" s="282">
        <f>SUMIFS('B4-1销售回款【输入】'!BK$4:BK$123,'B4-1销售回款【输入】'!$C$4:$C$123,$C57,'B4-1销售回款【输入】'!$D$4:$D$123,$D57,'B4-1销售回款【输入】'!$E$4:$E$123,$E57,'B4-1销售回款【输入】'!$J$4:$J$123,$F57)</f>
        <v>0</v>
      </c>
      <c r="BI57" s="282">
        <f>SUMIFS('B4-1销售回款【输入】'!BL$4:BL$123,'B4-1销售回款【输入】'!$C$4:$C$123,$C57,'B4-1销售回款【输入】'!$D$4:$D$123,$D57,'B4-1销售回款【输入】'!$E$4:$E$123,$E57,'B4-1销售回款【输入】'!$J$4:$J$123,$F57)</f>
        <v>0</v>
      </c>
      <c r="BJ57" s="282">
        <f>SUMIFS('B4-1销售回款【输入】'!BM$4:BM$123,'B4-1销售回款【输入】'!$C$4:$C$123,$C57,'B4-1销售回款【输入】'!$D$4:$D$123,$D57,'B4-1销售回款【输入】'!$E$4:$E$123,$E57,'B4-1销售回款【输入】'!$J$4:$J$123,$F57)</f>
        <v>0</v>
      </c>
      <c r="BK57" s="282">
        <f>SUMIFS('B4-1销售回款【输入】'!BN$4:BN$123,'B4-1销售回款【输入】'!$C$4:$C$123,$C57,'B4-1销售回款【输入】'!$D$4:$D$123,$D57,'B4-1销售回款【输入】'!$E$4:$E$123,$E57,'B4-1销售回款【输入】'!$J$4:$J$123,$F57)</f>
        <v>0</v>
      </c>
      <c r="BL57" s="282">
        <f>SUMIFS('B4-1销售回款【输入】'!BO$4:BO$123,'B4-1销售回款【输入】'!$C$4:$C$123,$C57,'B4-1销售回款【输入】'!$D$4:$D$123,$D57,'B4-1销售回款【输入】'!$E$4:$E$123,$E57,'B4-1销售回款【输入】'!$J$4:$J$123,$F57)</f>
        <v>0</v>
      </c>
      <c r="BM57" s="282">
        <f>SUMIFS('B4-1销售回款【输入】'!BP$4:BP$123,'B4-1销售回款【输入】'!$C$4:$C$123,$C57,'B4-1销售回款【输入】'!$D$4:$D$123,$D57,'B4-1销售回款【输入】'!$E$4:$E$123,$E57,'B4-1销售回款【输入】'!$J$4:$J$123,$F57)</f>
        <v>0</v>
      </c>
      <c r="BN57" s="282">
        <f>SUMIFS('B4-1销售回款【输入】'!BQ$4:BQ$123,'B4-1销售回款【输入】'!$C$4:$C$123,$C57,'B4-1销售回款【输入】'!$D$4:$D$123,$D57,'B4-1销售回款【输入】'!$E$4:$E$123,$E57,'B4-1销售回款【输入】'!$J$4:$J$123,$F57)</f>
        <v>0</v>
      </c>
      <c r="BO57" s="282">
        <f>SUMIFS('B4-1销售回款【输入】'!BR$4:BR$123,'B4-1销售回款【输入】'!$C$4:$C$123,$C57,'B4-1销售回款【输入】'!$D$4:$D$123,$D57,'B4-1销售回款【输入】'!$E$4:$E$123,$E57,'B4-1销售回款【输入】'!$J$4:$J$123,$F57)</f>
        <v>0</v>
      </c>
      <c r="BP57" s="282">
        <f>SUMIFS('B4-1销售回款【输入】'!BS$4:BS$123,'B4-1销售回款【输入】'!$C$4:$C$123,$C57,'B4-1销售回款【输入】'!$D$4:$D$123,$D57,'B4-1销售回款【输入】'!$E$4:$E$123,$E57,'B4-1销售回款【输入】'!$J$4:$J$123,$F57)</f>
        <v>0</v>
      </c>
      <c r="BQ57" s="282">
        <f>SUMIFS('B4-1销售回款【输入】'!BT$4:BT$123,'B4-1销售回款【输入】'!$C$4:$C$123,$C57,'B4-1销售回款【输入】'!$D$4:$D$123,$D57,'B4-1销售回款【输入】'!$E$4:$E$123,$E57,'B4-1销售回款【输入】'!$J$4:$J$123,$F57)</f>
        <v>0</v>
      </c>
      <c r="BR57" s="282">
        <f>SUMIFS('B4-1销售回款【输入】'!BU$4:BU$123,'B4-1销售回款【输入】'!$C$4:$C$123,$C57,'B4-1销售回款【输入】'!$D$4:$D$123,$D57,'B4-1销售回款【输入】'!$E$4:$E$123,$E57,'B4-1销售回款【输入】'!$J$4:$J$123,$F57)</f>
        <v>0</v>
      </c>
      <c r="BS57" s="282">
        <f>SUMIFS('B4-1销售回款【输入】'!BV$4:BV$123,'B4-1销售回款【输入】'!$C$4:$C$123,$C57,'B4-1销售回款【输入】'!$D$4:$D$123,$D57,'B4-1销售回款【输入】'!$E$4:$E$123,$E57,'B4-1销售回款【输入】'!$J$4:$J$123,$F57)</f>
        <v>0</v>
      </c>
      <c r="BT57" s="282">
        <f>SUMIFS('B4-1销售回款【输入】'!BW$4:BW$123,'B4-1销售回款【输入】'!$C$4:$C$123,$C57,'B4-1销售回款【输入】'!$D$4:$D$123,$D57,'B4-1销售回款【输入】'!$E$4:$E$123,$E57,'B4-1销售回款【输入】'!$J$4:$J$123,$F57)</f>
        <v>0</v>
      </c>
      <c r="BU57" s="282">
        <f>SUMIFS('B4-1销售回款【输入】'!BX$4:BX$123,'B4-1销售回款【输入】'!$C$4:$C$123,$C57,'B4-1销售回款【输入】'!$D$4:$D$123,$D57,'B4-1销售回款【输入】'!$E$4:$E$123,$E57,'B4-1销售回款【输入】'!$J$4:$J$123,$F57)</f>
        <v>0</v>
      </c>
      <c r="BV57" s="282">
        <f>SUMIFS('B4-1销售回款【输入】'!BY$4:BY$123,'B4-1销售回款【输入】'!$C$4:$C$123,$C57,'B4-1销售回款【输入】'!$D$4:$D$123,$D57,'B4-1销售回款【输入】'!$E$4:$E$123,$E57,'B4-1销售回款【输入】'!$J$4:$J$123,$F57)</f>
        <v>0</v>
      </c>
      <c r="BW57" s="282">
        <f>SUMIFS('B4-1销售回款【输入】'!BZ$4:BZ$123,'B4-1销售回款【输入】'!$C$4:$C$123,$C57,'B4-1销售回款【输入】'!$D$4:$D$123,$D57,'B4-1销售回款【输入】'!$E$4:$E$123,$E57,'B4-1销售回款【输入】'!$J$4:$J$123,$F57)</f>
        <v>0</v>
      </c>
      <c r="BX57" s="282">
        <f>SUMIFS('B4-1销售回款【输入】'!CA$4:CA$123,'B4-1销售回款【输入】'!$C$4:$C$123,$C57,'B4-1销售回款【输入】'!$D$4:$D$123,$D57,'B4-1销售回款【输入】'!$E$4:$E$123,$E57,'B4-1销售回款【输入】'!$J$4:$J$123,$F57)</f>
        <v>0</v>
      </c>
      <c r="BY57" s="282">
        <f>SUMIFS('B4-1销售回款【输入】'!CB$4:CB$123,'B4-1销售回款【输入】'!$C$4:$C$123,$C57,'B4-1销售回款【输入】'!$D$4:$D$123,$D57,'B4-1销售回款【输入】'!$E$4:$E$123,$E57,'B4-1销售回款【输入】'!$J$4:$J$123,$F57)</f>
        <v>0</v>
      </c>
      <c r="BZ57" s="282">
        <f>SUMIFS('B4-1销售回款【输入】'!CC$4:CC$123,'B4-1销售回款【输入】'!$C$4:$C$123,$C57,'B4-1销售回款【输入】'!$D$4:$D$123,$D57,'B4-1销售回款【输入】'!$E$4:$E$123,$E57,'B4-1销售回款【输入】'!$J$4:$J$123,$F57)</f>
        <v>0</v>
      </c>
      <c r="CA57" s="282">
        <f>SUMIFS('B4-1销售回款【输入】'!CD$4:CD$123,'B4-1销售回款【输入】'!$C$4:$C$123,$C57,'B4-1销售回款【输入】'!$D$4:$D$123,$D57,'B4-1销售回款【输入】'!$E$4:$E$123,$E57,'B4-1销售回款【输入】'!$J$4:$J$123,$F57)</f>
        <v>0</v>
      </c>
      <c r="CB57" s="282">
        <f>SUMIFS('B4-1销售回款【输入】'!CE$4:CE$123,'B4-1销售回款【输入】'!$C$4:$C$123,$C57,'B4-1销售回款【输入】'!$D$4:$D$123,$D57,'B4-1销售回款【输入】'!$E$4:$E$123,$E57,'B4-1销售回款【输入】'!$J$4:$J$123,$F57)</f>
        <v>0</v>
      </c>
      <c r="CC57" s="282">
        <f>SUMIFS('B4-1销售回款【输入】'!CF$4:CF$123,'B4-1销售回款【输入】'!$C$4:$C$123,$C57,'B4-1销售回款【输入】'!$D$4:$D$123,$D57,'B4-1销售回款【输入】'!$E$4:$E$123,$E57,'B4-1销售回款【输入】'!$J$4:$J$123,$F57)</f>
        <v>0</v>
      </c>
      <c r="CD57" s="282">
        <f>SUMIFS('B4-1销售回款【输入】'!CG$4:CG$123,'B4-1销售回款【输入】'!$C$4:$C$123,$C57,'B4-1销售回款【输入】'!$D$4:$D$123,$D57,'B4-1销售回款【输入】'!$E$4:$E$123,$E57,'B4-1销售回款【输入】'!$J$4:$J$123,$F57)</f>
        <v>0</v>
      </c>
      <c r="CE57" s="282">
        <f>SUMIFS('B4-1销售回款【输入】'!CH$4:CH$123,'B4-1销售回款【输入】'!$C$4:$C$123,$C57,'B4-1销售回款【输入】'!$D$4:$D$123,$D57,'B4-1销售回款【输入】'!$E$4:$E$123,$E57,'B4-1销售回款【输入】'!$J$4:$J$123,$F57)</f>
        <v>0</v>
      </c>
      <c r="CF57" s="282">
        <f>SUMIFS('B4-1销售回款【输入】'!CI$4:CI$123,'B4-1销售回款【输入】'!$C$4:$C$123,$C57,'B4-1销售回款【输入】'!$D$4:$D$123,$D57,'B4-1销售回款【输入】'!$E$4:$E$123,$E57,'B4-1销售回款【输入】'!$J$4:$J$123,$F57)</f>
        <v>0</v>
      </c>
      <c r="CG57" s="282">
        <f>SUMIFS('B4-1销售回款【输入】'!CJ$4:CJ$123,'B4-1销售回款【输入】'!$C$4:$C$123,$C57,'B4-1销售回款【输入】'!$D$4:$D$123,$D57,'B4-1销售回款【输入】'!$E$4:$E$123,$E57,'B4-1销售回款【输入】'!$J$4:$J$123,$F57)</f>
        <v>0</v>
      </c>
      <c r="CH57" s="282">
        <f>SUMIFS('B4-1销售回款【输入】'!CK$4:CK$123,'B4-1销售回款【输入】'!$C$4:$C$123,$C57,'B4-1销售回款【输入】'!$D$4:$D$123,$D57,'B4-1销售回款【输入】'!$E$4:$E$123,$E57,'B4-1销售回款【输入】'!$J$4:$J$123,$F57)</f>
        <v>0</v>
      </c>
      <c r="CI57" s="282">
        <f>SUMIFS('B4-1销售回款【输入】'!CL$4:CL$123,'B4-1销售回款【输入】'!$C$4:$C$123,$C57,'B4-1销售回款【输入】'!$D$4:$D$123,$D57,'B4-1销售回款【输入】'!$E$4:$E$123,$E57,'B4-1销售回款【输入】'!$J$4:$J$123,$F57)</f>
        <v>0</v>
      </c>
      <c r="CJ57" s="282">
        <f>SUMIFS('B4-1销售回款【输入】'!CM$4:CM$123,'B4-1销售回款【输入】'!$C$4:$C$123,$C57,'B4-1销售回款【输入】'!$D$4:$D$123,$D57,'B4-1销售回款【输入】'!$E$4:$E$123,$E57,'B4-1销售回款【输入】'!$J$4:$J$123,$F57)</f>
        <v>0</v>
      </c>
      <c r="CK57" s="282">
        <f>SUMIFS('B4-1销售回款【输入】'!CN$4:CN$123,'B4-1销售回款【输入】'!$C$4:$C$123,$C57,'B4-1销售回款【输入】'!$D$4:$D$123,$D57,'B4-1销售回款【输入】'!$E$4:$E$123,$E57,'B4-1销售回款【输入】'!$J$4:$J$123,$F57)</f>
        <v>0</v>
      </c>
      <c r="CL57" s="282">
        <f>SUMIFS('B4-1销售回款【输入】'!CO$4:CO$123,'B4-1销售回款【输入】'!$C$4:$C$123,$C57,'B4-1销售回款【输入】'!$D$4:$D$123,$D57,'B4-1销售回款【输入】'!$E$4:$E$123,$E57,'B4-1销售回款【输入】'!$J$4:$J$123,$F57)</f>
        <v>0</v>
      </c>
      <c r="CM57" s="282">
        <f>SUMIFS('B4-1销售回款【输入】'!CP$4:CP$123,'B4-1销售回款【输入】'!$C$4:$C$123,$C57,'B4-1销售回款【输入】'!$D$4:$D$123,$D57,'B4-1销售回款【输入】'!$E$4:$E$123,$E57,'B4-1销售回款【输入】'!$J$4:$J$123,$F57)</f>
        <v>0</v>
      </c>
      <c r="CN57" s="282">
        <f>SUMIFS('B4-1销售回款【输入】'!CQ$4:CQ$123,'B4-1销售回款【输入】'!$C$4:$C$123,$C57,'B4-1销售回款【输入】'!$D$4:$D$123,$D57,'B4-1销售回款【输入】'!$E$4:$E$123,$E57,'B4-1销售回款【输入】'!$J$4:$J$123,$F57)</f>
        <v>0</v>
      </c>
      <c r="CO57" s="282">
        <f>SUMIFS('B4-1销售回款【输入】'!CR$4:CR$123,'B4-1销售回款【输入】'!$C$4:$C$123,$C57,'B4-1销售回款【输入】'!$D$4:$D$123,$D57,'B4-1销售回款【输入】'!$E$4:$E$123,$E57,'B4-1销售回款【输入】'!$J$4:$J$123,$F57)</f>
        <v>0</v>
      </c>
      <c r="CP57" s="282">
        <f>SUMIFS('B4-1销售回款【输入】'!CS$4:CS$123,'B4-1销售回款【输入】'!$C$4:$C$123,$C57,'B4-1销售回款【输入】'!$D$4:$D$123,$D57,'B4-1销售回款【输入】'!$E$4:$E$123,$E57,'B4-1销售回款【输入】'!$J$4:$J$123,$F57)</f>
        <v>0</v>
      </c>
      <c r="CQ57" s="282">
        <f>SUMIFS('B4-1销售回款【输入】'!CT$4:CT$123,'B4-1销售回款【输入】'!$C$4:$C$123,$C57,'B4-1销售回款【输入】'!$D$4:$D$123,$D57,'B4-1销售回款【输入】'!$E$4:$E$123,$E57,'B4-1销售回款【输入】'!$J$4:$J$123,$F57)</f>
        <v>0</v>
      </c>
      <c r="CR57" s="282">
        <f>SUMIFS('B4-1销售回款【输入】'!CU$4:CU$123,'B4-1销售回款【输入】'!$C$4:$C$123,$C57,'B4-1销售回款【输入】'!$D$4:$D$123,$D57,'B4-1销售回款【输入】'!$E$4:$E$123,$E57,'B4-1销售回款【输入】'!$J$4:$J$123,$F57)</f>
        <v>0</v>
      </c>
      <c r="CS57" s="282">
        <f>SUMIFS('B4-1销售回款【输入】'!CV$4:CV$123,'B4-1销售回款【输入】'!$C$4:$C$123,$C57,'B4-1销售回款【输入】'!$D$4:$D$123,$D57,'B4-1销售回款【输入】'!$E$4:$E$123,$E57,'B4-1销售回款【输入】'!$J$4:$J$123,$F57)</f>
        <v>0</v>
      </c>
      <c r="CT57" s="282">
        <f>SUMIFS('B4-1销售回款【输入】'!CW$4:CW$123,'B4-1销售回款【输入】'!$C$4:$C$123,$C57,'B4-1销售回款【输入】'!$D$4:$D$123,$D57,'B4-1销售回款【输入】'!$E$4:$E$123,$E57,'B4-1销售回款【输入】'!$J$4:$J$123,$F57)</f>
        <v>0</v>
      </c>
      <c r="CU57" s="282">
        <f>SUMIFS('B4-1销售回款【输入】'!CX$4:CX$123,'B4-1销售回款【输入】'!$C$4:$C$123,$C57,'B4-1销售回款【输入】'!$D$4:$D$123,$D57,'B4-1销售回款【输入】'!$E$4:$E$123,$E57,'B4-1销售回款【输入】'!$J$4:$J$123,$F57)</f>
        <v>0</v>
      </c>
      <c r="CV57" s="282">
        <f>SUMIFS('B4-1销售回款【输入】'!CY$4:CY$123,'B4-1销售回款【输入】'!$C$4:$C$123,$C57,'B4-1销售回款【输入】'!$D$4:$D$123,$D57,'B4-1销售回款【输入】'!$E$4:$E$123,$E57,'B4-1销售回款【输入】'!$J$4:$J$123,$F57)</f>
        <v>0</v>
      </c>
      <c r="CW57" s="282">
        <f>SUMIFS('B4-1销售回款【输入】'!CZ$4:CZ$123,'B4-1销售回款【输入】'!$C$4:$C$123,$C57,'B4-1销售回款【输入】'!$D$4:$D$123,$D57,'B4-1销售回款【输入】'!$E$4:$E$123,$E57,'B4-1销售回款【输入】'!$J$4:$J$123,$F57)</f>
        <v>0</v>
      </c>
      <c r="CX57" s="282">
        <f>SUMIFS('B4-1销售回款【输入】'!DA$4:DA$123,'B4-1销售回款【输入】'!$C$4:$C$123,$C57,'B4-1销售回款【输入】'!$D$4:$D$123,$D57,'B4-1销售回款【输入】'!$E$4:$E$123,$E57,'B4-1销售回款【输入】'!$J$4:$J$123,$F57)</f>
        <v>0</v>
      </c>
      <c r="CY57" s="282">
        <f>SUMIFS('B4-1销售回款【输入】'!DB$4:DB$123,'B4-1销售回款【输入】'!$C$4:$C$123,$C57,'B4-1销售回款【输入】'!$D$4:$D$123,$D57,'B4-1销售回款【输入】'!$E$4:$E$123,$E57,'B4-1销售回款【输入】'!$J$4:$J$123,$F57)</f>
        <v>0</v>
      </c>
      <c r="CZ57" s="282">
        <f>SUMIFS('B4-1销售回款【输入】'!DC$4:DC$123,'B4-1销售回款【输入】'!$C$4:$C$123,$C57,'B4-1销售回款【输入】'!$D$4:$D$123,$D57,'B4-1销售回款【输入】'!$E$4:$E$123,$E57,'B4-1销售回款【输入】'!$J$4:$J$123,$F57)</f>
        <v>0</v>
      </c>
      <c r="DA57" s="282">
        <f>SUMIFS('B4-1销售回款【输入】'!DD$4:DD$123,'B4-1销售回款【输入】'!$C$4:$C$123,$C57,'B4-1销售回款【输入】'!$D$4:$D$123,$D57,'B4-1销售回款【输入】'!$E$4:$E$123,$E57,'B4-1销售回款【输入】'!$J$4:$J$123,$F57)</f>
        <v>0</v>
      </c>
      <c r="DB57" s="282">
        <f>SUMIFS('B4-1销售回款【输入】'!DE$4:DE$123,'B4-1销售回款【输入】'!$C$4:$C$123,$C57,'B4-1销售回款【输入】'!$D$4:$D$123,$D57,'B4-1销售回款【输入】'!$E$4:$E$123,$E57,'B4-1销售回款【输入】'!$J$4:$J$123,$F57)</f>
        <v>0</v>
      </c>
      <c r="DC57" s="282">
        <f>SUMIFS('B4-1销售回款【输入】'!DF$4:DF$123,'B4-1销售回款【输入】'!$C$4:$C$123,$C57,'B4-1销售回款【输入】'!$D$4:$D$123,$D57,'B4-1销售回款【输入】'!$E$4:$E$123,$E57,'B4-1销售回款【输入】'!$J$4:$J$123,$F57)</f>
        <v>0</v>
      </c>
      <c r="DD57" s="282">
        <f>SUMIFS('B4-1销售回款【输入】'!DG$4:DG$123,'B4-1销售回款【输入】'!$C$4:$C$123,$C57,'B4-1销售回款【输入】'!$D$4:$D$123,$D57,'B4-1销售回款【输入】'!$E$4:$E$123,$E57,'B4-1销售回款【输入】'!$J$4:$J$123,$F57)</f>
        <v>0</v>
      </c>
      <c r="DE57" s="282">
        <f>SUMIFS('B4-1销售回款【输入】'!DH$4:DH$123,'B4-1销售回款【输入】'!$C$4:$C$123,$C57,'B4-1销售回款【输入】'!$D$4:$D$123,$D57,'B4-1销售回款【输入】'!$E$4:$E$123,$E57,'B4-1销售回款【输入】'!$J$4:$J$123,$F57)</f>
        <v>0</v>
      </c>
      <c r="DF57" s="282">
        <f>SUMIFS('B4-1销售回款【输入】'!DI$4:DI$123,'B4-1销售回款【输入】'!$C$4:$C$123,$C57,'B4-1销售回款【输入】'!$D$4:$D$123,$D57,'B4-1销售回款【输入】'!$E$4:$E$123,$E57,'B4-1销售回款【输入】'!$J$4:$J$123,$F57)</f>
        <v>0</v>
      </c>
      <c r="DG57" s="282">
        <f>SUMIFS('B4-1销售回款【输入】'!DJ$4:DJ$123,'B4-1销售回款【输入】'!$C$4:$C$123,$C57,'B4-1销售回款【输入】'!$D$4:$D$123,$D57,'B4-1销售回款【输入】'!$E$4:$E$123,$E57,'B4-1销售回款【输入】'!$J$4:$J$123,$F57)</f>
        <v>0</v>
      </c>
      <c r="DH57" s="282">
        <f>SUMIFS('B4-1销售回款【输入】'!DK$4:DK$123,'B4-1销售回款【输入】'!$C$4:$C$123,$C57,'B4-1销售回款【输入】'!$D$4:$D$123,$D57,'B4-1销售回款【输入】'!$E$4:$E$123,$E57,'B4-1销售回款【输入】'!$J$4:$J$123,$F57)</f>
        <v>0</v>
      </c>
      <c r="DI57" s="282">
        <f>SUMIFS('B4-1销售回款【输入】'!DL$4:DL$123,'B4-1销售回款【输入】'!$C$4:$C$123,$C57,'B4-1销售回款【输入】'!$D$4:$D$123,$D57,'B4-1销售回款【输入】'!$E$4:$E$123,$E57,'B4-1销售回款【输入】'!$J$4:$J$123,$F57)</f>
        <v>0</v>
      </c>
      <c r="DJ57" s="282">
        <f>SUMIFS('B4-1销售回款【输入】'!DM$4:DM$123,'B4-1销售回款【输入】'!$C$4:$C$123,$C57,'B4-1销售回款【输入】'!$D$4:$D$123,$D57,'B4-1销售回款【输入】'!$E$4:$E$123,$E57,'B4-1销售回款【输入】'!$J$4:$J$123,$F57)</f>
        <v>0</v>
      </c>
      <c r="DK57" s="282">
        <f>SUMIFS('B4-1销售回款【输入】'!DN$4:DN$123,'B4-1销售回款【输入】'!$C$4:$C$123,$C57,'B4-1销售回款【输入】'!$D$4:$D$123,$D57,'B4-1销售回款【输入】'!$E$4:$E$123,$E57,'B4-1销售回款【输入】'!$J$4:$J$123,$F57)</f>
        <v>0</v>
      </c>
      <c r="DL57" s="282">
        <f>SUMIFS('B4-1销售回款【输入】'!DO$4:DO$123,'B4-1销售回款【输入】'!$C$4:$C$123,$C57,'B4-1销售回款【输入】'!$D$4:$D$123,$D57,'B4-1销售回款【输入】'!$E$4:$E$123,$E57,'B4-1销售回款【输入】'!$J$4:$J$123,$F57)</f>
        <v>0</v>
      </c>
      <c r="DM57" s="282">
        <f>SUMIFS('B4-1销售回款【输入】'!DP$4:DP$123,'B4-1销售回款【输入】'!$C$4:$C$123,$C57,'B4-1销售回款【输入】'!$D$4:$D$123,$D57,'B4-1销售回款【输入】'!$E$4:$E$123,$E57,'B4-1销售回款【输入】'!$J$4:$J$123,$F57)</f>
        <v>0</v>
      </c>
      <c r="DN57" s="282">
        <f>SUMIFS('B4-1销售回款【输入】'!DQ$4:DQ$123,'B4-1销售回款【输入】'!$C$4:$C$123,$C57,'B4-1销售回款【输入】'!$D$4:$D$123,$D57,'B4-1销售回款【输入】'!$E$4:$E$123,$E57,'B4-1销售回款【输入】'!$J$4:$J$123,$F57)</f>
        <v>0</v>
      </c>
      <c r="DO57" s="282">
        <f>SUMIFS('B4-1销售回款【输入】'!DR$4:DR$123,'B4-1销售回款【输入】'!$C$4:$C$123,$C57,'B4-1销售回款【输入】'!$D$4:$D$123,$D57,'B4-1销售回款【输入】'!$E$4:$E$123,$E57,'B4-1销售回款【输入】'!$J$4:$J$123,$F57)</f>
        <v>0</v>
      </c>
      <c r="DP57" s="282">
        <f>SUMIFS('B4-1销售回款【输入】'!DS$4:DS$123,'B4-1销售回款【输入】'!$C$4:$C$123,$C57,'B4-1销售回款【输入】'!$D$4:$D$123,$D57,'B4-1销售回款【输入】'!$E$4:$E$123,$E57,'B4-1销售回款【输入】'!$J$4:$J$123,$F57)</f>
        <v>0</v>
      </c>
      <c r="DQ57" s="282">
        <f>SUMIFS('B4-1销售回款【输入】'!DT$4:DT$123,'B4-1销售回款【输入】'!$C$4:$C$123,$C57,'B4-1销售回款【输入】'!$D$4:$D$123,$D57,'B4-1销售回款【输入】'!$E$4:$E$123,$E57,'B4-1销售回款【输入】'!$J$4:$J$123,$F57)</f>
        <v>0</v>
      </c>
      <c r="DR57" s="282">
        <f>SUMIFS('B4-1销售回款【输入】'!DU$4:DU$123,'B4-1销售回款【输入】'!$C$4:$C$123,$C57,'B4-1销售回款【输入】'!$D$4:$D$123,$D57,'B4-1销售回款【输入】'!$E$4:$E$123,$E57,'B4-1销售回款【输入】'!$J$4:$J$123,$F57)</f>
        <v>0</v>
      </c>
      <c r="DS57" s="282">
        <f>SUMIFS('B4-1销售回款【输入】'!DV$4:DV$123,'B4-1销售回款【输入】'!$C$4:$C$123,$C57,'B4-1销售回款【输入】'!$D$4:$D$123,$D57,'B4-1销售回款【输入】'!$E$4:$E$123,$E57,'B4-1销售回款【输入】'!$J$4:$J$123,$F57)</f>
        <v>0</v>
      </c>
      <c r="DT57" s="282">
        <f>SUMIFS('B4-1销售回款【输入】'!DW$4:DW$123,'B4-1销售回款【输入】'!$C$4:$C$123,$C57,'B4-1销售回款【输入】'!$D$4:$D$123,$D57,'B4-1销售回款【输入】'!$E$4:$E$123,$E57,'B4-1销售回款【输入】'!$J$4:$J$123,$F57)</f>
        <v>0</v>
      </c>
      <c r="DU57" s="282">
        <f>SUMIFS('B4-1销售回款【输入】'!DX$4:DX$123,'B4-1销售回款【输入】'!$C$4:$C$123,$C57,'B4-1销售回款【输入】'!$D$4:$D$123,$D57,'B4-1销售回款【输入】'!$E$4:$E$123,$E57,'B4-1销售回款【输入】'!$J$4:$J$123,$F57)</f>
        <v>0</v>
      </c>
      <c r="DV57" s="282">
        <f>SUMIFS('B4-1销售回款【输入】'!DY$4:DY$123,'B4-1销售回款【输入】'!$C$4:$C$123,$C57,'B4-1销售回款【输入】'!$D$4:$D$123,$D57,'B4-1销售回款【输入】'!$E$4:$E$123,$E57,'B4-1销售回款【输入】'!$J$4:$J$123,$F57)</f>
        <v>0</v>
      </c>
      <c r="DW57" s="282">
        <f>SUMIFS('B4-1销售回款【输入】'!DZ$4:DZ$123,'B4-1销售回款【输入】'!$C$4:$C$123,$C57,'B4-1销售回款【输入】'!$D$4:$D$123,$D57,'B4-1销售回款【输入】'!$E$4:$E$123,$E57,'B4-1销售回款【输入】'!$J$4:$J$123,$F57)</f>
        <v>0</v>
      </c>
      <c r="DX57" s="282">
        <f>SUMIFS('B4-1销售回款【输入】'!EA$4:EA$123,'B4-1销售回款【输入】'!$C$4:$C$123,$C57,'B4-1销售回款【输入】'!$D$4:$D$123,$D57,'B4-1销售回款【输入】'!$E$4:$E$123,$E57,'B4-1销售回款【输入】'!$J$4:$J$123,$F57)</f>
        <v>0</v>
      </c>
      <c r="DY57" s="282">
        <f>SUMIFS('B4-1销售回款【输入】'!EB$4:EB$123,'B4-1销售回款【输入】'!$C$4:$C$123,$C57,'B4-1销售回款【输入】'!$D$4:$D$123,$D57,'B4-1销售回款【输入】'!$E$4:$E$123,$E57,'B4-1销售回款【输入】'!$J$4:$J$123,$F57)</f>
        <v>0</v>
      </c>
      <c r="DZ57" s="282">
        <f>SUMIFS('B4-1销售回款【输入】'!EC$4:EC$123,'B4-1销售回款【输入】'!$C$4:$C$123,$C57,'B4-1销售回款【输入】'!$D$4:$D$123,$D57,'B4-1销售回款【输入】'!$E$4:$E$123,$E57,'B4-1销售回款【输入】'!$J$4:$J$123,$F57)</f>
        <v>0</v>
      </c>
      <c r="EA57" s="282">
        <f>SUMIFS('B4-1销售回款【输入】'!ED$4:ED$123,'B4-1销售回款【输入】'!$C$4:$C$123,$C57,'B4-1销售回款【输入】'!$D$4:$D$123,$D57,'B4-1销售回款【输入】'!$E$4:$E$123,$E57,'B4-1销售回款【输入】'!$J$4:$J$123,$F57)</f>
        <v>0</v>
      </c>
      <c r="EB57" s="282">
        <f>SUMIFS('B4-1销售回款【输入】'!EE$4:EE$123,'B4-1销售回款【输入】'!$C$4:$C$123,$C57,'B4-1销售回款【输入】'!$D$4:$D$123,$D57,'B4-1销售回款【输入】'!$E$4:$E$123,$E57,'B4-1销售回款【输入】'!$J$4:$J$123,$F57)</f>
        <v>0</v>
      </c>
      <c r="EC57" s="282">
        <f>SUMIFS('B4-1销售回款【输入】'!EF$4:EF$123,'B4-1销售回款【输入】'!$C$4:$C$123,$C57,'B4-1销售回款【输入】'!$D$4:$D$123,$D57,'B4-1销售回款【输入】'!$E$4:$E$123,$E57,'B4-1销售回款【输入】'!$J$4:$J$123,$F57)</f>
        <v>0</v>
      </c>
      <c r="ED57" s="284">
        <f>SUMIFS('B4-1销售回款【输入】'!EG$4:EG$123,'B4-1销售回款【输入】'!$C$4:$C$123,$C57,'B4-1销售回款【输入】'!$D$4:$D$123,$D57,'B4-1销售回款【输入】'!$E$4:$E$123,$E57,'B4-1销售回款【输入】'!$J$4:$J$123,$F57)</f>
        <v>0</v>
      </c>
    </row>
    <row r="58" spans="2:134" ht="16.05" customHeight="1" x14ac:dyDescent="0.25">
      <c r="B58" s="1041" t="str">
        <f>B57</f>
        <v/>
      </c>
      <c r="C58" s="154" t="str">
        <f t="shared" ref="C58:C61" si="803">C57</f>
        <v/>
      </c>
      <c r="D58" s="154" t="str">
        <f t="shared" si="29"/>
        <v/>
      </c>
      <c r="E58" s="154" t="str">
        <f t="shared" si="30"/>
        <v/>
      </c>
      <c r="F58" s="149" t="s">
        <v>348</v>
      </c>
      <c r="G58" s="171" t="s">
        <v>354</v>
      </c>
      <c r="H58" s="992">
        <f>IFERROR(H57/H56*10000,0)</f>
        <v>0</v>
      </c>
      <c r="I58" s="282">
        <f t="shared" si="801"/>
        <v>0</v>
      </c>
      <c r="J58" s="985">
        <f>IFERROR(J57/J56*10000,0)</f>
        <v>0</v>
      </c>
      <c r="K58" s="460">
        <f ca="1">IFERROR(K57/K56*10000,0)</f>
        <v>0</v>
      </c>
      <c r="L58" s="283">
        <f t="shared" ref="L58" si="804">IFERROR(L57/L56*10000,0)</f>
        <v>0</v>
      </c>
      <c r="M58" s="282">
        <f t="shared" ref="M58" si="805">IFERROR(M57/M56*10000,0)</f>
        <v>0</v>
      </c>
      <c r="N58" s="282">
        <f t="shared" ref="N58" si="806">IFERROR(N57/N56*10000,0)</f>
        <v>0</v>
      </c>
      <c r="O58" s="282">
        <f t="shared" ref="O58" si="807">IFERROR(O57/O56*10000,0)</f>
        <v>0</v>
      </c>
      <c r="P58" s="282">
        <f t="shared" ref="P58" si="808">IFERROR(P57/P56*10000,0)</f>
        <v>0</v>
      </c>
      <c r="Q58" s="282">
        <f t="shared" ref="Q58" si="809">IFERROR(Q57/Q56*10000,0)</f>
        <v>0</v>
      </c>
      <c r="R58" s="282">
        <f t="shared" ref="R58" si="810">IFERROR(R57/R56*10000,0)</f>
        <v>0</v>
      </c>
      <c r="S58" s="282">
        <f t="shared" ref="S58" si="811">IFERROR(S57/S56*10000,0)</f>
        <v>0</v>
      </c>
      <c r="T58" s="282">
        <f t="shared" ref="T58" si="812">IFERROR(T57/T56*10000,0)</f>
        <v>0</v>
      </c>
      <c r="U58" s="284">
        <f t="shared" ref="U58" si="813">IFERROR(U57/U56*10000,0)</f>
        <v>0</v>
      </c>
      <c r="V58" s="285">
        <f>IFERROR(V57/V56*10000,0)</f>
        <v>0</v>
      </c>
      <c r="W58" s="282">
        <f t="shared" ref="W58" si="814">IFERROR(W57/W56*10000,0)</f>
        <v>0</v>
      </c>
      <c r="X58" s="282">
        <f t="shared" ref="X58" si="815">IFERROR(X57/X56*10000,0)</f>
        <v>0</v>
      </c>
      <c r="Y58" s="282">
        <f t="shared" ref="Y58" si="816">IFERROR(Y57/Y56*10000,0)</f>
        <v>0</v>
      </c>
      <c r="Z58" s="282">
        <f t="shared" ref="Z58" si="817">IFERROR(Z57/Z56*10000,0)</f>
        <v>0</v>
      </c>
      <c r="AA58" s="282">
        <f t="shared" ref="AA58" si="818">IFERROR(AA57/AA56*10000,0)</f>
        <v>0</v>
      </c>
      <c r="AB58" s="282">
        <f t="shared" ref="AB58" si="819">IFERROR(AB57/AB56*10000,0)</f>
        <v>0</v>
      </c>
      <c r="AC58" s="282">
        <f t="shared" ref="AC58" si="820">IFERROR(AC57/AC56*10000,0)</f>
        <v>0</v>
      </c>
      <c r="AD58" s="282">
        <f t="shared" ref="AD58" si="821">IFERROR(AD57/AD56*10000,0)</f>
        <v>0</v>
      </c>
      <c r="AE58" s="282">
        <f t="shared" ref="AE58" si="822">IFERROR(AE57/AE56*10000,0)</f>
        <v>0</v>
      </c>
      <c r="AF58" s="282">
        <f t="shared" ref="AF58" si="823">IFERROR(AF57/AF56*10000,0)</f>
        <v>0</v>
      </c>
      <c r="AG58" s="282">
        <f t="shared" ref="AG58" si="824">IFERROR(AG57/AG56*10000,0)</f>
        <v>0</v>
      </c>
      <c r="AH58" s="282">
        <f t="shared" ref="AH58" si="825">IFERROR(AH57/AH56*10000,0)</f>
        <v>0</v>
      </c>
      <c r="AI58" s="282">
        <f t="shared" ref="AI58" si="826">IFERROR(AI57/AI56*10000,0)</f>
        <v>0</v>
      </c>
      <c r="AJ58" s="282">
        <f t="shared" ref="AJ58" si="827">IFERROR(AJ57/AJ56*10000,0)</f>
        <v>0</v>
      </c>
      <c r="AK58" s="282">
        <f t="shared" ref="AK58" si="828">IFERROR(AK57/AK56*10000,0)</f>
        <v>0</v>
      </c>
      <c r="AL58" s="282">
        <f t="shared" ref="AL58" si="829">IFERROR(AL57/AL56*10000,0)</f>
        <v>0</v>
      </c>
      <c r="AM58" s="282">
        <f t="shared" ref="AM58" si="830">IFERROR(AM57/AM56*10000,0)</f>
        <v>0</v>
      </c>
      <c r="AN58" s="282">
        <f t="shared" ref="AN58" si="831">IFERROR(AN57/AN56*10000,0)</f>
        <v>0</v>
      </c>
      <c r="AO58" s="282">
        <f t="shared" ref="AO58" si="832">IFERROR(AO57/AO56*10000,0)</f>
        <v>0</v>
      </c>
      <c r="AP58" s="282">
        <f t="shared" ref="AP58" si="833">IFERROR(AP57/AP56*10000,0)</f>
        <v>0</v>
      </c>
      <c r="AQ58" s="282">
        <f t="shared" ref="AQ58" si="834">IFERROR(AQ57/AQ56*10000,0)</f>
        <v>0</v>
      </c>
      <c r="AR58" s="282">
        <f t="shared" ref="AR58" si="835">IFERROR(AR57/AR56*10000,0)</f>
        <v>0</v>
      </c>
      <c r="AS58" s="282">
        <f t="shared" ref="AS58" si="836">IFERROR(AS57/AS56*10000,0)</f>
        <v>0</v>
      </c>
      <c r="AT58" s="282">
        <f t="shared" ref="AT58" si="837">IFERROR(AT57/AT56*10000,0)</f>
        <v>0</v>
      </c>
      <c r="AU58" s="282">
        <f t="shared" ref="AU58" si="838">IFERROR(AU57/AU56*10000,0)</f>
        <v>0</v>
      </c>
      <c r="AV58" s="282">
        <f t="shared" ref="AV58" si="839">IFERROR(AV57/AV56*10000,0)</f>
        <v>0</v>
      </c>
      <c r="AW58" s="282">
        <f t="shared" ref="AW58" si="840">IFERROR(AW57/AW56*10000,0)</f>
        <v>0</v>
      </c>
      <c r="AX58" s="282">
        <f t="shared" ref="AX58" si="841">IFERROR(AX57/AX56*10000,0)</f>
        <v>0</v>
      </c>
      <c r="AY58" s="282">
        <f t="shared" ref="AY58" si="842">IFERROR(AY57/AY56*10000,0)</f>
        <v>0</v>
      </c>
      <c r="AZ58" s="282">
        <f t="shared" ref="AZ58" si="843">IFERROR(AZ57/AZ56*10000,0)</f>
        <v>0</v>
      </c>
      <c r="BA58" s="282">
        <f t="shared" ref="BA58" si="844">IFERROR(BA57/BA56*10000,0)</f>
        <v>0</v>
      </c>
      <c r="BB58" s="282">
        <f t="shared" ref="BB58" si="845">IFERROR(BB57/BB56*10000,0)</f>
        <v>0</v>
      </c>
      <c r="BC58" s="282">
        <f t="shared" ref="BC58" si="846">IFERROR(BC57/BC56*10000,0)</f>
        <v>0</v>
      </c>
      <c r="BD58" s="282">
        <f t="shared" ref="BD58" si="847">IFERROR(BD57/BD56*10000,0)</f>
        <v>0</v>
      </c>
      <c r="BE58" s="282">
        <f t="shared" ref="BE58" si="848">IFERROR(BE57/BE56*10000,0)</f>
        <v>0</v>
      </c>
      <c r="BF58" s="282">
        <f t="shared" ref="BF58" si="849">IFERROR(BF57/BF56*10000,0)</f>
        <v>0</v>
      </c>
      <c r="BG58" s="282">
        <f t="shared" ref="BG58" si="850">IFERROR(BG57/BG56*10000,0)</f>
        <v>0</v>
      </c>
      <c r="BH58" s="282">
        <f t="shared" ref="BH58" si="851">IFERROR(BH57/BH56*10000,0)</f>
        <v>0</v>
      </c>
      <c r="BI58" s="282">
        <f t="shared" ref="BI58" si="852">IFERROR(BI57/BI56*10000,0)</f>
        <v>0</v>
      </c>
      <c r="BJ58" s="282">
        <f t="shared" ref="BJ58" si="853">IFERROR(BJ57/BJ56*10000,0)</f>
        <v>0</v>
      </c>
      <c r="BK58" s="282">
        <f t="shared" ref="BK58" si="854">IFERROR(BK57/BK56*10000,0)</f>
        <v>0</v>
      </c>
      <c r="BL58" s="282">
        <f t="shared" ref="BL58" si="855">IFERROR(BL57/BL56*10000,0)</f>
        <v>0</v>
      </c>
      <c r="BM58" s="282">
        <f t="shared" ref="BM58" si="856">IFERROR(BM57/BM56*10000,0)</f>
        <v>0</v>
      </c>
      <c r="BN58" s="282">
        <f t="shared" ref="BN58" si="857">IFERROR(BN57/BN56*10000,0)</f>
        <v>0</v>
      </c>
      <c r="BO58" s="282">
        <f t="shared" ref="BO58" si="858">IFERROR(BO57/BO56*10000,0)</f>
        <v>0</v>
      </c>
      <c r="BP58" s="282">
        <f t="shared" ref="BP58" si="859">IFERROR(BP57/BP56*10000,0)</f>
        <v>0</v>
      </c>
      <c r="BQ58" s="282">
        <f t="shared" ref="BQ58" si="860">IFERROR(BQ57/BQ56*10000,0)</f>
        <v>0</v>
      </c>
      <c r="BR58" s="282">
        <f t="shared" ref="BR58" si="861">IFERROR(BR57/BR56*10000,0)</f>
        <v>0</v>
      </c>
      <c r="BS58" s="282">
        <f t="shared" ref="BS58" si="862">IFERROR(BS57/BS56*10000,0)</f>
        <v>0</v>
      </c>
      <c r="BT58" s="282">
        <f t="shared" ref="BT58" si="863">IFERROR(BT57/BT56*10000,0)</f>
        <v>0</v>
      </c>
      <c r="BU58" s="282">
        <f t="shared" ref="BU58" si="864">IFERROR(BU57/BU56*10000,0)</f>
        <v>0</v>
      </c>
      <c r="BV58" s="282">
        <f t="shared" ref="BV58" si="865">IFERROR(BV57/BV56*10000,0)</f>
        <v>0</v>
      </c>
      <c r="BW58" s="282">
        <f t="shared" ref="BW58" si="866">IFERROR(BW57/BW56*10000,0)</f>
        <v>0</v>
      </c>
      <c r="BX58" s="282">
        <f t="shared" ref="BX58" si="867">IFERROR(BX57/BX56*10000,0)</f>
        <v>0</v>
      </c>
      <c r="BY58" s="282">
        <f t="shared" ref="BY58" si="868">IFERROR(BY57/BY56*10000,0)</f>
        <v>0</v>
      </c>
      <c r="BZ58" s="282">
        <f t="shared" ref="BZ58" si="869">IFERROR(BZ57/BZ56*10000,0)</f>
        <v>0</v>
      </c>
      <c r="CA58" s="282">
        <f t="shared" ref="CA58" si="870">IFERROR(CA57/CA56*10000,0)</f>
        <v>0</v>
      </c>
      <c r="CB58" s="282">
        <f t="shared" ref="CB58" si="871">IFERROR(CB57/CB56*10000,0)</f>
        <v>0</v>
      </c>
      <c r="CC58" s="282">
        <f t="shared" ref="CC58" si="872">IFERROR(CC57/CC56*10000,0)</f>
        <v>0</v>
      </c>
      <c r="CD58" s="282">
        <f t="shared" ref="CD58" si="873">IFERROR(CD57/CD56*10000,0)</f>
        <v>0</v>
      </c>
      <c r="CE58" s="282">
        <f t="shared" ref="CE58" si="874">IFERROR(CE57/CE56*10000,0)</f>
        <v>0</v>
      </c>
      <c r="CF58" s="282">
        <f t="shared" ref="CF58" si="875">IFERROR(CF57/CF56*10000,0)</f>
        <v>0</v>
      </c>
      <c r="CG58" s="282">
        <f t="shared" ref="CG58" si="876">IFERROR(CG57/CG56*10000,0)</f>
        <v>0</v>
      </c>
      <c r="CH58" s="282">
        <f t="shared" ref="CH58" si="877">IFERROR(CH57/CH56*10000,0)</f>
        <v>0</v>
      </c>
      <c r="CI58" s="282">
        <f t="shared" ref="CI58" si="878">IFERROR(CI57/CI56*10000,0)</f>
        <v>0</v>
      </c>
      <c r="CJ58" s="282">
        <f t="shared" ref="CJ58" si="879">IFERROR(CJ57/CJ56*10000,0)</f>
        <v>0</v>
      </c>
      <c r="CK58" s="282">
        <f t="shared" ref="CK58" si="880">IFERROR(CK57/CK56*10000,0)</f>
        <v>0</v>
      </c>
      <c r="CL58" s="282">
        <f t="shared" ref="CL58" si="881">IFERROR(CL57/CL56*10000,0)</f>
        <v>0</v>
      </c>
      <c r="CM58" s="282">
        <f t="shared" ref="CM58" si="882">IFERROR(CM57/CM56*10000,0)</f>
        <v>0</v>
      </c>
      <c r="CN58" s="282">
        <f t="shared" ref="CN58" si="883">IFERROR(CN57/CN56*10000,0)</f>
        <v>0</v>
      </c>
      <c r="CO58" s="282">
        <f t="shared" ref="CO58" si="884">IFERROR(CO57/CO56*10000,0)</f>
        <v>0</v>
      </c>
      <c r="CP58" s="282">
        <f t="shared" ref="CP58" si="885">IFERROR(CP57/CP56*10000,0)</f>
        <v>0</v>
      </c>
      <c r="CQ58" s="282">
        <f t="shared" ref="CQ58" si="886">IFERROR(CQ57/CQ56*10000,0)</f>
        <v>0</v>
      </c>
      <c r="CR58" s="282">
        <f t="shared" ref="CR58" si="887">IFERROR(CR57/CR56*10000,0)</f>
        <v>0</v>
      </c>
      <c r="CS58" s="282">
        <f t="shared" ref="CS58" si="888">IFERROR(CS57/CS56*10000,0)</f>
        <v>0</v>
      </c>
      <c r="CT58" s="282">
        <f t="shared" ref="CT58" si="889">IFERROR(CT57/CT56*10000,0)</f>
        <v>0</v>
      </c>
      <c r="CU58" s="282">
        <f t="shared" ref="CU58" si="890">IFERROR(CU57/CU56*10000,0)</f>
        <v>0</v>
      </c>
      <c r="CV58" s="282">
        <f t="shared" ref="CV58" si="891">IFERROR(CV57/CV56*10000,0)</f>
        <v>0</v>
      </c>
      <c r="CW58" s="282">
        <f t="shared" ref="CW58" si="892">IFERROR(CW57/CW56*10000,0)</f>
        <v>0</v>
      </c>
      <c r="CX58" s="282">
        <f t="shared" ref="CX58" si="893">IFERROR(CX57/CX56*10000,0)</f>
        <v>0</v>
      </c>
      <c r="CY58" s="282">
        <f t="shared" ref="CY58" si="894">IFERROR(CY57/CY56*10000,0)</f>
        <v>0</v>
      </c>
      <c r="CZ58" s="282">
        <f t="shared" ref="CZ58" si="895">IFERROR(CZ57/CZ56*10000,0)</f>
        <v>0</v>
      </c>
      <c r="DA58" s="282">
        <f t="shared" ref="DA58" si="896">IFERROR(DA57/DA56*10000,0)</f>
        <v>0</v>
      </c>
      <c r="DB58" s="282">
        <f t="shared" ref="DB58" si="897">IFERROR(DB57/DB56*10000,0)</f>
        <v>0</v>
      </c>
      <c r="DC58" s="282">
        <f t="shared" ref="DC58" si="898">IFERROR(DC57/DC56*10000,0)</f>
        <v>0</v>
      </c>
      <c r="DD58" s="282">
        <f t="shared" ref="DD58" si="899">IFERROR(DD57/DD56*10000,0)</f>
        <v>0</v>
      </c>
      <c r="DE58" s="282">
        <f t="shared" ref="DE58" si="900">IFERROR(DE57/DE56*10000,0)</f>
        <v>0</v>
      </c>
      <c r="DF58" s="282">
        <f t="shared" ref="DF58" si="901">IFERROR(DF57/DF56*10000,0)</f>
        <v>0</v>
      </c>
      <c r="DG58" s="282">
        <f t="shared" ref="DG58" si="902">IFERROR(DG57/DG56*10000,0)</f>
        <v>0</v>
      </c>
      <c r="DH58" s="282">
        <f t="shared" ref="DH58" si="903">IFERROR(DH57/DH56*10000,0)</f>
        <v>0</v>
      </c>
      <c r="DI58" s="282">
        <f t="shared" ref="DI58" si="904">IFERROR(DI57/DI56*10000,0)</f>
        <v>0</v>
      </c>
      <c r="DJ58" s="282">
        <f t="shared" ref="DJ58" si="905">IFERROR(DJ57/DJ56*10000,0)</f>
        <v>0</v>
      </c>
      <c r="DK58" s="282">
        <f t="shared" ref="DK58" si="906">IFERROR(DK57/DK56*10000,0)</f>
        <v>0</v>
      </c>
      <c r="DL58" s="282">
        <f t="shared" ref="DL58" si="907">IFERROR(DL57/DL56*10000,0)</f>
        <v>0</v>
      </c>
      <c r="DM58" s="282">
        <f t="shared" ref="DM58" si="908">IFERROR(DM57/DM56*10000,0)</f>
        <v>0</v>
      </c>
      <c r="DN58" s="282">
        <f t="shared" ref="DN58" si="909">IFERROR(DN57/DN56*10000,0)</f>
        <v>0</v>
      </c>
      <c r="DO58" s="282">
        <f t="shared" ref="DO58" si="910">IFERROR(DO57/DO56*10000,0)</f>
        <v>0</v>
      </c>
      <c r="DP58" s="282">
        <f t="shared" ref="DP58" si="911">IFERROR(DP57/DP56*10000,0)</f>
        <v>0</v>
      </c>
      <c r="DQ58" s="282">
        <f t="shared" ref="DQ58" si="912">IFERROR(DQ57/DQ56*10000,0)</f>
        <v>0</v>
      </c>
      <c r="DR58" s="282">
        <f t="shared" ref="DR58" si="913">IFERROR(DR57/DR56*10000,0)</f>
        <v>0</v>
      </c>
      <c r="DS58" s="282">
        <f t="shared" ref="DS58" si="914">IFERROR(DS57/DS56*10000,0)</f>
        <v>0</v>
      </c>
      <c r="DT58" s="282">
        <f t="shared" ref="DT58" si="915">IFERROR(DT57/DT56*10000,0)</f>
        <v>0</v>
      </c>
      <c r="DU58" s="282">
        <f t="shared" ref="DU58" si="916">IFERROR(DU57/DU56*10000,0)</f>
        <v>0</v>
      </c>
      <c r="DV58" s="282">
        <f t="shared" ref="DV58" si="917">IFERROR(DV57/DV56*10000,0)</f>
        <v>0</v>
      </c>
      <c r="DW58" s="282">
        <f t="shared" ref="DW58" si="918">IFERROR(DW57/DW56*10000,0)</f>
        <v>0</v>
      </c>
      <c r="DX58" s="282">
        <f t="shared" ref="DX58" si="919">IFERROR(DX57/DX56*10000,0)</f>
        <v>0</v>
      </c>
      <c r="DY58" s="282">
        <f t="shared" ref="DY58" si="920">IFERROR(DY57/DY56*10000,0)</f>
        <v>0</v>
      </c>
      <c r="DZ58" s="282">
        <f t="shared" ref="DZ58" si="921">IFERROR(DZ57/DZ56*10000,0)</f>
        <v>0</v>
      </c>
      <c r="EA58" s="282">
        <f t="shared" ref="EA58" si="922">IFERROR(EA57/EA56*10000,0)</f>
        <v>0</v>
      </c>
      <c r="EB58" s="282">
        <f t="shared" ref="EB58" si="923">IFERROR(EB57/EB56*10000,0)</f>
        <v>0</v>
      </c>
      <c r="EC58" s="282">
        <f t="shared" ref="EC58" si="924">IFERROR(EC57/EC56*10000,0)</f>
        <v>0</v>
      </c>
      <c r="ED58" s="284">
        <f t="shared" ref="ED58" si="925">IFERROR(ED57/ED56*10000,0)</f>
        <v>0</v>
      </c>
    </row>
    <row r="59" spans="2:134" ht="16.05" customHeight="1" x14ac:dyDescent="0.25">
      <c r="B59" s="1043" t="str">
        <f>B58</f>
        <v/>
      </c>
      <c r="C59" s="159" t="str">
        <f t="shared" si="803"/>
        <v/>
      </c>
      <c r="D59" s="159" t="str">
        <f t="shared" si="29"/>
        <v/>
      </c>
      <c r="E59" s="159" t="str">
        <f t="shared" si="30"/>
        <v/>
      </c>
      <c r="F59" s="149" t="s">
        <v>349</v>
      </c>
      <c r="G59" s="171" t="s">
        <v>353</v>
      </c>
      <c r="H59" s="992">
        <f>SUMIFS('B4-1销售回款【输入】'!L$4:L$123,'B4-1销售回款【输入】'!$C$4:$C$123,$C59,'B4-1销售回款【输入】'!$D$4:$D$123,$D59,'B4-1销售回款【输入】'!$E$4:$E$123,$E59,'B4-1销售回款【输入】'!$J$4:$J$123,$F59)</f>
        <v>0</v>
      </c>
      <c r="I59" s="282">
        <f t="shared" si="801"/>
        <v>0</v>
      </c>
      <c r="J59" s="985">
        <f>SUM(V59:ED59)</f>
        <v>0</v>
      </c>
      <c r="K59" s="460">
        <f ca="1">SUM(OFFSET(V59,,,1,MATCH('B1-基本信息'!$C$12,$V$3:$ED$3,1)))</f>
        <v>0</v>
      </c>
      <c r="L59" s="283">
        <f t="shared" ref="L59:U59" si="926">SUMIF($V$1:$ED$1,L$3,$V59:$ED59)</f>
        <v>0</v>
      </c>
      <c r="M59" s="282">
        <f t="shared" si="926"/>
        <v>0</v>
      </c>
      <c r="N59" s="282">
        <f t="shared" si="926"/>
        <v>0</v>
      </c>
      <c r="O59" s="282">
        <f t="shared" si="926"/>
        <v>0</v>
      </c>
      <c r="P59" s="282">
        <f t="shared" si="926"/>
        <v>0</v>
      </c>
      <c r="Q59" s="282">
        <f t="shared" si="926"/>
        <v>0</v>
      </c>
      <c r="R59" s="282">
        <f t="shared" si="926"/>
        <v>0</v>
      </c>
      <c r="S59" s="282">
        <f t="shared" si="926"/>
        <v>0</v>
      </c>
      <c r="T59" s="282">
        <f t="shared" si="926"/>
        <v>0</v>
      </c>
      <c r="U59" s="284">
        <f t="shared" si="926"/>
        <v>0</v>
      </c>
      <c r="V59" s="285">
        <f>SUMIFS('B4-1销售回款【输入】'!Y$4:Y$123,'B4-1销售回款【输入】'!$C$4:$C$123,$C59,'B4-1销售回款【输入】'!$D$4:$D$123,$D59,'B4-1销售回款【输入】'!$E$4:$E$123,$E59,'B4-1销售回款【输入】'!$J$4:$J$123,$F59)</f>
        <v>0</v>
      </c>
      <c r="W59" s="282">
        <f>SUMIFS('B4-1销售回款【输入】'!Z$4:Z$123,'B4-1销售回款【输入】'!$C$4:$C$123,$C59,'B4-1销售回款【输入】'!$D$4:$D$123,$D59,'B4-1销售回款【输入】'!$E$4:$E$123,$E59,'B4-1销售回款【输入】'!$J$4:$J$123,$F59)</f>
        <v>0</v>
      </c>
      <c r="X59" s="282">
        <f>SUMIFS('B4-1销售回款【输入】'!AA$4:AA$123,'B4-1销售回款【输入】'!$C$4:$C$123,$C59,'B4-1销售回款【输入】'!$D$4:$D$123,$D59,'B4-1销售回款【输入】'!$E$4:$E$123,$E59,'B4-1销售回款【输入】'!$J$4:$J$123,$F59)</f>
        <v>0</v>
      </c>
      <c r="Y59" s="282">
        <f>SUMIFS('B4-1销售回款【输入】'!AB$4:AB$123,'B4-1销售回款【输入】'!$C$4:$C$123,$C59,'B4-1销售回款【输入】'!$D$4:$D$123,$D59,'B4-1销售回款【输入】'!$E$4:$E$123,$E59,'B4-1销售回款【输入】'!$J$4:$J$123,$F59)</f>
        <v>0</v>
      </c>
      <c r="Z59" s="282">
        <f>SUMIFS('B4-1销售回款【输入】'!AC$4:AC$123,'B4-1销售回款【输入】'!$C$4:$C$123,$C59,'B4-1销售回款【输入】'!$D$4:$D$123,$D59,'B4-1销售回款【输入】'!$E$4:$E$123,$E59,'B4-1销售回款【输入】'!$J$4:$J$123,$F59)</f>
        <v>0</v>
      </c>
      <c r="AA59" s="282">
        <f>SUMIFS('B4-1销售回款【输入】'!AD$4:AD$123,'B4-1销售回款【输入】'!$C$4:$C$123,$C59,'B4-1销售回款【输入】'!$D$4:$D$123,$D59,'B4-1销售回款【输入】'!$E$4:$E$123,$E59,'B4-1销售回款【输入】'!$J$4:$J$123,$F59)</f>
        <v>0</v>
      </c>
      <c r="AB59" s="282">
        <f>SUMIFS('B4-1销售回款【输入】'!AE$4:AE$123,'B4-1销售回款【输入】'!$C$4:$C$123,$C59,'B4-1销售回款【输入】'!$D$4:$D$123,$D59,'B4-1销售回款【输入】'!$E$4:$E$123,$E59,'B4-1销售回款【输入】'!$J$4:$J$123,$F59)</f>
        <v>0</v>
      </c>
      <c r="AC59" s="282">
        <f>SUMIFS('B4-1销售回款【输入】'!AF$4:AF$123,'B4-1销售回款【输入】'!$C$4:$C$123,$C59,'B4-1销售回款【输入】'!$D$4:$D$123,$D59,'B4-1销售回款【输入】'!$E$4:$E$123,$E59,'B4-1销售回款【输入】'!$J$4:$J$123,$F59)</f>
        <v>0</v>
      </c>
      <c r="AD59" s="282">
        <f>SUMIFS('B4-1销售回款【输入】'!AG$4:AG$123,'B4-1销售回款【输入】'!$C$4:$C$123,$C59,'B4-1销售回款【输入】'!$D$4:$D$123,$D59,'B4-1销售回款【输入】'!$E$4:$E$123,$E59,'B4-1销售回款【输入】'!$J$4:$J$123,$F59)</f>
        <v>0</v>
      </c>
      <c r="AE59" s="282">
        <f>SUMIFS('B4-1销售回款【输入】'!AH$4:AH$123,'B4-1销售回款【输入】'!$C$4:$C$123,$C59,'B4-1销售回款【输入】'!$D$4:$D$123,$D59,'B4-1销售回款【输入】'!$E$4:$E$123,$E59,'B4-1销售回款【输入】'!$J$4:$J$123,$F59)</f>
        <v>0</v>
      </c>
      <c r="AF59" s="282">
        <f>SUMIFS('B4-1销售回款【输入】'!AI$4:AI$123,'B4-1销售回款【输入】'!$C$4:$C$123,$C59,'B4-1销售回款【输入】'!$D$4:$D$123,$D59,'B4-1销售回款【输入】'!$E$4:$E$123,$E59,'B4-1销售回款【输入】'!$J$4:$J$123,$F59)</f>
        <v>0</v>
      </c>
      <c r="AG59" s="282">
        <f>SUMIFS('B4-1销售回款【输入】'!AJ$4:AJ$123,'B4-1销售回款【输入】'!$C$4:$C$123,$C59,'B4-1销售回款【输入】'!$D$4:$D$123,$D59,'B4-1销售回款【输入】'!$E$4:$E$123,$E59,'B4-1销售回款【输入】'!$J$4:$J$123,$F59)</f>
        <v>0</v>
      </c>
      <c r="AH59" s="282">
        <f>SUMIFS('B4-1销售回款【输入】'!AK$4:AK$123,'B4-1销售回款【输入】'!$C$4:$C$123,$C59,'B4-1销售回款【输入】'!$D$4:$D$123,$D59,'B4-1销售回款【输入】'!$E$4:$E$123,$E59,'B4-1销售回款【输入】'!$J$4:$J$123,$F59)</f>
        <v>0</v>
      </c>
      <c r="AI59" s="282">
        <f>SUMIFS('B4-1销售回款【输入】'!AL$4:AL$123,'B4-1销售回款【输入】'!$C$4:$C$123,$C59,'B4-1销售回款【输入】'!$D$4:$D$123,$D59,'B4-1销售回款【输入】'!$E$4:$E$123,$E59,'B4-1销售回款【输入】'!$J$4:$J$123,$F59)</f>
        <v>0</v>
      </c>
      <c r="AJ59" s="282">
        <f>SUMIFS('B4-1销售回款【输入】'!AM$4:AM$123,'B4-1销售回款【输入】'!$C$4:$C$123,$C59,'B4-1销售回款【输入】'!$D$4:$D$123,$D59,'B4-1销售回款【输入】'!$E$4:$E$123,$E59,'B4-1销售回款【输入】'!$J$4:$J$123,$F59)</f>
        <v>0</v>
      </c>
      <c r="AK59" s="282">
        <f>SUMIFS('B4-1销售回款【输入】'!AN$4:AN$123,'B4-1销售回款【输入】'!$C$4:$C$123,$C59,'B4-1销售回款【输入】'!$D$4:$D$123,$D59,'B4-1销售回款【输入】'!$E$4:$E$123,$E59,'B4-1销售回款【输入】'!$J$4:$J$123,$F59)</f>
        <v>0</v>
      </c>
      <c r="AL59" s="282">
        <f>SUMIFS('B4-1销售回款【输入】'!AO$4:AO$123,'B4-1销售回款【输入】'!$C$4:$C$123,$C59,'B4-1销售回款【输入】'!$D$4:$D$123,$D59,'B4-1销售回款【输入】'!$E$4:$E$123,$E59,'B4-1销售回款【输入】'!$J$4:$J$123,$F59)</f>
        <v>0</v>
      </c>
      <c r="AM59" s="282">
        <f>SUMIFS('B4-1销售回款【输入】'!AP$4:AP$123,'B4-1销售回款【输入】'!$C$4:$C$123,$C59,'B4-1销售回款【输入】'!$D$4:$D$123,$D59,'B4-1销售回款【输入】'!$E$4:$E$123,$E59,'B4-1销售回款【输入】'!$J$4:$J$123,$F59)</f>
        <v>0</v>
      </c>
      <c r="AN59" s="282">
        <f>SUMIFS('B4-1销售回款【输入】'!AQ$4:AQ$123,'B4-1销售回款【输入】'!$C$4:$C$123,$C59,'B4-1销售回款【输入】'!$D$4:$D$123,$D59,'B4-1销售回款【输入】'!$E$4:$E$123,$E59,'B4-1销售回款【输入】'!$J$4:$J$123,$F59)</f>
        <v>0</v>
      </c>
      <c r="AO59" s="282">
        <f>SUMIFS('B4-1销售回款【输入】'!AR$4:AR$123,'B4-1销售回款【输入】'!$C$4:$C$123,$C59,'B4-1销售回款【输入】'!$D$4:$D$123,$D59,'B4-1销售回款【输入】'!$E$4:$E$123,$E59,'B4-1销售回款【输入】'!$J$4:$J$123,$F59)</f>
        <v>0</v>
      </c>
      <c r="AP59" s="282">
        <f>SUMIFS('B4-1销售回款【输入】'!AS$4:AS$123,'B4-1销售回款【输入】'!$C$4:$C$123,$C59,'B4-1销售回款【输入】'!$D$4:$D$123,$D59,'B4-1销售回款【输入】'!$E$4:$E$123,$E59,'B4-1销售回款【输入】'!$J$4:$J$123,$F59)</f>
        <v>0</v>
      </c>
      <c r="AQ59" s="282">
        <f>SUMIFS('B4-1销售回款【输入】'!AT$4:AT$123,'B4-1销售回款【输入】'!$C$4:$C$123,$C59,'B4-1销售回款【输入】'!$D$4:$D$123,$D59,'B4-1销售回款【输入】'!$E$4:$E$123,$E59,'B4-1销售回款【输入】'!$J$4:$J$123,$F59)</f>
        <v>0</v>
      </c>
      <c r="AR59" s="282">
        <f>SUMIFS('B4-1销售回款【输入】'!AU$4:AU$123,'B4-1销售回款【输入】'!$C$4:$C$123,$C59,'B4-1销售回款【输入】'!$D$4:$D$123,$D59,'B4-1销售回款【输入】'!$E$4:$E$123,$E59,'B4-1销售回款【输入】'!$J$4:$J$123,$F59)</f>
        <v>0</v>
      </c>
      <c r="AS59" s="282">
        <f>SUMIFS('B4-1销售回款【输入】'!AV$4:AV$123,'B4-1销售回款【输入】'!$C$4:$C$123,$C59,'B4-1销售回款【输入】'!$D$4:$D$123,$D59,'B4-1销售回款【输入】'!$E$4:$E$123,$E59,'B4-1销售回款【输入】'!$J$4:$J$123,$F59)</f>
        <v>0</v>
      </c>
      <c r="AT59" s="282">
        <f>SUMIFS('B4-1销售回款【输入】'!AW$4:AW$123,'B4-1销售回款【输入】'!$C$4:$C$123,$C59,'B4-1销售回款【输入】'!$D$4:$D$123,$D59,'B4-1销售回款【输入】'!$E$4:$E$123,$E59,'B4-1销售回款【输入】'!$J$4:$J$123,$F59)</f>
        <v>0</v>
      </c>
      <c r="AU59" s="282">
        <f>SUMIFS('B4-1销售回款【输入】'!AX$4:AX$123,'B4-1销售回款【输入】'!$C$4:$C$123,$C59,'B4-1销售回款【输入】'!$D$4:$D$123,$D59,'B4-1销售回款【输入】'!$E$4:$E$123,$E59,'B4-1销售回款【输入】'!$J$4:$J$123,$F59)</f>
        <v>0</v>
      </c>
      <c r="AV59" s="282">
        <f>SUMIFS('B4-1销售回款【输入】'!AY$4:AY$123,'B4-1销售回款【输入】'!$C$4:$C$123,$C59,'B4-1销售回款【输入】'!$D$4:$D$123,$D59,'B4-1销售回款【输入】'!$E$4:$E$123,$E59,'B4-1销售回款【输入】'!$J$4:$J$123,$F59)</f>
        <v>0</v>
      </c>
      <c r="AW59" s="282">
        <f>SUMIFS('B4-1销售回款【输入】'!AZ$4:AZ$123,'B4-1销售回款【输入】'!$C$4:$C$123,$C59,'B4-1销售回款【输入】'!$D$4:$D$123,$D59,'B4-1销售回款【输入】'!$E$4:$E$123,$E59,'B4-1销售回款【输入】'!$J$4:$J$123,$F59)</f>
        <v>0</v>
      </c>
      <c r="AX59" s="282">
        <f>SUMIFS('B4-1销售回款【输入】'!BA$4:BA$123,'B4-1销售回款【输入】'!$C$4:$C$123,$C59,'B4-1销售回款【输入】'!$D$4:$D$123,$D59,'B4-1销售回款【输入】'!$E$4:$E$123,$E59,'B4-1销售回款【输入】'!$J$4:$J$123,$F59)</f>
        <v>0</v>
      </c>
      <c r="AY59" s="282">
        <f>SUMIFS('B4-1销售回款【输入】'!BB$4:BB$123,'B4-1销售回款【输入】'!$C$4:$C$123,$C59,'B4-1销售回款【输入】'!$D$4:$D$123,$D59,'B4-1销售回款【输入】'!$E$4:$E$123,$E59,'B4-1销售回款【输入】'!$J$4:$J$123,$F59)</f>
        <v>0</v>
      </c>
      <c r="AZ59" s="282">
        <f>SUMIFS('B4-1销售回款【输入】'!BC$4:BC$123,'B4-1销售回款【输入】'!$C$4:$C$123,$C59,'B4-1销售回款【输入】'!$D$4:$D$123,$D59,'B4-1销售回款【输入】'!$E$4:$E$123,$E59,'B4-1销售回款【输入】'!$J$4:$J$123,$F59)</f>
        <v>0</v>
      </c>
      <c r="BA59" s="282">
        <f>SUMIFS('B4-1销售回款【输入】'!BD$4:BD$123,'B4-1销售回款【输入】'!$C$4:$C$123,$C59,'B4-1销售回款【输入】'!$D$4:$D$123,$D59,'B4-1销售回款【输入】'!$E$4:$E$123,$E59,'B4-1销售回款【输入】'!$J$4:$J$123,$F59)</f>
        <v>0</v>
      </c>
      <c r="BB59" s="282">
        <f>SUMIFS('B4-1销售回款【输入】'!BE$4:BE$123,'B4-1销售回款【输入】'!$C$4:$C$123,$C59,'B4-1销售回款【输入】'!$D$4:$D$123,$D59,'B4-1销售回款【输入】'!$E$4:$E$123,$E59,'B4-1销售回款【输入】'!$J$4:$J$123,$F59)</f>
        <v>0</v>
      </c>
      <c r="BC59" s="282">
        <f>SUMIFS('B4-1销售回款【输入】'!BF$4:BF$123,'B4-1销售回款【输入】'!$C$4:$C$123,$C59,'B4-1销售回款【输入】'!$D$4:$D$123,$D59,'B4-1销售回款【输入】'!$E$4:$E$123,$E59,'B4-1销售回款【输入】'!$J$4:$J$123,$F59)</f>
        <v>0</v>
      </c>
      <c r="BD59" s="282">
        <f>SUMIFS('B4-1销售回款【输入】'!BG$4:BG$123,'B4-1销售回款【输入】'!$C$4:$C$123,$C59,'B4-1销售回款【输入】'!$D$4:$D$123,$D59,'B4-1销售回款【输入】'!$E$4:$E$123,$E59,'B4-1销售回款【输入】'!$J$4:$J$123,$F59)</f>
        <v>0</v>
      </c>
      <c r="BE59" s="282">
        <f>SUMIFS('B4-1销售回款【输入】'!BH$4:BH$123,'B4-1销售回款【输入】'!$C$4:$C$123,$C59,'B4-1销售回款【输入】'!$D$4:$D$123,$D59,'B4-1销售回款【输入】'!$E$4:$E$123,$E59,'B4-1销售回款【输入】'!$J$4:$J$123,$F59)</f>
        <v>0</v>
      </c>
      <c r="BF59" s="282">
        <f>SUMIFS('B4-1销售回款【输入】'!BI$4:BI$123,'B4-1销售回款【输入】'!$C$4:$C$123,$C59,'B4-1销售回款【输入】'!$D$4:$D$123,$D59,'B4-1销售回款【输入】'!$E$4:$E$123,$E59,'B4-1销售回款【输入】'!$J$4:$J$123,$F59)</f>
        <v>0</v>
      </c>
      <c r="BG59" s="282">
        <f>SUMIFS('B4-1销售回款【输入】'!BJ$4:BJ$123,'B4-1销售回款【输入】'!$C$4:$C$123,$C59,'B4-1销售回款【输入】'!$D$4:$D$123,$D59,'B4-1销售回款【输入】'!$E$4:$E$123,$E59,'B4-1销售回款【输入】'!$J$4:$J$123,$F59)</f>
        <v>0</v>
      </c>
      <c r="BH59" s="282">
        <f>SUMIFS('B4-1销售回款【输入】'!BK$4:BK$123,'B4-1销售回款【输入】'!$C$4:$C$123,$C59,'B4-1销售回款【输入】'!$D$4:$D$123,$D59,'B4-1销售回款【输入】'!$E$4:$E$123,$E59,'B4-1销售回款【输入】'!$J$4:$J$123,$F59)</f>
        <v>0</v>
      </c>
      <c r="BI59" s="282">
        <f>SUMIFS('B4-1销售回款【输入】'!BL$4:BL$123,'B4-1销售回款【输入】'!$C$4:$C$123,$C59,'B4-1销售回款【输入】'!$D$4:$D$123,$D59,'B4-1销售回款【输入】'!$E$4:$E$123,$E59,'B4-1销售回款【输入】'!$J$4:$J$123,$F59)</f>
        <v>0</v>
      </c>
      <c r="BJ59" s="282">
        <f>SUMIFS('B4-1销售回款【输入】'!BM$4:BM$123,'B4-1销售回款【输入】'!$C$4:$C$123,$C59,'B4-1销售回款【输入】'!$D$4:$D$123,$D59,'B4-1销售回款【输入】'!$E$4:$E$123,$E59,'B4-1销售回款【输入】'!$J$4:$J$123,$F59)</f>
        <v>0</v>
      </c>
      <c r="BK59" s="282">
        <f>SUMIFS('B4-1销售回款【输入】'!BN$4:BN$123,'B4-1销售回款【输入】'!$C$4:$C$123,$C59,'B4-1销售回款【输入】'!$D$4:$D$123,$D59,'B4-1销售回款【输入】'!$E$4:$E$123,$E59,'B4-1销售回款【输入】'!$J$4:$J$123,$F59)</f>
        <v>0</v>
      </c>
      <c r="BL59" s="282">
        <f>SUMIFS('B4-1销售回款【输入】'!BO$4:BO$123,'B4-1销售回款【输入】'!$C$4:$C$123,$C59,'B4-1销售回款【输入】'!$D$4:$D$123,$D59,'B4-1销售回款【输入】'!$E$4:$E$123,$E59,'B4-1销售回款【输入】'!$J$4:$J$123,$F59)</f>
        <v>0</v>
      </c>
      <c r="BM59" s="282">
        <f>SUMIFS('B4-1销售回款【输入】'!BP$4:BP$123,'B4-1销售回款【输入】'!$C$4:$C$123,$C59,'B4-1销售回款【输入】'!$D$4:$D$123,$D59,'B4-1销售回款【输入】'!$E$4:$E$123,$E59,'B4-1销售回款【输入】'!$J$4:$J$123,$F59)</f>
        <v>0</v>
      </c>
      <c r="BN59" s="282">
        <f>SUMIFS('B4-1销售回款【输入】'!BQ$4:BQ$123,'B4-1销售回款【输入】'!$C$4:$C$123,$C59,'B4-1销售回款【输入】'!$D$4:$D$123,$D59,'B4-1销售回款【输入】'!$E$4:$E$123,$E59,'B4-1销售回款【输入】'!$J$4:$J$123,$F59)</f>
        <v>0</v>
      </c>
      <c r="BO59" s="282">
        <f>SUMIFS('B4-1销售回款【输入】'!BR$4:BR$123,'B4-1销售回款【输入】'!$C$4:$C$123,$C59,'B4-1销售回款【输入】'!$D$4:$D$123,$D59,'B4-1销售回款【输入】'!$E$4:$E$123,$E59,'B4-1销售回款【输入】'!$J$4:$J$123,$F59)</f>
        <v>0</v>
      </c>
      <c r="BP59" s="282">
        <f>SUMIFS('B4-1销售回款【输入】'!BS$4:BS$123,'B4-1销售回款【输入】'!$C$4:$C$123,$C59,'B4-1销售回款【输入】'!$D$4:$D$123,$D59,'B4-1销售回款【输入】'!$E$4:$E$123,$E59,'B4-1销售回款【输入】'!$J$4:$J$123,$F59)</f>
        <v>0</v>
      </c>
      <c r="BQ59" s="282">
        <f>SUMIFS('B4-1销售回款【输入】'!BT$4:BT$123,'B4-1销售回款【输入】'!$C$4:$C$123,$C59,'B4-1销售回款【输入】'!$D$4:$D$123,$D59,'B4-1销售回款【输入】'!$E$4:$E$123,$E59,'B4-1销售回款【输入】'!$J$4:$J$123,$F59)</f>
        <v>0</v>
      </c>
      <c r="BR59" s="282">
        <f>SUMIFS('B4-1销售回款【输入】'!BU$4:BU$123,'B4-1销售回款【输入】'!$C$4:$C$123,$C59,'B4-1销售回款【输入】'!$D$4:$D$123,$D59,'B4-1销售回款【输入】'!$E$4:$E$123,$E59,'B4-1销售回款【输入】'!$J$4:$J$123,$F59)</f>
        <v>0</v>
      </c>
      <c r="BS59" s="282">
        <f>SUMIFS('B4-1销售回款【输入】'!BV$4:BV$123,'B4-1销售回款【输入】'!$C$4:$C$123,$C59,'B4-1销售回款【输入】'!$D$4:$D$123,$D59,'B4-1销售回款【输入】'!$E$4:$E$123,$E59,'B4-1销售回款【输入】'!$J$4:$J$123,$F59)</f>
        <v>0</v>
      </c>
      <c r="BT59" s="282">
        <f>SUMIFS('B4-1销售回款【输入】'!BW$4:BW$123,'B4-1销售回款【输入】'!$C$4:$C$123,$C59,'B4-1销售回款【输入】'!$D$4:$D$123,$D59,'B4-1销售回款【输入】'!$E$4:$E$123,$E59,'B4-1销售回款【输入】'!$J$4:$J$123,$F59)</f>
        <v>0</v>
      </c>
      <c r="BU59" s="282">
        <f>SUMIFS('B4-1销售回款【输入】'!BX$4:BX$123,'B4-1销售回款【输入】'!$C$4:$C$123,$C59,'B4-1销售回款【输入】'!$D$4:$D$123,$D59,'B4-1销售回款【输入】'!$E$4:$E$123,$E59,'B4-1销售回款【输入】'!$J$4:$J$123,$F59)</f>
        <v>0</v>
      </c>
      <c r="BV59" s="282">
        <f>SUMIFS('B4-1销售回款【输入】'!BY$4:BY$123,'B4-1销售回款【输入】'!$C$4:$C$123,$C59,'B4-1销售回款【输入】'!$D$4:$D$123,$D59,'B4-1销售回款【输入】'!$E$4:$E$123,$E59,'B4-1销售回款【输入】'!$J$4:$J$123,$F59)</f>
        <v>0</v>
      </c>
      <c r="BW59" s="282">
        <f>SUMIFS('B4-1销售回款【输入】'!BZ$4:BZ$123,'B4-1销售回款【输入】'!$C$4:$C$123,$C59,'B4-1销售回款【输入】'!$D$4:$D$123,$D59,'B4-1销售回款【输入】'!$E$4:$E$123,$E59,'B4-1销售回款【输入】'!$J$4:$J$123,$F59)</f>
        <v>0</v>
      </c>
      <c r="BX59" s="282">
        <f>SUMIFS('B4-1销售回款【输入】'!CA$4:CA$123,'B4-1销售回款【输入】'!$C$4:$C$123,$C59,'B4-1销售回款【输入】'!$D$4:$D$123,$D59,'B4-1销售回款【输入】'!$E$4:$E$123,$E59,'B4-1销售回款【输入】'!$J$4:$J$123,$F59)</f>
        <v>0</v>
      </c>
      <c r="BY59" s="282">
        <f>SUMIFS('B4-1销售回款【输入】'!CB$4:CB$123,'B4-1销售回款【输入】'!$C$4:$C$123,$C59,'B4-1销售回款【输入】'!$D$4:$D$123,$D59,'B4-1销售回款【输入】'!$E$4:$E$123,$E59,'B4-1销售回款【输入】'!$J$4:$J$123,$F59)</f>
        <v>0</v>
      </c>
      <c r="BZ59" s="282">
        <f>SUMIFS('B4-1销售回款【输入】'!CC$4:CC$123,'B4-1销售回款【输入】'!$C$4:$C$123,$C59,'B4-1销售回款【输入】'!$D$4:$D$123,$D59,'B4-1销售回款【输入】'!$E$4:$E$123,$E59,'B4-1销售回款【输入】'!$J$4:$J$123,$F59)</f>
        <v>0</v>
      </c>
      <c r="CA59" s="282">
        <f>SUMIFS('B4-1销售回款【输入】'!CD$4:CD$123,'B4-1销售回款【输入】'!$C$4:$C$123,$C59,'B4-1销售回款【输入】'!$D$4:$D$123,$D59,'B4-1销售回款【输入】'!$E$4:$E$123,$E59,'B4-1销售回款【输入】'!$J$4:$J$123,$F59)</f>
        <v>0</v>
      </c>
      <c r="CB59" s="282">
        <f>SUMIFS('B4-1销售回款【输入】'!CE$4:CE$123,'B4-1销售回款【输入】'!$C$4:$C$123,$C59,'B4-1销售回款【输入】'!$D$4:$D$123,$D59,'B4-1销售回款【输入】'!$E$4:$E$123,$E59,'B4-1销售回款【输入】'!$J$4:$J$123,$F59)</f>
        <v>0</v>
      </c>
      <c r="CC59" s="282">
        <f>SUMIFS('B4-1销售回款【输入】'!CF$4:CF$123,'B4-1销售回款【输入】'!$C$4:$C$123,$C59,'B4-1销售回款【输入】'!$D$4:$D$123,$D59,'B4-1销售回款【输入】'!$E$4:$E$123,$E59,'B4-1销售回款【输入】'!$J$4:$J$123,$F59)</f>
        <v>0</v>
      </c>
      <c r="CD59" s="282">
        <f>SUMIFS('B4-1销售回款【输入】'!CG$4:CG$123,'B4-1销售回款【输入】'!$C$4:$C$123,$C59,'B4-1销售回款【输入】'!$D$4:$D$123,$D59,'B4-1销售回款【输入】'!$E$4:$E$123,$E59,'B4-1销售回款【输入】'!$J$4:$J$123,$F59)</f>
        <v>0</v>
      </c>
      <c r="CE59" s="282">
        <f>SUMIFS('B4-1销售回款【输入】'!CH$4:CH$123,'B4-1销售回款【输入】'!$C$4:$C$123,$C59,'B4-1销售回款【输入】'!$D$4:$D$123,$D59,'B4-1销售回款【输入】'!$E$4:$E$123,$E59,'B4-1销售回款【输入】'!$J$4:$J$123,$F59)</f>
        <v>0</v>
      </c>
      <c r="CF59" s="282">
        <f>SUMIFS('B4-1销售回款【输入】'!CI$4:CI$123,'B4-1销售回款【输入】'!$C$4:$C$123,$C59,'B4-1销售回款【输入】'!$D$4:$D$123,$D59,'B4-1销售回款【输入】'!$E$4:$E$123,$E59,'B4-1销售回款【输入】'!$J$4:$J$123,$F59)</f>
        <v>0</v>
      </c>
      <c r="CG59" s="282">
        <f>SUMIFS('B4-1销售回款【输入】'!CJ$4:CJ$123,'B4-1销售回款【输入】'!$C$4:$C$123,$C59,'B4-1销售回款【输入】'!$D$4:$D$123,$D59,'B4-1销售回款【输入】'!$E$4:$E$123,$E59,'B4-1销售回款【输入】'!$J$4:$J$123,$F59)</f>
        <v>0</v>
      </c>
      <c r="CH59" s="282">
        <f>SUMIFS('B4-1销售回款【输入】'!CK$4:CK$123,'B4-1销售回款【输入】'!$C$4:$C$123,$C59,'B4-1销售回款【输入】'!$D$4:$D$123,$D59,'B4-1销售回款【输入】'!$E$4:$E$123,$E59,'B4-1销售回款【输入】'!$J$4:$J$123,$F59)</f>
        <v>0</v>
      </c>
      <c r="CI59" s="282">
        <f>SUMIFS('B4-1销售回款【输入】'!CL$4:CL$123,'B4-1销售回款【输入】'!$C$4:$C$123,$C59,'B4-1销售回款【输入】'!$D$4:$D$123,$D59,'B4-1销售回款【输入】'!$E$4:$E$123,$E59,'B4-1销售回款【输入】'!$J$4:$J$123,$F59)</f>
        <v>0</v>
      </c>
      <c r="CJ59" s="282">
        <f>SUMIFS('B4-1销售回款【输入】'!CM$4:CM$123,'B4-1销售回款【输入】'!$C$4:$C$123,$C59,'B4-1销售回款【输入】'!$D$4:$D$123,$D59,'B4-1销售回款【输入】'!$E$4:$E$123,$E59,'B4-1销售回款【输入】'!$J$4:$J$123,$F59)</f>
        <v>0</v>
      </c>
      <c r="CK59" s="282">
        <f>SUMIFS('B4-1销售回款【输入】'!CN$4:CN$123,'B4-1销售回款【输入】'!$C$4:$C$123,$C59,'B4-1销售回款【输入】'!$D$4:$D$123,$D59,'B4-1销售回款【输入】'!$E$4:$E$123,$E59,'B4-1销售回款【输入】'!$J$4:$J$123,$F59)</f>
        <v>0</v>
      </c>
      <c r="CL59" s="282">
        <f>SUMIFS('B4-1销售回款【输入】'!CO$4:CO$123,'B4-1销售回款【输入】'!$C$4:$C$123,$C59,'B4-1销售回款【输入】'!$D$4:$D$123,$D59,'B4-1销售回款【输入】'!$E$4:$E$123,$E59,'B4-1销售回款【输入】'!$J$4:$J$123,$F59)</f>
        <v>0</v>
      </c>
      <c r="CM59" s="282">
        <f>SUMIFS('B4-1销售回款【输入】'!CP$4:CP$123,'B4-1销售回款【输入】'!$C$4:$C$123,$C59,'B4-1销售回款【输入】'!$D$4:$D$123,$D59,'B4-1销售回款【输入】'!$E$4:$E$123,$E59,'B4-1销售回款【输入】'!$J$4:$J$123,$F59)</f>
        <v>0</v>
      </c>
      <c r="CN59" s="282">
        <f>SUMIFS('B4-1销售回款【输入】'!CQ$4:CQ$123,'B4-1销售回款【输入】'!$C$4:$C$123,$C59,'B4-1销售回款【输入】'!$D$4:$D$123,$D59,'B4-1销售回款【输入】'!$E$4:$E$123,$E59,'B4-1销售回款【输入】'!$J$4:$J$123,$F59)</f>
        <v>0</v>
      </c>
      <c r="CO59" s="282">
        <f>SUMIFS('B4-1销售回款【输入】'!CR$4:CR$123,'B4-1销售回款【输入】'!$C$4:$C$123,$C59,'B4-1销售回款【输入】'!$D$4:$D$123,$D59,'B4-1销售回款【输入】'!$E$4:$E$123,$E59,'B4-1销售回款【输入】'!$J$4:$J$123,$F59)</f>
        <v>0</v>
      </c>
      <c r="CP59" s="282">
        <f>SUMIFS('B4-1销售回款【输入】'!CS$4:CS$123,'B4-1销售回款【输入】'!$C$4:$C$123,$C59,'B4-1销售回款【输入】'!$D$4:$D$123,$D59,'B4-1销售回款【输入】'!$E$4:$E$123,$E59,'B4-1销售回款【输入】'!$J$4:$J$123,$F59)</f>
        <v>0</v>
      </c>
      <c r="CQ59" s="282">
        <f>SUMIFS('B4-1销售回款【输入】'!CT$4:CT$123,'B4-1销售回款【输入】'!$C$4:$C$123,$C59,'B4-1销售回款【输入】'!$D$4:$D$123,$D59,'B4-1销售回款【输入】'!$E$4:$E$123,$E59,'B4-1销售回款【输入】'!$J$4:$J$123,$F59)</f>
        <v>0</v>
      </c>
      <c r="CR59" s="282">
        <f>SUMIFS('B4-1销售回款【输入】'!CU$4:CU$123,'B4-1销售回款【输入】'!$C$4:$C$123,$C59,'B4-1销售回款【输入】'!$D$4:$D$123,$D59,'B4-1销售回款【输入】'!$E$4:$E$123,$E59,'B4-1销售回款【输入】'!$J$4:$J$123,$F59)</f>
        <v>0</v>
      </c>
      <c r="CS59" s="282">
        <f>SUMIFS('B4-1销售回款【输入】'!CV$4:CV$123,'B4-1销售回款【输入】'!$C$4:$C$123,$C59,'B4-1销售回款【输入】'!$D$4:$D$123,$D59,'B4-1销售回款【输入】'!$E$4:$E$123,$E59,'B4-1销售回款【输入】'!$J$4:$J$123,$F59)</f>
        <v>0</v>
      </c>
      <c r="CT59" s="282">
        <f>SUMIFS('B4-1销售回款【输入】'!CW$4:CW$123,'B4-1销售回款【输入】'!$C$4:$C$123,$C59,'B4-1销售回款【输入】'!$D$4:$D$123,$D59,'B4-1销售回款【输入】'!$E$4:$E$123,$E59,'B4-1销售回款【输入】'!$J$4:$J$123,$F59)</f>
        <v>0</v>
      </c>
      <c r="CU59" s="282">
        <f>SUMIFS('B4-1销售回款【输入】'!CX$4:CX$123,'B4-1销售回款【输入】'!$C$4:$C$123,$C59,'B4-1销售回款【输入】'!$D$4:$D$123,$D59,'B4-1销售回款【输入】'!$E$4:$E$123,$E59,'B4-1销售回款【输入】'!$J$4:$J$123,$F59)</f>
        <v>0</v>
      </c>
      <c r="CV59" s="282">
        <f>SUMIFS('B4-1销售回款【输入】'!CY$4:CY$123,'B4-1销售回款【输入】'!$C$4:$C$123,$C59,'B4-1销售回款【输入】'!$D$4:$D$123,$D59,'B4-1销售回款【输入】'!$E$4:$E$123,$E59,'B4-1销售回款【输入】'!$J$4:$J$123,$F59)</f>
        <v>0</v>
      </c>
      <c r="CW59" s="282">
        <f>SUMIFS('B4-1销售回款【输入】'!CZ$4:CZ$123,'B4-1销售回款【输入】'!$C$4:$C$123,$C59,'B4-1销售回款【输入】'!$D$4:$D$123,$D59,'B4-1销售回款【输入】'!$E$4:$E$123,$E59,'B4-1销售回款【输入】'!$J$4:$J$123,$F59)</f>
        <v>0</v>
      </c>
      <c r="CX59" s="282">
        <f>SUMIFS('B4-1销售回款【输入】'!DA$4:DA$123,'B4-1销售回款【输入】'!$C$4:$C$123,$C59,'B4-1销售回款【输入】'!$D$4:$D$123,$D59,'B4-1销售回款【输入】'!$E$4:$E$123,$E59,'B4-1销售回款【输入】'!$J$4:$J$123,$F59)</f>
        <v>0</v>
      </c>
      <c r="CY59" s="282">
        <f>SUMIFS('B4-1销售回款【输入】'!DB$4:DB$123,'B4-1销售回款【输入】'!$C$4:$C$123,$C59,'B4-1销售回款【输入】'!$D$4:$D$123,$D59,'B4-1销售回款【输入】'!$E$4:$E$123,$E59,'B4-1销售回款【输入】'!$J$4:$J$123,$F59)</f>
        <v>0</v>
      </c>
      <c r="CZ59" s="282">
        <f>SUMIFS('B4-1销售回款【输入】'!DC$4:DC$123,'B4-1销售回款【输入】'!$C$4:$C$123,$C59,'B4-1销售回款【输入】'!$D$4:$D$123,$D59,'B4-1销售回款【输入】'!$E$4:$E$123,$E59,'B4-1销售回款【输入】'!$J$4:$J$123,$F59)</f>
        <v>0</v>
      </c>
      <c r="DA59" s="282">
        <f>SUMIFS('B4-1销售回款【输入】'!DD$4:DD$123,'B4-1销售回款【输入】'!$C$4:$C$123,$C59,'B4-1销售回款【输入】'!$D$4:$D$123,$D59,'B4-1销售回款【输入】'!$E$4:$E$123,$E59,'B4-1销售回款【输入】'!$J$4:$J$123,$F59)</f>
        <v>0</v>
      </c>
      <c r="DB59" s="282">
        <f>SUMIFS('B4-1销售回款【输入】'!DE$4:DE$123,'B4-1销售回款【输入】'!$C$4:$C$123,$C59,'B4-1销售回款【输入】'!$D$4:$D$123,$D59,'B4-1销售回款【输入】'!$E$4:$E$123,$E59,'B4-1销售回款【输入】'!$J$4:$J$123,$F59)</f>
        <v>0</v>
      </c>
      <c r="DC59" s="282">
        <f>SUMIFS('B4-1销售回款【输入】'!DF$4:DF$123,'B4-1销售回款【输入】'!$C$4:$C$123,$C59,'B4-1销售回款【输入】'!$D$4:$D$123,$D59,'B4-1销售回款【输入】'!$E$4:$E$123,$E59,'B4-1销售回款【输入】'!$J$4:$J$123,$F59)</f>
        <v>0</v>
      </c>
      <c r="DD59" s="282">
        <f>SUMIFS('B4-1销售回款【输入】'!DG$4:DG$123,'B4-1销售回款【输入】'!$C$4:$C$123,$C59,'B4-1销售回款【输入】'!$D$4:$D$123,$D59,'B4-1销售回款【输入】'!$E$4:$E$123,$E59,'B4-1销售回款【输入】'!$J$4:$J$123,$F59)</f>
        <v>0</v>
      </c>
      <c r="DE59" s="282">
        <f>SUMIFS('B4-1销售回款【输入】'!DH$4:DH$123,'B4-1销售回款【输入】'!$C$4:$C$123,$C59,'B4-1销售回款【输入】'!$D$4:$D$123,$D59,'B4-1销售回款【输入】'!$E$4:$E$123,$E59,'B4-1销售回款【输入】'!$J$4:$J$123,$F59)</f>
        <v>0</v>
      </c>
      <c r="DF59" s="282">
        <f>SUMIFS('B4-1销售回款【输入】'!DI$4:DI$123,'B4-1销售回款【输入】'!$C$4:$C$123,$C59,'B4-1销售回款【输入】'!$D$4:$D$123,$D59,'B4-1销售回款【输入】'!$E$4:$E$123,$E59,'B4-1销售回款【输入】'!$J$4:$J$123,$F59)</f>
        <v>0</v>
      </c>
      <c r="DG59" s="282">
        <f>SUMIFS('B4-1销售回款【输入】'!DJ$4:DJ$123,'B4-1销售回款【输入】'!$C$4:$C$123,$C59,'B4-1销售回款【输入】'!$D$4:$D$123,$D59,'B4-1销售回款【输入】'!$E$4:$E$123,$E59,'B4-1销售回款【输入】'!$J$4:$J$123,$F59)</f>
        <v>0</v>
      </c>
      <c r="DH59" s="282">
        <f>SUMIFS('B4-1销售回款【输入】'!DK$4:DK$123,'B4-1销售回款【输入】'!$C$4:$C$123,$C59,'B4-1销售回款【输入】'!$D$4:$D$123,$D59,'B4-1销售回款【输入】'!$E$4:$E$123,$E59,'B4-1销售回款【输入】'!$J$4:$J$123,$F59)</f>
        <v>0</v>
      </c>
      <c r="DI59" s="282">
        <f>SUMIFS('B4-1销售回款【输入】'!DL$4:DL$123,'B4-1销售回款【输入】'!$C$4:$C$123,$C59,'B4-1销售回款【输入】'!$D$4:$D$123,$D59,'B4-1销售回款【输入】'!$E$4:$E$123,$E59,'B4-1销售回款【输入】'!$J$4:$J$123,$F59)</f>
        <v>0</v>
      </c>
      <c r="DJ59" s="282">
        <f>SUMIFS('B4-1销售回款【输入】'!DM$4:DM$123,'B4-1销售回款【输入】'!$C$4:$C$123,$C59,'B4-1销售回款【输入】'!$D$4:$D$123,$D59,'B4-1销售回款【输入】'!$E$4:$E$123,$E59,'B4-1销售回款【输入】'!$J$4:$J$123,$F59)</f>
        <v>0</v>
      </c>
      <c r="DK59" s="282">
        <f>SUMIFS('B4-1销售回款【输入】'!DN$4:DN$123,'B4-1销售回款【输入】'!$C$4:$C$123,$C59,'B4-1销售回款【输入】'!$D$4:$D$123,$D59,'B4-1销售回款【输入】'!$E$4:$E$123,$E59,'B4-1销售回款【输入】'!$J$4:$J$123,$F59)</f>
        <v>0</v>
      </c>
      <c r="DL59" s="282">
        <f>SUMIFS('B4-1销售回款【输入】'!DO$4:DO$123,'B4-1销售回款【输入】'!$C$4:$C$123,$C59,'B4-1销售回款【输入】'!$D$4:$D$123,$D59,'B4-1销售回款【输入】'!$E$4:$E$123,$E59,'B4-1销售回款【输入】'!$J$4:$J$123,$F59)</f>
        <v>0</v>
      </c>
      <c r="DM59" s="282">
        <f>SUMIFS('B4-1销售回款【输入】'!DP$4:DP$123,'B4-1销售回款【输入】'!$C$4:$C$123,$C59,'B4-1销售回款【输入】'!$D$4:$D$123,$D59,'B4-1销售回款【输入】'!$E$4:$E$123,$E59,'B4-1销售回款【输入】'!$J$4:$J$123,$F59)</f>
        <v>0</v>
      </c>
      <c r="DN59" s="282">
        <f>SUMIFS('B4-1销售回款【输入】'!DQ$4:DQ$123,'B4-1销售回款【输入】'!$C$4:$C$123,$C59,'B4-1销售回款【输入】'!$D$4:$D$123,$D59,'B4-1销售回款【输入】'!$E$4:$E$123,$E59,'B4-1销售回款【输入】'!$J$4:$J$123,$F59)</f>
        <v>0</v>
      </c>
      <c r="DO59" s="282">
        <f>SUMIFS('B4-1销售回款【输入】'!DR$4:DR$123,'B4-1销售回款【输入】'!$C$4:$C$123,$C59,'B4-1销售回款【输入】'!$D$4:$D$123,$D59,'B4-1销售回款【输入】'!$E$4:$E$123,$E59,'B4-1销售回款【输入】'!$J$4:$J$123,$F59)</f>
        <v>0</v>
      </c>
      <c r="DP59" s="282">
        <f>SUMIFS('B4-1销售回款【输入】'!DS$4:DS$123,'B4-1销售回款【输入】'!$C$4:$C$123,$C59,'B4-1销售回款【输入】'!$D$4:$D$123,$D59,'B4-1销售回款【输入】'!$E$4:$E$123,$E59,'B4-1销售回款【输入】'!$J$4:$J$123,$F59)</f>
        <v>0</v>
      </c>
      <c r="DQ59" s="282">
        <f>SUMIFS('B4-1销售回款【输入】'!DT$4:DT$123,'B4-1销售回款【输入】'!$C$4:$C$123,$C59,'B4-1销售回款【输入】'!$D$4:$D$123,$D59,'B4-1销售回款【输入】'!$E$4:$E$123,$E59,'B4-1销售回款【输入】'!$J$4:$J$123,$F59)</f>
        <v>0</v>
      </c>
      <c r="DR59" s="282">
        <f>SUMIFS('B4-1销售回款【输入】'!DU$4:DU$123,'B4-1销售回款【输入】'!$C$4:$C$123,$C59,'B4-1销售回款【输入】'!$D$4:$D$123,$D59,'B4-1销售回款【输入】'!$E$4:$E$123,$E59,'B4-1销售回款【输入】'!$J$4:$J$123,$F59)</f>
        <v>0</v>
      </c>
      <c r="DS59" s="282">
        <f>SUMIFS('B4-1销售回款【输入】'!DV$4:DV$123,'B4-1销售回款【输入】'!$C$4:$C$123,$C59,'B4-1销售回款【输入】'!$D$4:$D$123,$D59,'B4-1销售回款【输入】'!$E$4:$E$123,$E59,'B4-1销售回款【输入】'!$J$4:$J$123,$F59)</f>
        <v>0</v>
      </c>
      <c r="DT59" s="282">
        <f>SUMIFS('B4-1销售回款【输入】'!DW$4:DW$123,'B4-1销售回款【输入】'!$C$4:$C$123,$C59,'B4-1销售回款【输入】'!$D$4:$D$123,$D59,'B4-1销售回款【输入】'!$E$4:$E$123,$E59,'B4-1销售回款【输入】'!$J$4:$J$123,$F59)</f>
        <v>0</v>
      </c>
      <c r="DU59" s="282">
        <f>SUMIFS('B4-1销售回款【输入】'!DX$4:DX$123,'B4-1销售回款【输入】'!$C$4:$C$123,$C59,'B4-1销售回款【输入】'!$D$4:$D$123,$D59,'B4-1销售回款【输入】'!$E$4:$E$123,$E59,'B4-1销售回款【输入】'!$J$4:$J$123,$F59)</f>
        <v>0</v>
      </c>
      <c r="DV59" s="282">
        <f>SUMIFS('B4-1销售回款【输入】'!DY$4:DY$123,'B4-1销售回款【输入】'!$C$4:$C$123,$C59,'B4-1销售回款【输入】'!$D$4:$D$123,$D59,'B4-1销售回款【输入】'!$E$4:$E$123,$E59,'B4-1销售回款【输入】'!$J$4:$J$123,$F59)</f>
        <v>0</v>
      </c>
      <c r="DW59" s="282">
        <f>SUMIFS('B4-1销售回款【输入】'!DZ$4:DZ$123,'B4-1销售回款【输入】'!$C$4:$C$123,$C59,'B4-1销售回款【输入】'!$D$4:$D$123,$D59,'B4-1销售回款【输入】'!$E$4:$E$123,$E59,'B4-1销售回款【输入】'!$J$4:$J$123,$F59)</f>
        <v>0</v>
      </c>
      <c r="DX59" s="282">
        <f>SUMIFS('B4-1销售回款【输入】'!EA$4:EA$123,'B4-1销售回款【输入】'!$C$4:$C$123,$C59,'B4-1销售回款【输入】'!$D$4:$D$123,$D59,'B4-1销售回款【输入】'!$E$4:$E$123,$E59,'B4-1销售回款【输入】'!$J$4:$J$123,$F59)</f>
        <v>0</v>
      </c>
      <c r="DY59" s="282">
        <f>SUMIFS('B4-1销售回款【输入】'!EB$4:EB$123,'B4-1销售回款【输入】'!$C$4:$C$123,$C59,'B4-1销售回款【输入】'!$D$4:$D$123,$D59,'B4-1销售回款【输入】'!$E$4:$E$123,$E59,'B4-1销售回款【输入】'!$J$4:$J$123,$F59)</f>
        <v>0</v>
      </c>
      <c r="DZ59" s="282">
        <f>SUMIFS('B4-1销售回款【输入】'!EC$4:EC$123,'B4-1销售回款【输入】'!$C$4:$C$123,$C59,'B4-1销售回款【输入】'!$D$4:$D$123,$D59,'B4-1销售回款【输入】'!$E$4:$E$123,$E59,'B4-1销售回款【输入】'!$J$4:$J$123,$F59)</f>
        <v>0</v>
      </c>
      <c r="EA59" s="282">
        <f>SUMIFS('B4-1销售回款【输入】'!ED$4:ED$123,'B4-1销售回款【输入】'!$C$4:$C$123,$C59,'B4-1销售回款【输入】'!$D$4:$D$123,$D59,'B4-1销售回款【输入】'!$E$4:$E$123,$E59,'B4-1销售回款【输入】'!$J$4:$J$123,$F59)</f>
        <v>0</v>
      </c>
      <c r="EB59" s="282">
        <f>SUMIFS('B4-1销售回款【输入】'!EE$4:EE$123,'B4-1销售回款【输入】'!$C$4:$C$123,$C59,'B4-1销售回款【输入】'!$D$4:$D$123,$D59,'B4-1销售回款【输入】'!$E$4:$E$123,$E59,'B4-1销售回款【输入】'!$J$4:$J$123,$F59)</f>
        <v>0</v>
      </c>
      <c r="EC59" s="282">
        <f>SUMIFS('B4-1销售回款【输入】'!EF$4:EF$123,'B4-1销售回款【输入】'!$C$4:$C$123,$C59,'B4-1销售回款【输入】'!$D$4:$D$123,$D59,'B4-1销售回款【输入】'!$E$4:$E$123,$E59,'B4-1销售回款【输入】'!$J$4:$J$123,$F59)</f>
        <v>0</v>
      </c>
      <c r="ED59" s="284">
        <f>SUMIFS('B4-1销售回款【输入】'!EG$4:EG$123,'B4-1销售回款【输入】'!$C$4:$C$123,$C59,'B4-1销售回款【输入】'!$D$4:$D$123,$D59,'B4-1销售回款【输入】'!$E$4:$E$123,$E59,'B4-1销售回款【输入】'!$J$4:$J$123,$F59)</f>
        <v>0</v>
      </c>
    </row>
    <row r="60" spans="2:134" ht="16.05" customHeight="1" x14ac:dyDescent="0.25">
      <c r="B60" s="1043" t="str">
        <f>B59</f>
        <v/>
      </c>
      <c r="C60" s="159" t="str">
        <f t="shared" si="803"/>
        <v/>
      </c>
      <c r="D60" s="159" t="str">
        <f t="shared" si="29"/>
        <v/>
      </c>
      <c r="E60" s="159" t="str">
        <f t="shared" si="30"/>
        <v/>
      </c>
      <c r="F60" s="149" t="s">
        <v>350</v>
      </c>
      <c r="G60" s="171" t="s">
        <v>355</v>
      </c>
      <c r="H60" s="992"/>
      <c r="I60" s="282"/>
      <c r="J60" s="986" t="s">
        <v>391</v>
      </c>
      <c r="K60" s="461"/>
      <c r="L60" s="297">
        <f>IFERROR(SUM($L57:L57)/$J57,0)</f>
        <v>0</v>
      </c>
      <c r="M60" s="291">
        <f>IFERROR(SUM($L57:M57)/$J57,0)</f>
        <v>0</v>
      </c>
      <c r="N60" s="291">
        <f>IFERROR(SUM($L57:N57)/$J57,0)</f>
        <v>0</v>
      </c>
      <c r="O60" s="291">
        <f>IFERROR(SUM($L57:O57)/$J57,0)</f>
        <v>0</v>
      </c>
      <c r="P60" s="291">
        <f>IFERROR(SUM($L57:P57)/$J57,0)</f>
        <v>0</v>
      </c>
      <c r="Q60" s="291">
        <f>IFERROR(SUM($L57:Q57)/$J57,0)</f>
        <v>0</v>
      </c>
      <c r="R60" s="291">
        <f>IFERROR(SUM($L57:R57)/$J57,0)</f>
        <v>0</v>
      </c>
      <c r="S60" s="291">
        <f>IFERROR(SUM($L57:S57)/$J57,0)</f>
        <v>0</v>
      </c>
      <c r="T60" s="291">
        <f>IFERROR(SUM($L57:T57)/$J57,0)</f>
        <v>0</v>
      </c>
      <c r="U60" s="292">
        <f>IFERROR(SUM($L57:U57)/$J57,0)</f>
        <v>0</v>
      </c>
      <c r="V60" s="290">
        <f>IFERROR(SUM($V57:V57)/$J57,0)</f>
        <v>0</v>
      </c>
      <c r="W60" s="291">
        <f>IFERROR(SUM($V57:W57)/$J57,0)</f>
        <v>0</v>
      </c>
      <c r="X60" s="291">
        <f>IFERROR(SUM($V57:X57)/$J57,0)</f>
        <v>0</v>
      </c>
      <c r="Y60" s="291">
        <f>IFERROR(SUM($V57:Y57)/$J57,0)</f>
        <v>0</v>
      </c>
      <c r="Z60" s="291">
        <f>IFERROR(SUM($V57:Z57)/$J57,0)</f>
        <v>0</v>
      </c>
      <c r="AA60" s="291">
        <f>IFERROR(SUM($V57:AA57)/$J57,0)</f>
        <v>0</v>
      </c>
      <c r="AB60" s="291">
        <f>IFERROR(SUM($V57:AB57)/$J57,0)</f>
        <v>0</v>
      </c>
      <c r="AC60" s="291">
        <f>IFERROR(SUM($V57:AC57)/$J57,0)</f>
        <v>0</v>
      </c>
      <c r="AD60" s="291">
        <f>IFERROR(SUM($V57:AD57)/$J57,0)</f>
        <v>0</v>
      </c>
      <c r="AE60" s="291">
        <f>IFERROR(SUM($V57:AE57)/$J57,0)</f>
        <v>0</v>
      </c>
      <c r="AF60" s="291">
        <f>IFERROR(SUM($V57:AF57)/$J57,0)</f>
        <v>0</v>
      </c>
      <c r="AG60" s="291">
        <f>IFERROR(SUM($V57:AG57)/$J57,0)</f>
        <v>0</v>
      </c>
      <c r="AH60" s="291">
        <f>IFERROR(SUM($V57:AH57)/$J57,0)</f>
        <v>0</v>
      </c>
      <c r="AI60" s="291">
        <f>IFERROR(SUM($V57:AI57)/$J57,0)</f>
        <v>0</v>
      </c>
      <c r="AJ60" s="291">
        <f>IFERROR(SUM($V57:AJ57)/$J57,0)</f>
        <v>0</v>
      </c>
      <c r="AK60" s="291">
        <f>IFERROR(SUM($V57:AK57)/$J57,0)</f>
        <v>0</v>
      </c>
      <c r="AL60" s="291">
        <f>IFERROR(SUM($V57:AL57)/$J57,0)</f>
        <v>0</v>
      </c>
      <c r="AM60" s="291">
        <f>IFERROR(SUM($V57:AM57)/$J57,0)</f>
        <v>0</v>
      </c>
      <c r="AN60" s="291">
        <f>IFERROR(SUM($V57:AN57)/$J57,0)</f>
        <v>0</v>
      </c>
      <c r="AO60" s="291">
        <f>IFERROR(SUM($V57:AO57)/$J57,0)</f>
        <v>0</v>
      </c>
      <c r="AP60" s="291">
        <f>IFERROR(SUM($V57:AP57)/$J57,0)</f>
        <v>0</v>
      </c>
      <c r="AQ60" s="291">
        <f>IFERROR(SUM($V57:AQ57)/$J57,0)</f>
        <v>0</v>
      </c>
      <c r="AR60" s="291">
        <f>IFERROR(SUM($V57:AR57)/$J57,0)</f>
        <v>0</v>
      </c>
      <c r="AS60" s="291">
        <f>IFERROR(SUM($V57:AS57)/$J57,0)</f>
        <v>0</v>
      </c>
      <c r="AT60" s="291">
        <f>IFERROR(SUM($V57:AT57)/$J57,0)</f>
        <v>0</v>
      </c>
      <c r="AU60" s="291">
        <f>IFERROR(SUM($V57:AU57)/$J57,0)</f>
        <v>0</v>
      </c>
      <c r="AV60" s="291">
        <f>IFERROR(SUM($V57:AV57)/$J57,0)</f>
        <v>0</v>
      </c>
      <c r="AW60" s="291">
        <f>IFERROR(SUM($V57:AW57)/$J57,0)</f>
        <v>0</v>
      </c>
      <c r="AX60" s="291">
        <f>IFERROR(SUM($V57:AX57)/$J57,0)</f>
        <v>0</v>
      </c>
      <c r="AY60" s="291">
        <f>IFERROR(SUM($V57:AY57)/$J57,0)</f>
        <v>0</v>
      </c>
      <c r="AZ60" s="291">
        <f>IFERROR(SUM($V57:AZ57)/$J57,0)</f>
        <v>0</v>
      </c>
      <c r="BA60" s="291">
        <f>IFERROR(SUM($V57:BA57)/$J57,0)</f>
        <v>0</v>
      </c>
      <c r="BB60" s="291">
        <f>IFERROR(SUM($V57:BB57)/$J57,0)</f>
        <v>0</v>
      </c>
      <c r="BC60" s="291">
        <f>IFERROR(SUM($V57:BC57)/$J57,0)</f>
        <v>0</v>
      </c>
      <c r="BD60" s="291">
        <f>IFERROR(SUM($V57:BD57)/$J57,0)</f>
        <v>0</v>
      </c>
      <c r="BE60" s="291">
        <f>IFERROR(SUM($V57:BE57)/$J57,0)</f>
        <v>0</v>
      </c>
      <c r="BF60" s="291">
        <f>IFERROR(SUM($V57:BF57)/$J57,0)</f>
        <v>0</v>
      </c>
      <c r="BG60" s="291">
        <f>IFERROR(SUM($V57:BG57)/$J57,0)</f>
        <v>0</v>
      </c>
      <c r="BH60" s="291">
        <f>IFERROR(SUM($V57:BH57)/$J57,0)</f>
        <v>0</v>
      </c>
      <c r="BI60" s="291">
        <f>IFERROR(SUM($V57:BI57)/$J57,0)</f>
        <v>0</v>
      </c>
      <c r="BJ60" s="291">
        <f>IFERROR(SUM($V57:BJ57)/$J57,0)</f>
        <v>0</v>
      </c>
      <c r="BK60" s="291">
        <f>IFERROR(SUM($V57:BK57)/$J57,0)</f>
        <v>0</v>
      </c>
      <c r="BL60" s="291">
        <f>IFERROR(SUM($V57:BL57)/$J57,0)</f>
        <v>0</v>
      </c>
      <c r="BM60" s="291">
        <f>IFERROR(SUM($V57:BM57)/$J57,0)</f>
        <v>0</v>
      </c>
      <c r="BN60" s="291">
        <f>IFERROR(SUM($V57:BN57)/$J57,0)</f>
        <v>0</v>
      </c>
      <c r="BO60" s="291">
        <f>IFERROR(SUM($V57:BO57)/$J57,0)</f>
        <v>0</v>
      </c>
      <c r="BP60" s="291">
        <f>IFERROR(SUM($V57:BP57)/$J57,0)</f>
        <v>0</v>
      </c>
      <c r="BQ60" s="291">
        <f>IFERROR(SUM($V57:BQ57)/$J57,0)</f>
        <v>0</v>
      </c>
      <c r="BR60" s="291">
        <f>IFERROR(SUM($V57:BR57)/$J57,0)</f>
        <v>0</v>
      </c>
      <c r="BS60" s="291">
        <f>IFERROR(SUM($V57:BS57)/$J57,0)</f>
        <v>0</v>
      </c>
      <c r="BT60" s="291">
        <f>IFERROR(SUM($V57:BT57)/$J57,0)</f>
        <v>0</v>
      </c>
      <c r="BU60" s="291">
        <f>IFERROR(SUM($V57:BU57)/$J57,0)</f>
        <v>0</v>
      </c>
      <c r="BV60" s="291">
        <f>IFERROR(SUM($V57:BV57)/$J57,0)</f>
        <v>0</v>
      </c>
      <c r="BW60" s="291">
        <f>IFERROR(SUM($V57:BW57)/$J57,0)</f>
        <v>0</v>
      </c>
      <c r="BX60" s="291">
        <f>IFERROR(SUM($V57:BX57)/$J57,0)</f>
        <v>0</v>
      </c>
      <c r="BY60" s="291">
        <f>IFERROR(SUM($V57:BY57)/$J57,0)</f>
        <v>0</v>
      </c>
      <c r="BZ60" s="291">
        <f>IFERROR(SUM($V57:BZ57)/$J57,0)</f>
        <v>0</v>
      </c>
      <c r="CA60" s="291">
        <f>IFERROR(SUM($V57:CA57)/$J57,0)</f>
        <v>0</v>
      </c>
      <c r="CB60" s="291">
        <f>IFERROR(SUM($V57:CB57)/$J57,0)</f>
        <v>0</v>
      </c>
      <c r="CC60" s="291">
        <f>IFERROR(SUM($V57:CC57)/$J57,0)</f>
        <v>0</v>
      </c>
      <c r="CD60" s="291">
        <f>IFERROR(SUM($V57:CD57)/$J57,0)</f>
        <v>0</v>
      </c>
      <c r="CE60" s="291">
        <f>IFERROR(SUM($V57:CE57)/$J57,0)</f>
        <v>0</v>
      </c>
      <c r="CF60" s="291">
        <f>IFERROR(SUM($V57:CF57)/$J57,0)</f>
        <v>0</v>
      </c>
      <c r="CG60" s="291">
        <f>IFERROR(SUM($V57:CG57)/$J57,0)</f>
        <v>0</v>
      </c>
      <c r="CH60" s="291">
        <f>IFERROR(SUM($V57:CH57)/$J57,0)</f>
        <v>0</v>
      </c>
      <c r="CI60" s="291">
        <f>IFERROR(SUM($V57:CI57)/$J57,0)</f>
        <v>0</v>
      </c>
      <c r="CJ60" s="291">
        <f>IFERROR(SUM($V57:CJ57)/$J57,0)</f>
        <v>0</v>
      </c>
      <c r="CK60" s="291">
        <f>IFERROR(SUM($V57:CK57)/$J57,0)</f>
        <v>0</v>
      </c>
      <c r="CL60" s="291">
        <f>IFERROR(SUM($V57:CL57)/$J57,0)</f>
        <v>0</v>
      </c>
      <c r="CM60" s="291">
        <f>IFERROR(SUM($V57:CM57)/$J57,0)</f>
        <v>0</v>
      </c>
      <c r="CN60" s="291">
        <f>IFERROR(SUM($V57:CN57)/$J57,0)</f>
        <v>0</v>
      </c>
      <c r="CO60" s="291">
        <f>IFERROR(SUM($V57:CO57)/$J57,0)</f>
        <v>0</v>
      </c>
      <c r="CP60" s="291">
        <f>IFERROR(SUM($V57:CP57)/$J57,0)</f>
        <v>0</v>
      </c>
      <c r="CQ60" s="291">
        <f>IFERROR(SUM($V57:CQ57)/$J57,0)</f>
        <v>0</v>
      </c>
      <c r="CR60" s="291">
        <f>IFERROR(SUM($V57:CR57)/$J57,0)</f>
        <v>0</v>
      </c>
      <c r="CS60" s="291">
        <f>IFERROR(SUM($V57:CS57)/$J57,0)</f>
        <v>0</v>
      </c>
      <c r="CT60" s="291">
        <f>IFERROR(SUM($V57:CT57)/$J57,0)</f>
        <v>0</v>
      </c>
      <c r="CU60" s="291">
        <f>IFERROR(SUM($V57:CU57)/$J57,0)</f>
        <v>0</v>
      </c>
      <c r="CV60" s="291">
        <f>IFERROR(SUM($V57:CV57)/$J57,0)</f>
        <v>0</v>
      </c>
      <c r="CW60" s="291">
        <f>IFERROR(SUM($V57:CW57)/$J57,0)</f>
        <v>0</v>
      </c>
      <c r="CX60" s="291">
        <f>IFERROR(SUM($V57:CX57)/$J57,0)</f>
        <v>0</v>
      </c>
      <c r="CY60" s="291">
        <f>IFERROR(SUM($V57:CY57)/$J57,0)</f>
        <v>0</v>
      </c>
      <c r="CZ60" s="291">
        <f>IFERROR(SUM($V57:CZ57)/$J57,0)</f>
        <v>0</v>
      </c>
      <c r="DA60" s="291">
        <f>IFERROR(SUM($V57:DA57)/$J57,0)</f>
        <v>0</v>
      </c>
      <c r="DB60" s="291">
        <f>IFERROR(SUM($V57:DB57)/$J57,0)</f>
        <v>0</v>
      </c>
      <c r="DC60" s="291">
        <f>IFERROR(SUM($V57:DC57)/$J57,0)</f>
        <v>0</v>
      </c>
      <c r="DD60" s="291">
        <f>IFERROR(SUM($V57:DD57)/$J57,0)</f>
        <v>0</v>
      </c>
      <c r="DE60" s="291">
        <f>IFERROR(SUM($V57:DE57)/$J57,0)</f>
        <v>0</v>
      </c>
      <c r="DF60" s="291">
        <f>IFERROR(SUM($V57:DF57)/$J57,0)</f>
        <v>0</v>
      </c>
      <c r="DG60" s="291">
        <f>IFERROR(SUM($V57:DG57)/$J57,0)</f>
        <v>0</v>
      </c>
      <c r="DH60" s="291">
        <f>IFERROR(SUM($V57:DH57)/$J57,0)</f>
        <v>0</v>
      </c>
      <c r="DI60" s="291">
        <f>IFERROR(SUM($V57:DI57)/$J57,0)</f>
        <v>0</v>
      </c>
      <c r="DJ60" s="291">
        <f>IFERROR(SUM($V57:DJ57)/$J57,0)</f>
        <v>0</v>
      </c>
      <c r="DK60" s="291">
        <f>IFERROR(SUM($V57:DK57)/$J57,0)</f>
        <v>0</v>
      </c>
      <c r="DL60" s="291">
        <f>IFERROR(SUM($V57:DL57)/$J57,0)</f>
        <v>0</v>
      </c>
      <c r="DM60" s="291">
        <f>IFERROR(SUM($V57:DM57)/$J57,0)</f>
        <v>0</v>
      </c>
      <c r="DN60" s="291">
        <f>IFERROR(SUM($V57:DN57)/$J57,0)</f>
        <v>0</v>
      </c>
      <c r="DO60" s="291">
        <f>IFERROR(SUM($V57:DO57)/$J57,0)</f>
        <v>0</v>
      </c>
      <c r="DP60" s="291">
        <f>IFERROR(SUM($V57:DP57)/$J57,0)</f>
        <v>0</v>
      </c>
      <c r="DQ60" s="291">
        <f>IFERROR(SUM($V57:DQ57)/$J57,0)</f>
        <v>0</v>
      </c>
      <c r="DR60" s="291">
        <f>IFERROR(SUM($V57:DR57)/$J57,0)</f>
        <v>0</v>
      </c>
      <c r="DS60" s="291">
        <f>IFERROR(SUM($V57:DS57)/$J57,0)</f>
        <v>0</v>
      </c>
      <c r="DT60" s="291">
        <f>IFERROR(SUM($V57:DT57)/$J57,0)</f>
        <v>0</v>
      </c>
      <c r="DU60" s="291">
        <f>IFERROR(SUM($V57:DU57)/$J57,0)</f>
        <v>0</v>
      </c>
      <c r="DV60" s="291">
        <f>IFERROR(SUM($V57:DV57)/$J57,0)</f>
        <v>0</v>
      </c>
      <c r="DW60" s="291">
        <f>IFERROR(SUM($V57:DW57)/$J57,0)</f>
        <v>0</v>
      </c>
      <c r="DX60" s="291">
        <f>IFERROR(SUM($V57:DX57)/$J57,0)</f>
        <v>0</v>
      </c>
      <c r="DY60" s="291">
        <f>IFERROR(SUM($V57:DY57)/$J57,0)</f>
        <v>0</v>
      </c>
      <c r="DZ60" s="291">
        <f>IFERROR(SUM($V57:DZ57)/$J57,0)</f>
        <v>0</v>
      </c>
      <c r="EA60" s="291">
        <f>IFERROR(SUM($V57:EA57)/$J57,0)</f>
        <v>0</v>
      </c>
      <c r="EB60" s="291">
        <f>IFERROR(SUM($V57:EB57)/$J57,0)</f>
        <v>0</v>
      </c>
      <c r="EC60" s="291">
        <f>IFERROR(SUM($V57:EC57)/$J57,0)</f>
        <v>0</v>
      </c>
      <c r="ED60" s="292">
        <f>IFERROR(SUM($V57:ED57)/$J57,0)</f>
        <v>0</v>
      </c>
    </row>
    <row r="61" spans="2:134" ht="16.05" customHeight="1" thickBot="1" x14ac:dyDescent="0.3">
      <c r="B61" s="1044" t="str">
        <f>B60</f>
        <v/>
      </c>
      <c r="C61" s="289" t="str">
        <f t="shared" si="803"/>
        <v/>
      </c>
      <c r="D61" s="289" t="str">
        <f t="shared" si="29"/>
        <v/>
      </c>
      <c r="E61" s="289" t="str">
        <f t="shared" si="30"/>
        <v/>
      </c>
      <c r="F61" s="240" t="s">
        <v>351</v>
      </c>
      <c r="G61" s="254" t="s">
        <v>355</v>
      </c>
      <c r="H61" s="993"/>
      <c r="I61" s="286"/>
      <c r="J61" s="989" t="s">
        <v>391</v>
      </c>
      <c r="K61" s="464"/>
      <c r="L61" s="298">
        <f>IFERROR(SUM($L59:L59)/SUM($L57:L57),0)</f>
        <v>0</v>
      </c>
      <c r="M61" s="294">
        <f>IFERROR(SUM($L59:M59)/SUM($L57:M57),0)</f>
        <v>0</v>
      </c>
      <c r="N61" s="294">
        <f>IFERROR(SUM($L59:N59)/SUM($L57:N57),0)</f>
        <v>0</v>
      </c>
      <c r="O61" s="294">
        <f>IFERROR(SUM($L59:O59)/SUM($L57:O57),0)</f>
        <v>0</v>
      </c>
      <c r="P61" s="294">
        <f>IFERROR(SUM($L59:P59)/SUM($L57:P57),0)</f>
        <v>0</v>
      </c>
      <c r="Q61" s="294">
        <f>IFERROR(SUM($L59:Q59)/SUM($L57:Q57),0)</f>
        <v>0</v>
      </c>
      <c r="R61" s="294">
        <f>IFERROR(SUM($L59:R59)/SUM($L57:R57),0)</f>
        <v>0</v>
      </c>
      <c r="S61" s="294">
        <f>IFERROR(SUM($L59:S59)/SUM($L57:S57),0)</f>
        <v>0</v>
      </c>
      <c r="T61" s="294">
        <f>IFERROR(SUM($L59:T59)/SUM($L57:T57),0)</f>
        <v>0</v>
      </c>
      <c r="U61" s="295">
        <f>IFERROR(SUM($L59:U59)/SUM($L57:U57),0)</f>
        <v>0</v>
      </c>
      <c r="V61" s="293">
        <f>IFERROR(SUM($V59:V59)/SUM($V57:V57),0)</f>
        <v>0</v>
      </c>
      <c r="W61" s="294">
        <f>IFERROR(SUM($V59:W59)/SUM($V57:W57),0)</f>
        <v>0</v>
      </c>
      <c r="X61" s="294">
        <f>IFERROR(SUM($V59:X59)/SUM($V57:X57),0)</f>
        <v>0</v>
      </c>
      <c r="Y61" s="294">
        <f>IFERROR(SUM($V59:Y59)/SUM($V57:Y57),0)</f>
        <v>0</v>
      </c>
      <c r="Z61" s="294">
        <f>IFERROR(SUM($V59:Z59)/SUM($V57:Z57),0)</f>
        <v>0</v>
      </c>
      <c r="AA61" s="294">
        <f>IFERROR(SUM($V59:AA59)/SUM($V57:AA57),0)</f>
        <v>0</v>
      </c>
      <c r="AB61" s="294">
        <f>IFERROR(SUM($V59:AB59)/SUM($V57:AB57),0)</f>
        <v>0</v>
      </c>
      <c r="AC61" s="294">
        <f>IFERROR(SUM($V59:AC59)/SUM($V57:AC57),0)</f>
        <v>0</v>
      </c>
      <c r="AD61" s="294">
        <f>IFERROR(SUM($V59:AD59)/SUM($V57:AD57),0)</f>
        <v>0</v>
      </c>
      <c r="AE61" s="294">
        <f>IFERROR(SUM($V59:AE59)/SUM($V57:AE57),0)</f>
        <v>0</v>
      </c>
      <c r="AF61" s="294">
        <f>IFERROR(SUM($V59:AF59)/SUM($V57:AF57),0)</f>
        <v>0</v>
      </c>
      <c r="AG61" s="294">
        <f>IFERROR(SUM($V59:AG59)/SUM($V57:AG57),0)</f>
        <v>0</v>
      </c>
      <c r="AH61" s="294">
        <f>IFERROR(SUM($V59:AH59)/SUM($V57:AH57),0)</f>
        <v>0</v>
      </c>
      <c r="AI61" s="294">
        <f>IFERROR(SUM($V59:AI59)/SUM($V57:AI57),0)</f>
        <v>0</v>
      </c>
      <c r="AJ61" s="294">
        <f>IFERROR(SUM($V59:AJ59)/SUM($V57:AJ57),0)</f>
        <v>0</v>
      </c>
      <c r="AK61" s="294">
        <f>IFERROR(SUM($V59:AK59)/SUM($V57:AK57),0)</f>
        <v>0</v>
      </c>
      <c r="AL61" s="294">
        <f>IFERROR(SUM($V59:AL59)/SUM($V57:AL57),0)</f>
        <v>0</v>
      </c>
      <c r="AM61" s="294">
        <f>IFERROR(SUM($V59:AM59)/SUM($V57:AM57),0)</f>
        <v>0</v>
      </c>
      <c r="AN61" s="294">
        <f>IFERROR(SUM($V59:AN59)/SUM($V57:AN57),0)</f>
        <v>0</v>
      </c>
      <c r="AO61" s="294">
        <f>IFERROR(SUM($V59:AO59)/SUM($V57:AO57),0)</f>
        <v>0</v>
      </c>
      <c r="AP61" s="294">
        <f>IFERROR(SUM($V59:AP59)/SUM($V57:AP57),0)</f>
        <v>0</v>
      </c>
      <c r="AQ61" s="294">
        <f>IFERROR(SUM($V59:AQ59)/SUM($V57:AQ57),0)</f>
        <v>0</v>
      </c>
      <c r="AR61" s="294">
        <f>IFERROR(SUM($V59:AR59)/SUM($V57:AR57),0)</f>
        <v>0</v>
      </c>
      <c r="AS61" s="294">
        <f>IFERROR(SUM($V59:AS59)/SUM($V57:AS57),0)</f>
        <v>0</v>
      </c>
      <c r="AT61" s="294">
        <f>IFERROR(SUM($V59:AT59)/SUM($V57:AT57),0)</f>
        <v>0</v>
      </c>
      <c r="AU61" s="294">
        <f>IFERROR(SUM($V59:AU59)/SUM($V57:AU57),0)</f>
        <v>0</v>
      </c>
      <c r="AV61" s="294">
        <f>IFERROR(SUM($V59:AV59)/SUM($V57:AV57),0)</f>
        <v>0</v>
      </c>
      <c r="AW61" s="294">
        <f>IFERROR(SUM($V59:AW59)/SUM($V57:AW57),0)</f>
        <v>0</v>
      </c>
      <c r="AX61" s="294">
        <f>IFERROR(SUM($V59:AX59)/SUM($V57:AX57),0)</f>
        <v>0</v>
      </c>
      <c r="AY61" s="294">
        <f>IFERROR(SUM($V59:AY59)/SUM($V57:AY57),0)</f>
        <v>0</v>
      </c>
      <c r="AZ61" s="294">
        <f>IFERROR(SUM($V59:AZ59)/SUM($V57:AZ57),0)</f>
        <v>0</v>
      </c>
      <c r="BA61" s="294">
        <f>IFERROR(SUM($V59:BA59)/SUM($V57:BA57),0)</f>
        <v>0</v>
      </c>
      <c r="BB61" s="294">
        <f>IFERROR(SUM($V59:BB59)/SUM($V57:BB57),0)</f>
        <v>0</v>
      </c>
      <c r="BC61" s="294">
        <f>IFERROR(SUM($V59:BC59)/SUM($V57:BC57),0)</f>
        <v>0</v>
      </c>
      <c r="BD61" s="294">
        <f>IFERROR(SUM($V59:BD59)/SUM($V57:BD57),0)</f>
        <v>0</v>
      </c>
      <c r="BE61" s="294">
        <f>IFERROR(SUM($V59:BE59)/SUM($V57:BE57),0)</f>
        <v>0</v>
      </c>
      <c r="BF61" s="294">
        <f>IFERROR(SUM($V59:BF59)/SUM($V57:BF57),0)</f>
        <v>0</v>
      </c>
      <c r="BG61" s="294">
        <f>IFERROR(SUM($V59:BG59)/SUM($V57:BG57),0)</f>
        <v>0</v>
      </c>
      <c r="BH61" s="294">
        <f>IFERROR(SUM($V59:BH59)/SUM($V57:BH57),0)</f>
        <v>0</v>
      </c>
      <c r="BI61" s="294">
        <f>IFERROR(SUM($V59:BI59)/SUM($V57:BI57),0)</f>
        <v>0</v>
      </c>
      <c r="BJ61" s="294">
        <f>IFERROR(SUM($V59:BJ59)/SUM($V57:BJ57),0)</f>
        <v>0</v>
      </c>
      <c r="BK61" s="294">
        <f>IFERROR(SUM($V59:BK59)/SUM($V57:BK57),0)</f>
        <v>0</v>
      </c>
      <c r="BL61" s="294">
        <f>IFERROR(SUM($V59:BL59)/SUM($V57:BL57),0)</f>
        <v>0</v>
      </c>
      <c r="BM61" s="294">
        <f>IFERROR(SUM($V59:BM59)/SUM($V57:BM57),0)</f>
        <v>0</v>
      </c>
      <c r="BN61" s="294">
        <f>IFERROR(SUM($V59:BN59)/SUM($V57:BN57),0)</f>
        <v>0</v>
      </c>
      <c r="BO61" s="294">
        <f>IFERROR(SUM($V59:BO59)/SUM($V57:BO57),0)</f>
        <v>0</v>
      </c>
      <c r="BP61" s="294">
        <f>IFERROR(SUM($V59:BP59)/SUM($V57:BP57),0)</f>
        <v>0</v>
      </c>
      <c r="BQ61" s="294">
        <f>IFERROR(SUM($V59:BQ59)/SUM($V57:BQ57),0)</f>
        <v>0</v>
      </c>
      <c r="BR61" s="294">
        <f>IFERROR(SUM($V59:BR59)/SUM($V57:BR57),0)</f>
        <v>0</v>
      </c>
      <c r="BS61" s="294">
        <f>IFERROR(SUM($V59:BS59)/SUM($V57:BS57),0)</f>
        <v>0</v>
      </c>
      <c r="BT61" s="294">
        <f>IFERROR(SUM($V59:BT59)/SUM($V57:BT57),0)</f>
        <v>0</v>
      </c>
      <c r="BU61" s="294">
        <f>IFERROR(SUM($V59:BU59)/SUM($V57:BU57),0)</f>
        <v>0</v>
      </c>
      <c r="BV61" s="294">
        <f>IFERROR(SUM($V59:BV59)/SUM($V57:BV57),0)</f>
        <v>0</v>
      </c>
      <c r="BW61" s="294">
        <f>IFERROR(SUM($V59:BW59)/SUM($V57:BW57),0)</f>
        <v>0</v>
      </c>
      <c r="BX61" s="294">
        <f>IFERROR(SUM($V59:BX59)/SUM($V57:BX57),0)</f>
        <v>0</v>
      </c>
      <c r="BY61" s="294">
        <f>IFERROR(SUM($V59:BY59)/SUM($V57:BY57),0)</f>
        <v>0</v>
      </c>
      <c r="BZ61" s="294">
        <f>IFERROR(SUM($V59:BZ59)/SUM($V57:BZ57),0)</f>
        <v>0</v>
      </c>
      <c r="CA61" s="294">
        <f>IFERROR(SUM($V59:CA59)/SUM($V57:CA57),0)</f>
        <v>0</v>
      </c>
      <c r="CB61" s="294">
        <f>IFERROR(SUM($V59:CB59)/SUM($V57:CB57),0)</f>
        <v>0</v>
      </c>
      <c r="CC61" s="294">
        <f>IFERROR(SUM($V59:CC59)/SUM($V57:CC57),0)</f>
        <v>0</v>
      </c>
      <c r="CD61" s="294">
        <f>IFERROR(SUM($V59:CD59)/SUM($V57:CD57),0)</f>
        <v>0</v>
      </c>
      <c r="CE61" s="294">
        <f>IFERROR(SUM($V59:CE59)/SUM($V57:CE57),0)</f>
        <v>0</v>
      </c>
      <c r="CF61" s="294">
        <f>IFERROR(SUM($V59:CF59)/SUM($V57:CF57),0)</f>
        <v>0</v>
      </c>
      <c r="CG61" s="294">
        <f>IFERROR(SUM($V59:CG59)/SUM($V57:CG57),0)</f>
        <v>0</v>
      </c>
      <c r="CH61" s="294">
        <f>IFERROR(SUM($V59:CH59)/SUM($V57:CH57),0)</f>
        <v>0</v>
      </c>
      <c r="CI61" s="294">
        <f>IFERROR(SUM($V59:CI59)/SUM($V57:CI57),0)</f>
        <v>0</v>
      </c>
      <c r="CJ61" s="294">
        <f>IFERROR(SUM($V59:CJ59)/SUM($V57:CJ57),0)</f>
        <v>0</v>
      </c>
      <c r="CK61" s="294">
        <f>IFERROR(SUM($V59:CK59)/SUM($V57:CK57),0)</f>
        <v>0</v>
      </c>
      <c r="CL61" s="294">
        <f>IFERROR(SUM($V59:CL59)/SUM($V57:CL57),0)</f>
        <v>0</v>
      </c>
      <c r="CM61" s="294">
        <f>IFERROR(SUM($V59:CM59)/SUM($V57:CM57),0)</f>
        <v>0</v>
      </c>
      <c r="CN61" s="294">
        <f>IFERROR(SUM($V59:CN59)/SUM($V57:CN57),0)</f>
        <v>0</v>
      </c>
      <c r="CO61" s="294">
        <f>IFERROR(SUM($V59:CO59)/SUM($V57:CO57),0)</f>
        <v>0</v>
      </c>
      <c r="CP61" s="294">
        <f>IFERROR(SUM($V59:CP59)/SUM($V57:CP57),0)</f>
        <v>0</v>
      </c>
      <c r="CQ61" s="294">
        <f>IFERROR(SUM($V59:CQ59)/SUM($V57:CQ57),0)</f>
        <v>0</v>
      </c>
      <c r="CR61" s="294">
        <f>IFERROR(SUM($V59:CR59)/SUM($V57:CR57),0)</f>
        <v>0</v>
      </c>
      <c r="CS61" s="294">
        <f>IFERROR(SUM($V59:CS59)/SUM($V57:CS57),0)</f>
        <v>0</v>
      </c>
      <c r="CT61" s="294">
        <f>IFERROR(SUM($V59:CT59)/SUM($V57:CT57),0)</f>
        <v>0</v>
      </c>
      <c r="CU61" s="294">
        <f>IFERROR(SUM($V59:CU59)/SUM($V57:CU57),0)</f>
        <v>0</v>
      </c>
      <c r="CV61" s="294">
        <f>IFERROR(SUM($V59:CV59)/SUM($V57:CV57),0)</f>
        <v>0</v>
      </c>
      <c r="CW61" s="294">
        <f>IFERROR(SUM($V59:CW59)/SUM($V57:CW57),0)</f>
        <v>0</v>
      </c>
      <c r="CX61" s="294">
        <f>IFERROR(SUM($V59:CX59)/SUM($V57:CX57),0)</f>
        <v>0</v>
      </c>
      <c r="CY61" s="294">
        <f>IFERROR(SUM($V59:CY59)/SUM($V57:CY57),0)</f>
        <v>0</v>
      </c>
      <c r="CZ61" s="294">
        <f>IFERROR(SUM($V59:CZ59)/SUM($V57:CZ57),0)</f>
        <v>0</v>
      </c>
      <c r="DA61" s="294">
        <f>IFERROR(SUM($V59:DA59)/SUM($V57:DA57),0)</f>
        <v>0</v>
      </c>
      <c r="DB61" s="294">
        <f>IFERROR(SUM($V59:DB59)/SUM($V57:DB57),0)</f>
        <v>0</v>
      </c>
      <c r="DC61" s="294">
        <f>IFERROR(SUM($V59:DC59)/SUM($V57:DC57),0)</f>
        <v>0</v>
      </c>
      <c r="DD61" s="294">
        <f>IFERROR(SUM($V59:DD59)/SUM($V57:DD57),0)</f>
        <v>0</v>
      </c>
      <c r="DE61" s="294">
        <f>IFERROR(SUM($V59:DE59)/SUM($V57:DE57),0)</f>
        <v>0</v>
      </c>
      <c r="DF61" s="294">
        <f>IFERROR(SUM($V59:DF59)/SUM($V57:DF57),0)</f>
        <v>0</v>
      </c>
      <c r="DG61" s="294">
        <f>IFERROR(SUM($V59:DG59)/SUM($V57:DG57),0)</f>
        <v>0</v>
      </c>
      <c r="DH61" s="294">
        <f>IFERROR(SUM($V59:DH59)/SUM($V57:DH57),0)</f>
        <v>0</v>
      </c>
      <c r="DI61" s="294">
        <f>IFERROR(SUM($V59:DI59)/SUM($V57:DI57),0)</f>
        <v>0</v>
      </c>
      <c r="DJ61" s="294">
        <f>IFERROR(SUM($V59:DJ59)/SUM($V57:DJ57),0)</f>
        <v>0</v>
      </c>
      <c r="DK61" s="294">
        <f>IFERROR(SUM($V59:DK59)/SUM($V57:DK57),0)</f>
        <v>0</v>
      </c>
      <c r="DL61" s="294">
        <f>IFERROR(SUM($V59:DL59)/SUM($V57:DL57),0)</f>
        <v>0</v>
      </c>
      <c r="DM61" s="294">
        <f>IFERROR(SUM($V59:DM59)/SUM($V57:DM57),0)</f>
        <v>0</v>
      </c>
      <c r="DN61" s="294">
        <f>IFERROR(SUM($V59:DN59)/SUM($V57:DN57),0)</f>
        <v>0</v>
      </c>
      <c r="DO61" s="294">
        <f>IFERROR(SUM($V59:DO59)/SUM($V57:DO57),0)</f>
        <v>0</v>
      </c>
      <c r="DP61" s="294">
        <f>IFERROR(SUM($V59:DP59)/SUM($V57:DP57),0)</f>
        <v>0</v>
      </c>
      <c r="DQ61" s="294">
        <f>IFERROR(SUM($V59:DQ59)/SUM($V57:DQ57),0)</f>
        <v>0</v>
      </c>
      <c r="DR61" s="294">
        <f>IFERROR(SUM($V59:DR59)/SUM($V57:DR57),0)</f>
        <v>0</v>
      </c>
      <c r="DS61" s="294">
        <f>IFERROR(SUM($V59:DS59)/SUM($V57:DS57),0)</f>
        <v>0</v>
      </c>
      <c r="DT61" s="294">
        <f>IFERROR(SUM($V59:DT59)/SUM($V57:DT57),0)</f>
        <v>0</v>
      </c>
      <c r="DU61" s="294">
        <f>IFERROR(SUM($V59:DU59)/SUM($V57:DU57),0)</f>
        <v>0</v>
      </c>
      <c r="DV61" s="294">
        <f>IFERROR(SUM($V59:DV59)/SUM($V57:DV57),0)</f>
        <v>0</v>
      </c>
      <c r="DW61" s="294">
        <f>IFERROR(SUM($V59:DW59)/SUM($V57:DW57),0)</f>
        <v>0</v>
      </c>
      <c r="DX61" s="294">
        <f>IFERROR(SUM($V59:DX59)/SUM($V57:DX57),0)</f>
        <v>0</v>
      </c>
      <c r="DY61" s="294">
        <f>IFERROR(SUM($V59:DY59)/SUM($V57:DY57),0)</f>
        <v>0</v>
      </c>
      <c r="DZ61" s="294">
        <f>IFERROR(SUM($V59:DZ59)/SUM($V57:DZ57),0)</f>
        <v>0</v>
      </c>
      <c r="EA61" s="294">
        <f>IFERROR(SUM($V59:EA59)/SUM($V57:EA57),0)</f>
        <v>0</v>
      </c>
      <c r="EB61" s="294">
        <f>IFERROR(SUM($V59:EB59)/SUM($V57:EB57),0)</f>
        <v>0</v>
      </c>
      <c r="EC61" s="294">
        <f>IFERROR(SUM($V59:EC59)/SUM($V57:EC57),0)</f>
        <v>0</v>
      </c>
      <c r="ED61" s="295">
        <f>IFERROR(SUM($V59:ED59)/SUM($V57:ED57),0)</f>
        <v>0</v>
      </c>
    </row>
    <row r="62" spans="2:134" ht="16.05" customHeight="1" x14ac:dyDescent="0.25">
      <c r="B62" s="1072" t="str">
        <f t="shared" ref="B62:B63" si="927">C62</f>
        <v>2期</v>
      </c>
      <c r="C62" s="248" t="s">
        <v>392</v>
      </c>
      <c r="D62" s="248"/>
      <c r="E62" s="248"/>
      <c r="F62" s="243" t="s">
        <v>366</v>
      </c>
      <c r="G62" s="248" t="s">
        <v>352</v>
      </c>
      <c r="H62" s="270">
        <f>SUMIF($F67:$F114,$F62,H67:H114)</f>
        <v>0</v>
      </c>
      <c r="I62" s="270">
        <f t="shared" ref="I62:I64" si="928">J62-H62</f>
        <v>0</v>
      </c>
      <c r="J62" s="450">
        <f>SUM(V62:ED62)</f>
        <v>0</v>
      </c>
      <c r="K62" s="455">
        <f ca="1">SUMIF($F67:$F114,$F62,K67:K114)</f>
        <v>0</v>
      </c>
      <c r="L62" s="271">
        <f>SUMIF($V$1:$ED$1,L$3,$V62:$ED62)</f>
        <v>0</v>
      </c>
      <c r="M62" s="270">
        <f t="shared" ref="M62:U64" si="929">SUMIF($V$1:$ED$1,M$3,$V62:$ED62)</f>
        <v>0</v>
      </c>
      <c r="N62" s="270">
        <f t="shared" si="929"/>
        <v>0</v>
      </c>
      <c r="O62" s="270">
        <f t="shared" si="929"/>
        <v>0</v>
      </c>
      <c r="P62" s="270">
        <f t="shared" si="929"/>
        <v>0</v>
      </c>
      <c r="Q62" s="270">
        <f t="shared" si="929"/>
        <v>0</v>
      </c>
      <c r="R62" s="270">
        <f t="shared" si="929"/>
        <v>0</v>
      </c>
      <c r="S62" s="270">
        <f t="shared" si="929"/>
        <v>0</v>
      </c>
      <c r="T62" s="270">
        <f t="shared" si="929"/>
        <v>0</v>
      </c>
      <c r="U62" s="272">
        <f t="shared" si="929"/>
        <v>0</v>
      </c>
      <c r="V62" s="273">
        <f>SUMIF($F67:$F114,$F62,V67:V114)</f>
        <v>0</v>
      </c>
      <c r="W62" s="270">
        <f t="shared" ref="W62:CH62" si="930">SUMIF($F67:$F114,$F62,W67:W114)</f>
        <v>0</v>
      </c>
      <c r="X62" s="270">
        <f t="shared" si="930"/>
        <v>0</v>
      </c>
      <c r="Y62" s="270">
        <f t="shared" si="930"/>
        <v>0</v>
      </c>
      <c r="Z62" s="270">
        <f t="shared" si="930"/>
        <v>0</v>
      </c>
      <c r="AA62" s="270">
        <f t="shared" si="930"/>
        <v>0</v>
      </c>
      <c r="AB62" s="270">
        <f t="shared" si="930"/>
        <v>0</v>
      </c>
      <c r="AC62" s="270">
        <f t="shared" si="930"/>
        <v>0</v>
      </c>
      <c r="AD62" s="270">
        <f t="shared" si="930"/>
        <v>0</v>
      </c>
      <c r="AE62" s="270">
        <f t="shared" si="930"/>
        <v>0</v>
      </c>
      <c r="AF62" s="270">
        <f t="shared" si="930"/>
        <v>0</v>
      </c>
      <c r="AG62" s="270">
        <f t="shared" si="930"/>
        <v>0</v>
      </c>
      <c r="AH62" s="270">
        <f t="shared" si="930"/>
        <v>0</v>
      </c>
      <c r="AI62" s="270">
        <f t="shared" si="930"/>
        <v>0</v>
      </c>
      <c r="AJ62" s="270">
        <f t="shared" si="930"/>
        <v>0</v>
      </c>
      <c r="AK62" s="270">
        <f t="shared" si="930"/>
        <v>0</v>
      </c>
      <c r="AL62" s="270">
        <f t="shared" si="930"/>
        <v>0</v>
      </c>
      <c r="AM62" s="270">
        <f t="shared" si="930"/>
        <v>0</v>
      </c>
      <c r="AN62" s="270">
        <f t="shared" si="930"/>
        <v>0</v>
      </c>
      <c r="AO62" s="270">
        <f t="shared" si="930"/>
        <v>0</v>
      </c>
      <c r="AP62" s="270">
        <f t="shared" si="930"/>
        <v>0</v>
      </c>
      <c r="AQ62" s="270">
        <f t="shared" si="930"/>
        <v>0</v>
      </c>
      <c r="AR62" s="270">
        <f t="shared" si="930"/>
        <v>0</v>
      </c>
      <c r="AS62" s="270">
        <f t="shared" si="930"/>
        <v>0</v>
      </c>
      <c r="AT62" s="270">
        <f t="shared" si="930"/>
        <v>0</v>
      </c>
      <c r="AU62" s="270">
        <f t="shared" si="930"/>
        <v>0</v>
      </c>
      <c r="AV62" s="270">
        <f t="shared" si="930"/>
        <v>0</v>
      </c>
      <c r="AW62" s="270">
        <f t="shared" si="930"/>
        <v>0</v>
      </c>
      <c r="AX62" s="270">
        <f t="shared" si="930"/>
        <v>0</v>
      </c>
      <c r="AY62" s="270">
        <f t="shared" si="930"/>
        <v>0</v>
      </c>
      <c r="AZ62" s="270">
        <f t="shared" si="930"/>
        <v>0</v>
      </c>
      <c r="BA62" s="270">
        <f t="shared" si="930"/>
        <v>0</v>
      </c>
      <c r="BB62" s="270">
        <f t="shared" si="930"/>
        <v>0</v>
      </c>
      <c r="BC62" s="270">
        <f t="shared" si="930"/>
        <v>0</v>
      </c>
      <c r="BD62" s="270">
        <f t="shared" si="930"/>
        <v>0</v>
      </c>
      <c r="BE62" s="270">
        <f t="shared" si="930"/>
        <v>0</v>
      </c>
      <c r="BF62" s="270">
        <f t="shared" si="930"/>
        <v>0</v>
      </c>
      <c r="BG62" s="270">
        <f t="shared" si="930"/>
        <v>0</v>
      </c>
      <c r="BH62" s="270">
        <f t="shared" si="930"/>
        <v>0</v>
      </c>
      <c r="BI62" s="270">
        <f t="shared" si="930"/>
        <v>0</v>
      </c>
      <c r="BJ62" s="270">
        <f t="shared" si="930"/>
        <v>0</v>
      </c>
      <c r="BK62" s="270">
        <f t="shared" si="930"/>
        <v>0</v>
      </c>
      <c r="BL62" s="270">
        <f t="shared" si="930"/>
        <v>0</v>
      </c>
      <c r="BM62" s="270">
        <f t="shared" si="930"/>
        <v>0</v>
      </c>
      <c r="BN62" s="270">
        <f t="shared" si="930"/>
        <v>0</v>
      </c>
      <c r="BO62" s="270">
        <f t="shared" si="930"/>
        <v>0</v>
      </c>
      <c r="BP62" s="270">
        <f t="shared" si="930"/>
        <v>0</v>
      </c>
      <c r="BQ62" s="270">
        <f t="shared" si="930"/>
        <v>0</v>
      </c>
      <c r="BR62" s="270">
        <f t="shared" si="930"/>
        <v>0</v>
      </c>
      <c r="BS62" s="270">
        <f t="shared" si="930"/>
        <v>0</v>
      </c>
      <c r="BT62" s="270">
        <f t="shared" si="930"/>
        <v>0</v>
      </c>
      <c r="BU62" s="270">
        <f t="shared" si="930"/>
        <v>0</v>
      </c>
      <c r="BV62" s="270">
        <f t="shared" si="930"/>
        <v>0</v>
      </c>
      <c r="BW62" s="270">
        <f t="shared" si="930"/>
        <v>0</v>
      </c>
      <c r="BX62" s="270">
        <f t="shared" si="930"/>
        <v>0</v>
      </c>
      <c r="BY62" s="270">
        <f t="shared" si="930"/>
        <v>0</v>
      </c>
      <c r="BZ62" s="270">
        <f t="shared" si="930"/>
        <v>0</v>
      </c>
      <c r="CA62" s="270">
        <f t="shared" si="930"/>
        <v>0</v>
      </c>
      <c r="CB62" s="270">
        <f t="shared" si="930"/>
        <v>0</v>
      </c>
      <c r="CC62" s="270">
        <f t="shared" si="930"/>
        <v>0</v>
      </c>
      <c r="CD62" s="270">
        <f t="shared" si="930"/>
        <v>0</v>
      </c>
      <c r="CE62" s="270">
        <f t="shared" si="930"/>
        <v>0</v>
      </c>
      <c r="CF62" s="270">
        <f t="shared" si="930"/>
        <v>0</v>
      </c>
      <c r="CG62" s="270">
        <f t="shared" si="930"/>
        <v>0</v>
      </c>
      <c r="CH62" s="270">
        <f t="shared" si="930"/>
        <v>0</v>
      </c>
      <c r="CI62" s="270">
        <f t="shared" ref="CI62:ED62" si="931">SUMIF($F67:$F114,$F62,CI67:CI114)</f>
        <v>0</v>
      </c>
      <c r="CJ62" s="270">
        <f t="shared" si="931"/>
        <v>0</v>
      </c>
      <c r="CK62" s="270">
        <f t="shared" si="931"/>
        <v>0</v>
      </c>
      <c r="CL62" s="270">
        <f t="shared" si="931"/>
        <v>0</v>
      </c>
      <c r="CM62" s="270">
        <f t="shared" si="931"/>
        <v>0</v>
      </c>
      <c r="CN62" s="270">
        <f t="shared" si="931"/>
        <v>0</v>
      </c>
      <c r="CO62" s="270">
        <f t="shared" si="931"/>
        <v>0</v>
      </c>
      <c r="CP62" s="270">
        <f t="shared" si="931"/>
        <v>0</v>
      </c>
      <c r="CQ62" s="270">
        <f t="shared" si="931"/>
        <v>0</v>
      </c>
      <c r="CR62" s="270">
        <f t="shared" si="931"/>
        <v>0</v>
      </c>
      <c r="CS62" s="270">
        <f t="shared" si="931"/>
        <v>0</v>
      </c>
      <c r="CT62" s="270">
        <f t="shared" si="931"/>
        <v>0</v>
      </c>
      <c r="CU62" s="270">
        <f t="shared" si="931"/>
        <v>0</v>
      </c>
      <c r="CV62" s="270">
        <f t="shared" si="931"/>
        <v>0</v>
      </c>
      <c r="CW62" s="270">
        <f t="shared" si="931"/>
        <v>0</v>
      </c>
      <c r="CX62" s="270">
        <f t="shared" si="931"/>
        <v>0</v>
      </c>
      <c r="CY62" s="270">
        <f t="shared" si="931"/>
        <v>0</v>
      </c>
      <c r="CZ62" s="270">
        <f t="shared" si="931"/>
        <v>0</v>
      </c>
      <c r="DA62" s="270">
        <f t="shared" si="931"/>
        <v>0</v>
      </c>
      <c r="DB62" s="270">
        <f t="shared" si="931"/>
        <v>0</v>
      </c>
      <c r="DC62" s="270">
        <f t="shared" si="931"/>
        <v>0</v>
      </c>
      <c r="DD62" s="270">
        <f t="shared" si="931"/>
        <v>0</v>
      </c>
      <c r="DE62" s="270">
        <f t="shared" si="931"/>
        <v>0</v>
      </c>
      <c r="DF62" s="270">
        <f t="shared" si="931"/>
        <v>0</v>
      </c>
      <c r="DG62" s="270">
        <f t="shared" si="931"/>
        <v>0</v>
      </c>
      <c r="DH62" s="270">
        <f t="shared" si="931"/>
        <v>0</v>
      </c>
      <c r="DI62" s="270">
        <f t="shared" si="931"/>
        <v>0</v>
      </c>
      <c r="DJ62" s="270">
        <f t="shared" si="931"/>
        <v>0</v>
      </c>
      <c r="DK62" s="270">
        <f t="shared" si="931"/>
        <v>0</v>
      </c>
      <c r="DL62" s="270">
        <f t="shared" si="931"/>
        <v>0</v>
      </c>
      <c r="DM62" s="270">
        <f t="shared" si="931"/>
        <v>0</v>
      </c>
      <c r="DN62" s="270">
        <f t="shared" si="931"/>
        <v>0</v>
      </c>
      <c r="DO62" s="270">
        <f t="shared" si="931"/>
        <v>0</v>
      </c>
      <c r="DP62" s="270">
        <f t="shared" si="931"/>
        <v>0</v>
      </c>
      <c r="DQ62" s="270">
        <f t="shared" si="931"/>
        <v>0</v>
      </c>
      <c r="DR62" s="270">
        <f t="shared" si="931"/>
        <v>0</v>
      </c>
      <c r="DS62" s="270">
        <f t="shared" si="931"/>
        <v>0</v>
      </c>
      <c r="DT62" s="270">
        <f t="shared" si="931"/>
        <v>0</v>
      </c>
      <c r="DU62" s="270">
        <f t="shared" si="931"/>
        <v>0</v>
      </c>
      <c r="DV62" s="270">
        <f t="shared" si="931"/>
        <v>0</v>
      </c>
      <c r="DW62" s="270">
        <f t="shared" si="931"/>
        <v>0</v>
      </c>
      <c r="DX62" s="270">
        <f t="shared" si="931"/>
        <v>0</v>
      </c>
      <c r="DY62" s="270">
        <f t="shared" si="931"/>
        <v>0</v>
      </c>
      <c r="DZ62" s="270">
        <f t="shared" si="931"/>
        <v>0</v>
      </c>
      <c r="EA62" s="270">
        <f t="shared" si="931"/>
        <v>0</v>
      </c>
      <c r="EB62" s="270">
        <f t="shared" si="931"/>
        <v>0</v>
      </c>
      <c r="EC62" s="270">
        <f t="shared" si="931"/>
        <v>0</v>
      </c>
      <c r="ED62" s="272">
        <f t="shared" si="931"/>
        <v>0</v>
      </c>
    </row>
    <row r="63" spans="2:134" ht="16.05" customHeight="1" x14ac:dyDescent="0.25">
      <c r="B63" s="1073" t="str">
        <f t="shared" si="927"/>
        <v>2期</v>
      </c>
      <c r="C63" s="249" t="s">
        <v>173</v>
      </c>
      <c r="D63" s="249"/>
      <c r="E63" s="249"/>
      <c r="F63" s="244" t="s">
        <v>347</v>
      </c>
      <c r="G63" s="249" t="s">
        <v>353</v>
      </c>
      <c r="H63" s="274">
        <f>SUMIF($F67:$F114,$F63,H67:H114)</f>
        <v>0</v>
      </c>
      <c r="I63" s="274">
        <f t="shared" si="928"/>
        <v>0</v>
      </c>
      <c r="J63" s="274">
        <f>SUM(V63:ED63)</f>
        <v>0</v>
      </c>
      <c r="K63" s="456">
        <f ca="1">SUMIF($F67:$F114,$F63,K67:K114)</f>
        <v>0</v>
      </c>
      <c r="L63" s="275">
        <f t="shared" ref="L63:L64" si="932">SUMIF($V$1:$ED$1,L$3,$V63:$ED63)</f>
        <v>0</v>
      </c>
      <c r="M63" s="274">
        <f t="shared" si="929"/>
        <v>0</v>
      </c>
      <c r="N63" s="274">
        <f t="shared" si="929"/>
        <v>0</v>
      </c>
      <c r="O63" s="274">
        <f t="shared" si="929"/>
        <v>0</v>
      </c>
      <c r="P63" s="274">
        <f t="shared" si="929"/>
        <v>0</v>
      </c>
      <c r="Q63" s="274">
        <f t="shared" si="929"/>
        <v>0</v>
      </c>
      <c r="R63" s="274">
        <f t="shared" si="929"/>
        <v>0</v>
      </c>
      <c r="S63" s="274">
        <f t="shared" si="929"/>
        <v>0</v>
      </c>
      <c r="T63" s="274">
        <f t="shared" si="929"/>
        <v>0</v>
      </c>
      <c r="U63" s="276">
        <f t="shared" si="929"/>
        <v>0</v>
      </c>
      <c r="V63" s="277">
        <f>SUMIF($F67:$F114,$F63,V67:V114)</f>
        <v>0</v>
      </c>
      <c r="W63" s="274">
        <f t="shared" ref="W63:CH63" si="933">SUMIF($F67:$F114,$F63,W67:W114)</f>
        <v>0</v>
      </c>
      <c r="X63" s="274">
        <f t="shared" si="933"/>
        <v>0</v>
      </c>
      <c r="Y63" s="274">
        <f t="shared" si="933"/>
        <v>0</v>
      </c>
      <c r="Z63" s="274">
        <f t="shared" si="933"/>
        <v>0</v>
      </c>
      <c r="AA63" s="274">
        <f t="shared" si="933"/>
        <v>0</v>
      </c>
      <c r="AB63" s="274">
        <f t="shared" si="933"/>
        <v>0</v>
      </c>
      <c r="AC63" s="274">
        <f t="shared" si="933"/>
        <v>0</v>
      </c>
      <c r="AD63" s="274">
        <f t="shared" si="933"/>
        <v>0</v>
      </c>
      <c r="AE63" s="274">
        <f t="shared" si="933"/>
        <v>0</v>
      </c>
      <c r="AF63" s="274">
        <f t="shared" si="933"/>
        <v>0</v>
      </c>
      <c r="AG63" s="274">
        <f t="shared" si="933"/>
        <v>0</v>
      </c>
      <c r="AH63" s="274">
        <f t="shared" si="933"/>
        <v>0</v>
      </c>
      <c r="AI63" s="274">
        <f t="shared" si="933"/>
        <v>0</v>
      </c>
      <c r="AJ63" s="274">
        <f t="shared" si="933"/>
        <v>0</v>
      </c>
      <c r="AK63" s="274">
        <f t="shared" si="933"/>
        <v>0</v>
      </c>
      <c r="AL63" s="274">
        <f t="shared" si="933"/>
        <v>0</v>
      </c>
      <c r="AM63" s="274">
        <f t="shared" si="933"/>
        <v>0</v>
      </c>
      <c r="AN63" s="274">
        <f t="shared" si="933"/>
        <v>0</v>
      </c>
      <c r="AO63" s="274">
        <f t="shared" si="933"/>
        <v>0</v>
      </c>
      <c r="AP63" s="274">
        <f t="shared" si="933"/>
        <v>0</v>
      </c>
      <c r="AQ63" s="274">
        <f t="shared" si="933"/>
        <v>0</v>
      </c>
      <c r="AR63" s="274">
        <f t="shared" si="933"/>
        <v>0</v>
      </c>
      <c r="AS63" s="274">
        <f t="shared" si="933"/>
        <v>0</v>
      </c>
      <c r="AT63" s="274">
        <f t="shared" si="933"/>
        <v>0</v>
      </c>
      <c r="AU63" s="274">
        <f t="shared" si="933"/>
        <v>0</v>
      </c>
      <c r="AV63" s="274">
        <f t="shared" si="933"/>
        <v>0</v>
      </c>
      <c r="AW63" s="274">
        <f t="shared" si="933"/>
        <v>0</v>
      </c>
      <c r="AX63" s="274">
        <f t="shared" si="933"/>
        <v>0</v>
      </c>
      <c r="AY63" s="274">
        <f t="shared" si="933"/>
        <v>0</v>
      </c>
      <c r="AZ63" s="274">
        <f t="shared" si="933"/>
        <v>0</v>
      </c>
      <c r="BA63" s="274">
        <f t="shared" si="933"/>
        <v>0</v>
      </c>
      <c r="BB63" s="274">
        <f t="shared" si="933"/>
        <v>0</v>
      </c>
      <c r="BC63" s="274">
        <f t="shared" si="933"/>
        <v>0</v>
      </c>
      <c r="BD63" s="274">
        <f t="shared" si="933"/>
        <v>0</v>
      </c>
      <c r="BE63" s="274">
        <f t="shared" si="933"/>
        <v>0</v>
      </c>
      <c r="BF63" s="274">
        <f t="shared" si="933"/>
        <v>0</v>
      </c>
      <c r="BG63" s="274">
        <f t="shared" si="933"/>
        <v>0</v>
      </c>
      <c r="BH63" s="274">
        <f t="shared" si="933"/>
        <v>0</v>
      </c>
      <c r="BI63" s="274">
        <f t="shared" si="933"/>
        <v>0</v>
      </c>
      <c r="BJ63" s="274">
        <f t="shared" si="933"/>
        <v>0</v>
      </c>
      <c r="BK63" s="274">
        <f t="shared" si="933"/>
        <v>0</v>
      </c>
      <c r="BL63" s="274">
        <f t="shared" si="933"/>
        <v>0</v>
      </c>
      <c r="BM63" s="274">
        <f t="shared" si="933"/>
        <v>0</v>
      </c>
      <c r="BN63" s="274">
        <f t="shared" si="933"/>
        <v>0</v>
      </c>
      <c r="BO63" s="274">
        <f t="shared" si="933"/>
        <v>0</v>
      </c>
      <c r="BP63" s="274">
        <f t="shared" si="933"/>
        <v>0</v>
      </c>
      <c r="BQ63" s="274">
        <f t="shared" si="933"/>
        <v>0</v>
      </c>
      <c r="BR63" s="274">
        <f t="shared" si="933"/>
        <v>0</v>
      </c>
      <c r="BS63" s="274">
        <f t="shared" si="933"/>
        <v>0</v>
      </c>
      <c r="BT63" s="274">
        <f t="shared" si="933"/>
        <v>0</v>
      </c>
      <c r="BU63" s="274">
        <f t="shared" si="933"/>
        <v>0</v>
      </c>
      <c r="BV63" s="274">
        <f t="shared" si="933"/>
        <v>0</v>
      </c>
      <c r="BW63" s="274">
        <f t="shared" si="933"/>
        <v>0</v>
      </c>
      <c r="BX63" s="274">
        <f t="shared" si="933"/>
        <v>0</v>
      </c>
      <c r="BY63" s="274">
        <f t="shared" si="933"/>
        <v>0</v>
      </c>
      <c r="BZ63" s="274">
        <f t="shared" si="933"/>
        <v>0</v>
      </c>
      <c r="CA63" s="274">
        <f t="shared" si="933"/>
        <v>0</v>
      </c>
      <c r="CB63" s="274">
        <f t="shared" si="933"/>
        <v>0</v>
      </c>
      <c r="CC63" s="274">
        <f t="shared" si="933"/>
        <v>0</v>
      </c>
      <c r="CD63" s="274">
        <f t="shared" si="933"/>
        <v>0</v>
      </c>
      <c r="CE63" s="274">
        <f t="shared" si="933"/>
        <v>0</v>
      </c>
      <c r="CF63" s="274">
        <f t="shared" si="933"/>
        <v>0</v>
      </c>
      <c r="CG63" s="274">
        <f t="shared" si="933"/>
        <v>0</v>
      </c>
      <c r="CH63" s="274">
        <f t="shared" si="933"/>
        <v>0</v>
      </c>
      <c r="CI63" s="274">
        <f t="shared" ref="CI63:ED63" si="934">SUMIF($F67:$F114,$F63,CI67:CI114)</f>
        <v>0</v>
      </c>
      <c r="CJ63" s="274">
        <f t="shared" si="934"/>
        <v>0</v>
      </c>
      <c r="CK63" s="274">
        <f t="shared" si="934"/>
        <v>0</v>
      </c>
      <c r="CL63" s="274">
        <f t="shared" si="934"/>
        <v>0</v>
      </c>
      <c r="CM63" s="274">
        <f t="shared" si="934"/>
        <v>0</v>
      </c>
      <c r="CN63" s="274">
        <f t="shared" si="934"/>
        <v>0</v>
      </c>
      <c r="CO63" s="274">
        <f t="shared" si="934"/>
        <v>0</v>
      </c>
      <c r="CP63" s="274">
        <f t="shared" si="934"/>
        <v>0</v>
      </c>
      <c r="CQ63" s="274">
        <f t="shared" si="934"/>
        <v>0</v>
      </c>
      <c r="CR63" s="274">
        <f t="shared" si="934"/>
        <v>0</v>
      </c>
      <c r="CS63" s="274">
        <f t="shared" si="934"/>
        <v>0</v>
      </c>
      <c r="CT63" s="274">
        <f t="shared" si="934"/>
        <v>0</v>
      </c>
      <c r="CU63" s="274">
        <f t="shared" si="934"/>
        <v>0</v>
      </c>
      <c r="CV63" s="274">
        <f t="shared" si="934"/>
        <v>0</v>
      </c>
      <c r="CW63" s="274">
        <f t="shared" si="934"/>
        <v>0</v>
      </c>
      <c r="CX63" s="274">
        <f t="shared" si="934"/>
        <v>0</v>
      </c>
      <c r="CY63" s="274">
        <f t="shared" si="934"/>
        <v>0</v>
      </c>
      <c r="CZ63" s="274">
        <f t="shared" si="934"/>
        <v>0</v>
      </c>
      <c r="DA63" s="274">
        <f t="shared" si="934"/>
        <v>0</v>
      </c>
      <c r="DB63" s="274">
        <f t="shared" si="934"/>
        <v>0</v>
      </c>
      <c r="DC63" s="274">
        <f t="shared" si="934"/>
        <v>0</v>
      </c>
      <c r="DD63" s="274">
        <f t="shared" si="934"/>
        <v>0</v>
      </c>
      <c r="DE63" s="274">
        <f t="shared" si="934"/>
        <v>0</v>
      </c>
      <c r="DF63" s="274">
        <f t="shared" si="934"/>
        <v>0</v>
      </c>
      <c r="DG63" s="274">
        <f t="shared" si="934"/>
        <v>0</v>
      </c>
      <c r="DH63" s="274">
        <f t="shared" si="934"/>
        <v>0</v>
      </c>
      <c r="DI63" s="274">
        <f t="shared" si="934"/>
        <v>0</v>
      </c>
      <c r="DJ63" s="274">
        <f t="shared" si="934"/>
        <v>0</v>
      </c>
      <c r="DK63" s="274">
        <f t="shared" si="934"/>
        <v>0</v>
      </c>
      <c r="DL63" s="274">
        <f t="shared" si="934"/>
        <v>0</v>
      </c>
      <c r="DM63" s="274">
        <f t="shared" si="934"/>
        <v>0</v>
      </c>
      <c r="DN63" s="274">
        <f t="shared" si="934"/>
        <v>0</v>
      </c>
      <c r="DO63" s="274">
        <f t="shared" si="934"/>
        <v>0</v>
      </c>
      <c r="DP63" s="274">
        <f t="shared" si="934"/>
        <v>0</v>
      </c>
      <c r="DQ63" s="274">
        <f t="shared" si="934"/>
        <v>0</v>
      </c>
      <c r="DR63" s="274">
        <f t="shared" si="934"/>
        <v>0</v>
      </c>
      <c r="DS63" s="274">
        <f t="shared" si="934"/>
        <v>0</v>
      </c>
      <c r="DT63" s="274">
        <f t="shared" si="934"/>
        <v>0</v>
      </c>
      <c r="DU63" s="274">
        <f t="shared" si="934"/>
        <v>0</v>
      </c>
      <c r="DV63" s="274">
        <f t="shared" si="934"/>
        <v>0</v>
      </c>
      <c r="DW63" s="274">
        <f t="shared" si="934"/>
        <v>0</v>
      </c>
      <c r="DX63" s="274">
        <f t="shared" si="934"/>
        <v>0</v>
      </c>
      <c r="DY63" s="274">
        <f t="shared" si="934"/>
        <v>0</v>
      </c>
      <c r="DZ63" s="274">
        <f t="shared" si="934"/>
        <v>0</v>
      </c>
      <c r="EA63" s="274">
        <f t="shared" si="934"/>
        <v>0</v>
      </c>
      <c r="EB63" s="274">
        <f t="shared" si="934"/>
        <v>0</v>
      </c>
      <c r="EC63" s="274">
        <f t="shared" si="934"/>
        <v>0</v>
      </c>
      <c r="ED63" s="276">
        <f t="shared" si="934"/>
        <v>0</v>
      </c>
    </row>
    <row r="64" spans="2:134" ht="16.05" customHeight="1" x14ac:dyDescent="0.25">
      <c r="B64" s="935" t="str">
        <f>C64</f>
        <v>2期</v>
      </c>
      <c r="C64" s="249" t="s">
        <v>173</v>
      </c>
      <c r="D64" s="249"/>
      <c r="E64" s="249"/>
      <c r="F64" s="244" t="s">
        <v>349</v>
      </c>
      <c r="G64" s="249" t="s">
        <v>353</v>
      </c>
      <c r="H64" s="274">
        <f>SUMIF($F67:$F114,$F64,H67:H114)</f>
        <v>0</v>
      </c>
      <c r="I64" s="274">
        <f t="shared" si="928"/>
        <v>0</v>
      </c>
      <c r="J64" s="274">
        <f>SUM(V64:ED64)</f>
        <v>0</v>
      </c>
      <c r="K64" s="456">
        <f ca="1">SUMIF($F67:$F114,$F64,K67:K114)</f>
        <v>0</v>
      </c>
      <c r="L64" s="275">
        <f t="shared" si="932"/>
        <v>0</v>
      </c>
      <c r="M64" s="274">
        <f t="shared" si="929"/>
        <v>0</v>
      </c>
      <c r="N64" s="274">
        <f t="shared" si="929"/>
        <v>0</v>
      </c>
      <c r="O64" s="274">
        <f t="shared" si="929"/>
        <v>0</v>
      </c>
      <c r="P64" s="274">
        <f t="shared" si="929"/>
        <v>0</v>
      </c>
      <c r="Q64" s="274">
        <f t="shared" si="929"/>
        <v>0</v>
      </c>
      <c r="R64" s="274">
        <f t="shared" si="929"/>
        <v>0</v>
      </c>
      <c r="S64" s="274">
        <f t="shared" si="929"/>
        <v>0</v>
      </c>
      <c r="T64" s="274">
        <f t="shared" si="929"/>
        <v>0</v>
      </c>
      <c r="U64" s="276">
        <f t="shared" si="929"/>
        <v>0</v>
      </c>
      <c r="V64" s="277">
        <f>SUMIF($F67:$F114,$F64,V67:V114)</f>
        <v>0</v>
      </c>
      <c r="W64" s="274">
        <f t="shared" ref="W64:CH64" si="935">SUMIF($F67:$F114,$F64,W67:W114)</f>
        <v>0</v>
      </c>
      <c r="X64" s="274">
        <f t="shared" si="935"/>
        <v>0</v>
      </c>
      <c r="Y64" s="274">
        <f t="shared" si="935"/>
        <v>0</v>
      </c>
      <c r="Z64" s="274">
        <f t="shared" si="935"/>
        <v>0</v>
      </c>
      <c r="AA64" s="274">
        <f t="shared" si="935"/>
        <v>0</v>
      </c>
      <c r="AB64" s="274">
        <f t="shared" si="935"/>
        <v>0</v>
      </c>
      <c r="AC64" s="274">
        <f t="shared" si="935"/>
        <v>0</v>
      </c>
      <c r="AD64" s="274">
        <f t="shared" si="935"/>
        <v>0</v>
      </c>
      <c r="AE64" s="274">
        <f t="shared" si="935"/>
        <v>0</v>
      </c>
      <c r="AF64" s="274">
        <f t="shared" si="935"/>
        <v>0</v>
      </c>
      <c r="AG64" s="274">
        <f t="shared" si="935"/>
        <v>0</v>
      </c>
      <c r="AH64" s="274">
        <f t="shared" si="935"/>
        <v>0</v>
      </c>
      <c r="AI64" s="274">
        <f t="shared" si="935"/>
        <v>0</v>
      </c>
      <c r="AJ64" s="274">
        <f t="shared" si="935"/>
        <v>0</v>
      </c>
      <c r="AK64" s="274">
        <f t="shared" si="935"/>
        <v>0</v>
      </c>
      <c r="AL64" s="274">
        <f t="shared" si="935"/>
        <v>0</v>
      </c>
      <c r="AM64" s="274">
        <f t="shared" si="935"/>
        <v>0</v>
      </c>
      <c r="AN64" s="274">
        <f t="shared" si="935"/>
        <v>0</v>
      </c>
      <c r="AO64" s="274">
        <f t="shared" si="935"/>
        <v>0</v>
      </c>
      <c r="AP64" s="274">
        <f t="shared" si="935"/>
        <v>0</v>
      </c>
      <c r="AQ64" s="274">
        <f t="shared" si="935"/>
        <v>0</v>
      </c>
      <c r="AR64" s="274">
        <f t="shared" si="935"/>
        <v>0</v>
      </c>
      <c r="AS64" s="274">
        <f t="shared" si="935"/>
        <v>0</v>
      </c>
      <c r="AT64" s="274">
        <f t="shared" si="935"/>
        <v>0</v>
      </c>
      <c r="AU64" s="274">
        <f t="shared" si="935"/>
        <v>0</v>
      </c>
      <c r="AV64" s="274">
        <f t="shared" si="935"/>
        <v>0</v>
      </c>
      <c r="AW64" s="274">
        <f t="shared" si="935"/>
        <v>0</v>
      </c>
      <c r="AX64" s="274">
        <f t="shared" si="935"/>
        <v>0</v>
      </c>
      <c r="AY64" s="274">
        <f t="shared" si="935"/>
        <v>0</v>
      </c>
      <c r="AZ64" s="274">
        <f t="shared" si="935"/>
        <v>0</v>
      </c>
      <c r="BA64" s="274">
        <f t="shared" si="935"/>
        <v>0</v>
      </c>
      <c r="BB64" s="274">
        <f t="shared" si="935"/>
        <v>0</v>
      </c>
      <c r="BC64" s="274">
        <f t="shared" si="935"/>
        <v>0</v>
      </c>
      <c r="BD64" s="274">
        <f t="shared" si="935"/>
        <v>0</v>
      </c>
      <c r="BE64" s="274">
        <f t="shared" si="935"/>
        <v>0</v>
      </c>
      <c r="BF64" s="274">
        <f t="shared" si="935"/>
        <v>0</v>
      </c>
      <c r="BG64" s="274">
        <f t="shared" si="935"/>
        <v>0</v>
      </c>
      <c r="BH64" s="274">
        <f t="shared" si="935"/>
        <v>0</v>
      </c>
      <c r="BI64" s="274">
        <f t="shared" si="935"/>
        <v>0</v>
      </c>
      <c r="BJ64" s="274">
        <f t="shared" si="935"/>
        <v>0</v>
      </c>
      <c r="BK64" s="274">
        <f t="shared" si="935"/>
        <v>0</v>
      </c>
      <c r="BL64" s="274">
        <f t="shared" si="935"/>
        <v>0</v>
      </c>
      <c r="BM64" s="274">
        <f t="shared" si="935"/>
        <v>0</v>
      </c>
      <c r="BN64" s="274">
        <f t="shared" si="935"/>
        <v>0</v>
      </c>
      <c r="BO64" s="274">
        <f t="shared" si="935"/>
        <v>0</v>
      </c>
      <c r="BP64" s="274">
        <f t="shared" si="935"/>
        <v>0</v>
      </c>
      <c r="BQ64" s="274">
        <f t="shared" si="935"/>
        <v>0</v>
      </c>
      <c r="BR64" s="274">
        <f t="shared" si="935"/>
        <v>0</v>
      </c>
      <c r="BS64" s="274">
        <f t="shared" si="935"/>
        <v>0</v>
      </c>
      <c r="BT64" s="274">
        <f t="shared" si="935"/>
        <v>0</v>
      </c>
      <c r="BU64" s="274">
        <f t="shared" si="935"/>
        <v>0</v>
      </c>
      <c r="BV64" s="274">
        <f t="shared" si="935"/>
        <v>0</v>
      </c>
      <c r="BW64" s="274">
        <f t="shared" si="935"/>
        <v>0</v>
      </c>
      <c r="BX64" s="274">
        <f t="shared" si="935"/>
        <v>0</v>
      </c>
      <c r="BY64" s="274">
        <f t="shared" si="935"/>
        <v>0</v>
      </c>
      <c r="BZ64" s="274">
        <f t="shared" si="935"/>
        <v>0</v>
      </c>
      <c r="CA64" s="274">
        <f t="shared" si="935"/>
        <v>0</v>
      </c>
      <c r="CB64" s="274">
        <f t="shared" si="935"/>
        <v>0</v>
      </c>
      <c r="CC64" s="274">
        <f t="shared" si="935"/>
        <v>0</v>
      </c>
      <c r="CD64" s="274">
        <f t="shared" si="935"/>
        <v>0</v>
      </c>
      <c r="CE64" s="274">
        <f t="shared" si="935"/>
        <v>0</v>
      </c>
      <c r="CF64" s="274">
        <f t="shared" si="935"/>
        <v>0</v>
      </c>
      <c r="CG64" s="274">
        <f t="shared" si="935"/>
        <v>0</v>
      </c>
      <c r="CH64" s="274">
        <f t="shared" si="935"/>
        <v>0</v>
      </c>
      <c r="CI64" s="274">
        <f t="shared" ref="CI64:ED64" si="936">SUMIF($F67:$F114,$F64,CI67:CI114)</f>
        <v>0</v>
      </c>
      <c r="CJ64" s="274">
        <f t="shared" si="936"/>
        <v>0</v>
      </c>
      <c r="CK64" s="274">
        <f t="shared" si="936"/>
        <v>0</v>
      </c>
      <c r="CL64" s="274">
        <f t="shared" si="936"/>
        <v>0</v>
      </c>
      <c r="CM64" s="274">
        <f t="shared" si="936"/>
        <v>0</v>
      </c>
      <c r="CN64" s="274">
        <f t="shared" si="936"/>
        <v>0</v>
      </c>
      <c r="CO64" s="274">
        <f t="shared" si="936"/>
        <v>0</v>
      </c>
      <c r="CP64" s="274">
        <f t="shared" si="936"/>
        <v>0</v>
      </c>
      <c r="CQ64" s="274">
        <f t="shared" si="936"/>
        <v>0</v>
      </c>
      <c r="CR64" s="274">
        <f t="shared" si="936"/>
        <v>0</v>
      </c>
      <c r="CS64" s="274">
        <f t="shared" si="936"/>
        <v>0</v>
      </c>
      <c r="CT64" s="274">
        <f t="shared" si="936"/>
        <v>0</v>
      </c>
      <c r="CU64" s="274">
        <f t="shared" si="936"/>
        <v>0</v>
      </c>
      <c r="CV64" s="274">
        <f t="shared" si="936"/>
        <v>0</v>
      </c>
      <c r="CW64" s="274">
        <f t="shared" si="936"/>
        <v>0</v>
      </c>
      <c r="CX64" s="274">
        <f t="shared" si="936"/>
        <v>0</v>
      </c>
      <c r="CY64" s="274">
        <f t="shared" si="936"/>
        <v>0</v>
      </c>
      <c r="CZ64" s="274">
        <f t="shared" si="936"/>
        <v>0</v>
      </c>
      <c r="DA64" s="274">
        <f t="shared" si="936"/>
        <v>0</v>
      </c>
      <c r="DB64" s="274">
        <f t="shared" si="936"/>
        <v>0</v>
      </c>
      <c r="DC64" s="274">
        <f t="shared" si="936"/>
        <v>0</v>
      </c>
      <c r="DD64" s="274">
        <f t="shared" si="936"/>
        <v>0</v>
      </c>
      <c r="DE64" s="274">
        <f t="shared" si="936"/>
        <v>0</v>
      </c>
      <c r="DF64" s="274">
        <f t="shared" si="936"/>
        <v>0</v>
      </c>
      <c r="DG64" s="274">
        <f t="shared" si="936"/>
        <v>0</v>
      </c>
      <c r="DH64" s="274">
        <f t="shared" si="936"/>
        <v>0</v>
      </c>
      <c r="DI64" s="274">
        <f t="shared" si="936"/>
        <v>0</v>
      </c>
      <c r="DJ64" s="274">
        <f t="shared" si="936"/>
        <v>0</v>
      </c>
      <c r="DK64" s="274">
        <f t="shared" si="936"/>
        <v>0</v>
      </c>
      <c r="DL64" s="274">
        <f t="shared" si="936"/>
        <v>0</v>
      </c>
      <c r="DM64" s="274">
        <f t="shared" si="936"/>
        <v>0</v>
      </c>
      <c r="DN64" s="274">
        <f t="shared" si="936"/>
        <v>0</v>
      </c>
      <c r="DO64" s="274">
        <f t="shared" si="936"/>
        <v>0</v>
      </c>
      <c r="DP64" s="274">
        <f t="shared" si="936"/>
        <v>0</v>
      </c>
      <c r="DQ64" s="274">
        <f t="shared" si="936"/>
        <v>0</v>
      </c>
      <c r="DR64" s="274">
        <f t="shared" si="936"/>
        <v>0</v>
      </c>
      <c r="DS64" s="274">
        <f t="shared" si="936"/>
        <v>0</v>
      </c>
      <c r="DT64" s="274">
        <f t="shared" si="936"/>
        <v>0</v>
      </c>
      <c r="DU64" s="274">
        <f t="shared" si="936"/>
        <v>0</v>
      </c>
      <c r="DV64" s="274">
        <f t="shared" si="936"/>
        <v>0</v>
      </c>
      <c r="DW64" s="274">
        <f t="shared" si="936"/>
        <v>0</v>
      </c>
      <c r="DX64" s="274">
        <f t="shared" si="936"/>
        <v>0</v>
      </c>
      <c r="DY64" s="274">
        <f t="shared" si="936"/>
        <v>0</v>
      </c>
      <c r="DZ64" s="274">
        <f t="shared" si="936"/>
        <v>0</v>
      </c>
      <c r="EA64" s="274">
        <f t="shared" si="936"/>
        <v>0</v>
      </c>
      <c r="EB64" s="274">
        <f t="shared" si="936"/>
        <v>0</v>
      </c>
      <c r="EC64" s="274">
        <f t="shared" si="936"/>
        <v>0</v>
      </c>
      <c r="ED64" s="276">
        <f t="shared" si="936"/>
        <v>0</v>
      </c>
    </row>
    <row r="65" spans="2:134" ht="16.05" customHeight="1" x14ac:dyDescent="0.25">
      <c r="B65" s="1073" t="str">
        <f t="shared" ref="B65:B66" si="937">C65</f>
        <v>2期</v>
      </c>
      <c r="C65" s="249" t="s">
        <v>173</v>
      </c>
      <c r="D65" s="249"/>
      <c r="E65" s="249"/>
      <c r="F65" s="244" t="s">
        <v>350</v>
      </c>
      <c r="G65" s="249" t="s">
        <v>355</v>
      </c>
      <c r="H65" s="299"/>
      <c r="I65" s="299"/>
      <c r="J65" s="448" t="s">
        <v>391</v>
      </c>
      <c r="K65" s="457">
        <f ca="1">IFERROR(K63/J63,0)</f>
        <v>0</v>
      </c>
      <c r="L65" s="300">
        <f>IFERROR(SUM($L63:L63)/$J63,0)</f>
        <v>0</v>
      </c>
      <c r="M65" s="299">
        <f>IFERROR(SUM($L63:M63)/$J63,0)</f>
        <v>0</v>
      </c>
      <c r="N65" s="299">
        <f>IFERROR(SUM($L63:N63)/$J63,0)</f>
        <v>0</v>
      </c>
      <c r="O65" s="299">
        <f>IFERROR(SUM($L63:O63)/$J63,0)</f>
        <v>0</v>
      </c>
      <c r="P65" s="299">
        <f>IFERROR(SUM($L63:P63)/$J63,0)</f>
        <v>0</v>
      </c>
      <c r="Q65" s="299">
        <f>IFERROR(SUM($L63:Q63)/$J63,0)</f>
        <v>0</v>
      </c>
      <c r="R65" s="299">
        <f>IFERROR(SUM($L63:R63)/$J63,0)</f>
        <v>0</v>
      </c>
      <c r="S65" s="299">
        <f>IFERROR(SUM($L63:S63)/$J63,0)</f>
        <v>0</v>
      </c>
      <c r="T65" s="299">
        <f>IFERROR(SUM($L63:T63)/$J63,0)</f>
        <v>0</v>
      </c>
      <c r="U65" s="301">
        <f>IFERROR(SUM($L63:U63)/$J63,0)</f>
        <v>0</v>
      </c>
      <c r="V65" s="302">
        <f>IFERROR(SUM($V63:V63)/$J63,0)</f>
        <v>0</v>
      </c>
      <c r="W65" s="299">
        <f>IFERROR(SUM($V63:W63)/$J63,0)</f>
        <v>0</v>
      </c>
      <c r="X65" s="299">
        <f>IFERROR(SUM($V63:X63)/$J63,0)</f>
        <v>0</v>
      </c>
      <c r="Y65" s="299">
        <f>IFERROR(SUM($V63:Y63)/$J63,0)</f>
        <v>0</v>
      </c>
      <c r="Z65" s="299">
        <f>IFERROR(SUM($V63:Z63)/$J63,0)</f>
        <v>0</v>
      </c>
      <c r="AA65" s="299">
        <f>IFERROR(SUM($V63:AA63)/$J63,0)</f>
        <v>0</v>
      </c>
      <c r="AB65" s="299">
        <f>IFERROR(SUM($V63:AB63)/$J63,0)</f>
        <v>0</v>
      </c>
      <c r="AC65" s="299">
        <f>IFERROR(SUM($V63:AC63)/$J63,0)</f>
        <v>0</v>
      </c>
      <c r="AD65" s="299">
        <f>IFERROR(SUM($V63:AD63)/$J63,0)</f>
        <v>0</v>
      </c>
      <c r="AE65" s="299">
        <f>IFERROR(SUM($V63:AE63)/$J63,0)</f>
        <v>0</v>
      </c>
      <c r="AF65" s="299">
        <f>IFERROR(SUM($V63:AF63)/$J63,0)</f>
        <v>0</v>
      </c>
      <c r="AG65" s="299">
        <f>IFERROR(SUM($V63:AG63)/$J63,0)</f>
        <v>0</v>
      </c>
      <c r="AH65" s="299">
        <f>IFERROR(SUM($V63:AH63)/$J63,0)</f>
        <v>0</v>
      </c>
      <c r="AI65" s="299">
        <f>IFERROR(SUM($V63:AI63)/$J63,0)</f>
        <v>0</v>
      </c>
      <c r="AJ65" s="299">
        <f>IFERROR(SUM($V63:AJ63)/$J63,0)</f>
        <v>0</v>
      </c>
      <c r="AK65" s="299">
        <f>IFERROR(SUM($V63:AK63)/$J63,0)</f>
        <v>0</v>
      </c>
      <c r="AL65" s="299">
        <f>IFERROR(SUM($V63:AL63)/$J63,0)</f>
        <v>0</v>
      </c>
      <c r="AM65" s="299">
        <f>IFERROR(SUM($V63:AM63)/$J63,0)</f>
        <v>0</v>
      </c>
      <c r="AN65" s="299">
        <f>IFERROR(SUM($V63:AN63)/$J63,0)</f>
        <v>0</v>
      </c>
      <c r="AO65" s="299">
        <f>IFERROR(SUM($V63:AO63)/$J63,0)</f>
        <v>0</v>
      </c>
      <c r="AP65" s="299">
        <f>IFERROR(SUM($V63:AP63)/$J63,0)</f>
        <v>0</v>
      </c>
      <c r="AQ65" s="299">
        <f>IFERROR(SUM($V63:AQ63)/$J63,0)</f>
        <v>0</v>
      </c>
      <c r="AR65" s="299">
        <f>IFERROR(SUM($V63:AR63)/$J63,0)</f>
        <v>0</v>
      </c>
      <c r="AS65" s="299">
        <f>IFERROR(SUM($V63:AS63)/$J63,0)</f>
        <v>0</v>
      </c>
      <c r="AT65" s="299">
        <f>IFERROR(SUM($V63:AT63)/$J63,0)</f>
        <v>0</v>
      </c>
      <c r="AU65" s="299">
        <f>IFERROR(SUM($V63:AU63)/$J63,0)</f>
        <v>0</v>
      </c>
      <c r="AV65" s="299">
        <f>IFERROR(SUM($V63:AV63)/$J63,0)</f>
        <v>0</v>
      </c>
      <c r="AW65" s="299">
        <f>IFERROR(SUM($V63:AW63)/$J63,0)</f>
        <v>0</v>
      </c>
      <c r="AX65" s="299">
        <f>IFERROR(SUM($V63:AX63)/$J63,0)</f>
        <v>0</v>
      </c>
      <c r="AY65" s="299">
        <f>IFERROR(SUM($V63:AY63)/$J63,0)</f>
        <v>0</v>
      </c>
      <c r="AZ65" s="299">
        <f>IFERROR(SUM($V63:AZ63)/$J63,0)</f>
        <v>0</v>
      </c>
      <c r="BA65" s="299">
        <f>IFERROR(SUM($V63:BA63)/$J63,0)</f>
        <v>0</v>
      </c>
      <c r="BB65" s="299">
        <f>IFERROR(SUM($V63:BB63)/$J63,0)</f>
        <v>0</v>
      </c>
      <c r="BC65" s="299">
        <f>IFERROR(SUM($V63:BC63)/$J63,0)</f>
        <v>0</v>
      </c>
      <c r="BD65" s="299">
        <f>IFERROR(SUM($V63:BD63)/$J63,0)</f>
        <v>0</v>
      </c>
      <c r="BE65" s="299">
        <f>IFERROR(SUM($V63:BE63)/$J63,0)</f>
        <v>0</v>
      </c>
      <c r="BF65" s="299">
        <f>IFERROR(SUM($V63:BF63)/$J63,0)</f>
        <v>0</v>
      </c>
      <c r="BG65" s="299">
        <f>IFERROR(SUM($V63:BG63)/$J63,0)</f>
        <v>0</v>
      </c>
      <c r="BH65" s="299">
        <f>IFERROR(SUM($V63:BH63)/$J63,0)</f>
        <v>0</v>
      </c>
      <c r="BI65" s="299">
        <f>IFERROR(SUM($V63:BI63)/$J63,0)</f>
        <v>0</v>
      </c>
      <c r="BJ65" s="299">
        <f>IFERROR(SUM($V63:BJ63)/$J63,0)</f>
        <v>0</v>
      </c>
      <c r="BK65" s="299">
        <f>IFERROR(SUM($V63:BK63)/$J63,0)</f>
        <v>0</v>
      </c>
      <c r="BL65" s="299">
        <f>IFERROR(SUM($V63:BL63)/$J63,0)</f>
        <v>0</v>
      </c>
      <c r="BM65" s="299">
        <f>IFERROR(SUM($V63:BM63)/$J63,0)</f>
        <v>0</v>
      </c>
      <c r="BN65" s="299">
        <f>IFERROR(SUM($V63:BN63)/$J63,0)</f>
        <v>0</v>
      </c>
      <c r="BO65" s="299">
        <f>IFERROR(SUM($V63:BO63)/$J63,0)</f>
        <v>0</v>
      </c>
      <c r="BP65" s="299">
        <f>IFERROR(SUM($V63:BP63)/$J63,0)</f>
        <v>0</v>
      </c>
      <c r="BQ65" s="299">
        <f>IFERROR(SUM($V63:BQ63)/$J63,0)</f>
        <v>0</v>
      </c>
      <c r="BR65" s="299">
        <f>IFERROR(SUM($V63:BR63)/$J63,0)</f>
        <v>0</v>
      </c>
      <c r="BS65" s="299">
        <f>IFERROR(SUM($V63:BS63)/$J63,0)</f>
        <v>0</v>
      </c>
      <c r="BT65" s="299">
        <f>IFERROR(SUM($V63:BT63)/$J63,0)</f>
        <v>0</v>
      </c>
      <c r="BU65" s="299">
        <f>IFERROR(SUM($V63:BU63)/$J63,0)</f>
        <v>0</v>
      </c>
      <c r="BV65" s="299">
        <f>IFERROR(SUM($V63:BV63)/$J63,0)</f>
        <v>0</v>
      </c>
      <c r="BW65" s="299">
        <f>IFERROR(SUM($V63:BW63)/$J63,0)</f>
        <v>0</v>
      </c>
      <c r="BX65" s="299">
        <f>IFERROR(SUM($V63:BX63)/$J63,0)</f>
        <v>0</v>
      </c>
      <c r="BY65" s="299">
        <f>IFERROR(SUM($V63:BY63)/$J63,0)</f>
        <v>0</v>
      </c>
      <c r="BZ65" s="299">
        <f>IFERROR(SUM($V63:BZ63)/$J63,0)</f>
        <v>0</v>
      </c>
      <c r="CA65" s="299">
        <f>IFERROR(SUM($V63:CA63)/$J63,0)</f>
        <v>0</v>
      </c>
      <c r="CB65" s="299">
        <f>IFERROR(SUM($V63:CB63)/$J63,0)</f>
        <v>0</v>
      </c>
      <c r="CC65" s="299">
        <f>IFERROR(SUM($V63:CC63)/$J63,0)</f>
        <v>0</v>
      </c>
      <c r="CD65" s="299">
        <f>IFERROR(SUM($V63:CD63)/$J63,0)</f>
        <v>0</v>
      </c>
      <c r="CE65" s="299">
        <f>IFERROR(SUM($V63:CE63)/$J63,0)</f>
        <v>0</v>
      </c>
      <c r="CF65" s="299">
        <f>IFERROR(SUM($V63:CF63)/$J63,0)</f>
        <v>0</v>
      </c>
      <c r="CG65" s="299">
        <f>IFERROR(SUM($V63:CG63)/$J63,0)</f>
        <v>0</v>
      </c>
      <c r="CH65" s="299">
        <f>IFERROR(SUM($V63:CH63)/$J63,0)</f>
        <v>0</v>
      </c>
      <c r="CI65" s="299">
        <f>IFERROR(SUM($V63:CI63)/$J63,0)</f>
        <v>0</v>
      </c>
      <c r="CJ65" s="299">
        <f>IFERROR(SUM($V63:CJ63)/$J63,0)</f>
        <v>0</v>
      </c>
      <c r="CK65" s="299">
        <f>IFERROR(SUM($V63:CK63)/$J63,0)</f>
        <v>0</v>
      </c>
      <c r="CL65" s="299">
        <f>IFERROR(SUM($V63:CL63)/$J63,0)</f>
        <v>0</v>
      </c>
      <c r="CM65" s="299">
        <f>IFERROR(SUM($V63:CM63)/$J63,0)</f>
        <v>0</v>
      </c>
      <c r="CN65" s="299">
        <f>IFERROR(SUM($V63:CN63)/$J63,0)</f>
        <v>0</v>
      </c>
      <c r="CO65" s="299">
        <f>IFERROR(SUM($V63:CO63)/$J63,0)</f>
        <v>0</v>
      </c>
      <c r="CP65" s="299">
        <f>IFERROR(SUM($V63:CP63)/$J63,0)</f>
        <v>0</v>
      </c>
      <c r="CQ65" s="299">
        <f>IFERROR(SUM($V63:CQ63)/$J63,0)</f>
        <v>0</v>
      </c>
      <c r="CR65" s="299">
        <f>IFERROR(SUM($V63:CR63)/$J63,0)</f>
        <v>0</v>
      </c>
      <c r="CS65" s="299">
        <f>IFERROR(SUM($V63:CS63)/$J63,0)</f>
        <v>0</v>
      </c>
      <c r="CT65" s="299">
        <f>IFERROR(SUM($V63:CT63)/$J63,0)</f>
        <v>0</v>
      </c>
      <c r="CU65" s="299">
        <f>IFERROR(SUM($V63:CU63)/$J63,0)</f>
        <v>0</v>
      </c>
      <c r="CV65" s="299">
        <f>IFERROR(SUM($V63:CV63)/$J63,0)</f>
        <v>0</v>
      </c>
      <c r="CW65" s="299">
        <f>IFERROR(SUM($V63:CW63)/$J63,0)</f>
        <v>0</v>
      </c>
      <c r="CX65" s="299">
        <f>IFERROR(SUM($V63:CX63)/$J63,0)</f>
        <v>0</v>
      </c>
      <c r="CY65" s="299">
        <f>IFERROR(SUM($V63:CY63)/$J63,0)</f>
        <v>0</v>
      </c>
      <c r="CZ65" s="299">
        <f>IFERROR(SUM($V63:CZ63)/$J63,0)</f>
        <v>0</v>
      </c>
      <c r="DA65" s="299">
        <f>IFERROR(SUM($V63:DA63)/$J63,0)</f>
        <v>0</v>
      </c>
      <c r="DB65" s="299">
        <f>IFERROR(SUM($V63:DB63)/$J63,0)</f>
        <v>0</v>
      </c>
      <c r="DC65" s="299">
        <f>IFERROR(SUM($V63:DC63)/$J63,0)</f>
        <v>0</v>
      </c>
      <c r="DD65" s="299">
        <f>IFERROR(SUM($V63:DD63)/$J63,0)</f>
        <v>0</v>
      </c>
      <c r="DE65" s="299">
        <f>IFERROR(SUM($V63:DE63)/$J63,0)</f>
        <v>0</v>
      </c>
      <c r="DF65" s="299">
        <f>IFERROR(SUM($V63:DF63)/$J63,0)</f>
        <v>0</v>
      </c>
      <c r="DG65" s="299">
        <f>IFERROR(SUM($V63:DG63)/$J63,0)</f>
        <v>0</v>
      </c>
      <c r="DH65" s="299">
        <f>IFERROR(SUM($V63:DH63)/$J63,0)</f>
        <v>0</v>
      </c>
      <c r="DI65" s="299">
        <f>IFERROR(SUM($V63:DI63)/$J63,0)</f>
        <v>0</v>
      </c>
      <c r="DJ65" s="299">
        <f>IFERROR(SUM($V63:DJ63)/$J63,0)</f>
        <v>0</v>
      </c>
      <c r="DK65" s="299">
        <f>IFERROR(SUM($V63:DK63)/$J63,0)</f>
        <v>0</v>
      </c>
      <c r="DL65" s="299">
        <f>IFERROR(SUM($V63:DL63)/$J63,0)</f>
        <v>0</v>
      </c>
      <c r="DM65" s="299">
        <f>IFERROR(SUM($V63:DM63)/$J63,0)</f>
        <v>0</v>
      </c>
      <c r="DN65" s="299">
        <f>IFERROR(SUM($V63:DN63)/$J63,0)</f>
        <v>0</v>
      </c>
      <c r="DO65" s="299">
        <f>IFERROR(SUM($V63:DO63)/$J63,0)</f>
        <v>0</v>
      </c>
      <c r="DP65" s="299">
        <f>IFERROR(SUM($V63:DP63)/$J63,0)</f>
        <v>0</v>
      </c>
      <c r="DQ65" s="299">
        <f>IFERROR(SUM($V63:DQ63)/$J63,0)</f>
        <v>0</v>
      </c>
      <c r="DR65" s="299">
        <f>IFERROR(SUM($V63:DR63)/$J63,0)</f>
        <v>0</v>
      </c>
      <c r="DS65" s="299">
        <f>IFERROR(SUM($V63:DS63)/$J63,0)</f>
        <v>0</v>
      </c>
      <c r="DT65" s="299">
        <f>IFERROR(SUM($V63:DT63)/$J63,0)</f>
        <v>0</v>
      </c>
      <c r="DU65" s="299">
        <f>IFERROR(SUM($V63:DU63)/$J63,0)</f>
        <v>0</v>
      </c>
      <c r="DV65" s="299">
        <f>IFERROR(SUM($V63:DV63)/$J63,0)</f>
        <v>0</v>
      </c>
      <c r="DW65" s="299">
        <f>IFERROR(SUM($V63:DW63)/$J63,0)</f>
        <v>0</v>
      </c>
      <c r="DX65" s="299">
        <f>IFERROR(SUM($V63:DX63)/$J63,0)</f>
        <v>0</v>
      </c>
      <c r="DY65" s="299">
        <f>IFERROR(SUM($V63:DY63)/$J63,0)</f>
        <v>0</v>
      </c>
      <c r="DZ65" s="299">
        <f>IFERROR(SUM($V63:DZ63)/$J63,0)</f>
        <v>0</v>
      </c>
      <c r="EA65" s="299">
        <f>IFERROR(SUM($V63:EA63)/$J63,0)</f>
        <v>0</v>
      </c>
      <c r="EB65" s="299">
        <f>IFERROR(SUM($V63:EB63)/$J63,0)</f>
        <v>0</v>
      </c>
      <c r="EC65" s="299">
        <f>IFERROR(SUM($V63:EC63)/$J63,0)</f>
        <v>0</v>
      </c>
      <c r="ED65" s="301">
        <f>IFERROR(SUM($V63:ED63)/$J63,0)</f>
        <v>0</v>
      </c>
    </row>
    <row r="66" spans="2:134" ht="16.05" customHeight="1" thickBot="1" x14ac:dyDescent="0.3">
      <c r="B66" s="1074" t="str">
        <f t="shared" si="937"/>
        <v>2期</v>
      </c>
      <c r="C66" s="250" t="s">
        <v>173</v>
      </c>
      <c r="D66" s="250"/>
      <c r="E66" s="250"/>
      <c r="F66" s="245" t="s">
        <v>351</v>
      </c>
      <c r="G66" s="250" t="s">
        <v>355</v>
      </c>
      <c r="H66" s="303"/>
      <c r="I66" s="303"/>
      <c r="J66" s="451" t="s">
        <v>391</v>
      </c>
      <c r="K66" s="458">
        <f ca="1">IFERROR(K64/K63,0)</f>
        <v>0</v>
      </c>
      <c r="L66" s="304">
        <f>IFERROR(SUM($L64:L64)/SUM($L63:L63),0)</f>
        <v>0</v>
      </c>
      <c r="M66" s="303">
        <f>IFERROR(SUM($L64:M64)/SUM($L63:M63),0)</f>
        <v>0</v>
      </c>
      <c r="N66" s="303">
        <f>IFERROR(SUM($L64:N64)/SUM($L63:N63),0)</f>
        <v>0</v>
      </c>
      <c r="O66" s="303">
        <f>IFERROR(SUM($L64:O64)/SUM($L63:O63),0)</f>
        <v>0</v>
      </c>
      <c r="P66" s="303">
        <f>IFERROR(SUM($L64:P64)/SUM($L63:P63),0)</f>
        <v>0</v>
      </c>
      <c r="Q66" s="303">
        <f>IFERROR(SUM($L64:Q64)/SUM($L63:Q63),0)</f>
        <v>0</v>
      </c>
      <c r="R66" s="303">
        <f>IFERROR(SUM($L64:R64)/SUM($L63:R63),0)</f>
        <v>0</v>
      </c>
      <c r="S66" s="303">
        <f>IFERROR(SUM($L64:S64)/SUM($L63:S63),0)</f>
        <v>0</v>
      </c>
      <c r="T66" s="303">
        <f>IFERROR(SUM($L64:T64)/SUM($L63:T63),0)</f>
        <v>0</v>
      </c>
      <c r="U66" s="305">
        <f>IFERROR(SUM($L64:U64)/SUM($L63:U63),0)</f>
        <v>0</v>
      </c>
      <c r="V66" s="306">
        <f>IFERROR(SUM($V64:V64)/SUM($V63:V63),0)</f>
        <v>0</v>
      </c>
      <c r="W66" s="303">
        <f>IFERROR(SUM($V64:W64)/SUM($V63:W63),0)</f>
        <v>0</v>
      </c>
      <c r="X66" s="303">
        <f>IFERROR(SUM($V64:X64)/SUM($V63:X63),0)</f>
        <v>0</v>
      </c>
      <c r="Y66" s="303">
        <f>IFERROR(SUM($V64:Y64)/SUM($V63:Y63),0)</f>
        <v>0</v>
      </c>
      <c r="Z66" s="303">
        <f>IFERROR(SUM($V64:Z64)/SUM($V63:Z63),0)</f>
        <v>0</v>
      </c>
      <c r="AA66" s="303">
        <f>IFERROR(SUM($V64:AA64)/SUM($V63:AA63),0)</f>
        <v>0</v>
      </c>
      <c r="AB66" s="303">
        <f>IFERROR(SUM($V64:AB64)/SUM($V63:AB63),0)</f>
        <v>0</v>
      </c>
      <c r="AC66" s="303">
        <f>IFERROR(SUM($V64:AC64)/SUM($V63:AC63),0)</f>
        <v>0</v>
      </c>
      <c r="AD66" s="303">
        <f>IFERROR(SUM($V64:AD64)/SUM($V63:AD63),0)</f>
        <v>0</v>
      </c>
      <c r="AE66" s="303">
        <f>IFERROR(SUM($V64:AE64)/SUM($V63:AE63),0)</f>
        <v>0</v>
      </c>
      <c r="AF66" s="303">
        <f>IFERROR(SUM($V64:AF64)/SUM($V63:AF63),0)</f>
        <v>0</v>
      </c>
      <c r="AG66" s="303">
        <f>IFERROR(SUM($V64:AG64)/SUM($V63:AG63),0)</f>
        <v>0</v>
      </c>
      <c r="AH66" s="303">
        <f>IFERROR(SUM($V64:AH64)/SUM($V63:AH63),0)</f>
        <v>0</v>
      </c>
      <c r="AI66" s="303">
        <f>IFERROR(SUM($V64:AI64)/SUM($V63:AI63),0)</f>
        <v>0</v>
      </c>
      <c r="AJ66" s="303">
        <f>IFERROR(SUM($V64:AJ64)/SUM($V63:AJ63),0)</f>
        <v>0</v>
      </c>
      <c r="AK66" s="303">
        <f>IFERROR(SUM($V64:AK64)/SUM($V63:AK63),0)</f>
        <v>0</v>
      </c>
      <c r="AL66" s="303">
        <f>IFERROR(SUM($V64:AL64)/SUM($V63:AL63),0)</f>
        <v>0</v>
      </c>
      <c r="AM66" s="303">
        <f>IFERROR(SUM($V64:AM64)/SUM($V63:AM63),0)</f>
        <v>0</v>
      </c>
      <c r="AN66" s="303">
        <f>IFERROR(SUM($V64:AN64)/SUM($V63:AN63),0)</f>
        <v>0</v>
      </c>
      <c r="AO66" s="303">
        <f>IFERROR(SUM($V64:AO64)/SUM($V63:AO63),0)</f>
        <v>0</v>
      </c>
      <c r="AP66" s="303">
        <f>IFERROR(SUM($V64:AP64)/SUM($V63:AP63),0)</f>
        <v>0</v>
      </c>
      <c r="AQ66" s="303">
        <f>IFERROR(SUM($V64:AQ64)/SUM($V63:AQ63),0)</f>
        <v>0</v>
      </c>
      <c r="AR66" s="303">
        <f>IFERROR(SUM($V64:AR64)/SUM($V63:AR63),0)</f>
        <v>0</v>
      </c>
      <c r="AS66" s="303">
        <f>IFERROR(SUM($V64:AS64)/SUM($V63:AS63),0)</f>
        <v>0</v>
      </c>
      <c r="AT66" s="303">
        <f>IFERROR(SUM($V64:AT64)/SUM($V63:AT63),0)</f>
        <v>0</v>
      </c>
      <c r="AU66" s="303">
        <f>IFERROR(SUM($V64:AU64)/SUM($V63:AU63),0)</f>
        <v>0</v>
      </c>
      <c r="AV66" s="303">
        <f>IFERROR(SUM($V64:AV64)/SUM($V63:AV63),0)</f>
        <v>0</v>
      </c>
      <c r="AW66" s="303">
        <f>IFERROR(SUM($V64:AW64)/SUM($V63:AW63),0)</f>
        <v>0</v>
      </c>
      <c r="AX66" s="303">
        <f>IFERROR(SUM($V64:AX64)/SUM($V63:AX63),0)</f>
        <v>0</v>
      </c>
      <c r="AY66" s="303">
        <f>IFERROR(SUM($V64:AY64)/SUM($V63:AY63),0)</f>
        <v>0</v>
      </c>
      <c r="AZ66" s="303">
        <f>IFERROR(SUM($V64:AZ64)/SUM($V63:AZ63),0)</f>
        <v>0</v>
      </c>
      <c r="BA66" s="303">
        <f>IFERROR(SUM($V64:BA64)/SUM($V63:BA63),0)</f>
        <v>0</v>
      </c>
      <c r="BB66" s="303">
        <f>IFERROR(SUM($V64:BB64)/SUM($V63:BB63),0)</f>
        <v>0</v>
      </c>
      <c r="BC66" s="303">
        <f>IFERROR(SUM($V64:BC64)/SUM($V63:BC63),0)</f>
        <v>0</v>
      </c>
      <c r="BD66" s="303">
        <f>IFERROR(SUM($V64:BD64)/SUM($V63:BD63),0)</f>
        <v>0</v>
      </c>
      <c r="BE66" s="303">
        <f>IFERROR(SUM($V64:BE64)/SUM($V63:BE63),0)</f>
        <v>0</v>
      </c>
      <c r="BF66" s="303">
        <f>IFERROR(SUM($V64:BF64)/SUM($V63:BF63),0)</f>
        <v>0</v>
      </c>
      <c r="BG66" s="303">
        <f>IFERROR(SUM($V64:BG64)/SUM($V63:BG63),0)</f>
        <v>0</v>
      </c>
      <c r="BH66" s="303">
        <f>IFERROR(SUM($V64:BH64)/SUM($V63:BH63),0)</f>
        <v>0</v>
      </c>
      <c r="BI66" s="303">
        <f>IFERROR(SUM($V64:BI64)/SUM($V63:BI63),0)</f>
        <v>0</v>
      </c>
      <c r="BJ66" s="303">
        <f>IFERROR(SUM($V64:BJ64)/SUM($V63:BJ63),0)</f>
        <v>0</v>
      </c>
      <c r="BK66" s="303">
        <f>IFERROR(SUM($V64:BK64)/SUM($V63:BK63),0)</f>
        <v>0</v>
      </c>
      <c r="BL66" s="303">
        <f>IFERROR(SUM($V64:BL64)/SUM($V63:BL63),0)</f>
        <v>0</v>
      </c>
      <c r="BM66" s="303">
        <f>IFERROR(SUM($V64:BM64)/SUM($V63:BM63),0)</f>
        <v>0</v>
      </c>
      <c r="BN66" s="303">
        <f>IFERROR(SUM($V64:BN64)/SUM($V63:BN63),0)</f>
        <v>0</v>
      </c>
      <c r="BO66" s="303">
        <f>IFERROR(SUM($V64:BO64)/SUM($V63:BO63),0)</f>
        <v>0</v>
      </c>
      <c r="BP66" s="303">
        <f>IFERROR(SUM($V64:BP64)/SUM($V63:BP63),0)</f>
        <v>0</v>
      </c>
      <c r="BQ66" s="303">
        <f>IFERROR(SUM($V64:BQ64)/SUM($V63:BQ63),0)</f>
        <v>0</v>
      </c>
      <c r="BR66" s="303">
        <f>IFERROR(SUM($V64:BR64)/SUM($V63:BR63),0)</f>
        <v>0</v>
      </c>
      <c r="BS66" s="303">
        <f>IFERROR(SUM($V64:BS64)/SUM($V63:BS63),0)</f>
        <v>0</v>
      </c>
      <c r="BT66" s="303">
        <f>IFERROR(SUM($V64:BT64)/SUM($V63:BT63),0)</f>
        <v>0</v>
      </c>
      <c r="BU66" s="303">
        <f>IFERROR(SUM($V64:BU64)/SUM($V63:BU63),0)</f>
        <v>0</v>
      </c>
      <c r="BV66" s="303">
        <f>IFERROR(SUM($V64:BV64)/SUM($V63:BV63),0)</f>
        <v>0</v>
      </c>
      <c r="BW66" s="303">
        <f>IFERROR(SUM($V64:BW64)/SUM($V63:BW63),0)</f>
        <v>0</v>
      </c>
      <c r="BX66" s="303">
        <f>IFERROR(SUM($V64:BX64)/SUM($V63:BX63),0)</f>
        <v>0</v>
      </c>
      <c r="BY66" s="303">
        <f>IFERROR(SUM($V64:BY64)/SUM($V63:BY63),0)</f>
        <v>0</v>
      </c>
      <c r="BZ66" s="303">
        <f>IFERROR(SUM($V64:BZ64)/SUM($V63:BZ63),0)</f>
        <v>0</v>
      </c>
      <c r="CA66" s="303">
        <f>IFERROR(SUM($V64:CA64)/SUM($V63:CA63),0)</f>
        <v>0</v>
      </c>
      <c r="CB66" s="303">
        <f>IFERROR(SUM($V64:CB64)/SUM($V63:CB63),0)</f>
        <v>0</v>
      </c>
      <c r="CC66" s="303">
        <f>IFERROR(SUM($V64:CC64)/SUM($V63:CC63),0)</f>
        <v>0</v>
      </c>
      <c r="CD66" s="303">
        <f>IFERROR(SUM($V64:CD64)/SUM($V63:CD63),0)</f>
        <v>0</v>
      </c>
      <c r="CE66" s="303">
        <f>IFERROR(SUM($V64:CE64)/SUM($V63:CE63),0)</f>
        <v>0</v>
      </c>
      <c r="CF66" s="303">
        <f>IFERROR(SUM($V64:CF64)/SUM($V63:CF63),0)</f>
        <v>0</v>
      </c>
      <c r="CG66" s="303">
        <f>IFERROR(SUM($V64:CG64)/SUM($V63:CG63),0)</f>
        <v>0</v>
      </c>
      <c r="CH66" s="303">
        <f>IFERROR(SUM($V64:CH64)/SUM($V63:CH63),0)</f>
        <v>0</v>
      </c>
      <c r="CI66" s="303">
        <f>IFERROR(SUM($V64:CI64)/SUM($V63:CI63),0)</f>
        <v>0</v>
      </c>
      <c r="CJ66" s="303">
        <f>IFERROR(SUM($V64:CJ64)/SUM($V63:CJ63),0)</f>
        <v>0</v>
      </c>
      <c r="CK66" s="303">
        <f>IFERROR(SUM($V64:CK64)/SUM($V63:CK63),0)</f>
        <v>0</v>
      </c>
      <c r="CL66" s="303">
        <f>IFERROR(SUM($V64:CL64)/SUM($V63:CL63),0)</f>
        <v>0</v>
      </c>
      <c r="CM66" s="303">
        <f>IFERROR(SUM($V64:CM64)/SUM($V63:CM63),0)</f>
        <v>0</v>
      </c>
      <c r="CN66" s="303">
        <f>IFERROR(SUM($V64:CN64)/SUM($V63:CN63),0)</f>
        <v>0</v>
      </c>
      <c r="CO66" s="303">
        <f>IFERROR(SUM($V64:CO64)/SUM($V63:CO63),0)</f>
        <v>0</v>
      </c>
      <c r="CP66" s="303">
        <f>IFERROR(SUM($V64:CP64)/SUM($V63:CP63),0)</f>
        <v>0</v>
      </c>
      <c r="CQ66" s="303">
        <f>IFERROR(SUM($V64:CQ64)/SUM($V63:CQ63),0)</f>
        <v>0</v>
      </c>
      <c r="CR66" s="303">
        <f>IFERROR(SUM($V64:CR64)/SUM($V63:CR63),0)</f>
        <v>0</v>
      </c>
      <c r="CS66" s="303">
        <f>IFERROR(SUM($V64:CS64)/SUM($V63:CS63),0)</f>
        <v>0</v>
      </c>
      <c r="CT66" s="303">
        <f>IFERROR(SUM($V64:CT64)/SUM($V63:CT63),0)</f>
        <v>0</v>
      </c>
      <c r="CU66" s="303">
        <f>IFERROR(SUM($V64:CU64)/SUM($V63:CU63),0)</f>
        <v>0</v>
      </c>
      <c r="CV66" s="303">
        <f>IFERROR(SUM($V64:CV64)/SUM($V63:CV63),0)</f>
        <v>0</v>
      </c>
      <c r="CW66" s="303">
        <f>IFERROR(SUM($V64:CW64)/SUM($V63:CW63),0)</f>
        <v>0</v>
      </c>
      <c r="CX66" s="303">
        <f>IFERROR(SUM($V64:CX64)/SUM($V63:CX63),0)</f>
        <v>0</v>
      </c>
      <c r="CY66" s="303">
        <f>IFERROR(SUM($V64:CY64)/SUM($V63:CY63),0)</f>
        <v>0</v>
      </c>
      <c r="CZ66" s="303">
        <f>IFERROR(SUM($V64:CZ64)/SUM($V63:CZ63),0)</f>
        <v>0</v>
      </c>
      <c r="DA66" s="303">
        <f>IFERROR(SUM($V64:DA64)/SUM($V63:DA63),0)</f>
        <v>0</v>
      </c>
      <c r="DB66" s="303">
        <f>IFERROR(SUM($V64:DB64)/SUM($V63:DB63),0)</f>
        <v>0</v>
      </c>
      <c r="DC66" s="303">
        <f>IFERROR(SUM($V64:DC64)/SUM($V63:DC63),0)</f>
        <v>0</v>
      </c>
      <c r="DD66" s="303">
        <f>IFERROR(SUM($V64:DD64)/SUM($V63:DD63),0)</f>
        <v>0</v>
      </c>
      <c r="DE66" s="303">
        <f>IFERROR(SUM($V64:DE64)/SUM($V63:DE63),0)</f>
        <v>0</v>
      </c>
      <c r="DF66" s="303">
        <f>IFERROR(SUM($V64:DF64)/SUM($V63:DF63),0)</f>
        <v>0</v>
      </c>
      <c r="DG66" s="303">
        <f>IFERROR(SUM($V64:DG64)/SUM($V63:DG63),0)</f>
        <v>0</v>
      </c>
      <c r="DH66" s="303">
        <f>IFERROR(SUM($V64:DH64)/SUM($V63:DH63),0)</f>
        <v>0</v>
      </c>
      <c r="DI66" s="303">
        <f>IFERROR(SUM($V64:DI64)/SUM($V63:DI63),0)</f>
        <v>0</v>
      </c>
      <c r="DJ66" s="303">
        <f>IFERROR(SUM($V64:DJ64)/SUM($V63:DJ63),0)</f>
        <v>0</v>
      </c>
      <c r="DK66" s="303">
        <f>IFERROR(SUM($V64:DK64)/SUM($V63:DK63),0)</f>
        <v>0</v>
      </c>
      <c r="DL66" s="303">
        <f>IFERROR(SUM($V64:DL64)/SUM($V63:DL63),0)</f>
        <v>0</v>
      </c>
      <c r="DM66" s="303">
        <f>IFERROR(SUM($V64:DM64)/SUM($V63:DM63),0)</f>
        <v>0</v>
      </c>
      <c r="DN66" s="303">
        <f>IFERROR(SUM($V64:DN64)/SUM($V63:DN63),0)</f>
        <v>0</v>
      </c>
      <c r="DO66" s="303">
        <f>IFERROR(SUM($V64:DO64)/SUM($V63:DO63),0)</f>
        <v>0</v>
      </c>
      <c r="DP66" s="303">
        <f>IFERROR(SUM($V64:DP64)/SUM($V63:DP63),0)</f>
        <v>0</v>
      </c>
      <c r="DQ66" s="303">
        <f>IFERROR(SUM($V64:DQ64)/SUM($V63:DQ63),0)</f>
        <v>0</v>
      </c>
      <c r="DR66" s="303">
        <f>IFERROR(SUM($V64:DR64)/SUM($V63:DR63),0)</f>
        <v>0</v>
      </c>
      <c r="DS66" s="303">
        <f>IFERROR(SUM($V64:DS64)/SUM($V63:DS63),0)</f>
        <v>0</v>
      </c>
      <c r="DT66" s="303">
        <f>IFERROR(SUM($V64:DT64)/SUM($V63:DT63),0)</f>
        <v>0</v>
      </c>
      <c r="DU66" s="303">
        <f>IFERROR(SUM($V64:DU64)/SUM($V63:DU63),0)</f>
        <v>0</v>
      </c>
      <c r="DV66" s="303">
        <f>IFERROR(SUM($V64:DV64)/SUM($V63:DV63),0)</f>
        <v>0</v>
      </c>
      <c r="DW66" s="303">
        <f>IFERROR(SUM($V64:DW64)/SUM($V63:DW63),0)</f>
        <v>0</v>
      </c>
      <c r="DX66" s="303">
        <f>IFERROR(SUM($V64:DX64)/SUM($V63:DX63),0)</f>
        <v>0</v>
      </c>
      <c r="DY66" s="303">
        <f>IFERROR(SUM($V64:DY64)/SUM($V63:DY63),0)</f>
        <v>0</v>
      </c>
      <c r="DZ66" s="303">
        <f>IFERROR(SUM($V64:DZ64)/SUM($V63:DZ63),0)</f>
        <v>0</v>
      </c>
      <c r="EA66" s="303">
        <f>IFERROR(SUM($V64:EA64)/SUM($V63:EA63),0)</f>
        <v>0</v>
      </c>
      <c r="EB66" s="303">
        <f>IFERROR(SUM($V64:EB64)/SUM($V63:EB63),0)</f>
        <v>0</v>
      </c>
      <c r="EC66" s="303">
        <f>IFERROR(SUM($V64:EC64)/SUM($V63:EC63),0)</f>
        <v>0</v>
      </c>
      <c r="ED66" s="305">
        <f>IFERROR(SUM($V64:ED64)/SUM($V63:ED63),0)</f>
        <v>0</v>
      </c>
    </row>
    <row r="67" spans="2:134" ht="16.05" customHeight="1" x14ac:dyDescent="0.25">
      <c r="B67" s="1042" t="str">
        <f>'B2-规划信息'!AL28</f>
        <v/>
      </c>
      <c r="C67" s="288" t="str">
        <f>IF($B67="","",$B$62)</f>
        <v/>
      </c>
      <c r="D67" s="288" t="str">
        <f>IF($B67="","",VLOOKUP($B67,'B2-规划信息'!$W$28:$Y$47,2,0))</f>
        <v/>
      </c>
      <c r="E67" s="288" t="str">
        <f>IF($B67="","",VLOOKUP($B67,'B2-规划信息'!$W$28:$Y$47,3,0))</f>
        <v/>
      </c>
      <c r="F67" s="239" t="str">
        <f>"签约"&amp;IF(D67="车位","个数","面积")</f>
        <v>签约面积</v>
      </c>
      <c r="G67" s="253" t="s">
        <v>352</v>
      </c>
      <c r="H67" s="991">
        <f>SUMIFS('B4-1销售回款【输入】'!L$4:L$123,'B4-1销售回款【输入】'!$C$4:$C$123,$C67,'B4-1销售回款【输入】'!$D$4:$D$123,$D67,'B4-1销售回款【输入】'!$E$4:$E$123,$E67,'B4-1销售回款【输入】'!$J$4:$J$123,$F67)</f>
        <v>0</v>
      </c>
      <c r="I67" s="278">
        <f>J67-H67</f>
        <v>0</v>
      </c>
      <c r="J67" s="984">
        <f>SUM(V67:ED67)</f>
        <v>0</v>
      </c>
      <c r="K67" s="459">
        <f ca="1">SUM(OFFSET(V67,,,1,MATCH('B1-基本信息'!$C$12,$V$3:$ED$3,1)))</f>
        <v>0</v>
      </c>
      <c r="L67" s="279">
        <f>SUMIF($V$1:$ED$1,L$3,$V67:$ED67)</f>
        <v>0</v>
      </c>
      <c r="M67" s="278">
        <f t="shared" ref="M67:U68" si="938">SUMIF($V$1:$ED$1,M$3,$V67:$ED67)</f>
        <v>0</v>
      </c>
      <c r="N67" s="278">
        <f t="shared" si="938"/>
        <v>0</v>
      </c>
      <c r="O67" s="278">
        <f t="shared" si="938"/>
        <v>0</v>
      </c>
      <c r="P67" s="278">
        <f t="shared" si="938"/>
        <v>0</v>
      </c>
      <c r="Q67" s="278">
        <f t="shared" si="938"/>
        <v>0</v>
      </c>
      <c r="R67" s="278">
        <f t="shared" si="938"/>
        <v>0</v>
      </c>
      <c r="S67" s="278">
        <f t="shared" si="938"/>
        <v>0</v>
      </c>
      <c r="T67" s="278">
        <f t="shared" si="938"/>
        <v>0</v>
      </c>
      <c r="U67" s="280">
        <f t="shared" si="938"/>
        <v>0</v>
      </c>
      <c r="V67" s="281">
        <f>SUMIFS('B4-1销售回款【输入】'!Y$4:Y$123,'B4-1销售回款【输入】'!$C$4:$C$123,$C67,'B4-1销售回款【输入】'!$D$4:$D$123,$D67,'B4-1销售回款【输入】'!$E$4:$E$123,$E67,'B4-1销售回款【输入】'!$J$4:$J$123,$F67)</f>
        <v>0</v>
      </c>
      <c r="W67" s="278">
        <f>SUMIFS('B4-1销售回款【输入】'!Z$4:Z$123,'B4-1销售回款【输入】'!$C$4:$C$123,$C67,'B4-1销售回款【输入】'!$D$4:$D$123,$D67,'B4-1销售回款【输入】'!$E$4:$E$123,$E67,'B4-1销售回款【输入】'!$J$4:$J$123,$F67)</f>
        <v>0</v>
      </c>
      <c r="X67" s="278">
        <f>SUMIFS('B4-1销售回款【输入】'!AA$4:AA$123,'B4-1销售回款【输入】'!$C$4:$C$123,$C67,'B4-1销售回款【输入】'!$D$4:$D$123,$D67,'B4-1销售回款【输入】'!$E$4:$E$123,$E67,'B4-1销售回款【输入】'!$J$4:$J$123,$F67)</f>
        <v>0</v>
      </c>
      <c r="Y67" s="278">
        <f>SUMIFS('B4-1销售回款【输入】'!AB$4:AB$123,'B4-1销售回款【输入】'!$C$4:$C$123,$C67,'B4-1销售回款【输入】'!$D$4:$D$123,$D67,'B4-1销售回款【输入】'!$E$4:$E$123,$E67,'B4-1销售回款【输入】'!$J$4:$J$123,$F67)</f>
        <v>0</v>
      </c>
      <c r="Z67" s="278">
        <f>SUMIFS('B4-1销售回款【输入】'!AC$4:AC$123,'B4-1销售回款【输入】'!$C$4:$C$123,$C67,'B4-1销售回款【输入】'!$D$4:$D$123,$D67,'B4-1销售回款【输入】'!$E$4:$E$123,$E67,'B4-1销售回款【输入】'!$J$4:$J$123,$F67)</f>
        <v>0</v>
      </c>
      <c r="AA67" s="278">
        <f>SUMIFS('B4-1销售回款【输入】'!AD$4:AD$123,'B4-1销售回款【输入】'!$C$4:$C$123,$C67,'B4-1销售回款【输入】'!$D$4:$D$123,$D67,'B4-1销售回款【输入】'!$E$4:$E$123,$E67,'B4-1销售回款【输入】'!$J$4:$J$123,$F67)</f>
        <v>0</v>
      </c>
      <c r="AB67" s="278">
        <f>SUMIFS('B4-1销售回款【输入】'!AE$4:AE$123,'B4-1销售回款【输入】'!$C$4:$C$123,$C67,'B4-1销售回款【输入】'!$D$4:$D$123,$D67,'B4-1销售回款【输入】'!$E$4:$E$123,$E67,'B4-1销售回款【输入】'!$J$4:$J$123,$F67)</f>
        <v>0</v>
      </c>
      <c r="AC67" s="278">
        <f>SUMIFS('B4-1销售回款【输入】'!AF$4:AF$123,'B4-1销售回款【输入】'!$C$4:$C$123,$C67,'B4-1销售回款【输入】'!$D$4:$D$123,$D67,'B4-1销售回款【输入】'!$E$4:$E$123,$E67,'B4-1销售回款【输入】'!$J$4:$J$123,$F67)</f>
        <v>0</v>
      </c>
      <c r="AD67" s="278">
        <f>SUMIFS('B4-1销售回款【输入】'!AG$4:AG$123,'B4-1销售回款【输入】'!$C$4:$C$123,$C67,'B4-1销售回款【输入】'!$D$4:$D$123,$D67,'B4-1销售回款【输入】'!$E$4:$E$123,$E67,'B4-1销售回款【输入】'!$J$4:$J$123,$F67)</f>
        <v>0</v>
      </c>
      <c r="AE67" s="278">
        <f>SUMIFS('B4-1销售回款【输入】'!AH$4:AH$123,'B4-1销售回款【输入】'!$C$4:$C$123,$C67,'B4-1销售回款【输入】'!$D$4:$D$123,$D67,'B4-1销售回款【输入】'!$E$4:$E$123,$E67,'B4-1销售回款【输入】'!$J$4:$J$123,$F67)</f>
        <v>0</v>
      </c>
      <c r="AF67" s="278">
        <f>SUMIFS('B4-1销售回款【输入】'!AI$4:AI$123,'B4-1销售回款【输入】'!$C$4:$C$123,$C67,'B4-1销售回款【输入】'!$D$4:$D$123,$D67,'B4-1销售回款【输入】'!$E$4:$E$123,$E67,'B4-1销售回款【输入】'!$J$4:$J$123,$F67)</f>
        <v>0</v>
      </c>
      <c r="AG67" s="278">
        <f>SUMIFS('B4-1销售回款【输入】'!AJ$4:AJ$123,'B4-1销售回款【输入】'!$C$4:$C$123,$C67,'B4-1销售回款【输入】'!$D$4:$D$123,$D67,'B4-1销售回款【输入】'!$E$4:$E$123,$E67,'B4-1销售回款【输入】'!$J$4:$J$123,$F67)</f>
        <v>0</v>
      </c>
      <c r="AH67" s="278">
        <f>SUMIFS('B4-1销售回款【输入】'!AK$4:AK$123,'B4-1销售回款【输入】'!$C$4:$C$123,$C67,'B4-1销售回款【输入】'!$D$4:$D$123,$D67,'B4-1销售回款【输入】'!$E$4:$E$123,$E67,'B4-1销售回款【输入】'!$J$4:$J$123,$F67)</f>
        <v>0</v>
      </c>
      <c r="AI67" s="278">
        <f>SUMIFS('B4-1销售回款【输入】'!AL$4:AL$123,'B4-1销售回款【输入】'!$C$4:$C$123,$C67,'B4-1销售回款【输入】'!$D$4:$D$123,$D67,'B4-1销售回款【输入】'!$E$4:$E$123,$E67,'B4-1销售回款【输入】'!$J$4:$J$123,$F67)</f>
        <v>0</v>
      </c>
      <c r="AJ67" s="278">
        <f>SUMIFS('B4-1销售回款【输入】'!AM$4:AM$123,'B4-1销售回款【输入】'!$C$4:$C$123,$C67,'B4-1销售回款【输入】'!$D$4:$D$123,$D67,'B4-1销售回款【输入】'!$E$4:$E$123,$E67,'B4-1销售回款【输入】'!$J$4:$J$123,$F67)</f>
        <v>0</v>
      </c>
      <c r="AK67" s="278">
        <f>SUMIFS('B4-1销售回款【输入】'!AN$4:AN$123,'B4-1销售回款【输入】'!$C$4:$C$123,$C67,'B4-1销售回款【输入】'!$D$4:$D$123,$D67,'B4-1销售回款【输入】'!$E$4:$E$123,$E67,'B4-1销售回款【输入】'!$J$4:$J$123,$F67)</f>
        <v>0</v>
      </c>
      <c r="AL67" s="278">
        <f>SUMIFS('B4-1销售回款【输入】'!AO$4:AO$123,'B4-1销售回款【输入】'!$C$4:$C$123,$C67,'B4-1销售回款【输入】'!$D$4:$D$123,$D67,'B4-1销售回款【输入】'!$E$4:$E$123,$E67,'B4-1销售回款【输入】'!$J$4:$J$123,$F67)</f>
        <v>0</v>
      </c>
      <c r="AM67" s="278">
        <f>SUMIFS('B4-1销售回款【输入】'!AP$4:AP$123,'B4-1销售回款【输入】'!$C$4:$C$123,$C67,'B4-1销售回款【输入】'!$D$4:$D$123,$D67,'B4-1销售回款【输入】'!$E$4:$E$123,$E67,'B4-1销售回款【输入】'!$J$4:$J$123,$F67)</f>
        <v>0</v>
      </c>
      <c r="AN67" s="278">
        <f>SUMIFS('B4-1销售回款【输入】'!AQ$4:AQ$123,'B4-1销售回款【输入】'!$C$4:$C$123,$C67,'B4-1销售回款【输入】'!$D$4:$D$123,$D67,'B4-1销售回款【输入】'!$E$4:$E$123,$E67,'B4-1销售回款【输入】'!$J$4:$J$123,$F67)</f>
        <v>0</v>
      </c>
      <c r="AO67" s="278">
        <f>SUMIFS('B4-1销售回款【输入】'!AR$4:AR$123,'B4-1销售回款【输入】'!$C$4:$C$123,$C67,'B4-1销售回款【输入】'!$D$4:$D$123,$D67,'B4-1销售回款【输入】'!$E$4:$E$123,$E67,'B4-1销售回款【输入】'!$J$4:$J$123,$F67)</f>
        <v>0</v>
      </c>
      <c r="AP67" s="278">
        <f>SUMIFS('B4-1销售回款【输入】'!AS$4:AS$123,'B4-1销售回款【输入】'!$C$4:$C$123,$C67,'B4-1销售回款【输入】'!$D$4:$D$123,$D67,'B4-1销售回款【输入】'!$E$4:$E$123,$E67,'B4-1销售回款【输入】'!$J$4:$J$123,$F67)</f>
        <v>0</v>
      </c>
      <c r="AQ67" s="278">
        <f>SUMIFS('B4-1销售回款【输入】'!AT$4:AT$123,'B4-1销售回款【输入】'!$C$4:$C$123,$C67,'B4-1销售回款【输入】'!$D$4:$D$123,$D67,'B4-1销售回款【输入】'!$E$4:$E$123,$E67,'B4-1销售回款【输入】'!$J$4:$J$123,$F67)</f>
        <v>0</v>
      </c>
      <c r="AR67" s="278">
        <f>SUMIFS('B4-1销售回款【输入】'!AU$4:AU$123,'B4-1销售回款【输入】'!$C$4:$C$123,$C67,'B4-1销售回款【输入】'!$D$4:$D$123,$D67,'B4-1销售回款【输入】'!$E$4:$E$123,$E67,'B4-1销售回款【输入】'!$J$4:$J$123,$F67)</f>
        <v>0</v>
      </c>
      <c r="AS67" s="278">
        <f>SUMIFS('B4-1销售回款【输入】'!AV$4:AV$123,'B4-1销售回款【输入】'!$C$4:$C$123,$C67,'B4-1销售回款【输入】'!$D$4:$D$123,$D67,'B4-1销售回款【输入】'!$E$4:$E$123,$E67,'B4-1销售回款【输入】'!$J$4:$J$123,$F67)</f>
        <v>0</v>
      </c>
      <c r="AT67" s="278">
        <f>SUMIFS('B4-1销售回款【输入】'!AW$4:AW$123,'B4-1销售回款【输入】'!$C$4:$C$123,$C67,'B4-1销售回款【输入】'!$D$4:$D$123,$D67,'B4-1销售回款【输入】'!$E$4:$E$123,$E67,'B4-1销售回款【输入】'!$J$4:$J$123,$F67)</f>
        <v>0</v>
      </c>
      <c r="AU67" s="278">
        <f>SUMIFS('B4-1销售回款【输入】'!AX$4:AX$123,'B4-1销售回款【输入】'!$C$4:$C$123,$C67,'B4-1销售回款【输入】'!$D$4:$D$123,$D67,'B4-1销售回款【输入】'!$E$4:$E$123,$E67,'B4-1销售回款【输入】'!$J$4:$J$123,$F67)</f>
        <v>0</v>
      </c>
      <c r="AV67" s="278">
        <f>SUMIFS('B4-1销售回款【输入】'!AY$4:AY$123,'B4-1销售回款【输入】'!$C$4:$C$123,$C67,'B4-1销售回款【输入】'!$D$4:$D$123,$D67,'B4-1销售回款【输入】'!$E$4:$E$123,$E67,'B4-1销售回款【输入】'!$J$4:$J$123,$F67)</f>
        <v>0</v>
      </c>
      <c r="AW67" s="278">
        <f>SUMIFS('B4-1销售回款【输入】'!AZ$4:AZ$123,'B4-1销售回款【输入】'!$C$4:$C$123,$C67,'B4-1销售回款【输入】'!$D$4:$D$123,$D67,'B4-1销售回款【输入】'!$E$4:$E$123,$E67,'B4-1销售回款【输入】'!$J$4:$J$123,$F67)</f>
        <v>0</v>
      </c>
      <c r="AX67" s="278">
        <f>SUMIFS('B4-1销售回款【输入】'!BA$4:BA$123,'B4-1销售回款【输入】'!$C$4:$C$123,$C67,'B4-1销售回款【输入】'!$D$4:$D$123,$D67,'B4-1销售回款【输入】'!$E$4:$E$123,$E67,'B4-1销售回款【输入】'!$J$4:$J$123,$F67)</f>
        <v>0</v>
      </c>
      <c r="AY67" s="278">
        <f>SUMIFS('B4-1销售回款【输入】'!BB$4:BB$123,'B4-1销售回款【输入】'!$C$4:$C$123,$C67,'B4-1销售回款【输入】'!$D$4:$D$123,$D67,'B4-1销售回款【输入】'!$E$4:$E$123,$E67,'B4-1销售回款【输入】'!$J$4:$J$123,$F67)</f>
        <v>0</v>
      </c>
      <c r="AZ67" s="278">
        <f>SUMIFS('B4-1销售回款【输入】'!BC$4:BC$123,'B4-1销售回款【输入】'!$C$4:$C$123,$C67,'B4-1销售回款【输入】'!$D$4:$D$123,$D67,'B4-1销售回款【输入】'!$E$4:$E$123,$E67,'B4-1销售回款【输入】'!$J$4:$J$123,$F67)</f>
        <v>0</v>
      </c>
      <c r="BA67" s="278">
        <f>SUMIFS('B4-1销售回款【输入】'!BD$4:BD$123,'B4-1销售回款【输入】'!$C$4:$C$123,$C67,'B4-1销售回款【输入】'!$D$4:$D$123,$D67,'B4-1销售回款【输入】'!$E$4:$E$123,$E67,'B4-1销售回款【输入】'!$J$4:$J$123,$F67)</f>
        <v>0</v>
      </c>
      <c r="BB67" s="278">
        <f>SUMIFS('B4-1销售回款【输入】'!BE$4:BE$123,'B4-1销售回款【输入】'!$C$4:$C$123,$C67,'B4-1销售回款【输入】'!$D$4:$D$123,$D67,'B4-1销售回款【输入】'!$E$4:$E$123,$E67,'B4-1销售回款【输入】'!$J$4:$J$123,$F67)</f>
        <v>0</v>
      </c>
      <c r="BC67" s="278">
        <f>SUMIFS('B4-1销售回款【输入】'!BF$4:BF$123,'B4-1销售回款【输入】'!$C$4:$C$123,$C67,'B4-1销售回款【输入】'!$D$4:$D$123,$D67,'B4-1销售回款【输入】'!$E$4:$E$123,$E67,'B4-1销售回款【输入】'!$J$4:$J$123,$F67)</f>
        <v>0</v>
      </c>
      <c r="BD67" s="278">
        <f>SUMIFS('B4-1销售回款【输入】'!BG$4:BG$123,'B4-1销售回款【输入】'!$C$4:$C$123,$C67,'B4-1销售回款【输入】'!$D$4:$D$123,$D67,'B4-1销售回款【输入】'!$E$4:$E$123,$E67,'B4-1销售回款【输入】'!$J$4:$J$123,$F67)</f>
        <v>0</v>
      </c>
      <c r="BE67" s="278">
        <f>SUMIFS('B4-1销售回款【输入】'!BH$4:BH$123,'B4-1销售回款【输入】'!$C$4:$C$123,$C67,'B4-1销售回款【输入】'!$D$4:$D$123,$D67,'B4-1销售回款【输入】'!$E$4:$E$123,$E67,'B4-1销售回款【输入】'!$J$4:$J$123,$F67)</f>
        <v>0</v>
      </c>
      <c r="BF67" s="278">
        <f>SUMIFS('B4-1销售回款【输入】'!BI$4:BI$123,'B4-1销售回款【输入】'!$C$4:$C$123,$C67,'B4-1销售回款【输入】'!$D$4:$D$123,$D67,'B4-1销售回款【输入】'!$E$4:$E$123,$E67,'B4-1销售回款【输入】'!$J$4:$J$123,$F67)</f>
        <v>0</v>
      </c>
      <c r="BG67" s="278">
        <f>SUMIFS('B4-1销售回款【输入】'!BJ$4:BJ$123,'B4-1销售回款【输入】'!$C$4:$C$123,$C67,'B4-1销售回款【输入】'!$D$4:$D$123,$D67,'B4-1销售回款【输入】'!$E$4:$E$123,$E67,'B4-1销售回款【输入】'!$J$4:$J$123,$F67)</f>
        <v>0</v>
      </c>
      <c r="BH67" s="278">
        <f>SUMIFS('B4-1销售回款【输入】'!BK$4:BK$123,'B4-1销售回款【输入】'!$C$4:$C$123,$C67,'B4-1销售回款【输入】'!$D$4:$D$123,$D67,'B4-1销售回款【输入】'!$E$4:$E$123,$E67,'B4-1销售回款【输入】'!$J$4:$J$123,$F67)</f>
        <v>0</v>
      </c>
      <c r="BI67" s="278">
        <f>SUMIFS('B4-1销售回款【输入】'!BL$4:BL$123,'B4-1销售回款【输入】'!$C$4:$C$123,$C67,'B4-1销售回款【输入】'!$D$4:$D$123,$D67,'B4-1销售回款【输入】'!$E$4:$E$123,$E67,'B4-1销售回款【输入】'!$J$4:$J$123,$F67)</f>
        <v>0</v>
      </c>
      <c r="BJ67" s="278">
        <f>SUMIFS('B4-1销售回款【输入】'!BM$4:BM$123,'B4-1销售回款【输入】'!$C$4:$C$123,$C67,'B4-1销售回款【输入】'!$D$4:$D$123,$D67,'B4-1销售回款【输入】'!$E$4:$E$123,$E67,'B4-1销售回款【输入】'!$J$4:$J$123,$F67)</f>
        <v>0</v>
      </c>
      <c r="BK67" s="278">
        <f>SUMIFS('B4-1销售回款【输入】'!BN$4:BN$123,'B4-1销售回款【输入】'!$C$4:$C$123,$C67,'B4-1销售回款【输入】'!$D$4:$D$123,$D67,'B4-1销售回款【输入】'!$E$4:$E$123,$E67,'B4-1销售回款【输入】'!$J$4:$J$123,$F67)</f>
        <v>0</v>
      </c>
      <c r="BL67" s="278">
        <f>SUMIFS('B4-1销售回款【输入】'!BO$4:BO$123,'B4-1销售回款【输入】'!$C$4:$C$123,$C67,'B4-1销售回款【输入】'!$D$4:$D$123,$D67,'B4-1销售回款【输入】'!$E$4:$E$123,$E67,'B4-1销售回款【输入】'!$J$4:$J$123,$F67)</f>
        <v>0</v>
      </c>
      <c r="BM67" s="278">
        <f>SUMIFS('B4-1销售回款【输入】'!BP$4:BP$123,'B4-1销售回款【输入】'!$C$4:$C$123,$C67,'B4-1销售回款【输入】'!$D$4:$D$123,$D67,'B4-1销售回款【输入】'!$E$4:$E$123,$E67,'B4-1销售回款【输入】'!$J$4:$J$123,$F67)</f>
        <v>0</v>
      </c>
      <c r="BN67" s="278">
        <f>SUMIFS('B4-1销售回款【输入】'!BQ$4:BQ$123,'B4-1销售回款【输入】'!$C$4:$C$123,$C67,'B4-1销售回款【输入】'!$D$4:$D$123,$D67,'B4-1销售回款【输入】'!$E$4:$E$123,$E67,'B4-1销售回款【输入】'!$J$4:$J$123,$F67)</f>
        <v>0</v>
      </c>
      <c r="BO67" s="278">
        <f>SUMIFS('B4-1销售回款【输入】'!BR$4:BR$123,'B4-1销售回款【输入】'!$C$4:$C$123,$C67,'B4-1销售回款【输入】'!$D$4:$D$123,$D67,'B4-1销售回款【输入】'!$E$4:$E$123,$E67,'B4-1销售回款【输入】'!$J$4:$J$123,$F67)</f>
        <v>0</v>
      </c>
      <c r="BP67" s="278">
        <f>SUMIFS('B4-1销售回款【输入】'!BS$4:BS$123,'B4-1销售回款【输入】'!$C$4:$C$123,$C67,'B4-1销售回款【输入】'!$D$4:$D$123,$D67,'B4-1销售回款【输入】'!$E$4:$E$123,$E67,'B4-1销售回款【输入】'!$J$4:$J$123,$F67)</f>
        <v>0</v>
      </c>
      <c r="BQ67" s="278">
        <f>SUMIFS('B4-1销售回款【输入】'!BT$4:BT$123,'B4-1销售回款【输入】'!$C$4:$C$123,$C67,'B4-1销售回款【输入】'!$D$4:$D$123,$D67,'B4-1销售回款【输入】'!$E$4:$E$123,$E67,'B4-1销售回款【输入】'!$J$4:$J$123,$F67)</f>
        <v>0</v>
      </c>
      <c r="BR67" s="278">
        <f>SUMIFS('B4-1销售回款【输入】'!BU$4:BU$123,'B4-1销售回款【输入】'!$C$4:$C$123,$C67,'B4-1销售回款【输入】'!$D$4:$D$123,$D67,'B4-1销售回款【输入】'!$E$4:$E$123,$E67,'B4-1销售回款【输入】'!$J$4:$J$123,$F67)</f>
        <v>0</v>
      </c>
      <c r="BS67" s="278">
        <f>SUMIFS('B4-1销售回款【输入】'!BV$4:BV$123,'B4-1销售回款【输入】'!$C$4:$C$123,$C67,'B4-1销售回款【输入】'!$D$4:$D$123,$D67,'B4-1销售回款【输入】'!$E$4:$E$123,$E67,'B4-1销售回款【输入】'!$J$4:$J$123,$F67)</f>
        <v>0</v>
      </c>
      <c r="BT67" s="278">
        <f>SUMIFS('B4-1销售回款【输入】'!BW$4:BW$123,'B4-1销售回款【输入】'!$C$4:$C$123,$C67,'B4-1销售回款【输入】'!$D$4:$D$123,$D67,'B4-1销售回款【输入】'!$E$4:$E$123,$E67,'B4-1销售回款【输入】'!$J$4:$J$123,$F67)</f>
        <v>0</v>
      </c>
      <c r="BU67" s="278">
        <f>SUMIFS('B4-1销售回款【输入】'!BX$4:BX$123,'B4-1销售回款【输入】'!$C$4:$C$123,$C67,'B4-1销售回款【输入】'!$D$4:$D$123,$D67,'B4-1销售回款【输入】'!$E$4:$E$123,$E67,'B4-1销售回款【输入】'!$J$4:$J$123,$F67)</f>
        <v>0</v>
      </c>
      <c r="BV67" s="278">
        <f>SUMIFS('B4-1销售回款【输入】'!BY$4:BY$123,'B4-1销售回款【输入】'!$C$4:$C$123,$C67,'B4-1销售回款【输入】'!$D$4:$D$123,$D67,'B4-1销售回款【输入】'!$E$4:$E$123,$E67,'B4-1销售回款【输入】'!$J$4:$J$123,$F67)</f>
        <v>0</v>
      </c>
      <c r="BW67" s="278">
        <f>SUMIFS('B4-1销售回款【输入】'!BZ$4:BZ$123,'B4-1销售回款【输入】'!$C$4:$C$123,$C67,'B4-1销售回款【输入】'!$D$4:$D$123,$D67,'B4-1销售回款【输入】'!$E$4:$E$123,$E67,'B4-1销售回款【输入】'!$J$4:$J$123,$F67)</f>
        <v>0</v>
      </c>
      <c r="BX67" s="278">
        <f>SUMIFS('B4-1销售回款【输入】'!CA$4:CA$123,'B4-1销售回款【输入】'!$C$4:$C$123,$C67,'B4-1销售回款【输入】'!$D$4:$D$123,$D67,'B4-1销售回款【输入】'!$E$4:$E$123,$E67,'B4-1销售回款【输入】'!$J$4:$J$123,$F67)</f>
        <v>0</v>
      </c>
      <c r="BY67" s="278">
        <f>SUMIFS('B4-1销售回款【输入】'!CB$4:CB$123,'B4-1销售回款【输入】'!$C$4:$C$123,$C67,'B4-1销售回款【输入】'!$D$4:$D$123,$D67,'B4-1销售回款【输入】'!$E$4:$E$123,$E67,'B4-1销售回款【输入】'!$J$4:$J$123,$F67)</f>
        <v>0</v>
      </c>
      <c r="BZ67" s="278">
        <f>SUMIFS('B4-1销售回款【输入】'!CC$4:CC$123,'B4-1销售回款【输入】'!$C$4:$C$123,$C67,'B4-1销售回款【输入】'!$D$4:$D$123,$D67,'B4-1销售回款【输入】'!$E$4:$E$123,$E67,'B4-1销售回款【输入】'!$J$4:$J$123,$F67)</f>
        <v>0</v>
      </c>
      <c r="CA67" s="278">
        <f>SUMIFS('B4-1销售回款【输入】'!CD$4:CD$123,'B4-1销售回款【输入】'!$C$4:$C$123,$C67,'B4-1销售回款【输入】'!$D$4:$D$123,$D67,'B4-1销售回款【输入】'!$E$4:$E$123,$E67,'B4-1销售回款【输入】'!$J$4:$J$123,$F67)</f>
        <v>0</v>
      </c>
      <c r="CB67" s="278">
        <f>SUMIFS('B4-1销售回款【输入】'!CE$4:CE$123,'B4-1销售回款【输入】'!$C$4:$C$123,$C67,'B4-1销售回款【输入】'!$D$4:$D$123,$D67,'B4-1销售回款【输入】'!$E$4:$E$123,$E67,'B4-1销售回款【输入】'!$J$4:$J$123,$F67)</f>
        <v>0</v>
      </c>
      <c r="CC67" s="278">
        <f>SUMIFS('B4-1销售回款【输入】'!CF$4:CF$123,'B4-1销售回款【输入】'!$C$4:$C$123,$C67,'B4-1销售回款【输入】'!$D$4:$D$123,$D67,'B4-1销售回款【输入】'!$E$4:$E$123,$E67,'B4-1销售回款【输入】'!$J$4:$J$123,$F67)</f>
        <v>0</v>
      </c>
      <c r="CD67" s="278">
        <f>SUMIFS('B4-1销售回款【输入】'!CG$4:CG$123,'B4-1销售回款【输入】'!$C$4:$C$123,$C67,'B4-1销售回款【输入】'!$D$4:$D$123,$D67,'B4-1销售回款【输入】'!$E$4:$E$123,$E67,'B4-1销售回款【输入】'!$J$4:$J$123,$F67)</f>
        <v>0</v>
      </c>
      <c r="CE67" s="278">
        <f>SUMIFS('B4-1销售回款【输入】'!CH$4:CH$123,'B4-1销售回款【输入】'!$C$4:$C$123,$C67,'B4-1销售回款【输入】'!$D$4:$D$123,$D67,'B4-1销售回款【输入】'!$E$4:$E$123,$E67,'B4-1销售回款【输入】'!$J$4:$J$123,$F67)</f>
        <v>0</v>
      </c>
      <c r="CF67" s="278">
        <f>SUMIFS('B4-1销售回款【输入】'!CI$4:CI$123,'B4-1销售回款【输入】'!$C$4:$C$123,$C67,'B4-1销售回款【输入】'!$D$4:$D$123,$D67,'B4-1销售回款【输入】'!$E$4:$E$123,$E67,'B4-1销售回款【输入】'!$J$4:$J$123,$F67)</f>
        <v>0</v>
      </c>
      <c r="CG67" s="278">
        <f>SUMIFS('B4-1销售回款【输入】'!CJ$4:CJ$123,'B4-1销售回款【输入】'!$C$4:$C$123,$C67,'B4-1销售回款【输入】'!$D$4:$D$123,$D67,'B4-1销售回款【输入】'!$E$4:$E$123,$E67,'B4-1销售回款【输入】'!$J$4:$J$123,$F67)</f>
        <v>0</v>
      </c>
      <c r="CH67" s="278">
        <f>SUMIFS('B4-1销售回款【输入】'!CK$4:CK$123,'B4-1销售回款【输入】'!$C$4:$C$123,$C67,'B4-1销售回款【输入】'!$D$4:$D$123,$D67,'B4-1销售回款【输入】'!$E$4:$E$123,$E67,'B4-1销售回款【输入】'!$J$4:$J$123,$F67)</f>
        <v>0</v>
      </c>
      <c r="CI67" s="278">
        <f>SUMIFS('B4-1销售回款【输入】'!CL$4:CL$123,'B4-1销售回款【输入】'!$C$4:$C$123,$C67,'B4-1销售回款【输入】'!$D$4:$D$123,$D67,'B4-1销售回款【输入】'!$E$4:$E$123,$E67,'B4-1销售回款【输入】'!$J$4:$J$123,$F67)</f>
        <v>0</v>
      </c>
      <c r="CJ67" s="278">
        <f>SUMIFS('B4-1销售回款【输入】'!CM$4:CM$123,'B4-1销售回款【输入】'!$C$4:$C$123,$C67,'B4-1销售回款【输入】'!$D$4:$D$123,$D67,'B4-1销售回款【输入】'!$E$4:$E$123,$E67,'B4-1销售回款【输入】'!$J$4:$J$123,$F67)</f>
        <v>0</v>
      </c>
      <c r="CK67" s="278">
        <f>SUMIFS('B4-1销售回款【输入】'!CN$4:CN$123,'B4-1销售回款【输入】'!$C$4:$C$123,$C67,'B4-1销售回款【输入】'!$D$4:$D$123,$D67,'B4-1销售回款【输入】'!$E$4:$E$123,$E67,'B4-1销售回款【输入】'!$J$4:$J$123,$F67)</f>
        <v>0</v>
      </c>
      <c r="CL67" s="278">
        <f>SUMIFS('B4-1销售回款【输入】'!CO$4:CO$123,'B4-1销售回款【输入】'!$C$4:$C$123,$C67,'B4-1销售回款【输入】'!$D$4:$D$123,$D67,'B4-1销售回款【输入】'!$E$4:$E$123,$E67,'B4-1销售回款【输入】'!$J$4:$J$123,$F67)</f>
        <v>0</v>
      </c>
      <c r="CM67" s="278">
        <f>SUMIFS('B4-1销售回款【输入】'!CP$4:CP$123,'B4-1销售回款【输入】'!$C$4:$C$123,$C67,'B4-1销售回款【输入】'!$D$4:$D$123,$D67,'B4-1销售回款【输入】'!$E$4:$E$123,$E67,'B4-1销售回款【输入】'!$J$4:$J$123,$F67)</f>
        <v>0</v>
      </c>
      <c r="CN67" s="278">
        <f>SUMIFS('B4-1销售回款【输入】'!CQ$4:CQ$123,'B4-1销售回款【输入】'!$C$4:$C$123,$C67,'B4-1销售回款【输入】'!$D$4:$D$123,$D67,'B4-1销售回款【输入】'!$E$4:$E$123,$E67,'B4-1销售回款【输入】'!$J$4:$J$123,$F67)</f>
        <v>0</v>
      </c>
      <c r="CO67" s="278">
        <f>SUMIFS('B4-1销售回款【输入】'!CR$4:CR$123,'B4-1销售回款【输入】'!$C$4:$C$123,$C67,'B4-1销售回款【输入】'!$D$4:$D$123,$D67,'B4-1销售回款【输入】'!$E$4:$E$123,$E67,'B4-1销售回款【输入】'!$J$4:$J$123,$F67)</f>
        <v>0</v>
      </c>
      <c r="CP67" s="278">
        <f>SUMIFS('B4-1销售回款【输入】'!CS$4:CS$123,'B4-1销售回款【输入】'!$C$4:$C$123,$C67,'B4-1销售回款【输入】'!$D$4:$D$123,$D67,'B4-1销售回款【输入】'!$E$4:$E$123,$E67,'B4-1销售回款【输入】'!$J$4:$J$123,$F67)</f>
        <v>0</v>
      </c>
      <c r="CQ67" s="278">
        <f>SUMIFS('B4-1销售回款【输入】'!CT$4:CT$123,'B4-1销售回款【输入】'!$C$4:$C$123,$C67,'B4-1销售回款【输入】'!$D$4:$D$123,$D67,'B4-1销售回款【输入】'!$E$4:$E$123,$E67,'B4-1销售回款【输入】'!$J$4:$J$123,$F67)</f>
        <v>0</v>
      </c>
      <c r="CR67" s="278">
        <f>SUMIFS('B4-1销售回款【输入】'!CU$4:CU$123,'B4-1销售回款【输入】'!$C$4:$C$123,$C67,'B4-1销售回款【输入】'!$D$4:$D$123,$D67,'B4-1销售回款【输入】'!$E$4:$E$123,$E67,'B4-1销售回款【输入】'!$J$4:$J$123,$F67)</f>
        <v>0</v>
      </c>
      <c r="CS67" s="278">
        <f>SUMIFS('B4-1销售回款【输入】'!CV$4:CV$123,'B4-1销售回款【输入】'!$C$4:$C$123,$C67,'B4-1销售回款【输入】'!$D$4:$D$123,$D67,'B4-1销售回款【输入】'!$E$4:$E$123,$E67,'B4-1销售回款【输入】'!$J$4:$J$123,$F67)</f>
        <v>0</v>
      </c>
      <c r="CT67" s="278">
        <f>SUMIFS('B4-1销售回款【输入】'!CW$4:CW$123,'B4-1销售回款【输入】'!$C$4:$C$123,$C67,'B4-1销售回款【输入】'!$D$4:$D$123,$D67,'B4-1销售回款【输入】'!$E$4:$E$123,$E67,'B4-1销售回款【输入】'!$J$4:$J$123,$F67)</f>
        <v>0</v>
      </c>
      <c r="CU67" s="278">
        <f>SUMIFS('B4-1销售回款【输入】'!CX$4:CX$123,'B4-1销售回款【输入】'!$C$4:$C$123,$C67,'B4-1销售回款【输入】'!$D$4:$D$123,$D67,'B4-1销售回款【输入】'!$E$4:$E$123,$E67,'B4-1销售回款【输入】'!$J$4:$J$123,$F67)</f>
        <v>0</v>
      </c>
      <c r="CV67" s="278">
        <f>SUMIFS('B4-1销售回款【输入】'!CY$4:CY$123,'B4-1销售回款【输入】'!$C$4:$C$123,$C67,'B4-1销售回款【输入】'!$D$4:$D$123,$D67,'B4-1销售回款【输入】'!$E$4:$E$123,$E67,'B4-1销售回款【输入】'!$J$4:$J$123,$F67)</f>
        <v>0</v>
      </c>
      <c r="CW67" s="278">
        <f>SUMIFS('B4-1销售回款【输入】'!CZ$4:CZ$123,'B4-1销售回款【输入】'!$C$4:$C$123,$C67,'B4-1销售回款【输入】'!$D$4:$D$123,$D67,'B4-1销售回款【输入】'!$E$4:$E$123,$E67,'B4-1销售回款【输入】'!$J$4:$J$123,$F67)</f>
        <v>0</v>
      </c>
      <c r="CX67" s="278">
        <f>SUMIFS('B4-1销售回款【输入】'!DA$4:DA$123,'B4-1销售回款【输入】'!$C$4:$C$123,$C67,'B4-1销售回款【输入】'!$D$4:$D$123,$D67,'B4-1销售回款【输入】'!$E$4:$E$123,$E67,'B4-1销售回款【输入】'!$J$4:$J$123,$F67)</f>
        <v>0</v>
      </c>
      <c r="CY67" s="278">
        <f>SUMIFS('B4-1销售回款【输入】'!DB$4:DB$123,'B4-1销售回款【输入】'!$C$4:$C$123,$C67,'B4-1销售回款【输入】'!$D$4:$D$123,$D67,'B4-1销售回款【输入】'!$E$4:$E$123,$E67,'B4-1销售回款【输入】'!$J$4:$J$123,$F67)</f>
        <v>0</v>
      </c>
      <c r="CZ67" s="278">
        <f>SUMIFS('B4-1销售回款【输入】'!DC$4:DC$123,'B4-1销售回款【输入】'!$C$4:$C$123,$C67,'B4-1销售回款【输入】'!$D$4:$D$123,$D67,'B4-1销售回款【输入】'!$E$4:$E$123,$E67,'B4-1销售回款【输入】'!$J$4:$J$123,$F67)</f>
        <v>0</v>
      </c>
      <c r="DA67" s="278">
        <f>SUMIFS('B4-1销售回款【输入】'!DD$4:DD$123,'B4-1销售回款【输入】'!$C$4:$C$123,$C67,'B4-1销售回款【输入】'!$D$4:$D$123,$D67,'B4-1销售回款【输入】'!$E$4:$E$123,$E67,'B4-1销售回款【输入】'!$J$4:$J$123,$F67)</f>
        <v>0</v>
      </c>
      <c r="DB67" s="278">
        <f>SUMIFS('B4-1销售回款【输入】'!DE$4:DE$123,'B4-1销售回款【输入】'!$C$4:$C$123,$C67,'B4-1销售回款【输入】'!$D$4:$D$123,$D67,'B4-1销售回款【输入】'!$E$4:$E$123,$E67,'B4-1销售回款【输入】'!$J$4:$J$123,$F67)</f>
        <v>0</v>
      </c>
      <c r="DC67" s="278">
        <f>SUMIFS('B4-1销售回款【输入】'!DF$4:DF$123,'B4-1销售回款【输入】'!$C$4:$C$123,$C67,'B4-1销售回款【输入】'!$D$4:$D$123,$D67,'B4-1销售回款【输入】'!$E$4:$E$123,$E67,'B4-1销售回款【输入】'!$J$4:$J$123,$F67)</f>
        <v>0</v>
      </c>
      <c r="DD67" s="278">
        <f>SUMIFS('B4-1销售回款【输入】'!DG$4:DG$123,'B4-1销售回款【输入】'!$C$4:$C$123,$C67,'B4-1销售回款【输入】'!$D$4:$D$123,$D67,'B4-1销售回款【输入】'!$E$4:$E$123,$E67,'B4-1销售回款【输入】'!$J$4:$J$123,$F67)</f>
        <v>0</v>
      </c>
      <c r="DE67" s="278">
        <f>SUMIFS('B4-1销售回款【输入】'!DH$4:DH$123,'B4-1销售回款【输入】'!$C$4:$C$123,$C67,'B4-1销售回款【输入】'!$D$4:$D$123,$D67,'B4-1销售回款【输入】'!$E$4:$E$123,$E67,'B4-1销售回款【输入】'!$J$4:$J$123,$F67)</f>
        <v>0</v>
      </c>
      <c r="DF67" s="278">
        <f>SUMIFS('B4-1销售回款【输入】'!DI$4:DI$123,'B4-1销售回款【输入】'!$C$4:$C$123,$C67,'B4-1销售回款【输入】'!$D$4:$D$123,$D67,'B4-1销售回款【输入】'!$E$4:$E$123,$E67,'B4-1销售回款【输入】'!$J$4:$J$123,$F67)</f>
        <v>0</v>
      </c>
      <c r="DG67" s="278">
        <f>SUMIFS('B4-1销售回款【输入】'!DJ$4:DJ$123,'B4-1销售回款【输入】'!$C$4:$C$123,$C67,'B4-1销售回款【输入】'!$D$4:$D$123,$D67,'B4-1销售回款【输入】'!$E$4:$E$123,$E67,'B4-1销售回款【输入】'!$J$4:$J$123,$F67)</f>
        <v>0</v>
      </c>
      <c r="DH67" s="278">
        <f>SUMIFS('B4-1销售回款【输入】'!DK$4:DK$123,'B4-1销售回款【输入】'!$C$4:$C$123,$C67,'B4-1销售回款【输入】'!$D$4:$D$123,$D67,'B4-1销售回款【输入】'!$E$4:$E$123,$E67,'B4-1销售回款【输入】'!$J$4:$J$123,$F67)</f>
        <v>0</v>
      </c>
      <c r="DI67" s="278">
        <f>SUMIFS('B4-1销售回款【输入】'!DL$4:DL$123,'B4-1销售回款【输入】'!$C$4:$C$123,$C67,'B4-1销售回款【输入】'!$D$4:$D$123,$D67,'B4-1销售回款【输入】'!$E$4:$E$123,$E67,'B4-1销售回款【输入】'!$J$4:$J$123,$F67)</f>
        <v>0</v>
      </c>
      <c r="DJ67" s="278">
        <f>SUMIFS('B4-1销售回款【输入】'!DM$4:DM$123,'B4-1销售回款【输入】'!$C$4:$C$123,$C67,'B4-1销售回款【输入】'!$D$4:$D$123,$D67,'B4-1销售回款【输入】'!$E$4:$E$123,$E67,'B4-1销售回款【输入】'!$J$4:$J$123,$F67)</f>
        <v>0</v>
      </c>
      <c r="DK67" s="278">
        <f>SUMIFS('B4-1销售回款【输入】'!DN$4:DN$123,'B4-1销售回款【输入】'!$C$4:$C$123,$C67,'B4-1销售回款【输入】'!$D$4:$D$123,$D67,'B4-1销售回款【输入】'!$E$4:$E$123,$E67,'B4-1销售回款【输入】'!$J$4:$J$123,$F67)</f>
        <v>0</v>
      </c>
      <c r="DL67" s="278">
        <f>SUMIFS('B4-1销售回款【输入】'!DO$4:DO$123,'B4-1销售回款【输入】'!$C$4:$C$123,$C67,'B4-1销售回款【输入】'!$D$4:$D$123,$D67,'B4-1销售回款【输入】'!$E$4:$E$123,$E67,'B4-1销售回款【输入】'!$J$4:$J$123,$F67)</f>
        <v>0</v>
      </c>
      <c r="DM67" s="278">
        <f>SUMIFS('B4-1销售回款【输入】'!DP$4:DP$123,'B4-1销售回款【输入】'!$C$4:$C$123,$C67,'B4-1销售回款【输入】'!$D$4:$D$123,$D67,'B4-1销售回款【输入】'!$E$4:$E$123,$E67,'B4-1销售回款【输入】'!$J$4:$J$123,$F67)</f>
        <v>0</v>
      </c>
      <c r="DN67" s="278">
        <f>SUMIFS('B4-1销售回款【输入】'!DQ$4:DQ$123,'B4-1销售回款【输入】'!$C$4:$C$123,$C67,'B4-1销售回款【输入】'!$D$4:$D$123,$D67,'B4-1销售回款【输入】'!$E$4:$E$123,$E67,'B4-1销售回款【输入】'!$J$4:$J$123,$F67)</f>
        <v>0</v>
      </c>
      <c r="DO67" s="278">
        <f>SUMIFS('B4-1销售回款【输入】'!DR$4:DR$123,'B4-1销售回款【输入】'!$C$4:$C$123,$C67,'B4-1销售回款【输入】'!$D$4:$D$123,$D67,'B4-1销售回款【输入】'!$E$4:$E$123,$E67,'B4-1销售回款【输入】'!$J$4:$J$123,$F67)</f>
        <v>0</v>
      </c>
      <c r="DP67" s="278">
        <f>SUMIFS('B4-1销售回款【输入】'!DS$4:DS$123,'B4-1销售回款【输入】'!$C$4:$C$123,$C67,'B4-1销售回款【输入】'!$D$4:$D$123,$D67,'B4-1销售回款【输入】'!$E$4:$E$123,$E67,'B4-1销售回款【输入】'!$J$4:$J$123,$F67)</f>
        <v>0</v>
      </c>
      <c r="DQ67" s="278">
        <f>SUMIFS('B4-1销售回款【输入】'!DT$4:DT$123,'B4-1销售回款【输入】'!$C$4:$C$123,$C67,'B4-1销售回款【输入】'!$D$4:$D$123,$D67,'B4-1销售回款【输入】'!$E$4:$E$123,$E67,'B4-1销售回款【输入】'!$J$4:$J$123,$F67)</f>
        <v>0</v>
      </c>
      <c r="DR67" s="278">
        <f>SUMIFS('B4-1销售回款【输入】'!DU$4:DU$123,'B4-1销售回款【输入】'!$C$4:$C$123,$C67,'B4-1销售回款【输入】'!$D$4:$D$123,$D67,'B4-1销售回款【输入】'!$E$4:$E$123,$E67,'B4-1销售回款【输入】'!$J$4:$J$123,$F67)</f>
        <v>0</v>
      </c>
      <c r="DS67" s="278">
        <f>SUMIFS('B4-1销售回款【输入】'!DV$4:DV$123,'B4-1销售回款【输入】'!$C$4:$C$123,$C67,'B4-1销售回款【输入】'!$D$4:$D$123,$D67,'B4-1销售回款【输入】'!$E$4:$E$123,$E67,'B4-1销售回款【输入】'!$J$4:$J$123,$F67)</f>
        <v>0</v>
      </c>
      <c r="DT67" s="278">
        <f>SUMIFS('B4-1销售回款【输入】'!DW$4:DW$123,'B4-1销售回款【输入】'!$C$4:$C$123,$C67,'B4-1销售回款【输入】'!$D$4:$D$123,$D67,'B4-1销售回款【输入】'!$E$4:$E$123,$E67,'B4-1销售回款【输入】'!$J$4:$J$123,$F67)</f>
        <v>0</v>
      </c>
      <c r="DU67" s="278">
        <f>SUMIFS('B4-1销售回款【输入】'!DX$4:DX$123,'B4-1销售回款【输入】'!$C$4:$C$123,$C67,'B4-1销售回款【输入】'!$D$4:$D$123,$D67,'B4-1销售回款【输入】'!$E$4:$E$123,$E67,'B4-1销售回款【输入】'!$J$4:$J$123,$F67)</f>
        <v>0</v>
      </c>
      <c r="DV67" s="278">
        <f>SUMIFS('B4-1销售回款【输入】'!DY$4:DY$123,'B4-1销售回款【输入】'!$C$4:$C$123,$C67,'B4-1销售回款【输入】'!$D$4:$D$123,$D67,'B4-1销售回款【输入】'!$E$4:$E$123,$E67,'B4-1销售回款【输入】'!$J$4:$J$123,$F67)</f>
        <v>0</v>
      </c>
      <c r="DW67" s="278">
        <f>SUMIFS('B4-1销售回款【输入】'!DZ$4:DZ$123,'B4-1销售回款【输入】'!$C$4:$C$123,$C67,'B4-1销售回款【输入】'!$D$4:$D$123,$D67,'B4-1销售回款【输入】'!$E$4:$E$123,$E67,'B4-1销售回款【输入】'!$J$4:$J$123,$F67)</f>
        <v>0</v>
      </c>
      <c r="DX67" s="278">
        <f>SUMIFS('B4-1销售回款【输入】'!EA$4:EA$123,'B4-1销售回款【输入】'!$C$4:$C$123,$C67,'B4-1销售回款【输入】'!$D$4:$D$123,$D67,'B4-1销售回款【输入】'!$E$4:$E$123,$E67,'B4-1销售回款【输入】'!$J$4:$J$123,$F67)</f>
        <v>0</v>
      </c>
      <c r="DY67" s="278">
        <f>SUMIFS('B4-1销售回款【输入】'!EB$4:EB$123,'B4-1销售回款【输入】'!$C$4:$C$123,$C67,'B4-1销售回款【输入】'!$D$4:$D$123,$D67,'B4-1销售回款【输入】'!$E$4:$E$123,$E67,'B4-1销售回款【输入】'!$J$4:$J$123,$F67)</f>
        <v>0</v>
      </c>
      <c r="DZ67" s="278">
        <f>SUMIFS('B4-1销售回款【输入】'!EC$4:EC$123,'B4-1销售回款【输入】'!$C$4:$C$123,$C67,'B4-1销售回款【输入】'!$D$4:$D$123,$D67,'B4-1销售回款【输入】'!$E$4:$E$123,$E67,'B4-1销售回款【输入】'!$J$4:$J$123,$F67)</f>
        <v>0</v>
      </c>
      <c r="EA67" s="278">
        <f>SUMIFS('B4-1销售回款【输入】'!ED$4:ED$123,'B4-1销售回款【输入】'!$C$4:$C$123,$C67,'B4-1销售回款【输入】'!$D$4:$D$123,$D67,'B4-1销售回款【输入】'!$E$4:$E$123,$E67,'B4-1销售回款【输入】'!$J$4:$J$123,$F67)</f>
        <v>0</v>
      </c>
      <c r="EB67" s="278">
        <f>SUMIFS('B4-1销售回款【输入】'!EE$4:EE$123,'B4-1销售回款【输入】'!$C$4:$C$123,$C67,'B4-1销售回款【输入】'!$D$4:$D$123,$D67,'B4-1销售回款【输入】'!$E$4:$E$123,$E67,'B4-1销售回款【输入】'!$J$4:$J$123,$F67)</f>
        <v>0</v>
      </c>
      <c r="EC67" s="278">
        <f>SUMIFS('B4-1销售回款【输入】'!EF$4:EF$123,'B4-1销售回款【输入】'!$C$4:$C$123,$C67,'B4-1销售回款【输入】'!$D$4:$D$123,$D67,'B4-1销售回款【输入】'!$E$4:$E$123,$E67,'B4-1销售回款【输入】'!$J$4:$J$123,$F67)</f>
        <v>0</v>
      </c>
      <c r="ED67" s="280">
        <f>SUMIFS('B4-1销售回款【输入】'!EG$4:EG$123,'B4-1销售回款【输入】'!$C$4:$C$123,$C67,'B4-1销售回款【输入】'!$D$4:$D$123,$D67,'B4-1销售回款【输入】'!$E$4:$E$123,$E67,'B4-1销售回款【输入】'!$J$4:$J$123,$F67)</f>
        <v>0</v>
      </c>
    </row>
    <row r="68" spans="2:134" ht="16.05" customHeight="1" x14ac:dyDescent="0.25">
      <c r="B68" s="1043" t="str">
        <f>B67</f>
        <v/>
      </c>
      <c r="C68" s="159" t="str">
        <f>C67</f>
        <v/>
      </c>
      <c r="D68" s="159" t="str">
        <f t="shared" ref="D68:E83" si="939">D67</f>
        <v/>
      </c>
      <c r="E68" s="159" t="str">
        <f t="shared" si="939"/>
        <v/>
      </c>
      <c r="F68" s="149" t="s">
        <v>347</v>
      </c>
      <c r="G68" s="171" t="s">
        <v>353</v>
      </c>
      <c r="H68" s="992">
        <f>SUMIFS('B4-1销售回款【输入】'!L$4:L$123,'B4-1销售回款【输入】'!$C$4:$C$123,$C68,'B4-1销售回款【输入】'!$D$4:$D$123,$D68,'B4-1销售回款【输入】'!$E$4:$E$123,$E68,'B4-1销售回款【输入】'!$J$4:$J$123,$F68)</f>
        <v>0</v>
      </c>
      <c r="I68" s="282">
        <f t="shared" ref="I68:I70" si="940">J68-H68</f>
        <v>0</v>
      </c>
      <c r="J68" s="985">
        <f>SUM(V68:ED68)</f>
        <v>0</v>
      </c>
      <c r="K68" s="460">
        <f ca="1">SUM(OFFSET(V68,,,1,MATCH('B1-基本信息'!$C$12,$V$3:$ED$3,1)))</f>
        <v>0</v>
      </c>
      <c r="L68" s="283">
        <f t="shared" ref="L68" si="941">SUMIF($V$1:$ED$1,L$3,$V68:$ED68)</f>
        <v>0</v>
      </c>
      <c r="M68" s="282">
        <f t="shared" si="938"/>
        <v>0</v>
      </c>
      <c r="N68" s="282">
        <f t="shared" si="938"/>
        <v>0</v>
      </c>
      <c r="O68" s="282">
        <f t="shared" si="938"/>
        <v>0</v>
      </c>
      <c r="P68" s="282">
        <f t="shared" si="938"/>
        <v>0</v>
      </c>
      <c r="Q68" s="282">
        <f t="shared" si="938"/>
        <v>0</v>
      </c>
      <c r="R68" s="282">
        <f t="shared" si="938"/>
        <v>0</v>
      </c>
      <c r="S68" s="282">
        <f t="shared" si="938"/>
        <v>0</v>
      </c>
      <c r="T68" s="282">
        <f t="shared" si="938"/>
        <v>0</v>
      </c>
      <c r="U68" s="284">
        <f t="shared" si="938"/>
        <v>0</v>
      </c>
      <c r="V68" s="285">
        <f>SUMIFS('B4-1销售回款【输入】'!Y$4:Y$123,'B4-1销售回款【输入】'!$C$4:$C$123,$C68,'B4-1销售回款【输入】'!$D$4:$D$123,$D68,'B4-1销售回款【输入】'!$E$4:$E$123,$E68,'B4-1销售回款【输入】'!$J$4:$J$123,$F68)</f>
        <v>0</v>
      </c>
      <c r="W68" s="282">
        <f>SUMIFS('B4-1销售回款【输入】'!Z$4:Z$123,'B4-1销售回款【输入】'!$C$4:$C$123,$C68,'B4-1销售回款【输入】'!$D$4:$D$123,$D68,'B4-1销售回款【输入】'!$E$4:$E$123,$E68,'B4-1销售回款【输入】'!$J$4:$J$123,$F68)</f>
        <v>0</v>
      </c>
      <c r="X68" s="282">
        <f>SUMIFS('B4-1销售回款【输入】'!AA$4:AA$123,'B4-1销售回款【输入】'!$C$4:$C$123,$C68,'B4-1销售回款【输入】'!$D$4:$D$123,$D68,'B4-1销售回款【输入】'!$E$4:$E$123,$E68,'B4-1销售回款【输入】'!$J$4:$J$123,$F68)</f>
        <v>0</v>
      </c>
      <c r="Y68" s="282">
        <f>SUMIFS('B4-1销售回款【输入】'!AB$4:AB$123,'B4-1销售回款【输入】'!$C$4:$C$123,$C68,'B4-1销售回款【输入】'!$D$4:$D$123,$D68,'B4-1销售回款【输入】'!$E$4:$E$123,$E68,'B4-1销售回款【输入】'!$J$4:$J$123,$F68)</f>
        <v>0</v>
      </c>
      <c r="Z68" s="282">
        <f>SUMIFS('B4-1销售回款【输入】'!AC$4:AC$123,'B4-1销售回款【输入】'!$C$4:$C$123,$C68,'B4-1销售回款【输入】'!$D$4:$D$123,$D68,'B4-1销售回款【输入】'!$E$4:$E$123,$E68,'B4-1销售回款【输入】'!$J$4:$J$123,$F68)</f>
        <v>0</v>
      </c>
      <c r="AA68" s="282">
        <f>SUMIFS('B4-1销售回款【输入】'!AD$4:AD$123,'B4-1销售回款【输入】'!$C$4:$C$123,$C68,'B4-1销售回款【输入】'!$D$4:$D$123,$D68,'B4-1销售回款【输入】'!$E$4:$E$123,$E68,'B4-1销售回款【输入】'!$J$4:$J$123,$F68)</f>
        <v>0</v>
      </c>
      <c r="AB68" s="282">
        <f>SUMIFS('B4-1销售回款【输入】'!AE$4:AE$123,'B4-1销售回款【输入】'!$C$4:$C$123,$C68,'B4-1销售回款【输入】'!$D$4:$D$123,$D68,'B4-1销售回款【输入】'!$E$4:$E$123,$E68,'B4-1销售回款【输入】'!$J$4:$J$123,$F68)</f>
        <v>0</v>
      </c>
      <c r="AC68" s="282">
        <f>SUMIFS('B4-1销售回款【输入】'!AF$4:AF$123,'B4-1销售回款【输入】'!$C$4:$C$123,$C68,'B4-1销售回款【输入】'!$D$4:$D$123,$D68,'B4-1销售回款【输入】'!$E$4:$E$123,$E68,'B4-1销售回款【输入】'!$J$4:$J$123,$F68)</f>
        <v>0</v>
      </c>
      <c r="AD68" s="282">
        <f>SUMIFS('B4-1销售回款【输入】'!AG$4:AG$123,'B4-1销售回款【输入】'!$C$4:$C$123,$C68,'B4-1销售回款【输入】'!$D$4:$D$123,$D68,'B4-1销售回款【输入】'!$E$4:$E$123,$E68,'B4-1销售回款【输入】'!$J$4:$J$123,$F68)</f>
        <v>0</v>
      </c>
      <c r="AE68" s="282">
        <f>SUMIFS('B4-1销售回款【输入】'!AH$4:AH$123,'B4-1销售回款【输入】'!$C$4:$C$123,$C68,'B4-1销售回款【输入】'!$D$4:$D$123,$D68,'B4-1销售回款【输入】'!$E$4:$E$123,$E68,'B4-1销售回款【输入】'!$J$4:$J$123,$F68)</f>
        <v>0</v>
      </c>
      <c r="AF68" s="282">
        <f>SUMIFS('B4-1销售回款【输入】'!AI$4:AI$123,'B4-1销售回款【输入】'!$C$4:$C$123,$C68,'B4-1销售回款【输入】'!$D$4:$D$123,$D68,'B4-1销售回款【输入】'!$E$4:$E$123,$E68,'B4-1销售回款【输入】'!$J$4:$J$123,$F68)</f>
        <v>0</v>
      </c>
      <c r="AG68" s="282">
        <f>SUMIFS('B4-1销售回款【输入】'!AJ$4:AJ$123,'B4-1销售回款【输入】'!$C$4:$C$123,$C68,'B4-1销售回款【输入】'!$D$4:$D$123,$D68,'B4-1销售回款【输入】'!$E$4:$E$123,$E68,'B4-1销售回款【输入】'!$J$4:$J$123,$F68)</f>
        <v>0</v>
      </c>
      <c r="AH68" s="282">
        <f>SUMIFS('B4-1销售回款【输入】'!AK$4:AK$123,'B4-1销售回款【输入】'!$C$4:$C$123,$C68,'B4-1销售回款【输入】'!$D$4:$D$123,$D68,'B4-1销售回款【输入】'!$E$4:$E$123,$E68,'B4-1销售回款【输入】'!$J$4:$J$123,$F68)</f>
        <v>0</v>
      </c>
      <c r="AI68" s="282">
        <f>SUMIFS('B4-1销售回款【输入】'!AL$4:AL$123,'B4-1销售回款【输入】'!$C$4:$C$123,$C68,'B4-1销售回款【输入】'!$D$4:$D$123,$D68,'B4-1销售回款【输入】'!$E$4:$E$123,$E68,'B4-1销售回款【输入】'!$J$4:$J$123,$F68)</f>
        <v>0</v>
      </c>
      <c r="AJ68" s="282">
        <f>SUMIFS('B4-1销售回款【输入】'!AM$4:AM$123,'B4-1销售回款【输入】'!$C$4:$C$123,$C68,'B4-1销售回款【输入】'!$D$4:$D$123,$D68,'B4-1销售回款【输入】'!$E$4:$E$123,$E68,'B4-1销售回款【输入】'!$J$4:$J$123,$F68)</f>
        <v>0</v>
      </c>
      <c r="AK68" s="282">
        <f>SUMIFS('B4-1销售回款【输入】'!AN$4:AN$123,'B4-1销售回款【输入】'!$C$4:$C$123,$C68,'B4-1销售回款【输入】'!$D$4:$D$123,$D68,'B4-1销售回款【输入】'!$E$4:$E$123,$E68,'B4-1销售回款【输入】'!$J$4:$J$123,$F68)</f>
        <v>0</v>
      </c>
      <c r="AL68" s="282">
        <f>SUMIFS('B4-1销售回款【输入】'!AO$4:AO$123,'B4-1销售回款【输入】'!$C$4:$C$123,$C68,'B4-1销售回款【输入】'!$D$4:$D$123,$D68,'B4-1销售回款【输入】'!$E$4:$E$123,$E68,'B4-1销售回款【输入】'!$J$4:$J$123,$F68)</f>
        <v>0</v>
      </c>
      <c r="AM68" s="282">
        <f>SUMIFS('B4-1销售回款【输入】'!AP$4:AP$123,'B4-1销售回款【输入】'!$C$4:$C$123,$C68,'B4-1销售回款【输入】'!$D$4:$D$123,$D68,'B4-1销售回款【输入】'!$E$4:$E$123,$E68,'B4-1销售回款【输入】'!$J$4:$J$123,$F68)</f>
        <v>0</v>
      </c>
      <c r="AN68" s="282">
        <f>SUMIFS('B4-1销售回款【输入】'!AQ$4:AQ$123,'B4-1销售回款【输入】'!$C$4:$C$123,$C68,'B4-1销售回款【输入】'!$D$4:$D$123,$D68,'B4-1销售回款【输入】'!$E$4:$E$123,$E68,'B4-1销售回款【输入】'!$J$4:$J$123,$F68)</f>
        <v>0</v>
      </c>
      <c r="AO68" s="282">
        <f>SUMIFS('B4-1销售回款【输入】'!AR$4:AR$123,'B4-1销售回款【输入】'!$C$4:$C$123,$C68,'B4-1销售回款【输入】'!$D$4:$D$123,$D68,'B4-1销售回款【输入】'!$E$4:$E$123,$E68,'B4-1销售回款【输入】'!$J$4:$J$123,$F68)</f>
        <v>0</v>
      </c>
      <c r="AP68" s="282">
        <f>SUMIFS('B4-1销售回款【输入】'!AS$4:AS$123,'B4-1销售回款【输入】'!$C$4:$C$123,$C68,'B4-1销售回款【输入】'!$D$4:$D$123,$D68,'B4-1销售回款【输入】'!$E$4:$E$123,$E68,'B4-1销售回款【输入】'!$J$4:$J$123,$F68)</f>
        <v>0</v>
      </c>
      <c r="AQ68" s="282">
        <f>SUMIFS('B4-1销售回款【输入】'!AT$4:AT$123,'B4-1销售回款【输入】'!$C$4:$C$123,$C68,'B4-1销售回款【输入】'!$D$4:$D$123,$D68,'B4-1销售回款【输入】'!$E$4:$E$123,$E68,'B4-1销售回款【输入】'!$J$4:$J$123,$F68)</f>
        <v>0</v>
      </c>
      <c r="AR68" s="282">
        <f>SUMIFS('B4-1销售回款【输入】'!AU$4:AU$123,'B4-1销售回款【输入】'!$C$4:$C$123,$C68,'B4-1销售回款【输入】'!$D$4:$D$123,$D68,'B4-1销售回款【输入】'!$E$4:$E$123,$E68,'B4-1销售回款【输入】'!$J$4:$J$123,$F68)</f>
        <v>0</v>
      </c>
      <c r="AS68" s="282">
        <f>SUMIFS('B4-1销售回款【输入】'!AV$4:AV$123,'B4-1销售回款【输入】'!$C$4:$C$123,$C68,'B4-1销售回款【输入】'!$D$4:$D$123,$D68,'B4-1销售回款【输入】'!$E$4:$E$123,$E68,'B4-1销售回款【输入】'!$J$4:$J$123,$F68)</f>
        <v>0</v>
      </c>
      <c r="AT68" s="282">
        <f>SUMIFS('B4-1销售回款【输入】'!AW$4:AW$123,'B4-1销售回款【输入】'!$C$4:$C$123,$C68,'B4-1销售回款【输入】'!$D$4:$D$123,$D68,'B4-1销售回款【输入】'!$E$4:$E$123,$E68,'B4-1销售回款【输入】'!$J$4:$J$123,$F68)</f>
        <v>0</v>
      </c>
      <c r="AU68" s="282">
        <f>SUMIFS('B4-1销售回款【输入】'!AX$4:AX$123,'B4-1销售回款【输入】'!$C$4:$C$123,$C68,'B4-1销售回款【输入】'!$D$4:$D$123,$D68,'B4-1销售回款【输入】'!$E$4:$E$123,$E68,'B4-1销售回款【输入】'!$J$4:$J$123,$F68)</f>
        <v>0</v>
      </c>
      <c r="AV68" s="282">
        <f>SUMIFS('B4-1销售回款【输入】'!AY$4:AY$123,'B4-1销售回款【输入】'!$C$4:$C$123,$C68,'B4-1销售回款【输入】'!$D$4:$D$123,$D68,'B4-1销售回款【输入】'!$E$4:$E$123,$E68,'B4-1销售回款【输入】'!$J$4:$J$123,$F68)</f>
        <v>0</v>
      </c>
      <c r="AW68" s="282">
        <f>SUMIFS('B4-1销售回款【输入】'!AZ$4:AZ$123,'B4-1销售回款【输入】'!$C$4:$C$123,$C68,'B4-1销售回款【输入】'!$D$4:$D$123,$D68,'B4-1销售回款【输入】'!$E$4:$E$123,$E68,'B4-1销售回款【输入】'!$J$4:$J$123,$F68)</f>
        <v>0</v>
      </c>
      <c r="AX68" s="282">
        <f>SUMIFS('B4-1销售回款【输入】'!BA$4:BA$123,'B4-1销售回款【输入】'!$C$4:$C$123,$C68,'B4-1销售回款【输入】'!$D$4:$D$123,$D68,'B4-1销售回款【输入】'!$E$4:$E$123,$E68,'B4-1销售回款【输入】'!$J$4:$J$123,$F68)</f>
        <v>0</v>
      </c>
      <c r="AY68" s="282">
        <f>SUMIFS('B4-1销售回款【输入】'!BB$4:BB$123,'B4-1销售回款【输入】'!$C$4:$C$123,$C68,'B4-1销售回款【输入】'!$D$4:$D$123,$D68,'B4-1销售回款【输入】'!$E$4:$E$123,$E68,'B4-1销售回款【输入】'!$J$4:$J$123,$F68)</f>
        <v>0</v>
      </c>
      <c r="AZ68" s="282">
        <f>SUMIFS('B4-1销售回款【输入】'!BC$4:BC$123,'B4-1销售回款【输入】'!$C$4:$C$123,$C68,'B4-1销售回款【输入】'!$D$4:$D$123,$D68,'B4-1销售回款【输入】'!$E$4:$E$123,$E68,'B4-1销售回款【输入】'!$J$4:$J$123,$F68)</f>
        <v>0</v>
      </c>
      <c r="BA68" s="282">
        <f>SUMIFS('B4-1销售回款【输入】'!BD$4:BD$123,'B4-1销售回款【输入】'!$C$4:$C$123,$C68,'B4-1销售回款【输入】'!$D$4:$D$123,$D68,'B4-1销售回款【输入】'!$E$4:$E$123,$E68,'B4-1销售回款【输入】'!$J$4:$J$123,$F68)</f>
        <v>0</v>
      </c>
      <c r="BB68" s="282">
        <f>SUMIFS('B4-1销售回款【输入】'!BE$4:BE$123,'B4-1销售回款【输入】'!$C$4:$C$123,$C68,'B4-1销售回款【输入】'!$D$4:$D$123,$D68,'B4-1销售回款【输入】'!$E$4:$E$123,$E68,'B4-1销售回款【输入】'!$J$4:$J$123,$F68)</f>
        <v>0</v>
      </c>
      <c r="BC68" s="282">
        <f>SUMIFS('B4-1销售回款【输入】'!BF$4:BF$123,'B4-1销售回款【输入】'!$C$4:$C$123,$C68,'B4-1销售回款【输入】'!$D$4:$D$123,$D68,'B4-1销售回款【输入】'!$E$4:$E$123,$E68,'B4-1销售回款【输入】'!$J$4:$J$123,$F68)</f>
        <v>0</v>
      </c>
      <c r="BD68" s="282">
        <f>SUMIFS('B4-1销售回款【输入】'!BG$4:BG$123,'B4-1销售回款【输入】'!$C$4:$C$123,$C68,'B4-1销售回款【输入】'!$D$4:$D$123,$D68,'B4-1销售回款【输入】'!$E$4:$E$123,$E68,'B4-1销售回款【输入】'!$J$4:$J$123,$F68)</f>
        <v>0</v>
      </c>
      <c r="BE68" s="282">
        <f>SUMIFS('B4-1销售回款【输入】'!BH$4:BH$123,'B4-1销售回款【输入】'!$C$4:$C$123,$C68,'B4-1销售回款【输入】'!$D$4:$D$123,$D68,'B4-1销售回款【输入】'!$E$4:$E$123,$E68,'B4-1销售回款【输入】'!$J$4:$J$123,$F68)</f>
        <v>0</v>
      </c>
      <c r="BF68" s="282">
        <f>SUMIFS('B4-1销售回款【输入】'!BI$4:BI$123,'B4-1销售回款【输入】'!$C$4:$C$123,$C68,'B4-1销售回款【输入】'!$D$4:$D$123,$D68,'B4-1销售回款【输入】'!$E$4:$E$123,$E68,'B4-1销售回款【输入】'!$J$4:$J$123,$F68)</f>
        <v>0</v>
      </c>
      <c r="BG68" s="282">
        <f>SUMIFS('B4-1销售回款【输入】'!BJ$4:BJ$123,'B4-1销售回款【输入】'!$C$4:$C$123,$C68,'B4-1销售回款【输入】'!$D$4:$D$123,$D68,'B4-1销售回款【输入】'!$E$4:$E$123,$E68,'B4-1销售回款【输入】'!$J$4:$J$123,$F68)</f>
        <v>0</v>
      </c>
      <c r="BH68" s="282">
        <f>SUMIFS('B4-1销售回款【输入】'!BK$4:BK$123,'B4-1销售回款【输入】'!$C$4:$C$123,$C68,'B4-1销售回款【输入】'!$D$4:$D$123,$D68,'B4-1销售回款【输入】'!$E$4:$E$123,$E68,'B4-1销售回款【输入】'!$J$4:$J$123,$F68)</f>
        <v>0</v>
      </c>
      <c r="BI68" s="282">
        <f>SUMIFS('B4-1销售回款【输入】'!BL$4:BL$123,'B4-1销售回款【输入】'!$C$4:$C$123,$C68,'B4-1销售回款【输入】'!$D$4:$D$123,$D68,'B4-1销售回款【输入】'!$E$4:$E$123,$E68,'B4-1销售回款【输入】'!$J$4:$J$123,$F68)</f>
        <v>0</v>
      </c>
      <c r="BJ68" s="282">
        <f>SUMIFS('B4-1销售回款【输入】'!BM$4:BM$123,'B4-1销售回款【输入】'!$C$4:$C$123,$C68,'B4-1销售回款【输入】'!$D$4:$D$123,$D68,'B4-1销售回款【输入】'!$E$4:$E$123,$E68,'B4-1销售回款【输入】'!$J$4:$J$123,$F68)</f>
        <v>0</v>
      </c>
      <c r="BK68" s="282">
        <f>SUMIFS('B4-1销售回款【输入】'!BN$4:BN$123,'B4-1销售回款【输入】'!$C$4:$C$123,$C68,'B4-1销售回款【输入】'!$D$4:$D$123,$D68,'B4-1销售回款【输入】'!$E$4:$E$123,$E68,'B4-1销售回款【输入】'!$J$4:$J$123,$F68)</f>
        <v>0</v>
      </c>
      <c r="BL68" s="282">
        <f>SUMIFS('B4-1销售回款【输入】'!BO$4:BO$123,'B4-1销售回款【输入】'!$C$4:$C$123,$C68,'B4-1销售回款【输入】'!$D$4:$D$123,$D68,'B4-1销售回款【输入】'!$E$4:$E$123,$E68,'B4-1销售回款【输入】'!$J$4:$J$123,$F68)</f>
        <v>0</v>
      </c>
      <c r="BM68" s="282">
        <f>SUMIFS('B4-1销售回款【输入】'!BP$4:BP$123,'B4-1销售回款【输入】'!$C$4:$C$123,$C68,'B4-1销售回款【输入】'!$D$4:$D$123,$D68,'B4-1销售回款【输入】'!$E$4:$E$123,$E68,'B4-1销售回款【输入】'!$J$4:$J$123,$F68)</f>
        <v>0</v>
      </c>
      <c r="BN68" s="282">
        <f>SUMIFS('B4-1销售回款【输入】'!BQ$4:BQ$123,'B4-1销售回款【输入】'!$C$4:$C$123,$C68,'B4-1销售回款【输入】'!$D$4:$D$123,$D68,'B4-1销售回款【输入】'!$E$4:$E$123,$E68,'B4-1销售回款【输入】'!$J$4:$J$123,$F68)</f>
        <v>0</v>
      </c>
      <c r="BO68" s="282">
        <f>SUMIFS('B4-1销售回款【输入】'!BR$4:BR$123,'B4-1销售回款【输入】'!$C$4:$C$123,$C68,'B4-1销售回款【输入】'!$D$4:$D$123,$D68,'B4-1销售回款【输入】'!$E$4:$E$123,$E68,'B4-1销售回款【输入】'!$J$4:$J$123,$F68)</f>
        <v>0</v>
      </c>
      <c r="BP68" s="282">
        <f>SUMIFS('B4-1销售回款【输入】'!BS$4:BS$123,'B4-1销售回款【输入】'!$C$4:$C$123,$C68,'B4-1销售回款【输入】'!$D$4:$D$123,$D68,'B4-1销售回款【输入】'!$E$4:$E$123,$E68,'B4-1销售回款【输入】'!$J$4:$J$123,$F68)</f>
        <v>0</v>
      </c>
      <c r="BQ68" s="282">
        <f>SUMIFS('B4-1销售回款【输入】'!BT$4:BT$123,'B4-1销售回款【输入】'!$C$4:$C$123,$C68,'B4-1销售回款【输入】'!$D$4:$D$123,$D68,'B4-1销售回款【输入】'!$E$4:$E$123,$E68,'B4-1销售回款【输入】'!$J$4:$J$123,$F68)</f>
        <v>0</v>
      </c>
      <c r="BR68" s="282">
        <f>SUMIFS('B4-1销售回款【输入】'!BU$4:BU$123,'B4-1销售回款【输入】'!$C$4:$C$123,$C68,'B4-1销售回款【输入】'!$D$4:$D$123,$D68,'B4-1销售回款【输入】'!$E$4:$E$123,$E68,'B4-1销售回款【输入】'!$J$4:$J$123,$F68)</f>
        <v>0</v>
      </c>
      <c r="BS68" s="282">
        <f>SUMIFS('B4-1销售回款【输入】'!BV$4:BV$123,'B4-1销售回款【输入】'!$C$4:$C$123,$C68,'B4-1销售回款【输入】'!$D$4:$D$123,$D68,'B4-1销售回款【输入】'!$E$4:$E$123,$E68,'B4-1销售回款【输入】'!$J$4:$J$123,$F68)</f>
        <v>0</v>
      </c>
      <c r="BT68" s="282">
        <f>SUMIFS('B4-1销售回款【输入】'!BW$4:BW$123,'B4-1销售回款【输入】'!$C$4:$C$123,$C68,'B4-1销售回款【输入】'!$D$4:$D$123,$D68,'B4-1销售回款【输入】'!$E$4:$E$123,$E68,'B4-1销售回款【输入】'!$J$4:$J$123,$F68)</f>
        <v>0</v>
      </c>
      <c r="BU68" s="282">
        <f>SUMIFS('B4-1销售回款【输入】'!BX$4:BX$123,'B4-1销售回款【输入】'!$C$4:$C$123,$C68,'B4-1销售回款【输入】'!$D$4:$D$123,$D68,'B4-1销售回款【输入】'!$E$4:$E$123,$E68,'B4-1销售回款【输入】'!$J$4:$J$123,$F68)</f>
        <v>0</v>
      </c>
      <c r="BV68" s="282">
        <f>SUMIFS('B4-1销售回款【输入】'!BY$4:BY$123,'B4-1销售回款【输入】'!$C$4:$C$123,$C68,'B4-1销售回款【输入】'!$D$4:$D$123,$D68,'B4-1销售回款【输入】'!$E$4:$E$123,$E68,'B4-1销售回款【输入】'!$J$4:$J$123,$F68)</f>
        <v>0</v>
      </c>
      <c r="BW68" s="282">
        <f>SUMIFS('B4-1销售回款【输入】'!BZ$4:BZ$123,'B4-1销售回款【输入】'!$C$4:$C$123,$C68,'B4-1销售回款【输入】'!$D$4:$D$123,$D68,'B4-1销售回款【输入】'!$E$4:$E$123,$E68,'B4-1销售回款【输入】'!$J$4:$J$123,$F68)</f>
        <v>0</v>
      </c>
      <c r="BX68" s="282">
        <f>SUMIFS('B4-1销售回款【输入】'!CA$4:CA$123,'B4-1销售回款【输入】'!$C$4:$C$123,$C68,'B4-1销售回款【输入】'!$D$4:$D$123,$D68,'B4-1销售回款【输入】'!$E$4:$E$123,$E68,'B4-1销售回款【输入】'!$J$4:$J$123,$F68)</f>
        <v>0</v>
      </c>
      <c r="BY68" s="282">
        <f>SUMIFS('B4-1销售回款【输入】'!CB$4:CB$123,'B4-1销售回款【输入】'!$C$4:$C$123,$C68,'B4-1销售回款【输入】'!$D$4:$D$123,$D68,'B4-1销售回款【输入】'!$E$4:$E$123,$E68,'B4-1销售回款【输入】'!$J$4:$J$123,$F68)</f>
        <v>0</v>
      </c>
      <c r="BZ68" s="282">
        <f>SUMIFS('B4-1销售回款【输入】'!CC$4:CC$123,'B4-1销售回款【输入】'!$C$4:$C$123,$C68,'B4-1销售回款【输入】'!$D$4:$D$123,$D68,'B4-1销售回款【输入】'!$E$4:$E$123,$E68,'B4-1销售回款【输入】'!$J$4:$J$123,$F68)</f>
        <v>0</v>
      </c>
      <c r="CA68" s="282">
        <f>SUMIFS('B4-1销售回款【输入】'!CD$4:CD$123,'B4-1销售回款【输入】'!$C$4:$C$123,$C68,'B4-1销售回款【输入】'!$D$4:$D$123,$D68,'B4-1销售回款【输入】'!$E$4:$E$123,$E68,'B4-1销售回款【输入】'!$J$4:$J$123,$F68)</f>
        <v>0</v>
      </c>
      <c r="CB68" s="282">
        <f>SUMIFS('B4-1销售回款【输入】'!CE$4:CE$123,'B4-1销售回款【输入】'!$C$4:$C$123,$C68,'B4-1销售回款【输入】'!$D$4:$D$123,$D68,'B4-1销售回款【输入】'!$E$4:$E$123,$E68,'B4-1销售回款【输入】'!$J$4:$J$123,$F68)</f>
        <v>0</v>
      </c>
      <c r="CC68" s="282">
        <f>SUMIFS('B4-1销售回款【输入】'!CF$4:CF$123,'B4-1销售回款【输入】'!$C$4:$C$123,$C68,'B4-1销售回款【输入】'!$D$4:$D$123,$D68,'B4-1销售回款【输入】'!$E$4:$E$123,$E68,'B4-1销售回款【输入】'!$J$4:$J$123,$F68)</f>
        <v>0</v>
      </c>
      <c r="CD68" s="282">
        <f>SUMIFS('B4-1销售回款【输入】'!CG$4:CG$123,'B4-1销售回款【输入】'!$C$4:$C$123,$C68,'B4-1销售回款【输入】'!$D$4:$D$123,$D68,'B4-1销售回款【输入】'!$E$4:$E$123,$E68,'B4-1销售回款【输入】'!$J$4:$J$123,$F68)</f>
        <v>0</v>
      </c>
      <c r="CE68" s="282">
        <f>SUMIFS('B4-1销售回款【输入】'!CH$4:CH$123,'B4-1销售回款【输入】'!$C$4:$C$123,$C68,'B4-1销售回款【输入】'!$D$4:$D$123,$D68,'B4-1销售回款【输入】'!$E$4:$E$123,$E68,'B4-1销售回款【输入】'!$J$4:$J$123,$F68)</f>
        <v>0</v>
      </c>
      <c r="CF68" s="282">
        <f>SUMIFS('B4-1销售回款【输入】'!CI$4:CI$123,'B4-1销售回款【输入】'!$C$4:$C$123,$C68,'B4-1销售回款【输入】'!$D$4:$D$123,$D68,'B4-1销售回款【输入】'!$E$4:$E$123,$E68,'B4-1销售回款【输入】'!$J$4:$J$123,$F68)</f>
        <v>0</v>
      </c>
      <c r="CG68" s="282">
        <f>SUMIFS('B4-1销售回款【输入】'!CJ$4:CJ$123,'B4-1销售回款【输入】'!$C$4:$C$123,$C68,'B4-1销售回款【输入】'!$D$4:$D$123,$D68,'B4-1销售回款【输入】'!$E$4:$E$123,$E68,'B4-1销售回款【输入】'!$J$4:$J$123,$F68)</f>
        <v>0</v>
      </c>
      <c r="CH68" s="282">
        <f>SUMIFS('B4-1销售回款【输入】'!CK$4:CK$123,'B4-1销售回款【输入】'!$C$4:$C$123,$C68,'B4-1销售回款【输入】'!$D$4:$D$123,$D68,'B4-1销售回款【输入】'!$E$4:$E$123,$E68,'B4-1销售回款【输入】'!$J$4:$J$123,$F68)</f>
        <v>0</v>
      </c>
      <c r="CI68" s="282">
        <f>SUMIFS('B4-1销售回款【输入】'!CL$4:CL$123,'B4-1销售回款【输入】'!$C$4:$C$123,$C68,'B4-1销售回款【输入】'!$D$4:$D$123,$D68,'B4-1销售回款【输入】'!$E$4:$E$123,$E68,'B4-1销售回款【输入】'!$J$4:$J$123,$F68)</f>
        <v>0</v>
      </c>
      <c r="CJ68" s="282">
        <f>SUMIFS('B4-1销售回款【输入】'!CM$4:CM$123,'B4-1销售回款【输入】'!$C$4:$C$123,$C68,'B4-1销售回款【输入】'!$D$4:$D$123,$D68,'B4-1销售回款【输入】'!$E$4:$E$123,$E68,'B4-1销售回款【输入】'!$J$4:$J$123,$F68)</f>
        <v>0</v>
      </c>
      <c r="CK68" s="282">
        <f>SUMIFS('B4-1销售回款【输入】'!CN$4:CN$123,'B4-1销售回款【输入】'!$C$4:$C$123,$C68,'B4-1销售回款【输入】'!$D$4:$D$123,$D68,'B4-1销售回款【输入】'!$E$4:$E$123,$E68,'B4-1销售回款【输入】'!$J$4:$J$123,$F68)</f>
        <v>0</v>
      </c>
      <c r="CL68" s="282">
        <f>SUMIFS('B4-1销售回款【输入】'!CO$4:CO$123,'B4-1销售回款【输入】'!$C$4:$C$123,$C68,'B4-1销售回款【输入】'!$D$4:$D$123,$D68,'B4-1销售回款【输入】'!$E$4:$E$123,$E68,'B4-1销售回款【输入】'!$J$4:$J$123,$F68)</f>
        <v>0</v>
      </c>
      <c r="CM68" s="282">
        <f>SUMIFS('B4-1销售回款【输入】'!CP$4:CP$123,'B4-1销售回款【输入】'!$C$4:$C$123,$C68,'B4-1销售回款【输入】'!$D$4:$D$123,$D68,'B4-1销售回款【输入】'!$E$4:$E$123,$E68,'B4-1销售回款【输入】'!$J$4:$J$123,$F68)</f>
        <v>0</v>
      </c>
      <c r="CN68" s="282">
        <f>SUMIFS('B4-1销售回款【输入】'!CQ$4:CQ$123,'B4-1销售回款【输入】'!$C$4:$C$123,$C68,'B4-1销售回款【输入】'!$D$4:$D$123,$D68,'B4-1销售回款【输入】'!$E$4:$E$123,$E68,'B4-1销售回款【输入】'!$J$4:$J$123,$F68)</f>
        <v>0</v>
      </c>
      <c r="CO68" s="282">
        <f>SUMIFS('B4-1销售回款【输入】'!CR$4:CR$123,'B4-1销售回款【输入】'!$C$4:$C$123,$C68,'B4-1销售回款【输入】'!$D$4:$D$123,$D68,'B4-1销售回款【输入】'!$E$4:$E$123,$E68,'B4-1销售回款【输入】'!$J$4:$J$123,$F68)</f>
        <v>0</v>
      </c>
      <c r="CP68" s="282">
        <f>SUMIFS('B4-1销售回款【输入】'!CS$4:CS$123,'B4-1销售回款【输入】'!$C$4:$C$123,$C68,'B4-1销售回款【输入】'!$D$4:$D$123,$D68,'B4-1销售回款【输入】'!$E$4:$E$123,$E68,'B4-1销售回款【输入】'!$J$4:$J$123,$F68)</f>
        <v>0</v>
      </c>
      <c r="CQ68" s="282">
        <f>SUMIFS('B4-1销售回款【输入】'!CT$4:CT$123,'B4-1销售回款【输入】'!$C$4:$C$123,$C68,'B4-1销售回款【输入】'!$D$4:$D$123,$D68,'B4-1销售回款【输入】'!$E$4:$E$123,$E68,'B4-1销售回款【输入】'!$J$4:$J$123,$F68)</f>
        <v>0</v>
      </c>
      <c r="CR68" s="282">
        <f>SUMIFS('B4-1销售回款【输入】'!CU$4:CU$123,'B4-1销售回款【输入】'!$C$4:$C$123,$C68,'B4-1销售回款【输入】'!$D$4:$D$123,$D68,'B4-1销售回款【输入】'!$E$4:$E$123,$E68,'B4-1销售回款【输入】'!$J$4:$J$123,$F68)</f>
        <v>0</v>
      </c>
      <c r="CS68" s="282">
        <f>SUMIFS('B4-1销售回款【输入】'!CV$4:CV$123,'B4-1销售回款【输入】'!$C$4:$C$123,$C68,'B4-1销售回款【输入】'!$D$4:$D$123,$D68,'B4-1销售回款【输入】'!$E$4:$E$123,$E68,'B4-1销售回款【输入】'!$J$4:$J$123,$F68)</f>
        <v>0</v>
      </c>
      <c r="CT68" s="282">
        <f>SUMIFS('B4-1销售回款【输入】'!CW$4:CW$123,'B4-1销售回款【输入】'!$C$4:$C$123,$C68,'B4-1销售回款【输入】'!$D$4:$D$123,$D68,'B4-1销售回款【输入】'!$E$4:$E$123,$E68,'B4-1销售回款【输入】'!$J$4:$J$123,$F68)</f>
        <v>0</v>
      </c>
      <c r="CU68" s="282">
        <f>SUMIFS('B4-1销售回款【输入】'!CX$4:CX$123,'B4-1销售回款【输入】'!$C$4:$C$123,$C68,'B4-1销售回款【输入】'!$D$4:$D$123,$D68,'B4-1销售回款【输入】'!$E$4:$E$123,$E68,'B4-1销售回款【输入】'!$J$4:$J$123,$F68)</f>
        <v>0</v>
      </c>
      <c r="CV68" s="282">
        <f>SUMIFS('B4-1销售回款【输入】'!CY$4:CY$123,'B4-1销售回款【输入】'!$C$4:$C$123,$C68,'B4-1销售回款【输入】'!$D$4:$D$123,$D68,'B4-1销售回款【输入】'!$E$4:$E$123,$E68,'B4-1销售回款【输入】'!$J$4:$J$123,$F68)</f>
        <v>0</v>
      </c>
      <c r="CW68" s="282">
        <f>SUMIFS('B4-1销售回款【输入】'!CZ$4:CZ$123,'B4-1销售回款【输入】'!$C$4:$C$123,$C68,'B4-1销售回款【输入】'!$D$4:$D$123,$D68,'B4-1销售回款【输入】'!$E$4:$E$123,$E68,'B4-1销售回款【输入】'!$J$4:$J$123,$F68)</f>
        <v>0</v>
      </c>
      <c r="CX68" s="282">
        <f>SUMIFS('B4-1销售回款【输入】'!DA$4:DA$123,'B4-1销售回款【输入】'!$C$4:$C$123,$C68,'B4-1销售回款【输入】'!$D$4:$D$123,$D68,'B4-1销售回款【输入】'!$E$4:$E$123,$E68,'B4-1销售回款【输入】'!$J$4:$J$123,$F68)</f>
        <v>0</v>
      </c>
      <c r="CY68" s="282">
        <f>SUMIFS('B4-1销售回款【输入】'!DB$4:DB$123,'B4-1销售回款【输入】'!$C$4:$C$123,$C68,'B4-1销售回款【输入】'!$D$4:$D$123,$D68,'B4-1销售回款【输入】'!$E$4:$E$123,$E68,'B4-1销售回款【输入】'!$J$4:$J$123,$F68)</f>
        <v>0</v>
      </c>
      <c r="CZ68" s="282">
        <f>SUMIFS('B4-1销售回款【输入】'!DC$4:DC$123,'B4-1销售回款【输入】'!$C$4:$C$123,$C68,'B4-1销售回款【输入】'!$D$4:$D$123,$D68,'B4-1销售回款【输入】'!$E$4:$E$123,$E68,'B4-1销售回款【输入】'!$J$4:$J$123,$F68)</f>
        <v>0</v>
      </c>
      <c r="DA68" s="282">
        <f>SUMIFS('B4-1销售回款【输入】'!DD$4:DD$123,'B4-1销售回款【输入】'!$C$4:$C$123,$C68,'B4-1销售回款【输入】'!$D$4:$D$123,$D68,'B4-1销售回款【输入】'!$E$4:$E$123,$E68,'B4-1销售回款【输入】'!$J$4:$J$123,$F68)</f>
        <v>0</v>
      </c>
      <c r="DB68" s="282">
        <f>SUMIFS('B4-1销售回款【输入】'!DE$4:DE$123,'B4-1销售回款【输入】'!$C$4:$C$123,$C68,'B4-1销售回款【输入】'!$D$4:$D$123,$D68,'B4-1销售回款【输入】'!$E$4:$E$123,$E68,'B4-1销售回款【输入】'!$J$4:$J$123,$F68)</f>
        <v>0</v>
      </c>
      <c r="DC68" s="282">
        <f>SUMIFS('B4-1销售回款【输入】'!DF$4:DF$123,'B4-1销售回款【输入】'!$C$4:$C$123,$C68,'B4-1销售回款【输入】'!$D$4:$D$123,$D68,'B4-1销售回款【输入】'!$E$4:$E$123,$E68,'B4-1销售回款【输入】'!$J$4:$J$123,$F68)</f>
        <v>0</v>
      </c>
      <c r="DD68" s="282">
        <f>SUMIFS('B4-1销售回款【输入】'!DG$4:DG$123,'B4-1销售回款【输入】'!$C$4:$C$123,$C68,'B4-1销售回款【输入】'!$D$4:$D$123,$D68,'B4-1销售回款【输入】'!$E$4:$E$123,$E68,'B4-1销售回款【输入】'!$J$4:$J$123,$F68)</f>
        <v>0</v>
      </c>
      <c r="DE68" s="282">
        <f>SUMIFS('B4-1销售回款【输入】'!DH$4:DH$123,'B4-1销售回款【输入】'!$C$4:$C$123,$C68,'B4-1销售回款【输入】'!$D$4:$D$123,$D68,'B4-1销售回款【输入】'!$E$4:$E$123,$E68,'B4-1销售回款【输入】'!$J$4:$J$123,$F68)</f>
        <v>0</v>
      </c>
      <c r="DF68" s="282">
        <f>SUMIFS('B4-1销售回款【输入】'!DI$4:DI$123,'B4-1销售回款【输入】'!$C$4:$C$123,$C68,'B4-1销售回款【输入】'!$D$4:$D$123,$D68,'B4-1销售回款【输入】'!$E$4:$E$123,$E68,'B4-1销售回款【输入】'!$J$4:$J$123,$F68)</f>
        <v>0</v>
      </c>
      <c r="DG68" s="282">
        <f>SUMIFS('B4-1销售回款【输入】'!DJ$4:DJ$123,'B4-1销售回款【输入】'!$C$4:$C$123,$C68,'B4-1销售回款【输入】'!$D$4:$D$123,$D68,'B4-1销售回款【输入】'!$E$4:$E$123,$E68,'B4-1销售回款【输入】'!$J$4:$J$123,$F68)</f>
        <v>0</v>
      </c>
      <c r="DH68" s="282">
        <f>SUMIFS('B4-1销售回款【输入】'!DK$4:DK$123,'B4-1销售回款【输入】'!$C$4:$C$123,$C68,'B4-1销售回款【输入】'!$D$4:$D$123,$D68,'B4-1销售回款【输入】'!$E$4:$E$123,$E68,'B4-1销售回款【输入】'!$J$4:$J$123,$F68)</f>
        <v>0</v>
      </c>
      <c r="DI68" s="282">
        <f>SUMIFS('B4-1销售回款【输入】'!DL$4:DL$123,'B4-1销售回款【输入】'!$C$4:$C$123,$C68,'B4-1销售回款【输入】'!$D$4:$D$123,$D68,'B4-1销售回款【输入】'!$E$4:$E$123,$E68,'B4-1销售回款【输入】'!$J$4:$J$123,$F68)</f>
        <v>0</v>
      </c>
      <c r="DJ68" s="282">
        <f>SUMIFS('B4-1销售回款【输入】'!DM$4:DM$123,'B4-1销售回款【输入】'!$C$4:$C$123,$C68,'B4-1销售回款【输入】'!$D$4:$D$123,$D68,'B4-1销售回款【输入】'!$E$4:$E$123,$E68,'B4-1销售回款【输入】'!$J$4:$J$123,$F68)</f>
        <v>0</v>
      </c>
      <c r="DK68" s="282">
        <f>SUMIFS('B4-1销售回款【输入】'!DN$4:DN$123,'B4-1销售回款【输入】'!$C$4:$C$123,$C68,'B4-1销售回款【输入】'!$D$4:$D$123,$D68,'B4-1销售回款【输入】'!$E$4:$E$123,$E68,'B4-1销售回款【输入】'!$J$4:$J$123,$F68)</f>
        <v>0</v>
      </c>
      <c r="DL68" s="282">
        <f>SUMIFS('B4-1销售回款【输入】'!DO$4:DO$123,'B4-1销售回款【输入】'!$C$4:$C$123,$C68,'B4-1销售回款【输入】'!$D$4:$D$123,$D68,'B4-1销售回款【输入】'!$E$4:$E$123,$E68,'B4-1销售回款【输入】'!$J$4:$J$123,$F68)</f>
        <v>0</v>
      </c>
      <c r="DM68" s="282">
        <f>SUMIFS('B4-1销售回款【输入】'!DP$4:DP$123,'B4-1销售回款【输入】'!$C$4:$C$123,$C68,'B4-1销售回款【输入】'!$D$4:$D$123,$D68,'B4-1销售回款【输入】'!$E$4:$E$123,$E68,'B4-1销售回款【输入】'!$J$4:$J$123,$F68)</f>
        <v>0</v>
      </c>
      <c r="DN68" s="282">
        <f>SUMIFS('B4-1销售回款【输入】'!DQ$4:DQ$123,'B4-1销售回款【输入】'!$C$4:$C$123,$C68,'B4-1销售回款【输入】'!$D$4:$D$123,$D68,'B4-1销售回款【输入】'!$E$4:$E$123,$E68,'B4-1销售回款【输入】'!$J$4:$J$123,$F68)</f>
        <v>0</v>
      </c>
      <c r="DO68" s="282">
        <f>SUMIFS('B4-1销售回款【输入】'!DR$4:DR$123,'B4-1销售回款【输入】'!$C$4:$C$123,$C68,'B4-1销售回款【输入】'!$D$4:$D$123,$D68,'B4-1销售回款【输入】'!$E$4:$E$123,$E68,'B4-1销售回款【输入】'!$J$4:$J$123,$F68)</f>
        <v>0</v>
      </c>
      <c r="DP68" s="282">
        <f>SUMIFS('B4-1销售回款【输入】'!DS$4:DS$123,'B4-1销售回款【输入】'!$C$4:$C$123,$C68,'B4-1销售回款【输入】'!$D$4:$D$123,$D68,'B4-1销售回款【输入】'!$E$4:$E$123,$E68,'B4-1销售回款【输入】'!$J$4:$J$123,$F68)</f>
        <v>0</v>
      </c>
      <c r="DQ68" s="282">
        <f>SUMIFS('B4-1销售回款【输入】'!DT$4:DT$123,'B4-1销售回款【输入】'!$C$4:$C$123,$C68,'B4-1销售回款【输入】'!$D$4:$D$123,$D68,'B4-1销售回款【输入】'!$E$4:$E$123,$E68,'B4-1销售回款【输入】'!$J$4:$J$123,$F68)</f>
        <v>0</v>
      </c>
      <c r="DR68" s="282">
        <f>SUMIFS('B4-1销售回款【输入】'!DU$4:DU$123,'B4-1销售回款【输入】'!$C$4:$C$123,$C68,'B4-1销售回款【输入】'!$D$4:$D$123,$D68,'B4-1销售回款【输入】'!$E$4:$E$123,$E68,'B4-1销售回款【输入】'!$J$4:$J$123,$F68)</f>
        <v>0</v>
      </c>
      <c r="DS68" s="282">
        <f>SUMIFS('B4-1销售回款【输入】'!DV$4:DV$123,'B4-1销售回款【输入】'!$C$4:$C$123,$C68,'B4-1销售回款【输入】'!$D$4:$D$123,$D68,'B4-1销售回款【输入】'!$E$4:$E$123,$E68,'B4-1销售回款【输入】'!$J$4:$J$123,$F68)</f>
        <v>0</v>
      </c>
      <c r="DT68" s="282">
        <f>SUMIFS('B4-1销售回款【输入】'!DW$4:DW$123,'B4-1销售回款【输入】'!$C$4:$C$123,$C68,'B4-1销售回款【输入】'!$D$4:$D$123,$D68,'B4-1销售回款【输入】'!$E$4:$E$123,$E68,'B4-1销售回款【输入】'!$J$4:$J$123,$F68)</f>
        <v>0</v>
      </c>
      <c r="DU68" s="282">
        <f>SUMIFS('B4-1销售回款【输入】'!DX$4:DX$123,'B4-1销售回款【输入】'!$C$4:$C$123,$C68,'B4-1销售回款【输入】'!$D$4:$D$123,$D68,'B4-1销售回款【输入】'!$E$4:$E$123,$E68,'B4-1销售回款【输入】'!$J$4:$J$123,$F68)</f>
        <v>0</v>
      </c>
      <c r="DV68" s="282">
        <f>SUMIFS('B4-1销售回款【输入】'!DY$4:DY$123,'B4-1销售回款【输入】'!$C$4:$C$123,$C68,'B4-1销售回款【输入】'!$D$4:$D$123,$D68,'B4-1销售回款【输入】'!$E$4:$E$123,$E68,'B4-1销售回款【输入】'!$J$4:$J$123,$F68)</f>
        <v>0</v>
      </c>
      <c r="DW68" s="282">
        <f>SUMIFS('B4-1销售回款【输入】'!DZ$4:DZ$123,'B4-1销售回款【输入】'!$C$4:$C$123,$C68,'B4-1销售回款【输入】'!$D$4:$D$123,$D68,'B4-1销售回款【输入】'!$E$4:$E$123,$E68,'B4-1销售回款【输入】'!$J$4:$J$123,$F68)</f>
        <v>0</v>
      </c>
      <c r="DX68" s="282">
        <f>SUMIFS('B4-1销售回款【输入】'!EA$4:EA$123,'B4-1销售回款【输入】'!$C$4:$C$123,$C68,'B4-1销售回款【输入】'!$D$4:$D$123,$D68,'B4-1销售回款【输入】'!$E$4:$E$123,$E68,'B4-1销售回款【输入】'!$J$4:$J$123,$F68)</f>
        <v>0</v>
      </c>
      <c r="DY68" s="282">
        <f>SUMIFS('B4-1销售回款【输入】'!EB$4:EB$123,'B4-1销售回款【输入】'!$C$4:$C$123,$C68,'B4-1销售回款【输入】'!$D$4:$D$123,$D68,'B4-1销售回款【输入】'!$E$4:$E$123,$E68,'B4-1销售回款【输入】'!$J$4:$J$123,$F68)</f>
        <v>0</v>
      </c>
      <c r="DZ68" s="282">
        <f>SUMIFS('B4-1销售回款【输入】'!EC$4:EC$123,'B4-1销售回款【输入】'!$C$4:$C$123,$C68,'B4-1销售回款【输入】'!$D$4:$D$123,$D68,'B4-1销售回款【输入】'!$E$4:$E$123,$E68,'B4-1销售回款【输入】'!$J$4:$J$123,$F68)</f>
        <v>0</v>
      </c>
      <c r="EA68" s="282">
        <f>SUMIFS('B4-1销售回款【输入】'!ED$4:ED$123,'B4-1销售回款【输入】'!$C$4:$C$123,$C68,'B4-1销售回款【输入】'!$D$4:$D$123,$D68,'B4-1销售回款【输入】'!$E$4:$E$123,$E68,'B4-1销售回款【输入】'!$J$4:$J$123,$F68)</f>
        <v>0</v>
      </c>
      <c r="EB68" s="282">
        <f>SUMIFS('B4-1销售回款【输入】'!EE$4:EE$123,'B4-1销售回款【输入】'!$C$4:$C$123,$C68,'B4-1销售回款【输入】'!$D$4:$D$123,$D68,'B4-1销售回款【输入】'!$E$4:$E$123,$E68,'B4-1销售回款【输入】'!$J$4:$J$123,$F68)</f>
        <v>0</v>
      </c>
      <c r="EC68" s="282">
        <f>SUMIFS('B4-1销售回款【输入】'!EF$4:EF$123,'B4-1销售回款【输入】'!$C$4:$C$123,$C68,'B4-1销售回款【输入】'!$D$4:$D$123,$D68,'B4-1销售回款【输入】'!$E$4:$E$123,$E68,'B4-1销售回款【输入】'!$J$4:$J$123,$F68)</f>
        <v>0</v>
      </c>
      <c r="ED68" s="284">
        <f>SUMIFS('B4-1销售回款【输入】'!EG$4:EG$123,'B4-1销售回款【输入】'!$C$4:$C$123,$C68,'B4-1销售回款【输入】'!$D$4:$D$123,$D68,'B4-1销售回款【输入】'!$E$4:$E$123,$E68,'B4-1销售回款【输入】'!$J$4:$J$123,$F68)</f>
        <v>0</v>
      </c>
    </row>
    <row r="69" spans="2:134" ht="16.05" customHeight="1" x14ac:dyDescent="0.25">
      <c r="B69" s="1041" t="str">
        <f>B68</f>
        <v/>
      </c>
      <c r="C69" s="154" t="str">
        <f t="shared" ref="C69:C72" si="942">C68</f>
        <v/>
      </c>
      <c r="D69" s="154" t="str">
        <f t="shared" si="939"/>
        <v/>
      </c>
      <c r="E69" s="154" t="str">
        <f t="shared" si="939"/>
        <v/>
      </c>
      <c r="F69" s="149" t="s">
        <v>348</v>
      </c>
      <c r="G69" s="171" t="s">
        <v>354</v>
      </c>
      <c r="H69" s="992">
        <f>IFERROR(H68/H67*10000,0)</f>
        <v>0</v>
      </c>
      <c r="I69" s="282">
        <f t="shared" si="940"/>
        <v>0</v>
      </c>
      <c r="J69" s="985">
        <f>IFERROR(J68/J67*10000,0)</f>
        <v>0</v>
      </c>
      <c r="K69" s="460">
        <f ca="1">IFERROR(K68/K67*10000,0)</f>
        <v>0</v>
      </c>
      <c r="L69" s="283">
        <f t="shared" ref="L69" si="943">IFERROR(L68/L67*10000,0)</f>
        <v>0</v>
      </c>
      <c r="M69" s="282">
        <f t="shared" ref="M69" si="944">IFERROR(M68/M67*10000,0)</f>
        <v>0</v>
      </c>
      <c r="N69" s="282">
        <f t="shared" ref="N69" si="945">IFERROR(N68/N67*10000,0)</f>
        <v>0</v>
      </c>
      <c r="O69" s="282">
        <f t="shared" ref="O69" si="946">IFERROR(O68/O67*10000,0)</f>
        <v>0</v>
      </c>
      <c r="P69" s="282">
        <f t="shared" ref="P69" si="947">IFERROR(P68/P67*10000,0)</f>
        <v>0</v>
      </c>
      <c r="Q69" s="282">
        <f t="shared" ref="Q69" si="948">IFERROR(Q68/Q67*10000,0)</f>
        <v>0</v>
      </c>
      <c r="R69" s="282">
        <f t="shared" ref="R69" si="949">IFERROR(R68/R67*10000,0)</f>
        <v>0</v>
      </c>
      <c r="S69" s="282">
        <f t="shared" ref="S69" si="950">IFERROR(S68/S67*10000,0)</f>
        <v>0</v>
      </c>
      <c r="T69" s="282">
        <f t="shared" ref="T69" si="951">IFERROR(T68/T67*10000,0)</f>
        <v>0</v>
      </c>
      <c r="U69" s="284">
        <f t="shared" ref="U69" si="952">IFERROR(U68/U67*10000,0)</f>
        <v>0</v>
      </c>
      <c r="V69" s="285">
        <f>IFERROR(V68/V67*10000,0)</f>
        <v>0</v>
      </c>
      <c r="W69" s="282">
        <f t="shared" ref="W69" si="953">IFERROR(W68/W67*10000,0)</f>
        <v>0</v>
      </c>
      <c r="X69" s="282">
        <f t="shared" ref="X69" si="954">IFERROR(X68/X67*10000,0)</f>
        <v>0</v>
      </c>
      <c r="Y69" s="282">
        <f t="shared" ref="Y69" si="955">IFERROR(Y68/Y67*10000,0)</f>
        <v>0</v>
      </c>
      <c r="Z69" s="282">
        <f t="shared" ref="Z69" si="956">IFERROR(Z68/Z67*10000,0)</f>
        <v>0</v>
      </c>
      <c r="AA69" s="282">
        <f t="shared" ref="AA69" si="957">IFERROR(AA68/AA67*10000,0)</f>
        <v>0</v>
      </c>
      <c r="AB69" s="282">
        <f t="shared" ref="AB69" si="958">IFERROR(AB68/AB67*10000,0)</f>
        <v>0</v>
      </c>
      <c r="AC69" s="282">
        <f t="shared" ref="AC69" si="959">IFERROR(AC68/AC67*10000,0)</f>
        <v>0</v>
      </c>
      <c r="AD69" s="282">
        <f t="shared" ref="AD69" si="960">IFERROR(AD68/AD67*10000,0)</f>
        <v>0</v>
      </c>
      <c r="AE69" s="282">
        <f t="shared" ref="AE69" si="961">IFERROR(AE68/AE67*10000,0)</f>
        <v>0</v>
      </c>
      <c r="AF69" s="282">
        <f t="shared" ref="AF69" si="962">IFERROR(AF68/AF67*10000,0)</f>
        <v>0</v>
      </c>
      <c r="AG69" s="282">
        <f t="shared" ref="AG69" si="963">IFERROR(AG68/AG67*10000,0)</f>
        <v>0</v>
      </c>
      <c r="AH69" s="282">
        <f t="shared" ref="AH69" si="964">IFERROR(AH68/AH67*10000,0)</f>
        <v>0</v>
      </c>
      <c r="AI69" s="282">
        <f t="shared" ref="AI69" si="965">IFERROR(AI68/AI67*10000,0)</f>
        <v>0</v>
      </c>
      <c r="AJ69" s="282">
        <f t="shared" ref="AJ69" si="966">IFERROR(AJ68/AJ67*10000,0)</f>
        <v>0</v>
      </c>
      <c r="AK69" s="282">
        <f t="shared" ref="AK69" si="967">IFERROR(AK68/AK67*10000,0)</f>
        <v>0</v>
      </c>
      <c r="AL69" s="282">
        <f t="shared" ref="AL69" si="968">IFERROR(AL68/AL67*10000,0)</f>
        <v>0</v>
      </c>
      <c r="AM69" s="282">
        <f t="shared" ref="AM69" si="969">IFERROR(AM68/AM67*10000,0)</f>
        <v>0</v>
      </c>
      <c r="AN69" s="282">
        <f t="shared" ref="AN69" si="970">IFERROR(AN68/AN67*10000,0)</f>
        <v>0</v>
      </c>
      <c r="AO69" s="282">
        <f t="shared" ref="AO69" si="971">IFERROR(AO68/AO67*10000,0)</f>
        <v>0</v>
      </c>
      <c r="AP69" s="282">
        <f t="shared" ref="AP69" si="972">IFERROR(AP68/AP67*10000,0)</f>
        <v>0</v>
      </c>
      <c r="AQ69" s="282">
        <f t="shared" ref="AQ69" si="973">IFERROR(AQ68/AQ67*10000,0)</f>
        <v>0</v>
      </c>
      <c r="AR69" s="282">
        <f t="shared" ref="AR69" si="974">IFERROR(AR68/AR67*10000,0)</f>
        <v>0</v>
      </c>
      <c r="AS69" s="282">
        <f t="shared" ref="AS69" si="975">IFERROR(AS68/AS67*10000,0)</f>
        <v>0</v>
      </c>
      <c r="AT69" s="282">
        <f t="shared" ref="AT69" si="976">IFERROR(AT68/AT67*10000,0)</f>
        <v>0</v>
      </c>
      <c r="AU69" s="282">
        <f t="shared" ref="AU69" si="977">IFERROR(AU68/AU67*10000,0)</f>
        <v>0</v>
      </c>
      <c r="AV69" s="282">
        <f t="shared" ref="AV69" si="978">IFERROR(AV68/AV67*10000,0)</f>
        <v>0</v>
      </c>
      <c r="AW69" s="282">
        <f t="shared" ref="AW69" si="979">IFERROR(AW68/AW67*10000,0)</f>
        <v>0</v>
      </c>
      <c r="AX69" s="282">
        <f t="shared" ref="AX69" si="980">IFERROR(AX68/AX67*10000,0)</f>
        <v>0</v>
      </c>
      <c r="AY69" s="282">
        <f t="shared" ref="AY69" si="981">IFERROR(AY68/AY67*10000,0)</f>
        <v>0</v>
      </c>
      <c r="AZ69" s="282">
        <f t="shared" ref="AZ69" si="982">IFERROR(AZ68/AZ67*10000,0)</f>
        <v>0</v>
      </c>
      <c r="BA69" s="282">
        <f t="shared" ref="BA69" si="983">IFERROR(BA68/BA67*10000,0)</f>
        <v>0</v>
      </c>
      <c r="BB69" s="282">
        <f t="shared" ref="BB69" si="984">IFERROR(BB68/BB67*10000,0)</f>
        <v>0</v>
      </c>
      <c r="BC69" s="282">
        <f t="shared" ref="BC69" si="985">IFERROR(BC68/BC67*10000,0)</f>
        <v>0</v>
      </c>
      <c r="BD69" s="282">
        <f t="shared" ref="BD69" si="986">IFERROR(BD68/BD67*10000,0)</f>
        <v>0</v>
      </c>
      <c r="BE69" s="282">
        <f t="shared" ref="BE69" si="987">IFERROR(BE68/BE67*10000,0)</f>
        <v>0</v>
      </c>
      <c r="BF69" s="282">
        <f t="shared" ref="BF69" si="988">IFERROR(BF68/BF67*10000,0)</f>
        <v>0</v>
      </c>
      <c r="BG69" s="282">
        <f t="shared" ref="BG69" si="989">IFERROR(BG68/BG67*10000,0)</f>
        <v>0</v>
      </c>
      <c r="BH69" s="282">
        <f t="shared" ref="BH69" si="990">IFERROR(BH68/BH67*10000,0)</f>
        <v>0</v>
      </c>
      <c r="BI69" s="282">
        <f t="shared" ref="BI69" si="991">IFERROR(BI68/BI67*10000,0)</f>
        <v>0</v>
      </c>
      <c r="BJ69" s="282">
        <f t="shared" ref="BJ69" si="992">IFERROR(BJ68/BJ67*10000,0)</f>
        <v>0</v>
      </c>
      <c r="BK69" s="282">
        <f t="shared" ref="BK69" si="993">IFERROR(BK68/BK67*10000,0)</f>
        <v>0</v>
      </c>
      <c r="BL69" s="282">
        <f t="shared" ref="BL69" si="994">IFERROR(BL68/BL67*10000,0)</f>
        <v>0</v>
      </c>
      <c r="BM69" s="282">
        <f t="shared" ref="BM69" si="995">IFERROR(BM68/BM67*10000,0)</f>
        <v>0</v>
      </c>
      <c r="BN69" s="282">
        <f t="shared" ref="BN69" si="996">IFERROR(BN68/BN67*10000,0)</f>
        <v>0</v>
      </c>
      <c r="BO69" s="282">
        <f t="shared" ref="BO69" si="997">IFERROR(BO68/BO67*10000,0)</f>
        <v>0</v>
      </c>
      <c r="BP69" s="282">
        <f t="shared" ref="BP69" si="998">IFERROR(BP68/BP67*10000,0)</f>
        <v>0</v>
      </c>
      <c r="BQ69" s="282">
        <f t="shared" ref="BQ69" si="999">IFERROR(BQ68/BQ67*10000,0)</f>
        <v>0</v>
      </c>
      <c r="BR69" s="282">
        <f t="shared" ref="BR69" si="1000">IFERROR(BR68/BR67*10000,0)</f>
        <v>0</v>
      </c>
      <c r="BS69" s="282">
        <f t="shared" ref="BS69" si="1001">IFERROR(BS68/BS67*10000,0)</f>
        <v>0</v>
      </c>
      <c r="BT69" s="282">
        <f t="shared" ref="BT69" si="1002">IFERROR(BT68/BT67*10000,0)</f>
        <v>0</v>
      </c>
      <c r="BU69" s="282">
        <f t="shared" ref="BU69" si="1003">IFERROR(BU68/BU67*10000,0)</f>
        <v>0</v>
      </c>
      <c r="BV69" s="282">
        <f t="shared" ref="BV69" si="1004">IFERROR(BV68/BV67*10000,0)</f>
        <v>0</v>
      </c>
      <c r="BW69" s="282">
        <f t="shared" ref="BW69" si="1005">IFERROR(BW68/BW67*10000,0)</f>
        <v>0</v>
      </c>
      <c r="BX69" s="282">
        <f t="shared" ref="BX69" si="1006">IFERROR(BX68/BX67*10000,0)</f>
        <v>0</v>
      </c>
      <c r="BY69" s="282">
        <f t="shared" ref="BY69" si="1007">IFERROR(BY68/BY67*10000,0)</f>
        <v>0</v>
      </c>
      <c r="BZ69" s="282">
        <f t="shared" ref="BZ69" si="1008">IFERROR(BZ68/BZ67*10000,0)</f>
        <v>0</v>
      </c>
      <c r="CA69" s="282">
        <f t="shared" ref="CA69" si="1009">IFERROR(CA68/CA67*10000,0)</f>
        <v>0</v>
      </c>
      <c r="CB69" s="282">
        <f t="shared" ref="CB69" si="1010">IFERROR(CB68/CB67*10000,0)</f>
        <v>0</v>
      </c>
      <c r="CC69" s="282">
        <f t="shared" ref="CC69" si="1011">IFERROR(CC68/CC67*10000,0)</f>
        <v>0</v>
      </c>
      <c r="CD69" s="282">
        <f t="shared" ref="CD69" si="1012">IFERROR(CD68/CD67*10000,0)</f>
        <v>0</v>
      </c>
      <c r="CE69" s="282">
        <f t="shared" ref="CE69" si="1013">IFERROR(CE68/CE67*10000,0)</f>
        <v>0</v>
      </c>
      <c r="CF69" s="282">
        <f t="shared" ref="CF69" si="1014">IFERROR(CF68/CF67*10000,0)</f>
        <v>0</v>
      </c>
      <c r="CG69" s="282">
        <f t="shared" ref="CG69" si="1015">IFERROR(CG68/CG67*10000,0)</f>
        <v>0</v>
      </c>
      <c r="CH69" s="282">
        <f t="shared" ref="CH69" si="1016">IFERROR(CH68/CH67*10000,0)</f>
        <v>0</v>
      </c>
      <c r="CI69" s="282">
        <f t="shared" ref="CI69" si="1017">IFERROR(CI68/CI67*10000,0)</f>
        <v>0</v>
      </c>
      <c r="CJ69" s="282">
        <f t="shared" ref="CJ69" si="1018">IFERROR(CJ68/CJ67*10000,0)</f>
        <v>0</v>
      </c>
      <c r="CK69" s="282">
        <f t="shared" ref="CK69" si="1019">IFERROR(CK68/CK67*10000,0)</f>
        <v>0</v>
      </c>
      <c r="CL69" s="282">
        <f t="shared" ref="CL69" si="1020">IFERROR(CL68/CL67*10000,0)</f>
        <v>0</v>
      </c>
      <c r="CM69" s="282">
        <f t="shared" ref="CM69" si="1021">IFERROR(CM68/CM67*10000,0)</f>
        <v>0</v>
      </c>
      <c r="CN69" s="282">
        <f t="shared" ref="CN69" si="1022">IFERROR(CN68/CN67*10000,0)</f>
        <v>0</v>
      </c>
      <c r="CO69" s="282">
        <f t="shared" ref="CO69" si="1023">IFERROR(CO68/CO67*10000,0)</f>
        <v>0</v>
      </c>
      <c r="CP69" s="282">
        <f t="shared" ref="CP69" si="1024">IFERROR(CP68/CP67*10000,0)</f>
        <v>0</v>
      </c>
      <c r="CQ69" s="282">
        <f t="shared" ref="CQ69" si="1025">IFERROR(CQ68/CQ67*10000,0)</f>
        <v>0</v>
      </c>
      <c r="CR69" s="282">
        <f t="shared" ref="CR69" si="1026">IFERROR(CR68/CR67*10000,0)</f>
        <v>0</v>
      </c>
      <c r="CS69" s="282">
        <f t="shared" ref="CS69" si="1027">IFERROR(CS68/CS67*10000,0)</f>
        <v>0</v>
      </c>
      <c r="CT69" s="282">
        <f t="shared" ref="CT69" si="1028">IFERROR(CT68/CT67*10000,0)</f>
        <v>0</v>
      </c>
      <c r="CU69" s="282">
        <f t="shared" ref="CU69" si="1029">IFERROR(CU68/CU67*10000,0)</f>
        <v>0</v>
      </c>
      <c r="CV69" s="282">
        <f t="shared" ref="CV69" si="1030">IFERROR(CV68/CV67*10000,0)</f>
        <v>0</v>
      </c>
      <c r="CW69" s="282">
        <f t="shared" ref="CW69" si="1031">IFERROR(CW68/CW67*10000,0)</f>
        <v>0</v>
      </c>
      <c r="CX69" s="282">
        <f t="shared" ref="CX69" si="1032">IFERROR(CX68/CX67*10000,0)</f>
        <v>0</v>
      </c>
      <c r="CY69" s="282">
        <f t="shared" ref="CY69" si="1033">IFERROR(CY68/CY67*10000,0)</f>
        <v>0</v>
      </c>
      <c r="CZ69" s="282">
        <f t="shared" ref="CZ69" si="1034">IFERROR(CZ68/CZ67*10000,0)</f>
        <v>0</v>
      </c>
      <c r="DA69" s="282">
        <f t="shared" ref="DA69" si="1035">IFERROR(DA68/DA67*10000,0)</f>
        <v>0</v>
      </c>
      <c r="DB69" s="282">
        <f t="shared" ref="DB69" si="1036">IFERROR(DB68/DB67*10000,0)</f>
        <v>0</v>
      </c>
      <c r="DC69" s="282">
        <f t="shared" ref="DC69" si="1037">IFERROR(DC68/DC67*10000,0)</f>
        <v>0</v>
      </c>
      <c r="DD69" s="282">
        <f t="shared" ref="DD69" si="1038">IFERROR(DD68/DD67*10000,0)</f>
        <v>0</v>
      </c>
      <c r="DE69" s="282">
        <f t="shared" ref="DE69" si="1039">IFERROR(DE68/DE67*10000,0)</f>
        <v>0</v>
      </c>
      <c r="DF69" s="282">
        <f t="shared" ref="DF69" si="1040">IFERROR(DF68/DF67*10000,0)</f>
        <v>0</v>
      </c>
      <c r="DG69" s="282">
        <f t="shared" ref="DG69" si="1041">IFERROR(DG68/DG67*10000,0)</f>
        <v>0</v>
      </c>
      <c r="DH69" s="282">
        <f t="shared" ref="DH69" si="1042">IFERROR(DH68/DH67*10000,0)</f>
        <v>0</v>
      </c>
      <c r="DI69" s="282">
        <f t="shared" ref="DI69" si="1043">IFERROR(DI68/DI67*10000,0)</f>
        <v>0</v>
      </c>
      <c r="DJ69" s="282">
        <f t="shared" ref="DJ69" si="1044">IFERROR(DJ68/DJ67*10000,0)</f>
        <v>0</v>
      </c>
      <c r="DK69" s="282">
        <f t="shared" ref="DK69" si="1045">IFERROR(DK68/DK67*10000,0)</f>
        <v>0</v>
      </c>
      <c r="DL69" s="282">
        <f t="shared" ref="DL69" si="1046">IFERROR(DL68/DL67*10000,0)</f>
        <v>0</v>
      </c>
      <c r="DM69" s="282">
        <f t="shared" ref="DM69" si="1047">IFERROR(DM68/DM67*10000,0)</f>
        <v>0</v>
      </c>
      <c r="DN69" s="282">
        <f t="shared" ref="DN69" si="1048">IFERROR(DN68/DN67*10000,0)</f>
        <v>0</v>
      </c>
      <c r="DO69" s="282">
        <f t="shared" ref="DO69" si="1049">IFERROR(DO68/DO67*10000,0)</f>
        <v>0</v>
      </c>
      <c r="DP69" s="282">
        <f t="shared" ref="DP69" si="1050">IFERROR(DP68/DP67*10000,0)</f>
        <v>0</v>
      </c>
      <c r="DQ69" s="282">
        <f t="shared" ref="DQ69" si="1051">IFERROR(DQ68/DQ67*10000,0)</f>
        <v>0</v>
      </c>
      <c r="DR69" s="282">
        <f t="shared" ref="DR69" si="1052">IFERROR(DR68/DR67*10000,0)</f>
        <v>0</v>
      </c>
      <c r="DS69" s="282">
        <f t="shared" ref="DS69" si="1053">IFERROR(DS68/DS67*10000,0)</f>
        <v>0</v>
      </c>
      <c r="DT69" s="282">
        <f t="shared" ref="DT69" si="1054">IFERROR(DT68/DT67*10000,0)</f>
        <v>0</v>
      </c>
      <c r="DU69" s="282">
        <f t="shared" ref="DU69" si="1055">IFERROR(DU68/DU67*10000,0)</f>
        <v>0</v>
      </c>
      <c r="DV69" s="282">
        <f t="shared" ref="DV69" si="1056">IFERROR(DV68/DV67*10000,0)</f>
        <v>0</v>
      </c>
      <c r="DW69" s="282">
        <f t="shared" ref="DW69" si="1057">IFERROR(DW68/DW67*10000,0)</f>
        <v>0</v>
      </c>
      <c r="DX69" s="282">
        <f t="shared" ref="DX69" si="1058">IFERROR(DX68/DX67*10000,0)</f>
        <v>0</v>
      </c>
      <c r="DY69" s="282">
        <f t="shared" ref="DY69" si="1059">IFERROR(DY68/DY67*10000,0)</f>
        <v>0</v>
      </c>
      <c r="DZ69" s="282">
        <f t="shared" ref="DZ69" si="1060">IFERROR(DZ68/DZ67*10000,0)</f>
        <v>0</v>
      </c>
      <c r="EA69" s="282">
        <f t="shared" ref="EA69" si="1061">IFERROR(EA68/EA67*10000,0)</f>
        <v>0</v>
      </c>
      <c r="EB69" s="282">
        <f t="shared" ref="EB69" si="1062">IFERROR(EB68/EB67*10000,0)</f>
        <v>0</v>
      </c>
      <c r="EC69" s="282">
        <f t="shared" ref="EC69" si="1063">IFERROR(EC68/EC67*10000,0)</f>
        <v>0</v>
      </c>
      <c r="ED69" s="284">
        <f t="shared" ref="ED69" si="1064">IFERROR(ED68/ED67*10000,0)</f>
        <v>0</v>
      </c>
    </row>
    <row r="70" spans="2:134" ht="16.05" customHeight="1" x14ac:dyDescent="0.25">
      <c r="B70" s="1043" t="str">
        <f>B69</f>
        <v/>
      </c>
      <c r="C70" s="159" t="str">
        <f t="shared" si="942"/>
        <v/>
      </c>
      <c r="D70" s="159" t="str">
        <f t="shared" si="939"/>
        <v/>
      </c>
      <c r="E70" s="159" t="str">
        <f t="shared" si="939"/>
        <v/>
      </c>
      <c r="F70" s="149" t="s">
        <v>349</v>
      </c>
      <c r="G70" s="171" t="s">
        <v>353</v>
      </c>
      <c r="H70" s="992">
        <f>SUMIFS('B4-1销售回款【输入】'!L$4:L$123,'B4-1销售回款【输入】'!$C$4:$C$123,$C70,'B4-1销售回款【输入】'!$D$4:$D$123,$D70,'B4-1销售回款【输入】'!$E$4:$E$123,$E70,'B4-1销售回款【输入】'!$J$4:$J$123,$F70)</f>
        <v>0</v>
      </c>
      <c r="I70" s="282">
        <f t="shared" si="940"/>
        <v>0</v>
      </c>
      <c r="J70" s="985">
        <f>SUM(V70:ED70)</f>
        <v>0</v>
      </c>
      <c r="K70" s="460">
        <f ca="1">SUM(OFFSET(V70,,,1,MATCH('B1-基本信息'!$C$12,$V$3:$ED$3,1)))</f>
        <v>0</v>
      </c>
      <c r="L70" s="283">
        <f t="shared" ref="L70:U70" si="1065">SUMIF($V$1:$ED$1,L$3,$V70:$ED70)</f>
        <v>0</v>
      </c>
      <c r="M70" s="282">
        <f t="shared" si="1065"/>
        <v>0</v>
      </c>
      <c r="N70" s="282">
        <f t="shared" si="1065"/>
        <v>0</v>
      </c>
      <c r="O70" s="282">
        <f t="shared" si="1065"/>
        <v>0</v>
      </c>
      <c r="P70" s="282">
        <f t="shared" si="1065"/>
        <v>0</v>
      </c>
      <c r="Q70" s="282">
        <f t="shared" si="1065"/>
        <v>0</v>
      </c>
      <c r="R70" s="282">
        <f t="shared" si="1065"/>
        <v>0</v>
      </c>
      <c r="S70" s="282">
        <f t="shared" si="1065"/>
        <v>0</v>
      </c>
      <c r="T70" s="282">
        <f t="shared" si="1065"/>
        <v>0</v>
      </c>
      <c r="U70" s="284">
        <f t="shared" si="1065"/>
        <v>0</v>
      </c>
      <c r="V70" s="285">
        <f>SUMIFS('B4-1销售回款【输入】'!Y$4:Y$123,'B4-1销售回款【输入】'!$C$4:$C$123,$C70,'B4-1销售回款【输入】'!$D$4:$D$123,$D70,'B4-1销售回款【输入】'!$E$4:$E$123,$E70,'B4-1销售回款【输入】'!$J$4:$J$123,$F70)</f>
        <v>0</v>
      </c>
      <c r="W70" s="282">
        <f>SUMIFS('B4-1销售回款【输入】'!Z$4:Z$123,'B4-1销售回款【输入】'!$C$4:$C$123,$C70,'B4-1销售回款【输入】'!$D$4:$D$123,$D70,'B4-1销售回款【输入】'!$E$4:$E$123,$E70,'B4-1销售回款【输入】'!$J$4:$J$123,$F70)</f>
        <v>0</v>
      </c>
      <c r="X70" s="282">
        <f>SUMIFS('B4-1销售回款【输入】'!AA$4:AA$123,'B4-1销售回款【输入】'!$C$4:$C$123,$C70,'B4-1销售回款【输入】'!$D$4:$D$123,$D70,'B4-1销售回款【输入】'!$E$4:$E$123,$E70,'B4-1销售回款【输入】'!$J$4:$J$123,$F70)</f>
        <v>0</v>
      </c>
      <c r="Y70" s="282">
        <f>SUMIFS('B4-1销售回款【输入】'!AB$4:AB$123,'B4-1销售回款【输入】'!$C$4:$C$123,$C70,'B4-1销售回款【输入】'!$D$4:$D$123,$D70,'B4-1销售回款【输入】'!$E$4:$E$123,$E70,'B4-1销售回款【输入】'!$J$4:$J$123,$F70)</f>
        <v>0</v>
      </c>
      <c r="Z70" s="282">
        <f>SUMIFS('B4-1销售回款【输入】'!AC$4:AC$123,'B4-1销售回款【输入】'!$C$4:$C$123,$C70,'B4-1销售回款【输入】'!$D$4:$D$123,$D70,'B4-1销售回款【输入】'!$E$4:$E$123,$E70,'B4-1销售回款【输入】'!$J$4:$J$123,$F70)</f>
        <v>0</v>
      </c>
      <c r="AA70" s="282">
        <f>SUMIFS('B4-1销售回款【输入】'!AD$4:AD$123,'B4-1销售回款【输入】'!$C$4:$C$123,$C70,'B4-1销售回款【输入】'!$D$4:$D$123,$D70,'B4-1销售回款【输入】'!$E$4:$E$123,$E70,'B4-1销售回款【输入】'!$J$4:$J$123,$F70)</f>
        <v>0</v>
      </c>
      <c r="AB70" s="282">
        <f>SUMIFS('B4-1销售回款【输入】'!AE$4:AE$123,'B4-1销售回款【输入】'!$C$4:$C$123,$C70,'B4-1销售回款【输入】'!$D$4:$D$123,$D70,'B4-1销售回款【输入】'!$E$4:$E$123,$E70,'B4-1销售回款【输入】'!$J$4:$J$123,$F70)</f>
        <v>0</v>
      </c>
      <c r="AC70" s="282">
        <f>SUMIFS('B4-1销售回款【输入】'!AF$4:AF$123,'B4-1销售回款【输入】'!$C$4:$C$123,$C70,'B4-1销售回款【输入】'!$D$4:$D$123,$D70,'B4-1销售回款【输入】'!$E$4:$E$123,$E70,'B4-1销售回款【输入】'!$J$4:$J$123,$F70)</f>
        <v>0</v>
      </c>
      <c r="AD70" s="282">
        <f>SUMIFS('B4-1销售回款【输入】'!AG$4:AG$123,'B4-1销售回款【输入】'!$C$4:$C$123,$C70,'B4-1销售回款【输入】'!$D$4:$D$123,$D70,'B4-1销售回款【输入】'!$E$4:$E$123,$E70,'B4-1销售回款【输入】'!$J$4:$J$123,$F70)</f>
        <v>0</v>
      </c>
      <c r="AE70" s="282">
        <f>SUMIFS('B4-1销售回款【输入】'!AH$4:AH$123,'B4-1销售回款【输入】'!$C$4:$C$123,$C70,'B4-1销售回款【输入】'!$D$4:$D$123,$D70,'B4-1销售回款【输入】'!$E$4:$E$123,$E70,'B4-1销售回款【输入】'!$J$4:$J$123,$F70)</f>
        <v>0</v>
      </c>
      <c r="AF70" s="282">
        <f>SUMIFS('B4-1销售回款【输入】'!AI$4:AI$123,'B4-1销售回款【输入】'!$C$4:$C$123,$C70,'B4-1销售回款【输入】'!$D$4:$D$123,$D70,'B4-1销售回款【输入】'!$E$4:$E$123,$E70,'B4-1销售回款【输入】'!$J$4:$J$123,$F70)</f>
        <v>0</v>
      </c>
      <c r="AG70" s="282">
        <f>SUMIFS('B4-1销售回款【输入】'!AJ$4:AJ$123,'B4-1销售回款【输入】'!$C$4:$C$123,$C70,'B4-1销售回款【输入】'!$D$4:$D$123,$D70,'B4-1销售回款【输入】'!$E$4:$E$123,$E70,'B4-1销售回款【输入】'!$J$4:$J$123,$F70)</f>
        <v>0</v>
      </c>
      <c r="AH70" s="282">
        <f>SUMIFS('B4-1销售回款【输入】'!AK$4:AK$123,'B4-1销售回款【输入】'!$C$4:$C$123,$C70,'B4-1销售回款【输入】'!$D$4:$D$123,$D70,'B4-1销售回款【输入】'!$E$4:$E$123,$E70,'B4-1销售回款【输入】'!$J$4:$J$123,$F70)</f>
        <v>0</v>
      </c>
      <c r="AI70" s="282">
        <f>SUMIFS('B4-1销售回款【输入】'!AL$4:AL$123,'B4-1销售回款【输入】'!$C$4:$C$123,$C70,'B4-1销售回款【输入】'!$D$4:$D$123,$D70,'B4-1销售回款【输入】'!$E$4:$E$123,$E70,'B4-1销售回款【输入】'!$J$4:$J$123,$F70)</f>
        <v>0</v>
      </c>
      <c r="AJ70" s="282">
        <f>SUMIFS('B4-1销售回款【输入】'!AM$4:AM$123,'B4-1销售回款【输入】'!$C$4:$C$123,$C70,'B4-1销售回款【输入】'!$D$4:$D$123,$D70,'B4-1销售回款【输入】'!$E$4:$E$123,$E70,'B4-1销售回款【输入】'!$J$4:$J$123,$F70)</f>
        <v>0</v>
      </c>
      <c r="AK70" s="282">
        <f>SUMIFS('B4-1销售回款【输入】'!AN$4:AN$123,'B4-1销售回款【输入】'!$C$4:$C$123,$C70,'B4-1销售回款【输入】'!$D$4:$D$123,$D70,'B4-1销售回款【输入】'!$E$4:$E$123,$E70,'B4-1销售回款【输入】'!$J$4:$J$123,$F70)</f>
        <v>0</v>
      </c>
      <c r="AL70" s="282">
        <f>SUMIFS('B4-1销售回款【输入】'!AO$4:AO$123,'B4-1销售回款【输入】'!$C$4:$C$123,$C70,'B4-1销售回款【输入】'!$D$4:$D$123,$D70,'B4-1销售回款【输入】'!$E$4:$E$123,$E70,'B4-1销售回款【输入】'!$J$4:$J$123,$F70)</f>
        <v>0</v>
      </c>
      <c r="AM70" s="282">
        <f>SUMIFS('B4-1销售回款【输入】'!AP$4:AP$123,'B4-1销售回款【输入】'!$C$4:$C$123,$C70,'B4-1销售回款【输入】'!$D$4:$D$123,$D70,'B4-1销售回款【输入】'!$E$4:$E$123,$E70,'B4-1销售回款【输入】'!$J$4:$J$123,$F70)</f>
        <v>0</v>
      </c>
      <c r="AN70" s="282">
        <f>SUMIFS('B4-1销售回款【输入】'!AQ$4:AQ$123,'B4-1销售回款【输入】'!$C$4:$C$123,$C70,'B4-1销售回款【输入】'!$D$4:$D$123,$D70,'B4-1销售回款【输入】'!$E$4:$E$123,$E70,'B4-1销售回款【输入】'!$J$4:$J$123,$F70)</f>
        <v>0</v>
      </c>
      <c r="AO70" s="282">
        <f>SUMIFS('B4-1销售回款【输入】'!AR$4:AR$123,'B4-1销售回款【输入】'!$C$4:$C$123,$C70,'B4-1销售回款【输入】'!$D$4:$D$123,$D70,'B4-1销售回款【输入】'!$E$4:$E$123,$E70,'B4-1销售回款【输入】'!$J$4:$J$123,$F70)</f>
        <v>0</v>
      </c>
      <c r="AP70" s="282">
        <f>SUMIFS('B4-1销售回款【输入】'!AS$4:AS$123,'B4-1销售回款【输入】'!$C$4:$C$123,$C70,'B4-1销售回款【输入】'!$D$4:$D$123,$D70,'B4-1销售回款【输入】'!$E$4:$E$123,$E70,'B4-1销售回款【输入】'!$J$4:$J$123,$F70)</f>
        <v>0</v>
      </c>
      <c r="AQ70" s="282">
        <f>SUMIFS('B4-1销售回款【输入】'!AT$4:AT$123,'B4-1销售回款【输入】'!$C$4:$C$123,$C70,'B4-1销售回款【输入】'!$D$4:$D$123,$D70,'B4-1销售回款【输入】'!$E$4:$E$123,$E70,'B4-1销售回款【输入】'!$J$4:$J$123,$F70)</f>
        <v>0</v>
      </c>
      <c r="AR70" s="282">
        <f>SUMIFS('B4-1销售回款【输入】'!AU$4:AU$123,'B4-1销售回款【输入】'!$C$4:$C$123,$C70,'B4-1销售回款【输入】'!$D$4:$D$123,$D70,'B4-1销售回款【输入】'!$E$4:$E$123,$E70,'B4-1销售回款【输入】'!$J$4:$J$123,$F70)</f>
        <v>0</v>
      </c>
      <c r="AS70" s="282">
        <f>SUMIFS('B4-1销售回款【输入】'!AV$4:AV$123,'B4-1销售回款【输入】'!$C$4:$C$123,$C70,'B4-1销售回款【输入】'!$D$4:$D$123,$D70,'B4-1销售回款【输入】'!$E$4:$E$123,$E70,'B4-1销售回款【输入】'!$J$4:$J$123,$F70)</f>
        <v>0</v>
      </c>
      <c r="AT70" s="282">
        <f>SUMIFS('B4-1销售回款【输入】'!AW$4:AW$123,'B4-1销售回款【输入】'!$C$4:$C$123,$C70,'B4-1销售回款【输入】'!$D$4:$D$123,$D70,'B4-1销售回款【输入】'!$E$4:$E$123,$E70,'B4-1销售回款【输入】'!$J$4:$J$123,$F70)</f>
        <v>0</v>
      </c>
      <c r="AU70" s="282">
        <f>SUMIFS('B4-1销售回款【输入】'!AX$4:AX$123,'B4-1销售回款【输入】'!$C$4:$C$123,$C70,'B4-1销售回款【输入】'!$D$4:$D$123,$D70,'B4-1销售回款【输入】'!$E$4:$E$123,$E70,'B4-1销售回款【输入】'!$J$4:$J$123,$F70)</f>
        <v>0</v>
      </c>
      <c r="AV70" s="282">
        <f>SUMIFS('B4-1销售回款【输入】'!AY$4:AY$123,'B4-1销售回款【输入】'!$C$4:$C$123,$C70,'B4-1销售回款【输入】'!$D$4:$D$123,$D70,'B4-1销售回款【输入】'!$E$4:$E$123,$E70,'B4-1销售回款【输入】'!$J$4:$J$123,$F70)</f>
        <v>0</v>
      </c>
      <c r="AW70" s="282">
        <f>SUMIFS('B4-1销售回款【输入】'!AZ$4:AZ$123,'B4-1销售回款【输入】'!$C$4:$C$123,$C70,'B4-1销售回款【输入】'!$D$4:$D$123,$D70,'B4-1销售回款【输入】'!$E$4:$E$123,$E70,'B4-1销售回款【输入】'!$J$4:$J$123,$F70)</f>
        <v>0</v>
      </c>
      <c r="AX70" s="282">
        <f>SUMIFS('B4-1销售回款【输入】'!BA$4:BA$123,'B4-1销售回款【输入】'!$C$4:$C$123,$C70,'B4-1销售回款【输入】'!$D$4:$D$123,$D70,'B4-1销售回款【输入】'!$E$4:$E$123,$E70,'B4-1销售回款【输入】'!$J$4:$J$123,$F70)</f>
        <v>0</v>
      </c>
      <c r="AY70" s="282">
        <f>SUMIFS('B4-1销售回款【输入】'!BB$4:BB$123,'B4-1销售回款【输入】'!$C$4:$C$123,$C70,'B4-1销售回款【输入】'!$D$4:$D$123,$D70,'B4-1销售回款【输入】'!$E$4:$E$123,$E70,'B4-1销售回款【输入】'!$J$4:$J$123,$F70)</f>
        <v>0</v>
      </c>
      <c r="AZ70" s="282">
        <f>SUMIFS('B4-1销售回款【输入】'!BC$4:BC$123,'B4-1销售回款【输入】'!$C$4:$C$123,$C70,'B4-1销售回款【输入】'!$D$4:$D$123,$D70,'B4-1销售回款【输入】'!$E$4:$E$123,$E70,'B4-1销售回款【输入】'!$J$4:$J$123,$F70)</f>
        <v>0</v>
      </c>
      <c r="BA70" s="282">
        <f>SUMIFS('B4-1销售回款【输入】'!BD$4:BD$123,'B4-1销售回款【输入】'!$C$4:$C$123,$C70,'B4-1销售回款【输入】'!$D$4:$D$123,$D70,'B4-1销售回款【输入】'!$E$4:$E$123,$E70,'B4-1销售回款【输入】'!$J$4:$J$123,$F70)</f>
        <v>0</v>
      </c>
      <c r="BB70" s="282">
        <f>SUMIFS('B4-1销售回款【输入】'!BE$4:BE$123,'B4-1销售回款【输入】'!$C$4:$C$123,$C70,'B4-1销售回款【输入】'!$D$4:$D$123,$D70,'B4-1销售回款【输入】'!$E$4:$E$123,$E70,'B4-1销售回款【输入】'!$J$4:$J$123,$F70)</f>
        <v>0</v>
      </c>
      <c r="BC70" s="282">
        <f>SUMIFS('B4-1销售回款【输入】'!BF$4:BF$123,'B4-1销售回款【输入】'!$C$4:$C$123,$C70,'B4-1销售回款【输入】'!$D$4:$D$123,$D70,'B4-1销售回款【输入】'!$E$4:$E$123,$E70,'B4-1销售回款【输入】'!$J$4:$J$123,$F70)</f>
        <v>0</v>
      </c>
      <c r="BD70" s="282">
        <f>SUMIFS('B4-1销售回款【输入】'!BG$4:BG$123,'B4-1销售回款【输入】'!$C$4:$C$123,$C70,'B4-1销售回款【输入】'!$D$4:$D$123,$D70,'B4-1销售回款【输入】'!$E$4:$E$123,$E70,'B4-1销售回款【输入】'!$J$4:$J$123,$F70)</f>
        <v>0</v>
      </c>
      <c r="BE70" s="282">
        <f>SUMIFS('B4-1销售回款【输入】'!BH$4:BH$123,'B4-1销售回款【输入】'!$C$4:$C$123,$C70,'B4-1销售回款【输入】'!$D$4:$D$123,$D70,'B4-1销售回款【输入】'!$E$4:$E$123,$E70,'B4-1销售回款【输入】'!$J$4:$J$123,$F70)</f>
        <v>0</v>
      </c>
      <c r="BF70" s="282">
        <f>SUMIFS('B4-1销售回款【输入】'!BI$4:BI$123,'B4-1销售回款【输入】'!$C$4:$C$123,$C70,'B4-1销售回款【输入】'!$D$4:$D$123,$D70,'B4-1销售回款【输入】'!$E$4:$E$123,$E70,'B4-1销售回款【输入】'!$J$4:$J$123,$F70)</f>
        <v>0</v>
      </c>
      <c r="BG70" s="282">
        <f>SUMIFS('B4-1销售回款【输入】'!BJ$4:BJ$123,'B4-1销售回款【输入】'!$C$4:$C$123,$C70,'B4-1销售回款【输入】'!$D$4:$D$123,$D70,'B4-1销售回款【输入】'!$E$4:$E$123,$E70,'B4-1销售回款【输入】'!$J$4:$J$123,$F70)</f>
        <v>0</v>
      </c>
      <c r="BH70" s="282">
        <f>SUMIFS('B4-1销售回款【输入】'!BK$4:BK$123,'B4-1销售回款【输入】'!$C$4:$C$123,$C70,'B4-1销售回款【输入】'!$D$4:$D$123,$D70,'B4-1销售回款【输入】'!$E$4:$E$123,$E70,'B4-1销售回款【输入】'!$J$4:$J$123,$F70)</f>
        <v>0</v>
      </c>
      <c r="BI70" s="282">
        <f>SUMIFS('B4-1销售回款【输入】'!BL$4:BL$123,'B4-1销售回款【输入】'!$C$4:$C$123,$C70,'B4-1销售回款【输入】'!$D$4:$D$123,$D70,'B4-1销售回款【输入】'!$E$4:$E$123,$E70,'B4-1销售回款【输入】'!$J$4:$J$123,$F70)</f>
        <v>0</v>
      </c>
      <c r="BJ70" s="282">
        <f>SUMIFS('B4-1销售回款【输入】'!BM$4:BM$123,'B4-1销售回款【输入】'!$C$4:$C$123,$C70,'B4-1销售回款【输入】'!$D$4:$D$123,$D70,'B4-1销售回款【输入】'!$E$4:$E$123,$E70,'B4-1销售回款【输入】'!$J$4:$J$123,$F70)</f>
        <v>0</v>
      </c>
      <c r="BK70" s="282">
        <f>SUMIFS('B4-1销售回款【输入】'!BN$4:BN$123,'B4-1销售回款【输入】'!$C$4:$C$123,$C70,'B4-1销售回款【输入】'!$D$4:$D$123,$D70,'B4-1销售回款【输入】'!$E$4:$E$123,$E70,'B4-1销售回款【输入】'!$J$4:$J$123,$F70)</f>
        <v>0</v>
      </c>
      <c r="BL70" s="282">
        <f>SUMIFS('B4-1销售回款【输入】'!BO$4:BO$123,'B4-1销售回款【输入】'!$C$4:$C$123,$C70,'B4-1销售回款【输入】'!$D$4:$D$123,$D70,'B4-1销售回款【输入】'!$E$4:$E$123,$E70,'B4-1销售回款【输入】'!$J$4:$J$123,$F70)</f>
        <v>0</v>
      </c>
      <c r="BM70" s="282">
        <f>SUMIFS('B4-1销售回款【输入】'!BP$4:BP$123,'B4-1销售回款【输入】'!$C$4:$C$123,$C70,'B4-1销售回款【输入】'!$D$4:$D$123,$D70,'B4-1销售回款【输入】'!$E$4:$E$123,$E70,'B4-1销售回款【输入】'!$J$4:$J$123,$F70)</f>
        <v>0</v>
      </c>
      <c r="BN70" s="282">
        <f>SUMIFS('B4-1销售回款【输入】'!BQ$4:BQ$123,'B4-1销售回款【输入】'!$C$4:$C$123,$C70,'B4-1销售回款【输入】'!$D$4:$D$123,$D70,'B4-1销售回款【输入】'!$E$4:$E$123,$E70,'B4-1销售回款【输入】'!$J$4:$J$123,$F70)</f>
        <v>0</v>
      </c>
      <c r="BO70" s="282">
        <f>SUMIFS('B4-1销售回款【输入】'!BR$4:BR$123,'B4-1销售回款【输入】'!$C$4:$C$123,$C70,'B4-1销售回款【输入】'!$D$4:$D$123,$D70,'B4-1销售回款【输入】'!$E$4:$E$123,$E70,'B4-1销售回款【输入】'!$J$4:$J$123,$F70)</f>
        <v>0</v>
      </c>
      <c r="BP70" s="282">
        <f>SUMIFS('B4-1销售回款【输入】'!BS$4:BS$123,'B4-1销售回款【输入】'!$C$4:$C$123,$C70,'B4-1销售回款【输入】'!$D$4:$D$123,$D70,'B4-1销售回款【输入】'!$E$4:$E$123,$E70,'B4-1销售回款【输入】'!$J$4:$J$123,$F70)</f>
        <v>0</v>
      </c>
      <c r="BQ70" s="282">
        <f>SUMIFS('B4-1销售回款【输入】'!BT$4:BT$123,'B4-1销售回款【输入】'!$C$4:$C$123,$C70,'B4-1销售回款【输入】'!$D$4:$D$123,$D70,'B4-1销售回款【输入】'!$E$4:$E$123,$E70,'B4-1销售回款【输入】'!$J$4:$J$123,$F70)</f>
        <v>0</v>
      </c>
      <c r="BR70" s="282">
        <f>SUMIFS('B4-1销售回款【输入】'!BU$4:BU$123,'B4-1销售回款【输入】'!$C$4:$C$123,$C70,'B4-1销售回款【输入】'!$D$4:$D$123,$D70,'B4-1销售回款【输入】'!$E$4:$E$123,$E70,'B4-1销售回款【输入】'!$J$4:$J$123,$F70)</f>
        <v>0</v>
      </c>
      <c r="BS70" s="282">
        <f>SUMIFS('B4-1销售回款【输入】'!BV$4:BV$123,'B4-1销售回款【输入】'!$C$4:$C$123,$C70,'B4-1销售回款【输入】'!$D$4:$D$123,$D70,'B4-1销售回款【输入】'!$E$4:$E$123,$E70,'B4-1销售回款【输入】'!$J$4:$J$123,$F70)</f>
        <v>0</v>
      </c>
      <c r="BT70" s="282">
        <f>SUMIFS('B4-1销售回款【输入】'!BW$4:BW$123,'B4-1销售回款【输入】'!$C$4:$C$123,$C70,'B4-1销售回款【输入】'!$D$4:$D$123,$D70,'B4-1销售回款【输入】'!$E$4:$E$123,$E70,'B4-1销售回款【输入】'!$J$4:$J$123,$F70)</f>
        <v>0</v>
      </c>
      <c r="BU70" s="282">
        <f>SUMIFS('B4-1销售回款【输入】'!BX$4:BX$123,'B4-1销售回款【输入】'!$C$4:$C$123,$C70,'B4-1销售回款【输入】'!$D$4:$D$123,$D70,'B4-1销售回款【输入】'!$E$4:$E$123,$E70,'B4-1销售回款【输入】'!$J$4:$J$123,$F70)</f>
        <v>0</v>
      </c>
      <c r="BV70" s="282">
        <f>SUMIFS('B4-1销售回款【输入】'!BY$4:BY$123,'B4-1销售回款【输入】'!$C$4:$C$123,$C70,'B4-1销售回款【输入】'!$D$4:$D$123,$D70,'B4-1销售回款【输入】'!$E$4:$E$123,$E70,'B4-1销售回款【输入】'!$J$4:$J$123,$F70)</f>
        <v>0</v>
      </c>
      <c r="BW70" s="282">
        <f>SUMIFS('B4-1销售回款【输入】'!BZ$4:BZ$123,'B4-1销售回款【输入】'!$C$4:$C$123,$C70,'B4-1销售回款【输入】'!$D$4:$D$123,$D70,'B4-1销售回款【输入】'!$E$4:$E$123,$E70,'B4-1销售回款【输入】'!$J$4:$J$123,$F70)</f>
        <v>0</v>
      </c>
      <c r="BX70" s="282">
        <f>SUMIFS('B4-1销售回款【输入】'!CA$4:CA$123,'B4-1销售回款【输入】'!$C$4:$C$123,$C70,'B4-1销售回款【输入】'!$D$4:$D$123,$D70,'B4-1销售回款【输入】'!$E$4:$E$123,$E70,'B4-1销售回款【输入】'!$J$4:$J$123,$F70)</f>
        <v>0</v>
      </c>
      <c r="BY70" s="282">
        <f>SUMIFS('B4-1销售回款【输入】'!CB$4:CB$123,'B4-1销售回款【输入】'!$C$4:$C$123,$C70,'B4-1销售回款【输入】'!$D$4:$D$123,$D70,'B4-1销售回款【输入】'!$E$4:$E$123,$E70,'B4-1销售回款【输入】'!$J$4:$J$123,$F70)</f>
        <v>0</v>
      </c>
      <c r="BZ70" s="282">
        <f>SUMIFS('B4-1销售回款【输入】'!CC$4:CC$123,'B4-1销售回款【输入】'!$C$4:$C$123,$C70,'B4-1销售回款【输入】'!$D$4:$D$123,$D70,'B4-1销售回款【输入】'!$E$4:$E$123,$E70,'B4-1销售回款【输入】'!$J$4:$J$123,$F70)</f>
        <v>0</v>
      </c>
      <c r="CA70" s="282">
        <f>SUMIFS('B4-1销售回款【输入】'!CD$4:CD$123,'B4-1销售回款【输入】'!$C$4:$C$123,$C70,'B4-1销售回款【输入】'!$D$4:$D$123,$D70,'B4-1销售回款【输入】'!$E$4:$E$123,$E70,'B4-1销售回款【输入】'!$J$4:$J$123,$F70)</f>
        <v>0</v>
      </c>
      <c r="CB70" s="282">
        <f>SUMIFS('B4-1销售回款【输入】'!CE$4:CE$123,'B4-1销售回款【输入】'!$C$4:$C$123,$C70,'B4-1销售回款【输入】'!$D$4:$D$123,$D70,'B4-1销售回款【输入】'!$E$4:$E$123,$E70,'B4-1销售回款【输入】'!$J$4:$J$123,$F70)</f>
        <v>0</v>
      </c>
      <c r="CC70" s="282">
        <f>SUMIFS('B4-1销售回款【输入】'!CF$4:CF$123,'B4-1销售回款【输入】'!$C$4:$C$123,$C70,'B4-1销售回款【输入】'!$D$4:$D$123,$D70,'B4-1销售回款【输入】'!$E$4:$E$123,$E70,'B4-1销售回款【输入】'!$J$4:$J$123,$F70)</f>
        <v>0</v>
      </c>
      <c r="CD70" s="282">
        <f>SUMIFS('B4-1销售回款【输入】'!CG$4:CG$123,'B4-1销售回款【输入】'!$C$4:$C$123,$C70,'B4-1销售回款【输入】'!$D$4:$D$123,$D70,'B4-1销售回款【输入】'!$E$4:$E$123,$E70,'B4-1销售回款【输入】'!$J$4:$J$123,$F70)</f>
        <v>0</v>
      </c>
      <c r="CE70" s="282">
        <f>SUMIFS('B4-1销售回款【输入】'!CH$4:CH$123,'B4-1销售回款【输入】'!$C$4:$C$123,$C70,'B4-1销售回款【输入】'!$D$4:$D$123,$D70,'B4-1销售回款【输入】'!$E$4:$E$123,$E70,'B4-1销售回款【输入】'!$J$4:$J$123,$F70)</f>
        <v>0</v>
      </c>
      <c r="CF70" s="282">
        <f>SUMIFS('B4-1销售回款【输入】'!CI$4:CI$123,'B4-1销售回款【输入】'!$C$4:$C$123,$C70,'B4-1销售回款【输入】'!$D$4:$D$123,$D70,'B4-1销售回款【输入】'!$E$4:$E$123,$E70,'B4-1销售回款【输入】'!$J$4:$J$123,$F70)</f>
        <v>0</v>
      </c>
      <c r="CG70" s="282">
        <f>SUMIFS('B4-1销售回款【输入】'!CJ$4:CJ$123,'B4-1销售回款【输入】'!$C$4:$C$123,$C70,'B4-1销售回款【输入】'!$D$4:$D$123,$D70,'B4-1销售回款【输入】'!$E$4:$E$123,$E70,'B4-1销售回款【输入】'!$J$4:$J$123,$F70)</f>
        <v>0</v>
      </c>
      <c r="CH70" s="282">
        <f>SUMIFS('B4-1销售回款【输入】'!CK$4:CK$123,'B4-1销售回款【输入】'!$C$4:$C$123,$C70,'B4-1销售回款【输入】'!$D$4:$D$123,$D70,'B4-1销售回款【输入】'!$E$4:$E$123,$E70,'B4-1销售回款【输入】'!$J$4:$J$123,$F70)</f>
        <v>0</v>
      </c>
      <c r="CI70" s="282">
        <f>SUMIFS('B4-1销售回款【输入】'!CL$4:CL$123,'B4-1销售回款【输入】'!$C$4:$C$123,$C70,'B4-1销售回款【输入】'!$D$4:$D$123,$D70,'B4-1销售回款【输入】'!$E$4:$E$123,$E70,'B4-1销售回款【输入】'!$J$4:$J$123,$F70)</f>
        <v>0</v>
      </c>
      <c r="CJ70" s="282">
        <f>SUMIFS('B4-1销售回款【输入】'!CM$4:CM$123,'B4-1销售回款【输入】'!$C$4:$C$123,$C70,'B4-1销售回款【输入】'!$D$4:$D$123,$D70,'B4-1销售回款【输入】'!$E$4:$E$123,$E70,'B4-1销售回款【输入】'!$J$4:$J$123,$F70)</f>
        <v>0</v>
      </c>
      <c r="CK70" s="282">
        <f>SUMIFS('B4-1销售回款【输入】'!CN$4:CN$123,'B4-1销售回款【输入】'!$C$4:$C$123,$C70,'B4-1销售回款【输入】'!$D$4:$D$123,$D70,'B4-1销售回款【输入】'!$E$4:$E$123,$E70,'B4-1销售回款【输入】'!$J$4:$J$123,$F70)</f>
        <v>0</v>
      </c>
      <c r="CL70" s="282">
        <f>SUMIFS('B4-1销售回款【输入】'!CO$4:CO$123,'B4-1销售回款【输入】'!$C$4:$C$123,$C70,'B4-1销售回款【输入】'!$D$4:$D$123,$D70,'B4-1销售回款【输入】'!$E$4:$E$123,$E70,'B4-1销售回款【输入】'!$J$4:$J$123,$F70)</f>
        <v>0</v>
      </c>
      <c r="CM70" s="282">
        <f>SUMIFS('B4-1销售回款【输入】'!CP$4:CP$123,'B4-1销售回款【输入】'!$C$4:$C$123,$C70,'B4-1销售回款【输入】'!$D$4:$D$123,$D70,'B4-1销售回款【输入】'!$E$4:$E$123,$E70,'B4-1销售回款【输入】'!$J$4:$J$123,$F70)</f>
        <v>0</v>
      </c>
      <c r="CN70" s="282">
        <f>SUMIFS('B4-1销售回款【输入】'!CQ$4:CQ$123,'B4-1销售回款【输入】'!$C$4:$C$123,$C70,'B4-1销售回款【输入】'!$D$4:$D$123,$D70,'B4-1销售回款【输入】'!$E$4:$E$123,$E70,'B4-1销售回款【输入】'!$J$4:$J$123,$F70)</f>
        <v>0</v>
      </c>
      <c r="CO70" s="282">
        <f>SUMIFS('B4-1销售回款【输入】'!CR$4:CR$123,'B4-1销售回款【输入】'!$C$4:$C$123,$C70,'B4-1销售回款【输入】'!$D$4:$D$123,$D70,'B4-1销售回款【输入】'!$E$4:$E$123,$E70,'B4-1销售回款【输入】'!$J$4:$J$123,$F70)</f>
        <v>0</v>
      </c>
      <c r="CP70" s="282">
        <f>SUMIFS('B4-1销售回款【输入】'!CS$4:CS$123,'B4-1销售回款【输入】'!$C$4:$C$123,$C70,'B4-1销售回款【输入】'!$D$4:$D$123,$D70,'B4-1销售回款【输入】'!$E$4:$E$123,$E70,'B4-1销售回款【输入】'!$J$4:$J$123,$F70)</f>
        <v>0</v>
      </c>
      <c r="CQ70" s="282">
        <f>SUMIFS('B4-1销售回款【输入】'!CT$4:CT$123,'B4-1销售回款【输入】'!$C$4:$C$123,$C70,'B4-1销售回款【输入】'!$D$4:$D$123,$D70,'B4-1销售回款【输入】'!$E$4:$E$123,$E70,'B4-1销售回款【输入】'!$J$4:$J$123,$F70)</f>
        <v>0</v>
      </c>
      <c r="CR70" s="282">
        <f>SUMIFS('B4-1销售回款【输入】'!CU$4:CU$123,'B4-1销售回款【输入】'!$C$4:$C$123,$C70,'B4-1销售回款【输入】'!$D$4:$D$123,$D70,'B4-1销售回款【输入】'!$E$4:$E$123,$E70,'B4-1销售回款【输入】'!$J$4:$J$123,$F70)</f>
        <v>0</v>
      </c>
      <c r="CS70" s="282">
        <f>SUMIFS('B4-1销售回款【输入】'!CV$4:CV$123,'B4-1销售回款【输入】'!$C$4:$C$123,$C70,'B4-1销售回款【输入】'!$D$4:$D$123,$D70,'B4-1销售回款【输入】'!$E$4:$E$123,$E70,'B4-1销售回款【输入】'!$J$4:$J$123,$F70)</f>
        <v>0</v>
      </c>
      <c r="CT70" s="282">
        <f>SUMIFS('B4-1销售回款【输入】'!CW$4:CW$123,'B4-1销售回款【输入】'!$C$4:$C$123,$C70,'B4-1销售回款【输入】'!$D$4:$D$123,$D70,'B4-1销售回款【输入】'!$E$4:$E$123,$E70,'B4-1销售回款【输入】'!$J$4:$J$123,$F70)</f>
        <v>0</v>
      </c>
      <c r="CU70" s="282">
        <f>SUMIFS('B4-1销售回款【输入】'!CX$4:CX$123,'B4-1销售回款【输入】'!$C$4:$C$123,$C70,'B4-1销售回款【输入】'!$D$4:$D$123,$D70,'B4-1销售回款【输入】'!$E$4:$E$123,$E70,'B4-1销售回款【输入】'!$J$4:$J$123,$F70)</f>
        <v>0</v>
      </c>
      <c r="CV70" s="282">
        <f>SUMIFS('B4-1销售回款【输入】'!CY$4:CY$123,'B4-1销售回款【输入】'!$C$4:$C$123,$C70,'B4-1销售回款【输入】'!$D$4:$D$123,$D70,'B4-1销售回款【输入】'!$E$4:$E$123,$E70,'B4-1销售回款【输入】'!$J$4:$J$123,$F70)</f>
        <v>0</v>
      </c>
      <c r="CW70" s="282">
        <f>SUMIFS('B4-1销售回款【输入】'!CZ$4:CZ$123,'B4-1销售回款【输入】'!$C$4:$C$123,$C70,'B4-1销售回款【输入】'!$D$4:$D$123,$D70,'B4-1销售回款【输入】'!$E$4:$E$123,$E70,'B4-1销售回款【输入】'!$J$4:$J$123,$F70)</f>
        <v>0</v>
      </c>
      <c r="CX70" s="282">
        <f>SUMIFS('B4-1销售回款【输入】'!DA$4:DA$123,'B4-1销售回款【输入】'!$C$4:$C$123,$C70,'B4-1销售回款【输入】'!$D$4:$D$123,$D70,'B4-1销售回款【输入】'!$E$4:$E$123,$E70,'B4-1销售回款【输入】'!$J$4:$J$123,$F70)</f>
        <v>0</v>
      </c>
      <c r="CY70" s="282">
        <f>SUMIFS('B4-1销售回款【输入】'!DB$4:DB$123,'B4-1销售回款【输入】'!$C$4:$C$123,$C70,'B4-1销售回款【输入】'!$D$4:$D$123,$D70,'B4-1销售回款【输入】'!$E$4:$E$123,$E70,'B4-1销售回款【输入】'!$J$4:$J$123,$F70)</f>
        <v>0</v>
      </c>
      <c r="CZ70" s="282">
        <f>SUMIFS('B4-1销售回款【输入】'!DC$4:DC$123,'B4-1销售回款【输入】'!$C$4:$C$123,$C70,'B4-1销售回款【输入】'!$D$4:$D$123,$D70,'B4-1销售回款【输入】'!$E$4:$E$123,$E70,'B4-1销售回款【输入】'!$J$4:$J$123,$F70)</f>
        <v>0</v>
      </c>
      <c r="DA70" s="282">
        <f>SUMIFS('B4-1销售回款【输入】'!DD$4:DD$123,'B4-1销售回款【输入】'!$C$4:$C$123,$C70,'B4-1销售回款【输入】'!$D$4:$D$123,$D70,'B4-1销售回款【输入】'!$E$4:$E$123,$E70,'B4-1销售回款【输入】'!$J$4:$J$123,$F70)</f>
        <v>0</v>
      </c>
      <c r="DB70" s="282">
        <f>SUMIFS('B4-1销售回款【输入】'!DE$4:DE$123,'B4-1销售回款【输入】'!$C$4:$C$123,$C70,'B4-1销售回款【输入】'!$D$4:$D$123,$D70,'B4-1销售回款【输入】'!$E$4:$E$123,$E70,'B4-1销售回款【输入】'!$J$4:$J$123,$F70)</f>
        <v>0</v>
      </c>
      <c r="DC70" s="282">
        <f>SUMIFS('B4-1销售回款【输入】'!DF$4:DF$123,'B4-1销售回款【输入】'!$C$4:$C$123,$C70,'B4-1销售回款【输入】'!$D$4:$D$123,$D70,'B4-1销售回款【输入】'!$E$4:$E$123,$E70,'B4-1销售回款【输入】'!$J$4:$J$123,$F70)</f>
        <v>0</v>
      </c>
      <c r="DD70" s="282">
        <f>SUMIFS('B4-1销售回款【输入】'!DG$4:DG$123,'B4-1销售回款【输入】'!$C$4:$C$123,$C70,'B4-1销售回款【输入】'!$D$4:$D$123,$D70,'B4-1销售回款【输入】'!$E$4:$E$123,$E70,'B4-1销售回款【输入】'!$J$4:$J$123,$F70)</f>
        <v>0</v>
      </c>
      <c r="DE70" s="282">
        <f>SUMIFS('B4-1销售回款【输入】'!DH$4:DH$123,'B4-1销售回款【输入】'!$C$4:$C$123,$C70,'B4-1销售回款【输入】'!$D$4:$D$123,$D70,'B4-1销售回款【输入】'!$E$4:$E$123,$E70,'B4-1销售回款【输入】'!$J$4:$J$123,$F70)</f>
        <v>0</v>
      </c>
      <c r="DF70" s="282">
        <f>SUMIFS('B4-1销售回款【输入】'!DI$4:DI$123,'B4-1销售回款【输入】'!$C$4:$C$123,$C70,'B4-1销售回款【输入】'!$D$4:$D$123,$D70,'B4-1销售回款【输入】'!$E$4:$E$123,$E70,'B4-1销售回款【输入】'!$J$4:$J$123,$F70)</f>
        <v>0</v>
      </c>
      <c r="DG70" s="282">
        <f>SUMIFS('B4-1销售回款【输入】'!DJ$4:DJ$123,'B4-1销售回款【输入】'!$C$4:$C$123,$C70,'B4-1销售回款【输入】'!$D$4:$D$123,$D70,'B4-1销售回款【输入】'!$E$4:$E$123,$E70,'B4-1销售回款【输入】'!$J$4:$J$123,$F70)</f>
        <v>0</v>
      </c>
      <c r="DH70" s="282">
        <f>SUMIFS('B4-1销售回款【输入】'!DK$4:DK$123,'B4-1销售回款【输入】'!$C$4:$C$123,$C70,'B4-1销售回款【输入】'!$D$4:$D$123,$D70,'B4-1销售回款【输入】'!$E$4:$E$123,$E70,'B4-1销售回款【输入】'!$J$4:$J$123,$F70)</f>
        <v>0</v>
      </c>
      <c r="DI70" s="282">
        <f>SUMIFS('B4-1销售回款【输入】'!DL$4:DL$123,'B4-1销售回款【输入】'!$C$4:$C$123,$C70,'B4-1销售回款【输入】'!$D$4:$D$123,$D70,'B4-1销售回款【输入】'!$E$4:$E$123,$E70,'B4-1销售回款【输入】'!$J$4:$J$123,$F70)</f>
        <v>0</v>
      </c>
      <c r="DJ70" s="282">
        <f>SUMIFS('B4-1销售回款【输入】'!DM$4:DM$123,'B4-1销售回款【输入】'!$C$4:$C$123,$C70,'B4-1销售回款【输入】'!$D$4:$D$123,$D70,'B4-1销售回款【输入】'!$E$4:$E$123,$E70,'B4-1销售回款【输入】'!$J$4:$J$123,$F70)</f>
        <v>0</v>
      </c>
      <c r="DK70" s="282">
        <f>SUMIFS('B4-1销售回款【输入】'!DN$4:DN$123,'B4-1销售回款【输入】'!$C$4:$C$123,$C70,'B4-1销售回款【输入】'!$D$4:$D$123,$D70,'B4-1销售回款【输入】'!$E$4:$E$123,$E70,'B4-1销售回款【输入】'!$J$4:$J$123,$F70)</f>
        <v>0</v>
      </c>
      <c r="DL70" s="282">
        <f>SUMIFS('B4-1销售回款【输入】'!DO$4:DO$123,'B4-1销售回款【输入】'!$C$4:$C$123,$C70,'B4-1销售回款【输入】'!$D$4:$D$123,$D70,'B4-1销售回款【输入】'!$E$4:$E$123,$E70,'B4-1销售回款【输入】'!$J$4:$J$123,$F70)</f>
        <v>0</v>
      </c>
      <c r="DM70" s="282">
        <f>SUMIFS('B4-1销售回款【输入】'!DP$4:DP$123,'B4-1销售回款【输入】'!$C$4:$C$123,$C70,'B4-1销售回款【输入】'!$D$4:$D$123,$D70,'B4-1销售回款【输入】'!$E$4:$E$123,$E70,'B4-1销售回款【输入】'!$J$4:$J$123,$F70)</f>
        <v>0</v>
      </c>
      <c r="DN70" s="282">
        <f>SUMIFS('B4-1销售回款【输入】'!DQ$4:DQ$123,'B4-1销售回款【输入】'!$C$4:$C$123,$C70,'B4-1销售回款【输入】'!$D$4:$D$123,$D70,'B4-1销售回款【输入】'!$E$4:$E$123,$E70,'B4-1销售回款【输入】'!$J$4:$J$123,$F70)</f>
        <v>0</v>
      </c>
      <c r="DO70" s="282">
        <f>SUMIFS('B4-1销售回款【输入】'!DR$4:DR$123,'B4-1销售回款【输入】'!$C$4:$C$123,$C70,'B4-1销售回款【输入】'!$D$4:$D$123,$D70,'B4-1销售回款【输入】'!$E$4:$E$123,$E70,'B4-1销售回款【输入】'!$J$4:$J$123,$F70)</f>
        <v>0</v>
      </c>
      <c r="DP70" s="282">
        <f>SUMIFS('B4-1销售回款【输入】'!DS$4:DS$123,'B4-1销售回款【输入】'!$C$4:$C$123,$C70,'B4-1销售回款【输入】'!$D$4:$D$123,$D70,'B4-1销售回款【输入】'!$E$4:$E$123,$E70,'B4-1销售回款【输入】'!$J$4:$J$123,$F70)</f>
        <v>0</v>
      </c>
      <c r="DQ70" s="282">
        <f>SUMIFS('B4-1销售回款【输入】'!DT$4:DT$123,'B4-1销售回款【输入】'!$C$4:$C$123,$C70,'B4-1销售回款【输入】'!$D$4:$D$123,$D70,'B4-1销售回款【输入】'!$E$4:$E$123,$E70,'B4-1销售回款【输入】'!$J$4:$J$123,$F70)</f>
        <v>0</v>
      </c>
      <c r="DR70" s="282">
        <f>SUMIFS('B4-1销售回款【输入】'!DU$4:DU$123,'B4-1销售回款【输入】'!$C$4:$C$123,$C70,'B4-1销售回款【输入】'!$D$4:$D$123,$D70,'B4-1销售回款【输入】'!$E$4:$E$123,$E70,'B4-1销售回款【输入】'!$J$4:$J$123,$F70)</f>
        <v>0</v>
      </c>
      <c r="DS70" s="282">
        <f>SUMIFS('B4-1销售回款【输入】'!DV$4:DV$123,'B4-1销售回款【输入】'!$C$4:$C$123,$C70,'B4-1销售回款【输入】'!$D$4:$D$123,$D70,'B4-1销售回款【输入】'!$E$4:$E$123,$E70,'B4-1销售回款【输入】'!$J$4:$J$123,$F70)</f>
        <v>0</v>
      </c>
      <c r="DT70" s="282">
        <f>SUMIFS('B4-1销售回款【输入】'!DW$4:DW$123,'B4-1销售回款【输入】'!$C$4:$C$123,$C70,'B4-1销售回款【输入】'!$D$4:$D$123,$D70,'B4-1销售回款【输入】'!$E$4:$E$123,$E70,'B4-1销售回款【输入】'!$J$4:$J$123,$F70)</f>
        <v>0</v>
      </c>
      <c r="DU70" s="282">
        <f>SUMIFS('B4-1销售回款【输入】'!DX$4:DX$123,'B4-1销售回款【输入】'!$C$4:$C$123,$C70,'B4-1销售回款【输入】'!$D$4:$D$123,$D70,'B4-1销售回款【输入】'!$E$4:$E$123,$E70,'B4-1销售回款【输入】'!$J$4:$J$123,$F70)</f>
        <v>0</v>
      </c>
      <c r="DV70" s="282">
        <f>SUMIFS('B4-1销售回款【输入】'!DY$4:DY$123,'B4-1销售回款【输入】'!$C$4:$C$123,$C70,'B4-1销售回款【输入】'!$D$4:$D$123,$D70,'B4-1销售回款【输入】'!$E$4:$E$123,$E70,'B4-1销售回款【输入】'!$J$4:$J$123,$F70)</f>
        <v>0</v>
      </c>
      <c r="DW70" s="282">
        <f>SUMIFS('B4-1销售回款【输入】'!DZ$4:DZ$123,'B4-1销售回款【输入】'!$C$4:$C$123,$C70,'B4-1销售回款【输入】'!$D$4:$D$123,$D70,'B4-1销售回款【输入】'!$E$4:$E$123,$E70,'B4-1销售回款【输入】'!$J$4:$J$123,$F70)</f>
        <v>0</v>
      </c>
      <c r="DX70" s="282">
        <f>SUMIFS('B4-1销售回款【输入】'!EA$4:EA$123,'B4-1销售回款【输入】'!$C$4:$C$123,$C70,'B4-1销售回款【输入】'!$D$4:$D$123,$D70,'B4-1销售回款【输入】'!$E$4:$E$123,$E70,'B4-1销售回款【输入】'!$J$4:$J$123,$F70)</f>
        <v>0</v>
      </c>
      <c r="DY70" s="282">
        <f>SUMIFS('B4-1销售回款【输入】'!EB$4:EB$123,'B4-1销售回款【输入】'!$C$4:$C$123,$C70,'B4-1销售回款【输入】'!$D$4:$D$123,$D70,'B4-1销售回款【输入】'!$E$4:$E$123,$E70,'B4-1销售回款【输入】'!$J$4:$J$123,$F70)</f>
        <v>0</v>
      </c>
      <c r="DZ70" s="282">
        <f>SUMIFS('B4-1销售回款【输入】'!EC$4:EC$123,'B4-1销售回款【输入】'!$C$4:$C$123,$C70,'B4-1销售回款【输入】'!$D$4:$D$123,$D70,'B4-1销售回款【输入】'!$E$4:$E$123,$E70,'B4-1销售回款【输入】'!$J$4:$J$123,$F70)</f>
        <v>0</v>
      </c>
      <c r="EA70" s="282">
        <f>SUMIFS('B4-1销售回款【输入】'!ED$4:ED$123,'B4-1销售回款【输入】'!$C$4:$C$123,$C70,'B4-1销售回款【输入】'!$D$4:$D$123,$D70,'B4-1销售回款【输入】'!$E$4:$E$123,$E70,'B4-1销售回款【输入】'!$J$4:$J$123,$F70)</f>
        <v>0</v>
      </c>
      <c r="EB70" s="282">
        <f>SUMIFS('B4-1销售回款【输入】'!EE$4:EE$123,'B4-1销售回款【输入】'!$C$4:$C$123,$C70,'B4-1销售回款【输入】'!$D$4:$D$123,$D70,'B4-1销售回款【输入】'!$E$4:$E$123,$E70,'B4-1销售回款【输入】'!$J$4:$J$123,$F70)</f>
        <v>0</v>
      </c>
      <c r="EC70" s="282">
        <f>SUMIFS('B4-1销售回款【输入】'!EF$4:EF$123,'B4-1销售回款【输入】'!$C$4:$C$123,$C70,'B4-1销售回款【输入】'!$D$4:$D$123,$D70,'B4-1销售回款【输入】'!$E$4:$E$123,$E70,'B4-1销售回款【输入】'!$J$4:$J$123,$F70)</f>
        <v>0</v>
      </c>
      <c r="ED70" s="284">
        <f>SUMIFS('B4-1销售回款【输入】'!EG$4:EG$123,'B4-1销售回款【输入】'!$C$4:$C$123,$C70,'B4-1销售回款【输入】'!$D$4:$D$123,$D70,'B4-1销售回款【输入】'!$E$4:$E$123,$E70,'B4-1销售回款【输入】'!$J$4:$J$123,$F70)</f>
        <v>0</v>
      </c>
    </row>
    <row r="71" spans="2:134" ht="16.05" customHeight="1" x14ac:dyDescent="0.25">
      <c r="B71" s="1043" t="str">
        <f>B70</f>
        <v/>
      </c>
      <c r="C71" s="159" t="str">
        <f t="shared" si="942"/>
        <v/>
      </c>
      <c r="D71" s="159" t="str">
        <f t="shared" si="939"/>
        <v/>
      </c>
      <c r="E71" s="159" t="str">
        <f t="shared" si="939"/>
        <v/>
      </c>
      <c r="F71" s="149" t="s">
        <v>350</v>
      </c>
      <c r="G71" s="171" t="s">
        <v>355</v>
      </c>
      <c r="H71" s="992"/>
      <c r="I71" s="282"/>
      <c r="J71" s="986" t="s">
        <v>391</v>
      </c>
      <c r="K71" s="461"/>
      <c r="L71" s="297">
        <f>IFERROR(SUM($L68:L68)/$J68,0)</f>
        <v>0</v>
      </c>
      <c r="M71" s="291">
        <f>IFERROR(SUM($L68:M68)/$J68,0)</f>
        <v>0</v>
      </c>
      <c r="N71" s="291">
        <f>IFERROR(SUM($L68:N68)/$J68,0)</f>
        <v>0</v>
      </c>
      <c r="O71" s="291">
        <f>IFERROR(SUM($L68:O68)/$J68,0)</f>
        <v>0</v>
      </c>
      <c r="P71" s="291">
        <f>IFERROR(SUM($L68:P68)/$J68,0)</f>
        <v>0</v>
      </c>
      <c r="Q71" s="291">
        <f>IFERROR(SUM($L68:Q68)/$J68,0)</f>
        <v>0</v>
      </c>
      <c r="R71" s="291">
        <f>IFERROR(SUM($L68:R68)/$J68,0)</f>
        <v>0</v>
      </c>
      <c r="S71" s="291">
        <f>IFERROR(SUM($L68:S68)/$J68,0)</f>
        <v>0</v>
      </c>
      <c r="T71" s="291">
        <f>IFERROR(SUM($L68:T68)/$J68,0)</f>
        <v>0</v>
      </c>
      <c r="U71" s="292">
        <f>IFERROR(SUM($L68:U68)/$J68,0)</f>
        <v>0</v>
      </c>
      <c r="V71" s="290">
        <f>IFERROR(SUM($V68:V68)/$J68,0)</f>
        <v>0</v>
      </c>
      <c r="W71" s="291">
        <f>IFERROR(SUM($V68:W68)/$J68,0)</f>
        <v>0</v>
      </c>
      <c r="X71" s="291">
        <f>IFERROR(SUM($V68:X68)/$J68,0)</f>
        <v>0</v>
      </c>
      <c r="Y71" s="291">
        <f>IFERROR(SUM($V68:Y68)/$J68,0)</f>
        <v>0</v>
      </c>
      <c r="Z71" s="291">
        <f>IFERROR(SUM($V68:Z68)/$J68,0)</f>
        <v>0</v>
      </c>
      <c r="AA71" s="291">
        <f>IFERROR(SUM($V68:AA68)/$J68,0)</f>
        <v>0</v>
      </c>
      <c r="AB71" s="291">
        <f>IFERROR(SUM($V68:AB68)/$J68,0)</f>
        <v>0</v>
      </c>
      <c r="AC71" s="291">
        <f>IFERROR(SUM($V68:AC68)/$J68,0)</f>
        <v>0</v>
      </c>
      <c r="AD71" s="291">
        <f>IFERROR(SUM($V68:AD68)/$J68,0)</f>
        <v>0</v>
      </c>
      <c r="AE71" s="291">
        <f>IFERROR(SUM($V68:AE68)/$J68,0)</f>
        <v>0</v>
      </c>
      <c r="AF71" s="291">
        <f>IFERROR(SUM($V68:AF68)/$J68,0)</f>
        <v>0</v>
      </c>
      <c r="AG71" s="291">
        <f>IFERROR(SUM($V68:AG68)/$J68,0)</f>
        <v>0</v>
      </c>
      <c r="AH71" s="291">
        <f>IFERROR(SUM($V68:AH68)/$J68,0)</f>
        <v>0</v>
      </c>
      <c r="AI71" s="291">
        <f>IFERROR(SUM($V68:AI68)/$J68,0)</f>
        <v>0</v>
      </c>
      <c r="AJ71" s="291">
        <f>IFERROR(SUM($V68:AJ68)/$J68,0)</f>
        <v>0</v>
      </c>
      <c r="AK71" s="291">
        <f>IFERROR(SUM($V68:AK68)/$J68,0)</f>
        <v>0</v>
      </c>
      <c r="AL71" s="291">
        <f>IFERROR(SUM($V68:AL68)/$J68,0)</f>
        <v>0</v>
      </c>
      <c r="AM71" s="291">
        <f>IFERROR(SUM($V68:AM68)/$J68,0)</f>
        <v>0</v>
      </c>
      <c r="AN71" s="291">
        <f>IFERROR(SUM($V68:AN68)/$J68,0)</f>
        <v>0</v>
      </c>
      <c r="AO71" s="291">
        <f>IFERROR(SUM($V68:AO68)/$J68,0)</f>
        <v>0</v>
      </c>
      <c r="AP71" s="291">
        <f>IFERROR(SUM($V68:AP68)/$J68,0)</f>
        <v>0</v>
      </c>
      <c r="AQ71" s="291">
        <f>IFERROR(SUM($V68:AQ68)/$J68,0)</f>
        <v>0</v>
      </c>
      <c r="AR71" s="291">
        <f>IFERROR(SUM($V68:AR68)/$J68,0)</f>
        <v>0</v>
      </c>
      <c r="AS71" s="291">
        <f>IFERROR(SUM($V68:AS68)/$J68,0)</f>
        <v>0</v>
      </c>
      <c r="AT71" s="291">
        <f>IFERROR(SUM($V68:AT68)/$J68,0)</f>
        <v>0</v>
      </c>
      <c r="AU71" s="291">
        <f>IFERROR(SUM($V68:AU68)/$J68,0)</f>
        <v>0</v>
      </c>
      <c r="AV71" s="291">
        <f>IFERROR(SUM($V68:AV68)/$J68,0)</f>
        <v>0</v>
      </c>
      <c r="AW71" s="291">
        <f>IFERROR(SUM($V68:AW68)/$J68,0)</f>
        <v>0</v>
      </c>
      <c r="AX71" s="291">
        <f>IFERROR(SUM($V68:AX68)/$J68,0)</f>
        <v>0</v>
      </c>
      <c r="AY71" s="291">
        <f>IFERROR(SUM($V68:AY68)/$J68,0)</f>
        <v>0</v>
      </c>
      <c r="AZ71" s="291">
        <f>IFERROR(SUM($V68:AZ68)/$J68,0)</f>
        <v>0</v>
      </c>
      <c r="BA71" s="291">
        <f>IFERROR(SUM($V68:BA68)/$J68,0)</f>
        <v>0</v>
      </c>
      <c r="BB71" s="291">
        <f>IFERROR(SUM($V68:BB68)/$J68,0)</f>
        <v>0</v>
      </c>
      <c r="BC71" s="291">
        <f>IFERROR(SUM($V68:BC68)/$J68,0)</f>
        <v>0</v>
      </c>
      <c r="BD71" s="291">
        <f>IFERROR(SUM($V68:BD68)/$J68,0)</f>
        <v>0</v>
      </c>
      <c r="BE71" s="291">
        <f>IFERROR(SUM($V68:BE68)/$J68,0)</f>
        <v>0</v>
      </c>
      <c r="BF71" s="291">
        <f>IFERROR(SUM($V68:BF68)/$J68,0)</f>
        <v>0</v>
      </c>
      <c r="BG71" s="291">
        <f>IFERROR(SUM($V68:BG68)/$J68,0)</f>
        <v>0</v>
      </c>
      <c r="BH71" s="291">
        <f>IFERROR(SUM($V68:BH68)/$J68,0)</f>
        <v>0</v>
      </c>
      <c r="BI71" s="291">
        <f>IFERROR(SUM($V68:BI68)/$J68,0)</f>
        <v>0</v>
      </c>
      <c r="BJ71" s="291">
        <f>IFERROR(SUM($V68:BJ68)/$J68,0)</f>
        <v>0</v>
      </c>
      <c r="BK71" s="291">
        <f>IFERROR(SUM($V68:BK68)/$J68,0)</f>
        <v>0</v>
      </c>
      <c r="BL71" s="291">
        <f>IFERROR(SUM($V68:BL68)/$J68,0)</f>
        <v>0</v>
      </c>
      <c r="BM71" s="291">
        <f>IFERROR(SUM($V68:BM68)/$J68,0)</f>
        <v>0</v>
      </c>
      <c r="BN71" s="291">
        <f>IFERROR(SUM($V68:BN68)/$J68,0)</f>
        <v>0</v>
      </c>
      <c r="BO71" s="291">
        <f>IFERROR(SUM($V68:BO68)/$J68,0)</f>
        <v>0</v>
      </c>
      <c r="BP71" s="291">
        <f>IFERROR(SUM($V68:BP68)/$J68,0)</f>
        <v>0</v>
      </c>
      <c r="BQ71" s="291">
        <f>IFERROR(SUM($V68:BQ68)/$J68,0)</f>
        <v>0</v>
      </c>
      <c r="BR71" s="291">
        <f>IFERROR(SUM($V68:BR68)/$J68,0)</f>
        <v>0</v>
      </c>
      <c r="BS71" s="291">
        <f>IFERROR(SUM($V68:BS68)/$J68,0)</f>
        <v>0</v>
      </c>
      <c r="BT71" s="291">
        <f>IFERROR(SUM($V68:BT68)/$J68,0)</f>
        <v>0</v>
      </c>
      <c r="BU71" s="291">
        <f>IFERROR(SUM($V68:BU68)/$J68,0)</f>
        <v>0</v>
      </c>
      <c r="BV71" s="291">
        <f>IFERROR(SUM($V68:BV68)/$J68,0)</f>
        <v>0</v>
      </c>
      <c r="BW71" s="291">
        <f>IFERROR(SUM($V68:BW68)/$J68,0)</f>
        <v>0</v>
      </c>
      <c r="BX71" s="291">
        <f>IFERROR(SUM($V68:BX68)/$J68,0)</f>
        <v>0</v>
      </c>
      <c r="BY71" s="291">
        <f>IFERROR(SUM($V68:BY68)/$J68,0)</f>
        <v>0</v>
      </c>
      <c r="BZ71" s="291">
        <f>IFERROR(SUM($V68:BZ68)/$J68,0)</f>
        <v>0</v>
      </c>
      <c r="CA71" s="291">
        <f>IFERROR(SUM($V68:CA68)/$J68,0)</f>
        <v>0</v>
      </c>
      <c r="CB71" s="291">
        <f>IFERROR(SUM($V68:CB68)/$J68,0)</f>
        <v>0</v>
      </c>
      <c r="CC71" s="291">
        <f>IFERROR(SUM($V68:CC68)/$J68,0)</f>
        <v>0</v>
      </c>
      <c r="CD71" s="291">
        <f>IFERROR(SUM($V68:CD68)/$J68,0)</f>
        <v>0</v>
      </c>
      <c r="CE71" s="291">
        <f>IFERROR(SUM($V68:CE68)/$J68,0)</f>
        <v>0</v>
      </c>
      <c r="CF71" s="291">
        <f>IFERROR(SUM($V68:CF68)/$J68,0)</f>
        <v>0</v>
      </c>
      <c r="CG71" s="291">
        <f>IFERROR(SUM($V68:CG68)/$J68,0)</f>
        <v>0</v>
      </c>
      <c r="CH71" s="291">
        <f>IFERROR(SUM($V68:CH68)/$J68,0)</f>
        <v>0</v>
      </c>
      <c r="CI71" s="291">
        <f>IFERROR(SUM($V68:CI68)/$J68,0)</f>
        <v>0</v>
      </c>
      <c r="CJ71" s="291">
        <f>IFERROR(SUM($V68:CJ68)/$J68,0)</f>
        <v>0</v>
      </c>
      <c r="CK71" s="291">
        <f>IFERROR(SUM($V68:CK68)/$J68,0)</f>
        <v>0</v>
      </c>
      <c r="CL71" s="291">
        <f>IFERROR(SUM($V68:CL68)/$J68,0)</f>
        <v>0</v>
      </c>
      <c r="CM71" s="291">
        <f>IFERROR(SUM($V68:CM68)/$J68,0)</f>
        <v>0</v>
      </c>
      <c r="CN71" s="291">
        <f>IFERROR(SUM($V68:CN68)/$J68,0)</f>
        <v>0</v>
      </c>
      <c r="CO71" s="291">
        <f>IFERROR(SUM($V68:CO68)/$J68,0)</f>
        <v>0</v>
      </c>
      <c r="CP71" s="291">
        <f>IFERROR(SUM($V68:CP68)/$J68,0)</f>
        <v>0</v>
      </c>
      <c r="CQ71" s="291">
        <f>IFERROR(SUM($V68:CQ68)/$J68,0)</f>
        <v>0</v>
      </c>
      <c r="CR71" s="291">
        <f>IFERROR(SUM($V68:CR68)/$J68,0)</f>
        <v>0</v>
      </c>
      <c r="CS71" s="291">
        <f>IFERROR(SUM($V68:CS68)/$J68,0)</f>
        <v>0</v>
      </c>
      <c r="CT71" s="291">
        <f>IFERROR(SUM($V68:CT68)/$J68,0)</f>
        <v>0</v>
      </c>
      <c r="CU71" s="291">
        <f>IFERROR(SUM($V68:CU68)/$J68,0)</f>
        <v>0</v>
      </c>
      <c r="CV71" s="291">
        <f>IFERROR(SUM($V68:CV68)/$J68,0)</f>
        <v>0</v>
      </c>
      <c r="CW71" s="291">
        <f>IFERROR(SUM($V68:CW68)/$J68,0)</f>
        <v>0</v>
      </c>
      <c r="CX71" s="291">
        <f>IFERROR(SUM($V68:CX68)/$J68,0)</f>
        <v>0</v>
      </c>
      <c r="CY71" s="291">
        <f>IFERROR(SUM($V68:CY68)/$J68,0)</f>
        <v>0</v>
      </c>
      <c r="CZ71" s="291">
        <f>IFERROR(SUM($V68:CZ68)/$J68,0)</f>
        <v>0</v>
      </c>
      <c r="DA71" s="291">
        <f>IFERROR(SUM($V68:DA68)/$J68,0)</f>
        <v>0</v>
      </c>
      <c r="DB71" s="291">
        <f>IFERROR(SUM($V68:DB68)/$J68,0)</f>
        <v>0</v>
      </c>
      <c r="DC71" s="291">
        <f>IFERROR(SUM($V68:DC68)/$J68,0)</f>
        <v>0</v>
      </c>
      <c r="DD71" s="291">
        <f>IFERROR(SUM($V68:DD68)/$J68,0)</f>
        <v>0</v>
      </c>
      <c r="DE71" s="291">
        <f>IFERROR(SUM($V68:DE68)/$J68,0)</f>
        <v>0</v>
      </c>
      <c r="DF71" s="291">
        <f>IFERROR(SUM($V68:DF68)/$J68,0)</f>
        <v>0</v>
      </c>
      <c r="DG71" s="291">
        <f>IFERROR(SUM($V68:DG68)/$J68,0)</f>
        <v>0</v>
      </c>
      <c r="DH71" s="291">
        <f>IFERROR(SUM($V68:DH68)/$J68,0)</f>
        <v>0</v>
      </c>
      <c r="DI71" s="291">
        <f>IFERROR(SUM($V68:DI68)/$J68,0)</f>
        <v>0</v>
      </c>
      <c r="DJ71" s="291">
        <f>IFERROR(SUM($V68:DJ68)/$J68,0)</f>
        <v>0</v>
      </c>
      <c r="DK71" s="291">
        <f>IFERROR(SUM($V68:DK68)/$J68,0)</f>
        <v>0</v>
      </c>
      <c r="DL71" s="291">
        <f>IFERROR(SUM($V68:DL68)/$J68,0)</f>
        <v>0</v>
      </c>
      <c r="DM71" s="291">
        <f>IFERROR(SUM($V68:DM68)/$J68,0)</f>
        <v>0</v>
      </c>
      <c r="DN71" s="291">
        <f>IFERROR(SUM($V68:DN68)/$J68,0)</f>
        <v>0</v>
      </c>
      <c r="DO71" s="291">
        <f>IFERROR(SUM($V68:DO68)/$J68,0)</f>
        <v>0</v>
      </c>
      <c r="DP71" s="291">
        <f>IFERROR(SUM($V68:DP68)/$J68,0)</f>
        <v>0</v>
      </c>
      <c r="DQ71" s="291">
        <f>IFERROR(SUM($V68:DQ68)/$J68,0)</f>
        <v>0</v>
      </c>
      <c r="DR71" s="291">
        <f>IFERROR(SUM($V68:DR68)/$J68,0)</f>
        <v>0</v>
      </c>
      <c r="DS71" s="291">
        <f>IFERROR(SUM($V68:DS68)/$J68,0)</f>
        <v>0</v>
      </c>
      <c r="DT71" s="291">
        <f>IFERROR(SUM($V68:DT68)/$J68,0)</f>
        <v>0</v>
      </c>
      <c r="DU71" s="291">
        <f>IFERROR(SUM($V68:DU68)/$J68,0)</f>
        <v>0</v>
      </c>
      <c r="DV71" s="291">
        <f>IFERROR(SUM($V68:DV68)/$J68,0)</f>
        <v>0</v>
      </c>
      <c r="DW71" s="291">
        <f>IFERROR(SUM($V68:DW68)/$J68,0)</f>
        <v>0</v>
      </c>
      <c r="DX71" s="291">
        <f>IFERROR(SUM($V68:DX68)/$J68,0)</f>
        <v>0</v>
      </c>
      <c r="DY71" s="291">
        <f>IFERROR(SUM($V68:DY68)/$J68,0)</f>
        <v>0</v>
      </c>
      <c r="DZ71" s="291">
        <f>IFERROR(SUM($V68:DZ68)/$J68,0)</f>
        <v>0</v>
      </c>
      <c r="EA71" s="291">
        <f>IFERROR(SUM($V68:EA68)/$J68,0)</f>
        <v>0</v>
      </c>
      <c r="EB71" s="291">
        <f>IFERROR(SUM($V68:EB68)/$J68,0)</f>
        <v>0</v>
      </c>
      <c r="EC71" s="291">
        <f>IFERROR(SUM($V68:EC68)/$J68,0)</f>
        <v>0</v>
      </c>
      <c r="ED71" s="292">
        <f>IFERROR(SUM($V68:ED68)/$J68,0)</f>
        <v>0</v>
      </c>
    </row>
    <row r="72" spans="2:134" ht="16.05" customHeight="1" thickBot="1" x14ac:dyDescent="0.3">
      <c r="B72" s="1044" t="str">
        <f>B71</f>
        <v/>
      </c>
      <c r="C72" s="289" t="str">
        <f t="shared" si="942"/>
        <v/>
      </c>
      <c r="D72" s="289" t="str">
        <f t="shared" si="939"/>
        <v/>
      </c>
      <c r="E72" s="289" t="str">
        <f t="shared" si="939"/>
        <v/>
      </c>
      <c r="F72" s="240" t="s">
        <v>351</v>
      </c>
      <c r="G72" s="254" t="s">
        <v>355</v>
      </c>
      <c r="H72" s="993"/>
      <c r="I72" s="286"/>
      <c r="J72" s="987" t="s">
        <v>391</v>
      </c>
      <c r="K72" s="462"/>
      <c r="L72" s="298">
        <f>IFERROR(SUM($L70:L70)/SUM($L68:L68),0)</f>
        <v>0</v>
      </c>
      <c r="M72" s="294">
        <f>IFERROR(SUM($L70:M70)/SUM($L68:M68),0)</f>
        <v>0</v>
      </c>
      <c r="N72" s="294">
        <f>IFERROR(SUM($L70:N70)/SUM($L68:N68),0)</f>
        <v>0</v>
      </c>
      <c r="O72" s="294">
        <f>IFERROR(SUM($L70:O70)/SUM($L68:O68),0)</f>
        <v>0</v>
      </c>
      <c r="P72" s="294">
        <f>IFERROR(SUM($L70:P70)/SUM($L68:P68),0)</f>
        <v>0</v>
      </c>
      <c r="Q72" s="294">
        <f>IFERROR(SUM($L70:Q70)/SUM($L68:Q68),0)</f>
        <v>0</v>
      </c>
      <c r="R72" s="294">
        <f>IFERROR(SUM($L70:R70)/SUM($L68:R68),0)</f>
        <v>0</v>
      </c>
      <c r="S72" s="294">
        <f>IFERROR(SUM($L70:S70)/SUM($L68:S68),0)</f>
        <v>0</v>
      </c>
      <c r="T72" s="294">
        <f>IFERROR(SUM($L70:T70)/SUM($L68:T68),0)</f>
        <v>0</v>
      </c>
      <c r="U72" s="295">
        <f>IFERROR(SUM($L70:U70)/SUM($L68:U68),0)</f>
        <v>0</v>
      </c>
      <c r="V72" s="293">
        <f>IFERROR(SUM($V70:V70)/SUM($V68:V68),0)</f>
        <v>0</v>
      </c>
      <c r="W72" s="294">
        <f>IFERROR(SUM($V70:W70)/SUM($V68:W68),0)</f>
        <v>0</v>
      </c>
      <c r="X72" s="294">
        <f>IFERROR(SUM($V70:X70)/SUM($V68:X68),0)</f>
        <v>0</v>
      </c>
      <c r="Y72" s="294">
        <f>IFERROR(SUM($V70:Y70)/SUM($V68:Y68),0)</f>
        <v>0</v>
      </c>
      <c r="Z72" s="294">
        <f>IFERROR(SUM($V70:Z70)/SUM($V68:Z68),0)</f>
        <v>0</v>
      </c>
      <c r="AA72" s="294">
        <f>IFERROR(SUM($V70:AA70)/SUM($V68:AA68),0)</f>
        <v>0</v>
      </c>
      <c r="AB72" s="294">
        <f>IFERROR(SUM($V70:AB70)/SUM($V68:AB68),0)</f>
        <v>0</v>
      </c>
      <c r="AC72" s="294">
        <f>IFERROR(SUM($V70:AC70)/SUM($V68:AC68),0)</f>
        <v>0</v>
      </c>
      <c r="AD72" s="294">
        <f>IFERROR(SUM($V70:AD70)/SUM($V68:AD68),0)</f>
        <v>0</v>
      </c>
      <c r="AE72" s="294">
        <f>IFERROR(SUM($V70:AE70)/SUM($V68:AE68),0)</f>
        <v>0</v>
      </c>
      <c r="AF72" s="294">
        <f>IFERROR(SUM($V70:AF70)/SUM($V68:AF68),0)</f>
        <v>0</v>
      </c>
      <c r="AG72" s="294">
        <f>IFERROR(SUM($V70:AG70)/SUM($V68:AG68),0)</f>
        <v>0</v>
      </c>
      <c r="AH72" s="294">
        <f>IFERROR(SUM($V70:AH70)/SUM($V68:AH68),0)</f>
        <v>0</v>
      </c>
      <c r="AI72" s="294">
        <f>IFERROR(SUM($V70:AI70)/SUM($V68:AI68),0)</f>
        <v>0</v>
      </c>
      <c r="AJ72" s="294">
        <f>IFERROR(SUM($V70:AJ70)/SUM($V68:AJ68),0)</f>
        <v>0</v>
      </c>
      <c r="AK72" s="294">
        <f>IFERROR(SUM($V70:AK70)/SUM($V68:AK68),0)</f>
        <v>0</v>
      </c>
      <c r="AL72" s="294">
        <f>IFERROR(SUM($V70:AL70)/SUM($V68:AL68),0)</f>
        <v>0</v>
      </c>
      <c r="AM72" s="294">
        <f>IFERROR(SUM($V70:AM70)/SUM($V68:AM68),0)</f>
        <v>0</v>
      </c>
      <c r="AN72" s="294">
        <f>IFERROR(SUM($V70:AN70)/SUM($V68:AN68),0)</f>
        <v>0</v>
      </c>
      <c r="AO72" s="294">
        <f>IFERROR(SUM($V70:AO70)/SUM($V68:AO68),0)</f>
        <v>0</v>
      </c>
      <c r="AP72" s="294">
        <f>IFERROR(SUM($V70:AP70)/SUM($V68:AP68),0)</f>
        <v>0</v>
      </c>
      <c r="AQ72" s="294">
        <f>IFERROR(SUM($V70:AQ70)/SUM($V68:AQ68),0)</f>
        <v>0</v>
      </c>
      <c r="AR72" s="294">
        <f>IFERROR(SUM($V70:AR70)/SUM($V68:AR68),0)</f>
        <v>0</v>
      </c>
      <c r="AS72" s="294">
        <f>IFERROR(SUM($V70:AS70)/SUM($V68:AS68),0)</f>
        <v>0</v>
      </c>
      <c r="AT72" s="294">
        <f>IFERROR(SUM($V70:AT70)/SUM($V68:AT68),0)</f>
        <v>0</v>
      </c>
      <c r="AU72" s="294">
        <f>IFERROR(SUM($V70:AU70)/SUM($V68:AU68),0)</f>
        <v>0</v>
      </c>
      <c r="AV72" s="294">
        <f>IFERROR(SUM($V70:AV70)/SUM($V68:AV68),0)</f>
        <v>0</v>
      </c>
      <c r="AW72" s="294">
        <f>IFERROR(SUM($V70:AW70)/SUM($V68:AW68),0)</f>
        <v>0</v>
      </c>
      <c r="AX72" s="294">
        <f>IFERROR(SUM($V70:AX70)/SUM($V68:AX68),0)</f>
        <v>0</v>
      </c>
      <c r="AY72" s="294">
        <f>IFERROR(SUM($V70:AY70)/SUM($V68:AY68),0)</f>
        <v>0</v>
      </c>
      <c r="AZ72" s="294">
        <f>IFERROR(SUM($V70:AZ70)/SUM($V68:AZ68),0)</f>
        <v>0</v>
      </c>
      <c r="BA72" s="294">
        <f>IFERROR(SUM($V70:BA70)/SUM($V68:BA68),0)</f>
        <v>0</v>
      </c>
      <c r="BB72" s="294">
        <f>IFERROR(SUM($V70:BB70)/SUM($V68:BB68),0)</f>
        <v>0</v>
      </c>
      <c r="BC72" s="294">
        <f>IFERROR(SUM($V70:BC70)/SUM($V68:BC68),0)</f>
        <v>0</v>
      </c>
      <c r="BD72" s="294">
        <f>IFERROR(SUM($V70:BD70)/SUM($V68:BD68),0)</f>
        <v>0</v>
      </c>
      <c r="BE72" s="294">
        <f>IFERROR(SUM($V70:BE70)/SUM($V68:BE68),0)</f>
        <v>0</v>
      </c>
      <c r="BF72" s="294">
        <f>IFERROR(SUM($V70:BF70)/SUM($V68:BF68),0)</f>
        <v>0</v>
      </c>
      <c r="BG72" s="294">
        <f>IFERROR(SUM($V70:BG70)/SUM($V68:BG68),0)</f>
        <v>0</v>
      </c>
      <c r="BH72" s="294">
        <f>IFERROR(SUM($V70:BH70)/SUM($V68:BH68),0)</f>
        <v>0</v>
      </c>
      <c r="BI72" s="294">
        <f>IFERROR(SUM($V70:BI70)/SUM($V68:BI68),0)</f>
        <v>0</v>
      </c>
      <c r="BJ72" s="294">
        <f>IFERROR(SUM($V70:BJ70)/SUM($V68:BJ68),0)</f>
        <v>0</v>
      </c>
      <c r="BK72" s="294">
        <f>IFERROR(SUM($V70:BK70)/SUM($V68:BK68),0)</f>
        <v>0</v>
      </c>
      <c r="BL72" s="294">
        <f>IFERROR(SUM($V70:BL70)/SUM($V68:BL68),0)</f>
        <v>0</v>
      </c>
      <c r="BM72" s="294">
        <f>IFERROR(SUM($V70:BM70)/SUM($V68:BM68),0)</f>
        <v>0</v>
      </c>
      <c r="BN72" s="294">
        <f>IFERROR(SUM($V70:BN70)/SUM($V68:BN68),0)</f>
        <v>0</v>
      </c>
      <c r="BO72" s="294">
        <f>IFERROR(SUM($V70:BO70)/SUM($V68:BO68),0)</f>
        <v>0</v>
      </c>
      <c r="BP72" s="294">
        <f>IFERROR(SUM($V70:BP70)/SUM($V68:BP68),0)</f>
        <v>0</v>
      </c>
      <c r="BQ72" s="294">
        <f>IFERROR(SUM($V70:BQ70)/SUM($V68:BQ68),0)</f>
        <v>0</v>
      </c>
      <c r="BR72" s="294">
        <f>IFERROR(SUM($V70:BR70)/SUM($V68:BR68),0)</f>
        <v>0</v>
      </c>
      <c r="BS72" s="294">
        <f>IFERROR(SUM($V70:BS70)/SUM($V68:BS68),0)</f>
        <v>0</v>
      </c>
      <c r="BT72" s="294">
        <f>IFERROR(SUM($V70:BT70)/SUM($V68:BT68),0)</f>
        <v>0</v>
      </c>
      <c r="BU72" s="294">
        <f>IFERROR(SUM($V70:BU70)/SUM($V68:BU68),0)</f>
        <v>0</v>
      </c>
      <c r="BV72" s="294">
        <f>IFERROR(SUM($V70:BV70)/SUM($V68:BV68),0)</f>
        <v>0</v>
      </c>
      <c r="BW72" s="294">
        <f>IFERROR(SUM($V70:BW70)/SUM($V68:BW68),0)</f>
        <v>0</v>
      </c>
      <c r="BX72" s="294">
        <f>IFERROR(SUM($V70:BX70)/SUM($V68:BX68),0)</f>
        <v>0</v>
      </c>
      <c r="BY72" s="294">
        <f>IFERROR(SUM($V70:BY70)/SUM($V68:BY68),0)</f>
        <v>0</v>
      </c>
      <c r="BZ72" s="294">
        <f>IFERROR(SUM($V70:BZ70)/SUM($V68:BZ68),0)</f>
        <v>0</v>
      </c>
      <c r="CA72" s="294">
        <f>IFERROR(SUM($V70:CA70)/SUM($V68:CA68),0)</f>
        <v>0</v>
      </c>
      <c r="CB72" s="294">
        <f>IFERROR(SUM($V70:CB70)/SUM($V68:CB68),0)</f>
        <v>0</v>
      </c>
      <c r="CC72" s="294">
        <f>IFERROR(SUM($V70:CC70)/SUM($V68:CC68),0)</f>
        <v>0</v>
      </c>
      <c r="CD72" s="294">
        <f>IFERROR(SUM($V70:CD70)/SUM($V68:CD68),0)</f>
        <v>0</v>
      </c>
      <c r="CE72" s="294">
        <f>IFERROR(SUM($V70:CE70)/SUM($V68:CE68),0)</f>
        <v>0</v>
      </c>
      <c r="CF72" s="294">
        <f>IFERROR(SUM($V70:CF70)/SUM($V68:CF68),0)</f>
        <v>0</v>
      </c>
      <c r="CG72" s="294">
        <f>IFERROR(SUM($V70:CG70)/SUM($V68:CG68),0)</f>
        <v>0</v>
      </c>
      <c r="CH72" s="294">
        <f>IFERROR(SUM($V70:CH70)/SUM($V68:CH68),0)</f>
        <v>0</v>
      </c>
      <c r="CI72" s="294">
        <f>IFERROR(SUM($V70:CI70)/SUM($V68:CI68),0)</f>
        <v>0</v>
      </c>
      <c r="CJ72" s="294">
        <f>IFERROR(SUM($V70:CJ70)/SUM($V68:CJ68),0)</f>
        <v>0</v>
      </c>
      <c r="CK72" s="294">
        <f>IFERROR(SUM($V70:CK70)/SUM($V68:CK68),0)</f>
        <v>0</v>
      </c>
      <c r="CL72" s="294">
        <f>IFERROR(SUM($V70:CL70)/SUM($V68:CL68),0)</f>
        <v>0</v>
      </c>
      <c r="CM72" s="294">
        <f>IFERROR(SUM($V70:CM70)/SUM($V68:CM68),0)</f>
        <v>0</v>
      </c>
      <c r="CN72" s="294">
        <f>IFERROR(SUM($V70:CN70)/SUM($V68:CN68),0)</f>
        <v>0</v>
      </c>
      <c r="CO72" s="294">
        <f>IFERROR(SUM($V70:CO70)/SUM($V68:CO68),0)</f>
        <v>0</v>
      </c>
      <c r="CP72" s="294">
        <f>IFERROR(SUM($V70:CP70)/SUM($V68:CP68),0)</f>
        <v>0</v>
      </c>
      <c r="CQ72" s="294">
        <f>IFERROR(SUM($V70:CQ70)/SUM($V68:CQ68),0)</f>
        <v>0</v>
      </c>
      <c r="CR72" s="294">
        <f>IFERROR(SUM($V70:CR70)/SUM($V68:CR68),0)</f>
        <v>0</v>
      </c>
      <c r="CS72" s="294">
        <f>IFERROR(SUM($V70:CS70)/SUM($V68:CS68),0)</f>
        <v>0</v>
      </c>
      <c r="CT72" s="294">
        <f>IFERROR(SUM($V70:CT70)/SUM($V68:CT68),0)</f>
        <v>0</v>
      </c>
      <c r="CU72" s="294">
        <f>IFERROR(SUM($V70:CU70)/SUM($V68:CU68),0)</f>
        <v>0</v>
      </c>
      <c r="CV72" s="294">
        <f>IFERROR(SUM($V70:CV70)/SUM($V68:CV68),0)</f>
        <v>0</v>
      </c>
      <c r="CW72" s="294">
        <f>IFERROR(SUM($V70:CW70)/SUM($V68:CW68),0)</f>
        <v>0</v>
      </c>
      <c r="CX72" s="294">
        <f>IFERROR(SUM($V70:CX70)/SUM($V68:CX68),0)</f>
        <v>0</v>
      </c>
      <c r="CY72" s="294">
        <f>IFERROR(SUM($V70:CY70)/SUM($V68:CY68),0)</f>
        <v>0</v>
      </c>
      <c r="CZ72" s="294">
        <f>IFERROR(SUM($V70:CZ70)/SUM($V68:CZ68),0)</f>
        <v>0</v>
      </c>
      <c r="DA72" s="294">
        <f>IFERROR(SUM($V70:DA70)/SUM($V68:DA68),0)</f>
        <v>0</v>
      </c>
      <c r="DB72" s="294">
        <f>IFERROR(SUM($V70:DB70)/SUM($V68:DB68),0)</f>
        <v>0</v>
      </c>
      <c r="DC72" s="294">
        <f>IFERROR(SUM($V70:DC70)/SUM($V68:DC68),0)</f>
        <v>0</v>
      </c>
      <c r="DD72" s="294">
        <f>IFERROR(SUM($V70:DD70)/SUM($V68:DD68),0)</f>
        <v>0</v>
      </c>
      <c r="DE72" s="294">
        <f>IFERROR(SUM($V70:DE70)/SUM($V68:DE68),0)</f>
        <v>0</v>
      </c>
      <c r="DF72" s="294">
        <f>IFERROR(SUM($V70:DF70)/SUM($V68:DF68),0)</f>
        <v>0</v>
      </c>
      <c r="DG72" s="294">
        <f>IFERROR(SUM($V70:DG70)/SUM($V68:DG68),0)</f>
        <v>0</v>
      </c>
      <c r="DH72" s="294">
        <f>IFERROR(SUM($V70:DH70)/SUM($V68:DH68),0)</f>
        <v>0</v>
      </c>
      <c r="DI72" s="294">
        <f>IFERROR(SUM($V70:DI70)/SUM($V68:DI68),0)</f>
        <v>0</v>
      </c>
      <c r="DJ72" s="294">
        <f>IFERROR(SUM($V70:DJ70)/SUM($V68:DJ68),0)</f>
        <v>0</v>
      </c>
      <c r="DK72" s="294">
        <f>IFERROR(SUM($V70:DK70)/SUM($V68:DK68),0)</f>
        <v>0</v>
      </c>
      <c r="DL72" s="294">
        <f>IFERROR(SUM($V70:DL70)/SUM($V68:DL68),0)</f>
        <v>0</v>
      </c>
      <c r="DM72" s="294">
        <f>IFERROR(SUM($V70:DM70)/SUM($V68:DM68),0)</f>
        <v>0</v>
      </c>
      <c r="DN72" s="294">
        <f>IFERROR(SUM($V70:DN70)/SUM($V68:DN68),0)</f>
        <v>0</v>
      </c>
      <c r="DO72" s="294">
        <f>IFERROR(SUM($V70:DO70)/SUM($V68:DO68),0)</f>
        <v>0</v>
      </c>
      <c r="DP72" s="294">
        <f>IFERROR(SUM($V70:DP70)/SUM($V68:DP68),0)</f>
        <v>0</v>
      </c>
      <c r="DQ72" s="294">
        <f>IFERROR(SUM($V70:DQ70)/SUM($V68:DQ68),0)</f>
        <v>0</v>
      </c>
      <c r="DR72" s="294">
        <f>IFERROR(SUM($V70:DR70)/SUM($V68:DR68),0)</f>
        <v>0</v>
      </c>
      <c r="DS72" s="294">
        <f>IFERROR(SUM($V70:DS70)/SUM($V68:DS68),0)</f>
        <v>0</v>
      </c>
      <c r="DT72" s="294">
        <f>IFERROR(SUM($V70:DT70)/SUM($V68:DT68),0)</f>
        <v>0</v>
      </c>
      <c r="DU72" s="294">
        <f>IFERROR(SUM($V70:DU70)/SUM($V68:DU68),0)</f>
        <v>0</v>
      </c>
      <c r="DV72" s="294">
        <f>IFERROR(SUM($V70:DV70)/SUM($V68:DV68),0)</f>
        <v>0</v>
      </c>
      <c r="DW72" s="294">
        <f>IFERROR(SUM($V70:DW70)/SUM($V68:DW68),0)</f>
        <v>0</v>
      </c>
      <c r="DX72" s="294">
        <f>IFERROR(SUM($V70:DX70)/SUM($V68:DX68),0)</f>
        <v>0</v>
      </c>
      <c r="DY72" s="294">
        <f>IFERROR(SUM($V70:DY70)/SUM($V68:DY68),0)</f>
        <v>0</v>
      </c>
      <c r="DZ72" s="294">
        <f>IFERROR(SUM($V70:DZ70)/SUM($V68:DZ68),0)</f>
        <v>0</v>
      </c>
      <c r="EA72" s="294">
        <f>IFERROR(SUM($V70:EA70)/SUM($V68:EA68),0)</f>
        <v>0</v>
      </c>
      <c r="EB72" s="294">
        <f>IFERROR(SUM($V70:EB70)/SUM($V68:EB68),0)</f>
        <v>0</v>
      </c>
      <c r="EC72" s="294">
        <f>IFERROR(SUM($V70:EC70)/SUM($V68:EC68),0)</f>
        <v>0</v>
      </c>
      <c r="ED72" s="295">
        <f>IFERROR(SUM($V70:ED70)/SUM($V68:ED68),0)</f>
        <v>0</v>
      </c>
    </row>
    <row r="73" spans="2:134" ht="16.05" customHeight="1" x14ac:dyDescent="0.25">
      <c r="B73" s="1042" t="str">
        <f>'B2-规划信息'!AL29</f>
        <v/>
      </c>
      <c r="C73" s="288" t="str">
        <f>IF($B73="","",$B$62)</f>
        <v/>
      </c>
      <c r="D73" s="288" t="str">
        <f>IF($B73="","",VLOOKUP($B73,'B2-规划信息'!$W$28:$Y$47,2,0))</f>
        <v/>
      </c>
      <c r="E73" s="288" t="str">
        <f>IF($B73="","",VLOOKUP($B73,'B2-规划信息'!$W$28:$Y$47,3,0))</f>
        <v/>
      </c>
      <c r="F73" s="239" t="str">
        <f>"签约"&amp;IF(D73="车位","个数","面积")</f>
        <v>签约面积</v>
      </c>
      <c r="G73" s="253" t="s">
        <v>352</v>
      </c>
      <c r="H73" s="991">
        <f>SUMIFS('B4-1销售回款【输入】'!L$4:L$123,'B4-1销售回款【输入】'!$C$4:$C$123,$C73,'B4-1销售回款【输入】'!$D$4:$D$123,$D73,'B4-1销售回款【输入】'!$E$4:$E$123,$E73,'B4-1销售回款【输入】'!$J$4:$J$123,$F73)</f>
        <v>0</v>
      </c>
      <c r="I73" s="278">
        <f>J73-H73</f>
        <v>0</v>
      </c>
      <c r="J73" s="988">
        <f>SUM(V73:ED73)</f>
        <v>0</v>
      </c>
      <c r="K73" s="463">
        <f ca="1">SUM(OFFSET(V73,,,1,MATCH('B1-基本信息'!$C$12,$V$3:$ED$3,1)))</f>
        <v>0</v>
      </c>
      <c r="L73" s="279">
        <f>SUMIF($V$1:$ED$1,L$3,$V73:$ED73)</f>
        <v>0</v>
      </c>
      <c r="M73" s="278">
        <f t="shared" ref="M73:U74" si="1066">SUMIF($V$1:$ED$1,M$3,$V73:$ED73)</f>
        <v>0</v>
      </c>
      <c r="N73" s="278">
        <f t="shared" si="1066"/>
        <v>0</v>
      </c>
      <c r="O73" s="278">
        <f>SUMIF($V$1:$ED$1,O$3,$V73:$ED73)</f>
        <v>0</v>
      </c>
      <c r="P73" s="278">
        <f t="shared" si="1066"/>
        <v>0</v>
      </c>
      <c r="Q73" s="278">
        <f t="shared" si="1066"/>
        <v>0</v>
      </c>
      <c r="R73" s="278">
        <f t="shared" si="1066"/>
        <v>0</v>
      </c>
      <c r="S73" s="278">
        <f t="shared" si="1066"/>
        <v>0</v>
      </c>
      <c r="T73" s="278">
        <f t="shared" si="1066"/>
        <v>0</v>
      </c>
      <c r="U73" s="280">
        <f t="shared" si="1066"/>
        <v>0</v>
      </c>
      <c r="V73" s="281">
        <f>SUMIFS('B4-1销售回款【输入】'!Y$4:Y$123,'B4-1销售回款【输入】'!$C$4:$C$123,$C73,'B4-1销售回款【输入】'!$D$4:$D$123,$D73,'B4-1销售回款【输入】'!$E$4:$E$123,$E73,'B4-1销售回款【输入】'!$J$4:$J$123,$F73)</f>
        <v>0</v>
      </c>
      <c r="W73" s="278">
        <f>SUMIFS('B4-1销售回款【输入】'!Z$4:Z$123,'B4-1销售回款【输入】'!$C$4:$C$123,$C73,'B4-1销售回款【输入】'!$D$4:$D$123,$D73,'B4-1销售回款【输入】'!$E$4:$E$123,$E73,'B4-1销售回款【输入】'!$J$4:$J$123,$F73)</f>
        <v>0</v>
      </c>
      <c r="X73" s="278">
        <f>SUMIFS('B4-1销售回款【输入】'!AA$4:AA$123,'B4-1销售回款【输入】'!$C$4:$C$123,$C73,'B4-1销售回款【输入】'!$D$4:$D$123,$D73,'B4-1销售回款【输入】'!$E$4:$E$123,$E73,'B4-1销售回款【输入】'!$J$4:$J$123,$F73)</f>
        <v>0</v>
      </c>
      <c r="Y73" s="278">
        <f>SUMIFS('B4-1销售回款【输入】'!AB$4:AB$123,'B4-1销售回款【输入】'!$C$4:$C$123,$C73,'B4-1销售回款【输入】'!$D$4:$D$123,$D73,'B4-1销售回款【输入】'!$E$4:$E$123,$E73,'B4-1销售回款【输入】'!$J$4:$J$123,$F73)</f>
        <v>0</v>
      </c>
      <c r="Z73" s="278">
        <f>SUMIFS('B4-1销售回款【输入】'!AC$4:AC$123,'B4-1销售回款【输入】'!$C$4:$C$123,$C73,'B4-1销售回款【输入】'!$D$4:$D$123,$D73,'B4-1销售回款【输入】'!$E$4:$E$123,$E73,'B4-1销售回款【输入】'!$J$4:$J$123,$F73)</f>
        <v>0</v>
      </c>
      <c r="AA73" s="278">
        <f>SUMIFS('B4-1销售回款【输入】'!AD$4:AD$123,'B4-1销售回款【输入】'!$C$4:$C$123,$C73,'B4-1销售回款【输入】'!$D$4:$D$123,$D73,'B4-1销售回款【输入】'!$E$4:$E$123,$E73,'B4-1销售回款【输入】'!$J$4:$J$123,$F73)</f>
        <v>0</v>
      </c>
      <c r="AB73" s="278">
        <f>SUMIFS('B4-1销售回款【输入】'!AE$4:AE$123,'B4-1销售回款【输入】'!$C$4:$C$123,$C73,'B4-1销售回款【输入】'!$D$4:$D$123,$D73,'B4-1销售回款【输入】'!$E$4:$E$123,$E73,'B4-1销售回款【输入】'!$J$4:$J$123,$F73)</f>
        <v>0</v>
      </c>
      <c r="AC73" s="278">
        <f>SUMIFS('B4-1销售回款【输入】'!AF$4:AF$123,'B4-1销售回款【输入】'!$C$4:$C$123,$C73,'B4-1销售回款【输入】'!$D$4:$D$123,$D73,'B4-1销售回款【输入】'!$E$4:$E$123,$E73,'B4-1销售回款【输入】'!$J$4:$J$123,$F73)</f>
        <v>0</v>
      </c>
      <c r="AD73" s="278">
        <f>SUMIFS('B4-1销售回款【输入】'!AG$4:AG$123,'B4-1销售回款【输入】'!$C$4:$C$123,$C73,'B4-1销售回款【输入】'!$D$4:$D$123,$D73,'B4-1销售回款【输入】'!$E$4:$E$123,$E73,'B4-1销售回款【输入】'!$J$4:$J$123,$F73)</f>
        <v>0</v>
      </c>
      <c r="AE73" s="278">
        <f>SUMIFS('B4-1销售回款【输入】'!AH$4:AH$123,'B4-1销售回款【输入】'!$C$4:$C$123,$C73,'B4-1销售回款【输入】'!$D$4:$D$123,$D73,'B4-1销售回款【输入】'!$E$4:$E$123,$E73,'B4-1销售回款【输入】'!$J$4:$J$123,$F73)</f>
        <v>0</v>
      </c>
      <c r="AF73" s="278">
        <f>SUMIFS('B4-1销售回款【输入】'!AI$4:AI$123,'B4-1销售回款【输入】'!$C$4:$C$123,$C73,'B4-1销售回款【输入】'!$D$4:$D$123,$D73,'B4-1销售回款【输入】'!$E$4:$E$123,$E73,'B4-1销售回款【输入】'!$J$4:$J$123,$F73)</f>
        <v>0</v>
      </c>
      <c r="AG73" s="278">
        <f>SUMIFS('B4-1销售回款【输入】'!AJ$4:AJ$123,'B4-1销售回款【输入】'!$C$4:$C$123,$C73,'B4-1销售回款【输入】'!$D$4:$D$123,$D73,'B4-1销售回款【输入】'!$E$4:$E$123,$E73,'B4-1销售回款【输入】'!$J$4:$J$123,$F73)</f>
        <v>0</v>
      </c>
      <c r="AH73" s="278">
        <f>SUMIFS('B4-1销售回款【输入】'!AK$4:AK$123,'B4-1销售回款【输入】'!$C$4:$C$123,$C73,'B4-1销售回款【输入】'!$D$4:$D$123,$D73,'B4-1销售回款【输入】'!$E$4:$E$123,$E73,'B4-1销售回款【输入】'!$J$4:$J$123,$F73)</f>
        <v>0</v>
      </c>
      <c r="AI73" s="278">
        <f>SUMIFS('B4-1销售回款【输入】'!AL$4:AL$123,'B4-1销售回款【输入】'!$C$4:$C$123,$C73,'B4-1销售回款【输入】'!$D$4:$D$123,$D73,'B4-1销售回款【输入】'!$E$4:$E$123,$E73,'B4-1销售回款【输入】'!$J$4:$J$123,$F73)</f>
        <v>0</v>
      </c>
      <c r="AJ73" s="278">
        <f>SUMIFS('B4-1销售回款【输入】'!AM$4:AM$123,'B4-1销售回款【输入】'!$C$4:$C$123,$C73,'B4-1销售回款【输入】'!$D$4:$D$123,$D73,'B4-1销售回款【输入】'!$E$4:$E$123,$E73,'B4-1销售回款【输入】'!$J$4:$J$123,$F73)</f>
        <v>0</v>
      </c>
      <c r="AK73" s="278">
        <f>SUMIFS('B4-1销售回款【输入】'!AN$4:AN$123,'B4-1销售回款【输入】'!$C$4:$C$123,$C73,'B4-1销售回款【输入】'!$D$4:$D$123,$D73,'B4-1销售回款【输入】'!$E$4:$E$123,$E73,'B4-1销售回款【输入】'!$J$4:$J$123,$F73)</f>
        <v>0</v>
      </c>
      <c r="AL73" s="278">
        <f>SUMIFS('B4-1销售回款【输入】'!AO$4:AO$123,'B4-1销售回款【输入】'!$C$4:$C$123,$C73,'B4-1销售回款【输入】'!$D$4:$D$123,$D73,'B4-1销售回款【输入】'!$E$4:$E$123,$E73,'B4-1销售回款【输入】'!$J$4:$J$123,$F73)</f>
        <v>0</v>
      </c>
      <c r="AM73" s="278">
        <f>SUMIFS('B4-1销售回款【输入】'!AP$4:AP$123,'B4-1销售回款【输入】'!$C$4:$C$123,$C73,'B4-1销售回款【输入】'!$D$4:$D$123,$D73,'B4-1销售回款【输入】'!$E$4:$E$123,$E73,'B4-1销售回款【输入】'!$J$4:$J$123,$F73)</f>
        <v>0</v>
      </c>
      <c r="AN73" s="278">
        <f>SUMIFS('B4-1销售回款【输入】'!AQ$4:AQ$123,'B4-1销售回款【输入】'!$C$4:$C$123,$C73,'B4-1销售回款【输入】'!$D$4:$D$123,$D73,'B4-1销售回款【输入】'!$E$4:$E$123,$E73,'B4-1销售回款【输入】'!$J$4:$J$123,$F73)</f>
        <v>0</v>
      </c>
      <c r="AO73" s="278">
        <f>SUMIFS('B4-1销售回款【输入】'!AR$4:AR$123,'B4-1销售回款【输入】'!$C$4:$C$123,$C73,'B4-1销售回款【输入】'!$D$4:$D$123,$D73,'B4-1销售回款【输入】'!$E$4:$E$123,$E73,'B4-1销售回款【输入】'!$J$4:$J$123,$F73)</f>
        <v>0</v>
      </c>
      <c r="AP73" s="278">
        <f>SUMIFS('B4-1销售回款【输入】'!AS$4:AS$123,'B4-1销售回款【输入】'!$C$4:$C$123,$C73,'B4-1销售回款【输入】'!$D$4:$D$123,$D73,'B4-1销售回款【输入】'!$E$4:$E$123,$E73,'B4-1销售回款【输入】'!$J$4:$J$123,$F73)</f>
        <v>0</v>
      </c>
      <c r="AQ73" s="278">
        <f>SUMIFS('B4-1销售回款【输入】'!AT$4:AT$123,'B4-1销售回款【输入】'!$C$4:$C$123,$C73,'B4-1销售回款【输入】'!$D$4:$D$123,$D73,'B4-1销售回款【输入】'!$E$4:$E$123,$E73,'B4-1销售回款【输入】'!$J$4:$J$123,$F73)</f>
        <v>0</v>
      </c>
      <c r="AR73" s="278">
        <f>SUMIFS('B4-1销售回款【输入】'!AU$4:AU$123,'B4-1销售回款【输入】'!$C$4:$C$123,$C73,'B4-1销售回款【输入】'!$D$4:$D$123,$D73,'B4-1销售回款【输入】'!$E$4:$E$123,$E73,'B4-1销售回款【输入】'!$J$4:$J$123,$F73)</f>
        <v>0</v>
      </c>
      <c r="AS73" s="278">
        <f>SUMIFS('B4-1销售回款【输入】'!AV$4:AV$123,'B4-1销售回款【输入】'!$C$4:$C$123,$C73,'B4-1销售回款【输入】'!$D$4:$D$123,$D73,'B4-1销售回款【输入】'!$E$4:$E$123,$E73,'B4-1销售回款【输入】'!$J$4:$J$123,$F73)</f>
        <v>0</v>
      </c>
      <c r="AT73" s="278">
        <f>SUMIFS('B4-1销售回款【输入】'!AW$4:AW$123,'B4-1销售回款【输入】'!$C$4:$C$123,$C73,'B4-1销售回款【输入】'!$D$4:$D$123,$D73,'B4-1销售回款【输入】'!$E$4:$E$123,$E73,'B4-1销售回款【输入】'!$J$4:$J$123,$F73)</f>
        <v>0</v>
      </c>
      <c r="AU73" s="278">
        <f>SUMIFS('B4-1销售回款【输入】'!AX$4:AX$123,'B4-1销售回款【输入】'!$C$4:$C$123,$C73,'B4-1销售回款【输入】'!$D$4:$D$123,$D73,'B4-1销售回款【输入】'!$E$4:$E$123,$E73,'B4-1销售回款【输入】'!$J$4:$J$123,$F73)</f>
        <v>0</v>
      </c>
      <c r="AV73" s="278">
        <f>SUMIFS('B4-1销售回款【输入】'!AY$4:AY$123,'B4-1销售回款【输入】'!$C$4:$C$123,$C73,'B4-1销售回款【输入】'!$D$4:$D$123,$D73,'B4-1销售回款【输入】'!$E$4:$E$123,$E73,'B4-1销售回款【输入】'!$J$4:$J$123,$F73)</f>
        <v>0</v>
      </c>
      <c r="AW73" s="278">
        <f>SUMIFS('B4-1销售回款【输入】'!AZ$4:AZ$123,'B4-1销售回款【输入】'!$C$4:$C$123,$C73,'B4-1销售回款【输入】'!$D$4:$D$123,$D73,'B4-1销售回款【输入】'!$E$4:$E$123,$E73,'B4-1销售回款【输入】'!$J$4:$J$123,$F73)</f>
        <v>0</v>
      </c>
      <c r="AX73" s="278">
        <f>SUMIFS('B4-1销售回款【输入】'!BA$4:BA$123,'B4-1销售回款【输入】'!$C$4:$C$123,$C73,'B4-1销售回款【输入】'!$D$4:$D$123,$D73,'B4-1销售回款【输入】'!$E$4:$E$123,$E73,'B4-1销售回款【输入】'!$J$4:$J$123,$F73)</f>
        <v>0</v>
      </c>
      <c r="AY73" s="278">
        <f>SUMIFS('B4-1销售回款【输入】'!BB$4:BB$123,'B4-1销售回款【输入】'!$C$4:$C$123,$C73,'B4-1销售回款【输入】'!$D$4:$D$123,$D73,'B4-1销售回款【输入】'!$E$4:$E$123,$E73,'B4-1销售回款【输入】'!$J$4:$J$123,$F73)</f>
        <v>0</v>
      </c>
      <c r="AZ73" s="278">
        <f>SUMIFS('B4-1销售回款【输入】'!BC$4:BC$123,'B4-1销售回款【输入】'!$C$4:$C$123,$C73,'B4-1销售回款【输入】'!$D$4:$D$123,$D73,'B4-1销售回款【输入】'!$E$4:$E$123,$E73,'B4-1销售回款【输入】'!$J$4:$J$123,$F73)</f>
        <v>0</v>
      </c>
      <c r="BA73" s="278">
        <f>SUMIFS('B4-1销售回款【输入】'!BD$4:BD$123,'B4-1销售回款【输入】'!$C$4:$C$123,$C73,'B4-1销售回款【输入】'!$D$4:$D$123,$D73,'B4-1销售回款【输入】'!$E$4:$E$123,$E73,'B4-1销售回款【输入】'!$J$4:$J$123,$F73)</f>
        <v>0</v>
      </c>
      <c r="BB73" s="278">
        <f>SUMIFS('B4-1销售回款【输入】'!BE$4:BE$123,'B4-1销售回款【输入】'!$C$4:$C$123,$C73,'B4-1销售回款【输入】'!$D$4:$D$123,$D73,'B4-1销售回款【输入】'!$E$4:$E$123,$E73,'B4-1销售回款【输入】'!$J$4:$J$123,$F73)</f>
        <v>0</v>
      </c>
      <c r="BC73" s="278">
        <f>SUMIFS('B4-1销售回款【输入】'!BF$4:BF$123,'B4-1销售回款【输入】'!$C$4:$C$123,$C73,'B4-1销售回款【输入】'!$D$4:$D$123,$D73,'B4-1销售回款【输入】'!$E$4:$E$123,$E73,'B4-1销售回款【输入】'!$J$4:$J$123,$F73)</f>
        <v>0</v>
      </c>
      <c r="BD73" s="278">
        <f>SUMIFS('B4-1销售回款【输入】'!BG$4:BG$123,'B4-1销售回款【输入】'!$C$4:$C$123,$C73,'B4-1销售回款【输入】'!$D$4:$D$123,$D73,'B4-1销售回款【输入】'!$E$4:$E$123,$E73,'B4-1销售回款【输入】'!$J$4:$J$123,$F73)</f>
        <v>0</v>
      </c>
      <c r="BE73" s="278">
        <f>SUMIFS('B4-1销售回款【输入】'!BH$4:BH$123,'B4-1销售回款【输入】'!$C$4:$C$123,$C73,'B4-1销售回款【输入】'!$D$4:$D$123,$D73,'B4-1销售回款【输入】'!$E$4:$E$123,$E73,'B4-1销售回款【输入】'!$J$4:$J$123,$F73)</f>
        <v>0</v>
      </c>
      <c r="BF73" s="278">
        <f>SUMIFS('B4-1销售回款【输入】'!BI$4:BI$123,'B4-1销售回款【输入】'!$C$4:$C$123,$C73,'B4-1销售回款【输入】'!$D$4:$D$123,$D73,'B4-1销售回款【输入】'!$E$4:$E$123,$E73,'B4-1销售回款【输入】'!$J$4:$J$123,$F73)</f>
        <v>0</v>
      </c>
      <c r="BG73" s="278">
        <f>SUMIFS('B4-1销售回款【输入】'!BJ$4:BJ$123,'B4-1销售回款【输入】'!$C$4:$C$123,$C73,'B4-1销售回款【输入】'!$D$4:$D$123,$D73,'B4-1销售回款【输入】'!$E$4:$E$123,$E73,'B4-1销售回款【输入】'!$J$4:$J$123,$F73)</f>
        <v>0</v>
      </c>
      <c r="BH73" s="278">
        <f>SUMIFS('B4-1销售回款【输入】'!BK$4:BK$123,'B4-1销售回款【输入】'!$C$4:$C$123,$C73,'B4-1销售回款【输入】'!$D$4:$D$123,$D73,'B4-1销售回款【输入】'!$E$4:$E$123,$E73,'B4-1销售回款【输入】'!$J$4:$J$123,$F73)</f>
        <v>0</v>
      </c>
      <c r="BI73" s="278">
        <f>SUMIFS('B4-1销售回款【输入】'!BL$4:BL$123,'B4-1销售回款【输入】'!$C$4:$C$123,$C73,'B4-1销售回款【输入】'!$D$4:$D$123,$D73,'B4-1销售回款【输入】'!$E$4:$E$123,$E73,'B4-1销售回款【输入】'!$J$4:$J$123,$F73)</f>
        <v>0</v>
      </c>
      <c r="BJ73" s="278">
        <f>SUMIFS('B4-1销售回款【输入】'!BM$4:BM$123,'B4-1销售回款【输入】'!$C$4:$C$123,$C73,'B4-1销售回款【输入】'!$D$4:$D$123,$D73,'B4-1销售回款【输入】'!$E$4:$E$123,$E73,'B4-1销售回款【输入】'!$J$4:$J$123,$F73)</f>
        <v>0</v>
      </c>
      <c r="BK73" s="278">
        <f>SUMIFS('B4-1销售回款【输入】'!BN$4:BN$123,'B4-1销售回款【输入】'!$C$4:$C$123,$C73,'B4-1销售回款【输入】'!$D$4:$D$123,$D73,'B4-1销售回款【输入】'!$E$4:$E$123,$E73,'B4-1销售回款【输入】'!$J$4:$J$123,$F73)</f>
        <v>0</v>
      </c>
      <c r="BL73" s="278">
        <f>SUMIFS('B4-1销售回款【输入】'!BO$4:BO$123,'B4-1销售回款【输入】'!$C$4:$C$123,$C73,'B4-1销售回款【输入】'!$D$4:$D$123,$D73,'B4-1销售回款【输入】'!$E$4:$E$123,$E73,'B4-1销售回款【输入】'!$J$4:$J$123,$F73)</f>
        <v>0</v>
      </c>
      <c r="BM73" s="278">
        <f>SUMIFS('B4-1销售回款【输入】'!BP$4:BP$123,'B4-1销售回款【输入】'!$C$4:$C$123,$C73,'B4-1销售回款【输入】'!$D$4:$D$123,$D73,'B4-1销售回款【输入】'!$E$4:$E$123,$E73,'B4-1销售回款【输入】'!$J$4:$J$123,$F73)</f>
        <v>0</v>
      </c>
      <c r="BN73" s="278">
        <f>SUMIFS('B4-1销售回款【输入】'!BQ$4:BQ$123,'B4-1销售回款【输入】'!$C$4:$C$123,$C73,'B4-1销售回款【输入】'!$D$4:$D$123,$D73,'B4-1销售回款【输入】'!$E$4:$E$123,$E73,'B4-1销售回款【输入】'!$J$4:$J$123,$F73)</f>
        <v>0</v>
      </c>
      <c r="BO73" s="278">
        <f>SUMIFS('B4-1销售回款【输入】'!BR$4:BR$123,'B4-1销售回款【输入】'!$C$4:$C$123,$C73,'B4-1销售回款【输入】'!$D$4:$D$123,$D73,'B4-1销售回款【输入】'!$E$4:$E$123,$E73,'B4-1销售回款【输入】'!$J$4:$J$123,$F73)</f>
        <v>0</v>
      </c>
      <c r="BP73" s="278">
        <f>SUMIFS('B4-1销售回款【输入】'!BS$4:BS$123,'B4-1销售回款【输入】'!$C$4:$C$123,$C73,'B4-1销售回款【输入】'!$D$4:$D$123,$D73,'B4-1销售回款【输入】'!$E$4:$E$123,$E73,'B4-1销售回款【输入】'!$J$4:$J$123,$F73)</f>
        <v>0</v>
      </c>
      <c r="BQ73" s="278">
        <f>SUMIFS('B4-1销售回款【输入】'!BT$4:BT$123,'B4-1销售回款【输入】'!$C$4:$C$123,$C73,'B4-1销售回款【输入】'!$D$4:$D$123,$D73,'B4-1销售回款【输入】'!$E$4:$E$123,$E73,'B4-1销售回款【输入】'!$J$4:$J$123,$F73)</f>
        <v>0</v>
      </c>
      <c r="BR73" s="278">
        <f>SUMIFS('B4-1销售回款【输入】'!BU$4:BU$123,'B4-1销售回款【输入】'!$C$4:$C$123,$C73,'B4-1销售回款【输入】'!$D$4:$D$123,$D73,'B4-1销售回款【输入】'!$E$4:$E$123,$E73,'B4-1销售回款【输入】'!$J$4:$J$123,$F73)</f>
        <v>0</v>
      </c>
      <c r="BS73" s="278">
        <f>SUMIFS('B4-1销售回款【输入】'!BV$4:BV$123,'B4-1销售回款【输入】'!$C$4:$C$123,$C73,'B4-1销售回款【输入】'!$D$4:$D$123,$D73,'B4-1销售回款【输入】'!$E$4:$E$123,$E73,'B4-1销售回款【输入】'!$J$4:$J$123,$F73)</f>
        <v>0</v>
      </c>
      <c r="BT73" s="278">
        <f>SUMIFS('B4-1销售回款【输入】'!BW$4:BW$123,'B4-1销售回款【输入】'!$C$4:$C$123,$C73,'B4-1销售回款【输入】'!$D$4:$D$123,$D73,'B4-1销售回款【输入】'!$E$4:$E$123,$E73,'B4-1销售回款【输入】'!$J$4:$J$123,$F73)</f>
        <v>0</v>
      </c>
      <c r="BU73" s="278">
        <f>SUMIFS('B4-1销售回款【输入】'!BX$4:BX$123,'B4-1销售回款【输入】'!$C$4:$C$123,$C73,'B4-1销售回款【输入】'!$D$4:$D$123,$D73,'B4-1销售回款【输入】'!$E$4:$E$123,$E73,'B4-1销售回款【输入】'!$J$4:$J$123,$F73)</f>
        <v>0</v>
      </c>
      <c r="BV73" s="278">
        <f>SUMIFS('B4-1销售回款【输入】'!BY$4:BY$123,'B4-1销售回款【输入】'!$C$4:$C$123,$C73,'B4-1销售回款【输入】'!$D$4:$D$123,$D73,'B4-1销售回款【输入】'!$E$4:$E$123,$E73,'B4-1销售回款【输入】'!$J$4:$J$123,$F73)</f>
        <v>0</v>
      </c>
      <c r="BW73" s="278">
        <f>SUMIFS('B4-1销售回款【输入】'!BZ$4:BZ$123,'B4-1销售回款【输入】'!$C$4:$C$123,$C73,'B4-1销售回款【输入】'!$D$4:$D$123,$D73,'B4-1销售回款【输入】'!$E$4:$E$123,$E73,'B4-1销售回款【输入】'!$J$4:$J$123,$F73)</f>
        <v>0</v>
      </c>
      <c r="BX73" s="278">
        <f>SUMIFS('B4-1销售回款【输入】'!CA$4:CA$123,'B4-1销售回款【输入】'!$C$4:$C$123,$C73,'B4-1销售回款【输入】'!$D$4:$D$123,$D73,'B4-1销售回款【输入】'!$E$4:$E$123,$E73,'B4-1销售回款【输入】'!$J$4:$J$123,$F73)</f>
        <v>0</v>
      </c>
      <c r="BY73" s="278">
        <f>SUMIFS('B4-1销售回款【输入】'!CB$4:CB$123,'B4-1销售回款【输入】'!$C$4:$C$123,$C73,'B4-1销售回款【输入】'!$D$4:$D$123,$D73,'B4-1销售回款【输入】'!$E$4:$E$123,$E73,'B4-1销售回款【输入】'!$J$4:$J$123,$F73)</f>
        <v>0</v>
      </c>
      <c r="BZ73" s="278">
        <f>SUMIFS('B4-1销售回款【输入】'!CC$4:CC$123,'B4-1销售回款【输入】'!$C$4:$C$123,$C73,'B4-1销售回款【输入】'!$D$4:$D$123,$D73,'B4-1销售回款【输入】'!$E$4:$E$123,$E73,'B4-1销售回款【输入】'!$J$4:$J$123,$F73)</f>
        <v>0</v>
      </c>
      <c r="CA73" s="278">
        <f>SUMIFS('B4-1销售回款【输入】'!CD$4:CD$123,'B4-1销售回款【输入】'!$C$4:$C$123,$C73,'B4-1销售回款【输入】'!$D$4:$D$123,$D73,'B4-1销售回款【输入】'!$E$4:$E$123,$E73,'B4-1销售回款【输入】'!$J$4:$J$123,$F73)</f>
        <v>0</v>
      </c>
      <c r="CB73" s="278">
        <f>SUMIFS('B4-1销售回款【输入】'!CE$4:CE$123,'B4-1销售回款【输入】'!$C$4:$C$123,$C73,'B4-1销售回款【输入】'!$D$4:$D$123,$D73,'B4-1销售回款【输入】'!$E$4:$E$123,$E73,'B4-1销售回款【输入】'!$J$4:$J$123,$F73)</f>
        <v>0</v>
      </c>
      <c r="CC73" s="278">
        <f>SUMIFS('B4-1销售回款【输入】'!CF$4:CF$123,'B4-1销售回款【输入】'!$C$4:$C$123,$C73,'B4-1销售回款【输入】'!$D$4:$D$123,$D73,'B4-1销售回款【输入】'!$E$4:$E$123,$E73,'B4-1销售回款【输入】'!$J$4:$J$123,$F73)</f>
        <v>0</v>
      </c>
      <c r="CD73" s="278">
        <f>SUMIFS('B4-1销售回款【输入】'!CG$4:CG$123,'B4-1销售回款【输入】'!$C$4:$C$123,$C73,'B4-1销售回款【输入】'!$D$4:$D$123,$D73,'B4-1销售回款【输入】'!$E$4:$E$123,$E73,'B4-1销售回款【输入】'!$J$4:$J$123,$F73)</f>
        <v>0</v>
      </c>
      <c r="CE73" s="278">
        <f>SUMIFS('B4-1销售回款【输入】'!CH$4:CH$123,'B4-1销售回款【输入】'!$C$4:$C$123,$C73,'B4-1销售回款【输入】'!$D$4:$D$123,$D73,'B4-1销售回款【输入】'!$E$4:$E$123,$E73,'B4-1销售回款【输入】'!$J$4:$J$123,$F73)</f>
        <v>0</v>
      </c>
      <c r="CF73" s="278">
        <f>SUMIFS('B4-1销售回款【输入】'!CI$4:CI$123,'B4-1销售回款【输入】'!$C$4:$C$123,$C73,'B4-1销售回款【输入】'!$D$4:$D$123,$D73,'B4-1销售回款【输入】'!$E$4:$E$123,$E73,'B4-1销售回款【输入】'!$J$4:$J$123,$F73)</f>
        <v>0</v>
      </c>
      <c r="CG73" s="278">
        <f>SUMIFS('B4-1销售回款【输入】'!CJ$4:CJ$123,'B4-1销售回款【输入】'!$C$4:$C$123,$C73,'B4-1销售回款【输入】'!$D$4:$D$123,$D73,'B4-1销售回款【输入】'!$E$4:$E$123,$E73,'B4-1销售回款【输入】'!$J$4:$J$123,$F73)</f>
        <v>0</v>
      </c>
      <c r="CH73" s="278">
        <f>SUMIFS('B4-1销售回款【输入】'!CK$4:CK$123,'B4-1销售回款【输入】'!$C$4:$C$123,$C73,'B4-1销售回款【输入】'!$D$4:$D$123,$D73,'B4-1销售回款【输入】'!$E$4:$E$123,$E73,'B4-1销售回款【输入】'!$J$4:$J$123,$F73)</f>
        <v>0</v>
      </c>
      <c r="CI73" s="278">
        <f>SUMIFS('B4-1销售回款【输入】'!CL$4:CL$123,'B4-1销售回款【输入】'!$C$4:$C$123,$C73,'B4-1销售回款【输入】'!$D$4:$D$123,$D73,'B4-1销售回款【输入】'!$E$4:$E$123,$E73,'B4-1销售回款【输入】'!$J$4:$J$123,$F73)</f>
        <v>0</v>
      </c>
      <c r="CJ73" s="278">
        <f>SUMIFS('B4-1销售回款【输入】'!CM$4:CM$123,'B4-1销售回款【输入】'!$C$4:$C$123,$C73,'B4-1销售回款【输入】'!$D$4:$D$123,$D73,'B4-1销售回款【输入】'!$E$4:$E$123,$E73,'B4-1销售回款【输入】'!$J$4:$J$123,$F73)</f>
        <v>0</v>
      </c>
      <c r="CK73" s="278">
        <f>SUMIFS('B4-1销售回款【输入】'!CN$4:CN$123,'B4-1销售回款【输入】'!$C$4:$C$123,$C73,'B4-1销售回款【输入】'!$D$4:$D$123,$D73,'B4-1销售回款【输入】'!$E$4:$E$123,$E73,'B4-1销售回款【输入】'!$J$4:$J$123,$F73)</f>
        <v>0</v>
      </c>
      <c r="CL73" s="278">
        <f>SUMIFS('B4-1销售回款【输入】'!CO$4:CO$123,'B4-1销售回款【输入】'!$C$4:$C$123,$C73,'B4-1销售回款【输入】'!$D$4:$D$123,$D73,'B4-1销售回款【输入】'!$E$4:$E$123,$E73,'B4-1销售回款【输入】'!$J$4:$J$123,$F73)</f>
        <v>0</v>
      </c>
      <c r="CM73" s="278">
        <f>SUMIFS('B4-1销售回款【输入】'!CP$4:CP$123,'B4-1销售回款【输入】'!$C$4:$C$123,$C73,'B4-1销售回款【输入】'!$D$4:$D$123,$D73,'B4-1销售回款【输入】'!$E$4:$E$123,$E73,'B4-1销售回款【输入】'!$J$4:$J$123,$F73)</f>
        <v>0</v>
      </c>
      <c r="CN73" s="278">
        <f>SUMIFS('B4-1销售回款【输入】'!CQ$4:CQ$123,'B4-1销售回款【输入】'!$C$4:$C$123,$C73,'B4-1销售回款【输入】'!$D$4:$D$123,$D73,'B4-1销售回款【输入】'!$E$4:$E$123,$E73,'B4-1销售回款【输入】'!$J$4:$J$123,$F73)</f>
        <v>0</v>
      </c>
      <c r="CO73" s="278">
        <f>SUMIFS('B4-1销售回款【输入】'!CR$4:CR$123,'B4-1销售回款【输入】'!$C$4:$C$123,$C73,'B4-1销售回款【输入】'!$D$4:$D$123,$D73,'B4-1销售回款【输入】'!$E$4:$E$123,$E73,'B4-1销售回款【输入】'!$J$4:$J$123,$F73)</f>
        <v>0</v>
      </c>
      <c r="CP73" s="278">
        <f>SUMIFS('B4-1销售回款【输入】'!CS$4:CS$123,'B4-1销售回款【输入】'!$C$4:$C$123,$C73,'B4-1销售回款【输入】'!$D$4:$D$123,$D73,'B4-1销售回款【输入】'!$E$4:$E$123,$E73,'B4-1销售回款【输入】'!$J$4:$J$123,$F73)</f>
        <v>0</v>
      </c>
      <c r="CQ73" s="278">
        <f>SUMIFS('B4-1销售回款【输入】'!CT$4:CT$123,'B4-1销售回款【输入】'!$C$4:$C$123,$C73,'B4-1销售回款【输入】'!$D$4:$D$123,$D73,'B4-1销售回款【输入】'!$E$4:$E$123,$E73,'B4-1销售回款【输入】'!$J$4:$J$123,$F73)</f>
        <v>0</v>
      </c>
      <c r="CR73" s="278">
        <f>SUMIFS('B4-1销售回款【输入】'!CU$4:CU$123,'B4-1销售回款【输入】'!$C$4:$C$123,$C73,'B4-1销售回款【输入】'!$D$4:$D$123,$D73,'B4-1销售回款【输入】'!$E$4:$E$123,$E73,'B4-1销售回款【输入】'!$J$4:$J$123,$F73)</f>
        <v>0</v>
      </c>
      <c r="CS73" s="278">
        <f>SUMIFS('B4-1销售回款【输入】'!CV$4:CV$123,'B4-1销售回款【输入】'!$C$4:$C$123,$C73,'B4-1销售回款【输入】'!$D$4:$D$123,$D73,'B4-1销售回款【输入】'!$E$4:$E$123,$E73,'B4-1销售回款【输入】'!$J$4:$J$123,$F73)</f>
        <v>0</v>
      </c>
      <c r="CT73" s="278">
        <f>SUMIFS('B4-1销售回款【输入】'!CW$4:CW$123,'B4-1销售回款【输入】'!$C$4:$C$123,$C73,'B4-1销售回款【输入】'!$D$4:$D$123,$D73,'B4-1销售回款【输入】'!$E$4:$E$123,$E73,'B4-1销售回款【输入】'!$J$4:$J$123,$F73)</f>
        <v>0</v>
      </c>
      <c r="CU73" s="278">
        <f>SUMIFS('B4-1销售回款【输入】'!CX$4:CX$123,'B4-1销售回款【输入】'!$C$4:$C$123,$C73,'B4-1销售回款【输入】'!$D$4:$D$123,$D73,'B4-1销售回款【输入】'!$E$4:$E$123,$E73,'B4-1销售回款【输入】'!$J$4:$J$123,$F73)</f>
        <v>0</v>
      </c>
      <c r="CV73" s="278">
        <f>SUMIFS('B4-1销售回款【输入】'!CY$4:CY$123,'B4-1销售回款【输入】'!$C$4:$C$123,$C73,'B4-1销售回款【输入】'!$D$4:$D$123,$D73,'B4-1销售回款【输入】'!$E$4:$E$123,$E73,'B4-1销售回款【输入】'!$J$4:$J$123,$F73)</f>
        <v>0</v>
      </c>
      <c r="CW73" s="278">
        <f>SUMIFS('B4-1销售回款【输入】'!CZ$4:CZ$123,'B4-1销售回款【输入】'!$C$4:$C$123,$C73,'B4-1销售回款【输入】'!$D$4:$D$123,$D73,'B4-1销售回款【输入】'!$E$4:$E$123,$E73,'B4-1销售回款【输入】'!$J$4:$J$123,$F73)</f>
        <v>0</v>
      </c>
      <c r="CX73" s="278">
        <f>SUMIFS('B4-1销售回款【输入】'!DA$4:DA$123,'B4-1销售回款【输入】'!$C$4:$C$123,$C73,'B4-1销售回款【输入】'!$D$4:$D$123,$D73,'B4-1销售回款【输入】'!$E$4:$E$123,$E73,'B4-1销售回款【输入】'!$J$4:$J$123,$F73)</f>
        <v>0</v>
      </c>
      <c r="CY73" s="278">
        <f>SUMIFS('B4-1销售回款【输入】'!DB$4:DB$123,'B4-1销售回款【输入】'!$C$4:$C$123,$C73,'B4-1销售回款【输入】'!$D$4:$D$123,$D73,'B4-1销售回款【输入】'!$E$4:$E$123,$E73,'B4-1销售回款【输入】'!$J$4:$J$123,$F73)</f>
        <v>0</v>
      </c>
      <c r="CZ73" s="278">
        <f>SUMIFS('B4-1销售回款【输入】'!DC$4:DC$123,'B4-1销售回款【输入】'!$C$4:$C$123,$C73,'B4-1销售回款【输入】'!$D$4:$D$123,$D73,'B4-1销售回款【输入】'!$E$4:$E$123,$E73,'B4-1销售回款【输入】'!$J$4:$J$123,$F73)</f>
        <v>0</v>
      </c>
      <c r="DA73" s="278">
        <f>SUMIFS('B4-1销售回款【输入】'!DD$4:DD$123,'B4-1销售回款【输入】'!$C$4:$C$123,$C73,'B4-1销售回款【输入】'!$D$4:$D$123,$D73,'B4-1销售回款【输入】'!$E$4:$E$123,$E73,'B4-1销售回款【输入】'!$J$4:$J$123,$F73)</f>
        <v>0</v>
      </c>
      <c r="DB73" s="278">
        <f>SUMIFS('B4-1销售回款【输入】'!DE$4:DE$123,'B4-1销售回款【输入】'!$C$4:$C$123,$C73,'B4-1销售回款【输入】'!$D$4:$D$123,$D73,'B4-1销售回款【输入】'!$E$4:$E$123,$E73,'B4-1销售回款【输入】'!$J$4:$J$123,$F73)</f>
        <v>0</v>
      </c>
      <c r="DC73" s="278">
        <f>SUMIFS('B4-1销售回款【输入】'!DF$4:DF$123,'B4-1销售回款【输入】'!$C$4:$C$123,$C73,'B4-1销售回款【输入】'!$D$4:$D$123,$D73,'B4-1销售回款【输入】'!$E$4:$E$123,$E73,'B4-1销售回款【输入】'!$J$4:$J$123,$F73)</f>
        <v>0</v>
      </c>
      <c r="DD73" s="278">
        <f>SUMIFS('B4-1销售回款【输入】'!DG$4:DG$123,'B4-1销售回款【输入】'!$C$4:$C$123,$C73,'B4-1销售回款【输入】'!$D$4:$D$123,$D73,'B4-1销售回款【输入】'!$E$4:$E$123,$E73,'B4-1销售回款【输入】'!$J$4:$J$123,$F73)</f>
        <v>0</v>
      </c>
      <c r="DE73" s="278">
        <f>SUMIFS('B4-1销售回款【输入】'!DH$4:DH$123,'B4-1销售回款【输入】'!$C$4:$C$123,$C73,'B4-1销售回款【输入】'!$D$4:$D$123,$D73,'B4-1销售回款【输入】'!$E$4:$E$123,$E73,'B4-1销售回款【输入】'!$J$4:$J$123,$F73)</f>
        <v>0</v>
      </c>
      <c r="DF73" s="278">
        <f>SUMIFS('B4-1销售回款【输入】'!DI$4:DI$123,'B4-1销售回款【输入】'!$C$4:$C$123,$C73,'B4-1销售回款【输入】'!$D$4:$D$123,$D73,'B4-1销售回款【输入】'!$E$4:$E$123,$E73,'B4-1销售回款【输入】'!$J$4:$J$123,$F73)</f>
        <v>0</v>
      </c>
      <c r="DG73" s="278">
        <f>SUMIFS('B4-1销售回款【输入】'!DJ$4:DJ$123,'B4-1销售回款【输入】'!$C$4:$C$123,$C73,'B4-1销售回款【输入】'!$D$4:$D$123,$D73,'B4-1销售回款【输入】'!$E$4:$E$123,$E73,'B4-1销售回款【输入】'!$J$4:$J$123,$F73)</f>
        <v>0</v>
      </c>
      <c r="DH73" s="278">
        <f>SUMIFS('B4-1销售回款【输入】'!DK$4:DK$123,'B4-1销售回款【输入】'!$C$4:$C$123,$C73,'B4-1销售回款【输入】'!$D$4:$D$123,$D73,'B4-1销售回款【输入】'!$E$4:$E$123,$E73,'B4-1销售回款【输入】'!$J$4:$J$123,$F73)</f>
        <v>0</v>
      </c>
      <c r="DI73" s="278">
        <f>SUMIFS('B4-1销售回款【输入】'!DL$4:DL$123,'B4-1销售回款【输入】'!$C$4:$C$123,$C73,'B4-1销售回款【输入】'!$D$4:$D$123,$D73,'B4-1销售回款【输入】'!$E$4:$E$123,$E73,'B4-1销售回款【输入】'!$J$4:$J$123,$F73)</f>
        <v>0</v>
      </c>
      <c r="DJ73" s="278">
        <f>SUMIFS('B4-1销售回款【输入】'!DM$4:DM$123,'B4-1销售回款【输入】'!$C$4:$C$123,$C73,'B4-1销售回款【输入】'!$D$4:$D$123,$D73,'B4-1销售回款【输入】'!$E$4:$E$123,$E73,'B4-1销售回款【输入】'!$J$4:$J$123,$F73)</f>
        <v>0</v>
      </c>
      <c r="DK73" s="278">
        <f>SUMIFS('B4-1销售回款【输入】'!DN$4:DN$123,'B4-1销售回款【输入】'!$C$4:$C$123,$C73,'B4-1销售回款【输入】'!$D$4:$D$123,$D73,'B4-1销售回款【输入】'!$E$4:$E$123,$E73,'B4-1销售回款【输入】'!$J$4:$J$123,$F73)</f>
        <v>0</v>
      </c>
      <c r="DL73" s="278">
        <f>SUMIFS('B4-1销售回款【输入】'!DO$4:DO$123,'B4-1销售回款【输入】'!$C$4:$C$123,$C73,'B4-1销售回款【输入】'!$D$4:$D$123,$D73,'B4-1销售回款【输入】'!$E$4:$E$123,$E73,'B4-1销售回款【输入】'!$J$4:$J$123,$F73)</f>
        <v>0</v>
      </c>
      <c r="DM73" s="278">
        <f>SUMIFS('B4-1销售回款【输入】'!DP$4:DP$123,'B4-1销售回款【输入】'!$C$4:$C$123,$C73,'B4-1销售回款【输入】'!$D$4:$D$123,$D73,'B4-1销售回款【输入】'!$E$4:$E$123,$E73,'B4-1销售回款【输入】'!$J$4:$J$123,$F73)</f>
        <v>0</v>
      </c>
      <c r="DN73" s="278">
        <f>SUMIFS('B4-1销售回款【输入】'!DQ$4:DQ$123,'B4-1销售回款【输入】'!$C$4:$C$123,$C73,'B4-1销售回款【输入】'!$D$4:$D$123,$D73,'B4-1销售回款【输入】'!$E$4:$E$123,$E73,'B4-1销售回款【输入】'!$J$4:$J$123,$F73)</f>
        <v>0</v>
      </c>
      <c r="DO73" s="278">
        <f>SUMIFS('B4-1销售回款【输入】'!DR$4:DR$123,'B4-1销售回款【输入】'!$C$4:$C$123,$C73,'B4-1销售回款【输入】'!$D$4:$D$123,$D73,'B4-1销售回款【输入】'!$E$4:$E$123,$E73,'B4-1销售回款【输入】'!$J$4:$J$123,$F73)</f>
        <v>0</v>
      </c>
      <c r="DP73" s="278">
        <f>SUMIFS('B4-1销售回款【输入】'!DS$4:DS$123,'B4-1销售回款【输入】'!$C$4:$C$123,$C73,'B4-1销售回款【输入】'!$D$4:$D$123,$D73,'B4-1销售回款【输入】'!$E$4:$E$123,$E73,'B4-1销售回款【输入】'!$J$4:$J$123,$F73)</f>
        <v>0</v>
      </c>
      <c r="DQ73" s="278">
        <f>SUMIFS('B4-1销售回款【输入】'!DT$4:DT$123,'B4-1销售回款【输入】'!$C$4:$C$123,$C73,'B4-1销售回款【输入】'!$D$4:$D$123,$D73,'B4-1销售回款【输入】'!$E$4:$E$123,$E73,'B4-1销售回款【输入】'!$J$4:$J$123,$F73)</f>
        <v>0</v>
      </c>
      <c r="DR73" s="278">
        <f>SUMIFS('B4-1销售回款【输入】'!DU$4:DU$123,'B4-1销售回款【输入】'!$C$4:$C$123,$C73,'B4-1销售回款【输入】'!$D$4:$D$123,$D73,'B4-1销售回款【输入】'!$E$4:$E$123,$E73,'B4-1销售回款【输入】'!$J$4:$J$123,$F73)</f>
        <v>0</v>
      </c>
      <c r="DS73" s="278">
        <f>SUMIFS('B4-1销售回款【输入】'!DV$4:DV$123,'B4-1销售回款【输入】'!$C$4:$C$123,$C73,'B4-1销售回款【输入】'!$D$4:$D$123,$D73,'B4-1销售回款【输入】'!$E$4:$E$123,$E73,'B4-1销售回款【输入】'!$J$4:$J$123,$F73)</f>
        <v>0</v>
      </c>
      <c r="DT73" s="278">
        <f>SUMIFS('B4-1销售回款【输入】'!DW$4:DW$123,'B4-1销售回款【输入】'!$C$4:$C$123,$C73,'B4-1销售回款【输入】'!$D$4:$D$123,$D73,'B4-1销售回款【输入】'!$E$4:$E$123,$E73,'B4-1销售回款【输入】'!$J$4:$J$123,$F73)</f>
        <v>0</v>
      </c>
      <c r="DU73" s="278">
        <f>SUMIFS('B4-1销售回款【输入】'!DX$4:DX$123,'B4-1销售回款【输入】'!$C$4:$C$123,$C73,'B4-1销售回款【输入】'!$D$4:$D$123,$D73,'B4-1销售回款【输入】'!$E$4:$E$123,$E73,'B4-1销售回款【输入】'!$J$4:$J$123,$F73)</f>
        <v>0</v>
      </c>
      <c r="DV73" s="278">
        <f>SUMIFS('B4-1销售回款【输入】'!DY$4:DY$123,'B4-1销售回款【输入】'!$C$4:$C$123,$C73,'B4-1销售回款【输入】'!$D$4:$D$123,$D73,'B4-1销售回款【输入】'!$E$4:$E$123,$E73,'B4-1销售回款【输入】'!$J$4:$J$123,$F73)</f>
        <v>0</v>
      </c>
      <c r="DW73" s="278">
        <f>SUMIFS('B4-1销售回款【输入】'!DZ$4:DZ$123,'B4-1销售回款【输入】'!$C$4:$C$123,$C73,'B4-1销售回款【输入】'!$D$4:$D$123,$D73,'B4-1销售回款【输入】'!$E$4:$E$123,$E73,'B4-1销售回款【输入】'!$J$4:$J$123,$F73)</f>
        <v>0</v>
      </c>
      <c r="DX73" s="278">
        <f>SUMIFS('B4-1销售回款【输入】'!EA$4:EA$123,'B4-1销售回款【输入】'!$C$4:$C$123,$C73,'B4-1销售回款【输入】'!$D$4:$D$123,$D73,'B4-1销售回款【输入】'!$E$4:$E$123,$E73,'B4-1销售回款【输入】'!$J$4:$J$123,$F73)</f>
        <v>0</v>
      </c>
      <c r="DY73" s="278">
        <f>SUMIFS('B4-1销售回款【输入】'!EB$4:EB$123,'B4-1销售回款【输入】'!$C$4:$C$123,$C73,'B4-1销售回款【输入】'!$D$4:$D$123,$D73,'B4-1销售回款【输入】'!$E$4:$E$123,$E73,'B4-1销售回款【输入】'!$J$4:$J$123,$F73)</f>
        <v>0</v>
      </c>
      <c r="DZ73" s="278">
        <f>SUMIFS('B4-1销售回款【输入】'!EC$4:EC$123,'B4-1销售回款【输入】'!$C$4:$C$123,$C73,'B4-1销售回款【输入】'!$D$4:$D$123,$D73,'B4-1销售回款【输入】'!$E$4:$E$123,$E73,'B4-1销售回款【输入】'!$J$4:$J$123,$F73)</f>
        <v>0</v>
      </c>
      <c r="EA73" s="278">
        <f>SUMIFS('B4-1销售回款【输入】'!ED$4:ED$123,'B4-1销售回款【输入】'!$C$4:$C$123,$C73,'B4-1销售回款【输入】'!$D$4:$D$123,$D73,'B4-1销售回款【输入】'!$E$4:$E$123,$E73,'B4-1销售回款【输入】'!$J$4:$J$123,$F73)</f>
        <v>0</v>
      </c>
      <c r="EB73" s="278">
        <f>SUMIFS('B4-1销售回款【输入】'!EE$4:EE$123,'B4-1销售回款【输入】'!$C$4:$C$123,$C73,'B4-1销售回款【输入】'!$D$4:$D$123,$D73,'B4-1销售回款【输入】'!$E$4:$E$123,$E73,'B4-1销售回款【输入】'!$J$4:$J$123,$F73)</f>
        <v>0</v>
      </c>
      <c r="EC73" s="278">
        <f>SUMIFS('B4-1销售回款【输入】'!EF$4:EF$123,'B4-1销售回款【输入】'!$C$4:$C$123,$C73,'B4-1销售回款【输入】'!$D$4:$D$123,$D73,'B4-1销售回款【输入】'!$E$4:$E$123,$E73,'B4-1销售回款【输入】'!$J$4:$J$123,$F73)</f>
        <v>0</v>
      </c>
      <c r="ED73" s="280">
        <f>SUMIFS('B4-1销售回款【输入】'!EG$4:EG$123,'B4-1销售回款【输入】'!$C$4:$C$123,$C73,'B4-1销售回款【输入】'!$D$4:$D$123,$D73,'B4-1销售回款【输入】'!$E$4:$E$123,$E73,'B4-1销售回款【输入】'!$J$4:$J$123,$F73)</f>
        <v>0</v>
      </c>
    </row>
    <row r="74" spans="2:134" ht="16.05" customHeight="1" x14ac:dyDescent="0.25">
      <c r="B74" s="1043" t="str">
        <f>B73</f>
        <v/>
      </c>
      <c r="C74" s="159" t="str">
        <f>C73</f>
        <v/>
      </c>
      <c r="D74" s="159" t="str">
        <f t="shared" si="939"/>
        <v/>
      </c>
      <c r="E74" s="159" t="str">
        <f t="shared" si="939"/>
        <v/>
      </c>
      <c r="F74" s="149" t="s">
        <v>347</v>
      </c>
      <c r="G74" s="171" t="s">
        <v>353</v>
      </c>
      <c r="H74" s="992">
        <f>SUMIFS('B4-1销售回款【输入】'!L$4:L$123,'B4-1销售回款【输入】'!$C$4:$C$123,$C74,'B4-1销售回款【输入】'!$D$4:$D$123,$D74,'B4-1销售回款【输入】'!$E$4:$E$123,$E74,'B4-1销售回款【输入】'!$J$4:$J$123,$F74)</f>
        <v>0</v>
      </c>
      <c r="I74" s="282">
        <f t="shared" ref="I74:I76" si="1067">J74-H74</f>
        <v>0</v>
      </c>
      <c r="J74" s="985">
        <f>SUM(V74:ED74)</f>
        <v>0</v>
      </c>
      <c r="K74" s="460">
        <f ca="1">SUM(OFFSET(V74,,,1,MATCH('B1-基本信息'!$C$12,$V$3:$ED$3,1)))</f>
        <v>0</v>
      </c>
      <c r="L74" s="283">
        <f t="shared" ref="L74" si="1068">SUMIF($V$1:$ED$1,L$3,$V74:$ED74)</f>
        <v>0</v>
      </c>
      <c r="M74" s="282">
        <f t="shared" si="1066"/>
        <v>0</v>
      </c>
      <c r="N74" s="282">
        <f t="shared" si="1066"/>
        <v>0</v>
      </c>
      <c r="O74" s="282">
        <f t="shared" si="1066"/>
        <v>0</v>
      </c>
      <c r="P74" s="282">
        <f t="shared" si="1066"/>
        <v>0</v>
      </c>
      <c r="Q74" s="282">
        <f t="shared" si="1066"/>
        <v>0</v>
      </c>
      <c r="R74" s="282">
        <f t="shared" si="1066"/>
        <v>0</v>
      </c>
      <c r="S74" s="282">
        <f t="shared" si="1066"/>
        <v>0</v>
      </c>
      <c r="T74" s="282">
        <f t="shared" si="1066"/>
        <v>0</v>
      </c>
      <c r="U74" s="284">
        <f t="shared" si="1066"/>
        <v>0</v>
      </c>
      <c r="V74" s="285">
        <f>SUMIFS('B4-1销售回款【输入】'!Y$4:Y$123,'B4-1销售回款【输入】'!$C$4:$C$123,$C74,'B4-1销售回款【输入】'!$D$4:$D$123,$D74,'B4-1销售回款【输入】'!$E$4:$E$123,$E74,'B4-1销售回款【输入】'!$J$4:$J$123,$F74)</f>
        <v>0</v>
      </c>
      <c r="W74" s="282">
        <f>SUMIFS('B4-1销售回款【输入】'!Z$4:Z$123,'B4-1销售回款【输入】'!$C$4:$C$123,$C74,'B4-1销售回款【输入】'!$D$4:$D$123,$D74,'B4-1销售回款【输入】'!$E$4:$E$123,$E74,'B4-1销售回款【输入】'!$J$4:$J$123,$F74)</f>
        <v>0</v>
      </c>
      <c r="X74" s="282">
        <f>SUMIFS('B4-1销售回款【输入】'!AA$4:AA$123,'B4-1销售回款【输入】'!$C$4:$C$123,$C74,'B4-1销售回款【输入】'!$D$4:$D$123,$D74,'B4-1销售回款【输入】'!$E$4:$E$123,$E74,'B4-1销售回款【输入】'!$J$4:$J$123,$F74)</f>
        <v>0</v>
      </c>
      <c r="Y74" s="282">
        <f>SUMIFS('B4-1销售回款【输入】'!AB$4:AB$123,'B4-1销售回款【输入】'!$C$4:$C$123,$C74,'B4-1销售回款【输入】'!$D$4:$D$123,$D74,'B4-1销售回款【输入】'!$E$4:$E$123,$E74,'B4-1销售回款【输入】'!$J$4:$J$123,$F74)</f>
        <v>0</v>
      </c>
      <c r="Z74" s="282">
        <f>SUMIFS('B4-1销售回款【输入】'!AC$4:AC$123,'B4-1销售回款【输入】'!$C$4:$C$123,$C74,'B4-1销售回款【输入】'!$D$4:$D$123,$D74,'B4-1销售回款【输入】'!$E$4:$E$123,$E74,'B4-1销售回款【输入】'!$J$4:$J$123,$F74)</f>
        <v>0</v>
      </c>
      <c r="AA74" s="282">
        <f>SUMIFS('B4-1销售回款【输入】'!AD$4:AD$123,'B4-1销售回款【输入】'!$C$4:$C$123,$C74,'B4-1销售回款【输入】'!$D$4:$D$123,$D74,'B4-1销售回款【输入】'!$E$4:$E$123,$E74,'B4-1销售回款【输入】'!$J$4:$J$123,$F74)</f>
        <v>0</v>
      </c>
      <c r="AB74" s="282">
        <f>SUMIFS('B4-1销售回款【输入】'!AE$4:AE$123,'B4-1销售回款【输入】'!$C$4:$C$123,$C74,'B4-1销售回款【输入】'!$D$4:$D$123,$D74,'B4-1销售回款【输入】'!$E$4:$E$123,$E74,'B4-1销售回款【输入】'!$J$4:$J$123,$F74)</f>
        <v>0</v>
      </c>
      <c r="AC74" s="282">
        <f>SUMIFS('B4-1销售回款【输入】'!AF$4:AF$123,'B4-1销售回款【输入】'!$C$4:$C$123,$C74,'B4-1销售回款【输入】'!$D$4:$D$123,$D74,'B4-1销售回款【输入】'!$E$4:$E$123,$E74,'B4-1销售回款【输入】'!$J$4:$J$123,$F74)</f>
        <v>0</v>
      </c>
      <c r="AD74" s="282">
        <f>SUMIFS('B4-1销售回款【输入】'!AG$4:AG$123,'B4-1销售回款【输入】'!$C$4:$C$123,$C74,'B4-1销售回款【输入】'!$D$4:$D$123,$D74,'B4-1销售回款【输入】'!$E$4:$E$123,$E74,'B4-1销售回款【输入】'!$J$4:$J$123,$F74)</f>
        <v>0</v>
      </c>
      <c r="AE74" s="282">
        <f>SUMIFS('B4-1销售回款【输入】'!AH$4:AH$123,'B4-1销售回款【输入】'!$C$4:$C$123,$C74,'B4-1销售回款【输入】'!$D$4:$D$123,$D74,'B4-1销售回款【输入】'!$E$4:$E$123,$E74,'B4-1销售回款【输入】'!$J$4:$J$123,$F74)</f>
        <v>0</v>
      </c>
      <c r="AF74" s="282">
        <f>SUMIFS('B4-1销售回款【输入】'!AI$4:AI$123,'B4-1销售回款【输入】'!$C$4:$C$123,$C74,'B4-1销售回款【输入】'!$D$4:$D$123,$D74,'B4-1销售回款【输入】'!$E$4:$E$123,$E74,'B4-1销售回款【输入】'!$J$4:$J$123,$F74)</f>
        <v>0</v>
      </c>
      <c r="AG74" s="282">
        <f>SUMIFS('B4-1销售回款【输入】'!AJ$4:AJ$123,'B4-1销售回款【输入】'!$C$4:$C$123,$C74,'B4-1销售回款【输入】'!$D$4:$D$123,$D74,'B4-1销售回款【输入】'!$E$4:$E$123,$E74,'B4-1销售回款【输入】'!$J$4:$J$123,$F74)</f>
        <v>0</v>
      </c>
      <c r="AH74" s="282">
        <f>SUMIFS('B4-1销售回款【输入】'!AK$4:AK$123,'B4-1销售回款【输入】'!$C$4:$C$123,$C74,'B4-1销售回款【输入】'!$D$4:$D$123,$D74,'B4-1销售回款【输入】'!$E$4:$E$123,$E74,'B4-1销售回款【输入】'!$J$4:$J$123,$F74)</f>
        <v>0</v>
      </c>
      <c r="AI74" s="282">
        <f>SUMIFS('B4-1销售回款【输入】'!AL$4:AL$123,'B4-1销售回款【输入】'!$C$4:$C$123,$C74,'B4-1销售回款【输入】'!$D$4:$D$123,$D74,'B4-1销售回款【输入】'!$E$4:$E$123,$E74,'B4-1销售回款【输入】'!$J$4:$J$123,$F74)</f>
        <v>0</v>
      </c>
      <c r="AJ74" s="282">
        <f>SUMIFS('B4-1销售回款【输入】'!AM$4:AM$123,'B4-1销售回款【输入】'!$C$4:$C$123,$C74,'B4-1销售回款【输入】'!$D$4:$D$123,$D74,'B4-1销售回款【输入】'!$E$4:$E$123,$E74,'B4-1销售回款【输入】'!$J$4:$J$123,$F74)</f>
        <v>0</v>
      </c>
      <c r="AK74" s="282">
        <f>SUMIFS('B4-1销售回款【输入】'!AN$4:AN$123,'B4-1销售回款【输入】'!$C$4:$C$123,$C74,'B4-1销售回款【输入】'!$D$4:$D$123,$D74,'B4-1销售回款【输入】'!$E$4:$E$123,$E74,'B4-1销售回款【输入】'!$J$4:$J$123,$F74)</f>
        <v>0</v>
      </c>
      <c r="AL74" s="282">
        <f>SUMIFS('B4-1销售回款【输入】'!AO$4:AO$123,'B4-1销售回款【输入】'!$C$4:$C$123,$C74,'B4-1销售回款【输入】'!$D$4:$D$123,$D74,'B4-1销售回款【输入】'!$E$4:$E$123,$E74,'B4-1销售回款【输入】'!$J$4:$J$123,$F74)</f>
        <v>0</v>
      </c>
      <c r="AM74" s="282">
        <f>SUMIFS('B4-1销售回款【输入】'!AP$4:AP$123,'B4-1销售回款【输入】'!$C$4:$C$123,$C74,'B4-1销售回款【输入】'!$D$4:$D$123,$D74,'B4-1销售回款【输入】'!$E$4:$E$123,$E74,'B4-1销售回款【输入】'!$J$4:$J$123,$F74)</f>
        <v>0</v>
      </c>
      <c r="AN74" s="282">
        <f>SUMIFS('B4-1销售回款【输入】'!AQ$4:AQ$123,'B4-1销售回款【输入】'!$C$4:$C$123,$C74,'B4-1销售回款【输入】'!$D$4:$D$123,$D74,'B4-1销售回款【输入】'!$E$4:$E$123,$E74,'B4-1销售回款【输入】'!$J$4:$J$123,$F74)</f>
        <v>0</v>
      </c>
      <c r="AO74" s="282">
        <f>SUMIFS('B4-1销售回款【输入】'!AR$4:AR$123,'B4-1销售回款【输入】'!$C$4:$C$123,$C74,'B4-1销售回款【输入】'!$D$4:$D$123,$D74,'B4-1销售回款【输入】'!$E$4:$E$123,$E74,'B4-1销售回款【输入】'!$J$4:$J$123,$F74)</f>
        <v>0</v>
      </c>
      <c r="AP74" s="282">
        <f>SUMIFS('B4-1销售回款【输入】'!AS$4:AS$123,'B4-1销售回款【输入】'!$C$4:$C$123,$C74,'B4-1销售回款【输入】'!$D$4:$D$123,$D74,'B4-1销售回款【输入】'!$E$4:$E$123,$E74,'B4-1销售回款【输入】'!$J$4:$J$123,$F74)</f>
        <v>0</v>
      </c>
      <c r="AQ74" s="282">
        <f>SUMIFS('B4-1销售回款【输入】'!AT$4:AT$123,'B4-1销售回款【输入】'!$C$4:$C$123,$C74,'B4-1销售回款【输入】'!$D$4:$D$123,$D74,'B4-1销售回款【输入】'!$E$4:$E$123,$E74,'B4-1销售回款【输入】'!$J$4:$J$123,$F74)</f>
        <v>0</v>
      </c>
      <c r="AR74" s="282">
        <f>SUMIFS('B4-1销售回款【输入】'!AU$4:AU$123,'B4-1销售回款【输入】'!$C$4:$C$123,$C74,'B4-1销售回款【输入】'!$D$4:$D$123,$D74,'B4-1销售回款【输入】'!$E$4:$E$123,$E74,'B4-1销售回款【输入】'!$J$4:$J$123,$F74)</f>
        <v>0</v>
      </c>
      <c r="AS74" s="282">
        <f>SUMIFS('B4-1销售回款【输入】'!AV$4:AV$123,'B4-1销售回款【输入】'!$C$4:$C$123,$C74,'B4-1销售回款【输入】'!$D$4:$D$123,$D74,'B4-1销售回款【输入】'!$E$4:$E$123,$E74,'B4-1销售回款【输入】'!$J$4:$J$123,$F74)</f>
        <v>0</v>
      </c>
      <c r="AT74" s="282">
        <f>SUMIFS('B4-1销售回款【输入】'!AW$4:AW$123,'B4-1销售回款【输入】'!$C$4:$C$123,$C74,'B4-1销售回款【输入】'!$D$4:$D$123,$D74,'B4-1销售回款【输入】'!$E$4:$E$123,$E74,'B4-1销售回款【输入】'!$J$4:$J$123,$F74)</f>
        <v>0</v>
      </c>
      <c r="AU74" s="282">
        <f>SUMIFS('B4-1销售回款【输入】'!AX$4:AX$123,'B4-1销售回款【输入】'!$C$4:$C$123,$C74,'B4-1销售回款【输入】'!$D$4:$D$123,$D74,'B4-1销售回款【输入】'!$E$4:$E$123,$E74,'B4-1销售回款【输入】'!$J$4:$J$123,$F74)</f>
        <v>0</v>
      </c>
      <c r="AV74" s="282">
        <f>SUMIFS('B4-1销售回款【输入】'!AY$4:AY$123,'B4-1销售回款【输入】'!$C$4:$C$123,$C74,'B4-1销售回款【输入】'!$D$4:$D$123,$D74,'B4-1销售回款【输入】'!$E$4:$E$123,$E74,'B4-1销售回款【输入】'!$J$4:$J$123,$F74)</f>
        <v>0</v>
      </c>
      <c r="AW74" s="282">
        <f>SUMIFS('B4-1销售回款【输入】'!AZ$4:AZ$123,'B4-1销售回款【输入】'!$C$4:$C$123,$C74,'B4-1销售回款【输入】'!$D$4:$D$123,$D74,'B4-1销售回款【输入】'!$E$4:$E$123,$E74,'B4-1销售回款【输入】'!$J$4:$J$123,$F74)</f>
        <v>0</v>
      </c>
      <c r="AX74" s="282">
        <f>SUMIFS('B4-1销售回款【输入】'!BA$4:BA$123,'B4-1销售回款【输入】'!$C$4:$C$123,$C74,'B4-1销售回款【输入】'!$D$4:$D$123,$D74,'B4-1销售回款【输入】'!$E$4:$E$123,$E74,'B4-1销售回款【输入】'!$J$4:$J$123,$F74)</f>
        <v>0</v>
      </c>
      <c r="AY74" s="282">
        <f>SUMIFS('B4-1销售回款【输入】'!BB$4:BB$123,'B4-1销售回款【输入】'!$C$4:$C$123,$C74,'B4-1销售回款【输入】'!$D$4:$D$123,$D74,'B4-1销售回款【输入】'!$E$4:$E$123,$E74,'B4-1销售回款【输入】'!$J$4:$J$123,$F74)</f>
        <v>0</v>
      </c>
      <c r="AZ74" s="282">
        <f>SUMIFS('B4-1销售回款【输入】'!BC$4:BC$123,'B4-1销售回款【输入】'!$C$4:$C$123,$C74,'B4-1销售回款【输入】'!$D$4:$D$123,$D74,'B4-1销售回款【输入】'!$E$4:$E$123,$E74,'B4-1销售回款【输入】'!$J$4:$J$123,$F74)</f>
        <v>0</v>
      </c>
      <c r="BA74" s="282">
        <f>SUMIFS('B4-1销售回款【输入】'!BD$4:BD$123,'B4-1销售回款【输入】'!$C$4:$C$123,$C74,'B4-1销售回款【输入】'!$D$4:$D$123,$D74,'B4-1销售回款【输入】'!$E$4:$E$123,$E74,'B4-1销售回款【输入】'!$J$4:$J$123,$F74)</f>
        <v>0</v>
      </c>
      <c r="BB74" s="282">
        <f>SUMIFS('B4-1销售回款【输入】'!BE$4:BE$123,'B4-1销售回款【输入】'!$C$4:$C$123,$C74,'B4-1销售回款【输入】'!$D$4:$D$123,$D74,'B4-1销售回款【输入】'!$E$4:$E$123,$E74,'B4-1销售回款【输入】'!$J$4:$J$123,$F74)</f>
        <v>0</v>
      </c>
      <c r="BC74" s="282">
        <f>SUMIFS('B4-1销售回款【输入】'!BF$4:BF$123,'B4-1销售回款【输入】'!$C$4:$C$123,$C74,'B4-1销售回款【输入】'!$D$4:$D$123,$D74,'B4-1销售回款【输入】'!$E$4:$E$123,$E74,'B4-1销售回款【输入】'!$J$4:$J$123,$F74)</f>
        <v>0</v>
      </c>
      <c r="BD74" s="282">
        <f>SUMIFS('B4-1销售回款【输入】'!BG$4:BG$123,'B4-1销售回款【输入】'!$C$4:$C$123,$C74,'B4-1销售回款【输入】'!$D$4:$D$123,$D74,'B4-1销售回款【输入】'!$E$4:$E$123,$E74,'B4-1销售回款【输入】'!$J$4:$J$123,$F74)</f>
        <v>0</v>
      </c>
      <c r="BE74" s="282">
        <f>SUMIFS('B4-1销售回款【输入】'!BH$4:BH$123,'B4-1销售回款【输入】'!$C$4:$C$123,$C74,'B4-1销售回款【输入】'!$D$4:$D$123,$D74,'B4-1销售回款【输入】'!$E$4:$E$123,$E74,'B4-1销售回款【输入】'!$J$4:$J$123,$F74)</f>
        <v>0</v>
      </c>
      <c r="BF74" s="282">
        <f>SUMIFS('B4-1销售回款【输入】'!BI$4:BI$123,'B4-1销售回款【输入】'!$C$4:$C$123,$C74,'B4-1销售回款【输入】'!$D$4:$D$123,$D74,'B4-1销售回款【输入】'!$E$4:$E$123,$E74,'B4-1销售回款【输入】'!$J$4:$J$123,$F74)</f>
        <v>0</v>
      </c>
      <c r="BG74" s="282">
        <f>SUMIFS('B4-1销售回款【输入】'!BJ$4:BJ$123,'B4-1销售回款【输入】'!$C$4:$C$123,$C74,'B4-1销售回款【输入】'!$D$4:$D$123,$D74,'B4-1销售回款【输入】'!$E$4:$E$123,$E74,'B4-1销售回款【输入】'!$J$4:$J$123,$F74)</f>
        <v>0</v>
      </c>
      <c r="BH74" s="282">
        <f>SUMIFS('B4-1销售回款【输入】'!BK$4:BK$123,'B4-1销售回款【输入】'!$C$4:$C$123,$C74,'B4-1销售回款【输入】'!$D$4:$D$123,$D74,'B4-1销售回款【输入】'!$E$4:$E$123,$E74,'B4-1销售回款【输入】'!$J$4:$J$123,$F74)</f>
        <v>0</v>
      </c>
      <c r="BI74" s="282">
        <f>SUMIFS('B4-1销售回款【输入】'!BL$4:BL$123,'B4-1销售回款【输入】'!$C$4:$C$123,$C74,'B4-1销售回款【输入】'!$D$4:$D$123,$D74,'B4-1销售回款【输入】'!$E$4:$E$123,$E74,'B4-1销售回款【输入】'!$J$4:$J$123,$F74)</f>
        <v>0</v>
      </c>
      <c r="BJ74" s="282">
        <f>SUMIFS('B4-1销售回款【输入】'!BM$4:BM$123,'B4-1销售回款【输入】'!$C$4:$C$123,$C74,'B4-1销售回款【输入】'!$D$4:$D$123,$D74,'B4-1销售回款【输入】'!$E$4:$E$123,$E74,'B4-1销售回款【输入】'!$J$4:$J$123,$F74)</f>
        <v>0</v>
      </c>
      <c r="BK74" s="282">
        <f>SUMIFS('B4-1销售回款【输入】'!BN$4:BN$123,'B4-1销售回款【输入】'!$C$4:$C$123,$C74,'B4-1销售回款【输入】'!$D$4:$D$123,$D74,'B4-1销售回款【输入】'!$E$4:$E$123,$E74,'B4-1销售回款【输入】'!$J$4:$J$123,$F74)</f>
        <v>0</v>
      </c>
      <c r="BL74" s="282">
        <f>SUMIFS('B4-1销售回款【输入】'!BO$4:BO$123,'B4-1销售回款【输入】'!$C$4:$C$123,$C74,'B4-1销售回款【输入】'!$D$4:$D$123,$D74,'B4-1销售回款【输入】'!$E$4:$E$123,$E74,'B4-1销售回款【输入】'!$J$4:$J$123,$F74)</f>
        <v>0</v>
      </c>
      <c r="BM74" s="282">
        <f>SUMIFS('B4-1销售回款【输入】'!BP$4:BP$123,'B4-1销售回款【输入】'!$C$4:$C$123,$C74,'B4-1销售回款【输入】'!$D$4:$D$123,$D74,'B4-1销售回款【输入】'!$E$4:$E$123,$E74,'B4-1销售回款【输入】'!$J$4:$J$123,$F74)</f>
        <v>0</v>
      </c>
      <c r="BN74" s="282">
        <f>SUMIFS('B4-1销售回款【输入】'!BQ$4:BQ$123,'B4-1销售回款【输入】'!$C$4:$C$123,$C74,'B4-1销售回款【输入】'!$D$4:$D$123,$D74,'B4-1销售回款【输入】'!$E$4:$E$123,$E74,'B4-1销售回款【输入】'!$J$4:$J$123,$F74)</f>
        <v>0</v>
      </c>
      <c r="BO74" s="282">
        <f>SUMIFS('B4-1销售回款【输入】'!BR$4:BR$123,'B4-1销售回款【输入】'!$C$4:$C$123,$C74,'B4-1销售回款【输入】'!$D$4:$D$123,$D74,'B4-1销售回款【输入】'!$E$4:$E$123,$E74,'B4-1销售回款【输入】'!$J$4:$J$123,$F74)</f>
        <v>0</v>
      </c>
      <c r="BP74" s="282">
        <f>SUMIFS('B4-1销售回款【输入】'!BS$4:BS$123,'B4-1销售回款【输入】'!$C$4:$C$123,$C74,'B4-1销售回款【输入】'!$D$4:$D$123,$D74,'B4-1销售回款【输入】'!$E$4:$E$123,$E74,'B4-1销售回款【输入】'!$J$4:$J$123,$F74)</f>
        <v>0</v>
      </c>
      <c r="BQ74" s="282">
        <f>SUMIFS('B4-1销售回款【输入】'!BT$4:BT$123,'B4-1销售回款【输入】'!$C$4:$C$123,$C74,'B4-1销售回款【输入】'!$D$4:$D$123,$D74,'B4-1销售回款【输入】'!$E$4:$E$123,$E74,'B4-1销售回款【输入】'!$J$4:$J$123,$F74)</f>
        <v>0</v>
      </c>
      <c r="BR74" s="282">
        <f>SUMIFS('B4-1销售回款【输入】'!BU$4:BU$123,'B4-1销售回款【输入】'!$C$4:$C$123,$C74,'B4-1销售回款【输入】'!$D$4:$D$123,$D74,'B4-1销售回款【输入】'!$E$4:$E$123,$E74,'B4-1销售回款【输入】'!$J$4:$J$123,$F74)</f>
        <v>0</v>
      </c>
      <c r="BS74" s="282">
        <f>SUMIFS('B4-1销售回款【输入】'!BV$4:BV$123,'B4-1销售回款【输入】'!$C$4:$C$123,$C74,'B4-1销售回款【输入】'!$D$4:$D$123,$D74,'B4-1销售回款【输入】'!$E$4:$E$123,$E74,'B4-1销售回款【输入】'!$J$4:$J$123,$F74)</f>
        <v>0</v>
      </c>
      <c r="BT74" s="282">
        <f>SUMIFS('B4-1销售回款【输入】'!BW$4:BW$123,'B4-1销售回款【输入】'!$C$4:$C$123,$C74,'B4-1销售回款【输入】'!$D$4:$D$123,$D74,'B4-1销售回款【输入】'!$E$4:$E$123,$E74,'B4-1销售回款【输入】'!$J$4:$J$123,$F74)</f>
        <v>0</v>
      </c>
      <c r="BU74" s="282">
        <f>SUMIFS('B4-1销售回款【输入】'!BX$4:BX$123,'B4-1销售回款【输入】'!$C$4:$C$123,$C74,'B4-1销售回款【输入】'!$D$4:$D$123,$D74,'B4-1销售回款【输入】'!$E$4:$E$123,$E74,'B4-1销售回款【输入】'!$J$4:$J$123,$F74)</f>
        <v>0</v>
      </c>
      <c r="BV74" s="282">
        <f>SUMIFS('B4-1销售回款【输入】'!BY$4:BY$123,'B4-1销售回款【输入】'!$C$4:$C$123,$C74,'B4-1销售回款【输入】'!$D$4:$D$123,$D74,'B4-1销售回款【输入】'!$E$4:$E$123,$E74,'B4-1销售回款【输入】'!$J$4:$J$123,$F74)</f>
        <v>0</v>
      </c>
      <c r="BW74" s="282">
        <f>SUMIFS('B4-1销售回款【输入】'!BZ$4:BZ$123,'B4-1销售回款【输入】'!$C$4:$C$123,$C74,'B4-1销售回款【输入】'!$D$4:$D$123,$D74,'B4-1销售回款【输入】'!$E$4:$E$123,$E74,'B4-1销售回款【输入】'!$J$4:$J$123,$F74)</f>
        <v>0</v>
      </c>
      <c r="BX74" s="282">
        <f>SUMIFS('B4-1销售回款【输入】'!CA$4:CA$123,'B4-1销售回款【输入】'!$C$4:$C$123,$C74,'B4-1销售回款【输入】'!$D$4:$D$123,$D74,'B4-1销售回款【输入】'!$E$4:$E$123,$E74,'B4-1销售回款【输入】'!$J$4:$J$123,$F74)</f>
        <v>0</v>
      </c>
      <c r="BY74" s="282">
        <f>SUMIFS('B4-1销售回款【输入】'!CB$4:CB$123,'B4-1销售回款【输入】'!$C$4:$C$123,$C74,'B4-1销售回款【输入】'!$D$4:$D$123,$D74,'B4-1销售回款【输入】'!$E$4:$E$123,$E74,'B4-1销售回款【输入】'!$J$4:$J$123,$F74)</f>
        <v>0</v>
      </c>
      <c r="BZ74" s="282">
        <f>SUMIFS('B4-1销售回款【输入】'!CC$4:CC$123,'B4-1销售回款【输入】'!$C$4:$C$123,$C74,'B4-1销售回款【输入】'!$D$4:$D$123,$D74,'B4-1销售回款【输入】'!$E$4:$E$123,$E74,'B4-1销售回款【输入】'!$J$4:$J$123,$F74)</f>
        <v>0</v>
      </c>
      <c r="CA74" s="282">
        <f>SUMIFS('B4-1销售回款【输入】'!CD$4:CD$123,'B4-1销售回款【输入】'!$C$4:$C$123,$C74,'B4-1销售回款【输入】'!$D$4:$D$123,$D74,'B4-1销售回款【输入】'!$E$4:$E$123,$E74,'B4-1销售回款【输入】'!$J$4:$J$123,$F74)</f>
        <v>0</v>
      </c>
      <c r="CB74" s="282">
        <f>SUMIFS('B4-1销售回款【输入】'!CE$4:CE$123,'B4-1销售回款【输入】'!$C$4:$C$123,$C74,'B4-1销售回款【输入】'!$D$4:$D$123,$D74,'B4-1销售回款【输入】'!$E$4:$E$123,$E74,'B4-1销售回款【输入】'!$J$4:$J$123,$F74)</f>
        <v>0</v>
      </c>
      <c r="CC74" s="282">
        <f>SUMIFS('B4-1销售回款【输入】'!CF$4:CF$123,'B4-1销售回款【输入】'!$C$4:$C$123,$C74,'B4-1销售回款【输入】'!$D$4:$D$123,$D74,'B4-1销售回款【输入】'!$E$4:$E$123,$E74,'B4-1销售回款【输入】'!$J$4:$J$123,$F74)</f>
        <v>0</v>
      </c>
      <c r="CD74" s="282">
        <f>SUMIFS('B4-1销售回款【输入】'!CG$4:CG$123,'B4-1销售回款【输入】'!$C$4:$C$123,$C74,'B4-1销售回款【输入】'!$D$4:$D$123,$D74,'B4-1销售回款【输入】'!$E$4:$E$123,$E74,'B4-1销售回款【输入】'!$J$4:$J$123,$F74)</f>
        <v>0</v>
      </c>
      <c r="CE74" s="282">
        <f>SUMIFS('B4-1销售回款【输入】'!CH$4:CH$123,'B4-1销售回款【输入】'!$C$4:$C$123,$C74,'B4-1销售回款【输入】'!$D$4:$D$123,$D74,'B4-1销售回款【输入】'!$E$4:$E$123,$E74,'B4-1销售回款【输入】'!$J$4:$J$123,$F74)</f>
        <v>0</v>
      </c>
      <c r="CF74" s="282">
        <f>SUMIFS('B4-1销售回款【输入】'!CI$4:CI$123,'B4-1销售回款【输入】'!$C$4:$C$123,$C74,'B4-1销售回款【输入】'!$D$4:$D$123,$D74,'B4-1销售回款【输入】'!$E$4:$E$123,$E74,'B4-1销售回款【输入】'!$J$4:$J$123,$F74)</f>
        <v>0</v>
      </c>
      <c r="CG74" s="282">
        <f>SUMIFS('B4-1销售回款【输入】'!CJ$4:CJ$123,'B4-1销售回款【输入】'!$C$4:$C$123,$C74,'B4-1销售回款【输入】'!$D$4:$D$123,$D74,'B4-1销售回款【输入】'!$E$4:$E$123,$E74,'B4-1销售回款【输入】'!$J$4:$J$123,$F74)</f>
        <v>0</v>
      </c>
      <c r="CH74" s="282">
        <f>SUMIFS('B4-1销售回款【输入】'!CK$4:CK$123,'B4-1销售回款【输入】'!$C$4:$C$123,$C74,'B4-1销售回款【输入】'!$D$4:$D$123,$D74,'B4-1销售回款【输入】'!$E$4:$E$123,$E74,'B4-1销售回款【输入】'!$J$4:$J$123,$F74)</f>
        <v>0</v>
      </c>
      <c r="CI74" s="282">
        <f>SUMIFS('B4-1销售回款【输入】'!CL$4:CL$123,'B4-1销售回款【输入】'!$C$4:$C$123,$C74,'B4-1销售回款【输入】'!$D$4:$D$123,$D74,'B4-1销售回款【输入】'!$E$4:$E$123,$E74,'B4-1销售回款【输入】'!$J$4:$J$123,$F74)</f>
        <v>0</v>
      </c>
      <c r="CJ74" s="282">
        <f>SUMIFS('B4-1销售回款【输入】'!CM$4:CM$123,'B4-1销售回款【输入】'!$C$4:$C$123,$C74,'B4-1销售回款【输入】'!$D$4:$D$123,$D74,'B4-1销售回款【输入】'!$E$4:$E$123,$E74,'B4-1销售回款【输入】'!$J$4:$J$123,$F74)</f>
        <v>0</v>
      </c>
      <c r="CK74" s="282">
        <f>SUMIFS('B4-1销售回款【输入】'!CN$4:CN$123,'B4-1销售回款【输入】'!$C$4:$C$123,$C74,'B4-1销售回款【输入】'!$D$4:$D$123,$D74,'B4-1销售回款【输入】'!$E$4:$E$123,$E74,'B4-1销售回款【输入】'!$J$4:$J$123,$F74)</f>
        <v>0</v>
      </c>
      <c r="CL74" s="282">
        <f>SUMIFS('B4-1销售回款【输入】'!CO$4:CO$123,'B4-1销售回款【输入】'!$C$4:$C$123,$C74,'B4-1销售回款【输入】'!$D$4:$D$123,$D74,'B4-1销售回款【输入】'!$E$4:$E$123,$E74,'B4-1销售回款【输入】'!$J$4:$J$123,$F74)</f>
        <v>0</v>
      </c>
      <c r="CM74" s="282">
        <f>SUMIFS('B4-1销售回款【输入】'!CP$4:CP$123,'B4-1销售回款【输入】'!$C$4:$C$123,$C74,'B4-1销售回款【输入】'!$D$4:$D$123,$D74,'B4-1销售回款【输入】'!$E$4:$E$123,$E74,'B4-1销售回款【输入】'!$J$4:$J$123,$F74)</f>
        <v>0</v>
      </c>
      <c r="CN74" s="282">
        <f>SUMIFS('B4-1销售回款【输入】'!CQ$4:CQ$123,'B4-1销售回款【输入】'!$C$4:$C$123,$C74,'B4-1销售回款【输入】'!$D$4:$D$123,$D74,'B4-1销售回款【输入】'!$E$4:$E$123,$E74,'B4-1销售回款【输入】'!$J$4:$J$123,$F74)</f>
        <v>0</v>
      </c>
      <c r="CO74" s="282">
        <f>SUMIFS('B4-1销售回款【输入】'!CR$4:CR$123,'B4-1销售回款【输入】'!$C$4:$C$123,$C74,'B4-1销售回款【输入】'!$D$4:$D$123,$D74,'B4-1销售回款【输入】'!$E$4:$E$123,$E74,'B4-1销售回款【输入】'!$J$4:$J$123,$F74)</f>
        <v>0</v>
      </c>
      <c r="CP74" s="282">
        <f>SUMIFS('B4-1销售回款【输入】'!CS$4:CS$123,'B4-1销售回款【输入】'!$C$4:$C$123,$C74,'B4-1销售回款【输入】'!$D$4:$D$123,$D74,'B4-1销售回款【输入】'!$E$4:$E$123,$E74,'B4-1销售回款【输入】'!$J$4:$J$123,$F74)</f>
        <v>0</v>
      </c>
      <c r="CQ74" s="282">
        <f>SUMIFS('B4-1销售回款【输入】'!CT$4:CT$123,'B4-1销售回款【输入】'!$C$4:$C$123,$C74,'B4-1销售回款【输入】'!$D$4:$D$123,$D74,'B4-1销售回款【输入】'!$E$4:$E$123,$E74,'B4-1销售回款【输入】'!$J$4:$J$123,$F74)</f>
        <v>0</v>
      </c>
      <c r="CR74" s="282">
        <f>SUMIFS('B4-1销售回款【输入】'!CU$4:CU$123,'B4-1销售回款【输入】'!$C$4:$C$123,$C74,'B4-1销售回款【输入】'!$D$4:$D$123,$D74,'B4-1销售回款【输入】'!$E$4:$E$123,$E74,'B4-1销售回款【输入】'!$J$4:$J$123,$F74)</f>
        <v>0</v>
      </c>
      <c r="CS74" s="282">
        <f>SUMIFS('B4-1销售回款【输入】'!CV$4:CV$123,'B4-1销售回款【输入】'!$C$4:$C$123,$C74,'B4-1销售回款【输入】'!$D$4:$D$123,$D74,'B4-1销售回款【输入】'!$E$4:$E$123,$E74,'B4-1销售回款【输入】'!$J$4:$J$123,$F74)</f>
        <v>0</v>
      </c>
      <c r="CT74" s="282">
        <f>SUMIFS('B4-1销售回款【输入】'!CW$4:CW$123,'B4-1销售回款【输入】'!$C$4:$C$123,$C74,'B4-1销售回款【输入】'!$D$4:$D$123,$D74,'B4-1销售回款【输入】'!$E$4:$E$123,$E74,'B4-1销售回款【输入】'!$J$4:$J$123,$F74)</f>
        <v>0</v>
      </c>
      <c r="CU74" s="282">
        <f>SUMIFS('B4-1销售回款【输入】'!CX$4:CX$123,'B4-1销售回款【输入】'!$C$4:$C$123,$C74,'B4-1销售回款【输入】'!$D$4:$D$123,$D74,'B4-1销售回款【输入】'!$E$4:$E$123,$E74,'B4-1销售回款【输入】'!$J$4:$J$123,$F74)</f>
        <v>0</v>
      </c>
      <c r="CV74" s="282">
        <f>SUMIFS('B4-1销售回款【输入】'!CY$4:CY$123,'B4-1销售回款【输入】'!$C$4:$C$123,$C74,'B4-1销售回款【输入】'!$D$4:$D$123,$D74,'B4-1销售回款【输入】'!$E$4:$E$123,$E74,'B4-1销售回款【输入】'!$J$4:$J$123,$F74)</f>
        <v>0</v>
      </c>
      <c r="CW74" s="282">
        <f>SUMIFS('B4-1销售回款【输入】'!CZ$4:CZ$123,'B4-1销售回款【输入】'!$C$4:$C$123,$C74,'B4-1销售回款【输入】'!$D$4:$D$123,$D74,'B4-1销售回款【输入】'!$E$4:$E$123,$E74,'B4-1销售回款【输入】'!$J$4:$J$123,$F74)</f>
        <v>0</v>
      </c>
      <c r="CX74" s="282">
        <f>SUMIFS('B4-1销售回款【输入】'!DA$4:DA$123,'B4-1销售回款【输入】'!$C$4:$C$123,$C74,'B4-1销售回款【输入】'!$D$4:$D$123,$D74,'B4-1销售回款【输入】'!$E$4:$E$123,$E74,'B4-1销售回款【输入】'!$J$4:$J$123,$F74)</f>
        <v>0</v>
      </c>
      <c r="CY74" s="282">
        <f>SUMIFS('B4-1销售回款【输入】'!DB$4:DB$123,'B4-1销售回款【输入】'!$C$4:$C$123,$C74,'B4-1销售回款【输入】'!$D$4:$D$123,$D74,'B4-1销售回款【输入】'!$E$4:$E$123,$E74,'B4-1销售回款【输入】'!$J$4:$J$123,$F74)</f>
        <v>0</v>
      </c>
      <c r="CZ74" s="282">
        <f>SUMIFS('B4-1销售回款【输入】'!DC$4:DC$123,'B4-1销售回款【输入】'!$C$4:$C$123,$C74,'B4-1销售回款【输入】'!$D$4:$D$123,$D74,'B4-1销售回款【输入】'!$E$4:$E$123,$E74,'B4-1销售回款【输入】'!$J$4:$J$123,$F74)</f>
        <v>0</v>
      </c>
      <c r="DA74" s="282">
        <f>SUMIFS('B4-1销售回款【输入】'!DD$4:DD$123,'B4-1销售回款【输入】'!$C$4:$C$123,$C74,'B4-1销售回款【输入】'!$D$4:$D$123,$D74,'B4-1销售回款【输入】'!$E$4:$E$123,$E74,'B4-1销售回款【输入】'!$J$4:$J$123,$F74)</f>
        <v>0</v>
      </c>
      <c r="DB74" s="282">
        <f>SUMIFS('B4-1销售回款【输入】'!DE$4:DE$123,'B4-1销售回款【输入】'!$C$4:$C$123,$C74,'B4-1销售回款【输入】'!$D$4:$D$123,$D74,'B4-1销售回款【输入】'!$E$4:$E$123,$E74,'B4-1销售回款【输入】'!$J$4:$J$123,$F74)</f>
        <v>0</v>
      </c>
      <c r="DC74" s="282">
        <f>SUMIFS('B4-1销售回款【输入】'!DF$4:DF$123,'B4-1销售回款【输入】'!$C$4:$C$123,$C74,'B4-1销售回款【输入】'!$D$4:$D$123,$D74,'B4-1销售回款【输入】'!$E$4:$E$123,$E74,'B4-1销售回款【输入】'!$J$4:$J$123,$F74)</f>
        <v>0</v>
      </c>
      <c r="DD74" s="282">
        <f>SUMIFS('B4-1销售回款【输入】'!DG$4:DG$123,'B4-1销售回款【输入】'!$C$4:$C$123,$C74,'B4-1销售回款【输入】'!$D$4:$D$123,$D74,'B4-1销售回款【输入】'!$E$4:$E$123,$E74,'B4-1销售回款【输入】'!$J$4:$J$123,$F74)</f>
        <v>0</v>
      </c>
      <c r="DE74" s="282">
        <f>SUMIFS('B4-1销售回款【输入】'!DH$4:DH$123,'B4-1销售回款【输入】'!$C$4:$C$123,$C74,'B4-1销售回款【输入】'!$D$4:$D$123,$D74,'B4-1销售回款【输入】'!$E$4:$E$123,$E74,'B4-1销售回款【输入】'!$J$4:$J$123,$F74)</f>
        <v>0</v>
      </c>
      <c r="DF74" s="282">
        <f>SUMIFS('B4-1销售回款【输入】'!DI$4:DI$123,'B4-1销售回款【输入】'!$C$4:$C$123,$C74,'B4-1销售回款【输入】'!$D$4:$D$123,$D74,'B4-1销售回款【输入】'!$E$4:$E$123,$E74,'B4-1销售回款【输入】'!$J$4:$J$123,$F74)</f>
        <v>0</v>
      </c>
      <c r="DG74" s="282">
        <f>SUMIFS('B4-1销售回款【输入】'!DJ$4:DJ$123,'B4-1销售回款【输入】'!$C$4:$C$123,$C74,'B4-1销售回款【输入】'!$D$4:$D$123,$D74,'B4-1销售回款【输入】'!$E$4:$E$123,$E74,'B4-1销售回款【输入】'!$J$4:$J$123,$F74)</f>
        <v>0</v>
      </c>
      <c r="DH74" s="282">
        <f>SUMIFS('B4-1销售回款【输入】'!DK$4:DK$123,'B4-1销售回款【输入】'!$C$4:$C$123,$C74,'B4-1销售回款【输入】'!$D$4:$D$123,$D74,'B4-1销售回款【输入】'!$E$4:$E$123,$E74,'B4-1销售回款【输入】'!$J$4:$J$123,$F74)</f>
        <v>0</v>
      </c>
      <c r="DI74" s="282">
        <f>SUMIFS('B4-1销售回款【输入】'!DL$4:DL$123,'B4-1销售回款【输入】'!$C$4:$C$123,$C74,'B4-1销售回款【输入】'!$D$4:$D$123,$D74,'B4-1销售回款【输入】'!$E$4:$E$123,$E74,'B4-1销售回款【输入】'!$J$4:$J$123,$F74)</f>
        <v>0</v>
      </c>
      <c r="DJ74" s="282">
        <f>SUMIFS('B4-1销售回款【输入】'!DM$4:DM$123,'B4-1销售回款【输入】'!$C$4:$C$123,$C74,'B4-1销售回款【输入】'!$D$4:$D$123,$D74,'B4-1销售回款【输入】'!$E$4:$E$123,$E74,'B4-1销售回款【输入】'!$J$4:$J$123,$F74)</f>
        <v>0</v>
      </c>
      <c r="DK74" s="282">
        <f>SUMIFS('B4-1销售回款【输入】'!DN$4:DN$123,'B4-1销售回款【输入】'!$C$4:$C$123,$C74,'B4-1销售回款【输入】'!$D$4:$D$123,$D74,'B4-1销售回款【输入】'!$E$4:$E$123,$E74,'B4-1销售回款【输入】'!$J$4:$J$123,$F74)</f>
        <v>0</v>
      </c>
      <c r="DL74" s="282">
        <f>SUMIFS('B4-1销售回款【输入】'!DO$4:DO$123,'B4-1销售回款【输入】'!$C$4:$C$123,$C74,'B4-1销售回款【输入】'!$D$4:$D$123,$D74,'B4-1销售回款【输入】'!$E$4:$E$123,$E74,'B4-1销售回款【输入】'!$J$4:$J$123,$F74)</f>
        <v>0</v>
      </c>
      <c r="DM74" s="282">
        <f>SUMIFS('B4-1销售回款【输入】'!DP$4:DP$123,'B4-1销售回款【输入】'!$C$4:$C$123,$C74,'B4-1销售回款【输入】'!$D$4:$D$123,$D74,'B4-1销售回款【输入】'!$E$4:$E$123,$E74,'B4-1销售回款【输入】'!$J$4:$J$123,$F74)</f>
        <v>0</v>
      </c>
      <c r="DN74" s="282">
        <f>SUMIFS('B4-1销售回款【输入】'!DQ$4:DQ$123,'B4-1销售回款【输入】'!$C$4:$C$123,$C74,'B4-1销售回款【输入】'!$D$4:$D$123,$D74,'B4-1销售回款【输入】'!$E$4:$E$123,$E74,'B4-1销售回款【输入】'!$J$4:$J$123,$F74)</f>
        <v>0</v>
      </c>
      <c r="DO74" s="282">
        <f>SUMIFS('B4-1销售回款【输入】'!DR$4:DR$123,'B4-1销售回款【输入】'!$C$4:$C$123,$C74,'B4-1销售回款【输入】'!$D$4:$D$123,$D74,'B4-1销售回款【输入】'!$E$4:$E$123,$E74,'B4-1销售回款【输入】'!$J$4:$J$123,$F74)</f>
        <v>0</v>
      </c>
      <c r="DP74" s="282">
        <f>SUMIFS('B4-1销售回款【输入】'!DS$4:DS$123,'B4-1销售回款【输入】'!$C$4:$C$123,$C74,'B4-1销售回款【输入】'!$D$4:$D$123,$D74,'B4-1销售回款【输入】'!$E$4:$E$123,$E74,'B4-1销售回款【输入】'!$J$4:$J$123,$F74)</f>
        <v>0</v>
      </c>
      <c r="DQ74" s="282">
        <f>SUMIFS('B4-1销售回款【输入】'!DT$4:DT$123,'B4-1销售回款【输入】'!$C$4:$C$123,$C74,'B4-1销售回款【输入】'!$D$4:$D$123,$D74,'B4-1销售回款【输入】'!$E$4:$E$123,$E74,'B4-1销售回款【输入】'!$J$4:$J$123,$F74)</f>
        <v>0</v>
      </c>
      <c r="DR74" s="282">
        <f>SUMIFS('B4-1销售回款【输入】'!DU$4:DU$123,'B4-1销售回款【输入】'!$C$4:$C$123,$C74,'B4-1销售回款【输入】'!$D$4:$D$123,$D74,'B4-1销售回款【输入】'!$E$4:$E$123,$E74,'B4-1销售回款【输入】'!$J$4:$J$123,$F74)</f>
        <v>0</v>
      </c>
      <c r="DS74" s="282">
        <f>SUMIFS('B4-1销售回款【输入】'!DV$4:DV$123,'B4-1销售回款【输入】'!$C$4:$C$123,$C74,'B4-1销售回款【输入】'!$D$4:$D$123,$D74,'B4-1销售回款【输入】'!$E$4:$E$123,$E74,'B4-1销售回款【输入】'!$J$4:$J$123,$F74)</f>
        <v>0</v>
      </c>
      <c r="DT74" s="282">
        <f>SUMIFS('B4-1销售回款【输入】'!DW$4:DW$123,'B4-1销售回款【输入】'!$C$4:$C$123,$C74,'B4-1销售回款【输入】'!$D$4:$D$123,$D74,'B4-1销售回款【输入】'!$E$4:$E$123,$E74,'B4-1销售回款【输入】'!$J$4:$J$123,$F74)</f>
        <v>0</v>
      </c>
      <c r="DU74" s="282">
        <f>SUMIFS('B4-1销售回款【输入】'!DX$4:DX$123,'B4-1销售回款【输入】'!$C$4:$C$123,$C74,'B4-1销售回款【输入】'!$D$4:$D$123,$D74,'B4-1销售回款【输入】'!$E$4:$E$123,$E74,'B4-1销售回款【输入】'!$J$4:$J$123,$F74)</f>
        <v>0</v>
      </c>
      <c r="DV74" s="282">
        <f>SUMIFS('B4-1销售回款【输入】'!DY$4:DY$123,'B4-1销售回款【输入】'!$C$4:$C$123,$C74,'B4-1销售回款【输入】'!$D$4:$D$123,$D74,'B4-1销售回款【输入】'!$E$4:$E$123,$E74,'B4-1销售回款【输入】'!$J$4:$J$123,$F74)</f>
        <v>0</v>
      </c>
      <c r="DW74" s="282">
        <f>SUMIFS('B4-1销售回款【输入】'!DZ$4:DZ$123,'B4-1销售回款【输入】'!$C$4:$C$123,$C74,'B4-1销售回款【输入】'!$D$4:$D$123,$D74,'B4-1销售回款【输入】'!$E$4:$E$123,$E74,'B4-1销售回款【输入】'!$J$4:$J$123,$F74)</f>
        <v>0</v>
      </c>
      <c r="DX74" s="282">
        <f>SUMIFS('B4-1销售回款【输入】'!EA$4:EA$123,'B4-1销售回款【输入】'!$C$4:$C$123,$C74,'B4-1销售回款【输入】'!$D$4:$D$123,$D74,'B4-1销售回款【输入】'!$E$4:$E$123,$E74,'B4-1销售回款【输入】'!$J$4:$J$123,$F74)</f>
        <v>0</v>
      </c>
      <c r="DY74" s="282">
        <f>SUMIFS('B4-1销售回款【输入】'!EB$4:EB$123,'B4-1销售回款【输入】'!$C$4:$C$123,$C74,'B4-1销售回款【输入】'!$D$4:$D$123,$D74,'B4-1销售回款【输入】'!$E$4:$E$123,$E74,'B4-1销售回款【输入】'!$J$4:$J$123,$F74)</f>
        <v>0</v>
      </c>
      <c r="DZ74" s="282">
        <f>SUMIFS('B4-1销售回款【输入】'!EC$4:EC$123,'B4-1销售回款【输入】'!$C$4:$C$123,$C74,'B4-1销售回款【输入】'!$D$4:$D$123,$D74,'B4-1销售回款【输入】'!$E$4:$E$123,$E74,'B4-1销售回款【输入】'!$J$4:$J$123,$F74)</f>
        <v>0</v>
      </c>
      <c r="EA74" s="282">
        <f>SUMIFS('B4-1销售回款【输入】'!ED$4:ED$123,'B4-1销售回款【输入】'!$C$4:$C$123,$C74,'B4-1销售回款【输入】'!$D$4:$D$123,$D74,'B4-1销售回款【输入】'!$E$4:$E$123,$E74,'B4-1销售回款【输入】'!$J$4:$J$123,$F74)</f>
        <v>0</v>
      </c>
      <c r="EB74" s="282">
        <f>SUMIFS('B4-1销售回款【输入】'!EE$4:EE$123,'B4-1销售回款【输入】'!$C$4:$C$123,$C74,'B4-1销售回款【输入】'!$D$4:$D$123,$D74,'B4-1销售回款【输入】'!$E$4:$E$123,$E74,'B4-1销售回款【输入】'!$J$4:$J$123,$F74)</f>
        <v>0</v>
      </c>
      <c r="EC74" s="282">
        <f>SUMIFS('B4-1销售回款【输入】'!EF$4:EF$123,'B4-1销售回款【输入】'!$C$4:$C$123,$C74,'B4-1销售回款【输入】'!$D$4:$D$123,$D74,'B4-1销售回款【输入】'!$E$4:$E$123,$E74,'B4-1销售回款【输入】'!$J$4:$J$123,$F74)</f>
        <v>0</v>
      </c>
      <c r="ED74" s="284">
        <f>SUMIFS('B4-1销售回款【输入】'!EG$4:EG$123,'B4-1销售回款【输入】'!$C$4:$C$123,$C74,'B4-1销售回款【输入】'!$D$4:$D$123,$D74,'B4-1销售回款【输入】'!$E$4:$E$123,$E74,'B4-1销售回款【输入】'!$J$4:$J$123,$F74)</f>
        <v>0</v>
      </c>
    </row>
    <row r="75" spans="2:134" ht="16.05" customHeight="1" x14ac:dyDescent="0.25">
      <c r="B75" s="1041" t="str">
        <f>B74</f>
        <v/>
      </c>
      <c r="C75" s="154" t="str">
        <f t="shared" ref="C75:C78" si="1069">C74</f>
        <v/>
      </c>
      <c r="D75" s="154" t="str">
        <f t="shared" si="939"/>
        <v/>
      </c>
      <c r="E75" s="154" t="str">
        <f t="shared" si="939"/>
        <v/>
      </c>
      <c r="F75" s="149" t="s">
        <v>348</v>
      </c>
      <c r="G75" s="171" t="s">
        <v>354</v>
      </c>
      <c r="H75" s="992">
        <f>IFERROR(H74/H73*10000,0)</f>
        <v>0</v>
      </c>
      <c r="I75" s="282">
        <f t="shared" si="1067"/>
        <v>0</v>
      </c>
      <c r="J75" s="985">
        <f>IFERROR(J74/J73*10000,0)</f>
        <v>0</v>
      </c>
      <c r="K75" s="460">
        <f ca="1">IFERROR(K74/K73*10000,0)</f>
        <v>0</v>
      </c>
      <c r="L75" s="283">
        <f t="shared" ref="L75" si="1070">IFERROR(L74/L73*10000,0)</f>
        <v>0</v>
      </c>
      <c r="M75" s="282">
        <f t="shared" ref="M75" si="1071">IFERROR(M74/M73*10000,0)</f>
        <v>0</v>
      </c>
      <c r="N75" s="282">
        <f t="shared" ref="N75" si="1072">IFERROR(N74/N73*10000,0)</f>
        <v>0</v>
      </c>
      <c r="O75" s="282">
        <f t="shared" ref="O75" si="1073">IFERROR(O74/O73*10000,0)</f>
        <v>0</v>
      </c>
      <c r="P75" s="282">
        <f t="shared" ref="P75" si="1074">IFERROR(P74/P73*10000,0)</f>
        <v>0</v>
      </c>
      <c r="Q75" s="282">
        <f t="shared" ref="Q75" si="1075">IFERROR(Q74/Q73*10000,0)</f>
        <v>0</v>
      </c>
      <c r="R75" s="282">
        <f t="shared" ref="R75" si="1076">IFERROR(R74/R73*10000,0)</f>
        <v>0</v>
      </c>
      <c r="S75" s="282">
        <f t="shared" ref="S75" si="1077">IFERROR(S74/S73*10000,0)</f>
        <v>0</v>
      </c>
      <c r="T75" s="282">
        <f t="shared" ref="T75" si="1078">IFERROR(T74/T73*10000,0)</f>
        <v>0</v>
      </c>
      <c r="U75" s="284">
        <f t="shared" ref="U75" si="1079">IFERROR(U74/U73*10000,0)</f>
        <v>0</v>
      </c>
      <c r="V75" s="285">
        <f>IFERROR(V74/V73*10000,0)</f>
        <v>0</v>
      </c>
      <c r="W75" s="282">
        <f t="shared" ref="W75" si="1080">IFERROR(W74/W73*10000,0)</f>
        <v>0</v>
      </c>
      <c r="X75" s="282">
        <f t="shared" ref="X75" si="1081">IFERROR(X74/X73*10000,0)</f>
        <v>0</v>
      </c>
      <c r="Y75" s="282">
        <f t="shared" ref="Y75" si="1082">IFERROR(Y74/Y73*10000,0)</f>
        <v>0</v>
      </c>
      <c r="Z75" s="282">
        <f t="shared" ref="Z75" si="1083">IFERROR(Z74/Z73*10000,0)</f>
        <v>0</v>
      </c>
      <c r="AA75" s="282">
        <f t="shared" ref="AA75" si="1084">IFERROR(AA74/AA73*10000,0)</f>
        <v>0</v>
      </c>
      <c r="AB75" s="282">
        <f t="shared" ref="AB75" si="1085">IFERROR(AB74/AB73*10000,0)</f>
        <v>0</v>
      </c>
      <c r="AC75" s="282">
        <f t="shared" ref="AC75" si="1086">IFERROR(AC74/AC73*10000,0)</f>
        <v>0</v>
      </c>
      <c r="AD75" s="282">
        <f t="shared" ref="AD75" si="1087">IFERROR(AD74/AD73*10000,0)</f>
        <v>0</v>
      </c>
      <c r="AE75" s="282">
        <f t="shared" ref="AE75" si="1088">IFERROR(AE74/AE73*10000,0)</f>
        <v>0</v>
      </c>
      <c r="AF75" s="282">
        <f t="shared" ref="AF75" si="1089">IFERROR(AF74/AF73*10000,0)</f>
        <v>0</v>
      </c>
      <c r="AG75" s="282">
        <f t="shared" ref="AG75" si="1090">IFERROR(AG74/AG73*10000,0)</f>
        <v>0</v>
      </c>
      <c r="AH75" s="282">
        <f t="shared" ref="AH75" si="1091">IFERROR(AH74/AH73*10000,0)</f>
        <v>0</v>
      </c>
      <c r="AI75" s="282">
        <f t="shared" ref="AI75" si="1092">IFERROR(AI74/AI73*10000,0)</f>
        <v>0</v>
      </c>
      <c r="AJ75" s="282">
        <f t="shared" ref="AJ75" si="1093">IFERROR(AJ74/AJ73*10000,0)</f>
        <v>0</v>
      </c>
      <c r="AK75" s="282">
        <f t="shared" ref="AK75" si="1094">IFERROR(AK74/AK73*10000,0)</f>
        <v>0</v>
      </c>
      <c r="AL75" s="282">
        <f t="shared" ref="AL75" si="1095">IFERROR(AL74/AL73*10000,0)</f>
        <v>0</v>
      </c>
      <c r="AM75" s="282">
        <f t="shared" ref="AM75" si="1096">IFERROR(AM74/AM73*10000,0)</f>
        <v>0</v>
      </c>
      <c r="AN75" s="282">
        <f t="shared" ref="AN75" si="1097">IFERROR(AN74/AN73*10000,0)</f>
        <v>0</v>
      </c>
      <c r="AO75" s="282">
        <f t="shared" ref="AO75" si="1098">IFERROR(AO74/AO73*10000,0)</f>
        <v>0</v>
      </c>
      <c r="AP75" s="282">
        <f t="shared" ref="AP75" si="1099">IFERROR(AP74/AP73*10000,0)</f>
        <v>0</v>
      </c>
      <c r="AQ75" s="282">
        <f t="shared" ref="AQ75" si="1100">IFERROR(AQ74/AQ73*10000,0)</f>
        <v>0</v>
      </c>
      <c r="AR75" s="282">
        <f t="shared" ref="AR75" si="1101">IFERROR(AR74/AR73*10000,0)</f>
        <v>0</v>
      </c>
      <c r="AS75" s="282">
        <f t="shared" ref="AS75" si="1102">IFERROR(AS74/AS73*10000,0)</f>
        <v>0</v>
      </c>
      <c r="AT75" s="282">
        <f t="shared" ref="AT75" si="1103">IFERROR(AT74/AT73*10000,0)</f>
        <v>0</v>
      </c>
      <c r="AU75" s="282">
        <f t="shared" ref="AU75" si="1104">IFERROR(AU74/AU73*10000,0)</f>
        <v>0</v>
      </c>
      <c r="AV75" s="282">
        <f t="shared" ref="AV75" si="1105">IFERROR(AV74/AV73*10000,0)</f>
        <v>0</v>
      </c>
      <c r="AW75" s="282">
        <f t="shared" ref="AW75" si="1106">IFERROR(AW74/AW73*10000,0)</f>
        <v>0</v>
      </c>
      <c r="AX75" s="282">
        <f t="shared" ref="AX75" si="1107">IFERROR(AX74/AX73*10000,0)</f>
        <v>0</v>
      </c>
      <c r="AY75" s="282">
        <f t="shared" ref="AY75" si="1108">IFERROR(AY74/AY73*10000,0)</f>
        <v>0</v>
      </c>
      <c r="AZ75" s="282">
        <f t="shared" ref="AZ75" si="1109">IFERROR(AZ74/AZ73*10000,0)</f>
        <v>0</v>
      </c>
      <c r="BA75" s="282">
        <f t="shared" ref="BA75" si="1110">IFERROR(BA74/BA73*10000,0)</f>
        <v>0</v>
      </c>
      <c r="BB75" s="282">
        <f t="shared" ref="BB75" si="1111">IFERROR(BB74/BB73*10000,0)</f>
        <v>0</v>
      </c>
      <c r="BC75" s="282">
        <f t="shared" ref="BC75" si="1112">IFERROR(BC74/BC73*10000,0)</f>
        <v>0</v>
      </c>
      <c r="BD75" s="282">
        <f t="shared" ref="BD75" si="1113">IFERROR(BD74/BD73*10000,0)</f>
        <v>0</v>
      </c>
      <c r="BE75" s="282">
        <f t="shared" ref="BE75" si="1114">IFERROR(BE74/BE73*10000,0)</f>
        <v>0</v>
      </c>
      <c r="BF75" s="282">
        <f t="shared" ref="BF75" si="1115">IFERROR(BF74/BF73*10000,0)</f>
        <v>0</v>
      </c>
      <c r="BG75" s="282">
        <f t="shared" ref="BG75" si="1116">IFERROR(BG74/BG73*10000,0)</f>
        <v>0</v>
      </c>
      <c r="BH75" s="282">
        <f t="shared" ref="BH75" si="1117">IFERROR(BH74/BH73*10000,0)</f>
        <v>0</v>
      </c>
      <c r="BI75" s="282">
        <f t="shared" ref="BI75" si="1118">IFERROR(BI74/BI73*10000,0)</f>
        <v>0</v>
      </c>
      <c r="BJ75" s="282">
        <f t="shared" ref="BJ75" si="1119">IFERROR(BJ74/BJ73*10000,0)</f>
        <v>0</v>
      </c>
      <c r="BK75" s="282">
        <f t="shared" ref="BK75" si="1120">IFERROR(BK74/BK73*10000,0)</f>
        <v>0</v>
      </c>
      <c r="BL75" s="282">
        <f t="shared" ref="BL75" si="1121">IFERROR(BL74/BL73*10000,0)</f>
        <v>0</v>
      </c>
      <c r="BM75" s="282">
        <f t="shared" ref="BM75" si="1122">IFERROR(BM74/BM73*10000,0)</f>
        <v>0</v>
      </c>
      <c r="BN75" s="282">
        <f t="shared" ref="BN75" si="1123">IFERROR(BN74/BN73*10000,0)</f>
        <v>0</v>
      </c>
      <c r="BO75" s="282">
        <f t="shared" ref="BO75" si="1124">IFERROR(BO74/BO73*10000,0)</f>
        <v>0</v>
      </c>
      <c r="BP75" s="282">
        <f t="shared" ref="BP75" si="1125">IFERROR(BP74/BP73*10000,0)</f>
        <v>0</v>
      </c>
      <c r="BQ75" s="282">
        <f t="shared" ref="BQ75" si="1126">IFERROR(BQ74/BQ73*10000,0)</f>
        <v>0</v>
      </c>
      <c r="BR75" s="282">
        <f t="shared" ref="BR75" si="1127">IFERROR(BR74/BR73*10000,0)</f>
        <v>0</v>
      </c>
      <c r="BS75" s="282">
        <f t="shared" ref="BS75" si="1128">IFERROR(BS74/BS73*10000,0)</f>
        <v>0</v>
      </c>
      <c r="BT75" s="282">
        <f t="shared" ref="BT75" si="1129">IFERROR(BT74/BT73*10000,0)</f>
        <v>0</v>
      </c>
      <c r="BU75" s="282">
        <f t="shared" ref="BU75" si="1130">IFERROR(BU74/BU73*10000,0)</f>
        <v>0</v>
      </c>
      <c r="BV75" s="282">
        <f t="shared" ref="BV75" si="1131">IFERROR(BV74/BV73*10000,0)</f>
        <v>0</v>
      </c>
      <c r="BW75" s="282">
        <f t="shared" ref="BW75" si="1132">IFERROR(BW74/BW73*10000,0)</f>
        <v>0</v>
      </c>
      <c r="BX75" s="282">
        <f t="shared" ref="BX75" si="1133">IFERROR(BX74/BX73*10000,0)</f>
        <v>0</v>
      </c>
      <c r="BY75" s="282">
        <f t="shared" ref="BY75" si="1134">IFERROR(BY74/BY73*10000,0)</f>
        <v>0</v>
      </c>
      <c r="BZ75" s="282">
        <f t="shared" ref="BZ75" si="1135">IFERROR(BZ74/BZ73*10000,0)</f>
        <v>0</v>
      </c>
      <c r="CA75" s="282">
        <f t="shared" ref="CA75" si="1136">IFERROR(CA74/CA73*10000,0)</f>
        <v>0</v>
      </c>
      <c r="CB75" s="282">
        <f t="shared" ref="CB75" si="1137">IFERROR(CB74/CB73*10000,0)</f>
        <v>0</v>
      </c>
      <c r="CC75" s="282">
        <f t="shared" ref="CC75" si="1138">IFERROR(CC74/CC73*10000,0)</f>
        <v>0</v>
      </c>
      <c r="CD75" s="282">
        <f t="shared" ref="CD75" si="1139">IFERROR(CD74/CD73*10000,0)</f>
        <v>0</v>
      </c>
      <c r="CE75" s="282">
        <f t="shared" ref="CE75" si="1140">IFERROR(CE74/CE73*10000,0)</f>
        <v>0</v>
      </c>
      <c r="CF75" s="282">
        <f t="shared" ref="CF75" si="1141">IFERROR(CF74/CF73*10000,0)</f>
        <v>0</v>
      </c>
      <c r="CG75" s="282">
        <f t="shared" ref="CG75" si="1142">IFERROR(CG74/CG73*10000,0)</f>
        <v>0</v>
      </c>
      <c r="CH75" s="282">
        <f t="shared" ref="CH75" si="1143">IFERROR(CH74/CH73*10000,0)</f>
        <v>0</v>
      </c>
      <c r="CI75" s="282">
        <f t="shared" ref="CI75" si="1144">IFERROR(CI74/CI73*10000,0)</f>
        <v>0</v>
      </c>
      <c r="CJ75" s="282">
        <f t="shared" ref="CJ75" si="1145">IFERROR(CJ74/CJ73*10000,0)</f>
        <v>0</v>
      </c>
      <c r="CK75" s="282">
        <f t="shared" ref="CK75" si="1146">IFERROR(CK74/CK73*10000,0)</f>
        <v>0</v>
      </c>
      <c r="CL75" s="282">
        <f t="shared" ref="CL75" si="1147">IFERROR(CL74/CL73*10000,0)</f>
        <v>0</v>
      </c>
      <c r="CM75" s="282">
        <f t="shared" ref="CM75" si="1148">IFERROR(CM74/CM73*10000,0)</f>
        <v>0</v>
      </c>
      <c r="CN75" s="282">
        <f t="shared" ref="CN75" si="1149">IFERROR(CN74/CN73*10000,0)</f>
        <v>0</v>
      </c>
      <c r="CO75" s="282">
        <f t="shared" ref="CO75" si="1150">IFERROR(CO74/CO73*10000,0)</f>
        <v>0</v>
      </c>
      <c r="CP75" s="282">
        <f t="shared" ref="CP75" si="1151">IFERROR(CP74/CP73*10000,0)</f>
        <v>0</v>
      </c>
      <c r="CQ75" s="282">
        <f t="shared" ref="CQ75" si="1152">IFERROR(CQ74/CQ73*10000,0)</f>
        <v>0</v>
      </c>
      <c r="CR75" s="282">
        <f t="shared" ref="CR75" si="1153">IFERROR(CR74/CR73*10000,0)</f>
        <v>0</v>
      </c>
      <c r="CS75" s="282">
        <f t="shared" ref="CS75" si="1154">IFERROR(CS74/CS73*10000,0)</f>
        <v>0</v>
      </c>
      <c r="CT75" s="282">
        <f t="shared" ref="CT75" si="1155">IFERROR(CT74/CT73*10000,0)</f>
        <v>0</v>
      </c>
      <c r="CU75" s="282">
        <f t="shared" ref="CU75" si="1156">IFERROR(CU74/CU73*10000,0)</f>
        <v>0</v>
      </c>
      <c r="CV75" s="282">
        <f t="shared" ref="CV75" si="1157">IFERROR(CV74/CV73*10000,0)</f>
        <v>0</v>
      </c>
      <c r="CW75" s="282">
        <f t="shared" ref="CW75" si="1158">IFERROR(CW74/CW73*10000,0)</f>
        <v>0</v>
      </c>
      <c r="CX75" s="282">
        <f t="shared" ref="CX75" si="1159">IFERROR(CX74/CX73*10000,0)</f>
        <v>0</v>
      </c>
      <c r="CY75" s="282">
        <f t="shared" ref="CY75" si="1160">IFERROR(CY74/CY73*10000,0)</f>
        <v>0</v>
      </c>
      <c r="CZ75" s="282">
        <f t="shared" ref="CZ75" si="1161">IFERROR(CZ74/CZ73*10000,0)</f>
        <v>0</v>
      </c>
      <c r="DA75" s="282">
        <f t="shared" ref="DA75" si="1162">IFERROR(DA74/DA73*10000,0)</f>
        <v>0</v>
      </c>
      <c r="DB75" s="282">
        <f t="shared" ref="DB75" si="1163">IFERROR(DB74/DB73*10000,0)</f>
        <v>0</v>
      </c>
      <c r="DC75" s="282">
        <f t="shared" ref="DC75" si="1164">IFERROR(DC74/DC73*10000,0)</f>
        <v>0</v>
      </c>
      <c r="DD75" s="282">
        <f t="shared" ref="DD75" si="1165">IFERROR(DD74/DD73*10000,0)</f>
        <v>0</v>
      </c>
      <c r="DE75" s="282">
        <f t="shared" ref="DE75" si="1166">IFERROR(DE74/DE73*10000,0)</f>
        <v>0</v>
      </c>
      <c r="DF75" s="282">
        <f t="shared" ref="DF75" si="1167">IFERROR(DF74/DF73*10000,0)</f>
        <v>0</v>
      </c>
      <c r="DG75" s="282">
        <f t="shared" ref="DG75" si="1168">IFERROR(DG74/DG73*10000,0)</f>
        <v>0</v>
      </c>
      <c r="DH75" s="282">
        <f t="shared" ref="DH75" si="1169">IFERROR(DH74/DH73*10000,0)</f>
        <v>0</v>
      </c>
      <c r="DI75" s="282">
        <f t="shared" ref="DI75" si="1170">IFERROR(DI74/DI73*10000,0)</f>
        <v>0</v>
      </c>
      <c r="DJ75" s="282">
        <f t="shared" ref="DJ75" si="1171">IFERROR(DJ74/DJ73*10000,0)</f>
        <v>0</v>
      </c>
      <c r="DK75" s="282">
        <f t="shared" ref="DK75" si="1172">IFERROR(DK74/DK73*10000,0)</f>
        <v>0</v>
      </c>
      <c r="DL75" s="282">
        <f t="shared" ref="DL75" si="1173">IFERROR(DL74/DL73*10000,0)</f>
        <v>0</v>
      </c>
      <c r="DM75" s="282">
        <f t="shared" ref="DM75" si="1174">IFERROR(DM74/DM73*10000,0)</f>
        <v>0</v>
      </c>
      <c r="DN75" s="282">
        <f t="shared" ref="DN75" si="1175">IFERROR(DN74/DN73*10000,0)</f>
        <v>0</v>
      </c>
      <c r="DO75" s="282">
        <f t="shared" ref="DO75" si="1176">IFERROR(DO74/DO73*10000,0)</f>
        <v>0</v>
      </c>
      <c r="DP75" s="282">
        <f t="shared" ref="DP75" si="1177">IFERROR(DP74/DP73*10000,0)</f>
        <v>0</v>
      </c>
      <c r="DQ75" s="282">
        <f t="shared" ref="DQ75" si="1178">IFERROR(DQ74/DQ73*10000,0)</f>
        <v>0</v>
      </c>
      <c r="DR75" s="282">
        <f t="shared" ref="DR75" si="1179">IFERROR(DR74/DR73*10000,0)</f>
        <v>0</v>
      </c>
      <c r="DS75" s="282">
        <f t="shared" ref="DS75" si="1180">IFERROR(DS74/DS73*10000,0)</f>
        <v>0</v>
      </c>
      <c r="DT75" s="282">
        <f t="shared" ref="DT75" si="1181">IFERROR(DT74/DT73*10000,0)</f>
        <v>0</v>
      </c>
      <c r="DU75" s="282">
        <f t="shared" ref="DU75" si="1182">IFERROR(DU74/DU73*10000,0)</f>
        <v>0</v>
      </c>
      <c r="DV75" s="282">
        <f t="shared" ref="DV75" si="1183">IFERROR(DV74/DV73*10000,0)</f>
        <v>0</v>
      </c>
      <c r="DW75" s="282">
        <f t="shared" ref="DW75" si="1184">IFERROR(DW74/DW73*10000,0)</f>
        <v>0</v>
      </c>
      <c r="DX75" s="282">
        <f t="shared" ref="DX75" si="1185">IFERROR(DX74/DX73*10000,0)</f>
        <v>0</v>
      </c>
      <c r="DY75" s="282">
        <f t="shared" ref="DY75" si="1186">IFERROR(DY74/DY73*10000,0)</f>
        <v>0</v>
      </c>
      <c r="DZ75" s="282">
        <f t="shared" ref="DZ75" si="1187">IFERROR(DZ74/DZ73*10000,0)</f>
        <v>0</v>
      </c>
      <c r="EA75" s="282">
        <f t="shared" ref="EA75" si="1188">IFERROR(EA74/EA73*10000,0)</f>
        <v>0</v>
      </c>
      <c r="EB75" s="282">
        <f t="shared" ref="EB75" si="1189">IFERROR(EB74/EB73*10000,0)</f>
        <v>0</v>
      </c>
      <c r="EC75" s="282">
        <f t="shared" ref="EC75" si="1190">IFERROR(EC74/EC73*10000,0)</f>
        <v>0</v>
      </c>
      <c r="ED75" s="284">
        <f t="shared" ref="ED75" si="1191">IFERROR(ED74/ED73*10000,0)</f>
        <v>0</v>
      </c>
    </row>
    <row r="76" spans="2:134" ht="16.05" customHeight="1" x14ac:dyDescent="0.25">
      <c r="B76" s="1043" t="str">
        <f>B75</f>
        <v/>
      </c>
      <c r="C76" s="159" t="str">
        <f t="shared" si="1069"/>
        <v/>
      </c>
      <c r="D76" s="159" t="str">
        <f t="shared" si="939"/>
        <v/>
      </c>
      <c r="E76" s="159" t="str">
        <f t="shared" si="939"/>
        <v/>
      </c>
      <c r="F76" s="149" t="s">
        <v>349</v>
      </c>
      <c r="G76" s="171" t="s">
        <v>353</v>
      </c>
      <c r="H76" s="992">
        <f>SUMIFS('B4-1销售回款【输入】'!L$4:L$123,'B4-1销售回款【输入】'!$C$4:$C$123,$C76,'B4-1销售回款【输入】'!$D$4:$D$123,$D76,'B4-1销售回款【输入】'!$E$4:$E$123,$E76,'B4-1销售回款【输入】'!$J$4:$J$123,$F76)</f>
        <v>0</v>
      </c>
      <c r="I76" s="282">
        <f t="shared" si="1067"/>
        <v>0</v>
      </c>
      <c r="J76" s="985">
        <f>SUM(V76:ED76)</f>
        <v>0</v>
      </c>
      <c r="K76" s="460">
        <f ca="1">SUM(OFFSET(V76,,,1,MATCH('B1-基本信息'!$C$12,$V$3:$ED$3,1)))</f>
        <v>0</v>
      </c>
      <c r="L76" s="283">
        <f t="shared" ref="L76:U76" si="1192">SUMIF($V$1:$ED$1,L$3,$V76:$ED76)</f>
        <v>0</v>
      </c>
      <c r="M76" s="282">
        <f t="shared" si="1192"/>
        <v>0</v>
      </c>
      <c r="N76" s="282">
        <f t="shared" si="1192"/>
        <v>0</v>
      </c>
      <c r="O76" s="282">
        <f t="shared" si="1192"/>
        <v>0</v>
      </c>
      <c r="P76" s="282">
        <f t="shared" si="1192"/>
        <v>0</v>
      </c>
      <c r="Q76" s="282">
        <f t="shared" si="1192"/>
        <v>0</v>
      </c>
      <c r="R76" s="282">
        <f t="shared" si="1192"/>
        <v>0</v>
      </c>
      <c r="S76" s="282">
        <f t="shared" si="1192"/>
        <v>0</v>
      </c>
      <c r="T76" s="282">
        <f t="shared" si="1192"/>
        <v>0</v>
      </c>
      <c r="U76" s="284">
        <f t="shared" si="1192"/>
        <v>0</v>
      </c>
      <c r="V76" s="285">
        <f>SUMIFS('B4-1销售回款【输入】'!Y$4:Y$123,'B4-1销售回款【输入】'!$C$4:$C$123,$C76,'B4-1销售回款【输入】'!$D$4:$D$123,$D76,'B4-1销售回款【输入】'!$E$4:$E$123,$E76,'B4-1销售回款【输入】'!$J$4:$J$123,$F76)</f>
        <v>0</v>
      </c>
      <c r="W76" s="282">
        <f>SUMIFS('B4-1销售回款【输入】'!Z$4:Z$123,'B4-1销售回款【输入】'!$C$4:$C$123,$C76,'B4-1销售回款【输入】'!$D$4:$D$123,$D76,'B4-1销售回款【输入】'!$E$4:$E$123,$E76,'B4-1销售回款【输入】'!$J$4:$J$123,$F76)</f>
        <v>0</v>
      </c>
      <c r="X76" s="282">
        <f>SUMIFS('B4-1销售回款【输入】'!AA$4:AA$123,'B4-1销售回款【输入】'!$C$4:$C$123,$C76,'B4-1销售回款【输入】'!$D$4:$D$123,$D76,'B4-1销售回款【输入】'!$E$4:$E$123,$E76,'B4-1销售回款【输入】'!$J$4:$J$123,$F76)</f>
        <v>0</v>
      </c>
      <c r="Y76" s="282">
        <f>SUMIFS('B4-1销售回款【输入】'!AB$4:AB$123,'B4-1销售回款【输入】'!$C$4:$C$123,$C76,'B4-1销售回款【输入】'!$D$4:$D$123,$D76,'B4-1销售回款【输入】'!$E$4:$E$123,$E76,'B4-1销售回款【输入】'!$J$4:$J$123,$F76)</f>
        <v>0</v>
      </c>
      <c r="Z76" s="282">
        <f>SUMIFS('B4-1销售回款【输入】'!AC$4:AC$123,'B4-1销售回款【输入】'!$C$4:$C$123,$C76,'B4-1销售回款【输入】'!$D$4:$D$123,$D76,'B4-1销售回款【输入】'!$E$4:$E$123,$E76,'B4-1销售回款【输入】'!$J$4:$J$123,$F76)</f>
        <v>0</v>
      </c>
      <c r="AA76" s="282">
        <f>SUMIFS('B4-1销售回款【输入】'!AD$4:AD$123,'B4-1销售回款【输入】'!$C$4:$C$123,$C76,'B4-1销售回款【输入】'!$D$4:$D$123,$D76,'B4-1销售回款【输入】'!$E$4:$E$123,$E76,'B4-1销售回款【输入】'!$J$4:$J$123,$F76)</f>
        <v>0</v>
      </c>
      <c r="AB76" s="282">
        <f>SUMIFS('B4-1销售回款【输入】'!AE$4:AE$123,'B4-1销售回款【输入】'!$C$4:$C$123,$C76,'B4-1销售回款【输入】'!$D$4:$D$123,$D76,'B4-1销售回款【输入】'!$E$4:$E$123,$E76,'B4-1销售回款【输入】'!$J$4:$J$123,$F76)</f>
        <v>0</v>
      </c>
      <c r="AC76" s="282">
        <f>SUMIFS('B4-1销售回款【输入】'!AF$4:AF$123,'B4-1销售回款【输入】'!$C$4:$C$123,$C76,'B4-1销售回款【输入】'!$D$4:$D$123,$D76,'B4-1销售回款【输入】'!$E$4:$E$123,$E76,'B4-1销售回款【输入】'!$J$4:$J$123,$F76)</f>
        <v>0</v>
      </c>
      <c r="AD76" s="282">
        <f>SUMIFS('B4-1销售回款【输入】'!AG$4:AG$123,'B4-1销售回款【输入】'!$C$4:$C$123,$C76,'B4-1销售回款【输入】'!$D$4:$D$123,$D76,'B4-1销售回款【输入】'!$E$4:$E$123,$E76,'B4-1销售回款【输入】'!$J$4:$J$123,$F76)</f>
        <v>0</v>
      </c>
      <c r="AE76" s="282">
        <f>SUMIFS('B4-1销售回款【输入】'!AH$4:AH$123,'B4-1销售回款【输入】'!$C$4:$C$123,$C76,'B4-1销售回款【输入】'!$D$4:$D$123,$D76,'B4-1销售回款【输入】'!$E$4:$E$123,$E76,'B4-1销售回款【输入】'!$J$4:$J$123,$F76)</f>
        <v>0</v>
      </c>
      <c r="AF76" s="282">
        <f>SUMIFS('B4-1销售回款【输入】'!AI$4:AI$123,'B4-1销售回款【输入】'!$C$4:$C$123,$C76,'B4-1销售回款【输入】'!$D$4:$D$123,$D76,'B4-1销售回款【输入】'!$E$4:$E$123,$E76,'B4-1销售回款【输入】'!$J$4:$J$123,$F76)</f>
        <v>0</v>
      </c>
      <c r="AG76" s="282">
        <f>SUMIFS('B4-1销售回款【输入】'!AJ$4:AJ$123,'B4-1销售回款【输入】'!$C$4:$C$123,$C76,'B4-1销售回款【输入】'!$D$4:$D$123,$D76,'B4-1销售回款【输入】'!$E$4:$E$123,$E76,'B4-1销售回款【输入】'!$J$4:$J$123,$F76)</f>
        <v>0</v>
      </c>
      <c r="AH76" s="282">
        <f>SUMIFS('B4-1销售回款【输入】'!AK$4:AK$123,'B4-1销售回款【输入】'!$C$4:$C$123,$C76,'B4-1销售回款【输入】'!$D$4:$D$123,$D76,'B4-1销售回款【输入】'!$E$4:$E$123,$E76,'B4-1销售回款【输入】'!$J$4:$J$123,$F76)</f>
        <v>0</v>
      </c>
      <c r="AI76" s="282">
        <f>SUMIFS('B4-1销售回款【输入】'!AL$4:AL$123,'B4-1销售回款【输入】'!$C$4:$C$123,$C76,'B4-1销售回款【输入】'!$D$4:$D$123,$D76,'B4-1销售回款【输入】'!$E$4:$E$123,$E76,'B4-1销售回款【输入】'!$J$4:$J$123,$F76)</f>
        <v>0</v>
      </c>
      <c r="AJ76" s="282">
        <f>SUMIFS('B4-1销售回款【输入】'!AM$4:AM$123,'B4-1销售回款【输入】'!$C$4:$C$123,$C76,'B4-1销售回款【输入】'!$D$4:$D$123,$D76,'B4-1销售回款【输入】'!$E$4:$E$123,$E76,'B4-1销售回款【输入】'!$J$4:$J$123,$F76)</f>
        <v>0</v>
      </c>
      <c r="AK76" s="282">
        <f>SUMIFS('B4-1销售回款【输入】'!AN$4:AN$123,'B4-1销售回款【输入】'!$C$4:$C$123,$C76,'B4-1销售回款【输入】'!$D$4:$D$123,$D76,'B4-1销售回款【输入】'!$E$4:$E$123,$E76,'B4-1销售回款【输入】'!$J$4:$J$123,$F76)</f>
        <v>0</v>
      </c>
      <c r="AL76" s="282">
        <f>SUMIFS('B4-1销售回款【输入】'!AO$4:AO$123,'B4-1销售回款【输入】'!$C$4:$C$123,$C76,'B4-1销售回款【输入】'!$D$4:$D$123,$D76,'B4-1销售回款【输入】'!$E$4:$E$123,$E76,'B4-1销售回款【输入】'!$J$4:$J$123,$F76)</f>
        <v>0</v>
      </c>
      <c r="AM76" s="282">
        <f>SUMIFS('B4-1销售回款【输入】'!AP$4:AP$123,'B4-1销售回款【输入】'!$C$4:$C$123,$C76,'B4-1销售回款【输入】'!$D$4:$D$123,$D76,'B4-1销售回款【输入】'!$E$4:$E$123,$E76,'B4-1销售回款【输入】'!$J$4:$J$123,$F76)</f>
        <v>0</v>
      </c>
      <c r="AN76" s="282">
        <f>SUMIFS('B4-1销售回款【输入】'!AQ$4:AQ$123,'B4-1销售回款【输入】'!$C$4:$C$123,$C76,'B4-1销售回款【输入】'!$D$4:$D$123,$D76,'B4-1销售回款【输入】'!$E$4:$E$123,$E76,'B4-1销售回款【输入】'!$J$4:$J$123,$F76)</f>
        <v>0</v>
      </c>
      <c r="AO76" s="282">
        <f>SUMIFS('B4-1销售回款【输入】'!AR$4:AR$123,'B4-1销售回款【输入】'!$C$4:$C$123,$C76,'B4-1销售回款【输入】'!$D$4:$D$123,$D76,'B4-1销售回款【输入】'!$E$4:$E$123,$E76,'B4-1销售回款【输入】'!$J$4:$J$123,$F76)</f>
        <v>0</v>
      </c>
      <c r="AP76" s="282">
        <f>SUMIFS('B4-1销售回款【输入】'!AS$4:AS$123,'B4-1销售回款【输入】'!$C$4:$C$123,$C76,'B4-1销售回款【输入】'!$D$4:$D$123,$D76,'B4-1销售回款【输入】'!$E$4:$E$123,$E76,'B4-1销售回款【输入】'!$J$4:$J$123,$F76)</f>
        <v>0</v>
      </c>
      <c r="AQ76" s="282">
        <f>SUMIFS('B4-1销售回款【输入】'!AT$4:AT$123,'B4-1销售回款【输入】'!$C$4:$C$123,$C76,'B4-1销售回款【输入】'!$D$4:$D$123,$D76,'B4-1销售回款【输入】'!$E$4:$E$123,$E76,'B4-1销售回款【输入】'!$J$4:$J$123,$F76)</f>
        <v>0</v>
      </c>
      <c r="AR76" s="282">
        <f>SUMIFS('B4-1销售回款【输入】'!AU$4:AU$123,'B4-1销售回款【输入】'!$C$4:$C$123,$C76,'B4-1销售回款【输入】'!$D$4:$D$123,$D76,'B4-1销售回款【输入】'!$E$4:$E$123,$E76,'B4-1销售回款【输入】'!$J$4:$J$123,$F76)</f>
        <v>0</v>
      </c>
      <c r="AS76" s="282">
        <f>SUMIFS('B4-1销售回款【输入】'!AV$4:AV$123,'B4-1销售回款【输入】'!$C$4:$C$123,$C76,'B4-1销售回款【输入】'!$D$4:$D$123,$D76,'B4-1销售回款【输入】'!$E$4:$E$123,$E76,'B4-1销售回款【输入】'!$J$4:$J$123,$F76)</f>
        <v>0</v>
      </c>
      <c r="AT76" s="282">
        <f>SUMIFS('B4-1销售回款【输入】'!AW$4:AW$123,'B4-1销售回款【输入】'!$C$4:$C$123,$C76,'B4-1销售回款【输入】'!$D$4:$D$123,$D76,'B4-1销售回款【输入】'!$E$4:$E$123,$E76,'B4-1销售回款【输入】'!$J$4:$J$123,$F76)</f>
        <v>0</v>
      </c>
      <c r="AU76" s="282">
        <f>SUMIFS('B4-1销售回款【输入】'!AX$4:AX$123,'B4-1销售回款【输入】'!$C$4:$C$123,$C76,'B4-1销售回款【输入】'!$D$4:$D$123,$D76,'B4-1销售回款【输入】'!$E$4:$E$123,$E76,'B4-1销售回款【输入】'!$J$4:$J$123,$F76)</f>
        <v>0</v>
      </c>
      <c r="AV76" s="282">
        <f>SUMIFS('B4-1销售回款【输入】'!AY$4:AY$123,'B4-1销售回款【输入】'!$C$4:$C$123,$C76,'B4-1销售回款【输入】'!$D$4:$D$123,$D76,'B4-1销售回款【输入】'!$E$4:$E$123,$E76,'B4-1销售回款【输入】'!$J$4:$J$123,$F76)</f>
        <v>0</v>
      </c>
      <c r="AW76" s="282">
        <f>SUMIFS('B4-1销售回款【输入】'!AZ$4:AZ$123,'B4-1销售回款【输入】'!$C$4:$C$123,$C76,'B4-1销售回款【输入】'!$D$4:$D$123,$D76,'B4-1销售回款【输入】'!$E$4:$E$123,$E76,'B4-1销售回款【输入】'!$J$4:$J$123,$F76)</f>
        <v>0</v>
      </c>
      <c r="AX76" s="282">
        <f>SUMIFS('B4-1销售回款【输入】'!BA$4:BA$123,'B4-1销售回款【输入】'!$C$4:$C$123,$C76,'B4-1销售回款【输入】'!$D$4:$D$123,$D76,'B4-1销售回款【输入】'!$E$4:$E$123,$E76,'B4-1销售回款【输入】'!$J$4:$J$123,$F76)</f>
        <v>0</v>
      </c>
      <c r="AY76" s="282">
        <f>SUMIFS('B4-1销售回款【输入】'!BB$4:BB$123,'B4-1销售回款【输入】'!$C$4:$C$123,$C76,'B4-1销售回款【输入】'!$D$4:$D$123,$D76,'B4-1销售回款【输入】'!$E$4:$E$123,$E76,'B4-1销售回款【输入】'!$J$4:$J$123,$F76)</f>
        <v>0</v>
      </c>
      <c r="AZ76" s="282">
        <f>SUMIFS('B4-1销售回款【输入】'!BC$4:BC$123,'B4-1销售回款【输入】'!$C$4:$C$123,$C76,'B4-1销售回款【输入】'!$D$4:$D$123,$D76,'B4-1销售回款【输入】'!$E$4:$E$123,$E76,'B4-1销售回款【输入】'!$J$4:$J$123,$F76)</f>
        <v>0</v>
      </c>
      <c r="BA76" s="282">
        <f>SUMIFS('B4-1销售回款【输入】'!BD$4:BD$123,'B4-1销售回款【输入】'!$C$4:$C$123,$C76,'B4-1销售回款【输入】'!$D$4:$D$123,$D76,'B4-1销售回款【输入】'!$E$4:$E$123,$E76,'B4-1销售回款【输入】'!$J$4:$J$123,$F76)</f>
        <v>0</v>
      </c>
      <c r="BB76" s="282">
        <f>SUMIFS('B4-1销售回款【输入】'!BE$4:BE$123,'B4-1销售回款【输入】'!$C$4:$C$123,$C76,'B4-1销售回款【输入】'!$D$4:$D$123,$D76,'B4-1销售回款【输入】'!$E$4:$E$123,$E76,'B4-1销售回款【输入】'!$J$4:$J$123,$F76)</f>
        <v>0</v>
      </c>
      <c r="BC76" s="282">
        <f>SUMIFS('B4-1销售回款【输入】'!BF$4:BF$123,'B4-1销售回款【输入】'!$C$4:$C$123,$C76,'B4-1销售回款【输入】'!$D$4:$D$123,$D76,'B4-1销售回款【输入】'!$E$4:$E$123,$E76,'B4-1销售回款【输入】'!$J$4:$J$123,$F76)</f>
        <v>0</v>
      </c>
      <c r="BD76" s="282">
        <f>SUMIFS('B4-1销售回款【输入】'!BG$4:BG$123,'B4-1销售回款【输入】'!$C$4:$C$123,$C76,'B4-1销售回款【输入】'!$D$4:$D$123,$D76,'B4-1销售回款【输入】'!$E$4:$E$123,$E76,'B4-1销售回款【输入】'!$J$4:$J$123,$F76)</f>
        <v>0</v>
      </c>
      <c r="BE76" s="282">
        <f>SUMIFS('B4-1销售回款【输入】'!BH$4:BH$123,'B4-1销售回款【输入】'!$C$4:$C$123,$C76,'B4-1销售回款【输入】'!$D$4:$D$123,$D76,'B4-1销售回款【输入】'!$E$4:$E$123,$E76,'B4-1销售回款【输入】'!$J$4:$J$123,$F76)</f>
        <v>0</v>
      </c>
      <c r="BF76" s="282">
        <f>SUMIFS('B4-1销售回款【输入】'!BI$4:BI$123,'B4-1销售回款【输入】'!$C$4:$C$123,$C76,'B4-1销售回款【输入】'!$D$4:$D$123,$D76,'B4-1销售回款【输入】'!$E$4:$E$123,$E76,'B4-1销售回款【输入】'!$J$4:$J$123,$F76)</f>
        <v>0</v>
      </c>
      <c r="BG76" s="282">
        <f>SUMIFS('B4-1销售回款【输入】'!BJ$4:BJ$123,'B4-1销售回款【输入】'!$C$4:$C$123,$C76,'B4-1销售回款【输入】'!$D$4:$D$123,$D76,'B4-1销售回款【输入】'!$E$4:$E$123,$E76,'B4-1销售回款【输入】'!$J$4:$J$123,$F76)</f>
        <v>0</v>
      </c>
      <c r="BH76" s="282">
        <f>SUMIFS('B4-1销售回款【输入】'!BK$4:BK$123,'B4-1销售回款【输入】'!$C$4:$C$123,$C76,'B4-1销售回款【输入】'!$D$4:$D$123,$D76,'B4-1销售回款【输入】'!$E$4:$E$123,$E76,'B4-1销售回款【输入】'!$J$4:$J$123,$F76)</f>
        <v>0</v>
      </c>
      <c r="BI76" s="282">
        <f>SUMIFS('B4-1销售回款【输入】'!BL$4:BL$123,'B4-1销售回款【输入】'!$C$4:$C$123,$C76,'B4-1销售回款【输入】'!$D$4:$D$123,$D76,'B4-1销售回款【输入】'!$E$4:$E$123,$E76,'B4-1销售回款【输入】'!$J$4:$J$123,$F76)</f>
        <v>0</v>
      </c>
      <c r="BJ76" s="282">
        <f>SUMIFS('B4-1销售回款【输入】'!BM$4:BM$123,'B4-1销售回款【输入】'!$C$4:$C$123,$C76,'B4-1销售回款【输入】'!$D$4:$D$123,$D76,'B4-1销售回款【输入】'!$E$4:$E$123,$E76,'B4-1销售回款【输入】'!$J$4:$J$123,$F76)</f>
        <v>0</v>
      </c>
      <c r="BK76" s="282">
        <f>SUMIFS('B4-1销售回款【输入】'!BN$4:BN$123,'B4-1销售回款【输入】'!$C$4:$C$123,$C76,'B4-1销售回款【输入】'!$D$4:$D$123,$D76,'B4-1销售回款【输入】'!$E$4:$E$123,$E76,'B4-1销售回款【输入】'!$J$4:$J$123,$F76)</f>
        <v>0</v>
      </c>
      <c r="BL76" s="282">
        <f>SUMIFS('B4-1销售回款【输入】'!BO$4:BO$123,'B4-1销售回款【输入】'!$C$4:$C$123,$C76,'B4-1销售回款【输入】'!$D$4:$D$123,$D76,'B4-1销售回款【输入】'!$E$4:$E$123,$E76,'B4-1销售回款【输入】'!$J$4:$J$123,$F76)</f>
        <v>0</v>
      </c>
      <c r="BM76" s="282">
        <f>SUMIFS('B4-1销售回款【输入】'!BP$4:BP$123,'B4-1销售回款【输入】'!$C$4:$C$123,$C76,'B4-1销售回款【输入】'!$D$4:$D$123,$D76,'B4-1销售回款【输入】'!$E$4:$E$123,$E76,'B4-1销售回款【输入】'!$J$4:$J$123,$F76)</f>
        <v>0</v>
      </c>
      <c r="BN76" s="282">
        <f>SUMIFS('B4-1销售回款【输入】'!BQ$4:BQ$123,'B4-1销售回款【输入】'!$C$4:$C$123,$C76,'B4-1销售回款【输入】'!$D$4:$D$123,$D76,'B4-1销售回款【输入】'!$E$4:$E$123,$E76,'B4-1销售回款【输入】'!$J$4:$J$123,$F76)</f>
        <v>0</v>
      </c>
      <c r="BO76" s="282">
        <f>SUMIFS('B4-1销售回款【输入】'!BR$4:BR$123,'B4-1销售回款【输入】'!$C$4:$C$123,$C76,'B4-1销售回款【输入】'!$D$4:$D$123,$D76,'B4-1销售回款【输入】'!$E$4:$E$123,$E76,'B4-1销售回款【输入】'!$J$4:$J$123,$F76)</f>
        <v>0</v>
      </c>
      <c r="BP76" s="282">
        <f>SUMIFS('B4-1销售回款【输入】'!BS$4:BS$123,'B4-1销售回款【输入】'!$C$4:$C$123,$C76,'B4-1销售回款【输入】'!$D$4:$D$123,$D76,'B4-1销售回款【输入】'!$E$4:$E$123,$E76,'B4-1销售回款【输入】'!$J$4:$J$123,$F76)</f>
        <v>0</v>
      </c>
      <c r="BQ76" s="282">
        <f>SUMIFS('B4-1销售回款【输入】'!BT$4:BT$123,'B4-1销售回款【输入】'!$C$4:$C$123,$C76,'B4-1销售回款【输入】'!$D$4:$D$123,$D76,'B4-1销售回款【输入】'!$E$4:$E$123,$E76,'B4-1销售回款【输入】'!$J$4:$J$123,$F76)</f>
        <v>0</v>
      </c>
      <c r="BR76" s="282">
        <f>SUMIFS('B4-1销售回款【输入】'!BU$4:BU$123,'B4-1销售回款【输入】'!$C$4:$C$123,$C76,'B4-1销售回款【输入】'!$D$4:$D$123,$D76,'B4-1销售回款【输入】'!$E$4:$E$123,$E76,'B4-1销售回款【输入】'!$J$4:$J$123,$F76)</f>
        <v>0</v>
      </c>
      <c r="BS76" s="282">
        <f>SUMIFS('B4-1销售回款【输入】'!BV$4:BV$123,'B4-1销售回款【输入】'!$C$4:$C$123,$C76,'B4-1销售回款【输入】'!$D$4:$D$123,$D76,'B4-1销售回款【输入】'!$E$4:$E$123,$E76,'B4-1销售回款【输入】'!$J$4:$J$123,$F76)</f>
        <v>0</v>
      </c>
      <c r="BT76" s="282">
        <f>SUMIFS('B4-1销售回款【输入】'!BW$4:BW$123,'B4-1销售回款【输入】'!$C$4:$C$123,$C76,'B4-1销售回款【输入】'!$D$4:$D$123,$D76,'B4-1销售回款【输入】'!$E$4:$E$123,$E76,'B4-1销售回款【输入】'!$J$4:$J$123,$F76)</f>
        <v>0</v>
      </c>
      <c r="BU76" s="282">
        <f>SUMIFS('B4-1销售回款【输入】'!BX$4:BX$123,'B4-1销售回款【输入】'!$C$4:$C$123,$C76,'B4-1销售回款【输入】'!$D$4:$D$123,$D76,'B4-1销售回款【输入】'!$E$4:$E$123,$E76,'B4-1销售回款【输入】'!$J$4:$J$123,$F76)</f>
        <v>0</v>
      </c>
      <c r="BV76" s="282">
        <f>SUMIFS('B4-1销售回款【输入】'!BY$4:BY$123,'B4-1销售回款【输入】'!$C$4:$C$123,$C76,'B4-1销售回款【输入】'!$D$4:$D$123,$D76,'B4-1销售回款【输入】'!$E$4:$E$123,$E76,'B4-1销售回款【输入】'!$J$4:$J$123,$F76)</f>
        <v>0</v>
      </c>
      <c r="BW76" s="282">
        <f>SUMIFS('B4-1销售回款【输入】'!BZ$4:BZ$123,'B4-1销售回款【输入】'!$C$4:$C$123,$C76,'B4-1销售回款【输入】'!$D$4:$D$123,$D76,'B4-1销售回款【输入】'!$E$4:$E$123,$E76,'B4-1销售回款【输入】'!$J$4:$J$123,$F76)</f>
        <v>0</v>
      </c>
      <c r="BX76" s="282">
        <f>SUMIFS('B4-1销售回款【输入】'!CA$4:CA$123,'B4-1销售回款【输入】'!$C$4:$C$123,$C76,'B4-1销售回款【输入】'!$D$4:$D$123,$D76,'B4-1销售回款【输入】'!$E$4:$E$123,$E76,'B4-1销售回款【输入】'!$J$4:$J$123,$F76)</f>
        <v>0</v>
      </c>
      <c r="BY76" s="282">
        <f>SUMIFS('B4-1销售回款【输入】'!CB$4:CB$123,'B4-1销售回款【输入】'!$C$4:$C$123,$C76,'B4-1销售回款【输入】'!$D$4:$D$123,$D76,'B4-1销售回款【输入】'!$E$4:$E$123,$E76,'B4-1销售回款【输入】'!$J$4:$J$123,$F76)</f>
        <v>0</v>
      </c>
      <c r="BZ76" s="282">
        <f>SUMIFS('B4-1销售回款【输入】'!CC$4:CC$123,'B4-1销售回款【输入】'!$C$4:$C$123,$C76,'B4-1销售回款【输入】'!$D$4:$D$123,$D76,'B4-1销售回款【输入】'!$E$4:$E$123,$E76,'B4-1销售回款【输入】'!$J$4:$J$123,$F76)</f>
        <v>0</v>
      </c>
      <c r="CA76" s="282">
        <f>SUMIFS('B4-1销售回款【输入】'!CD$4:CD$123,'B4-1销售回款【输入】'!$C$4:$C$123,$C76,'B4-1销售回款【输入】'!$D$4:$D$123,$D76,'B4-1销售回款【输入】'!$E$4:$E$123,$E76,'B4-1销售回款【输入】'!$J$4:$J$123,$F76)</f>
        <v>0</v>
      </c>
      <c r="CB76" s="282">
        <f>SUMIFS('B4-1销售回款【输入】'!CE$4:CE$123,'B4-1销售回款【输入】'!$C$4:$C$123,$C76,'B4-1销售回款【输入】'!$D$4:$D$123,$D76,'B4-1销售回款【输入】'!$E$4:$E$123,$E76,'B4-1销售回款【输入】'!$J$4:$J$123,$F76)</f>
        <v>0</v>
      </c>
      <c r="CC76" s="282">
        <f>SUMIFS('B4-1销售回款【输入】'!CF$4:CF$123,'B4-1销售回款【输入】'!$C$4:$C$123,$C76,'B4-1销售回款【输入】'!$D$4:$D$123,$D76,'B4-1销售回款【输入】'!$E$4:$E$123,$E76,'B4-1销售回款【输入】'!$J$4:$J$123,$F76)</f>
        <v>0</v>
      </c>
      <c r="CD76" s="282">
        <f>SUMIFS('B4-1销售回款【输入】'!CG$4:CG$123,'B4-1销售回款【输入】'!$C$4:$C$123,$C76,'B4-1销售回款【输入】'!$D$4:$D$123,$D76,'B4-1销售回款【输入】'!$E$4:$E$123,$E76,'B4-1销售回款【输入】'!$J$4:$J$123,$F76)</f>
        <v>0</v>
      </c>
      <c r="CE76" s="282">
        <f>SUMIFS('B4-1销售回款【输入】'!CH$4:CH$123,'B4-1销售回款【输入】'!$C$4:$C$123,$C76,'B4-1销售回款【输入】'!$D$4:$D$123,$D76,'B4-1销售回款【输入】'!$E$4:$E$123,$E76,'B4-1销售回款【输入】'!$J$4:$J$123,$F76)</f>
        <v>0</v>
      </c>
      <c r="CF76" s="282">
        <f>SUMIFS('B4-1销售回款【输入】'!CI$4:CI$123,'B4-1销售回款【输入】'!$C$4:$C$123,$C76,'B4-1销售回款【输入】'!$D$4:$D$123,$D76,'B4-1销售回款【输入】'!$E$4:$E$123,$E76,'B4-1销售回款【输入】'!$J$4:$J$123,$F76)</f>
        <v>0</v>
      </c>
      <c r="CG76" s="282">
        <f>SUMIFS('B4-1销售回款【输入】'!CJ$4:CJ$123,'B4-1销售回款【输入】'!$C$4:$C$123,$C76,'B4-1销售回款【输入】'!$D$4:$D$123,$D76,'B4-1销售回款【输入】'!$E$4:$E$123,$E76,'B4-1销售回款【输入】'!$J$4:$J$123,$F76)</f>
        <v>0</v>
      </c>
      <c r="CH76" s="282">
        <f>SUMIFS('B4-1销售回款【输入】'!CK$4:CK$123,'B4-1销售回款【输入】'!$C$4:$C$123,$C76,'B4-1销售回款【输入】'!$D$4:$D$123,$D76,'B4-1销售回款【输入】'!$E$4:$E$123,$E76,'B4-1销售回款【输入】'!$J$4:$J$123,$F76)</f>
        <v>0</v>
      </c>
      <c r="CI76" s="282">
        <f>SUMIFS('B4-1销售回款【输入】'!CL$4:CL$123,'B4-1销售回款【输入】'!$C$4:$C$123,$C76,'B4-1销售回款【输入】'!$D$4:$D$123,$D76,'B4-1销售回款【输入】'!$E$4:$E$123,$E76,'B4-1销售回款【输入】'!$J$4:$J$123,$F76)</f>
        <v>0</v>
      </c>
      <c r="CJ76" s="282">
        <f>SUMIFS('B4-1销售回款【输入】'!CM$4:CM$123,'B4-1销售回款【输入】'!$C$4:$C$123,$C76,'B4-1销售回款【输入】'!$D$4:$D$123,$D76,'B4-1销售回款【输入】'!$E$4:$E$123,$E76,'B4-1销售回款【输入】'!$J$4:$J$123,$F76)</f>
        <v>0</v>
      </c>
      <c r="CK76" s="282">
        <f>SUMIFS('B4-1销售回款【输入】'!CN$4:CN$123,'B4-1销售回款【输入】'!$C$4:$C$123,$C76,'B4-1销售回款【输入】'!$D$4:$D$123,$D76,'B4-1销售回款【输入】'!$E$4:$E$123,$E76,'B4-1销售回款【输入】'!$J$4:$J$123,$F76)</f>
        <v>0</v>
      </c>
      <c r="CL76" s="282">
        <f>SUMIFS('B4-1销售回款【输入】'!CO$4:CO$123,'B4-1销售回款【输入】'!$C$4:$C$123,$C76,'B4-1销售回款【输入】'!$D$4:$D$123,$D76,'B4-1销售回款【输入】'!$E$4:$E$123,$E76,'B4-1销售回款【输入】'!$J$4:$J$123,$F76)</f>
        <v>0</v>
      </c>
      <c r="CM76" s="282">
        <f>SUMIFS('B4-1销售回款【输入】'!CP$4:CP$123,'B4-1销售回款【输入】'!$C$4:$C$123,$C76,'B4-1销售回款【输入】'!$D$4:$D$123,$D76,'B4-1销售回款【输入】'!$E$4:$E$123,$E76,'B4-1销售回款【输入】'!$J$4:$J$123,$F76)</f>
        <v>0</v>
      </c>
      <c r="CN76" s="282">
        <f>SUMIFS('B4-1销售回款【输入】'!CQ$4:CQ$123,'B4-1销售回款【输入】'!$C$4:$C$123,$C76,'B4-1销售回款【输入】'!$D$4:$D$123,$D76,'B4-1销售回款【输入】'!$E$4:$E$123,$E76,'B4-1销售回款【输入】'!$J$4:$J$123,$F76)</f>
        <v>0</v>
      </c>
      <c r="CO76" s="282">
        <f>SUMIFS('B4-1销售回款【输入】'!CR$4:CR$123,'B4-1销售回款【输入】'!$C$4:$C$123,$C76,'B4-1销售回款【输入】'!$D$4:$D$123,$D76,'B4-1销售回款【输入】'!$E$4:$E$123,$E76,'B4-1销售回款【输入】'!$J$4:$J$123,$F76)</f>
        <v>0</v>
      </c>
      <c r="CP76" s="282">
        <f>SUMIFS('B4-1销售回款【输入】'!CS$4:CS$123,'B4-1销售回款【输入】'!$C$4:$C$123,$C76,'B4-1销售回款【输入】'!$D$4:$D$123,$D76,'B4-1销售回款【输入】'!$E$4:$E$123,$E76,'B4-1销售回款【输入】'!$J$4:$J$123,$F76)</f>
        <v>0</v>
      </c>
      <c r="CQ76" s="282">
        <f>SUMIFS('B4-1销售回款【输入】'!CT$4:CT$123,'B4-1销售回款【输入】'!$C$4:$C$123,$C76,'B4-1销售回款【输入】'!$D$4:$D$123,$D76,'B4-1销售回款【输入】'!$E$4:$E$123,$E76,'B4-1销售回款【输入】'!$J$4:$J$123,$F76)</f>
        <v>0</v>
      </c>
      <c r="CR76" s="282">
        <f>SUMIFS('B4-1销售回款【输入】'!CU$4:CU$123,'B4-1销售回款【输入】'!$C$4:$C$123,$C76,'B4-1销售回款【输入】'!$D$4:$D$123,$D76,'B4-1销售回款【输入】'!$E$4:$E$123,$E76,'B4-1销售回款【输入】'!$J$4:$J$123,$F76)</f>
        <v>0</v>
      </c>
      <c r="CS76" s="282">
        <f>SUMIFS('B4-1销售回款【输入】'!CV$4:CV$123,'B4-1销售回款【输入】'!$C$4:$C$123,$C76,'B4-1销售回款【输入】'!$D$4:$D$123,$D76,'B4-1销售回款【输入】'!$E$4:$E$123,$E76,'B4-1销售回款【输入】'!$J$4:$J$123,$F76)</f>
        <v>0</v>
      </c>
      <c r="CT76" s="282">
        <f>SUMIFS('B4-1销售回款【输入】'!CW$4:CW$123,'B4-1销售回款【输入】'!$C$4:$C$123,$C76,'B4-1销售回款【输入】'!$D$4:$D$123,$D76,'B4-1销售回款【输入】'!$E$4:$E$123,$E76,'B4-1销售回款【输入】'!$J$4:$J$123,$F76)</f>
        <v>0</v>
      </c>
      <c r="CU76" s="282">
        <f>SUMIFS('B4-1销售回款【输入】'!CX$4:CX$123,'B4-1销售回款【输入】'!$C$4:$C$123,$C76,'B4-1销售回款【输入】'!$D$4:$D$123,$D76,'B4-1销售回款【输入】'!$E$4:$E$123,$E76,'B4-1销售回款【输入】'!$J$4:$J$123,$F76)</f>
        <v>0</v>
      </c>
      <c r="CV76" s="282">
        <f>SUMIFS('B4-1销售回款【输入】'!CY$4:CY$123,'B4-1销售回款【输入】'!$C$4:$C$123,$C76,'B4-1销售回款【输入】'!$D$4:$D$123,$D76,'B4-1销售回款【输入】'!$E$4:$E$123,$E76,'B4-1销售回款【输入】'!$J$4:$J$123,$F76)</f>
        <v>0</v>
      </c>
      <c r="CW76" s="282">
        <f>SUMIFS('B4-1销售回款【输入】'!CZ$4:CZ$123,'B4-1销售回款【输入】'!$C$4:$C$123,$C76,'B4-1销售回款【输入】'!$D$4:$D$123,$D76,'B4-1销售回款【输入】'!$E$4:$E$123,$E76,'B4-1销售回款【输入】'!$J$4:$J$123,$F76)</f>
        <v>0</v>
      </c>
      <c r="CX76" s="282">
        <f>SUMIFS('B4-1销售回款【输入】'!DA$4:DA$123,'B4-1销售回款【输入】'!$C$4:$C$123,$C76,'B4-1销售回款【输入】'!$D$4:$D$123,$D76,'B4-1销售回款【输入】'!$E$4:$E$123,$E76,'B4-1销售回款【输入】'!$J$4:$J$123,$F76)</f>
        <v>0</v>
      </c>
      <c r="CY76" s="282">
        <f>SUMIFS('B4-1销售回款【输入】'!DB$4:DB$123,'B4-1销售回款【输入】'!$C$4:$C$123,$C76,'B4-1销售回款【输入】'!$D$4:$D$123,$D76,'B4-1销售回款【输入】'!$E$4:$E$123,$E76,'B4-1销售回款【输入】'!$J$4:$J$123,$F76)</f>
        <v>0</v>
      </c>
      <c r="CZ76" s="282">
        <f>SUMIFS('B4-1销售回款【输入】'!DC$4:DC$123,'B4-1销售回款【输入】'!$C$4:$C$123,$C76,'B4-1销售回款【输入】'!$D$4:$D$123,$D76,'B4-1销售回款【输入】'!$E$4:$E$123,$E76,'B4-1销售回款【输入】'!$J$4:$J$123,$F76)</f>
        <v>0</v>
      </c>
      <c r="DA76" s="282">
        <f>SUMIFS('B4-1销售回款【输入】'!DD$4:DD$123,'B4-1销售回款【输入】'!$C$4:$C$123,$C76,'B4-1销售回款【输入】'!$D$4:$D$123,$D76,'B4-1销售回款【输入】'!$E$4:$E$123,$E76,'B4-1销售回款【输入】'!$J$4:$J$123,$F76)</f>
        <v>0</v>
      </c>
      <c r="DB76" s="282">
        <f>SUMIFS('B4-1销售回款【输入】'!DE$4:DE$123,'B4-1销售回款【输入】'!$C$4:$C$123,$C76,'B4-1销售回款【输入】'!$D$4:$D$123,$D76,'B4-1销售回款【输入】'!$E$4:$E$123,$E76,'B4-1销售回款【输入】'!$J$4:$J$123,$F76)</f>
        <v>0</v>
      </c>
      <c r="DC76" s="282">
        <f>SUMIFS('B4-1销售回款【输入】'!DF$4:DF$123,'B4-1销售回款【输入】'!$C$4:$C$123,$C76,'B4-1销售回款【输入】'!$D$4:$D$123,$D76,'B4-1销售回款【输入】'!$E$4:$E$123,$E76,'B4-1销售回款【输入】'!$J$4:$J$123,$F76)</f>
        <v>0</v>
      </c>
      <c r="DD76" s="282">
        <f>SUMIFS('B4-1销售回款【输入】'!DG$4:DG$123,'B4-1销售回款【输入】'!$C$4:$C$123,$C76,'B4-1销售回款【输入】'!$D$4:$D$123,$D76,'B4-1销售回款【输入】'!$E$4:$E$123,$E76,'B4-1销售回款【输入】'!$J$4:$J$123,$F76)</f>
        <v>0</v>
      </c>
      <c r="DE76" s="282">
        <f>SUMIFS('B4-1销售回款【输入】'!DH$4:DH$123,'B4-1销售回款【输入】'!$C$4:$C$123,$C76,'B4-1销售回款【输入】'!$D$4:$D$123,$D76,'B4-1销售回款【输入】'!$E$4:$E$123,$E76,'B4-1销售回款【输入】'!$J$4:$J$123,$F76)</f>
        <v>0</v>
      </c>
      <c r="DF76" s="282">
        <f>SUMIFS('B4-1销售回款【输入】'!DI$4:DI$123,'B4-1销售回款【输入】'!$C$4:$C$123,$C76,'B4-1销售回款【输入】'!$D$4:$D$123,$D76,'B4-1销售回款【输入】'!$E$4:$E$123,$E76,'B4-1销售回款【输入】'!$J$4:$J$123,$F76)</f>
        <v>0</v>
      </c>
      <c r="DG76" s="282">
        <f>SUMIFS('B4-1销售回款【输入】'!DJ$4:DJ$123,'B4-1销售回款【输入】'!$C$4:$C$123,$C76,'B4-1销售回款【输入】'!$D$4:$D$123,$D76,'B4-1销售回款【输入】'!$E$4:$E$123,$E76,'B4-1销售回款【输入】'!$J$4:$J$123,$F76)</f>
        <v>0</v>
      </c>
      <c r="DH76" s="282">
        <f>SUMIFS('B4-1销售回款【输入】'!DK$4:DK$123,'B4-1销售回款【输入】'!$C$4:$C$123,$C76,'B4-1销售回款【输入】'!$D$4:$D$123,$D76,'B4-1销售回款【输入】'!$E$4:$E$123,$E76,'B4-1销售回款【输入】'!$J$4:$J$123,$F76)</f>
        <v>0</v>
      </c>
      <c r="DI76" s="282">
        <f>SUMIFS('B4-1销售回款【输入】'!DL$4:DL$123,'B4-1销售回款【输入】'!$C$4:$C$123,$C76,'B4-1销售回款【输入】'!$D$4:$D$123,$D76,'B4-1销售回款【输入】'!$E$4:$E$123,$E76,'B4-1销售回款【输入】'!$J$4:$J$123,$F76)</f>
        <v>0</v>
      </c>
      <c r="DJ76" s="282">
        <f>SUMIFS('B4-1销售回款【输入】'!DM$4:DM$123,'B4-1销售回款【输入】'!$C$4:$C$123,$C76,'B4-1销售回款【输入】'!$D$4:$D$123,$D76,'B4-1销售回款【输入】'!$E$4:$E$123,$E76,'B4-1销售回款【输入】'!$J$4:$J$123,$F76)</f>
        <v>0</v>
      </c>
      <c r="DK76" s="282">
        <f>SUMIFS('B4-1销售回款【输入】'!DN$4:DN$123,'B4-1销售回款【输入】'!$C$4:$C$123,$C76,'B4-1销售回款【输入】'!$D$4:$D$123,$D76,'B4-1销售回款【输入】'!$E$4:$E$123,$E76,'B4-1销售回款【输入】'!$J$4:$J$123,$F76)</f>
        <v>0</v>
      </c>
      <c r="DL76" s="282">
        <f>SUMIFS('B4-1销售回款【输入】'!DO$4:DO$123,'B4-1销售回款【输入】'!$C$4:$C$123,$C76,'B4-1销售回款【输入】'!$D$4:$D$123,$D76,'B4-1销售回款【输入】'!$E$4:$E$123,$E76,'B4-1销售回款【输入】'!$J$4:$J$123,$F76)</f>
        <v>0</v>
      </c>
      <c r="DM76" s="282">
        <f>SUMIFS('B4-1销售回款【输入】'!DP$4:DP$123,'B4-1销售回款【输入】'!$C$4:$C$123,$C76,'B4-1销售回款【输入】'!$D$4:$D$123,$D76,'B4-1销售回款【输入】'!$E$4:$E$123,$E76,'B4-1销售回款【输入】'!$J$4:$J$123,$F76)</f>
        <v>0</v>
      </c>
      <c r="DN76" s="282">
        <f>SUMIFS('B4-1销售回款【输入】'!DQ$4:DQ$123,'B4-1销售回款【输入】'!$C$4:$C$123,$C76,'B4-1销售回款【输入】'!$D$4:$D$123,$D76,'B4-1销售回款【输入】'!$E$4:$E$123,$E76,'B4-1销售回款【输入】'!$J$4:$J$123,$F76)</f>
        <v>0</v>
      </c>
      <c r="DO76" s="282">
        <f>SUMIFS('B4-1销售回款【输入】'!DR$4:DR$123,'B4-1销售回款【输入】'!$C$4:$C$123,$C76,'B4-1销售回款【输入】'!$D$4:$D$123,$D76,'B4-1销售回款【输入】'!$E$4:$E$123,$E76,'B4-1销售回款【输入】'!$J$4:$J$123,$F76)</f>
        <v>0</v>
      </c>
      <c r="DP76" s="282">
        <f>SUMIFS('B4-1销售回款【输入】'!DS$4:DS$123,'B4-1销售回款【输入】'!$C$4:$C$123,$C76,'B4-1销售回款【输入】'!$D$4:$D$123,$D76,'B4-1销售回款【输入】'!$E$4:$E$123,$E76,'B4-1销售回款【输入】'!$J$4:$J$123,$F76)</f>
        <v>0</v>
      </c>
      <c r="DQ76" s="282">
        <f>SUMIFS('B4-1销售回款【输入】'!DT$4:DT$123,'B4-1销售回款【输入】'!$C$4:$C$123,$C76,'B4-1销售回款【输入】'!$D$4:$D$123,$D76,'B4-1销售回款【输入】'!$E$4:$E$123,$E76,'B4-1销售回款【输入】'!$J$4:$J$123,$F76)</f>
        <v>0</v>
      </c>
      <c r="DR76" s="282">
        <f>SUMIFS('B4-1销售回款【输入】'!DU$4:DU$123,'B4-1销售回款【输入】'!$C$4:$C$123,$C76,'B4-1销售回款【输入】'!$D$4:$D$123,$D76,'B4-1销售回款【输入】'!$E$4:$E$123,$E76,'B4-1销售回款【输入】'!$J$4:$J$123,$F76)</f>
        <v>0</v>
      </c>
      <c r="DS76" s="282">
        <f>SUMIFS('B4-1销售回款【输入】'!DV$4:DV$123,'B4-1销售回款【输入】'!$C$4:$C$123,$C76,'B4-1销售回款【输入】'!$D$4:$D$123,$D76,'B4-1销售回款【输入】'!$E$4:$E$123,$E76,'B4-1销售回款【输入】'!$J$4:$J$123,$F76)</f>
        <v>0</v>
      </c>
      <c r="DT76" s="282">
        <f>SUMIFS('B4-1销售回款【输入】'!DW$4:DW$123,'B4-1销售回款【输入】'!$C$4:$C$123,$C76,'B4-1销售回款【输入】'!$D$4:$D$123,$D76,'B4-1销售回款【输入】'!$E$4:$E$123,$E76,'B4-1销售回款【输入】'!$J$4:$J$123,$F76)</f>
        <v>0</v>
      </c>
      <c r="DU76" s="282">
        <f>SUMIFS('B4-1销售回款【输入】'!DX$4:DX$123,'B4-1销售回款【输入】'!$C$4:$C$123,$C76,'B4-1销售回款【输入】'!$D$4:$D$123,$D76,'B4-1销售回款【输入】'!$E$4:$E$123,$E76,'B4-1销售回款【输入】'!$J$4:$J$123,$F76)</f>
        <v>0</v>
      </c>
      <c r="DV76" s="282">
        <f>SUMIFS('B4-1销售回款【输入】'!DY$4:DY$123,'B4-1销售回款【输入】'!$C$4:$C$123,$C76,'B4-1销售回款【输入】'!$D$4:$D$123,$D76,'B4-1销售回款【输入】'!$E$4:$E$123,$E76,'B4-1销售回款【输入】'!$J$4:$J$123,$F76)</f>
        <v>0</v>
      </c>
      <c r="DW76" s="282">
        <f>SUMIFS('B4-1销售回款【输入】'!DZ$4:DZ$123,'B4-1销售回款【输入】'!$C$4:$C$123,$C76,'B4-1销售回款【输入】'!$D$4:$D$123,$D76,'B4-1销售回款【输入】'!$E$4:$E$123,$E76,'B4-1销售回款【输入】'!$J$4:$J$123,$F76)</f>
        <v>0</v>
      </c>
      <c r="DX76" s="282">
        <f>SUMIFS('B4-1销售回款【输入】'!EA$4:EA$123,'B4-1销售回款【输入】'!$C$4:$C$123,$C76,'B4-1销售回款【输入】'!$D$4:$D$123,$D76,'B4-1销售回款【输入】'!$E$4:$E$123,$E76,'B4-1销售回款【输入】'!$J$4:$J$123,$F76)</f>
        <v>0</v>
      </c>
      <c r="DY76" s="282">
        <f>SUMIFS('B4-1销售回款【输入】'!EB$4:EB$123,'B4-1销售回款【输入】'!$C$4:$C$123,$C76,'B4-1销售回款【输入】'!$D$4:$D$123,$D76,'B4-1销售回款【输入】'!$E$4:$E$123,$E76,'B4-1销售回款【输入】'!$J$4:$J$123,$F76)</f>
        <v>0</v>
      </c>
      <c r="DZ76" s="282">
        <f>SUMIFS('B4-1销售回款【输入】'!EC$4:EC$123,'B4-1销售回款【输入】'!$C$4:$C$123,$C76,'B4-1销售回款【输入】'!$D$4:$D$123,$D76,'B4-1销售回款【输入】'!$E$4:$E$123,$E76,'B4-1销售回款【输入】'!$J$4:$J$123,$F76)</f>
        <v>0</v>
      </c>
      <c r="EA76" s="282">
        <f>SUMIFS('B4-1销售回款【输入】'!ED$4:ED$123,'B4-1销售回款【输入】'!$C$4:$C$123,$C76,'B4-1销售回款【输入】'!$D$4:$D$123,$D76,'B4-1销售回款【输入】'!$E$4:$E$123,$E76,'B4-1销售回款【输入】'!$J$4:$J$123,$F76)</f>
        <v>0</v>
      </c>
      <c r="EB76" s="282">
        <f>SUMIFS('B4-1销售回款【输入】'!EE$4:EE$123,'B4-1销售回款【输入】'!$C$4:$C$123,$C76,'B4-1销售回款【输入】'!$D$4:$D$123,$D76,'B4-1销售回款【输入】'!$E$4:$E$123,$E76,'B4-1销售回款【输入】'!$J$4:$J$123,$F76)</f>
        <v>0</v>
      </c>
      <c r="EC76" s="282">
        <f>SUMIFS('B4-1销售回款【输入】'!EF$4:EF$123,'B4-1销售回款【输入】'!$C$4:$C$123,$C76,'B4-1销售回款【输入】'!$D$4:$D$123,$D76,'B4-1销售回款【输入】'!$E$4:$E$123,$E76,'B4-1销售回款【输入】'!$J$4:$J$123,$F76)</f>
        <v>0</v>
      </c>
      <c r="ED76" s="284">
        <f>SUMIFS('B4-1销售回款【输入】'!EG$4:EG$123,'B4-1销售回款【输入】'!$C$4:$C$123,$C76,'B4-1销售回款【输入】'!$D$4:$D$123,$D76,'B4-1销售回款【输入】'!$E$4:$E$123,$E76,'B4-1销售回款【输入】'!$J$4:$J$123,$F76)</f>
        <v>0</v>
      </c>
    </row>
    <row r="77" spans="2:134" ht="16.05" customHeight="1" x14ac:dyDescent="0.25">
      <c r="B77" s="1043" t="str">
        <f>B76</f>
        <v/>
      </c>
      <c r="C77" s="159" t="str">
        <f t="shared" si="1069"/>
        <v/>
      </c>
      <c r="D77" s="159" t="str">
        <f t="shared" si="939"/>
        <v/>
      </c>
      <c r="E77" s="159" t="str">
        <f t="shared" si="939"/>
        <v/>
      </c>
      <c r="F77" s="149" t="s">
        <v>350</v>
      </c>
      <c r="G77" s="171" t="s">
        <v>355</v>
      </c>
      <c r="H77" s="992"/>
      <c r="I77" s="282"/>
      <c r="J77" s="986" t="s">
        <v>391</v>
      </c>
      <c r="K77" s="461"/>
      <c r="L77" s="297">
        <f>IFERROR(SUM($L74:L74)/$J74,0)</f>
        <v>0</v>
      </c>
      <c r="M77" s="291">
        <f>IFERROR(SUM($L74:M74)/$J74,0)</f>
        <v>0</v>
      </c>
      <c r="N77" s="291">
        <f>IFERROR(SUM($L74:N74)/$J74,0)</f>
        <v>0</v>
      </c>
      <c r="O77" s="291">
        <f>IFERROR(SUM($L74:O74)/$J74,0)</f>
        <v>0</v>
      </c>
      <c r="P77" s="291">
        <f>IFERROR(SUM($L74:P74)/$J74,0)</f>
        <v>0</v>
      </c>
      <c r="Q77" s="291">
        <f>IFERROR(SUM($L74:Q74)/$J74,0)</f>
        <v>0</v>
      </c>
      <c r="R77" s="291">
        <f>IFERROR(SUM($L74:R74)/$J74,0)</f>
        <v>0</v>
      </c>
      <c r="S77" s="291">
        <f>IFERROR(SUM($L74:S74)/$J74,0)</f>
        <v>0</v>
      </c>
      <c r="T77" s="291">
        <f>IFERROR(SUM($L74:T74)/$J74,0)</f>
        <v>0</v>
      </c>
      <c r="U77" s="292">
        <f>IFERROR(SUM($L74:U74)/$J74,0)</f>
        <v>0</v>
      </c>
      <c r="V77" s="290">
        <f>IFERROR(SUM($V74:V74)/$J74,0)</f>
        <v>0</v>
      </c>
      <c r="W77" s="291">
        <f>IFERROR(SUM($V74:W74)/$J74,0)</f>
        <v>0</v>
      </c>
      <c r="X77" s="291">
        <f>IFERROR(SUM($V74:X74)/$J74,0)</f>
        <v>0</v>
      </c>
      <c r="Y77" s="291">
        <f>IFERROR(SUM($V74:Y74)/$J74,0)</f>
        <v>0</v>
      </c>
      <c r="Z77" s="291">
        <f>IFERROR(SUM($V74:Z74)/$J74,0)</f>
        <v>0</v>
      </c>
      <c r="AA77" s="291">
        <f>IFERROR(SUM($V74:AA74)/$J74,0)</f>
        <v>0</v>
      </c>
      <c r="AB77" s="291">
        <f>IFERROR(SUM($V74:AB74)/$J74,0)</f>
        <v>0</v>
      </c>
      <c r="AC77" s="291">
        <f>IFERROR(SUM($V74:AC74)/$J74,0)</f>
        <v>0</v>
      </c>
      <c r="AD77" s="291">
        <f>IFERROR(SUM($V74:AD74)/$J74,0)</f>
        <v>0</v>
      </c>
      <c r="AE77" s="291">
        <f>IFERROR(SUM($V74:AE74)/$J74,0)</f>
        <v>0</v>
      </c>
      <c r="AF77" s="291">
        <f>IFERROR(SUM($V74:AF74)/$J74,0)</f>
        <v>0</v>
      </c>
      <c r="AG77" s="291">
        <f>IFERROR(SUM($V74:AG74)/$J74,0)</f>
        <v>0</v>
      </c>
      <c r="AH77" s="291">
        <f>IFERROR(SUM($V74:AH74)/$J74,0)</f>
        <v>0</v>
      </c>
      <c r="AI77" s="291">
        <f>IFERROR(SUM($V74:AI74)/$J74,0)</f>
        <v>0</v>
      </c>
      <c r="AJ77" s="291">
        <f>IFERROR(SUM($V74:AJ74)/$J74,0)</f>
        <v>0</v>
      </c>
      <c r="AK77" s="291">
        <f>IFERROR(SUM($V74:AK74)/$J74,0)</f>
        <v>0</v>
      </c>
      <c r="AL77" s="291">
        <f>IFERROR(SUM($V74:AL74)/$J74,0)</f>
        <v>0</v>
      </c>
      <c r="AM77" s="291">
        <f>IFERROR(SUM($V74:AM74)/$J74,0)</f>
        <v>0</v>
      </c>
      <c r="AN77" s="291">
        <f>IFERROR(SUM($V74:AN74)/$J74,0)</f>
        <v>0</v>
      </c>
      <c r="AO77" s="291">
        <f>IFERROR(SUM($V74:AO74)/$J74,0)</f>
        <v>0</v>
      </c>
      <c r="AP77" s="291">
        <f>IFERROR(SUM($V74:AP74)/$J74,0)</f>
        <v>0</v>
      </c>
      <c r="AQ77" s="291">
        <f>IFERROR(SUM($V74:AQ74)/$J74,0)</f>
        <v>0</v>
      </c>
      <c r="AR77" s="291">
        <f>IFERROR(SUM($V74:AR74)/$J74,0)</f>
        <v>0</v>
      </c>
      <c r="AS77" s="291">
        <f>IFERROR(SUM($V74:AS74)/$J74,0)</f>
        <v>0</v>
      </c>
      <c r="AT77" s="291">
        <f>IFERROR(SUM($V74:AT74)/$J74,0)</f>
        <v>0</v>
      </c>
      <c r="AU77" s="291">
        <f>IFERROR(SUM($V74:AU74)/$J74,0)</f>
        <v>0</v>
      </c>
      <c r="AV77" s="291">
        <f>IFERROR(SUM($V74:AV74)/$J74,0)</f>
        <v>0</v>
      </c>
      <c r="AW77" s="291">
        <f>IFERROR(SUM($V74:AW74)/$J74,0)</f>
        <v>0</v>
      </c>
      <c r="AX77" s="291">
        <f>IFERROR(SUM($V74:AX74)/$J74,0)</f>
        <v>0</v>
      </c>
      <c r="AY77" s="291">
        <f>IFERROR(SUM($V74:AY74)/$J74,0)</f>
        <v>0</v>
      </c>
      <c r="AZ77" s="291">
        <f>IFERROR(SUM($V74:AZ74)/$J74,0)</f>
        <v>0</v>
      </c>
      <c r="BA77" s="291">
        <f>IFERROR(SUM($V74:BA74)/$J74,0)</f>
        <v>0</v>
      </c>
      <c r="BB77" s="291">
        <f>IFERROR(SUM($V74:BB74)/$J74,0)</f>
        <v>0</v>
      </c>
      <c r="BC77" s="291">
        <f>IFERROR(SUM($V74:BC74)/$J74,0)</f>
        <v>0</v>
      </c>
      <c r="BD77" s="291">
        <f>IFERROR(SUM($V74:BD74)/$J74,0)</f>
        <v>0</v>
      </c>
      <c r="BE77" s="291">
        <f>IFERROR(SUM($V74:BE74)/$J74,0)</f>
        <v>0</v>
      </c>
      <c r="BF77" s="291">
        <f>IFERROR(SUM($V74:BF74)/$J74,0)</f>
        <v>0</v>
      </c>
      <c r="BG77" s="291">
        <f>IFERROR(SUM($V74:BG74)/$J74,0)</f>
        <v>0</v>
      </c>
      <c r="BH77" s="291">
        <f>IFERROR(SUM($V74:BH74)/$J74,0)</f>
        <v>0</v>
      </c>
      <c r="BI77" s="291">
        <f>IFERROR(SUM($V74:BI74)/$J74,0)</f>
        <v>0</v>
      </c>
      <c r="BJ77" s="291">
        <f>IFERROR(SUM($V74:BJ74)/$J74,0)</f>
        <v>0</v>
      </c>
      <c r="BK77" s="291">
        <f>IFERROR(SUM($V74:BK74)/$J74,0)</f>
        <v>0</v>
      </c>
      <c r="BL77" s="291">
        <f>IFERROR(SUM($V74:BL74)/$J74,0)</f>
        <v>0</v>
      </c>
      <c r="BM77" s="291">
        <f>IFERROR(SUM($V74:BM74)/$J74,0)</f>
        <v>0</v>
      </c>
      <c r="BN77" s="291">
        <f>IFERROR(SUM($V74:BN74)/$J74,0)</f>
        <v>0</v>
      </c>
      <c r="BO77" s="291">
        <f>IFERROR(SUM($V74:BO74)/$J74,0)</f>
        <v>0</v>
      </c>
      <c r="BP77" s="291">
        <f>IFERROR(SUM($V74:BP74)/$J74,0)</f>
        <v>0</v>
      </c>
      <c r="BQ77" s="291">
        <f>IFERROR(SUM($V74:BQ74)/$J74,0)</f>
        <v>0</v>
      </c>
      <c r="BR77" s="291">
        <f>IFERROR(SUM($V74:BR74)/$J74,0)</f>
        <v>0</v>
      </c>
      <c r="BS77" s="291">
        <f>IFERROR(SUM($V74:BS74)/$J74,0)</f>
        <v>0</v>
      </c>
      <c r="BT77" s="291">
        <f>IFERROR(SUM($V74:BT74)/$J74,0)</f>
        <v>0</v>
      </c>
      <c r="BU77" s="291">
        <f>IFERROR(SUM($V74:BU74)/$J74,0)</f>
        <v>0</v>
      </c>
      <c r="BV77" s="291">
        <f>IFERROR(SUM($V74:BV74)/$J74,0)</f>
        <v>0</v>
      </c>
      <c r="BW77" s="291">
        <f>IFERROR(SUM($V74:BW74)/$J74,0)</f>
        <v>0</v>
      </c>
      <c r="BX77" s="291">
        <f>IFERROR(SUM($V74:BX74)/$J74,0)</f>
        <v>0</v>
      </c>
      <c r="BY77" s="291">
        <f>IFERROR(SUM($V74:BY74)/$J74,0)</f>
        <v>0</v>
      </c>
      <c r="BZ77" s="291">
        <f>IFERROR(SUM($V74:BZ74)/$J74,0)</f>
        <v>0</v>
      </c>
      <c r="CA77" s="291">
        <f>IFERROR(SUM($V74:CA74)/$J74,0)</f>
        <v>0</v>
      </c>
      <c r="CB77" s="291">
        <f>IFERROR(SUM($V74:CB74)/$J74,0)</f>
        <v>0</v>
      </c>
      <c r="CC77" s="291">
        <f>IFERROR(SUM($V74:CC74)/$J74,0)</f>
        <v>0</v>
      </c>
      <c r="CD77" s="291">
        <f>IFERROR(SUM($V74:CD74)/$J74,0)</f>
        <v>0</v>
      </c>
      <c r="CE77" s="291">
        <f>IFERROR(SUM($V74:CE74)/$J74,0)</f>
        <v>0</v>
      </c>
      <c r="CF77" s="291">
        <f>IFERROR(SUM($V74:CF74)/$J74,0)</f>
        <v>0</v>
      </c>
      <c r="CG77" s="291">
        <f>IFERROR(SUM($V74:CG74)/$J74,0)</f>
        <v>0</v>
      </c>
      <c r="CH77" s="291">
        <f>IFERROR(SUM($V74:CH74)/$J74,0)</f>
        <v>0</v>
      </c>
      <c r="CI77" s="291">
        <f>IFERROR(SUM($V74:CI74)/$J74,0)</f>
        <v>0</v>
      </c>
      <c r="CJ77" s="291">
        <f>IFERROR(SUM($V74:CJ74)/$J74,0)</f>
        <v>0</v>
      </c>
      <c r="CK77" s="291">
        <f>IFERROR(SUM($V74:CK74)/$J74,0)</f>
        <v>0</v>
      </c>
      <c r="CL77" s="291">
        <f>IFERROR(SUM($V74:CL74)/$J74,0)</f>
        <v>0</v>
      </c>
      <c r="CM77" s="291">
        <f>IFERROR(SUM($V74:CM74)/$J74,0)</f>
        <v>0</v>
      </c>
      <c r="CN77" s="291">
        <f>IFERROR(SUM($V74:CN74)/$J74,0)</f>
        <v>0</v>
      </c>
      <c r="CO77" s="291">
        <f>IFERROR(SUM($V74:CO74)/$J74,0)</f>
        <v>0</v>
      </c>
      <c r="CP77" s="291">
        <f>IFERROR(SUM($V74:CP74)/$J74,0)</f>
        <v>0</v>
      </c>
      <c r="CQ77" s="291">
        <f>IFERROR(SUM($V74:CQ74)/$J74,0)</f>
        <v>0</v>
      </c>
      <c r="CR77" s="291">
        <f>IFERROR(SUM($V74:CR74)/$J74,0)</f>
        <v>0</v>
      </c>
      <c r="CS77" s="291">
        <f>IFERROR(SUM($V74:CS74)/$J74,0)</f>
        <v>0</v>
      </c>
      <c r="CT77" s="291">
        <f>IFERROR(SUM($V74:CT74)/$J74,0)</f>
        <v>0</v>
      </c>
      <c r="CU77" s="291">
        <f>IFERROR(SUM($V74:CU74)/$J74,0)</f>
        <v>0</v>
      </c>
      <c r="CV77" s="291">
        <f>IFERROR(SUM($V74:CV74)/$J74,0)</f>
        <v>0</v>
      </c>
      <c r="CW77" s="291">
        <f>IFERROR(SUM($V74:CW74)/$J74,0)</f>
        <v>0</v>
      </c>
      <c r="CX77" s="291">
        <f>IFERROR(SUM($V74:CX74)/$J74,0)</f>
        <v>0</v>
      </c>
      <c r="CY77" s="291">
        <f>IFERROR(SUM($V74:CY74)/$J74,0)</f>
        <v>0</v>
      </c>
      <c r="CZ77" s="291">
        <f>IFERROR(SUM($V74:CZ74)/$J74,0)</f>
        <v>0</v>
      </c>
      <c r="DA77" s="291">
        <f>IFERROR(SUM($V74:DA74)/$J74,0)</f>
        <v>0</v>
      </c>
      <c r="DB77" s="291">
        <f>IFERROR(SUM($V74:DB74)/$J74,0)</f>
        <v>0</v>
      </c>
      <c r="DC77" s="291">
        <f>IFERROR(SUM($V74:DC74)/$J74,0)</f>
        <v>0</v>
      </c>
      <c r="DD77" s="291">
        <f>IFERROR(SUM($V74:DD74)/$J74,0)</f>
        <v>0</v>
      </c>
      <c r="DE77" s="291">
        <f>IFERROR(SUM($V74:DE74)/$J74,0)</f>
        <v>0</v>
      </c>
      <c r="DF77" s="291">
        <f>IFERROR(SUM($V74:DF74)/$J74,0)</f>
        <v>0</v>
      </c>
      <c r="DG77" s="291">
        <f>IFERROR(SUM($V74:DG74)/$J74,0)</f>
        <v>0</v>
      </c>
      <c r="DH77" s="291">
        <f>IFERROR(SUM($V74:DH74)/$J74,0)</f>
        <v>0</v>
      </c>
      <c r="DI77" s="291">
        <f>IFERROR(SUM($V74:DI74)/$J74,0)</f>
        <v>0</v>
      </c>
      <c r="DJ77" s="291">
        <f>IFERROR(SUM($V74:DJ74)/$J74,0)</f>
        <v>0</v>
      </c>
      <c r="DK77" s="291">
        <f>IFERROR(SUM($V74:DK74)/$J74,0)</f>
        <v>0</v>
      </c>
      <c r="DL77" s="291">
        <f>IFERROR(SUM($V74:DL74)/$J74,0)</f>
        <v>0</v>
      </c>
      <c r="DM77" s="291">
        <f>IFERROR(SUM($V74:DM74)/$J74,0)</f>
        <v>0</v>
      </c>
      <c r="DN77" s="291">
        <f>IFERROR(SUM($V74:DN74)/$J74,0)</f>
        <v>0</v>
      </c>
      <c r="DO77" s="291">
        <f>IFERROR(SUM($V74:DO74)/$J74,0)</f>
        <v>0</v>
      </c>
      <c r="DP77" s="291">
        <f>IFERROR(SUM($V74:DP74)/$J74,0)</f>
        <v>0</v>
      </c>
      <c r="DQ77" s="291">
        <f>IFERROR(SUM($V74:DQ74)/$J74,0)</f>
        <v>0</v>
      </c>
      <c r="DR77" s="291">
        <f>IFERROR(SUM($V74:DR74)/$J74,0)</f>
        <v>0</v>
      </c>
      <c r="DS77" s="291">
        <f>IFERROR(SUM($V74:DS74)/$J74,0)</f>
        <v>0</v>
      </c>
      <c r="DT77" s="291">
        <f>IFERROR(SUM($V74:DT74)/$J74,0)</f>
        <v>0</v>
      </c>
      <c r="DU77" s="291">
        <f>IFERROR(SUM($V74:DU74)/$J74,0)</f>
        <v>0</v>
      </c>
      <c r="DV77" s="291">
        <f>IFERROR(SUM($V74:DV74)/$J74,0)</f>
        <v>0</v>
      </c>
      <c r="DW77" s="291">
        <f>IFERROR(SUM($V74:DW74)/$J74,0)</f>
        <v>0</v>
      </c>
      <c r="DX77" s="291">
        <f>IFERROR(SUM($V74:DX74)/$J74,0)</f>
        <v>0</v>
      </c>
      <c r="DY77" s="291">
        <f>IFERROR(SUM($V74:DY74)/$J74,0)</f>
        <v>0</v>
      </c>
      <c r="DZ77" s="291">
        <f>IFERROR(SUM($V74:DZ74)/$J74,0)</f>
        <v>0</v>
      </c>
      <c r="EA77" s="291">
        <f>IFERROR(SUM($V74:EA74)/$J74,0)</f>
        <v>0</v>
      </c>
      <c r="EB77" s="291">
        <f>IFERROR(SUM($V74:EB74)/$J74,0)</f>
        <v>0</v>
      </c>
      <c r="EC77" s="291">
        <f>IFERROR(SUM($V74:EC74)/$J74,0)</f>
        <v>0</v>
      </c>
      <c r="ED77" s="292">
        <f>IFERROR(SUM($V74:ED74)/$J74,0)</f>
        <v>0</v>
      </c>
    </row>
    <row r="78" spans="2:134" ht="16.05" customHeight="1" thickBot="1" x14ac:dyDescent="0.3">
      <c r="B78" s="1044" t="str">
        <f>B77</f>
        <v/>
      </c>
      <c r="C78" s="289" t="str">
        <f t="shared" si="1069"/>
        <v/>
      </c>
      <c r="D78" s="289" t="str">
        <f t="shared" si="939"/>
        <v/>
      </c>
      <c r="E78" s="289" t="str">
        <f t="shared" si="939"/>
        <v/>
      </c>
      <c r="F78" s="240" t="s">
        <v>351</v>
      </c>
      <c r="G78" s="254" t="s">
        <v>355</v>
      </c>
      <c r="H78" s="993"/>
      <c r="I78" s="286"/>
      <c r="J78" s="989" t="s">
        <v>391</v>
      </c>
      <c r="K78" s="464"/>
      <c r="L78" s="298">
        <f>IFERROR(SUM($L76:L76)/SUM($L74:L74),0)</f>
        <v>0</v>
      </c>
      <c r="M78" s="294">
        <f>IFERROR(SUM($L76:M76)/SUM($L74:M74),0)</f>
        <v>0</v>
      </c>
      <c r="N78" s="294">
        <f>IFERROR(SUM($L76:N76)/SUM($L74:N74),0)</f>
        <v>0</v>
      </c>
      <c r="O78" s="294">
        <f>IFERROR(SUM($L76:O76)/SUM($L74:O74),0)</f>
        <v>0</v>
      </c>
      <c r="P78" s="294">
        <f>IFERROR(SUM($L76:P76)/SUM($L74:P74),0)</f>
        <v>0</v>
      </c>
      <c r="Q78" s="294">
        <f>IFERROR(SUM($L76:Q76)/SUM($L74:Q74),0)</f>
        <v>0</v>
      </c>
      <c r="R78" s="294">
        <f>IFERROR(SUM($L76:R76)/SUM($L74:R74),0)</f>
        <v>0</v>
      </c>
      <c r="S78" s="294">
        <f>IFERROR(SUM($L76:S76)/SUM($L74:S74),0)</f>
        <v>0</v>
      </c>
      <c r="T78" s="294">
        <f>IFERROR(SUM($L76:T76)/SUM($L74:T74),0)</f>
        <v>0</v>
      </c>
      <c r="U78" s="295">
        <f>IFERROR(SUM($L76:U76)/SUM($L74:U74),0)</f>
        <v>0</v>
      </c>
      <c r="V78" s="293">
        <f>IFERROR(SUM($V76:V76)/SUM($V74:V74),0)</f>
        <v>0</v>
      </c>
      <c r="W78" s="294">
        <f>IFERROR(SUM($V76:W76)/SUM($V74:W74),0)</f>
        <v>0</v>
      </c>
      <c r="X78" s="294">
        <f>IFERROR(SUM($V76:X76)/SUM($V74:X74),0)</f>
        <v>0</v>
      </c>
      <c r="Y78" s="294">
        <f>IFERROR(SUM($V76:Y76)/SUM($V74:Y74),0)</f>
        <v>0</v>
      </c>
      <c r="Z78" s="294">
        <f>IFERROR(SUM($V76:Z76)/SUM($V74:Z74),0)</f>
        <v>0</v>
      </c>
      <c r="AA78" s="294">
        <f>IFERROR(SUM($V76:AA76)/SUM($V74:AA74),0)</f>
        <v>0</v>
      </c>
      <c r="AB78" s="294">
        <f>IFERROR(SUM($V76:AB76)/SUM($V74:AB74),0)</f>
        <v>0</v>
      </c>
      <c r="AC78" s="294">
        <f>IFERROR(SUM($V76:AC76)/SUM($V74:AC74),0)</f>
        <v>0</v>
      </c>
      <c r="AD78" s="294">
        <f>IFERROR(SUM($V76:AD76)/SUM($V74:AD74),0)</f>
        <v>0</v>
      </c>
      <c r="AE78" s="294">
        <f>IFERROR(SUM($V76:AE76)/SUM($V74:AE74),0)</f>
        <v>0</v>
      </c>
      <c r="AF78" s="294">
        <f>IFERROR(SUM($V76:AF76)/SUM($V74:AF74),0)</f>
        <v>0</v>
      </c>
      <c r="AG78" s="294">
        <f>IFERROR(SUM($V76:AG76)/SUM($V74:AG74),0)</f>
        <v>0</v>
      </c>
      <c r="AH78" s="294">
        <f>IFERROR(SUM($V76:AH76)/SUM($V74:AH74),0)</f>
        <v>0</v>
      </c>
      <c r="AI78" s="294">
        <f>IFERROR(SUM($V76:AI76)/SUM($V74:AI74),0)</f>
        <v>0</v>
      </c>
      <c r="AJ78" s="294">
        <f>IFERROR(SUM($V76:AJ76)/SUM($V74:AJ74),0)</f>
        <v>0</v>
      </c>
      <c r="AK78" s="294">
        <f>IFERROR(SUM($V76:AK76)/SUM($V74:AK74),0)</f>
        <v>0</v>
      </c>
      <c r="AL78" s="294">
        <f>IFERROR(SUM($V76:AL76)/SUM($V74:AL74),0)</f>
        <v>0</v>
      </c>
      <c r="AM78" s="294">
        <f>IFERROR(SUM($V76:AM76)/SUM($V74:AM74),0)</f>
        <v>0</v>
      </c>
      <c r="AN78" s="294">
        <f>IFERROR(SUM($V76:AN76)/SUM($V74:AN74),0)</f>
        <v>0</v>
      </c>
      <c r="AO78" s="294">
        <f>IFERROR(SUM($V76:AO76)/SUM($V74:AO74),0)</f>
        <v>0</v>
      </c>
      <c r="AP78" s="294">
        <f>IFERROR(SUM($V76:AP76)/SUM($V74:AP74),0)</f>
        <v>0</v>
      </c>
      <c r="AQ78" s="294">
        <f>IFERROR(SUM($V76:AQ76)/SUM($V74:AQ74),0)</f>
        <v>0</v>
      </c>
      <c r="AR78" s="294">
        <f>IFERROR(SUM($V76:AR76)/SUM($V74:AR74),0)</f>
        <v>0</v>
      </c>
      <c r="AS78" s="294">
        <f>IFERROR(SUM($V76:AS76)/SUM($V74:AS74),0)</f>
        <v>0</v>
      </c>
      <c r="AT78" s="294">
        <f>IFERROR(SUM($V76:AT76)/SUM($V74:AT74),0)</f>
        <v>0</v>
      </c>
      <c r="AU78" s="294">
        <f>IFERROR(SUM($V76:AU76)/SUM($V74:AU74),0)</f>
        <v>0</v>
      </c>
      <c r="AV78" s="294">
        <f>IFERROR(SUM($V76:AV76)/SUM($V74:AV74),0)</f>
        <v>0</v>
      </c>
      <c r="AW78" s="294">
        <f>IFERROR(SUM($V76:AW76)/SUM($V74:AW74),0)</f>
        <v>0</v>
      </c>
      <c r="AX78" s="294">
        <f>IFERROR(SUM($V76:AX76)/SUM($V74:AX74),0)</f>
        <v>0</v>
      </c>
      <c r="AY78" s="294">
        <f>IFERROR(SUM($V76:AY76)/SUM($V74:AY74),0)</f>
        <v>0</v>
      </c>
      <c r="AZ78" s="294">
        <f>IFERROR(SUM($V76:AZ76)/SUM($V74:AZ74),0)</f>
        <v>0</v>
      </c>
      <c r="BA78" s="294">
        <f>IFERROR(SUM($V76:BA76)/SUM($V74:BA74),0)</f>
        <v>0</v>
      </c>
      <c r="BB78" s="294">
        <f>IFERROR(SUM($V76:BB76)/SUM($V74:BB74),0)</f>
        <v>0</v>
      </c>
      <c r="BC78" s="294">
        <f>IFERROR(SUM($V76:BC76)/SUM($V74:BC74),0)</f>
        <v>0</v>
      </c>
      <c r="BD78" s="294">
        <f>IFERROR(SUM($V76:BD76)/SUM($V74:BD74),0)</f>
        <v>0</v>
      </c>
      <c r="BE78" s="294">
        <f>IFERROR(SUM($V76:BE76)/SUM($V74:BE74),0)</f>
        <v>0</v>
      </c>
      <c r="BF78" s="294">
        <f>IFERROR(SUM($V76:BF76)/SUM($V74:BF74),0)</f>
        <v>0</v>
      </c>
      <c r="BG78" s="294">
        <f>IFERROR(SUM($V76:BG76)/SUM($V74:BG74),0)</f>
        <v>0</v>
      </c>
      <c r="BH78" s="294">
        <f>IFERROR(SUM($V76:BH76)/SUM($V74:BH74),0)</f>
        <v>0</v>
      </c>
      <c r="BI78" s="294">
        <f>IFERROR(SUM($V76:BI76)/SUM($V74:BI74),0)</f>
        <v>0</v>
      </c>
      <c r="BJ78" s="294">
        <f>IFERROR(SUM($V76:BJ76)/SUM($V74:BJ74),0)</f>
        <v>0</v>
      </c>
      <c r="BK78" s="294">
        <f>IFERROR(SUM($V76:BK76)/SUM($V74:BK74),0)</f>
        <v>0</v>
      </c>
      <c r="BL78" s="294">
        <f>IFERROR(SUM($V76:BL76)/SUM($V74:BL74),0)</f>
        <v>0</v>
      </c>
      <c r="BM78" s="294">
        <f>IFERROR(SUM($V76:BM76)/SUM($V74:BM74),0)</f>
        <v>0</v>
      </c>
      <c r="BN78" s="294">
        <f>IFERROR(SUM($V76:BN76)/SUM($V74:BN74),0)</f>
        <v>0</v>
      </c>
      <c r="BO78" s="294">
        <f>IFERROR(SUM($V76:BO76)/SUM($V74:BO74),0)</f>
        <v>0</v>
      </c>
      <c r="BP78" s="294">
        <f>IFERROR(SUM($V76:BP76)/SUM($V74:BP74),0)</f>
        <v>0</v>
      </c>
      <c r="BQ78" s="294">
        <f>IFERROR(SUM($V76:BQ76)/SUM($V74:BQ74),0)</f>
        <v>0</v>
      </c>
      <c r="BR78" s="294">
        <f>IFERROR(SUM($V76:BR76)/SUM($V74:BR74),0)</f>
        <v>0</v>
      </c>
      <c r="BS78" s="294">
        <f>IFERROR(SUM($V76:BS76)/SUM($V74:BS74),0)</f>
        <v>0</v>
      </c>
      <c r="BT78" s="294">
        <f>IFERROR(SUM($V76:BT76)/SUM($V74:BT74),0)</f>
        <v>0</v>
      </c>
      <c r="BU78" s="294">
        <f>IFERROR(SUM($V76:BU76)/SUM($V74:BU74),0)</f>
        <v>0</v>
      </c>
      <c r="BV78" s="294">
        <f>IFERROR(SUM($V76:BV76)/SUM($V74:BV74),0)</f>
        <v>0</v>
      </c>
      <c r="BW78" s="294">
        <f>IFERROR(SUM($V76:BW76)/SUM($V74:BW74),0)</f>
        <v>0</v>
      </c>
      <c r="BX78" s="294">
        <f>IFERROR(SUM($V76:BX76)/SUM($V74:BX74),0)</f>
        <v>0</v>
      </c>
      <c r="BY78" s="294">
        <f>IFERROR(SUM($V76:BY76)/SUM($V74:BY74),0)</f>
        <v>0</v>
      </c>
      <c r="BZ78" s="294">
        <f>IFERROR(SUM($V76:BZ76)/SUM($V74:BZ74),0)</f>
        <v>0</v>
      </c>
      <c r="CA78" s="294">
        <f>IFERROR(SUM($V76:CA76)/SUM($V74:CA74),0)</f>
        <v>0</v>
      </c>
      <c r="CB78" s="294">
        <f>IFERROR(SUM($V76:CB76)/SUM($V74:CB74),0)</f>
        <v>0</v>
      </c>
      <c r="CC78" s="294">
        <f>IFERROR(SUM($V76:CC76)/SUM($V74:CC74),0)</f>
        <v>0</v>
      </c>
      <c r="CD78" s="294">
        <f>IFERROR(SUM($V76:CD76)/SUM($V74:CD74),0)</f>
        <v>0</v>
      </c>
      <c r="CE78" s="294">
        <f>IFERROR(SUM($V76:CE76)/SUM($V74:CE74),0)</f>
        <v>0</v>
      </c>
      <c r="CF78" s="294">
        <f>IFERROR(SUM($V76:CF76)/SUM($V74:CF74),0)</f>
        <v>0</v>
      </c>
      <c r="CG78" s="294">
        <f>IFERROR(SUM($V76:CG76)/SUM($V74:CG74),0)</f>
        <v>0</v>
      </c>
      <c r="CH78" s="294">
        <f>IFERROR(SUM($V76:CH76)/SUM($V74:CH74),0)</f>
        <v>0</v>
      </c>
      <c r="CI78" s="294">
        <f>IFERROR(SUM($V76:CI76)/SUM($V74:CI74),0)</f>
        <v>0</v>
      </c>
      <c r="CJ78" s="294">
        <f>IFERROR(SUM($V76:CJ76)/SUM($V74:CJ74),0)</f>
        <v>0</v>
      </c>
      <c r="CK78" s="294">
        <f>IFERROR(SUM($V76:CK76)/SUM($V74:CK74),0)</f>
        <v>0</v>
      </c>
      <c r="CL78" s="294">
        <f>IFERROR(SUM($V76:CL76)/SUM($V74:CL74),0)</f>
        <v>0</v>
      </c>
      <c r="CM78" s="294">
        <f>IFERROR(SUM($V76:CM76)/SUM($V74:CM74),0)</f>
        <v>0</v>
      </c>
      <c r="CN78" s="294">
        <f>IFERROR(SUM($V76:CN76)/SUM($V74:CN74),0)</f>
        <v>0</v>
      </c>
      <c r="CO78" s="294">
        <f>IFERROR(SUM($V76:CO76)/SUM($V74:CO74),0)</f>
        <v>0</v>
      </c>
      <c r="CP78" s="294">
        <f>IFERROR(SUM($V76:CP76)/SUM($V74:CP74),0)</f>
        <v>0</v>
      </c>
      <c r="CQ78" s="294">
        <f>IFERROR(SUM($V76:CQ76)/SUM($V74:CQ74),0)</f>
        <v>0</v>
      </c>
      <c r="CR78" s="294">
        <f>IFERROR(SUM($V76:CR76)/SUM($V74:CR74),0)</f>
        <v>0</v>
      </c>
      <c r="CS78" s="294">
        <f>IFERROR(SUM($V76:CS76)/SUM($V74:CS74),0)</f>
        <v>0</v>
      </c>
      <c r="CT78" s="294">
        <f>IFERROR(SUM($V76:CT76)/SUM($V74:CT74),0)</f>
        <v>0</v>
      </c>
      <c r="CU78" s="294">
        <f>IFERROR(SUM($V76:CU76)/SUM($V74:CU74),0)</f>
        <v>0</v>
      </c>
      <c r="CV78" s="294">
        <f>IFERROR(SUM($V76:CV76)/SUM($V74:CV74),0)</f>
        <v>0</v>
      </c>
      <c r="CW78" s="294">
        <f>IFERROR(SUM($V76:CW76)/SUM($V74:CW74),0)</f>
        <v>0</v>
      </c>
      <c r="CX78" s="294">
        <f>IFERROR(SUM($V76:CX76)/SUM($V74:CX74),0)</f>
        <v>0</v>
      </c>
      <c r="CY78" s="294">
        <f>IFERROR(SUM($V76:CY76)/SUM($V74:CY74),0)</f>
        <v>0</v>
      </c>
      <c r="CZ78" s="294">
        <f>IFERROR(SUM($V76:CZ76)/SUM($V74:CZ74),0)</f>
        <v>0</v>
      </c>
      <c r="DA78" s="294">
        <f>IFERROR(SUM($V76:DA76)/SUM($V74:DA74),0)</f>
        <v>0</v>
      </c>
      <c r="DB78" s="294">
        <f>IFERROR(SUM($V76:DB76)/SUM($V74:DB74),0)</f>
        <v>0</v>
      </c>
      <c r="DC78" s="294">
        <f>IFERROR(SUM($V76:DC76)/SUM($V74:DC74),0)</f>
        <v>0</v>
      </c>
      <c r="DD78" s="294">
        <f>IFERROR(SUM($V76:DD76)/SUM($V74:DD74),0)</f>
        <v>0</v>
      </c>
      <c r="DE78" s="294">
        <f>IFERROR(SUM($V76:DE76)/SUM($V74:DE74),0)</f>
        <v>0</v>
      </c>
      <c r="DF78" s="294">
        <f>IFERROR(SUM($V76:DF76)/SUM($V74:DF74),0)</f>
        <v>0</v>
      </c>
      <c r="DG78" s="294">
        <f>IFERROR(SUM($V76:DG76)/SUM($V74:DG74),0)</f>
        <v>0</v>
      </c>
      <c r="DH78" s="294">
        <f>IFERROR(SUM($V76:DH76)/SUM($V74:DH74),0)</f>
        <v>0</v>
      </c>
      <c r="DI78" s="294">
        <f>IFERROR(SUM($V76:DI76)/SUM($V74:DI74),0)</f>
        <v>0</v>
      </c>
      <c r="DJ78" s="294">
        <f>IFERROR(SUM($V76:DJ76)/SUM($V74:DJ74),0)</f>
        <v>0</v>
      </c>
      <c r="DK78" s="294">
        <f>IFERROR(SUM($V76:DK76)/SUM($V74:DK74),0)</f>
        <v>0</v>
      </c>
      <c r="DL78" s="294">
        <f>IFERROR(SUM($V76:DL76)/SUM($V74:DL74),0)</f>
        <v>0</v>
      </c>
      <c r="DM78" s="294">
        <f>IFERROR(SUM($V76:DM76)/SUM($V74:DM74),0)</f>
        <v>0</v>
      </c>
      <c r="DN78" s="294">
        <f>IFERROR(SUM($V76:DN76)/SUM($V74:DN74),0)</f>
        <v>0</v>
      </c>
      <c r="DO78" s="294">
        <f>IFERROR(SUM($V76:DO76)/SUM($V74:DO74),0)</f>
        <v>0</v>
      </c>
      <c r="DP78" s="294">
        <f>IFERROR(SUM($V76:DP76)/SUM($V74:DP74),0)</f>
        <v>0</v>
      </c>
      <c r="DQ78" s="294">
        <f>IFERROR(SUM($V76:DQ76)/SUM($V74:DQ74),0)</f>
        <v>0</v>
      </c>
      <c r="DR78" s="294">
        <f>IFERROR(SUM($V76:DR76)/SUM($V74:DR74),0)</f>
        <v>0</v>
      </c>
      <c r="DS78" s="294">
        <f>IFERROR(SUM($V76:DS76)/SUM($V74:DS74),0)</f>
        <v>0</v>
      </c>
      <c r="DT78" s="294">
        <f>IFERROR(SUM($V76:DT76)/SUM($V74:DT74),0)</f>
        <v>0</v>
      </c>
      <c r="DU78" s="294">
        <f>IFERROR(SUM($V76:DU76)/SUM($V74:DU74),0)</f>
        <v>0</v>
      </c>
      <c r="DV78" s="294">
        <f>IFERROR(SUM($V76:DV76)/SUM($V74:DV74),0)</f>
        <v>0</v>
      </c>
      <c r="DW78" s="294">
        <f>IFERROR(SUM($V76:DW76)/SUM($V74:DW74),0)</f>
        <v>0</v>
      </c>
      <c r="DX78" s="294">
        <f>IFERROR(SUM($V76:DX76)/SUM($V74:DX74),0)</f>
        <v>0</v>
      </c>
      <c r="DY78" s="294">
        <f>IFERROR(SUM($V76:DY76)/SUM($V74:DY74),0)</f>
        <v>0</v>
      </c>
      <c r="DZ78" s="294">
        <f>IFERROR(SUM($V76:DZ76)/SUM($V74:DZ74),0)</f>
        <v>0</v>
      </c>
      <c r="EA78" s="294">
        <f>IFERROR(SUM($V76:EA76)/SUM($V74:EA74),0)</f>
        <v>0</v>
      </c>
      <c r="EB78" s="294">
        <f>IFERROR(SUM($V76:EB76)/SUM($V74:EB74),0)</f>
        <v>0</v>
      </c>
      <c r="EC78" s="294">
        <f>IFERROR(SUM($V76:EC76)/SUM($V74:EC74),0)</f>
        <v>0</v>
      </c>
      <c r="ED78" s="295">
        <f>IFERROR(SUM($V76:ED76)/SUM($V74:ED74),0)</f>
        <v>0</v>
      </c>
    </row>
    <row r="79" spans="2:134" ht="16.05" customHeight="1" x14ac:dyDescent="0.25">
      <c r="B79" s="1042" t="str">
        <f>'B2-规划信息'!AL30</f>
        <v/>
      </c>
      <c r="C79" s="288" t="str">
        <f>IF($B79="","",$B$62)</f>
        <v/>
      </c>
      <c r="D79" s="288" t="str">
        <f>IF($B79="","",VLOOKUP($B79,'B2-规划信息'!$W$28:$Y$47,2,0))</f>
        <v/>
      </c>
      <c r="E79" s="288" t="str">
        <f>IF($B79="","",VLOOKUP($B79,'B2-规划信息'!$W$28:$Y$47,3,0))</f>
        <v/>
      </c>
      <c r="F79" s="239" t="str">
        <f>"签约"&amp;IF(D79="车位","个数","面积")</f>
        <v>签约面积</v>
      </c>
      <c r="G79" s="253" t="s">
        <v>352</v>
      </c>
      <c r="H79" s="991">
        <f>SUMIFS('B4-1销售回款【输入】'!L$4:L$123,'B4-1销售回款【输入】'!$C$4:$C$123,$C79,'B4-1销售回款【输入】'!$D$4:$D$123,$D79,'B4-1销售回款【输入】'!$E$4:$E$123,$E79,'B4-1销售回款【输入】'!$J$4:$J$123,$F79)</f>
        <v>0</v>
      </c>
      <c r="I79" s="278">
        <f>J79-H79</f>
        <v>0</v>
      </c>
      <c r="J79" s="984">
        <f>SUM(V79:ED79)</f>
        <v>0</v>
      </c>
      <c r="K79" s="459">
        <f ca="1">SUM(OFFSET(V79,,,1,MATCH('B1-基本信息'!$C$12,$V$3:$ED$3,1)))</f>
        <v>0</v>
      </c>
      <c r="L79" s="279">
        <f>SUMIF($V$1:$ED$1,L$3,$V79:$ED79)</f>
        <v>0</v>
      </c>
      <c r="M79" s="278">
        <f t="shared" ref="M79:U80" si="1193">SUMIF($V$1:$ED$1,M$3,$V79:$ED79)</f>
        <v>0</v>
      </c>
      <c r="N79" s="278">
        <f t="shared" si="1193"/>
        <v>0</v>
      </c>
      <c r="O79" s="278">
        <f t="shared" si="1193"/>
        <v>0</v>
      </c>
      <c r="P79" s="278">
        <f t="shared" si="1193"/>
        <v>0</v>
      </c>
      <c r="Q79" s="278">
        <f t="shared" si="1193"/>
        <v>0</v>
      </c>
      <c r="R79" s="278">
        <f t="shared" si="1193"/>
        <v>0</v>
      </c>
      <c r="S79" s="278">
        <f t="shared" si="1193"/>
        <v>0</v>
      </c>
      <c r="T79" s="278">
        <f t="shared" si="1193"/>
        <v>0</v>
      </c>
      <c r="U79" s="280">
        <f t="shared" si="1193"/>
        <v>0</v>
      </c>
      <c r="V79" s="281">
        <f>SUMIFS('B4-1销售回款【输入】'!Y$4:Y$123,'B4-1销售回款【输入】'!$C$4:$C$123,$C79,'B4-1销售回款【输入】'!$D$4:$D$123,$D79,'B4-1销售回款【输入】'!$E$4:$E$123,$E79,'B4-1销售回款【输入】'!$J$4:$J$123,$F79)</f>
        <v>0</v>
      </c>
      <c r="W79" s="278">
        <f>SUMIFS('B4-1销售回款【输入】'!Z$4:Z$123,'B4-1销售回款【输入】'!$C$4:$C$123,$C79,'B4-1销售回款【输入】'!$D$4:$D$123,$D79,'B4-1销售回款【输入】'!$E$4:$E$123,$E79,'B4-1销售回款【输入】'!$J$4:$J$123,$F79)</f>
        <v>0</v>
      </c>
      <c r="X79" s="278">
        <f>SUMIFS('B4-1销售回款【输入】'!AA$4:AA$123,'B4-1销售回款【输入】'!$C$4:$C$123,$C79,'B4-1销售回款【输入】'!$D$4:$D$123,$D79,'B4-1销售回款【输入】'!$E$4:$E$123,$E79,'B4-1销售回款【输入】'!$J$4:$J$123,$F79)</f>
        <v>0</v>
      </c>
      <c r="Y79" s="278">
        <f>SUMIFS('B4-1销售回款【输入】'!AB$4:AB$123,'B4-1销售回款【输入】'!$C$4:$C$123,$C79,'B4-1销售回款【输入】'!$D$4:$D$123,$D79,'B4-1销售回款【输入】'!$E$4:$E$123,$E79,'B4-1销售回款【输入】'!$J$4:$J$123,$F79)</f>
        <v>0</v>
      </c>
      <c r="Z79" s="278">
        <f>SUMIFS('B4-1销售回款【输入】'!AC$4:AC$123,'B4-1销售回款【输入】'!$C$4:$C$123,$C79,'B4-1销售回款【输入】'!$D$4:$D$123,$D79,'B4-1销售回款【输入】'!$E$4:$E$123,$E79,'B4-1销售回款【输入】'!$J$4:$J$123,$F79)</f>
        <v>0</v>
      </c>
      <c r="AA79" s="278">
        <f>SUMIFS('B4-1销售回款【输入】'!AD$4:AD$123,'B4-1销售回款【输入】'!$C$4:$C$123,$C79,'B4-1销售回款【输入】'!$D$4:$D$123,$D79,'B4-1销售回款【输入】'!$E$4:$E$123,$E79,'B4-1销售回款【输入】'!$J$4:$J$123,$F79)</f>
        <v>0</v>
      </c>
      <c r="AB79" s="278">
        <f>SUMIFS('B4-1销售回款【输入】'!AE$4:AE$123,'B4-1销售回款【输入】'!$C$4:$C$123,$C79,'B4-1销售回款【输入】'!$D$4:$D$123,$D79,'B4-1销售回款【输入】'!$E$4:$E$123,$E79,'B4-1销售回款【输入】'!$J$4:$J$123,$F79)</f>
        <v>0</v>
      </c>
      <c r="AC79" s="278">
        <f>SUMIFS('B4-1销售回款【输入】'!AF$4:AF$123,'B4-1销售回款【输入】'!$C$4:$C$123,$C79,'B4-1销售回款【输入】'!$D$4:$D$123,$D79,'B4-1销售回款【输入】'!$E$4:$E$123,$E79,'B4-1销售回款【输入】'!$J$4:$J$123,$F79)</f>
        <v>0</v>
      </c>
      <c r="AD79" s="278">
        <f>SUMIFS('B4-1销售回款【输入】'!AG$4:AG$123,'B4-1销售回款【输入】'!$C$4:$C$123,$C79,'B4-1销售回款【输入】'!$D$4:$D$123,$D79,'B4-1销售回款【输入】'!$E$4:$E$123,$E79,'B4-1销售回款【输入】'!$J$4:$J$123,$F79)</f>
        <v>0</v>
      </c>
      <c r="AE79" s="278">
        <f>SUMIFS('B4-1销售回款【输入】'!AH$4:AH$123,'B4-1销售回款【输入】'!$C$4:$C$123,$C79,'B4-1销售回款【输入】'!$D$4:$D$123,$D79,'B4-1销售回款【输入】'!$E$4:$E$123,$E79,'B4-1销售回款【输入】'!$J$4:$J$123,$F79)</f>
        <v>0</v>
      </c>
      <c r="AF79" s="278">
        <f>SUMIFS('B4-1销售回款【输入】'!AI$4:AI$123,'B4-1销售回款【输入】'!$C$4:$C$123,$C79,'B4-1销售回款【输入】'!$D$4:$D$123,$D79,'B4-1销售回款【输入】'!$E$4:$E$123,$E79,'B4-1销售回款【输入】'!$J$4:$J$123,$F79)</f>
        <v>0</v>
      </c>
      <c r="AG79" s="278">
        <f>SUMIFS('B4-1销售回款【输入】'!AJ$4:AJ$123,'B4-1销售回款【输入】'!$C$4:$C$123,$C79,'B4-1销售回款【输入】'!$D$4:$D$123,$D79,'B4-1销售回款【输入】'!$E$4:$E$123,$E79,'B4-1销售回款【输入】'!$J$4:$J$123,$F79)</f>
        <v>0</v>
      </c>
      <c r="AH79" s="278">
        <f>SUMIFS('B4-1销售回款【输入】'!AK$4:AK$123,'B4-1销售回款【输入】'!$C$4:$C$123,$C79,'B4-1销售回款【输入】'!$D$4:$D$123,$D79,'B4-1销售回款【输入】'!$E$4:$E$123,$E79,'B4-1销售回款【输入】'!$J$4:$J$123,$F79)</f>
        <v>0</v>
      </c>
      <c r="AI79" s="278">
        <f>SUMIFS('B4-1销售回款【输入】'!AL$4:AL$123,'B4-1销售回款【输入】'!$C$4:$C$123,$C79,'B4-1销售回款【输入】'!$D$4:$D$123,$D79,'B4-1销售回款【输入】'!$E$4:$E$123,$E79,'B4-1销售回款【输入】'!$J$4:$J$123,$F79)</f>
        <v>0</v>
      </c>
      <c r="AJ79" s="278">
        <f>SUMIFS('B4-1销售回款【输入】'!AM$4:AM$123,'B4-1销售回款【输入】'!$C$4:$C$123,$C79,'B4-1销售回款【输入】'!$D$4:$D$123,$D79,'B4-1销售回款【输入】'!$E$4:$E$123,$E79,'B4-1销售回款【输入】'!$J$4:$J$123,$F79)</f>
        <v>0</v>
      </c>
      <c r="AK79" s="278">
        <f>SUMIFS('B4-1销售回款【输入】'!AN$4:AN$123,'B4-1销售回款【输入】'!$C$4:$C$123,$C79,'B4-1销售回款【输入】'!$D$4:$D$123,$D79,'B4-1销售回款【输入】'!$E$4:$E$123,$E79,'B4-1销售回款【输入】'!$J$4:$J$123,$F79)</f>
        <v>0</v>
      </c>
      <c r="AL79" s="278">
        <f>SUMIFS('B4-1销售回款【输入】'!AO$4:AO$123,'B4-1销售回款【输入】'!$C$4:$C$123,$C79,'B4-1销售回款【输入】'!$D$4:$D$123,$D79,'B4-1销售回款【输入】'!$E$4:$E$123,$E79,'B4-1销售回款【输入】'!$J$4:$J$123,$F79)</f>
        <v>0</v>
      </c>
      <c r="AM79" s="278">
        <f>SUMIFS('B4-1销售回款【输入】'!AP$4:AP$123,'B4-1销售回款【输入】'!$C$4:$C$123,$C79,'B4-1销售回款【输入】'!$D$4:$D$123,$D79,'B4-1销售回款【输入】'!$E$4:$E$123,$E79,'B4-1销售回款【输入】'!$J$4:$J$123,$F79)</f>
        <v>0</v>
      </c>
      <c r="AN79" s="278">
        <f>SUMIFS('B4-1销售回款【输入】'!AQ$4:AQ$123,'B4-1销售回款【输入】'!$C$4:$C$123,$C79,'B4-1销售回款【输入】'!$D$4:$D$123,$D79,'B4-1销售回款【输入】'!$E$4:$E$123,$E79,'B4-1销售回款【输入】'!$J$4:$J$123,$F79)</f>
        <v>0</v>
      </c>
      <c r="AO79" s="278">
        <f>SUMIFS('B4-1销售回款【输入】'!AR$4:AR$123,'B4-1销售回款【输入】'!$C$4:$C$123,$C79,'B4-1销售回款【输入】'!$D$4:$D$123,$D79,'B4-1销售回款【输入】'!$E$4:$E$123,$E79,'B4-1销售回款【输入】'!$J$4:$J$123,$F79)</f>
        <v>0</v>
      </c>
      <c r="AP79" s="278">
        <f>SUMIFS('B4-1销售回款【输入】'!AS$4:AS$123,'B4-1销售回款【输入】'!$C$4:$C$123,$C79,'B4-1销售回款【输入】'!$D$4:$D$123,$D79,'B4-1销售回款【输入】'!$E$4:$E$123,$E79,'B4-1销售回款【输入】'!$J$4:$J$123,$F79)</f>
        <v>0</v>
      </c>
      <c r="AQ79" s="278">
        <f>SUMIFS('B4-1销售回款【输入】'!AT$4:AT$123,'B4-1销售回款【输入】'!$C$4:$C$123,$C79,'B4-1销售回款【输入】'!$D$4:$D$123,$D79,'B4-1销售回款【输入】'!$E$4:$E$123,$E79,'B4-1销售回款【输入】'!$J$4:$J$123,$F79)</f>
        <v>0</v>
      </c>
      <c r="AR79" s="278">
        <f>SUMIFS('B4-1销售回款【输入】'!AU$4:AU$123,'B4-1销售回款【输入】'!$C$4:$C$123,$C79,'B4-1销售回款【输入】'!$D$4:$D$123,$D79,'B4-1销售回款【输入】'!$E$4:$E$123,$E79,'B4-1销售回款【输入】'!$J$4:$J$123,$F79)</f>
        <v>0</v>
      </c>
      <c r="AS79" s="278">
        <f>SUMIFS('B4-1销售回款【输入】'!AV$4:AV$123,'B4-1销售回款【输入】'!$C$4:$C$123,$C79,'B4-1销售回款【输入】'!$D$4:$D$123,$D79,'B4-1销售回款【输入】'!$E$4:$E$123,$E79,'B4-1销售回款【输入】'!$J$4:$J$123,$F79)</f>
        <v>0</v>
      </c>
      <c r="AT79" s="278">
        <f>SUMIFS('B4-1销售回款【输入】'!AW$4:AW$123,'B4-1销售回款【输入】'!$C$4:$C$123,$C79,'B4-1销售回款【输入】'!$D$4:$D$123,$D79,'B4-1销售回款【输入】'!$E$4:$E$123,$E79,'B4-1销售回款【输入】'!$J$4:$J$123,$F79)</f>
        <v>0</v>
      </c>
      <c r="AU79" s="278">
        <f>SUMIFS('B4-1销售回款【输入】'!AX$4:AX$123,'B4-1销售回款【输入】'!$C$4:$C$123,$C79,'B4-1销售回款【输入】'!$D$4:$D$123,$D79,'B4-1销售回款【输入】'!$E$4:$E$123,$E79,'B4-1销售回款【输入】'!$J$4:$J$123,$F79)</f>
        <v>0</v>
      </c>
      <c r="AV79" s="278">
        <f>SUMIFS('B4-1销售回款【输入】'!AY$4:AY$123,'B4-1销售回款【输入】'!$C$4:$C$123,$C79,'B4-1销售回款【输入】'!$D$4:$D$123,$D79,'B4-1销售回款【输入】'!$E$4:$E$123,$E79,'B4-1销售回款【输入】'!$J$4:$J$123,$F79)</f>
        <v>0</v>
      </c>
      <c r="AW79" s="278">
        <f>SUMIFS('B4-1销售回款【输入】'!AZ$4:AZ$123,'B4-1销售回款【输入】'!$C$4:$C$123,$C79,'B4-1销售回款【输入】'!$D$4:$D$123,$D79,'B4-1销售回款【输入】'!$E$4:$E$123,$E79,'B4-1销售回款【输入】'!$J$4:$J$123,$F79)</f>
        <v>0</v>
      </c>
      <c r="AX79" s="278">
        <f>SUMIFS('B4-1销售回款【输入】'!BA$4:BA$123,'B4-1销售回款【输入】'!$C$4:$C$123,$C79,'B4-1销售回款【输入】'!$D$4:$D$123,$D79,'B4-1销售回款【输入】'!$E$4:$E$123,$E79,'B4-1销售回款【输入】'!$J$4:$J$123,$F79)</f>
        <v>0</v>
      </c>
      <c r="AY79" s="278">
        <f>SUMIFS('B4-1销售回款【输入】'!BB$4:BB$123,'B4-1销售回款【输入】'!$C$4:$C$123,$C79,'B4-1销售回款【输入】'!$D$4:$D$123,$D79,'B4-1销售回款【输入】'!$E$4:$E$123,$E79,'B4-1销售回款【输入】'!$J$4:$J$123,$F79)</f>
        <v>0</v>
      </c>
      <c r="AZ79" s="278">
        <f>SUMIFS('B4-1销售回款【输入】'!BC$4:BC$123,'B4-1销售回款【输入】'!$C$4:$C$123,$C79,'B4-1销售回款【输入】'!$D$4:$D$123,$D79,'B4-1销售回款【输入】'!$E$4:$E$123,$E79,'B4-1销售回款【输入】'!$J$4:$J$123,$F79)</f>
        <v>0</v>
      </c>
      <c r="BA79" s="278">
        <f>SUMIFS('B4-1销售回款【输入】'!BD$4:BD$123,'B4-1销售回款【输入】'!$C$4:$C$123,$C79,'B4-1销售回款【输入】'!$D$4:$D$123,$D79,'B4-1销售回款【输入】'!$E$4:$E$123,$E79,'B4-1销售回款【输入】'!$J$4:$J$123,$F79)</f>
        <v>0</v>
      </c>
      <c r="BB79" s="278">
        <f>SUMIFS('B4-1销售回款【输入】'!BE$4:BE$123,'B4-1销售回款【输入】'!$C$4:$C$123,$C79,'B4-1销售回款【输入】'!$D$4:$D$123,$D79,'B4-1销售回款【输入】'!$E$4:$E$123,$E79,'B4-1销售回款【输入】'!$J$4:$J$123,$F79)</f>
        <v>0</v>
      </c>
      <c r="BC79" s="278">
        <f>SUMIFS('B4-1销售回款【输入】'!BF$4:BF$123,'B4-1销售回款【输入】'!$C$4:$C$123,$C79,'B4-1销售回款【输入】'!$D$4:$D$123,$D79,'B4-1销售回款【输入】'!$E$4:$E$123,$E79,'B4-1销售回款【输入】'!$J$4:$J$123,$F79)</f>
        <v>0</v>
      </c>
      <c r="BD79" s="278">
        <f>SUMIFS('B4-1销售回款【输入】'!BG$4:BG$123,'B4-1销售回款【输入】'!$C$4:$C$123,$C79,'B4-1销售回款【输入】'!$D$4:$D$123,$D79,'B4-1销售回款【输入】'!$E$4:$E$123,$E79,'B4-1销售回款【输入】'!$J$4:$J$123,$F79)</f>
        <v>0</v>
      </c>
      <c r="BE79" s="278">
        <f>SUMIFS('B4-1销售回款【输入】'!BH$4:BH$123,'B4-1销售回款【输入】'!$C$4:$C$123,$C79,'B4-1销售回款【输入】'!$D$4:$D$123,$D79,'B4-1销售回款【输入】'!$E$4:$E$123,$E79,'B4-1销售回款【输入】'!$J$4:$J$123,$F79)</f>
        <v>0</v>
      </c>
      <c r="BF79" s="278">
        <f>SUMIFS('B4-1销售回款【输入】'!BI$4:BI$123,'B4-1销售回款【输入】'!$C$4:$C$123,$C79,'B4-1销售回款【输入】'!$D$4:$D$123,$D79,'B4-1销售回款【输入】'!$E$4:$E$123,$E79,'B4-1销售回款【输入】'!$J$4:$J$123,$F79)</f>
        <v>0</v>
      </c>
      <c r="BG79" s="278">
        <f>SUMIFS('B4-1销售回款【输入】'!BJ$4:BJ$123,'B4-1销售回款【输入】'!$C$4:$C$123,$C79,'B4-1销售回款【输入】'!$D$4:$D$123,$D79,'B4-1销售回款【输入】'!$E$4:$E$123,$E79,'B4-1销售回款【输入】'!$J$4:$J$123,$F79)</f>
        <v>0</v>
      </c>
      <c r="BH79" s="278">
        <f>SUMIFS('B4-1销售回款【输入】'!BK$4:BK$123,'B4-1销售回款【输入】'!$C$4:$C$123,$C79,'B4-1销售回款【输入】'!$D$4:$D$123,$D79,'B4-1销售回款【输入】'!$E$4:$E$123,$E79,'B4-1销售回款【输入】'!$J$4:$J$123,$F79)</f>
        <v>0</v>
      </c>
      <c r="BI79" s="278">
        <f>SUMIFS('B4-1销售回款【输入】'!BL$4:BL$123,'B4-1销售回款【输入】'!$C$4:$C$123,$C79,'B4-1销售回款【输入】'!$D$4:$D$123,$D79,'B4-1销售回款【输入】'!$E$4:$E$123,$E79,'B4-1销售回款【输入】'!$J$4:$J$123,$F79)</f>
        <v>0</v>
      </c>
      <c r="BJ79" s="278">
        <f>SUMIFS('B4-1销售回款【输入】'!BM$4:BM$123,'B4-1销售回款【输入】'!$C$4:$C$123,$C79,'B4-1销售回款【输入】'!$D$4:$D$123,$D79,'B4-1销售回款【输入】'!$E$4:$E$123,$E79,'B4-1销售回款【输入】'!$J$4:$J$123,$F79)</f>
        <v>0</v>
      </c>
      <c r="BK79" s="278">
        <f>SUMIFS('B4-1销售回款【输入】'!BN$4:BN$123,'B4-1销售回款【输入】'!$C$4:$C$123,$C79,'B4-1销售回款【输入】'!$D$4:$D$123,$D79,'B4-1销售回款【输入】'!$E$4:$E$123,$E79,'B4-1销售回款【输入】'!$J$4:$J$123,$F79)</f>
        <v>0</v>
      </c>
      <c r="BL79" s="278">
        <f>SUMIFS('B4-1销售回款【输入】'!BO$4:BO$123,'B4-1销售回款【输入】'!$C$4:$C$123,$C79,'B4-1销售回款【输入】'!$D$4:$D$123,$D79,'B4-1销售回款【输入】'!$E$4:$E$123,$E79,'B4-1销售回款【输入】'!$J$4:$J$123,$F79)</f>
        <v>0</v>
      </c>
      <c r="BM79" s="278">
        <f>SUMIFS('B4-1销售回款【输入】'!BP$4:BP$123,'B4-1销售回款【输入】'!$C$4:$C$123,$C79,'B4-1销售回款【输入】'!$D$4:$D$123,$D79,'B4-1销售回款【输入】'!$E$4:$E$123,$E79,'B4-1销售回款【输入】'!$J$4:$J$123,$F79)</f>
        <v>0</v>
      </c>
      <c r="BN79" s="278">
        <f>SUMIFS('B4-1销售回款【输入】'!BQ$4:BQ$123,'B4-1销售回款【输入】'!$C$4:$C$123,$C79,'B4-1销售回款【输入】'!$D$4:$D$123,$D79,'B4-1销售回款【输入】'!$E$4:$E$123,$E79,'B4-1销售回款【输入】'!$J$4:$J$123,$F79)</f>
        <v>0</v>
      </c>
      <c r="BO79" s="278">
        <f>SUMIFS('B4-1销售回款【输入】'!BR$4:BR$123,'B4-1销售回款【输入】'!$C$4:$C$123,$C79,'B4-1销售回款【输入】'!$D$4:$D$123,$D79,'B4-1销售回款【输入】'!$E$4:$E$123,$E79,'B4-1销售回款【输入】'!$J$4:$J$123,$F79)</f>
        <v>0</v>
      </c>
      <c r="BP79" s="278">
        <f>SUMIFS('B4-1销售回款【输入】'!BS$4:BS$123,'B4-1销售回款【输入】'!$C$4:$C$123,$C79,'B4-1销售回款【输入】'!$D$4:$D$123,$D79,'B4-1销售回款【输入】'!$E$4:$E$123,$E79,'B4-1销售回款【输入】'!$J$4:$J$123,$F79)</f>
        <v>0</v>
      </c>
      <c r="BQ79" s="278">
        <f>SUMIFS('B4-1销售回款【输入】'!BT$4:BT$123,'B4-1销售回款【输入】'!$C$4:$C$123,$C79,'B4-1销售回款【输入】'!$D$4:$D$123,$D79,'B4-1销售回款【输入】'!$E$4:$E$123,$E79,'B4-1销售回款【输入】'!$J$4:$J$123,$F79)</f>
        <v>0</v>
      </c>
      <c r="BR79" s="278">
        <f>SUMIFS('B4-1销售回款【输入】'!BU$4:BU$123,'B4-1销售回款【输入】'!$C$4:$C$123,$C79,'B4-1销售回款【输入】'!$D$4:$D$123,$D79,'B4-1销售回款【输入】'!$E$4:$E$123,$E79,'B4-1销售回款【输入】'!$J$4:$J$123,$F79)</f>
        <v>0</v>
      </c>
      <c r="BS79" s="278">
        <f>SUMIFS('B4-1销售回款【输入】'!BV$4:BV$123,'B4-1销售回款【输入】'!$C$4:$C$123,$C79,'B4-1销售回款【输入】'!$D$4:$D$123,$D79,'B4-1销售回款【输入】'!$E$4:$E$123,$E79,'B4-1销售回款【输入】'!$J$4:$J$123,$F79)</f>
        <v>0</v>
      </c>
      <c r="BT79" s="278">
        <f>SUMIFS('B4-1销售回款【输入】'!BW$4:BW$123,'B4-1销售回款【输入】'!$C$4:$C$123,$C79,'B4-1销售回款【输入】'!$D$4:$D$123,$D79,'B4-1销售回款【输入】'!$E$4:$E$123,$E79,'B4-1销售回款【输入】'!$J$4:$J$123,$F79)</f>
        <v>0</v>
      </c>
      <c r="BU79" s="278">
        <f>SUMIFS('B4-1销售回款【输入】'!BX$4:BX$123,'B4-1销售回款【输入】'!$C$4:$C$123,$C79,'B4-1销售回款【输入】'!$D$4:$D$123,$D79,'B4-1销售回款【输入】'!$E$4:$E$123,$E79,'B4-1销售回款【输入】'!$J$4:$J$123,$F79)</f>
        <v>0</v>
      </c>
      <c r="BV79" s="278">
        <f>SUMIFS('B4-1销售回款【输入】'!BY$4:BY$123,'B4-1销售回款【输入】'!$C$4:$C$123,$C79,'B4-1销售回款【输入】'!$D$4:$D$123,$D79,'B4-1销售回款【输入】'!$E$4:$E$123,$E79,'B4-1销售回款【输入】'!$J$4:$J$123,$F79)</f>
        <v>0</v>
      </c>
      <c r="BW79" s="278">
        <f>SUMIFS('B4-1销售回款【输入】'!BZ$4:BZ$123,'B4-1销售回款【输入】'!$C$4:$C$123,$C79,'B4-1销售回款【输入】'!$D$4:$D$123,$D79,'B4-1销售回款【输入】'!$E$4:$E$123,$E79,'B4-1销售回款【输入】'!$J$4:$J$123,$F79)</f>
        <v>0</v>
      </c>
      <c r="BX79" s="278">
        <f>SUMIFS('B4-1销售回款【输入】'!CA$4:CA$123,'B4-1销售回款【输入】'!$C$4:$C$123,$C79,'B4-1销售回款【输入】'!$D$4:$D$123,$D79,'B4-1销售回款【输入】'!$E$4:$E$123,$E79,'B4-1销售回款【输入】'!$J$4:$J$123,$F79)</f>
        <v>0</v>
      </c>
      <c r="BY79" s="278">
        <f>SUMIFS('B4-1销售回款【输入】'!CB$4:CB$123,'B4-1销售回款【输入】'!$C$4:$C$123,$C79,'B4-1销售回款【输入】'!$D$4:$D$123,$D79,'B4-1销售回款【输入】'!$E$4:$E$123,$E79,'B4-1销售回款【输入】'!$J$4:$J$123,$F79)</f>
        <v>0</v>
      </c>
      <c r="BZ79" s="278">
        <f>SUMIFS('B4-1销售回款【输入】'!CC$4:CC$123,'B4-1销售回款【输入】'!$C$4:$C$123,$C79,'B4-1销售回款【输入】'!$D$4:$D$123,$D79,'B4-1销售回款【输入】'!$E$4:$E$123,$E79,'B4-1销售回款【输入】'!$J$4:$J$123,$F79)</f>
        <v>0</v>
      </c>
      <c r="CA79" s="278">
        <f>SUMIFS('B4-1销售回款【输入】'!CD$4:CD$123,'B4-1销售回款【输入】'!$C$4:$C$123,$C79,'B4-1销售回款【输入】'!$D$4:$D$123,$D79,'B4-1销售回款【输入】'!$E$4:$E$123,$E79,'B4-1销售回款【输入】'!$J$4:$J$123,$F79)</f>
        <v>0</v>
      </c>
      <c r="CB79" s="278">
        <f>SUMIFS('B4-1销售回款【输入】'!CE$4:CE$123,'B4-1销售回款【输入】'!$C$4:$C$123,$C79,'B4-1销售回款【输入】'!$D$4:$D$123,$D79,'B4-1销售回款【输入】'!$E$4:$E$123,$E79,'B4-1销售回款【输入】'!$J$4:$J$123,$F79)</f>
        <v>0</v>
      </c>
      <c r="CC79" s="278">
        <f>SUMIFS('B4-1销售回款【输入】'!CF$4:CF$123,'B4-1销售回款【输入】'!$C$4:$C$123,$C79,'B4-1销售回款【输入】'!$D$4:$D$123,$D79,'B4-1销售回款【输入】'!$E$4:$E$123,$E79,'B4-1销售回款【输入】'!$J$4:$J$123,$F79)</f>
        <v>0</v>
      </c>
      <c r="CD79" s="278">
        <f>SUMIFS('B4-1销售回款【输入】'!CG$4:CG$123,'B4-1销售回款【输入】'!$C$4:$C$123,$C79,'B4-1销售回款【输入】'!$D$4:$D$123,$D79,'B4-1销售回款【输入】'!$E$4:$E$123,$E79,'B4-1销售回款【输入】'!$J$4:$J$123,$F79)</f>
        <v>0</v>
      </c>
      <c r="CE79" s="278">
        <f>SUMIFS('B4-1销售回款【输入】'!CH$4:CH$123,'B4-1销售回款【输入】'!$C$4:$C$123,$C79,'B4-1销售回款【输入】'!$D$4:$D$123,$D79,'B4-1销售回款【输入】'!$E$4:$E$123,$E79,'B4-1销售回款【输入】'!$J$4:$J$123,$F79)</f>
        <v>0</v>
      </c>
      <c r="CF79" s="278">
        <f>SUMIFS('B4-1销售回款【输入】'!CI$4:CI$123,'B4-1销售回款【输入】'!$C$4:$C$123,$C79,'B4-1销售回款【输入】'!$D$4:$D$123,$D79,'B4-1销售回款【输入】'!$E$4:$E$123,$E79,'B4-1销售回款【输入】'!$J$4:$J$123,$F79)</f>
        <v>0</v>
      </c>
      <c r="CG79" s="278">
        <f>SUMIFS('B4-1销售回款【输入】'!CJ$4:CJ$123,'B4-1销售回款【输入】'!$C$4:$C$123,$C79,'B4-1销售回款【输入】'!$D$4:$D$123,$D79,'B4-1销售回款【输入】'!$E$4:$E$123,$E79,'B4-1销售回款【输入】'!$J$4:$J$123,$F79)</f>
        <v>0</v>
      </c>
      <c r="CH79" s="278">
        <f>SUMIFS('B4-1销售回款【输入】'!CK$4:CK$123,'B4-1销售回款【输入】'!$C$4:$C$123,$C79,'B4-1销售回款【输入】'!$D$4:$D$123,$D79,'B4-1销售回款【输入】'!$E$4:$E$123,$E79,'B4-1销售回款【输入】'!$J$4:$J$123,$F79)</f>
        <v>0</v>
      </c>
      <c r="CI79" s="278">
        <f>SUMIFS('B4-1销售回款【输入】'!CL$4:CL$123,'B4-1销售回款【输入】'!$C$4:$C$123,$C79,'B4-1销售回款【输入】'!$D$4:$D$123,$D79,'B4-1销售回款【输入】'!$E$4:$E$123,$E79,'B4-1销售回款【输入】'!$J$4:$J$123,$F79)</f>
        <v>0</v>
      </c>
      <c r="CJ79" s="278">
        <f>SUMIFS('B4-1销售回款【输入】'!CM$4:CM$123,'B4-1销售回款【输入】'!$C$4:$C$123,$C79,'B4-1销售回款【输入】'!$D$4:$D$123,$D79,'B4-1销售回款【输入】'!$E$4:$E$123,$E79,'B4-1销售回款【输入】'!$J$4:$J$123,$F79)</f>
        <v>0</v>
      </c>
      <c r="CK79" s="278">
        <f>SUMIFS('B4-1销售回款【输入】'!CN$4:CN$123,'B4-1销售回款【输入】'!$C$4:$C$123,$C79,'B4-1销售回款【输入】'!$D$4:$D$123,$D79,'B4-1销售回款【输入】'!$E$4:$E$123,$E79,'B4-1销售回款【输入】'!$J$4:$J$123,$F79)</f>
        <v>0</v>
      </c>
      <c r="CL79" s="278">
        <f>SUMIFS('B4-1销售回款【输入】'!CO$4:CO$123,'B4-1销售回款【输入】'!$C$4:$C$123,$C79,'B4-1销售回款【输入】'!$D$4:$D$123,$D79,'B4-1销售回款【输入】'!$E$4:$E$123,$E79,'B4-1销售回款【输入】'!$J$4:$J$123,$F79)</f>
        <v>0</v>
      </c>
      <c r="CM79" s="278">
        <f>SUMIFS('B4-1销售回款【输入】'!CP$4:CP$123,'B4-1销售回款【输入】'!$C$4:$C$123,$C79,'B4-1销售回款【输入】'!$D$4:$D$123,$D79,'B4-1销售回款【输入】'!$E$4:$E$123,$E79,'B4-1销售回款【输入】'!$J$4:$J$123,$F79)</f>
        <v>0</v>
      </c>
      <c r="CN79" s="278">
        <f>SUMIFS('B4-1销售回款【输入】'!CQ$4:CQ$123,'B4-1销售回款【输入】'!$C$4:$C$123,$C79,'B4-1销售回款【输入】'!$D$4:$D$123,$D79,'B4-1销售回款【输入】'!$E$4:$E$123,$E79,'B4-1销售回款【输入】'!$J$4:$J$123,$F79)</f>
        <v>0</v>
      </c>
      <c r="CO79" s="278">
        <f>SUMIFS('B4-1销售回款【输入】'!CR$4:CR$123,'B4-1销售回款【输入】'!$C$4:$C$123,$C79,'B4-1销售回款【输入】'!$D$4:$D$123,$D79,'B4-1销售回款【输入】'!$E$4:$E$123,$E79,'B4-1销售回款【输入】'!$J$4:$J$123,$F79)</f>
        <v>0</v>
      </c>
      <c r="CP79" s="278">
        <f>SUMIFS('B4-1销售回款【输入】'!CS$4:CS$123,'B4-1销售回款【输入】'!$C$4:$C$123,$C79,'B4-1销售回款【输入】'!$D$4:$D$123,$D79,'B4-1销售回款【输入】'!$E$4:$E$123,$E79,'B4-1销售回款【输入】'!$J$4:$J$123,$F79)</f>
        <v>0</v>
      </c>
      <c r="CQ79" s="278">
        <f>SUMIFS('B4-1销售回款【输入】'!CT$4:CT$123,'B4-1销售回款【输入】'!$C$4:$C$123,$C79,'B4-1销售回款【输入】'!$D$4:$D$123,$D79,'B4-1销售回款【输入】'!$E$4:$E$123,$E79,'B4-1销售回款【输入】'!$J$4:$J$123,$F79)</f>
        <v>0</v>
      </c>
      <c r="CR79" s="278">
        <f>SUMIFS('B4-1销售回款【输入】'!CU$4:CU$123,'B4-1销售回款【输入】'!$C$4:$C$123,$C79,'B4-1销售回款【输入】'!$D$4:$D$123,$D79,'B4-1销售回款【输入】'!$E$4:$E$123,$E79,'B4-1销售回款【输入】'!$J$4:$J$123,$F79)</f>
        <v>0</v>
      </c>
      <c r="CS79" s="278">
        <f>SUMIFS('B4-1销售回款【输入】'!CV$4:CV$123,'B4-1销售回款【输入】'!$C$4:$C$123,$C79,'B4-1销售回款【输入】'!$D$4:$D$123,$D79,'B4-1销售回款【输入】'!$E$4:$E$123,$E79,'B4-1销售回款【输入】'!$J$4:$J$123,$F79)</f>
        <v>0</v>
      </c>
      <c r="CT79" s="278">
        <f>SUMIFS('B4-1销售回款【输入】'!CW$4:CW$123,'B4-1销售回款【输入】'!$C$4:$C$123,$C79,'B4-1销售回款【输入】'!$D$4:$D$123,$D79,'B4-1销售回款【输入】'!$E$4:$E$123,$E79,'B4-1销售回款【输入】'!$J$4:$J$123,$F79)</f>
        <v>0</v>
      </c>
      <c r="CU79" s="278">
        <f>SUMIFS('B4-1销售回款【输入】'!CX$4:CX$123,'B4-1销售回款【输入】'!$C$4:$C$123,$C79,'B4-1销售回款【输入】'!$D$4:$D$123,$D79,'B4-1销售回款【输入】'!$E$4:$E$123,$E79,'B4-1销售回款【输入】'!$J$4:$J$123,$F79)</f>
        <v>0</v>
      </c>
      <c r="CV79" s="278">
        <f>SUMIFS('B4-1销售回款【输入】'!CY$4:CY$123,'B4-1销售回款【输入】'!$C$4:$C$123,$C79,'B4-1销售回款【输入】'!$D$4:$D$123,$D79,'B4-1销售回款【输入】'!$E$4:$E$123,$E79,'B4-1销售回款【输入】'!$J$4:$J$123,$F79)</f>
        <v>0</v>
      </c>
      <c r="CW79" s="278">
        <f>SUMIFS('B4-1销售回款【输入】'!CZ$4:CZ$123,'B4-1销售回款【输入】'!$C$4:$C$123,$C79,'B4-1销售回款【输入】'!$D$4:$D$123,$D79,'B4-1销售回款【输入】'!$E$4:$E$123,$E79,'B4-1销售回款【输入】'!$J$4:$J$123,$F79)</f>
        <v>0</v>
      </c>
      <c r="CX79" s="278">
        <f>SUMIFS('B4-1销售回款【输入】'!DA$4:DA$123,'B4-1销售回款【输入】'!$C$4:$C$123,$C79,'B4-1销售回款【输入】'!$D$4:$D$123,$D79,'B4-1销售回款【输入】'!$E$4:$E$123,$E79,'B4-1销售回款【输入】'!$J$4:$J$123,$F79)</f>
        <v>0</v>
      </c>
      <c r="CY79" s="278">
        <f>SUMIFS('B4-1销售回款【输入】'!DB$4:DB$123,'B4-1销售回款【输入】'!$C$4:$C$123,$C79,'B4-1销售回款【输入】'!$D$4:$D$123,$D79,'B4-1销售回款【输入】'!$E$4:$E$123,$E79,'B4-1销售回款【输入】'!$J$4:$J$123,$F79)</f>
        <v>0</v>
      </c>
      <c r="CZ79" s="278">
        <f>SUMIFS('B4-1销售回款【输入】'!DC$4:DC$123,'B4-1销售回款【输入】'!$C$4:$C$123,$C79,'B4-1销售回款【输入】'!$D$4:$D$123,$D79,'B4-1销售回款【输入】'!$E$4:$E$123,$E79,'B4-1销售回款【输入】'!$J$4:$J$123,$F79)</f>
        <v>0</v>
      </c>
      <c r="DA79" s="278">
        <f>SUMIFS('B4-1销售回款【输入】'!DD$4:DD$123,'B4-1销售回款【输入】'!$C$4:$C$123,$C79,'B4-1销售回款【输入】'!$D$4:$D$123,$D79,'B4-1销售回款【输入】'!$E$4:$E$123,$E79,'B4-1销售回款【输入】'!$J$4:$J$123,$F79)</f>
        <v>0</v>
      </c>
      <c r="DB79" s="278">
        <f>SUMIFS('B4-1销售回款【输入】'!DE$4:DE$123,'B4-1销售回款【输入】'!$C$4:$C$123,$C79,'B4-1销售回款【输入】'!$D$4:$D$123,$D79,'B4-1销售回款【输入】'!$E$4:$E$123,$E79,'B4-1销售回款【输入】'!$J$4:$J$123,$F79)</f>
        <v>0</v>
      </c>
      <c r="DC79" s="278">
        <f>SUMIFS('B4-1销售回款【输入】'!DF$4:DF$123,'B4-1销售回款【输入】'!$C$4:$C$123,$C79,'B4-1销售回款【输入】'!$D$4:$D$123,$D79,'B4-1销售回款【输入】'!$E$4:$E$123,$E79,'B4-1销售回款【输入】'!$J$4:$J$123,$F79)</f>
        <v>0</v>
      </c>
      <c r="DD79" s="278">
        <f>SUMIFS('B4-1销售回款【输入】'!DG$4:DG$123,'B4-1销售回款【输入】'!$C$4:$C$123,$C79,'B4-1销售回款【输入】'!$D$4:$D$123,$D79,'B4-1销售回款【输入】'!$E$4:$E$123,$E79,'B4-1销售回款【输入】'!$J$4:$J$123,$F79)</f>
        <v>0</v>
      </c>
      <c r="DE79" s="278">
        <f>SUMIFS('B4-1销售回款【输入】'!DH$4:DH$123,'B4-1销售回款【输入】'!$C$4:$C$123,$C79,'B4-1销售回款【输入】'!$D$4:$D$123,$D79,'B4-1销售回款【输入】'!$E$4:$E$123,$E79,'B4-1销售回款【输入】'!$J$4:$J$123,$F79)</f>
        <v>0</v>
      </c>
      <c r="DF79" s="278">
        <f>SUMIFS('B4-1销售回款【输入】'!DI$4:DI$123,'B4-1销售回款【输入】'!$C$4:$C$123,$C79,'B4-1销售回款【输入】'!$D$4:$D$123,$D79,'B4-1销售回款【输入】'!$E$4:$E$123,$E79,'B4-1销售回款【输入】'!$J$4:$J$123,$F79)</f>
        <v>0</v>
      </c>
      <c r="DG79" s="278">
        <f>SUMIFS('B4-1销售回款【输入】'!DJ$4:DJ$123,'B4-1销售回款【输入】'!$C$4:$C$123,$C79,'B4-1销售回款【输入】'!$D$4:$D$123,$D79,'B4-1销售回款【输入】'!$E$4:$E$123,$E79,'B4-1销售回款【输入】'!$J$4:$J$123,$F79)</f>
        <v>0</v>
      </c>
      <c r="DH79" s="278">
        <f>SUMIFS('B4-1销售回款【输入】'!DK$4:DK$123,'B4-1销售回款【输入】'!$C$4:$C$123,$C79,'B4-1销售回款【输入】'!$D$4:$D$123,$D79,'B4-1销售回款【输入】'!$E$4:$E$123,$E79,'B4-1销售回款【输入】'!$J$4:$J$123,$F79)</f>
        <v>0</v>
      </c>
      <c r="DI79" s="278">
        <f>SUMIFS('B4-1销售回款【输入】'!DL$4:DL$123,'B4-1销售回款【输入】'!$C$4:$C$123,$C79,'B4-1销售回款【输入】'!$D$4:$D$123,$D79,'B4-1销售回款【输入】'!$E$4:$E$123,$E79,'B4-1销售回款【输入】'!$J$4:$J$123,$F79)</f>
        <v>0</v>
      </c>
      <c r="DJ79" s="278">
        <f>SUMIFS('B4-1销售回款【输入】'!DM$4:DM$123,'B4-1销售回款【输入】'!$C$4:$C$123,$C79,'B4-1销售回款【输入】'!$D$4:$D$123,$D79,'B4-1销售回款【输入】'!$E$4:$E$123,$E79,'B4-1销售回款【输入】'!$J$4:$J$123,$F79)</f>
        <v>0</v>
      </c>
      <c r="DK79" s="278">
        <f>SUMIFS('B4-1销售回款【输入】'!DN$4:DN$123,'B4-1销售回款【输入】'!$C$4:$C$123,$C79,'B4-1销售回款【输入】'!$D$4:$D$123,$D79,'B4-1销售回款【输入】'!$E$4:$E$123,$E79,'B4-1销售回款【输入】'!$J$4:$J$123,$F79)</f>
        <v>0</v>
      </c>
      <c r="DL79" s="278">
        <f>SUMIFS('B4-1销售回款【输入】'!DO$4:DO$123,'B4-1销售回款【输入】'!$C$4:$C$123,$C79,'B4-1销售回款【输入】'!$D$4:$D$123,$D79,'B4-1销售回款【输入】'!$E$4:$E$123,$E79,'B4-1销售回款【输入】'!$J$4:$J$123,$F79)</f>
        <v>0</v>
      </c>
      <c r="DM79" s="278">
        <f>SUMIFS('B4-1销售回款【输入】'!DP$4:DP$123,'B4-1销售回款【输入】'!$C$4:$C$123,$C79,'B4-1销售回款【输入】'!$D$4:$D$123,$D79,'B4-1销售回款【输入】'!$E$4:$E$123,$E79,'B4-1销售回款【输入】'!$J$4:$J$123,$F79)</f>
        <v>0</v>
      </c>
      <c r="DN79" s="278">
        <f>SUMIFS('B4-1销售回款【输入】'!DQ$4:DQ$123,'B4-1销售回款【输入】'!$C$4:$C$123,$C79,'B4-1销售回款【输入】'!$D$4:$D$123,$D79,'B4-1销售回款【输入】'!$E$4:$E$123,$E79,'B4-1销售回款【输入】'!$J$4:$J$123,$F79)</f>
        <v>0</v>
      </c>
      <c r="DO79" s="278">
        <f>SUMIFS('B4-1销售回款【输入】'!DR$4:DR$123,'B4-1销售回款【输入】'!$C$4:$C$123,$C79,'B4-1销售回款【输入】'!$D$4:$D$123,$D79,'B4-1销售回款【输入】'!$E$4:$E$123,$E79,'B4-1销售回款【输入】'!$J$4:$J$123,$F79)</f>
        <v>0</v>
      </c>
      <c r="DP79" s="278">
        <f>SUMIFS('B4-1销售回款【输入】'!DS$4:DS$123,'B4-1销售回款【输入】'!$C$4:$C$123,$C79,'B4-1销售回款【输入】'!$D$4:$D$123,$D79,'B4-1销售回款【输入】'!$E$4:$E$123,$E79,'B4-1销售回款【输入】'!$J$4:$J$123,$F79)</f>
        <v>0</v>
      </c>
      <c r="DQ79" s="278">
        <f>SUMIFS('B4-1销售回款【输入】'!DT$4:DT$123,'B4-1销售回款【输入】'!$C$4:$C$123,$C79,'B4-1销售回款【输入】'!$D$4:$D$123,$D79,'B4-1销售回款【输入】'!$E$4:$E$123,$E79,'B4-1销售回款【输入】'!$J$4:$J$123,$F79)</f>
        <v>0</v>
      </c>
      <c r="DR79" s="278">
        <f>SUMIFS('B4-1销售回款【输入】'!DU$4:DU$123,'B4-1销售回款【输入】'!$C$4:$C$123,$C79,'B4-1销售回款【输入】'!$D$4:$D$123,$D79,'B4-1销售回款【输入】'!$E$4:$E$123,$E79,'B4-1销售回款【输入】'!$J$4:$J$123,$F79)</f>
        <v>0</v>
      </c>
      <c r="DS79" s="278">
        <f>SUMIFS('B4-1销售回款【输入】'!DV$4:DV$123,'B4-1销售回款【输入】'!$C$4:$C$123,$C79,'B4-1销售回款【输入】'!$D$4:$D$123,$D79,'B4-1销售回款【输入】'!$E$4:$E$123,$E79,'B4-1销售回款【输入】'!$J$4:$J$123,$F79)</f>
        <v>0</v>
      </c>
      <c r="DT79" s="278">
        <f>SUMIFS('B4-1销售回款【输入】'!DW$4:DW$123,'B4-1销售回款【输入】'!$C$4:$C$123,$C79,'B4-1销售回款【输入】'!$D$4:$D$123,$D79,'B4-1销售回款【输入】'!$E$4:$E$123,$E79,'B4-1销售回款【输入】'!$J$4:$J$123,$F79)</f>
        <v>0</v>
      </c>
      <c r="DU79" s="278">
        <f>SUMIFS('B4-1销售回款【输入】'!DX$4:DX$123,'B4-1销售回款【输入】'!$C$4:$C$123,$C79,'B4-1销售回款【输入】'!$D$4:$D$123,$D79,'B4-1销售回款【输入】'!$E$4:$E$123,$E79,'B4-1销售回款【输入】'!$J$4:$J$123,$F79)</f>
        <v>0</v>
      </c>
      <c r="DV79" s="278">
        <f>SUMIFS('B4-1销售回款【输入】'!DY$4:DY$123,'B4-1销售回款【输入】'!$C$4:$C$123,$C79,'B4-1销售回款【输入】'!$D$4:$D$123,$D79,'B4-1销售回款【输入】'!$E$4:$E$123,$E79,'B4-1销售回款【输入】'!$J$4:$J$123,$F79)</f>
        <v>0</v>
      </c>
      <c r="DW79" s="278">
        <f>SUMIFS('B4-1销售回款【输入】'!DZ$4:DZ$123,'B4-1销售回款【输入】'!$C$4:$C$123,$C79,'B4-1销售回款【输入】'!$D$4:$D$123,$D79,'B4-1销售回款【输入】'!$E$4:$E$123,$E79,'B4-1销售回款【输入】'!$J$4:$J$123,$F79)</f>
        <v>0</v>
      </c>
      <c r="DX79" s="278">
        <f>SUMIFS('B4-1销售回款【输入】'!EA$4:EA$123,'B4-1销售回款【输入】'!$C$4:$C$123,$C79,'B4-1销售回款【输入】'!$D$4:$D$123,$D79,'B4-1销售回款【输入】'!$E$4:$E$123,$E79,'B4-1销售回款【输入】'!$J$4:$J$123,$F79)</f>
        <v>0</v>
      </c>
      <c r="DY79" s="278">
        <f>SUMIFS('B4-1销售回款【输入】'!EB$4:EB$123,'B4-1销售回款【输入】'!$C$4:$C$123,$C79,'B4-1销售回款【输入】'!$D$4:$D$123,$D79,'B4-1销售回款【输入】'!$E$4:$E$123,$E79,'B4-1销售回款【输入】'!$J$4:$J$123,$F79)</f>
        <v>0</v>
      </c>
      <c r="DZ79" s="278">
        <f>SUMIFS('B4-1销售回款【输入】'!EC$4:EC$123,'B4-1销售回款【输入】'!$C$4:$C$123,$C79,'B4-1销售回款【输入】'!$D$4:$D$123,$D79,'B4-1销售回款【输入】'!$E$4:$E$123,$E79,'B4-1销售回款【输入】'!$J$4:$J$123,$F79)</f>
        <v>0</v>
      </c>
      <c r="EA79" s="278">
        <f>SUMIFS('B4-1销售回款【输入】'!ED$4:ED$123,'B4-1销售回款【输入】'!$C$4:$C$123,$C79,'B4-1销售回款【输入】'!$D$4:$D$123,$D79,'B4-1销售回款【输入】'!$E$4:$E$123,$E79,'B4-1销售回款【输入】'!$J$4:$J$123,$F79)</f>
        <v>0</v>
      </c>
      <c r="EB79" s="278">
        <f>SUMIFS('B4-1销售回款【输入】'!EE$4:EE$123,'B4-1销售回款【输入】'!$C$4:$C$123,$C79,'B4-1销售回款【输入】'!$D$4:$D$123,$D79,'B4-1销售回款【输入】'!$E$4:$E$123,$E79,'B4-1销售回款【输入】'!$J$4:$J$123,$F79)</f>
        <v>0</v>
      </c>
      <c r="EC79" s="278">
        <f>SUMIFS('B4-1销售回款【输入】'!EF$4:EF$123,'B4-1销售回款【输入】'!$C$4:$C$123,$C79,'B4-1销售回款【输入】'!$D$4:$D$123,$D79,'B4-1销售回款【输入】'!$E$4:$E$123,$E79,'B4-1销售回款【输入】'!$J$4:$J$123,$F79)</f>
        <v>0</v>
      </c>
      <c r="ED79" s="280">
        <f>SUMIFS('B4-1销售回款【输入】'!EG$4:EG$123,'B4-1销售回款【输入】'!$C$4:$C$123,$C79,'B4-1销售回款【输入】'!$D$4:$D$123,$D79,'B4-1销售回款【输入】'!$E$4:$E$123,$E79,'B4-1销售回款【输入】'!$J$4:$J$123,$F79)</f>
        <v>0</v>
      </c>
    </row>
    <row r="80" spans="2:134" ht="16.05" customHeight="1" x14ac:dyDescent="0.25">
      <c r="B80" s="1043" t="str">
        <f>B79</f>
        <v/>
      </c>
      <c r="C80" s="159" t="str">
        <f>C79</f>
        <v/>
      </c>
      <c r="D80" s="159" t="str">
        <f t="shared" si="939"/>
        <v/>
      </c>
      <c r="E80" s="159" t="str">
        <f t="shared" si="939"/>
        <v/>
      </c>
      <c r="F80" s="149" t="s">
        <v>347</v>
      </c>
      <c r="G80" s="171" t="s">
        <v>353</v>
      </c>
      <c r="H80" s="992">
        <f>SUMIFS('B4-1销售回款【输入】'!L$4:L$123,'B4-1销售回款【输入】'!$C$4:$C$123,$C80,'B4-1销售回款【输入】'!$D$4:$D$123,$D80,'B4-1销售回款【输入】'!$E$4:$E$123,$E80,'B4-1销售回款【输入】'!$J$4:$J$123,$F80)</f>
        <v>0</v>
      </c>
      <c r="I80" s="282">
        <f t="shared" ref="I80:I82" si="1194">J80-H80</f>
        <v>0</v>
      </c>
      <c r="J80" s="985">
        <f>SUM(V80:ED80)</f>
        <v>0</v>
      </c>
      <c r="K80" s="460">
        <f ca="1">SUM(OFFSET(V80,,,1,MATCH('B1-基本信息'!$C$12,$V$3:$ED$3,1)))</f>
        <v>0</v>
      </c>
      <c r="L80" s="283">
        <f t="shared" ref="L80" si="1195">SUMIF($V$1:$ED$1,L$3,$V80:$ED80)</f>
        <v>0</v>
      </c>
      <c r="M80" s="282">
        <f t="shared" si="1193"/>
        <v>0</v>
      </c>
      <c r="N80" s="282">
        <f t="shared" si="1193"/>
        <v>0</v>
      </c>
      <c r="O80" s="282">
        <f t="shared" si="1193"/>
        <v>0</v>
      </c>
      <c r="P80" s="282">
        <f t="shared" si="1193"/>
        <v>0</v>
      </c>
      <c r="Q80" s="282">
        <f t="shared" si="1193"/>
        <v>0</v>
      </c>
      <c r="R80" s="282">
        <f t="shared" si="1193"/>
        <v>0</v>
      </c>
      <c r="S80" s="282">
        <f t="shared" si="1193"/>
        <v>0</v>
      </c>
      <c r="T80" s="282">
        <f t="shared" si="1193"/>
        <v>0</v>
      </c>
      <c r="U80" s="284">
        <f t="shared" si="1193"/>
        <v>0</v>
      </c>
      <c r="V80" s="285">
        <f>SUMIFS('B4-1销售回款【输入】'!Y$4:Y$123,'B4-1销售回款【输入】'!$C$4:$C$123,$C80,'B4-1销售回款【输入】'!$D$4:$D$123,$D80,'B4-1销售回款【输入】'!$E$4:$E$123,$E80,'B4-1销售回款【输入】'!$J$4:$J$123,$F80)</f>
        <v>0</v>
      </c>
      <c r="W80" s="282">
        <f>SUMIFS('B4-1销售回款【输入】'!Z$4:Z$123,'B4-1销售回款【输入】'!$C$4:$C$123,$C80,'B4-1销售回款【输入】'!$D$4:$D$123,$D80,'B4-1销售回款【输入】'!$E$4:$E$123,$E80,'B4-1销售回款【输入】'!$J$4:$J$123,$F80)</f>
        <v>0</v>
      </c>
      <c r="X80" s="282">
        <f>SUMIFS('B4-1销售回款【输入】'!AA$4:AA$123,'B4-1销售回款【输入】'!$C$4:$C$123,$C80,'B4-1销售回款【输入】'!$D$4:$D$123,$D80,'B4-1销售回款【输入】'!$E$4:$E$123,$E80,'B4-1销售回款【输入】'!$J$4:$J$123,$F80)</f>
        <v>0</v>
      </c>
      <c r="Y80" s="282">
        <f>SUMIFS('B4-1销售回款【输入】'!AB$4:AB$123,'B4-1销售回款【输入】'!$C$4:$C$123,$C80,'B4-1销售回款【输入】'!$D$4:$D$123,$D80,'B4-1销售回款【输入】'!$E$4:$E$123,$E80,'B4-1销售回款【输入】'!$J$4:$J$123,$F80)</f>
        <v>0</v>
      </c>
      <c r="Z80" s="282">
        <f>SUMIFS('B4-1销售回款【输入】'!AC$4:AC$123,'B4-1销售回款【输入】'!$C$4:$C$123,$C80,'B4-1销售回款【输入】'!$D$4:$D$123,$D80,'B4-1销售回款【输入】'!$E$4:$E$123,$E80,'B4-1销售回款【输入】'!$J$4:$J$123,$F80)</f>
        <v>0</v>
      </c>
      <c r="AA80" s="282">
        <f>SUMIFS('B4-1销售回款【输入】'!AD$4:AD$123,'B4-1销售回款【输入】'!$C$4:$C$123,$C80,'B4-1销售回款【输入】'!$D$4:$D$123,$D80,'B4-1销售回款【输入】'!$E$4:$E$123,$E80,'B4-1销售回款【输入】'!$J$4:$J$123,$F80)</f>
        <v>0</v>
      </c>
      <c r="AB80" s="282">
        <f>SUMIFS('B4-1销售回款【输入】'!AE$4:AE$123,'B4-1销售回款【输入】'!$C$4:$C$123,$C80,'B4-1销售回款【输入】'!$D$4:$D$123,$D80,'B4-1销售回款【输入】'!$E$4:$E$123,$E80,'B4-1销售回款【输入】'!$J$4:$J$123,$F80)</f>
        <v>0</v>
      </c>
      <c r="AC80" s="282">
        <f>SUMIFS('B4-1销售回款【输入】'!AF$4:AF$123,'B4-1销售回款【输入】'!$C$4:$C$123,$C80,'B4-1销售回款【输入】'!$D$4:$D$123,$D80,'B4-1销售回款【输入】'!$E$4:$E$123,$E80,'B4-1销售回款【输入】'!$J$4:$J$123,$F80)</f>
        <v>0</v>
      </c>
      <c r="AD80" s="282">
        <f>SUMIFS('B4-1销售回款【输入】'!AG$4:AG$123,'B4-1销售回款【输入】'!$C$4:$C$123,$C80,'B4-1销售回款【输入】'!$D$4:$D$123,$D80,'B4-1销售回款【输入】'!$E$4:$E$123,$E80,'B4-1销售回款【输入】'!$J$4:$J$123,$F80)</f>
        <v>0</v>
      </c>
      <c r="AE80" s="282">
        <f>SUMIFS('B4-1销售回款【输入】'!AH$4:AH$123,'B4-1销售回款【输入】'!$C$4:$C$123,$C80,'B4-1销售回款【输入】'!$D$4:$D$123,$D80,'B4-1销售回款【输入】'!$E$4:$E$123,$E80,'B4-1销售回款【输入】'!$J$4:$J$123,$F80)</f>
        <v>0</v>
      </c>
      <c r="AF80" s="282">
        <f>SUMIFS('B4-1销售回款【输入】'!AI$4:AI$123,'B4-1销售回款【输入】'!$C$4:$C$123,$C80,'B4-1销售回款【输入】'!$D$4:$D$123,$D80,'B4-1销售回款【输入】'!$E$4:$E$123,$E80,'B4-1销售回款【输入】'!$J$4:$J$123,$F80)</f>
        <v>0</v>
      </c>
      <c r="AG80" s="282">
        <f>SUMIFS('B4-1销售回款【输入】'!AJ$4:AJ$123,'B4-1销售回款【输入】'!$C$4:$C$123,$C80,'B4-1销售回款【输入】'!$D$4:$D$123,$D80,'B4-1销售回款【输入】'!$E$4:$E$123,$E80,'B4-1销售回款【输入】'!$J$4:$J$123,$F80)</f>
        <v>0</v>
      </c>
      <c r="AH80" s="282">
        <f>SUMIFS('B4-1销售回款【输入】'!AK$4:AK$123,'B4-1销售回款【输入】'!$C$4:$C$123,$C80,'B4-1销售回款【输入】'!$D$4:$D$123,$D80,'B4-1销售回款【输入】'!$E$4:$E$123,$E80,'B4-1销售回款【输入】'!$J$4:$J$123,$F80)</f>
        <v>0</v>
      </c>
      <c r="AI80" s="282">
        <f>SUMIFS('B4-1销售回款【输入】'!AL$4:AL$123,'B4-1销售回款【输入】'!$C$4:$C$123,$C80,'B4-1销售回款【输入】'!$D$4:$D$123,$D80,'B4-1销售回款【输入】'!$E$4:$E$123,$E80,'B4-1销售回款【输入】'!$J$4:$J$123,$F80)</f>
        <v>0</v>
      </c>
      <c r="AJ80" s="282">
        <f>SUMIFS('B4-1销售回款【输入】'!AM$4:AM$123,'B4-1销售回款【输入】'!$C$4:$C$123,$C80,'B4-1销售回款【输入】'!$D$4:$D$123,$D80,'B4-1销售回款【输入】'!$E$4:$E$123,$E80,'B4-1销售回款【输入】'!$J$4:$J$123,$F80)</f>
        <v>0</v>
      </c>
      <c r="AK80" s="282">
        <f>SUMIFS('B4-1销售回款【输入】'!AN$4:AN$123,'B4-1销售回款【输入】'!$C$4:$C$123,$C80,'B4-1销售回款【输入】'!$D$4:$D$123,$D80,'B4-1销售回款【输入】'!$E$4:$E$123,$E80,'B4-1销售回款【输入】'!$J$4:$J$123,$F80)</f>
        <v>0</v>
      </c>
      <c r="AL80" s="282">
        <f>SUMIFS('B4-1销售回款【输入】'!AO$4:AO$123,'B4-1销售回款【输入】'!$C$4:$C$123,$C80,'B4-1销售回款【输入】'!$D$4:$D$123,$D80,'B4-1销售回款【输入】'!$E$4:$E$123,$E80,'B4-1销售回款【输入】'!$J$4:$J$123,$F80)</f>
        <v>0</v>
      </c>
      <c r="AM80" s="282">
        <f>SUMIFS('B4-1销售回款【输入】'!AP$4:AP$123,'B4-1销售回款【输入】'!$C$4:$C$123,$C80,'B4-1销售回款【输入】'!$D$4:$D$123,$D80,'B4-1销售回款【输入】'!$E$4:$E$123,$E80,'B4-1销售回款【输入】'!$J$4:$J$123,$F80)</f>
        <v>0</v>
      </c>
      <c r="AN80" s="282">
        <f>SUMIFS('B4-1销售回款【输入】'!AQ$4:AQ$123,'B4-1销售回款【输入】'!$C$4:$C$123,$C80,'B4-1销售回款【输入】'!$D$4:$D$123,$D80,'B4-1销售回款【输入】'!$E$4:$E$123,$E80,'B4-1销售回款【输入】'!$J$4:$J$123,$F80)</f>
        <v>0</v>
      </c>
      <c r="AO80" s="282">
        <f>SUMIFS('B4-1销售回款【输入】'!AR$4:AR$123,'B4-1销售回款【输入】'!$C$4:$C$123,$C80,'B4-1销售回款【输入】'!$D$4:$D$123,$D80,'B4-1销售回款【输入】'!$E$4:$E$123,$E80,'B4-1销售回款【输入】'!$J$4:$J$123,$F80)</f>
        <v>0</v>
      </c>
      <c r="AP80" s="282">
        <f>SUMIFS('B4-1销售回款【输入】'!AS$4:AS$123,'B4-1销售回款【输入】'!$C$4:$C$123,$C80,'B4-1销售回款【输入】'!$D$4:$D$123,$D80,'B4-1销售回款【输入】'!$E$4:$E$123,$E80,'B4-1销售回款【输入】'!$J$4:$J$123,$F80)</f>
        <v>0</v>
      </c>
      <c r="AQ80" s="282">
        <f>SUMIFS('B4-1销售回款【输入】'!AT$4:AT$123,'B4-1销售回款【输入】'!$C$4:$C$123,$C80,'B4-1销售回款【输入】'!$D$4:$D$123,$D80,'B4-1销售回款【输入】'!$E$4:$E$123,$E80,'B4-1销售回款【输入】'!$J$4:$J$123,$F80)</f>
        <v>0</v>
      </c>
      <c r="AR80" s="282">
        <f>SUMIFS('B4-1销售回款【输入】'!AU$4:AU$123,'B4-1销售回款【输入】'!$C$4:$C$123,$C80,'B4-1销售回款【输入】'!$D$4:$D$123,$D80,'B4-1销售回款【输入】'!$E$4:$E$123,$E80,'B4-1销售回款【输入】'!$J$4:$J$123,$F80)</f>
        <v>0</v>
      </c>
      <c r="AS80" s="282">
        <f>SUMIFS('B4-1销售回款【输入】'!AV$4:AV$123,'B4-1销售回款【输入】'!$C$4:$C$123,$C80,'B4-1销售回款【输入】'!$D$4:$D$123,$D80,'B4-1销售回款【输入】'!$E$4:$E$123,$E80,'B4-1销售回款【输入】'!$J$4:$J$123,$F80)</f>
        <v>0</v>
      </c>
      <c r="AT80" s="282">
        <f>SUMIFS('B4-1销售回款【输入】'!AW$4:AW$123,'B4-1销售回款【输入】'!$C$4:$C$123,$C80,'B4-1销售回款【输入】'!$D$4:$D$123,$D80,'B4-1销售回款【输入】'!$E$4:$E$123,$E80,'B4-1销售回款【输入】'!$J$4:$J$123,$F80)</f>
        <v>0</v>
      </c>
      <c r="AU80" s="282">
        <f>SUMIFS('B4-1销售回款【输入】'!AX$4:AX$123,'B4-1销售回款【输入】'!$C$4:$C$123,$C80,'B4-1销售回款【输入】'!$D$4:$D$123,$D80,'B4-1销售回款【输入】'!$E$4:$E$123,$E80,'B4-1销售回款【输入】'!$J$4:$J$123,$F80)</f>
        <v>0</v>
      </c>
      <c r="AV80" s="282">
        <f>SUMIFS('B4-1销售回款【输入】'!AY$4:AY$123,'B4-1销售回款【输入】'!$C$4:$C$123,$C80,'B4-1销售回款【输入】'!$D$4:$D$123,$D80,'B4-1销售回款【输入】'!$E$4:$E$123,$E80,'B4-1销售回款【输入】'!$J$4:$J$123,$F80)</f>
        <v>0</v>
      </c>
      <c r="AW80" s="282">
        <f>SUMIFS('B4-1销售回款【输入】'!AZ$4:AZ$123,'B4-1销售回款【输入】'!$C$4:$C$123,$C80,'B4-1销售回款【输入】'!$D$4:$D$123,$D80,'B4-1销售回款【输入】'!$E$4:$E$123,$E80,'B4-1销售回款【输入】'!$J$4:$J$123,$F80)</f>
        <v>0</v>
      </c>
      <c r="AX80" s="282">
        <f>SUMIFS('B4-1销售回款【输入】'!BA$4:BA$123,'B4-1销售回款【输入】'!$C$4:$C$123,$C80,'B4-1销售回款【输入】'!$D$4:$D$123,$D80,'B4-1销售回款【输入】'!$E$4:$E$123,$E80,'B4-1销售回款【输入】'!$J$4:$J$123,$F80)</f>
        <v>0</v>
      </c>
      <c r="AY80" s="282">
        <f>SUMIFS('B4-1销售回款【输入】'!BB$4:BB$123,'B4-1销售回款【输入】'!$C$4:$C$123,$C80,'B4-1销售回款【输入】'!$D$4:$D$123,$D80,'B4-1销售回款【输入】'!$E$4:$E$123,$E80,'B4-1销售回款【输入】'!$J$4:$J$123,$F80)</f>
        <v>0</v>
      </c>
      <c r="AZ80" s="282">
        <f>SUMIFS('B4-1销售回款【输入】'!BC$4:BC$123,'B4-1销售回款【输入】'!$C$4:$C$123,$C80,'B4-1销售回款【输入】'!$D$4:$D$123,$D80,'B4-1销售回款【输入】'!$E$4:$E$123,$E80,'B4-1销售回款【输入】'!$J$4:$J$123,$F80)</f>
        <v>0</v>
      </c>
      <c r="BA80" s="282">
        <f>SUMIFS('B4-1销售回款【输入】'!BD$4:BD$123,'B4-1销售回款【输入】'!$C$4:$C$123,$C80,'B4-1销售回款【输入】'!$D$4:$D$123,$D80,'B4-1销售回款【输入】'!$E$4:$E$123,$E80,'B4-1销售回款【输入】'!$J$4:$J$123,$F80)</f>
        <v>0</v>
      </c>
      <c r="BB80" s="282">
        <f>SUMIFS('B4-1销售回款【输入】'!BE$4:BE$123,'B4-1销售回款【输入】'!$C$4:$C$123,$C80,'B4-1销售回款【输入】'!$D$4:$D$123,$D80,'B4-1销售回款【输入】'!$E$4:$E$123,$E80,'B4-1销售回款【输入】'!$J$4:$J$123,$F80)</f>
        <v>0</v>
      </c>
      <c r="BC80" s="282">
        <f>SUMIFS('B4-1销售回款【输入】'!BF$4:BF$123,'B4-1销售回款【输入】'!$C$4:$C$123,$C80,'B4-1销售回款【输入】'!$D$4:$D$123,$D80,'B4-1销售回款【输入】'!$E$4:$E$123,$E80,'B4-1销售回款【输入】'!$J$4:$J$123,$F80)</f>
        <v>0</v>
      </c>
      <c r="BD80" s="282">
        <f>SUMIFS('B4-1销售回款【输入】'!BG$4:BG$123,'B4-1销售回款【输入】'!$C$4:$C$123,$C80,'B4-1销售回款【输入】'!$D$4:$D$123,$D80,'B4-1销售回款【输入】'!$E$4:$E$123,$E80,'B4-1销售回款【输入】'!$J$4:$J$123,$F80)</f>
        <v>0</v>
      </c>
      <c r="BE80" s="282">
        <f>SUMIFS('B4-1销售回款【输入】'!BH$4:BH$123,'B4-1销售回款【输入】'!$C$4:$C$123,$C80,'B4-1销售回款【输入】'!$D$4:$D$123,$D80,'B4-1销售回款【输入】'!$E$4:$E$123,$E80,'B4-1销售回款【输入】'!$J$4:$J$123,$F80)</f>
        <v>0</v>
      </c>
      <c r="BF80" s="282">
        <f>SUMIFS('B4-1销售回款【输入】'!BI$4:BI$123,'B4-1销售回款【输入】'!$C$4:$C$123,$C80,'B4-1销售回款【输入】'!$D$4:$D$123,$D80,'B4-1销售回款【输入】'!$E$4:$E$123,$E80,'B4-1销售回款【输入】'!$J$4:$J$123,$F80)</f>
        <v>0</v>
      </c>
      <c r="BG80" s="282">
        <f>SUMIFS('B4-1销售回款【输入】'!BJ$4:BJ$123,'B4-1销售回款【输入】'!$C$4:$C$123,$C80,'B4-1销售回款【输入】'!$D$4:$D$123,$D80,'B4-1销售回款【输入】'!$E$4:$E$123,$E80,'B4-1销售回款【输入】'!$J$4:$J$123,$F80)</f>
        <v>0</v>
      </c>
      <c r="BH80" s="282">
        <f>SUMIFS('B4-1销售回款【输入】'!BK$4:BK$123,'B4-1销售回款【输入】'!$C$4:$C$123,$C80,'B4-1销售回款【输入】'!$D$4:$D$123,$D80,'B4-1销售回款【输入】'!$E$4:$E$123,$E80,'B4-1销售回款【输入】'!$J$4:$J$123,$F80)</f>
        <v>0</v>
      </c>
      <c r="BI80" s="282">
        <f>SUMIFS('B4-1销售回款【输入】'!BL$4:BL$123,'B4-1销售回款【输入】'!$C$4:$C$123,$C80,'B4-1销售回款【输入】'!$D$4:$D$123,$D80,'B4-1销售回款【输入】'!$E$4:$E$123,$E80,'B4-1销售回款【输入】'!$J$4:$J$123,$F80)</f>
        <v>0</v>
      </c>
      <c r="BJ80" s="282">
        <f>SUMIFS('B4-1销售回款【输入】'!BM$4:BM$123,'B4-1销售回款【输入】'!$C$4:$C$123,$C80,'B4-1销售回款【输入】'!$D$4:$D$123,$D80,'B4-1销售回款【输入】'!$E$4:$E$123,$E80,'B4-1销售回款【输入】'!$J$4:$J$123,$F80)</f>
        <v>0</v>
      </c>
      <c r="BK80" s="282">
        <f>SUMIFS('B4-1销售回款【输入】'!BN$4:BN$123,'B4-1销售回款【输入】'!$C$4:$C$123,$C80,'B4-1销售回款【输入】'!$D$4:$D$123,$D80,'B4-1销售回款【输入】'!$E$4:$E$123,$E80,'B4-1销售回款【输入】'!$J$4:$J$123,$F80)</f>
        <v>0</v>
      </c>
      <c r="BL80" s="282">
        <f>SUMIFS('B4-1销售回款【输入】'!BO$4:BO$123,'B4-1销售回款【输入】'!$C$4:$C$123,$C80,'B4-1销售回款【输入】'!$D$4:$D$123,$D80,'B4-1销售回款【输入】'!$E$4:$E$123,$E80,'B4-1销售回款【输入】'!$J$4:$J$123,$F80)</f>
        <v>0</v>
      </c>
      <c r="BM80" s="282">
        <f>SUMIFS('B4-1销售回款【输入】'!BP$4:BP$123,'B4-1销售回款【输入】'!$C$4:$C$123,$C80,'B4-1销售回款【输入】'!$D$4:$D$123,$D80,'B4-1销售回款【输入】'!$E$4:$E$123,$E80,'B4-1销售回款【输入】'!$J$4:$J$123,$F80)</f>
        <v>0</v>
      </c>
      <c r="BN80" s="282">
        <f>SUMIFS('B4-1销售回款【输入】'!BQ$4:BQ$123,'B4-1销售回款【输入】'!$C$4:$C$123,$C80,'B4-1销售回款【输入】'!$D$4:$D$123,$D80,'B4-1销售回款【输入】'!$E$4:$E$123,$E80,'B4-1销售回款【输入】'!$J$4:$J$123,$F80)</f>
        <v>0</v>
      </c>
      <c r="BO80" s="282">
        <f>SUMIFS('B4-1销售回款【输入】'!BR$4:BR$123,'B4-1销售回款【输入】'!$C$4:$C$123,$C80,'B4-1销售回款【输入】'!$D$4:$D$123,$D80,'B4-1销售回款【输入】'!$E$4:$E$123,$E80,'B4-1销售回款【输入】'!$J$4:$J$123,$F80)</f>
        <v>0</v>
      </c>
      <c r="BP80" s="282">
        <f>SUMIFS('B4-1销售回款【输入】'!BS$4:BS$123,'B4-1销售回款【输入】'!$C$4:$C$123,$C80,'B4-1销售回款【输入】'!$D$4:$D$123,$D80,'B4-1销售回款【输入】'!$E$4:$E$123,$E80,'B4-1销售回款【输入】'!$J$4:$J$123,$F80)</f>
        <v>0</v>
      </c>
      <c r="BQ80" s="282">
        <f>SUMIFS('B4-1销售回款【输入】'!BT$4:BT$123,'B4-1销售回款【输入】'!$C$4:$C$123,$C80,'B4-1销售回款【输入】'!$D$4:$D$123,$D80,'B4-1销售回款【输入】'!$E$4:$E$123,$E80,'B4-1销售回款【输入】'!$J$4:$J$123,$F80)</f>
        <v>0</v>
      </c>
      <c r="BR80" s="282">
        <f>SUMIFS('B4-1销售回款【输入】'!BU$4:BU$123,'B4-1销售回款【输入】'!$C$4:$C$123,$C80,'B4-1销售回款【输入】'!$D$4:$D$123,$D80,'B4-1销售回款【输入】'!$E$4:$E$123,$E80,'B4-1销售回款【输入】'!$J$4:$J$123,$F80)</f>
        <v>0</v>
      </c>
      <c r="BS80" s="282">
        <f>SUMIFS('B4-1销售回款【输入】'!BV$4:BV$123,'B4-1销售回款【输入】'!$C$4:$C$123,$C80,'B4-1销售回款【输入】'!$D$4:$D$123,$D80,'B4-1销售回款【输入】'!$E$4:$E$123,$E80,'B4-1销售回款【输入】'!$J$4:$J$123,$F80)</f>
        <v>0</v>
      </c>
      <c r="BT80" s="282">
        <f>SUMIFS('B4-1销售回款【输入】'!BW$4:BW$123,'B4-1销售回款【输入】'!$C$4:$C$123,$C80,'B4-1销售回款【输入】'!$D$4:$D$123,$D80,'B4-1销售回款【输入】'!$E$4:$E$123,$E80,'B4-1销售回款【输入】'!$J$4:$J$123,$F80)</f>
        <v>0</v>
      </c>
      <c r="BU80" s="282">
        <f>SUMIFS('B4-1销售回款【输入】'!BX$4:BX$123,'B4-1销售回款【输入】'!$C$4:$C$123,$C80,'B4-1销售回款【输入】'!$D$4:$D$123,$D80,'B4-1销售回款【输入】'!$E$4:$E$123,$E80,'B4-1销售回款【输入】'!$J$4:$J$123,$F80)</f>
        <v>0</v>
      </c>
      <c r="BV80" s="282">
        <f>SUMIFS('B4-1销售回款【输入】'!BY$4:BY$123,'B4-1销售回款【输入】'!$C$4:$C$123,$C80,'B4-1销售回款【输入】'!$D$4:$D$123,$D80,'B4-1销售回款【输入】'!$E$4:$E$123,$E80,'B4-1销售回款【输入】'!$J$4:$J$123,$F80)</f>
        <v>0</v>
      </c>
      <c r="BW80" s="282">
        <f>SUMIFS('B4-1销售回款【输入】'!BZ$4:BZ$123,'B4-1销售回款【输入】'!$C$4:$C$123,$C80,'B4-1销售回款【输入】'!$D$4:$D$123,$D80,'B4-1销售回款【输入】'!$E$4:$E$123,$E80,'B4-1销售回款【输入】'!$J$4:$J$123,$F80)</f>
        <v>0</v>
      </c>
      <c r="BX80" s="282">
        <f>SUMIFS('B4-1销售回款【输入】'!CA$4:CA$123,'B4-1销售回款【输入】'!$C$4:$C$123,$C80,'B4-1销售回款【输入】'!$D$4:$D$123,$D80,'B4-1销售回款【输入】'!$E$4:$E$123,$E80,'B4-1销售回款【输入】'!$J$4:$J$123,$F80)</f>
        <v>0</v>
      </c>
      <c r="BY80" s="282">
        <f>SUMIFS('B4-1销售回款【输入】'!CB$4:CB$123,'B4-1销售回款【输入】'!$C$4:$C$123,$C80,'B4-1销售回款【输入】'!$D$4:$D$123,$D80,'B4-1销售回款【输入】'!$E$4:$E$123,$E80,'B4-1销售回款【输入】'!$J$4:$J$123,$F80)</f>
        <v>0</v>
      </c>
      <c r="BZ80" s="282">
        <f>SUMIFS('B4-1销售回款【输入】'!CC$4:CC$123,'B4-1销售回款【输入】'!$C$4:$C$123,$C80,'B4-1销售回款【输入】'!$D$4:$D$123,$D80,'B4-1销售回款【输入】'!$E$4:$E$123,$E80,'B4-1销售回款【输入】'!$J$4:$J$123,$F80)</f>
        <v>0</v>
      </c>
      <c r="CA80" s="282">
        <f>SUMIFS('B4-1销售回款【输入】'!CD$4:CD$123,'B4-1销售回款【输入】'!$C$4:$C$123,$C80,'B4-1销售回款【输入】'!$D$4:$D$123,$D80,'B4-1销售回款【输入】'!$E$4:$E$123,$E80,'B4-1销售回款【输入】'!$J$4:$J$123,$F80)</f>
        <v>0</v>
      </c>
      <c r="CB80" s="282">
        <f>SUMIFS('B4-1销售回款【输入】'!CE$4:CE$123,'B4-1销售回款【输入】'!$C$4:$C$123,$C80,'B4-1销售回款【输入】'!$D$4:$D$123,$D80,'B4-1销售回款【输入】'!$E$4:$E$123,$E80,'B4-1销售回款【输入】'!$J$4:$J$123,$F80)</f>
        <v>0</v>
      </c>
      <c r="CC80" s="282">
        <f>SUMIFS('B4-1销售回款【输入】'!CF$4:CF$123,'B4-1销售回款【输入】'!$C$4:$C$123,$C80,'B4-1销售回款【输入】'!$D$4:$D$123,$D80,'B4-1销售回款【输入】'!$E$4:$E$123,$E80,'B4-1销售回款【输入】'!$J$4:$J$123,$F80)</f>
        <v>0</v>
      </c>
      <c r="CD80" s="282">
        <f>SUMIFS('B4-1销售回款【输入】'!CG$4:CG$123,'B4-1销售回款【输入】'!$C$4:$C$123,$C80,'B4-1销售回款【输入】'!$D$4:$D$123,$D80,'B4-1销售回款【输入】'!$E$4:$E$123,$E80,'B4-1销售回款【输入】'!$J$4:$J$123,$F80)</f>
        <v>0</v>
      </c>
      <c r="CE80" s="282">
        <f>SUMIFS('B4-1销售回款【输入】'!CH$4:CH$123,'B4-1销售回款【输入】'!$C$4:$C$123,$C80,'B4-1销售回款【输入】'!$D$4:$D$123,$D80,'B4-1销售回款【输入】'!$E$4:$E$123,$E80,'B4-1销售回款【输入】'!$J$4:$J$123,$F80)</f>
        <v>0</v>
      </c>
      <c r="CF80" s="282">
        <f>SUMIFS('B4-1销售回款【输入】'!CI$4:CI$123,'B4-1销售回款【输入】'!$C$4:$C$123,$C80,'B4-1销售回款【输入】'!$D$4:$D$123,$D80,'B4-1销售回款【输入】'!$E$4:$E$123,$E80,'B4-1销售回款【输入】'!$J$4:$J$123,$F80)</f>
        <v>0</v>
      </c>
      <c r="CG80" s="282">
        <f>SUMIFS('B4-1销售回款【输入】'!CJ$4:CJ$123,'B4-1销售回款【输入】'!$C$4:$C$123,$C80,'B4-1销售回款【输入】'!$D$4:$D$123,$D80,'B4-1销售回款【输入】'!$E$4:$E$123,$E80,'B4-1销售回款【输入】'!$J$4:$J$123,$F80)</f>
        <v>0</v>
      </c>
      <c r="CH80" s="282">
        <f>SUMIFS('B4-1销售回款【输入】'!CK$4:CK$123,'B4-1销售回款【输入】'!$C$4:$C$123,$C80,'B4-1销售回款【输入】'!$D$4:$D$123,$D80,'B4-1销售回款【输入】'!$E$4:$E$123,$E80,'B4-1销售回款【输入】'!$J$4:$J$123,$F80)</f>
        <v>0</v>
      </c>
      <c r="CI80" s="282">
        <f>SUMIFS('B4-1销售回款【输入】'!CL$4:CL$123,'B4-1销售回款【输入】'!$C$4:$C$123,$C80,'B4-1销售回款【输入】'!$D$4:$D$123,$D80,'B4-1销售回款【输入】'!$E$4:$E$123,$E80,'B4-1销售回款【输入】'!$J$4:$J$123,$F80)</f>
        <v>0</v>
      </c>
      <c r="CJ80" s="282">
        <f>SUMIFS('B4-1销售回款【输入】'!CM$4:CM$123,'B4-1销售回款【输入】'!$C$4:$C$123,$C80,'B4-1销售回款【输入】'!$D$4:$D$123,$D80,'B4-1销售回款【输入】'!$E$4:$E$123,$E80,'B4-1销售回款【输入】'!$J$4:$J$123,$F80)</f>
        <v>0</v>
      </c>
      <c r="CK80" s="282">
        <f>SUMIFS('B4-1销售回款【输入】'!CN$4:CN$123,'B4-1销售回款【输入】'!$C$4:$C$123,$C80,'B4-1销售回款【输入】'!$D$4:$D$123,$D80,'B4-1销售回款【输入】'!$E$4:$E$123,$E80,'B4-1销售回款【输入】'!$J$4:$J$123,$F80)</f>
        <v>0</v>
      </c>
      <c r="CL80" s="282">
        <f>SUMIFS('B4-1销售回款【输入】'!CO$4:CO$123,'B4-1销售回款【输入】'!$C$4:$C$123,$C80,'B4-1销售回款【输入】'!$D$4:$D$123,$D80,'B4-1销售回款【输入】'!$E$4:$E$123,$E80,'B4-1销售回款【输入】'!$J$4:$J$123,$F80)</f>
        <v>0</v>
      </c>
      <c r="CM80" s="282">
        <f>SUMIFS('B4-1销售回款【输入】'!CP$4:CP$123,'B4-1销售回款【输入】'!$C$4:$C$123,$C80,'B4-1销售回款【输入】'!$D$4:$D$123,$D80,'B4-1销售回款【输入】'!$E$4:$E$123,$E80,'B4-1销售回款【输入】'!$J$4:$J$123,$F80)</f>
        <v>0</v>
      </c>
      <c r="CN80" s="282">
        <f>SUMIFS('B4-1销售回款【输入】'!CQ$4:CQ$123,'B4-1销售回款【输入】'!$C$4:$C$123,$C80,'B4-1销售回款【输入】'!$D$4:$D$123,$D80,'B4-1销售回款【输入】'!$E$4:$E$123,$E80,'B4-1销售回款【输入】'!$J$4:$J$123,$F80)</f>
        <v>0</v>
      </c>
      <c r="CO80" s="282">
        <f>SUMIFS('B4-1销售回款【输入】'!CR$4:CR$123,'B4-1销售回款【输入】'!$C$4:$C$123,$C80,'B4-1销售回款【输入】'!$D$4:$D$123,$D80,'B4-1销售回款【输入】'!$E$4:$E$123,$E80,'B4-1销售回款【输入】'!$J$4:$J$123,$F80)</f>
        <v>0</v>
      </c>
      <c r="CP80" s="282">
        <f>SUMIFS('B4-1销售回款【输入】'!CS$4:CS$123,'B4-1销售回款【输入】'!$C$4:$C$123,$C80,'B4-1销售回款【输入】'!$D$4:$D$123,$D80,'B4-1销售回款【输入】'!$E$4:$E$123,$E80,'B4-1销售回款【输入】'!$J$4:$J$123,$F80)</f>
        <v>0</v>
      </c>
      <c r="CQ80" s="282">
        <f>SUMIFS('B4-1销售回款【输入】'!CT$4:CT$123,'B4-1销售回款【输入】'!$C$4:$C$123,$C80,'B4-1销售回款【输入】'!$D$4:$D$123,$D80,'B4-1销售回款【输入】'!$E$4:$E$123,$E80,'B4-1销售回款【输入】'!$J$4:$J$123,$F80)</f>
        <v>0</v>
      </c>
      <c r="CR80" s="282">
        <f>SUMIFS('B4-1销售回款【输入】'!CU$4:CU$123,'B4-1销售回款【输入】'!$C$4:$C$123,$C80,'B4-1销售回款【输入】'!$D$4:$D$123,$D80,'B4-1销售回款【输入】'!$E$4:$E$123,$E80,'B4-1销售回款【输入】'!$J$4:$J$123,$F80)</f>
        <v>0</v>
      </c>
      <c r="CS80" s="282">
        <f>SUMIFS('B4-1销售回款【输入】'!CV$4:CV$123,'B4-1销售回款【输入】'!$C$4:$C$123,$C80,'B4-1销售回款【输入】'!$D$4:$D$123,$D80,'B4-1销售回款【输入】'!$E$4:$E$123,$E80,'B4-1销售回款【输入】'!$J$4:$J$123,$F80)</f>
        <v>0</v>
      </c>
      <c r="CT80" s="282">
        <f>SUMIFS('B4-1销售回款【输入】'!CW$4:CW$123,'B4-1销售回款【输入】'!$C$4:$C$123,$C80,'B4-1销售回款【输入】'!$D$4:$D$123,$D80,'B4-1销售回款【输入】'!$E$4:$E$123,$E80,'B4-1销售回款【输入】'!$J$4:$J$123,$F80)</f>
        <v>0</v>
      </c>
      <c r="CU80" s="282">
        <f>SUMIFS('B4-1销售回款【输入】'!CX$4:CX$123,'B4-1销售回款【输入】'!$C$4:$C$123,$C80,'B4-1销售回款【输入】'!$D$4:$D$123,$D80,'B4-1销售回款【输入】'!$E$4:$E$123,$E80,'B4-1销售回款【输入】'!$J$4:$J$123,$F80)</f>
        <v>0</v>
      </c>
      <c r="CV80" s="282">
        <f>SUMIFS('B4-1销售回款【输入】'!CY$4:CY$123,'B4-1销售回款【输入】'!$C$4:$C$123,$C80,'B4-1销售回款【输入】'!$D$4:$D$123,$D80,'B4-1销售回款【输入】'!$E$4:$E$123,$E80,'B4-1销售回款【输入】'!$J$4:$J$123,$F80)</f>
        <v>0</v>
      </c>
      <c r="CW80" s="282">
        <f>SUMIFS('B4-1销售回款【输入】'!CZ$4:CZ$123,'B4-1销售回款【输入】'!$C$4:$C$123,$C80,'B4-1销售回款【输入】'!$D$4:$D$123,$D80,'B4-1销售回款【输入】'!$E$4:$E$123,$E80,'B4-1销售回款【输入】'!$J$4:$J$123,$F80)</f>
        <v>0</v>
      </c>
      <c r="CX80" s="282">
        <f>SUMIFS('B4-1销售回款【输入】'!DA$4:DA$123,'B4-1销售回款【输入】'!$C$4:$C$123,$C80,'B4-1销售回款【输入】'!$D$4:$D$123,$D80,'B4-1销售回款【输入】'!$E$4:$E$123,$E80,'B4-1销售回款【输入】'!$J$4:$J$123,$F80)</f>
        <v>0</v>
      </c>
      <c r="CY80" s="282">
        <f>SUMIFS('B4-1销售回款【输入】'!DB$4:DB$123,'B4-1销售回款【输入】'!$C$4:$C$123,$C80,'B4-1销售回款【输入】'!$D$4:$D$123,$D80,'B4-1销售回款【输入】'!$E$4:$E$123,$E80,'B4-1销售回款【输入】'!$J$4:$J$123,$F80)</f>
        <v>0</v>
      </c>
      <c r="CZ80" s="282">
        <f>SUMIFS('B4-1销售回款【输入】'!DC$4:DC$123,'B4-1销售回款【输入】'!$C$4:$C$123,$C80,'B4-1销售回款【输入】'!$D$4:$D$123,$D80,'B4-1销售回款【输入】'!$E$4:$E$123,$E80,'B4-1销售回款【输入】'!$J$4:$J$123,$F80)</f>
        <v>0</v>
      </c>
      <c r="DA80" s="282">
        <f>SUMIFS('B4-1销售回款【输入】'!DD$4:DD$123,'B4-1销售回款【输入】'!$C$4:$C$123,$C80,'B4-1销售回款【输入】'!$D$4:$D$123,$D80,'B4-1销售回款【输入】'!$E$4:$E$123,$E80,'B4-1销售回款【输入】'!$J$4:$J$123,$F80)</f>
        <v>0</v>
      </c>
      <c r="DB80" s="282">
        <f>SUMIFS('B4-1销售回款【输入】'!DE$4:DE$123,'B4-1销售回款【输入】'!$C$4:$C$123,$C80,'B4-1销售回款【输入】'!$D$4:$D$123,$D80,'B4-1销售回款【输入】'!$E$4:$E$123,$E80,'B4-1销售回款【输入】'!$J$4:$J$123,$F80)</f>
        <v>0</v>
      </c>
      <c r="DC80" s="282">
        <f>SUMIFS('B4-1销售回款【输入】'!DF$4:DF$123,'B4-1销售回款【输入】'!$C$4:$C$123,$C80,'B4-1销售回款【输入】'!$D$4:$D$123,$D80,'B4-1销售回款【输入】'!$E$4:$E$123,$E80,'B4-1销售回款【输入】'!$J$4:$J$123,$F80)</f>
        <v>0</v>
      </c>
      <c r="DD80" s="282">
        <f>SUMIFS('B4-1销售回款【输入】'!DG$4:DG$123,'B4-1销售回款【输入】'!$C$4:$C$123,$C80,'B4-1销售回款【输入】'!$D$4:$D$123,$D80,'B4-1销售回款【输入】'!$E$4:$E$123,$E80,'B4-1销售回款【输入】'!$J$4:$J$123,$F80)</f>
        <v>0</v>
      </c>
      <c r="DE80" s="282">
        <f>SUMIFS('B4-1销售回款【输入】'!DH$4:DH$123,'B4-1销售回款【输入】'!$C$4:$C$123,$C80,'B4-1销售回款【输入】'!$D$4:$D$123,$D80,'B4-1销售回款【输入】'!$E$4:$E$123,$E80,'B4-1销售回款【输入】'!$J$4:$J$123,$F80)</f>
        <v>0</v>
      </c>
      <c r="DF80" s="282">
        <f>SUMIFS('B4-1销售回款【输入】'!DI$4:DI$123,'B4-1销售回款【输入】'!$C$4:$C$123,$C80,'B4-1销售回款【输入】'!$D$4:$D$123,$D80,'B4-1销售回款【输入】'!$E$4:$E$123,$E80,'B4-1销售回款【输入】'!$J$4:$J$123,$F80)</f>
        <v>0</v>
      </c>
      <c r="DG80" s="282">
        <f>SUMIFS('B4-1销售回款【输入】'!DJ$4:DJ$123,'B4-1销售回款【输入】'!$C$4:$C$123,$C80,'B4-1销售回款【输入】'!$D$4:$D$123,$D80,'B4-1销售回款【输入】'!$E$4:$E$123,$E80,'B4-1销售回款【输入】'!$J$4:$J$123,$F80)</f>
        <v>0</v>
      </c>
      <c r="DH80" s="282">
        <f>SUMIFS('B4-1销售回款【输入】'!DK$4:DK$123,'B4-1销售回款【输入】'!$C$4:$C$123,$C80,'B4-1销售回款【输入】'!$D$4:$D$123,$D80,'B4-1销售回款【输入】'!$E$4:$E$123,$E80,'B4-1销售回款【输入】'!$J$4:$J$123,$F80)</f>
        <v>0</v>
      </c>
      <c r="DI80" s="282">
        <f>SUMIFS('B4-1销售回款【输入】'!DL$4:DL$123,'B4-1销售回款【输入】'!$C$4:$C$123,$C80,'B4-1销售回款【输入】'!$D$4:$D$123,$D80,'B4-1销售回款【输入】'!$E$4:$E$123,$E80,'B4-1销售回款【输入】'!$J$4:$J$123,$F80)</f>
        <v>0</v>
      </c>
      <c r="DJ80" s="282">
        <f>SUMIFS('B4-1销售回款【输入】'!DM$4:DM$123,'B4-1销售回款【输入】'!$C$4:$C$123,$C80,'B4-1销售回款【输入】'!$D$4:$D$123,$D80,'B4-1销售回款【输入】'!$E$4:$E$123,$E80,'B4-1销售回款【输入】'!$J$4:$J$123,$F80)</f>
        <v>0</v>
      </c>
      <c r="DK80" s="282">
        <f>SUMIFS('B4-1销售回款【输入】'!DN$4:DN$123,'B4-1销售回款【输入】'!$C$4:$C$123,$C80,'B4-1销售回款【输入】'!$D$4:$D$123,$D80,'B4-1销售回款【输入】'!$E$4:$E$123,$E80,'B4-1销售回款【输入】'!$J$4:$J$123,$F80)</f>
        <v>0</v>
      </c>
      <c r="DL80" s="282">
        <f>SUMIFS('B4-1销售回款【输入】'!DO$4:DO$123,'B4-1销售回款【输入】'!$C$4:$C$123,$C80,'B4-1销售回款【输入】'!$D$4:$D$123,$D80,'B4-1销售回款【输入】'!$E$4:$E$123,$E80,'B4-1销售回款【输入】'!$J$4:$J$123,$F80)</f>
        <v>0</v>
      </c>
      <c r="DM80" s="282">
        <f>SUMIFS('B4-1销售回款【输入】'!DP$4:DP$123,'B4-1销售回款【输入】'!$C$4:$C$123,$C80,'B4-1销售回款【输入】'!$D$4:$D$123,$D80,'B4-1销售回款【输入】'!$E$4:$E$123,$E80,'B4-1销售回款【输入】'!$J$4:$J$123,$F80)</f>
        <v>0</v>
      </c>
      <c r="DN80" s="282">
        <f>SUMIFS('B4-1销售回款【输入】'!DQ$4:DQ$123,'B4-1销售回款【输入】'!$C$4:$C$123,$C80,'B4-1销售回款【输入】'!$D$4:$D$123,$D80,'B4-1销售回款【输入】'!$E$4:$E$123,$E80,'B4-1销售回款【输入】'!$J$4:$J$123,$F80)</f>
        <v>0</v>
      </c>
      <c r="DO80" s="282">
        <f>SUMIFS('B4-1销售回款【输入】'!DR$4:DR$123,'B4-1销售回款【输入】'!$C$4:$C$123,$C80,'B4-1销售回款【输入】'!$D$4:$D$123,$D80,'B4-1销售回款【输入】'!$E$4:$E$123,$E80,'B4-1销售回款【输入】'!$J$4:$J$123,$F80)</f>
        <v>0</v>
      </c>
      <c r="DP80" s="282">
        <f>SUMIFS('B4-1销售回款【输入】'!DS$4:DS$123,'B4-1销售回款【输入】'!$C$4:$C$123,$C80,'B4-1销售回款【输入】'!$D$4:$D$123,$D80,'B4-1销售回款【输入】'!$E$4:$E$123,$E80,'B4-1销售回款【输入】'!$J$4:$J$123,$F80)</f>
        <v>0</v>
      </c>
      <c r="DQ80" s="282">
        <f>SUMIFS('B4-1销售回款【输入】'!DT$4:DT$123,'B4-1销售回款【输入】'!$C$4:$C$123,$C80,'B4-1销售回款【输入】'!$D$4:$D$123,$D80,'B4-1销售回款【输入】'!$E$4:$E$123,$E80,'B4-1销售回款【输入】'!$J$4:$J$123,$F80)</f>
        <v>0</v>
      </c>
      <c r="DR80" s="282">
        <f>SUMIFS('B4-1销售回款【输入】'!DU$4:DU$123,'B4-1销售回款【输入】'!$C$4:$C$123,$C80,'B4-1销售回款【输入】'!$D$4:$D$123,$D80,'B4-1销售回款【输入】'!$E$4:$E$123,$E80,'B4-1销售回款【输入】'!$J$4:$J$123,$F80)</f>
        <v>0</v>
      </c>
      <c r="DS80" s="282">
        <f>SUMIFS('B4-1销售回款【输入】'!DV$4:DV$123,'B4-1销售回款【输入】'!$C$4:$C$123,$C80,'B4-1销售回款【输入】'!$D$4:$D$123,$D80,'B4-1销售回款【输入】'!$E$4:$E$123,$E80,'B4-1销售回款【输入】'!$J$4:$J$123,$F80)</f>
        <v>0</v>
      </c>
      <c r="DT80" s="282">
        <f>SUMIFS('B4-1销售回款【输入】'!DW$4:DW$123,'B4-1销售回款【输入】'!$C$4:$C$123,$C80,'B4-1销售回款【输入】'!$D$4:$D$123,$D80,'B4-1销售回款【输入】'!$E$4:$E$123,$E80,'B4-1销售回款【输入】'!$J$4:$J$123,$F80)</f>
        <v>0</v>
      </c>
      <c r="DU80" s="282">
        <f>SUMIFS('B4-1销售回款【输入】'!DX$4:DX$123,'B4-1销售回款【输入】'!$C$4:$C$123,$C80,'B4-1销售回款【输入】'!$D$4:$D$123,$D80,'B4-1销售回款【输入】'!$E$4:$E$123,$E80,'B4-1销售回款【输入】'!$J$4:$J$123,$F80)</f>
        <v>0</v>
      </c>
      <c r="DV80" s="282">
        <f>SUMIFS('B4-1销售回款【输入】'!DY$4:DY$123,'B4-1销售回款【输入】'!$C$4:$C$123,$C80,'B4-1销售回款【输入】'!$D$4:$D$123,$D80,'B4-1销售回款【输入】'!$E$4:$E$123,$E80,'B4-1销售回款【输入】'!$J$4:$J$123,$F80)</f>
        <v>0</v>
      </c>
      <c r="DW80" s="282">
        <f>SUMIFS('B4-1销售回款【输入】'!DZ$4:DZ$123,'B4-1销售回款【输入】'!$C$4:$C$123,$C80,'B4-1销售回款【输入】'!$D$4:$D$123,$D80,'B4-1销售回款【输入】'!$E$4:$E$123,$E80,'B4-1销售回款【输入】'!$J$4:$J$123,$F80)</f>
        <v>0</v>
      </c>
      <c r="DX80" s="282">
        <f>SUMIFS('B4-1销售回款【输入】'!EA$4:EA$123,'B4-1销售回款【输入】'!$C$4:$C$123,$C80,'B4-1销售回款【输入】'!$D$4:$D$123,$D80,'B4-1销售回款【输入】'!$E$4:$E$123,$E80,'B4-1销售回款【输入】'!$J$4:$J$123,$F80)</f>
        <v>0</v>
      </c>
      <c r="DY80" s="282">
        <f>SUMIFS('B4-1销售回款【输入】'!EB$4:EB$123,'B4-1销售回款【输入】'!$C$4:$C$123,$C80,'B4-1销售回款【输入】'!$D$4:$D$123,$D80,'B4-1销售回款【输入】'!$E$4:$E$123,$E80,'B4-1销售回款【输入】'!$J$4:$J$123,$F80)</f>
        <v>0</v>
      </c>
      <c r="DZ80" s="282">
        <f>SUMIFS('B4-1销售回款【输入】'!EC$4:EC$123,'B4-1销售回款【输入】'!$C$4:$C$123,$C80,'B4-1销售回款【输入】'!$D$4:$D$123,$D80,'B4-1销售回款【输入】'!$E$4:$E$123,$E80,'B4-1销售回款【输入】'!$J$4:$J$123,$F80)</f>
        <v>0</v>
      </c>
      <c r="EA80" s="282">
        <f>SUMIFS('B4-1销售回款【输入】'!ED$4:ED$123,'B4-1销售回款【输入】'!$C$4:$C$123,$C80,'B4-1销售回款【输入】'!$D$4:$D$123,$D80,'B4-1销售回款【输入】'!$E$4:$E$123,$E80,'B4-1销售回款【输入】'!$J$4:$J$123,$F80)</f>
        <v>0</v>
      </c>
      <c r="EB80" s="282">
        <f>SUMIFS('B4-1销售回款【输入】'!EE$4:EE$123,'B4-1销售回款【输入】'!$C$4:$C$123,$C80,'B4-1销售回款【输入】'!$D$4:$D$123,$D80,'B4-1销售回款【输入】'!$E$4:$E$123,$E80,'B4-1销售回款【输入】'!$J$4:$J$123,$F80)</f>
        <v>0</v>
      </c>
      <c r="EC80" s="282">
        <f>SUMIFS('B4-1销售回款【输入】'!EF$4:EF$123,'B4-1销售回款【输入】'!$C$4:$C$123,$C80,'B4-1销售回款【输入】'!$D$4:$D$123,$D80,'B4-1销售回款【输入】'!$E$4:$E$123,$E80,'B4-1销售回款【输入】'!$J$4:$J$123,$F80)</f>
        <v>0</v>
      </c>
      <c r="ED80" s="284">
        <f>SUMIFS('B4-1销售回款【输入】'!EG$4:EG$123,'B4-1销售回款【输入】'!$C$4:$C$123,$C80,'B4-1销售回款【输入】'!$D$4:$D$123,$D80,'B4-1销售回款【输入】'!$E$4:$E$123,$E80,'B4-1销售回款【输入】'!$J$4:$J$123,$F80)</f>
        <v>0</v>
      </c>
    </row>
    <row r="81" spans="2:134" ht="16.05" customHeight="1" x14ac:dyDescent="0.25">
      <c r="B81" s="1041" t="str">
        <f>B80</f>
        <v/>
      </c>
      <c r="C81" s="154" t="str">
        <f t="shared" ref="C81:E96" si="1196">C80</f>
        <v/>
      </c>
      <c r="D81" s="154" t="str">
        <f t="shared" si="939"/>
        <v/>
      </c>
      <c r="E81" s="154" t="str">
        <f t="shared" si="939"/>
        <v/>
      </c>
      <c r="F81" s="149" t="s">
        <v>348</v>
      </c>
      <c r="G81" s="171" t="s">
        <v>354</v>
      </c>
      <c r="H81" s="992">
        <f>IFERROR(H80/H79*10000,0)</f>
        <v>0</v>
      </c>
      <c r="I81" s="282">
        <f t="shared" si="1194"/>
        <v>0</v>
      </c>
      <c r="J81" s="985">
        <f>IFERROR(J80/J79*10000,0)</f>
        <v>0</v>
      </c>
      <c r="K81" s="460">
        <f ca="1">IFERROR(K80/K79*10000,0)</f>
        <v>0</v>
      </c>
      <c r="L81" s="283">
        <f t="shared" ref="L81" si="1197">IFERROR(L80/L79*10000,0)</f>
        <v>0</v>
      </c>
      <c r="M81" s="282">
        <f t="shared" ref="M81" si="1198">IFERROR(M80/M79*10000,0)</f>
        <v>0</v>
      </c>
      <c r="N81" s="282">
        <f t="shared" ref="N81" si="1199">IFERROR(N80/N79*10000,0)</f>
        <v>0</v>
      </c>
      <c r="O81" s="282">
        <f t="shared" ref="O81" si="1200">IFERROR(O80/O79*10000,0)</f>
        <v>0</v>
      </c>
      <c r="P81" s="282">
        <f t="shared" ref="P81" si="1201">IFERROR(P80/P79*10000,0)</f>
        <v>0</v>
      </c>
      <c r="Q81" s="282">
        <f t="shared" ref="Q81" si="1202">IFERROR(Q80/Q79*10000,0)</f>
        <v>0</v>
      </c>
      <c r="R81" s="282">
        <f t="shared" ref="R81" si="1203">IFERROR(R80/R79*10000,0)</f>
        <v>0</v>
      </c>
      <c r="S81" s="282">
        <f t="shared" ref="S81" si="1204">IFERROR(S80/S79*10000,0)</f>
        <v>0</v>
      </c>
      <c r="T81" s="282">
        <f t="shared" ref="T81" si="1205">IFERROR(T80/T79*10000,0)</f>
        <v>0</v>
      </c>
      <c r="U81" s="284">
        <f t="shared" ref="U81" si="1206">IFERROR(U80/U79*10000,0)</f>
        <v>0</v>
      </c>
      <c r="V81" s="285">
        <f>IFERROR(V80/V79*10000,0)</f>
        <v>0</v>
      </c>
      <c r="W81" s="282">
        <f t="shared" ref="W81" si="1207">IFERROR(W80/W79*10000,0)</f>
        <v>0</v>
      </c>
      <c r="X81" s="282">
        <f t="shared" ref="X81" si="1208">IFERROR(X80/X79*10000,0)</f>
        <v>0</v>
      </c>
      <c r="Y81" s="282">
        <f t="shared" ref="Y81" si="1209">IFERROR(Y80/Y79*10000,0)</f>
        <v>0</v>
      </c>
      <c r="Z81" s="282">
        <f t="shared" ref="Z81" si="1210">IFERROR(Z80/Z79*10000,0)</f>
        <v>0</v>
      </c>
      <c r="AA81" s="282">
        <f t="shared" ref="AA81" si="1211">IFERROR(AA80/AA79*10000,0)</f>
        <v>0</v>
      </c>
      <c r="AB81" s="282">
        <f t="shared" ref="AB81" si="1212">IFERROR(AB80/AB79*10000,0)</f>
        <v>0</v>
      </c>
      <c r="AC81" s="282">
        <f t="shared" ref="AC81" si="1213">IFERROR(AC80/AC79*10000,0)</f>
        <v>0</v>
      </c>
      <c r="AD81" s="282">
        <f t="shared" ref="AD81" si="1214">IFERROR(AD80/AD79*10000,0)</f>
        <v>0</v>
      </c>
      <c r="AE81" s="282">
        <f t="shared" ref="AE81" si="1215">IFERROR(AE80/AE79*10000,0)</f>
        <v>0</v>
      </c>
      <c r="AF81" s="282">
        <f t="shared" ref="AF81" si="1216">IFERROR(AF80/AF79*10000,0)</f>
        <v>0</v>
      </c>
      <c r="AG81" s="282">
        <f t="shared" ref="AG81" si="1217">IFERROR(AG80/AG79*10000,0)</f>
        <v>0</v>
      </c>
      <c r="AH81" s="282">
        <f t="shared" ref="AH81" si="1218">IFERROR(AH80/AH79*10000,0)</f>
        <v>0</v>
      </c>
      <c r="AI81" s="282">
        <f t="shared" ref="AI81" si="1219">IFERROR(AI80/AI79*10000,0)</f>
        <v>0</v>
      </c>
      <c r="AJ81" s="282">
        <f t="shared" ref="AJ81" si="1220">IFERROR(AJ80/AJ79*10000,0)</f>
        <v>0</v>
      </c>
      <c r="AK81" s="282">
        <f t="shared" ref="AK81" si="1221">IFERROR(AK80/AK79*10000,0)</f>
        <v>0</v>
      </c>
      <c r="AL81" s="282">
        <f t="shared" ref="AL81" si="1222">IFERROR(AL80/AL79*10000,0)</f>
        <v>0</v>
      </c>
      <c r="AM81" s="282">
        <f t="shared" ref="AM81" si="1223">IFERROR(AM80/AM79*10000,0)</f>
        <v>0</v>
      </c>
      <c r="AN81" s="282">
        <f t="shared" ref="AN81" si="1224">IFERROR(AN80/AN79*10000,0)</f>
        <v>0</v>
      </c>
      <c r="AO81" s="282">
        <f t="shared" ref="AO81" si="1225">IFERROR(AO80/AO79*10000,0)</f>
        <v>0</v>
      </c>
      <c r="AP81" s="282">
        <f t="shared" ref="AP81" si="1226">IFERROR(AP80/AP79*10000,0)</f>
        <v>0</v>
      </c>
      <c r="AQ81" s="282">
        <f t="shared" ref="AQ81" si="1227">IFERROR(AQ80/AQ79*10000,0)</f>
        <v>0</v>
      </c>
      <c r="AR81" s="282">
        <f t="shared" ref="AR81" si="1228">IFERROR(AR80/AR79*10000,0)</f>
        <v>0</v>
      </c>
      <c r="AS81" s="282">
        <f t="shared" ref="AS81" si="1229">IFERROR(AS80/AS79*10000,0)</f>
        <v>0</v>
      </c>
      <c r="AT81" s="282">
        <f t="shared" ref="AT81" si="1230">IFERROR(AT80/AT79*10000,0)</f>
        <v>0</v>
      </c>
      <c r="AU81" s="282">
        <f t="shared" ref="AU81" si="1231">IFERROR(AU80/AU79*10000,0)</f>
        <v>0</v>
      </c>
      <c r="AV81" s="282">
        <f t="shared" ref="AV81" si="1232">IFERROR(AV80/AV79*10000,0)</f>
        <v>0</v>
      </c>
      <c r="AW81" s="282">
        <f t="shared" ref="AW81" si="1233">IFERROR(AW80/AW79*10000,0)</f>
        <v>0</v>
      </c>
      <c r="AX81" s="282">
        <f t="shared" ref="AX81" si="1234">IFERROR(AX80/AX79*10000,0)</f>
        <v>0</v>
      </c>
      <c r="AY81" s="282">
        <f t="shared" ref="AY81" si="1235">IFERROR(AY80/AY79*10000,0)</f>
        <v>0</v>
      </c>
      <c r="AZ81" s="282">
        <f t="shared" ref="AZ81" si="1236">IFERROR(AZ80/AZ79*10000,0)</f>
        <v>0</v>
      </c>
      <c r="BA81" s="282">
        <f t="shared" ref="BA81" si="1237">IFERROR(BA80/BA79*10000,0)</f>
        <v>0</v>
      </c>
      <c r="BB81" s="282">
        <f t="shared" ref="BB81" si="1238">IFERROR(BB80/BB79*10000,0)</f>
        <v>0</v>
      </c>
      <c r="BC81" s="282">
        <f t="shared" ref="BC81" si="1239">IFERROR(BC80/BC79*10000,0)</f>
        <v>0</v>
      </c>
      <c r="BD81" s="282">
        <f t="shared" ref="BD81" si="1240">IFERROR(BD80/BD79*10000,0)</f>
        <v>0</v>
      </c>
      <c r="BE81" s="282">
        <f t="shared" ref="BE81" si="1241">IFERROR(BE80/BE79*10000,0)</f>
        <v>0</v>
      </c>
      <c r="BF81" s="282">
        <f t="shared" ref="BF81" si="1242">IFERROR(BF80/BF79*10000,0)</f>
        <v>0</v>
      </c>
      <c r="BG81" s="282">
        <f t="shared" ref="BG81" si="1243">IFERROR(BG80/BG79*10000,0)</f>
        <v>0</v>
      </c>
      <c r="BH81" s="282">
        <f t="shared" ref="BH81" si="1244">IFERROR(BH80/BH79*10000,0)</f>
        <v>0</v>
      </c>
      <c r="BI81" s="282">
        <f t="shared" ref="BI81" si="1245">IFERROR(BI80/BI79*10000,0)</f>
        <v>0</v>
      </c>
      <c r="BJ81" s="282">
        <f t="shared" ref="BJ81" si="1246">IFERROR(BJ80/BJ79*10000,0)</f>
        <v>0</v>
      </c>
      <c r="BK81" s="282">
        <f t="shared" ref="BK81" si="1247">IFERROR(BK80/BK79*10000,0)</f>
        <v>0</v>
      </c>
      <c r="BL81" s="282">
        <f t="shared" ref="BL81" si="1248">IFERROR(BL80/BL79*10000,0)</f>
        <v>0</v>
      </c>
      <c r="BM81" s="282">
        <f t="shared" ref="BM81" si="1249">IFERROR(BM80/BM79*10000,0)</f>
        <v>0</v>
      </c>
      <c r="BN81" s="282">
        <f t="shared" ref="BN81" si="1250">IFERROR(BN80/BN79*10000,0)</f>
        <v>0</v>
      </c>
      <c r="BO81" s="282">
        <f t="shared" ref="BO81" si="1251">IFERROR(BO80/BO79*10000,0)</f>
        <v>0</v>
      </c>
      <c r="BP81" s="282">
        <f t="shared" ref="BP81" si="1252">IFERROR(BP80/BP79*10000,0)</f>
        <v>0</v>
      </c>
      <c r="BQ81" s="282">
        <f t="shared" ref="BQ81" si="1253">IFERROR(BQ80/BQ79*10000,0)</f>
        <v>0</v>
      </c>
      <c r="BR81" s="282">
        <f t="shared" ref="BR81" si="1254">IFERROR(BR80/BR79*10000,0)</f>
        <v>0</v>
      </c>
      <c r="BS81" s="282">
        <f t="shared" ref="BS81" si="1255">IFERROR(BS80/BS79*10000,0)</f>
        <v>0</v>
      </c>
      <c r="BT81" s="282">
        <f t="shared" ref="BT81" si="1256">IFERROR(BT80/BT79*10000,0)</f>
        <v>0</v>
      </c>
      <c r="BU81" s="282">
        <f t="shared" ref="BU81" si="1257">IFERROR(BU80/BU79*10000,0)</f>
        <v>0</v>
      </c>
      <c r="BV81" s="282">
        <f t="shared" ref="BV81" si="1258">IFERROR(BV80/BV79*10000,0)</f>
        <v>0</v>
      </c>
      <c r="BW81" s="282">
        <f t="shared" ref="BW81" si="1259">IFERROR(BW80/BW79*10000,0)</f>
        <v>0</v>
      </c>
      <c r="BX81" s="282">
        <f t="shared" ref="BX81" si="1260">IFERROR(BX80/BX79*10000,0)</f>
        <v>0</v>
      </c>
      <c r="BY81" s="282">
        <f t="shared" ref="BY81" si="1261">IFERROR(BY80/BY79*10000,0)</f>
        <v>0</v>
      </c>
      <c r="BZ81" s="282">
        <f t="shared" ref="BZ81" si="1262">IFERROR(BZ80/BZ79*10000,0)</f>
        <v>0</v>
      </c>
      <c r="CA81" s="282">
        <f t="shared" ref="CA81" si="1263">IFERROR(CA80/CA79*10000,0)</f>
        <v>0</v>
      </c>
      <c r="CB81" s="282">
        <f t="shared" ref="CB81" si="1264">IFERROR(CB80/CB79*10000,0)</f>
        <v>0</v>
      </c>
      <c r="CC81" s="282">
        <f t="shared" ref="CC81" si="1265">IFERROR(CC80/CC79*10000,0)</f>
        <v>0</v>
      </c>
      <c r="CD81" s="282">
        <f t="shared" ref="CD81" si="1266">IFERROR(CD80/CD79*10000,0)</f>
        <v>0</v>
      </c>
      <c r="CE81" s="282">
        <f t="shared" ref="CE81" si="1267">IFERROR(CE80/CE79*10000,0)</f>
        <v>0</v>
      </c>
      <c r="CF81" s="282">
        <f t="shared" ref="CF81" si="1268">IFERROR(CF80/CF79*10000,0)</f>
        <v>0</v>
      </c>
      <c r="CG81" s="282">
        <f t="shared" ref="CG81" si="1269">IFERROR(CG80/CG79*10000,0)</f>
        <v>0</v>
      </c>
      <c r="CH81" s="282">
        <f t="shared" ref="CH81" si="1270">IFERROR(CH80/CH79*10000,0)</f>
        <v>0</v>
      </c>
      <c r="CI81" s="282">
        <f t="shared" ref="CI81" si="1271">IFERROR(CI80/CI79*10000,0)</f>
        <v>0</v>
      </c>
      <c r="CJ81" s="282">
        <f t="shared" ref="CJ81" si="1272">IFERROR(CJ80/CJ79*10000,0)</f>
        <v>0</v>
      </c>
      <c r="CK81" s="282">
        <f t="shared" ref="CK81" si="1273">IFERROR(CK80/CK79*10000,0)</f>
        <v>0</v>
      </c>
      <c r="CL81" s="282">
        <f t="shared" ref="CL81" si="1274">IFERROR(CL80/CL79*10000,0)</f>
        <v>0</v>
      </c>
      <c r="CM81" s="282">
        <f t="shared" ref="CM81" si="1275">IFERROR(CM80/CM79*10000,0)</f>
        <v>0</v>
      </c>
      <c r="CN81" s="282">
        <f t="shared" ref="CN81" si="1276">IFERROR(CN80/CN79*10000,0)</f>
        <v>0</v>
      </c>
      <c r="CO81" s="282">
        <f t="shared" ref="CO81" si="1277">IFERROR(CO80/CO79*10000,0)</f>
        <v>0</v>
      </c>
      <c r="CP81" s="282">
        <f t="shared" ref="CP81" si="1278">IFERROR(CP80/CP79*10000,0)</f>
        <v>0</v>
      </c>
      <c r="CQ81" s="282">
        <f t="shared" ref="CQ81" si="1279">IFERROR(CQ80/CQ79*10000,0)</f>
        <v>0</v>
      </c>
      <c r="CR81" s="282">
        <f t="shared" ref="CR81" si="1280">IFERROR(CR80/CR79*10000,0)</f>
        <v>0</v>
      </c>
      <c r="CS81" s="282">
        <f t="shared" ref="CS81" si="1281">IFERROR(CS80/CS79*10000,0)</f>
        <v>0</v>
      </c>
      <c r="CT81" s="282">
        <f t="shared" ref="CT81" si="1282">IFERROR(CT80/CT79*10000,0)</f>
        <v>0</v>
      </c>
      <c r="CU81" s="282">
        <f t="shared" ref="CU81" si="1283">IFERROR(CU80/CU79*10000,0)</f>
        <v>0</v>
      </c>
      <c r="CV81" s="282">
        <f t="shared" ref="CV81" si="1284">IFERROR(CV80/CV79*10000,0)</f>
        <v>0</v>
      </c>
      <c r="CW81" s="282">
        <f t="shared" ref="CW81" si="1285">IFERROR(CW80/CW79*10000,0)</f>
        <v>0</v>
      </c>
      <c r="CX81" s="282">
        <f t="shared" ref="CX81" si="1286">IFERROR(CX80/CX79*10000,0)</f>
        <v>0</v>
      </c>
      <c r="CY81" s="282">
        <f t="shared" ref="CY81" si="1287">IFERROR(CY80/CY79*10000,0)</f>
        <v>0</v>
      </c>
      <c r="CZ81" s="282">
        <f t="shared" ref="CZ81" si="1288">IFERROR(CZ80/CZ79*10000,0)</f>
        <v>0</v>
      </c>
      <c r="DA81" s="282">
        <f t="shared" ref="DA81" si="1289">IFERROR(DA80/DA79*10000,0)</f>
        <v>0</v>
      </c>
      <c r="DB81" s="282">
        <f t="shared" ref="DB81" si="1290">IFERROR(DB80/DB79*10000,0)</f>
        <v>0</v>
      </c>
      <c r="DC81" s="282">
        <f t="shared" ref="DC81" si="1291">IFERROR(DC80/DC79*10000,0)</f>
        <v>0</v>
      </c>
      <c r="DD81" s="282">
        <f t="shared" ref="DD81" si="1292">IFERROR(DD80/DD79*10000,0)</f>
        <v>0</v>
      </c>
      <c r="DE81" s="282">
        <f t="shared" ref="DE81" si="1293">IFERROR(DE80/DE79*10000,0)</f>
        <v>0</v>
      </c>
      <c r="DF81" s="282">
        <f t="shared" ref="DF81" si="1294">IFERROR(DF80/DF79*10000,0)</f>
        <v>0</v>
      </c>
      <c r="DG81" s="282">
        <f t="shared" ref="DG81" si="1295">IFERROR(DG80/DG79*10000,0)</f>
        <v>0</v>
      </c>
      <c r="DH81" s="282">
        <f t="shared" ref="DH81" si="1296">IFERROR(DH80/DH79*10000,0)</f>
        <v>0</v>
      </c>
      <c r="DI81" s="282">
        <f t="shared" ref="DI81" si="1297">IFERROR(DI80/DI79*10000,0)</f>
        <v>0</v>
      </c>
      <c r="DJ81" s="282">
        <f t="shared" ref="DJ81" si="1298">IFERROR(DJ80/DJ79*10000,0)</f>
        <v>0</v>
      </c>
      <c r="DK81" s="282">
        <f t="shared" ref="DK81" si="1299">IFERROR(DK80/DK79*10000,0)</f>
        <v>0</v>
      </c>
      <c r="DL81" s="282">
        <f t="shared" ref="DL81" si="1300">IFERROR(DL80/DL79*10000,0)</f>
        <v>0</v>
      </c>
      <c r="DM81" s="282">
        <f t="shared" ref="DM81" si="1301">IFERROR(DM80/DM79*10000,0)</f>
        <v>0</v>
      </c>
      <c r="DN81" s="282">
        <f t="shared" ref="DN81" si="1302">IFERROR(DN80/DN79*10000,0)</f>
        <v>0</v>
      </c>
      <c r="DO81" s="282">
        <f t="shared" ref="DO81" si="1303">IFERROR(DO80/DO79*10000,0)</f>
        <v>0</v>
      </c>
      <c r="DP81" s="282">
        <f t="shared" ref="DP81" si="1304">IFERROR(DP80/DP79*10000,0)</f>
        <v>0</v>
      </c>
      <c r="DQ81" s="282">
        <f t="shared" ref="DQ81" si="1305">IFERROR(DQ80/DQ79*10000,0)</f>
        <v>0</v>
      </c>
      <c r="DR81" s="282">
        <f t="shared" ref="DR81" si="1306">IFERROR(DR80/DR79*10000,0)</f>
        <v>0</v>
      </c>
      <c r="DS81" s="282">
        <f t="shared" ref="DS81" si="1307">IFERROR(DS80/DS79*10000,0)</f>
        <v>0</v>
      </c>
      <c r="DT81" s="282">
        <f t="shared" ref="DT81" si="1308">IFERROR(DT80/DT79*10000,0)</f>
        <v>0</v>
      </c>
      <c r="DU81" s="282">
        <f t="shared" ref="DU81" si="1309">IFERROR(DU80/DU79*10000,0)</f>
        <v>0</v>
      </c>
      <c r="DV81" s="282">
        <f t="shared" ref="DV81" si="1310">IFERROR(DV80/DV79*10000,0)</f>
        <v>0</v>
      </c>
      <c r="DW81" s="282">
        <f t="shared" ref="DW81" si="1311">IFERROR(DW80/DW79*10000,0)</f>
        <v>0</v>
      </c>
      <c r="DX81" s="282">
        <f t="shared" ref="DX81" si="1312">IFERROR(DX80/DX79*10000,0)</f>
        <v>0</v>
      </c>
      <c r="DY81" s="282">
        <f t="shared" ref="DY81" si="1313">IFERROR(DY80/DY79*10000,0)</f>
        <v>0</v>
      </c>
      <c r="DZ81" s="282">
        <f t="shared" ref="DZ81" si="1314">IFERROR(DZ80/DZ79*10000,0)</f>
        <v>0</v>
      </c>
      <c r="EA81" s="282">
        <f t="shared" ref="EA81" si="1315">IFERROR(EA80/EA79*10000,0)</f>
        <v>0</v>
      </c>
      <c r="EB81" s="282">
        <f t="shared" ref="EB81" si="1316">IFERROR(EB80/EB79*10000,0)</f>
        <v>0</v>
      </c>
      <c r="EC81" s="282">
        <f t="shared" ref="EC81" si="1317">IFERROR(EC80/EC79*10000,0)</f>
        <v>0</v>
      </c>
      <c r="ED81" s="284">
        <f t="shared" ref="ED81" si="1318">IFERROR(ED80/ED79*10000,0)</f>
        <v>0</v>
      </c>
    </row>
    <row r="82" spans="2:134" ht="16.05" customHeight="1" x14ac:dyDescent="0.25">
      <c r="B82" s="1043" t="str">
        <f>B81</f>
        <v/>
      </c>
      <c r="C82" s="159" t="str">
        <f t="shared" si="1196"/>
        <v/>
      </c>
      <c r="D82" s="159" t="str">
        <f t="shared" si="939"/>
        <v/>
      </c>
      <c r="E82" s="159" t="str">
        <f t="shared" si="939"/>
        <v/>
      </c>
      <c r="F82" s="149" t="s">
        <v>349</v>
      </c>
      <c r="G82" s="171" t="s">
        <v>353</v>
      </c>
      <c r="H82" s="992">
        <f>SUMIFS('B4-1销售回款【输入】'!L$4:L$123,'B4-1销售回款【输入】'!$C$4:$C$123,$C82,'B4-1销售回款【输入】'!$D$4:$D$123,$D82,'B4-1销售回款【输入】'!$E$4:$E$123,$E82,'B4-1销售回款【输入】'!$J$4:$J$123,$F82)</f>
        <v>0</v>
      </c>
      <c r="I82" s="282">
        <f t="shared" si="1194"/>
        <v>0</v>
      </c>
      <c r="J82" s="985">
        <f>SUM(V82:ED82)</f>
        <v>0</v>
      </c>
      <c r="K82" s="460">
        <f ca="1">SUM(OFFSET(V82,,,1,MATCH('B1-基本信息'!$C$12,$V$3:$ED$3,1)))</f>
        <v>0</v>
      </c>
      <c r="L82" s="283">
        <f t="shared" ref="L82:U82" si="1319">SUMIF($V$1:$ED$1,L$3,$V82:$ED82)</f>
        <v>0</v>
      </c>
      <c r="M82" s="282">
        <f t="shared" si="1319"/>
        <v>0</v>
      </c>
      <c r="N82" s="282">
        <f t="shared" si="1319"/>
        <v>0</v>
      </c>
      <c r="O82" s="282">
        <f t="shared" si="1319"/>
        <v>0</v>
      </c>
      <c r="P82" s="282">
        <f t="shared" si="1319"/>
        <v>0</v>
      </c>
      <c r="Q82" s="282">
        <f t="shared" si="1319"/>
        <v>0</v>
      </c>
      <c r="R82" s="282">
        <f t="shared" si="1319"/>
        <v>0</v>
      </c>
      <c r="S82" s="282">
        <f t="shared" si="1319"/>
        <v>0</v>
      </c>
      <c r="T82" s="282">
        <f t="shared" si="1319"/>
        <v>0</v>
      </c>
      <c r="U82" s="284">
        <f t="shared" si="1319"/>
        <v>0</v>
      </c>
      <c r="V82" s="285">
        <f>SUMIFS('B4-1销售回款【输入】'!Y$4:Y$123,'B4-1销售回款【输入】'!$C$4:$C$123,$C82,'B4-1销售回款【输入】'!$D$4:$D$123,$D82,'B4-1销售回款【输入】'!$E$4:$E$123,$E82,'B4-1销售回款【输入】'!$J$4:$J$123,$F82)</f>
        <v>0</v>
      </c>
      <c r="W82" s="282">
        <f>SUMIFS('B4-1销售回款【输入】'!Z$4:Z$123,'B4-1销售回款【输入】'!$C$4:$C$123,$C82,'B4-1销售回款【输入】'!$D$4:$D$123,$D82,'B4-1销售回款【输入】'!$E$4:$E$123,$E82,'B4-1销售回款【输入】'!$J$4:$J$123,$F82)</f>
        <v>0</v>
      </c>
      <c r="X82" s="282">
        <f>SUMIFS('B4-1销售回款【输入】'!AA$4:AA$123,'B4-1销售回款【输入】'!$C$4:$C$123,$C82,'B4-1销售回款【输入】'!$D$4:$D$123,$D82,'B4-1销售回款【输入】'!$E$4:$E$123,$E82,'B4-1销售回款【输入】'!$J$4:$J$123,$F82)</f>
        <v>0</v>
      </c>
      <c r="Y82" s="282">
        <f>SUMIFS('B4-1销售回款【输入】'!AB$4:AB$123,'B4-1销售回款【输入】'!$C$4:$C$123,$C82,'B4-1销售回款【输入】'!$D$4:$D$123,$D82,'B4-1销售回款【输入】'!$E$4:$E$123,$E82,'B4-1销售回款【输入】'!$J$4:$J$123,$F82)</f>
        <v>0</v>
      </c>
      <c r="Z82" s="282">
        <f>SUMIFS('B4-1销售回款【输入】'!AC$4:AC$123,'B4-1销售回款【输入】'!$C$4:$C$123,$C82,'B4-1销售回款【输入】'!$D$4:$D$123,$D82,'B4-1销售回款【输入】'!$E$4:$E$123,$E82,'B4-1销售回款【输入】'!$J$4:$J$123,$F82)</f>
        <v>0</v>
      </c>
      <c r="AA82" s="282">
        <f>SUMIFS('B4-1销售回款【输入】'!AD$4:AD$123,'B4-1销售回款【输入】'!$C$4:$C$123,$C82,'B4-1销售回款【输入】'!$D$4:$D$123,$D82,'B4-1销售回款【输入】'!$E$4:$E$123,$E82,'B4-1销售回款【输入】'!$J$4:$J$123,$F82)</f>
        <v>0</v>
      </c>
      <c r="AB82" s="282">
        <f>SUMIFS('B4-1销售回款【输入】'!AE$4:AE$123,'B4-1销售回款【输入】'!$C$4:$C$123,$C82,'B4-1销售回款【输入】'!$D$4:$D$123,$D82,'B4-1销售回款【输入】'!$E$4:$E$123,$E82,'B4-1销售回款【输入】'!$J$4:$J$123,$F82)</f>
        <v>0</v>
      </c>
      <c r="AC82" s="282">
        <f>SUMIFS('B4-1销售回款【输入】'!AF$4:AF$123,'B4-1销售回款【输入】'!$C$4:$C$123,$C82,'B4-1销售回款【输入】'!$D$4:$D$123,$D82,'B4-1销售回款【输入】'!$E$4:$E$123,$E82,'B4-1销售回款【输入】'!$J$4:$J$123,$F82)</f>
        <v>0</v>
      </c>
      <c r="AD82" s="282">
        <f>SUMIFS('B4-1销售回款【输入】'!AG$4:AG$123,'B4-1销售回款【输入】'!$C$4:$C$123,$C82,'B4-1销售回款【输入】'!$D$4:$D$123,$D82,'B4-1销售回款【输入】'!$E$4:$E$123,$E82,'B4-1销售回款【输入】'!$J$4:$J$123,$F82)</f>
        <v>0</v>
      </c>
      <c r="AE82" s="282">
        <f>SUMIFS('B4-1销售回款【输入】'!AH$4:AH$123,'B4-1销售回款【输入】'!$C$4:$C$123,$C82,'B4-1销售回款【输入】'!$D$4:$D$123,$D82,'B4-1销售回款【输入】'!$E$4:$E$123,$E82,'B4-1销售回款【输入】'!$J$4:$J$123,$F82)</f>
        <v>0</v>
      </c>
      <c r="AF82" s="282">
        <f>SUMIFS('B4-1销售回款【输入】'!AI$4:AI$123,'B4-1销售回款【输入】'!$C$4:$C$123,$C82,'B4-1销售回款【输入】'!$D$4:$D$123,$D82,'B4-1销售回款【输入】'!$E$4:$E$123,$E82,'B4-1销售回款【输入】'!$J$4:$J$123,$F82)</f>
        <v>0</v>
      </c>
      <c r="AG82" s="282">
        <f>SUMIFS('B4-1销售回款【输入】'!AJ$4:AJ$123,'B4-1销售回款【输入】'!$C$4:$C$123,$C82,'B4-1销售回款【输入】'!$D$4:$D$123,$D82,'B4-1销售回款【输入】'!$E$4:$E$123,$E82,'B4-1销售回款【输入】'!$J$4:$J$123,$F82)</f>
        <v>0</v>
      </c>
      <c r="AH82" s="282">
        <f>SUMIFS('B4-1销售回款【输入】'!AK$4:AK$123,'B4-1销售回款【输入】'!$C$4:$C$123,$C82,'B4-1销售回款【输入】'!$D$4:$D$123,$D82,'B4-1销售回款【输入】'!$E$4:$E$123,$E82,'B4-1销售回款【输入】'!$J$4:$J$123,$F82)</f>
        <v>0</v>
      </c>
      <c r="AI82" s="282">
        <f>SUMIFS('B4-1销售回款【输入】'!AL$4:AL$123,'B4-1销售回款【输入】'!$C$4:$C$123,$C82,'B4-1销售回款【输入】'!$D$4:$D$123,$D82,'B4-1销售回款【输入】'!$E$4:$E$123,$E82,'B4-1销售回款【输入】'!$J$4:$J$123,$F82)</f>
        <v>0</v>
      </c>
      <c r="AJ82" s="282">
        <f>SUMIFS('B4-1销售回款【输入】'!AM$4:AM$123,'B4-1销售回款【输入】'!$C$4:$C$123,$C82,'B4-1销售回款【输入】'!$D$4:$D$123,$D82,'B4-1销售回款【输入】'!$E$4:$E$123,$E82,'B4-1销售回款【输入】'!$J$4:$J$123,$F82)</f>
        <v>0</v>
      </c>
      <c r="AK82" s="282">
        <f>SUMIFS('B4-1销售回款【输入】'!AN$4:AN$123,'B4-1销售回款【输入】'!$C$4:$C$123,$C82,'B4-1销售回款【输入】'!$D$4:$D$123,$D82,'B4-1销售回款【输入】'!$E$4:$E$123,$E82,'B4-1销售回款【输入】'!$J$4:$J$123,$F82)</f>
        <v>0</v>
      </c>
      <c r="AL82" s="282">
        <f>SUMIFS('B4-1销售回款【输入】'!AO$4:AO$123,'B4-1销售回款【输入】'!$C$4:$C$123,$C82,'B4-1销售回款【输入】'!$D$4:$D$123,$D82,'B4-1销售回款【输入】'!$E$4:$E$123,$E82,'B4-1销售回款【输入】'!$J$4:$J$123,$F82)</f>
        <v>0</v>
      </c>
      <c r="AM82" s="282">
        <f>SUMIFS('B4-1销售回款【输入】'!AP$4:AP$123,'B4-1销售回款【输入】'!$C$4:$C$123,$C82,'B4-1销售回款【输入】'!$D$4:$D$123,$D82,'B4-1销售回款【输入】'!$E$4:$E$123,$E82,'B4-1销售回款【输入】'!$J$4:$J$123,$F82)</f>
        <v>0</v>
      </c>
      <c r="AN82" s="282">
        <f>SUMIFS('B4-1销售回款【输入】'!AQ$4:AQ$123,'B4-1销售回款【输入】'!$C$4:$C$123,$C82,'B4-1销售回款【输入】'!$D$4:$D$123,$D82,'B4-1销售回款【输入】'!$E$4:$E$123,$E82,'B4-1销售回款【输入】'!$J$4:$J$123,$F82)</f>
        <v>0</v>
      </c>
      <c r="AO82" s="282">
        <f>SUMIFS('B4-1销售回款【输入】'!AR$4:AR$123,'B4-1销售回款【输入】'!$C$4:$C$123,$C82,'B4-1销售回款【输入】'!$D$4:$D$123,$D82,'B4-1销售回款【输入】'!$E$4:$E$123,$E82,'B4-1销售回款【输入】'!$J$4:$J$123,$F82)</f>
        <v>0</v>
      </c>
      <c r="AP82" s="282">
        <f>SUMIFS('B4-1销售回款【输入】'!AS$4:AS$123,'B4-1销售回款【输入】'!$C$4:$C$123,$C82,'B4-1销售回款【输入】'!$D$4:$D$123,$D82,'B4-1销售回款【输入】'!$E$4:$E$123,$E82,'B4-1销售回款【输入】'!$J$4:$J$123,$F82)</f>
        <v>0</v>
      </c>
      <c r="AQ82" s="282">
        <f>SUMIFS('B4-1销售回款【输入】'!AT$4:AT$123,'B4-1销售回款【输入】'!$C$4:$C$123,$C82,'B4-1销售回款【输入】'!$D$4:$D$123,$D82,'B4-1销售回款【输入】'!$E$4:$E$123,$E82,'B4-1销售回款【输入】'!$J$4:$J$123,$F82)</f>
        <v>0</v>
      </c>
      <c r="AR82" s="282">
        <f>SUMIFS('B4-1销售回款【输入】'!AU$4:AU$123,'B4-1销售回款【输入】'!$C$4:$C$123,$C82,'B4-1销售回款【输入】'!$D$4:$D$123,$D82,'B4-1销售回款【输入】'!$E$4:$E$123,$E82,'B4-1销售回款【输入】'!$J$4:$J$123,$F82)</f>
        <v>0</v>
      </c>
      <c r="AS82" s="282">
        <f>SUMIFS('B4-1销售回款【输入】'!AV$4:AV$123,'B4-1销售回款【输入】'!$C$4:$C$123,$C82,'B4-1销售回款【输入】'!$D$4:$D$123,$D82,'B4-1销售回款【输入】'!$E$4:$E$123,$E82,'B4-1销售回款【输入】'!$J$4:$J$123,$F82)</f>
        <v>0</v>
      </c>
      <c r="AT82" s="282">
        <f>SUMIFS('B4-1销售回款【输入】'!AW$4:AW$123,'B4-1销售回款【输入】'!$C$4:$C$123,$C82,'B4-1销售回款【输入】'!$D$4:$D$123,$D82,'B4-1销售回款【输入】'!$E$4:$E$123,$E82,'B4-1销售回款【输入】'!$J$4:$J$123,$F82)</f>
        <v>0</v>
      </c>
      <c r="AU82" s="282">
        <f>SUMIFS('B4-1销售回款【输入】'!AX$4:AX$123,'B4-1销售回款【输入】'!$C$4:$C$123,$C82,'B4-1销售回款【输入】'!$D$4:$D$123,$D82,'B4-1销售回款【输入】'!$E$4:$E$123,$E82,'B4-1销售回款【输入】'!$J$4:$J$123,$F82)</f>
        <v>0</v>
      </c>
      <c r="AV82" s="282">
        <f>SUMIFS('B4-1销售回款【输入】'!AY$4:AY$123,'B4-1销售回款【输入】'!$C$4:$C$123,$C82,'B4-1销售回款【输入】'!$D$4:$D$123,$D82,'B4-1销售回款【输入】'!$E$4:$E$123,$E82,'B4-1销售回款【输入】'!$J$4:$J$123,$F82)</f>
        <v>0</v>
      </c>
      <c r="AW82" s="282">
        <f>SUMIFS('B4-1销售回款【输入】'!AZ$4:AZ$123,'B4-1销售回款【输入】'!$C$4:$C$123,$C82,'B4-1销售回款【输入】'!$D$4:$D$123,$D82,'B4-1销售回款【输入】'!$E$4:$E$123,$E82,'B4-1销售回款【输入】'!$J$4:$J$123,$F82)</f>
        <v>0</v>
      </c>
      <c r="AX82" s="282">
        <f>SUMIFS('B4-1销售回款【输入】'!BA$4:BA$123,'B4-1销售回款【输入】'!$C$4:$C$123,$C82,'B4-1销售回款【输入】'!$D$4:$D$123,$D82,'B4-1销售回款【输入】'!$E$4:$E$123,$E82,'B4-1销售回款【输入】'!$J$4:$J$123,$F82)</f>
        <v>0</v>
      </c>
      <c r="AY82" s="282">
        <f>SUMIFS('B4-1销售回款【输入】'!BB$4:BB$123,'B4-1销售回款【输入】'!$C$4:$C$123,$C82,'B4-1销售回款【输入】'!$D$4:$D$123,$D82,'B4-1销售回款【输入】'!$E$4:$E$123,$E82,'B4-1销售回款【输入】'!$J$4:$J$123,$F82)</f>
        <v>0</v>
      </c>
      <c r="AZ82" s="282">
        <f>SUMIFS('B4-1销售回款【输入】'!BC$4:BC$123,'B4-1销售回款【输入】'!$C$4:$C$123,$C82,'B4-1销售回款【输入】'!$D$4:$D$123,$D82,'B4-1销售回款【输入】'!$E$4:$E$123,$E82,'B4-1销售回款【输入】'!$J$4:$J$123,$F82)</f>
        <v>0</v>
      </c>
      <c r="BA82" s="282">
        <f>SUMIFS('B4-1销售回款【输入】'!BD$4:BD$123,'B4-1销售回款【输入】'!$C$4:$C$123,$C82,'B4-1销售回款【输入】'!$D$4:$D$123,$D82,'B4-1销售回款【输入】'!$E$4:$E$123,$E82,'B4-1销售回款【输入】'!$J$4:$J$123,$F82)</f>
        <v>0</v>
      </c>
      <c r="BB82" s="282">
        <f>SUMIFS('B4-1销售回款【输入】'!BE$4:BE$123,'B4-1销售回款【输入】'!$C$4:$C$123,$C82,'B4-1销售回款【输入】'!$D$4:$D$123,$D82,'B4-1销售回款【输入】'!$E$4:$E$123,$E82,'B4-1销售回款【输入】'!$J$4:$J$123,$F82)</f>
        <v>0</v>
      </c>
      <c r="BC82" s="282">
        <f>SUMIFS('B4-1销售回款【输入】'!BF$4:BF$123,'B4-1销售回款【输入】'!$C$4:$C$123,$C82,'B4-1销售回款【输入】'!$D$4:$D$123,$D82,'B4-1销售回款【输入】'!$E$4:$E$123,$E82,'B4-1销售回款【输入】'!$J$4:$J$123,$F82)</f>
        <v>0</v>
      </c>
      <c r="BD82" s="282">
        <f>SUMIFS('B4-1销售回款【输入】'!BG$4:BG$123,'B4-1销售回款【输入】'!$C$4:$C$123,$C82,'B4-1销售回款【输入】'!$D$4:$D$123,$D82,'B4-1销售回款【输入】'!$E$4:$E$123,$E82,'B4-1销售回款【输入】'!$J$4:$J$123,$F82)</f>
        <v>0</v>
      </c>
      <c r="BE82" s="282">
        <f>SUMIFS('B4-1销售回款【输入】'!BH$4:BH$123,'B4-1销售回款【输入】'!$C$4:$C$123,$C82,'B4-1销售回款【输入】'!$D$4:$D$123,$D82,'B4-1销售回款【输入】'!$E$4:$E$123,$E82,'B4-1销售回款【输入】'!$J$4:$J$123,$F82)</f>
        <v>0</v>
      </c>
      <c r="BF82" s="282">
        <f>SUMIFS('B4-1销售回款【输入】'!BI$4:BI$123,'B4-1销售回款【输入】'!$C$4:$C$123,$C82,'B4-1销售回款【输入】'!$D$4:$D$123,$D82,'B4-1销售回款【输入】'!$E$4:$E$123,$E82,'B4-1销售回款【输入】'!$J$4:$J$123,$F82)</f>
        <v>0</v>
      </c>
      <c r="BG82" s="282">
        <f>SUMIFS('B4-1销售回款【输入】'!BJ$4:BJ$123,'B4-1销售回款【输入】'!$C$4:$C$123,$C82,'B4-1销售回款【输入】'!$D$4:$D$123,$D82,'B4-1销售回款【输入】'!$E$4:$E$123,$E82,'B4-1销售回款【输入】'!$J$4:$J$123,$F82)</f>
        <v>0</v>
      </c>
      <c r="BH82" s="282">
        <f>SUMIFS('B4-1销售回款【输入】'!BK$4:BK$123,'B4-1销售回款【输入】'!$C$4:$C$123,$C82,'B4-1销售回款【输入】'!$D$4:$D$123,$D82,'B4-1销售回款【输入】'!$E$4:$E$123,$E82,'B4-1销售回款【输入】'!$J$4:$J$123,$F82)</f>
        <v>0</v>
      </c>
      <c r="BI82" s="282">
        <f>SUMIFS('B4-1销售回款【输入】'!BL$4:BL$123,'B4-1销售回款【输入】'!$C$4:$C$123,$C82,'B4-1销售回款【输入】'!$D$4:$D$123,$D82,'B4-1销售回款【输入】'!$E$4:$E$123,$E82,'B4-1销售回款【输入】'!$J$4:$J$123,$F82)</f>
        <v>0</v>
      </c>
      <c r="BJ82" s="282">
        <f>SUMIFS('B4-1销售回款【输入】'!BM$4:BM$123,'B4-1销售回款【输入】'!$C$4:$C$123,$C82,'B4-1销售回款【输入】'!$D$4:$D$123,$D82,'B4-1销售回款【输入】'!$E$4:$E$123,$E82,'B4-1销售回款【输入】'!$J$4:$J$123,$F82)</f>
        <v>0</v>
      </c>
      <c r="BK82" s="282">
        <f>SUMIFS('B4-1销售回款【输入】'!BN$4:BN$123,'B4-1销售回款【输入】'!$C$4:$C$123,$C82,'B4-1销售回款【输入】'!$D$4:$D$123,$D82,'B4-1销售回款【输入】'!$E$4:$E$123,$E82,'B4-1销售回款【输入】'!$J$4:$J$123,$F82)</f>
        <v>0</v>
      </c>
      <c r="BL82" s="282">
        <f>SUMIFS('B4-1销售回款【输入】'!BO$4:BO$123,'B4-1销售回款【输入】'!$C$4:$C$123,$C82,'B4-1销售回款【输入】'!$D$4:$D$123,$D82,'B4-1销售回款【输入】'!$E$4:$E$123,$E82,'B4-1销售回款【输入】'!$J$4:$J$123,$F82)</f>
        <v>0</v>
      </c>
      <c r="BM82" s="282">
        <f>SUMIFS('B4-1销售回款【输入】'!BP$4:BP$123,'B4-1销售回款【输入】'!$C$4:$C$123,$C82,'B4-1销售回款【输入】'!$D$4:$D$123,$D82,'B4-1销售回款【输入】'!$E$4:$E$123,$E82,'B4-1销售回款【输入】'!$J$4:$J$123,$F82)</f>
        <v>0</v>
      </c>
      <c r="BN82" s="282">
        <f>SUMIFS('B4-1销售回款【输入】'!BQ$4:BQ$123,'B4-1销售回款【输入】'!$C$4:$C$123,$C82,'B4-1销售回款【输入】'!$D$4:$D$123,$D82,'B4-1销售回款【输入】'!$E$4:$E$123,$E82,'B4-1销售回款【输入】'!$J$4:$J$123,$F82)</f>
        <v>0</v>
      </c>
      <c r="BO82" s="282">
        <f>SUMIFS('B4-1销售回款【输入】'!BR$4:BR$123,'B4-1销售回款【输入】'!$C$4:$C$123,$C82,'B4-1销售回款【输入】'!$D$4:$D$123,$D82,'B4-1销售回款【输入】'!$E$4:$E$123,$E82,'B4-1销售回款【输入】'!$J$4:$J$123,$F82)</f>
        <v>0</v>
      </c>
      <c r="BP82" s="282">
        <f>SUMIFS('B4-1销售回款【输入】'!BS$4:BS$123,'B4-1销售回款【输入】'!$C$4:$C$123,$C82,'B4-1销售回款【输入】'!$D$4:$D$123,$D82,'B4-1销售回款【输入】'!$E$4:$E$123,$E82,'B4-1销售回款【输入】'!$J$4:$J$123,$F82)</f>
        <v>0</v>
      </c>
      <c r="BQ82" s="282">
        <f>SUMIFS('B4-1销售回款【输入】'!BT$4:BT$123,'B4-1销售回款【输入】'!$C$4:$C$123,$C82,'B4-1销售回款【输入】'!$D$4:$D$123,$D82,'B4-1销售回款【输入】'!$E$4:$E$123,$E82,'B4-1销售回款【输入】'!$J$4:$J$123,$F82)</f>
        <v>0</v>
      </c>
      <c r="BR82" s="282">
        <f>SUMIFS('B4-1销售回款【输入】'!BU$4:BU$123,'B4-1销售回款【输入】'!$C$4:$C$123,$C82,'B4-1销售回款【输入】'!$D$4:$D$123,$D82,'B4-1销售回款【输入】'!$E$4:$E$123,$E82,'B4-1销售回款【输入】'!$J$4:$J$123,$F82)</f>
        <v>0</v>
      </c>
      <c r="BS82" s="282">
        <f>SUMIFS('B4-1销售回款【输入】'!BV$4:BV$123,'B4-1销售回款【输入】'!$C$4:$C$123,$C82,'B4-1销售回款【输入】'!$D$4:$D$123,$D82,'B4-1销售回款【输入】'!$E$4:$E$123,$E82,'B4-1销售回款【输入】'!$J$4:$J$123,$F82)</f>
        <v>0</v>
      </c>
      <c r="BT82" s="282">
        <f>SUMIFS('B4-1销售回款【输入】'!BW$4:BW$123,'B4-1销售回款【输入】'!$C$4:$C$123,$C82,'B4-1销售回款【输入】'!$D$4:$D$123,$D82,'B4-1销售回款【输入】'!$E$4:$E$123,$E82,'B4-1销售回款【输入】'!$J$4:$J$123,$F82)</f>
        <v>0</v>
      </c>
      <c r="BU82" s="282">
        <f>SUMIFS('B4-1销售回款【输入】'!BX$4:BX$123,'B4-1销售回款【输入】'!$C$4:$C$123,$C82,'B4-1销售回款【输入】'!$D$4:$D$123,$D82,'B4-1销售回款【输入】'!$E$4:$E$123,$E82,'B4-1销售回款【输入】'!$J$4:$J$123,$F82)</f>
        <v>0</v>
      </c>
      <c r="BV82" s="282">
        <f>SUMIFS('B4-1销售回款【输入】'!BY$4:BY$123,'B4-1销售回款【输入】'!$C$4:$C$123,$C82,'B4-1销售回款【输入】'!$D$4:$D$123,$D82,'B4-1销售回款【输入】'!$E$4:$E$123,$E82,'B4-1销售回款【输入】'!$J$4:$J$123,$F82)</f>
        <v>0</v>
      </c>
      <c r="BW82" s="282">
        <f>SUMIFS('B4-1销售回款【输入】'!BZ$4:BZ$123,'B4-1销售回款【输入】'!$C$4:$C$123,$C82,'B4-1销售回款【输入】'!$D$4:$D$123,$D82,'B4-1销售回款【输入】'!$E$4:$E$123,$E82,'B4-1销售回款【输入】'!$J$4:$J$123,$F82)</f>
        <v>0</v>
      </c>
      <c r="BX82" s="282">
        <f>SUMIFS('B4-1销售回款【输入】'!CA$4:CA$123,'B4-1销售回款【输入】'!$C$4:$C$123,$C82,'B4-1销售回款【输入】'!$D$4:$D$123,$D82,'B4-1销售回款【输入】'!$E$4:$E$123,$E82,'B4-1销售回款【输入】'!$J$4:$J$123,$F82)</f>
        <v>0</v>
      </c>
      <c r="BY82" s="282">
        <f>SUMIFS('B4-1销售回款【输入】'!CB$4:CB$123,'B4-1销售回款【输入】'!$C$4:$C$123,$C82,'B4-1销售回款【输入】'!$D$4:$D$123,$D82,'B4-1销售回款【输入】'!$E$4:$E$123,$E82,'B4-1销售回款【输入】'!$J$4:$J$123,$F82)</f>
        <v>0</v>
      </c>
      <c r="BZ82" s="282">
        <f>SUMIFS('B4-1销售回款【输入】'!CC$4:CC$123,'B4-1销售回款【输入】'!$C$4:$C$123,$C82,'B4-1销售回款【输入】'!$D$4:$D$123,$D82,'B4-1销售回款【输入】'!$E$4:$E$123,$E82,'B4-1销售回款【输入】'!$J$4:$J$123,$F82)</f>
        <v>0</v>
      </c>
      <c r="CA82" s="282">
        <f>SUMIFS('B4-1销售回款【输入】'!CD$4:CD$123,'B4-1销售回款【输入】'!$C$4:$C$123,$C82,'B4-1销售回款【输入】'!$D$4:$D$123,$D82,'B4-1销售回款【输入】'!$E$4:$E$123,$E82,'B4-1销售回款【输入】'!$J$4:$J$123,$F82)</f>
        <v>0</v>
      </c>
      <c r="CB82" s="282">
        <f>SUMIFS('B4-1销售回款【输入】'!CE$4:CE$123,'B4-1销售回款【输入】'!$C$4:$C$123,$C82,'B4-1销售回款【输入】'!$D$4:$D$123,$D82,'B4-1销售回款【输入】'!$E$4:$E$123,$E82,'B4-1销售回款【输入】'!$J$4:$J$123,$F82)</f>
        <v>0</v>
      </c>
      <c r="CC82" s="282">
        <f>SUMIFS('B4-1销售回款【输入】'!CF$4:CF$123,'B4-1销售回款【输入】'!$C$4:$C$123,$C82,'B4-1销售回款【输入】'!$D$4:$D$123,$D82,'B4-1销售回款【输入】'!$E$4:$E$123,$E82,'B4-1销售回款【输入】'!$J$4:$J$123,$F82)</f>
        <v>0</v>
      </c>
      <c r="CD82" s="282">
        <f>SUMIFS('B4-1销售回款【输入】'!CG$4:CG$123,'B4-1销售回款【输入】'!$C$4:$C$123,$C82,'B4-1销售回款【输入】'!$D$4:$D$123,$D82,'B4-1销售回款【输入】'!$E$4:$E$123,$E82,'B4-1销售回款【输入】'!$J$4:$J$123,$F82)</f>
        <v>0</v>
      </c>
      <c r="CE82" s="282">
        <f>SUMIFS('B4-1销售回款【输入】'!CH$4:CH$123,'B4-1销售回款【输入】'!$C$4:$C$123,$C82,'B4-1销售回款【输入】'!$D$4:$D$123,$D82,'B4-1销售回款【输入】'!$E$4:$E$123,$E82,'B4-1销售回款【输入】'!$J$4:$J$123,$F82)</f>
        <v>0</v>
      </c>
      <c r="CF82" s="282">
        <f>SUMIFS('B4-1销售回款【输入】'!CI$4:CI$123,'B4-1销售回款【输入】'!$C$4:$C$123,$C82,'B4-1销售回款【输入】'!$D$4:$D$123,$D82,'B4-1销售回款【输入】'!$E$4:$E$123,$E82,'B4-1销售回款【输入】'!$J$4:$J$123,$F82)</f>
        <v>0</v>
      </c>
      <c r="CG82" s="282">
        <f>SUMIFS('B4-1销售回款【输入】'!CJ$4:CJ$123,'B4-1销售回款【输入】'!$C$4:$C$123,$C82,'B4-1销售回款【输入】'!$D$4:$D$123,$D82,'B4-1销售回款【输入】'!$E$4:$E$123,$E82,'B4-1销售回款【输入】'!$J$4:$J$123,$F82)</f>
        <v>0</v>
      </c>
      <c r="CH82" s="282">
        <f>SUMIFS('B4-1销售回款【输入】'!CK$4:CK$123,'B4-1销售回款【输入】'!$C$4:$C$123,$C82,'B4-1销售回款【输入】'!$D$4:$D$123,$D82,'B4-1销售回款【输入】'!$E$4:$E$123,$E82,'B4-1销售回款【输入】'!$J$4:$J$123,$F82)</f>
        <v>0</v>
      </c>
      <c r="CI82" s="282">
        <f>SUMIFS('B4-1销售回款【输入】'!CL$4:CL$123,'B4-1销售回款【输入】'!$C$4:$C$123,$C82,'B4-1销售回款【输入】'!$D$4:$D$123,$D82,'B4-1销售回款【输入】'!$E$4:$E$123,$E82,'B4-1销售回款【输入】'!$J$4:$J$123,$F82)</f>
        <v>0</v>
      </c>
      <c r="CJ82" s="282">
        <f>SUMIFS('B4-1销售回款【输入】'!CM$4:CM$123,'B4-1销售回款【输入】'!$C$4:$C$123,$C82,'B4-1销售回款【输入】'!$D$4:$D$123,$D82,'B4-1销售回款【输入】'!$E$4:$E$123,$E82,'B4-1销售回款【输入】'!$J$4:$J$123,$F82)</f>
        <v>0</v>
      </c>
      <c r="CK82" s="282">
        <f>SUMIFS('B4-1销售回款【输入】'!CN$4:CN$123,'B4-1销售回款【输入】'!$C$4:$C$123,$C82,'B4-1销售回款【输入】'!$D$4:$D$123,$D82,'B4-1销售回款【输入】'!$E$4:$E$123,$E82,'B4-1销售回款【输入】'!$J$4:$J$123,$F82)</f>
        <v>0</v>
      </c>
      <c r="CL82" s="282">
        <f>SUMIFS('B4-1销售回款【输入】'!CO$4:CO$123,'B4-1销售回款【输入】'!$C$4:$C$123,$C82,'B4-1销售回款【输入】'!$D$4:$D$123,$D82,'B4-1销售回款【输入】'!$E$4:$E$123,$E82,'B4-1销售回款【输入】'!$J$4:$J$123,$F82)</f>
        <v>0</v>
      </c>
      <c r="CM82" s="282">
        <f>SUMIFS('B4-1销售回款【输入】'!CP$4:CP$123,'B4-1销售回款【输入】'!$C$4:$C$123,$C82,'B4-1销售回款【输入】'!$D$4:$D$123,$D82,'B4-1销售回款【输入】'!$E$4:$E$123,$E82,'B4-1销售回款【输入】'!$J$4:$J$123,$F82)</f>
        <v>0</v>
      </c>
      <c r="CN82" s="282">
        <f>SUMIFS('B4-1销售回款【输入】'!CQ$4:CQ$123,'B4-1销售回款【输入】'!$C$4:$C$123,$C82,'B4-1销售回款【输入】'!$D$4:$D$123,$D82,'B4-1销售回款【输入】'!$E$4:$E$123,$E82,'B4-1销售回款【输入】'!$J$4:$J$123,$F82)</f>
        <v>0</v>
      </c>
      <c r="CO82" s="282">
        <f>SUMIFS('B4-1销售回款【输入】'!CR$4:CR$123,'B4-1销售回款【输入】'!$C$4:$C$123,$C82,'B4-1销售回款【输入】'!$D$4:$D$123,$D82,'B4-1销售回款【输入】'!$E$4:$E$123,$E82,'B4-1销售回款【输入】'!$J$4:$J$123,$F82)</f>
        <v>0</v>
      </c>
      <c r="CP82" s="282">
        <f>SUMIFS('B4-1销售回款【输入】'!CS$4:CS$123,'B4-1销售回款【输入】'!$C$4:$C$123,$C82,'B4-1销售回款【输入】'!$D$4:$D$123,$D82,'B4-1销售回款【输入】'!$E$4:$E$123,$E82,'B4-1销售回款【输入】'!$J$4:$J$123,$F82)</f>
        <v>0</v>
      </c>
      <c r="CQ82" s="282">
        <f>SUMIFS('B4-1销售回款【输入】'!CT$4:CT$123,'B4-1销售回款【输入】'!$C$4:$C$123,$C82,'B4-1销售回款【输入】'!$D$4:$D$123,$D82,'B4-1销售回款【输入】'!$E$4:$E$123,$E82,'B4-1销售回款【输入】'!$J$4:$J$123,$F82)</f>
        <v>0</v>
      </c>
      <c r="CR82" s="282">
        <f>SUMIFS('B4-1销售回款【输入】'!CU$4:CU$123,'B4-1销售回款【输入】'!$C$4:$C$123,$C82,'B4-1销售回款【输入】'!$D$4:$D$123,$D82,'B4-1销售回款【输入】'!$E$4:$E$123,$E82,'B4-1销售回款【输入】'!$J$4:$J$123,$F82)</f>
        <v>0</v>
      </c>
      <c r="CS82" s="282">
        <f>SUMIFS('B4-1销售回款【输入】'!CV$4:CV$123,'B4-1销售回款【输入】'!$C$4:$C$123,$C82,'B4-1销售回款【输入】'!$D$4:$D$123,$D82,'B4-1销售回款【输入】'!$E$4:$E$123,$E82,'B4-1销售回款【输入】'!$J$4:$J$123,$F82)</f>
        <v>0</v>
      </c>
      <c r="CT82" s="282">
        <f>SUMIFS('B4-1销售回款【输入】'!CW$4:CW$123,'B4-1销售回款【输入】'!$C$4:$C$123,$C82,'B4-1销售回款【输入】'!$D$4:$D$123,$D82,'B4-1销售回款【输入】'!$E$4:$E$123,$E82,'B4-1销售回款【输入】'!$J$4:$J$123,$F82)</f>
        <v>0</v>
      </c>
      <c r="CU82" s="282">
        <f>SUMIFS('B4-1销售回款【输入】'!CX$4:CX$123,'B4-1销售回款【输入】'!$C$4:$C$123,$C82,'B4-1销售回款【输入】'!$D$4:$D$123,$D82,'B4-1销售回款【输入】'!$E$4:$E$123,$E82,'B4-1销售回款【输入】'!$J$4:$J$123,$F82)</f>
        <v>0</v>
      </c>
      <c r="CV82" s="282">
        <f>SUMIFS('B4-1销售回款【输入】'!CY$4:CY$123,'B4-1销售回款【输入】'!$C$4:$C$123,$C82,'B4-1销售回款【输入】'!$D$4:$D$123,$D82,'B4-1销售回款【输入】'!$E$4:$E$123,$E82,'B4-1销售回款【输入】'!$J$4:$J$123,$F82)</f>
        <v>0</v>
      </c>
      <c r="CW82" s="282">
        <f>SUMIFS('B4-1销售回款【输入】'!CZ$4:CZ$123,'B4-1销售回款【输入】'!$C$4:$C$123,$C82,'B4-1销售回款【输入】'!$D$4:$D$123,$D82,'B4-1销售回款【输入】'!$E$4:$E$123,$E82,'B4-1销售回款【输入】'!$J$4:$J$123,$F82)</f>
        <v>0</v>
      </c>
      <c r="CX82" s="282">
        <f>SUMIFS('B4-1销售回款【输入】'!DA$4:DA$123,'B4-1销售回款【输入】'!$C$4:$C$123,$C82,'B4-1销售回款【输入】'!$D$4:$D$123,$D82,'B4-1销售回款【输入】'!$E$4:$E$123,$E82,'B4-1销售回款【输入】'!$J$4:$J$123,$F82)</f>
        <v>0</v>
      </c>
      <c r="CY82" s="282">
        <f>SUMIFS('B4-1销售回款【输入】'!DB$4:DB$123,'B4-1销售回款【输入】'!$C$4:$C$123,$C82,'B4-1销售回款【输入】'!$D$4:$D$123,$D82,'B4-1销售回款【输入】'!$E$4:$E$123,$E82,'B4-1销售回款【输入】'!$J$4:$J$123,$F82)</f>
        <v>0</v>
      </c>
      <c r="CZ82" s="282">
        <f>SUMIFS('B4-1销售回款【输入】'!DC$4:DC$123,'B4-1销售回款【输入】'!$C$4:$C$123,$C82,'B4-1销售回款【输入】'!$D$4:$D$123,$D82,'B4-1销售回款【输入】'!$E$4:$E$123,$E82,'B4-1销售回款【输入】'!$J$4:$J$123,$F82)</f>
        <v>0</v>
      </c>
      <c r="DA82" s="282">
        <f>SUMIFS('B4-1销售回款【输入】'!DD$4:DD$123,'B4-1销售回款【输入】'!$C$4:$C$123,$C82,'B4-1销售回款【输入】'!$D$4:$D$123,$D82,'B4-1销售回款【输入】'!$E$4:$E$123,$E82,'B4-1销售回款【输入】'!$J$4:$J$123,$F82)</f>
        <v>0</v>
      </c>
      <c r="DB82" s="282">
        <f>SUMIFS('B4-1销售回款【输入】'!DE$4:DE$123,'B4-1销售回款【输入】'!$C$4:$C$123,$C82,'B4-1销售回款【输入】'!$D$4:$D$123,$D82,'B4-1销售回款【输入】'!$E$4:$E$123,$E82,'B4-1销售回款【输入】'!$J$4:$J$123,$F82)</f>
        <v>0</v>
      </c>
      <c r="DC82" s="282">
        <f>SUMIFS('B4-1销售回款【输入】'!DF$4:DF$123,'B4-1销售回款【输入】'!$C$4:$C$123,$C82,'B4-1销售回款【输入】'!$D$4:$D$123,$D82,'B4-1销售回款【输入】'!$E$4:$E$123,$E82,'B4-1销售回款【输入】'!$J$4:$J$123,$F82)</f>
        <v>0</v>
      </c>
      <c r="DD82" s="282">
        <f>SUMIFS('B4-1销售回款【输入】'!DG$4:DG$123,'B4-1销售回款【输入】'!$C$4:$C$123,$C82,'B4-1销售回款【输入】'!$D$4:$D$123,$D82,'B4-1销售回款【输入】'!$E$4:$E$123,$E82,'B4-1销售回款【输入】'!$J$4:$J$123,$F82)</f>
        <v>0</v>
      </c>
      <c r="DE82" s="282">
        <f>SUMIFS('B4-1销售回款【输入】'!DH$4:DH$123,'B4-1销售回款【输入】'!$C$4:$C$123,$C82,'B4-1销售回款【输入】'!$D$4:$D$123,$D82,'B4-1销售回款【输入】'!$E$4:$E$123,$E82,'B4-1销售回款【输入】'!$J$4:$J$123,$F82)</f>
        <v>0</v>
      </c>
      <c r="DF82" s="282">
        <f>SUMIFS('B4-1销售回款【输入】'!DI$4:DI$123,'B4-1销售回款【输入】'!$C$4:$C$123,$C82,'B4-1销售回款【输入】'!$D$4:$D$123,$D82,'B4-1销售回款【输入】'!$E$4:$E$123,$E82,'B4-1销售回款【输入】'!$J$4:$J$123,$F82)</f>
        <v>0</v>
      </c>
      <c r="DG82" s="282">
        <f>SUMIFS('B4-1销售回款【输入】'!DJ$4:DJ$123,'B4-1销售回款【输入】'!$C$4:$C$123,$C82,'B4-1销售回款【输入】'!$D$4:$D$123,$D82,'B4-1销售回款【输入】'!$E$4:$E$123,$E82,'B4-1销售回款【输入】'!$J$4:$J$123,$F82)</f>
        <v>0</v>
      </c>
      <c r="DH82" s="282">
        <f>SUMIFS('B4-1销售回款【输入】'!DK$4:DK$123,'B4-1销售回款【输入】'!$C$4:$C$123,$C82,'B4-1销售回款【输入】'!$D$4:$D$123,$D82,'B4-1销售回款【输入】'!$E$4:$E$123,$E82,'B4-1销售回款【输入】'!$J$4:$J$123,$F82)</f>
        <v>0</v>
      </c>
      <c r="DI82" s="282">
        <f>SUMIFS('B4-1销售回款【输入】'!DL$4:DL$123,'B4-1销售回款【输入】'!$C$4:$C$123,$C82,'B4-1销售回款【输入】'!$D$4:$D$123,$D82,'B4-1销售回款【输入】'!$E$4:$E$123,$E82,'B4-1销售回款【输入】'!$J$4:$J$123,$F82)</f>
        <v>0</v>
      </c>
      <c r="DJ82" s="282">
        <f>SUMIFS('B4-1销售回款【输入】'!DM$4:DM$123,'B4-1销售回款【输入】'!$C$4:$C$123,$C82,'B4-1销售回款【输入】'!$D$4:$D$123,$D82,'B4-1销售回款【输入】'!$E$4:$E$123,$E82,'B4-1销售回款【输入】'!$J$4:$J$123,$F82)</f>
        <v>0</v>
      </c>
      <c r="DK82" s="282">
        <f>SUMIFS('B4-1销售回款【输入】'!DN$4:DN$123,'B4-1销售回款【输入】'!$C$4:$C$123,$C82,'B4-1销售回款【输入】'!$D$4:$D$123,$D82,'B4-1销售回款【输入】'!$E$4:$E$123,$E82,'B4-1销售回款【输入】'!$J$4:$J$123,$F82)</f>
        <v>0</v>
      </c>
      <c r="DL82" s="282">
        <f>SUMIFS('B4-1销售回款【输入】'!DO$4:DO$123,'B4-1销售回款【输入】'!$C$4:$C$123,$C82,'B4-1销售回款【输入】'!$D$4:$D$123,$D82,'B4-1销售回款【输入】'!$E$4:$E$123,$E82,'B4-1销售回款【输入】'!$J$4:$J$123,$F82)</f>
        <v>0</v>
      </c>
      <c r="DM82" s="282">
        <f>SUMIFS('B4-1销售回款【输入】'!DP$4:DP$123,'B4-1销售回款【输入】'!$C$4:$C$123,$C82,'B4-1销售回款【输入】'!$D$4:$D$123,$D82,'B4-1销售回款【输入】'!$E$4:$E$123,$E82,'B4-1销售回款【输入】'!$J$4:$J$123,$F82)</f>
        <v>0</v>
      </c>
      <c r="DN82" s="282">
        <f>SUMIFS('B4-1销售回款【输入】'!DQ$4:DQ$123,'B4-1销售回款【输入】'!$C$4:$C$123,$C82,'B4-1销售回款【输入】'!$D$4:$D$123,$D82,'B4-1销售回款【输入】'!$E$4:$E$123,$E82,'B4-1销售回款【输入】'!$J$4:$J$123,$F82)</f>
        <v>0</v>
      </c>
      <c r="DO82" s="282">
        <f>SUMIFS('B4-1销售回款【输入】'!DR$4:DR$123,'B4-1销售回款【输入】'!$C$4:$C$123,$C82,'B4-1销售回款【输入】'!$D$4:$D$123,$D82,'B4-1销售回款【输入】'!$E$4:$E$123,$E82,'B4-1销售回款【输入】'!$J$4:$J$123,$F82)</f>
        <v>0</v>
      </c>
      <c r="DP82" s="282">
        <f>SUMIFS('B4-1销售回款【输入】'!DS$4:DS$123,'B4-1销售回款【输入】'!$C$4:$C$123,$C82,'B4-1销售回款【输入】'!$D$4:$D$123,$D82,'B4-1销售回款【输入】'!$E$4:$E$123,$E82,'B4-1销售回款【输入】'!$J$4:$J$123,$F82)</f>
        <v>0</v>
      </c>
      <c r="DQ82" s="282">
        <f>SUMIFS('B4-1销售回款【输入】'!DT$4:DT$123,'B4-1销售回款【输入】'!$C$4:$C$123,$C82,'B4-1销售回款【输入】'!$D$4:$D$123,$D82,'B4-1销售回款【输入】'!$E$4:$E$123,$E82,'B4-1销售回款【输入】'!$J$4:$J$123,$F82)</f>
        <v>0</v>
      </c>
      <c r="DR82" s="282">
        <f>SUMIFS('B4-1销售回款【输入】'!DU$4:DU$123,'B4-1销售回款【输入】'!$C$4:$C$123,$C82,'B4-1销售回款【输入】'!$D$4:$D$123,$D82,'B4-1销售回款【输入】'!$E$4:$E$123,$E82,'B4-1销售回款【输入】'!$J$4:$J$123,$F82)</f>
        <v>0</v>
      </c>
      <c r="DS82" s="282">
        <f>SUMIFS('B4-1销售回款【输入】'!DV$4:DV$123,'B4-1销售回款【输入】'!$C$4:$C$123,$C82,'B4-1销售回款【输入】'!$D$4:$D$123,$D82,'B4-1销售回款【输入】'!$E$4:$E$123,$E82,'B4-1销售回款【输入】'!$J$4:$J$123,$F82)</f>
        <v>0</v>
      </c>
      <c r="DT82" s="282">
        <f>SUMIFS('B4-1销售回款【输入】'!DW$4:DW$123,'B4-1销售回款【输入】'!$C$4:$C$123,$C82,'B4-1销售回款【输入】'!$D$4:$D$123,$D82,'B4-1销售回款【输入】'!$E$4:$E$123,$E82,'B4-1销售回款【输入】'!$J$4:$J$123,$F82)</f>
        <v>0</v>
      </c>
      <c r="DU82" s="282">
        <f>SUMIFS('B4-1销售回款【输入】'!DX$4:DX$123,'B4-1销售回款【输入】'!$C$4:$C$123,$C82,'B4-1销售回款【输入】'!$D$4:$D$123,$D82,'B4-1销售回款【输入】'!$E$4:$E$123,$E82,'B4-1销售回款【输入】'!$J$4:$J$123,$F82)</f>
        <v>0</v>
      </c>
      <c r="DV82" s="282">
        <f>SUMIFS('B4-1销售回款【输入】'!DY$4:DY$123,'B4-1销售回款【输入】'!$C$4:$C$123,$C82,'B4-1销售回款【输入】'!$D$4:$D$123,$D82,'B4-1销售回款【输入】'!$E$4:$E$123,$E82,'B4-1销售回款【输入】'!$J$4:$J$123,$F82)</f>
        <v>0</v>
      </c>
      <c r="DW82" s="282">
        <f>SUMIFS('B4-1销售回款【输入】'!DZ$4:DZ$123,'B4-1销售回款【输入】'!$C$4:$C$123,$C82,'B4-1销售回款【输入】'!$D$4:$D$123,$D82,'B4-1销售回款【输入】'!$E$4:$E$123,$E82,'B4-1销售回款【输入】'!$J$4:$J$123,$F82)</f>
        <v>0</v>
      </c>
      <c r="DX82" s="282">
        <f>SUMIFS('B4-1销售回款【输入】'!EA$4:EA$123,'B4-1销售回款【输入】'!$C$4:$C$123,$C82,'B4-1销售回款【输入】'!$D$4:$D$123,$D82,'B4-1销售回款【输入】'!$E$4:$E$123,$E82,'B4-1销售回款【输入】'!$J$4:$J$123,$F82)</f>
        <v>0</v>
      </c>
      <c r="DY82" s="282">
        <f>SUMIFS('B4-1销售回款【输入】'!EB$4:EB$123,'B4-1销售回款【输入】'!$C$4:$C$123,$C82,'B4-1销售回款【输入】'!$D$4:$D$123,$D82,'B4-1销售回款【输入】'!$E$4:$E$123,$E82,'B4-1销售回款【输入】'!$J$4:$J$123,$F82)</f>
        <v>0</v>
      </c>
      <c r="DZ82" s="282">
        <f>SUMIFS('B4-1销售回款【输入】'!EC$4:EC$123,'B4-1销售回款【输入】'!$C$4:$C$123,$C82,'B4-1销售回款【输入】'!$D$4:$D$123,$D82,'B4-1销售回款【输入】'!$E$4:$E$123,$E82,'B4-1销售回款【输入】'!$J$4:$J$123,$F82)</f>
        <v>0</v>
      </c>
      <c r="EA82" s="282">
        <f>SUMIFS('B4-1销售回款【输入】'!ED$4:ED$123,'B4-1销售回款【输入】'!$C$4:$C$123,$C82,'B4-1销售回款【输入】'!$D$4:$D$123,$D82,'B4-1销售回款【输入】'!$E$4:$E$123,$E82,'B4-1销售回款【输入】'!$J$4:$J$123,$F82)</f>
        <v>0</v>
      </c>
      <c r="EB82" s="282">
        <f>SUMIFS('B4-1销售回款【输入】'!EE$4:EE$123,'B4-1销售回款【输入】'!$C$4:$C$123,$C82,'B4-1销售回款【输入】'!$D$4:$D$123,$D82,'B4-1销售回款【输入】'!$E$4:$E$123,$E82,'B4-1销售回款【输入】'!$J$4:$J$123,$F82)</f>
        <v>0</v>
      </c>
      <c r="EC82" s="282">
        <f>SUMIFS('B4-1销售回款【输入】'!EF$4:EF$123,'B4-1销售回款【输入】'!$C$4:$C$123,$C82,'B4-1销售回款【输入】'!$D$4:$D$123,$D82,'B4-1销售回款【输入】'!$E$4:$E$123,$E82,'B4-1销售回款【输入】'!$J$4:$J$123,$F82)</f>
        <v>0</v>
      </c>
      <c r="ED82" s="284">
        <f>SUMIFS('B4-1销售回款【输入】'!EG$4:EG$123,'B4-1销售回款【输入】'!$C$4:$C$123,$C82,'B4-1销售回款【输入】'!$D$4:$D$123,$D82,'B4-1销售回款【输入】'!$E$4:$E$123,$E82,'B4-1销售回款【输入】'!$J$4:$J$123,$F82)</f>
        <v>0</v>
      </c>
    </row>
    <row r="83" spans="2:134" ht="16.05" customHeight="1" x14ac:dyDescent="0.25">
      <c r="B83" s="1043" t="str">
        <f>B82</f>
        <v/>
      </c>
      <c r="C83" s="159" t="str">
        <f t="shared" si="1196"/>
        <v/>
      </c>
      <c r="D83" s="159" t="str">
        <f t="shared" si="939"/>
        <v/>
      </c>
      <c r="E83" s="159" t="str">
        <f t="shared" si="939"/>
        <v/>
      </c>
      <c r="F83" s="149" t="s">
        <v>350</v>
      </c>
      <c r="G83" s="171" t="s">
        <v>355</v>
      </c>
      <c r="H83" s="992"/>
      <c r="I83" s="282"/>
      <c r="J83" s="986" t="s">
        <v>391</v>
      </c>
      <c r="K83" s="461"/>
      <c r="L83" s="297">
        <f>IFERROR(SUM($L80:L80)/$J80,0)</f>
        <v>0</v>
      </c>
      <c r="M83" s="291">
        <f>IFERROR(SUM($L80:M80)/$J80,0)</f>
        <v>0</v>
      </c>
      <c r="N83" s="291">
        <f>IFERROR(SUM($L80:N80)/$J80,0)</f>
        <v>0</v>
      </c>
      <c r="O83" s="291">
        <f>IFERROR(SUM($L80:O80)/$J80,0)</f>
        <v>0</v>
      </c>
      <c r="P83" s="291">
        <f>IFERROR(SUM($L80:P80)/$J80,0)</f>
        <v>0</v>
      </c>
      <c r="Q83" s="291">
        <f>IFERROR(SUM($L80:Q80)/$J80,0)</f>
        <v>0</v>
      </c>
      <c r="R83" s="291">
        <f>IFERROR(SUM($L80:R80)/$J80,0)</f>
        <v>0</v>
      </c>
      <c r="S83" s="291">
        <f>IFERROR(SUM($L80:S80)/$J80,0)</f>
        <v>0</v>
      </c>
      <c r="T83" s="291">
        <f>IFERROR(SUM($L80:T80)/$J80,0)</f>
        <v>0</v>
      </c>
      <c r="U83" s="292">
        <f>IFERROR(SUM($L80:U80)/$J80,0)</f>
        <v>0</v>
      </c>
      <c r="V83" s="290">
        <f>IFERROR(SUM($V80:V80)/$J80,0)</f>
        <v>0</v>
      </c>
      <c r="W83" s="291">
        <f>IFERROR(SUM($V80:W80)/$J80,0)</f>
        <v>0</v>
      </c>
      <c r="X83" s="291">
        <f>IFERROR(SUM($V80:X80)/$J80,0)</f>
        <v>0</v>
      </c>
      <c r="Y83" s="291">
        <f>IFERROR(SUM($V80:Y80)/$J80,0)</f>
        <v>0</v>
      </c>
      <c r="Z83" s="291">
        <f>IFERROR(SUM($V80:Z80)/$J80,0)</f>
        <v>0</v>
      </c>
      <c r="AA83" s="291">
        <f>IFERROR(SUM($V80:AA80)/$J80,0)</f>
        <v>0</v>
      </c>
      <c r="AB83" s="291">
        <f>IFERROR(SUM($V80:AB80)/$J80,0)</f>
        <v>0</v>
      </c>
      <c r="AC83" s="291">
        <f>IFERROR(SUM($V80:AC80)/$J80,0)</f>
        <v>0</v>
      </c>
      <c r="AD83" s="291">
        <f>IFERROR(SUM($V80:AD80)/$J80,0)</f>
        <v>0</v>
      </c>
      <c r="AE83" s="291">
        <f>IFERROR(SUM($V80:AE80)/$J80,0)</f>
        <v>0</v>
      </c>
      <c r="AF83" s="291">
        <f>IFERROR(SUM($V80:AF80)/$J80,0)</f>
        <v>0</v>
      </c>
      <c r="AG83" s="291">
        <f>IFERROR(SUM($V80:AG80)/$J80,0)</f>
        <v>0</v>
      </c>
      <c r="AH83" s="291">
        <f>IFERROR(SUM($V80:AH80)/$J80,0)</f>
        <v>0</v>
      </c>
      <c r="AI83" s="291">
        <f>IFERROR(SUM($V80:AI80)/$J80,0)</f>
        <v>0</v>
      </c>
      <c r="AJ83" s="291">
        <f>IFERROR(SUM($V80:AJ80)/$J80,0)</f>
        <v>0</v>
      </c>
      <c r="AK83" s="291">
        <f>IFERROR(SUM($V80:AK80)/$J80,0)</f>
        <v>0</v>
      </c>
      <c r="AL83" s="291">
        <f>IFERROR(SUM($V80:AL80)/$J80,0)</f>
        <v>0</v>
      </c>
      <c r="AM83" s="291">
        <f>IFERROR(SUM($V80:AM80)/$J80,0)</f>
        <v>0</v>
      </c>
      <c r="AN83" s="291">
        <f>IFERROR(SUM($V80:AN80)/$J80,0)</f>
        <v>0</v>
      </c>
      <c r="AO83" s="291">
        <f>IFERROR(SUM($V80:AO80)/$J80,0)</f>
        <v>0</v>
      </c>
      <c r="AP83" s="291">
        <f>IFERROR(SUM($V80:AP80)/$J80,0)</f>
        <v>0</v>
      </c>
      <c r="AQ83" s="291">
        <f>IFERROR(SUM($V80:AQ80)/$J80,0)</f>
        <v>0</v>
      </c>
      <c r="AR83" s="291">
        <f>IFERROR(SUM($V80:AR80)/$J80,0)</f>
        <v>0</v>
      </c>
      <c r="AS83" s="291">
        <f>IFERROR(SUM($V80:AS80)/$J80,0)</f>
        <v>0</v>
      </c>
      <c r="AT83" s="291">
        <f>IFERROR(SUM($V80:AT80)/$J80,0)</f>
        <v>0</v>
      </c>
      <c r="AU83" s="291">
        <f>IFERROR(SUM($V80:AU80)/$J80,0)</f>
        <v>0</v>
      </c>
      <c r="AV83" s="291">
        <f>IFERROR(SUM($V80:AV80)/$J80,0)</f>
        <v>0</v>
      </c>
      <c r="AW83" s="291">
        <f>IFERROR(SUM($V80:AW80)/$J80,0)</f>
        <v>0</v>
      </c>
      <c r="AX83" s="291">
        <f>IFERROR(SUM($V80:AX80)/$J80,0)</f>
        <v>0</v>
      </c>
      <c r="AY83" s="291">
        <f>IFERROR(SUM($V80:AY80)/$J80,0)</f>
        <v>0</v>
      </c>
      <c r="AZ83" s="291">
        <f>IFERROR(SUM($V80:AZ80)/$J80,0)</f>
        <v>0</v>
      </c>
      <c r="BA83" s="291">
        <f>IFERROR(SUM($V80:BA80)/$J80,0)</f>
        <v>0</v>
      </c>
      <c r="BB83" s="291">
        <f>IFERROR(SUM($V80:BB80)/$J80,0)</f>
        <v>0</v>
      </c>
      <c r="BC83" s="291">
        <f>IFERROR(SUM($V80:BC80)/$J80,0)</f>
        <v>0</v>
      </c>
      <c r="BD83" s="291">
        <f>IFERROR(SUM($V80:BD80)/$J80,0)</f>
        <v>0</v>
      </c>
      <c r="BE83" s="291">
        <f>IFERROR(SUM($V80:BE80)/$J80,0)</f>
        <v>0</v>
      </c>
      <c r="BF83" s="291">
        <f>IFERROR(SUM($V80:BF80)/$J80,0)</f>
        <v>0</v>
      </c>
      <c r="BG83" s="291">
        <f>IFERROR(SUM($V80:BG80)/$J80,0)</f>
        <v>0</v>
      </c>
      <c r="BH83" s="291">
        <f>IFERROR(SUM($V80:BH80)/$J80,0)</f>
        <v>0</v>
      </c>
      <c r="BI83" s="291">
        <f>IFERROR(SUM($V80:BI80)/$J80,0)</f>
        <v>0</v>
      </c>
      <c r="BJ83" s="291">
        <f>IFERROR(SUM($V80:BJ80)/$J80,0)</f>
        <v>0</v>
      </c>
      <c r="BK83" s="291">
        <f>IFERROR(SUM($V80:BK80)/$J80,0)</f>
        <v>0</v>
      </c>
      <c r="BL83" s="291">
        <f>IFERROR(SUM($V80:BL80)/$J80,0)</f>
        <v>0</v>
      </c>
      <c r="BM83" s="291">
        <f>IFERROR(SUM($V80:BM80)/$J80,0)</f>
        <v>0</v>
      </c>
      <c r="BN83" s="291">
        <f>IFERROR(SUM($V80:BN80)/$J80,0)</f>
        <v>0</v>
      </c>
      <c r="BO83" s="291">
        <f>IFERROR(SUM($V80:BO80)/$J80,0)</f>
        <v>0</v>
      </c>
      <c r="BP83" s="291">
        <f>IFERROR(SUM($V80:BP80)/$J80,0)</f>
        <v>0</v>
      </c>
      <c r="BQ83" s="291">
        <f>IFERROR(SUM($V80:BQ80)/$J80,0)</f>
        <v>0</v>
      </c>
      <c r="BR83" s="291">
        <f>IFERROR(SUM($V80:BR80)/$J80,0)</f>
        <v>0</v>
      </c>
      <c r="BS83" s="291">
        <f>IFERROR(SUM($V80:BS80)/$J80,0)</f>
        <v>0</v>
      </c>
      <c r="BT83" s="291">
        <f>IFERROR(SUM($V80:BT80)/$J80,0)</f>
        <v>0</v>
      </c>
      <c r="BU83" s="291">
        <f>IFERROR(SUM($V80:BU80)/$J80,0)</f>
        <v>0</v>
      </c>
      <c r="BV83" s="291">
        <f>IFERROR(SUM($V80:BV80)/$J80,0)</f>
        <v>0</v>
      </c>
      <c r="BW83" s="291">
        <f>IFERROR(SUM($V80:BW80)/$J80,0)</f>
        <v>0</v>
      </c>
      <c r="BX83" s="291">
        <f>IFERROR(SUM($V80:BX80)/$J80,0)</f>
        <v>0</v>
      </c>
      <c r="BY83" s="291">
        <f>IFERROR(SUM($V80:BY80)/$J80,0)</f>
        <v>0</v>
      </c>
      <c r="BZ83" s="291">
        <f>IFERROR(SUM($V80:BZ80)/$J80,0)</f>
        <v>0</v>
      </c>
      <c r="CA83" s="291">
        <f>IFERROR(SUM($V80:CA80)/$J80,0)</f>
        <v>0</v>
      </c>
      <c r="CB83" s="291">
        <f>IFERROR(SUM($V80:CB80)/$J80,0)</f>
        <v>0</v>
      </c>
      <c r="CC83" s="291">
        <f>IFERROR(SUM($V80:CC80)/$J80,0)</f>
        <v>0</v>
      </c>
      <c r="CD83" s="291">
        <f>IFERROR(SUM($V80:CD80)/$J80,0)</f>
        <v>0</v>
      </c>
      <c r="CE83" s="291">
        <f>IFERROR(SUM($V80:CE80)/$J80,0)</f>
        <v>0</v>
      </c>
      <c r="CF83" s="291">
        <f>IFERROR(SUM($V80:CF80)/$J80,0)</f>
        <v>0</v>
      </c>
      <c r="CG83" s="291">
        <f>IFERROR(SUM($V80:CG80)/$J80,0)</f>
        <v>0</v>
      </c>
      <c r="CH83" s="291">
        <f>IFERROR(SUM($V80:CH80)/$J80,0)</f>
        <v>0</v>
      </c>
      <c r="CI83" s="291">
        <f>IFERROR(SUM($V80:CI80)/$J80,0)</f>
        <v>0</v>
      </c>
      <c r="CJ83" s="291">
        <f>IFERROR(SUM($V80:CJ80)/$J80,0)</f>
        <v>0</v>
      </c>
      <c r="CK83" s="291">
        <f>IFERROR(SUM($V80:CK80)/$J80,0)</f>
        <v>0</v>
      </c>
      <c r="CL83" s="291">
        <f>IFERROR(SUM($V80:CL80)/$J80,0)</f>
        <v>0</v>
      </c>
      <c r="CM83" s="291">
        <f>IFERROR(SUM($V80:CM80)/$J80,0)</f>
        <v>0</v>
      </c>
      <c r="CN83" s="291">
        <f>IFERROR(SUM($V80:CN80)/$J80,0)</f>
        <v>0</v>
      </c>
      <c r="CO83" s="291">
        <f>IFERROR(SUM($V80:CO80)/$J80,0)</f>
        <v>0</v>
      </c>
      <c r="CP83" s="291">
        <f>IFERROR(SUM($V80:CP80)/$J80,0)</f>
        <v>0</v>
      </c>
      <c r="CQ83" s="291">
        <f>IFERROR(SUM($V80:CQ80)/$J80,0)</f>
        <v>0</v>
      </c>
      <c r="CR83" s="291">
        <f>IFERROR(SUM($V80:CR80)/$J80,0)</f>
        <v>0</v>
      </c>
      <c r="CS83" s="291">
        <f>IFERROR(SUM($V80:CS80)/$J80,0)</f>
        <v>0</v>
      </c>
      <c r="CT83" s="291">
        <f>IFERROR(SUM($V80:CT80)/$J80,0)</f>
        <v>0</v>
      </c>
      <c r="CU83" s="291">
        <f>IFERROR(SUM($V80:CU80)/$J80,0)</f>
        <v>0</v>
      </c>
      <c r="CV83" s="291">
        <f>IFERROR(SUM($V80:CV80)/$J80,0)</f>
        <v>0</v>
      </c>
      <c r="CW83" s="291">
        <f>IFERROR(SUM($V80:CW80)/$J80,0)</f>
        <v>0</v>
      </c>
      <c r="CX83" s="291">
        <f>IFERROR(SUM($V80:CX80)/$J80,0)</f>
        <v>0</v>
      </c>
      <c r="CY83" s="291">
        <f>IFERROR(SUM($V80:CY80)/$J80,0)</f>
        <v>0</v>
      </c>
      <c r="CZ83" s="291">
        <f>IFERROR(SUM($V80:CZ80)/$J80,0)</f>
        <v>0</v>
      </c>
      <c r="DA83" s="291">
        <f>IFERROR(SUM($V80:DA80)/$J80,0)</f>
        <v>0</v>
      </c>
      <c r="DB83" s="291">
        <f>IFERROR(SUM($V80:DB80)/$J80,0)</f>
        <v>0</v>
      </c>
      <c r="DC83" s="291">
        <f>IFERROR(SUM($V80:DC80)/$J80,0)</f>
        <v>0</v>
      </c>
      <c r="DD83" s="291">
        <f>IFERROR(SUM($V80:DD80)/$J80,0)</f>
        <v>0</v>
      </c>
      <c r="DE83" s="291">
        <f>IFERROR(SUM($V80:DE80)/$J80,0)</f>
        <v>0</v>
      </c>
      <c r="DF83" s="291">
        <f>IFERROR(SUM($V80:DF80)/$J80,0)</f>
        <v>0</v>
      </c>
      <c r="DG83" s="291">
        <f>IFERROR(SUM($V80:DG80)/$J80,0)</f>
        <v>0</v>
      </c>
      <c r="DH83" s="291">
        <f>IFERROR(SUM($V80:DH80)/$J80,0)</f>
        <v>0</v>
      </c>
      <c r="DI83" s="291">
        <f>IFERROR(SUM($V80:DI80)/$J80,0)</f>
        <v>0</v>
      </c>
      <c r="DJ83" s="291">
        <f>IFERROR(SUM($V80:DJ80)/$J80,0)</f>
        <v>0</v>
      </c>
      <c r="DK83" s="291">
        <f>IFERROR(SUM($V80:DK80)/$J80,0)</f>
        <v>0</v>
      </c>
      <c r="DL83" s="291">
        <f>IFERROR(SUM($V80:DL80)/$J80,0)</f>
        <v>0</v>
      </c>
      <c r="DM83" s="291">
        <f>IFERROR(SUM($V80:DM80)/$J80,0)</f>
        <v>0</v>
      </c>
      <c r="DN83" s="291">
        <f>IFERROR(SUM($V80:DN80)/$J80,0)</f>
        <v>0</v>
      </c>
      <c r="DO83" s="291">
        <f>IFERROR(SUM($V80:DO80)/$J80,0)</f>
        <v>0</v>
      </c>
      <c r="DP83" s="291">
        <f>IFERROR(SUM($V80:DP80)/$J80,0)</f>
        <v>0</v>
      </c>
      <c r="DQ83" s="291">
        <f>IFERROR(SUM($V80:DQ80)/$J80,0)</f>
        <v>0</v>
      </c>
      <c r="DR83" s="291">
        <f>IFERROR(SUM($V80:DR80)/$J80,0)</f>
        <v>0</v>
      </c>
      <c r="DS83" s="291">
        <f>IFERROR(SUM($V80:DS80)/$J80,0)</f>
        <v>0</v>
      </c>
      <c r="DT83" s="291">
        <f>IFERROR(SUM($V80:DT80)/$J80,0)</f>
        <v>0</v>
      </c>
      <c r="DU83" s="291">
        <f>IFERROR(SUM($V80:DU80)/$J80,0)</f>
        <v>0</v>
      </c>
      <c r="DV83" s="291">
        <f>IFERROR(SUM($V80:DV80)/$J80,0)</f>
        <v>0</v>
      </c>
      <c r="DW83" s="291">
        <f>IFERROR(SUM($V80:DW80)/$J80,0)</f>
        <v>0</v>
      </c>
      <c r="DX83" s="291">
        <f>IFERROR(SUM($V80:DX80)/$J80,0)</f>
        <v>0</v>
      </c>
      <c r="DY83" s="291">
        <f>IFERROR(SUM($V80:DY80)/$J80,0)</f>
        <v>0</v>
      </c>
      <c r="DZ83" s="291">
        <f>IFERROR(SUM($V80:DZ80)/$J80,0)</f>
        <v>0</v>
      </c>
      <c r="EA83" s="291">
        <f>IFERROR(SUM($V80:EA80)/$J80,0)</f>
        <v>0</v>
      </c>
      <c r="EB83" s="291">
        <f>IFERROR(SUM($V80:EB80)/$J80,0)</f>
        <v>0</v>
      </c>
      <c r="EC83" s="291">
        <f>IFERROR(SUM($V80:EC80)/$J80,0)</f>
        <v>0</v>
      </c>
      <c r="ED83" s="292">
        <f>IFERROR(SUM($V80:ED80)/$J80,0)</f>
        <v>0</v>
      </c>
    </row>
    <row r="84" spans="2:134" ht="16.05" customHeight="1" thickBot="1" x14ac:dyDescent="0.3">
      <c r="B84" s="1044" t="str">
        <f>B83</f>
        <v/>
      </c>
      <c r="C84" s="289" t="str">
        <f t="shared" si="1196"/>
        <v/>
      </c>
      <c r="D84" s="289" t="str">
        <f t="shared" si="1196"/>
        <v/>
      </c>
      <c r="E84" s="289" t="str">
        <f t="shared" si="1196"/>
        <v/>
      </c>
      <c r="F84" s="240" t="s">
        <v>351</v>
      </c>
      <c r="G84" s="254" t="s">
        <v>355</v>
      </c>
      <c r="H84" s="993"/>
      <c r="I84" s="286"/>
      <c r="J84" s="987" t="s">
        <v>391</v>
      </c>
      <c r="K84" s="462"/>
      <c r="L84" s="298">
        <f>IFERROR(SUM($L82:L82)/SUM($L80:L80),0)</f>
        <v>0</v>
      </c>
      <c r="M84" s="294">
        <f>IFERROR(SUM($L82:M82)/SUM($L80:M80),0)</f>
        <v>0</v>
      </c>
      <c r="N84" s="294">
        <f>IFERROR(SUM($L82:N82)/SUM($L80:N80),0)</f>
        <v>0</v>
      </c>
      <c r="O84" s="294">
        <f>IFERROR(SUM($L82:O82)/SUM($L80:O80),0)</f>
        <v>0</v>
      </c>
      <c r="P84" s="294">
        <f>IFERROR(SUM($L82:P82)/SUM($L80:P80),0)</f>
        <v>0</v>
      </c>
      <c r="Q84" s="294">
        <f>IFERROR(SUM($L82:Q82)/SUM($L80:Q80),0)</f>
        <v>0</v>
      </c>
      <c r="R84" s="294">
        <f>IFERROR(SUM($L82:R82)/SUM($L80:R80),0)</f>
        <v>0</v>
      </c>
      <c r="S84" s="294">
        <f>IFERROR(SUM($L82:S82)/SUM($L80:S80),0)</f>
        <v>0</v>
      </c>
      <c r="T84" s="294">
        <f>IFERROR(SUM($L82:T82)/SUM($L80:T80),0)</f>
        <v>0</v>
      </c>
      <c r="U84" s="295">
        <f>IFERROR(SUM($L82:U82)/SUM($L80:U80),0)</f>
        <v>0</v>
      </c>
      <c r="V84" s="293">
        <f>IFERROR(SUM($V82:V82)/SUM($V80:V80),0)</f>
        <v>0</v>
      </c>
      <c r="W84" s="294">
        <f>IFERROR(SUM($V82:W82)/SUM($V80:W80),0)</f>
        <v>0</v>
      </c>
      <c r="X84" s="294">
        <f>IFERROR(SUM($V82:X82)/SUM($V80:X80),0)</f>
        <v>0</v>
      </c>
      <c r="Y84" s="294">
        <f>IFERROR(SUM($V82:Y82)/SUM($V80:Y80),0)</f>
        <v>0</v>
      </c>
      <c r="Z84" s="294">
        <f>IFERROR(SUM($V82:Z82)/SUM($V80:Z80),0)</f>
        <v>0</v>
      </c>
      <c r="AA84" s="294">
        <f>IFERROR(SUM($V82:AA82)/SUM($V80:AA80),0)</f>
        <v>0</v>
      </c>
      <c r="AB84" s="294">
        <f>IFERROR(SUM($V82:AB82)/SUM($V80:AB80),0)</f>
        <v>0</v>
      </c>
      <c r="AC84" s="294">
        <f>IFERROR(SUM($V82:AC82)/SUM($V80:AC80),0)</f>
        <v>0</v>
      </c>
      <c r="AD84" s="294">
        <f>IFERROR(SUM($V82:AD82)/SUM($V80:AD80),0)</f>
        <v>0</v>
      </c>
      <c r="AE84" s="294">
        <f>IFERROR(SUM($V82:AE82)/SUM($V80:AE80),0)</f>
        <v>0</v>
      </c>
      <c r="AF84" s="294">
        <f>IFERROR(SUM($V82:AF82)/SUM($V80:AF80),0)</f>
        <v>0</v>
      </c>
      <c r="AG84" s="294">
        <f>IFERROR(SUM($V82:AG82)/SUM($V80:AG80),0)</f>
        <v>0</v>
      </c>
      <c r="AH84" s="294">
        <f>IFERROR(SUM($V82:AH82)/SUM($V80:AH80),0)</f>
        <v>0</v>
      </c>
      <c r="AI84" s="294">
        <f>IFERROR(SUM($V82:AI82)/SUM($V80:AI80),0)</f>
        <v>0</v>
      </c>
      <c r="AJ84" s="294">
        <f>IFERROR(SUM($V82:AJ82)/SUM($V80:AJ80),0)</f>
        <v>0</v>
      </c>
      <c r="AK84" s="294">
        <f>IFERROR(SUM($V82:AK82)/SUM($V80:AK80),0)</f>
        <v>0</v>
      </c>
      <c r="AL84" s="294">
        <f>IFERROR(SUM($V82:AL82)/SUM($V80:AL80),0)</f>
        <v>0</v>
      </c>
      <c r="AM84" s="294">
        <f>IFERROR(SUM($V82:AM82)/SUM($V80:AM80),0)</f>
        <v>0</v>
      </c>
      <c r="AN84" s="294">
        <f>IFERROR(SUM($V82:AN82)/SUM($V80:AN80),0)</f>
        <v>0</v>
      </c>
      <c r="AO84" s="294">
        <f>IFERROR(SUM($V82:AO82)/SUM($V80:AO80),0)</f>
        <v>0</v>
      </c>
      <c r="AP84" s="294">
        <f>IFERROR(SUM($V82:AP82)/SUM($V80:AP80),0)</f>
        <v>0</v>
      </c>
      <c r="AQ84" s="294">
        <f>IFERROR(SUM($V82:AQ82)/SUM($V80:AQ80),0)</f>
        <v>0</v>
      </c>
      <c r="AR84" s="294">
        <f>IFERROR(SUM($V82:AR82)/SUM($V80:AR80),0)</f>
        <v>0</v>
      </c>
      <c r="AS84" s="294">
        <f>IFERROR(SUM($V82:AS82)/SUM($V80:AS80),0)</f>
        <v>0</v>
      </c>
      <c r="AT84" s="294">
        <f>IFERROR(SUM($V82:AT82)/SUM($V80:AT80),0)</f>
        <v>0</v>
      </c>
      <c r="AU84" s="294">
        <f>IFERROR(SUM($V82:AU82)/SUM($V80:AU80),0)</f>
        <v>0</v>
      </c>
      <c r="AV84" s="294">
        <f>IFERROR(SUM($V82:AV82)/SUM($V80:AV80),0)</f>
        <v>0</v>
      </c>
      <c r="AW84" s="294">
        <f>IFERROR(SUM($V82:AW82)/SUM($V80:AW80),0)</f>
        <v>0</v>
      </c>
      <c r="AX84" s="294">
        <f>IFERROR(SUM($V82:AX82)/SUM($V80:AX80),0)</f>
        <v>0</v>
      </c>
      <c r="AY84" s="294">
        <f>IFERROR(SUM($V82:AY82)/SUM($V80:AY80),0)</f>
        <v>0</v>
      </c>
      <c r="AZ84" s="294">
        <f>IFERROR(SUM($V82:AZ82)/SUM($V80:AZ80),0)</f>
        <v>0</v>
      </c>
      <c r="BA84" s="294">
        <f>IFERROR(SUM($V82:BA82)/SUM($V80:BA80),0)</f>
        <v>0</v>
      </c>
      <c r="BB84" s="294">
        <f>IFERROR(SUM($V82:BB82)/SUM($V80:BB80),0)</f>
        <v>0</v>
      </c>
      <c r="BC84" s="294">
        <f>IFERROR(SUM($V82:BC82)/SUM($V80:BC80),0)</f>
        <v>0</v>
      </c>
      <c r="BD84" s="294">
        <f>IFERROR(SUM($V82:BD82)/SUM($V80:BD80),0)</f>
        <v>0</v>
      </c>
      <c r="BE84" s="294">
        <f>IFERROR(SUM($V82:BE82)/SUM($V80:BE80),0)</f>
        <v>0</v>
      </c>
      <c r="BF84" s="294">
        <f>IFERROR(SUM($V82:BF82)/SUM($V80:BF80),0)</f>
        <v>0</v>
      </c>
      <c r="BG84" s="294">
        <f>IFERROR(SUM($V82:BG82)/SUM($V80:BG80),0)</f>
        <v>0</v>
      </c>
      <c r="BH84" s="294">
        <f>IFERROR(SUM($V82:BH82)/SUM($V80:BH80),0)</f>
        <v>0</v>
      </c>
      <c r="BI84" s="294">
        <f>IFERROR(SUM($V82:BI82)/SUM($V80:BI80),0)</f>
        <v>0</v>
      </c>
      <c r="BJ84" s="294">
        <f>IFERROR(SUM($V82:BJ82)/SUM($V80:BJ80),0)</f>
        <v>0</v>
      </c>
      <c r="BK84" s="294">
        <f>IFERROR(SUM($V82:BK82)/SUM($V80:BK80),0)</f>
        <v>0</v>
      </c>
      <c r="BL84" s="294">
        <f>IFERROR(SUM($V82:BL82)/SUM($V80:BL80),0)</f>
        <v>0</v>
      </c>
      <c r="BM84" s="294">
        <f>IFERROR(SUM($V82:BM82)/SUM($V80:BM80),0)</f>
        <v>0</v>
      </c>
      <c r="BN84" s="294">
        <f>IFERROR(SUM($V82:BN82)/SUM($V80:BN80),0)</f>
        <v>0</v>
      </c>
      <c r="BO84" s="294">
        <f>IFERROR(SUM($V82:BO82)/SUM($V80:BO80),0)</f>
        <v>0</v>
      </c>
      <c r="BP84" s="294">
        <f>IFERROR(SUM($V82:BP82)/SUM($V80:BP80),0)</f>
        <v>0</v>
      </c>
      <c r="BQ84" s="294">
        <f>IFERROR(SUM($V82:BQ82)/SUM($V80:BQ80),0)</f>
        <v>0</v>
      </c>
      <c r="BR84" s="294">
        <f>IFERROR(SUM($V82:BR82)/SUM($V80:BR80),0)</f>
        <v>0</v>
      </c>
      <c r="BS84" s="294">
        <f>IFERROR(SUM($V82:BS82)/SUM($V80:BS80),0)</f>
        <v>0</v>
      </c>
      <c r="BT84" s="294">
        <f>IFERROR(SUM($V82:BT82)/SUM($V80:BT80),0)</f>
        <v>0</v>
      </c>
      <c r="BU84" s="294">
        <f>IFERROR(SUM($V82:BU82)/SUM($V80:BU80),0)</f>
        <v>0</v>
      </c>
      <c r="BV84" s="294">
        <f>IFERROR(SUM($V82:BV82)/SUM($V80:BV80),0)</f>
        <v>0</v>
      </c>
      <c r="BW84" s="294">
        <f>IFERROR(SUM($V82:BW82)/SUM($V80:BW80),0)</f>
        <v>0</v>
      </c>
      <c r="BX84" s="294">
        <f>IFERROR(SUM($V82:BX82)/SUM($V80:BX80),0)</f>
        <v>0</v>
      </c>
      <c r="BY84" s="294">
        <f>IFERROR(SUM($V82:BY82)/SUM($V80:BY80),0)</f>
        <v>0</v>
      </c>
      <c r="BZ84" s="294">
        <f>IFERROR(SUM($V82:BZ82)/SUM($V80:BZ80),0)</f>
        <v>0</v>
      </c>
      <c r="CA84" s="294">
        <f>IFERROR(SUM($V82:CA82)/SUM($V80:CA80),0)</f>
        <v>0</v>
      </c>
      <c r="CB84" s="294">
        <f>IFERROR(SUM($V82:CB82)/SUM($V80:CB80),0)</f>
        <v>0</v>
      </c>
      <c r="CC84" s="294">
        <f>IFERROR(SUM($V82:CC82)/SUM($V80:CC80),0)</f>
        <v>0</v>
      </c>
      <c r="CD84" s="294">
        <f>IFERROR(SUM($V82:CD82)/SUM($V80:CD80),0)</f>
        <v>0</v>
      </c>
      <c r="CE84" s="294">
        <f>IFERROR(SUM($V82:CE82)/SUM($V80:CE80),0)</f>
        <v>0</v>
      </c>
      <c r="CF84" s="294">
        <f>IFERROR(SUM($V82:CF82)/SUM($V80:CF80),0)</f>
        <v>0</v>
      </c>
      <c r="CG84" s="294">
        <f>IFERROR(SUM($V82:CG82)/SUM($V80:CG80),0)</f>
        <v>0</v>
      </c>
      <c r="CH84" s="294">
        <f>IFERROR(SUM($V82:CH82)/SUM($V80:CH80),0)</f>
        <v>0</v>
      </c>
      <c r="CI84" s="294">
        <f>IFERROR(SUM($V82:CI82)/SUM($V80:CI80),0)</f>
        <v>0</v>
      </c>
      <c r="CJ84" s="294">
        <f>IFERROR(SUM($V82:CJ82)/SUM($V80:CJ80),0)</f>
        <v>0</v>
      </c>
      <c r="CK84" s="294">
        <f>IFERROR(SUM($V82:CK82)/SUM($V80:CK80),0)</f>
        <v>0</v>
      </c>
      <c r="CL84" s="294">
        <f>IFERROR(SUM($V82:CL82)/SUM($V80:CL80),0)</f>
        <v>0</v>
      </c>
      <c r="CM84" s="294">
        <f>IFERROR(SUM($V82:CM82)/SUM($V80:CM80),0)</f>
        <v>0</v>
      </c>
      <c r="CN84" s="294">
        <f>IFERROR(SUM($V82:CN82)/SUM($V80:CN80),0)</f>
        <v>0</v>
      </c>
      <c r="CO84" s="294">
        <f>IFERROR(SUM($V82:CO82)/SUM($V80:CO80),0)</f>
        <v>0</v>
      </c>
      <c r="CP84" s="294">
        <f>IFERROR(SUM($V82:CP82)/SUM($V80:CP80),0)</f>
        <v>0</v>
      </c>
      <c r="CQ84" s="294">
        <f>IFERROR(SUM($V82:CQ82)/SUM($V80:CQ80),0)</f>
        <v>0</v>
      </c>
      <c r="CR84" s="294">
        <f>IFERROR(SUM($V82:CR82)/SUM($V80:CR80),0)</f>
        <v>0</v>
      </c>
      <c r="CS84" s="294">
        <f>IFERROR(SUM($V82:CS82)/SUM($V80:CS80),0)</f>
        <v>0</v>
      </c>
      <c r="CT84" s="294">
        <f>IFERROR(SUM($V82:CT82)/SUM($V80:CT80),0)</f>
        <v>0</v>
      </c>
      <c r="CU84" s="294">
        <f>IFERROR(SUM($V82:CU82)/SUM($V80:CU80),0)</f>
        <v>0</v>
      </c>
      <c r="CV84" s="294">
        <f>IFERROR(SUM($V82:CV82)/SUM($V80:CV80),0)</f>
        <v>0</v>
      </c>
      <c r="CW84" s="294">
        <f>IFERROR(SUM($V82:CW82)/SUM($V80:CW80),0)</f>
        <v>0</v>
      </c>
      <c r="CX84" s="294">
        <f>IFERROR(SUM($V82:CX82)/SUM($V80:CX80),0)</f>
        <v>0</v>
      </c>
      <c r="CY84" s="294">
        <f>IFERROR(SUM($V82:CY82)/SUM($V80:CY80),0)</f>
        <v>0</v>
      </c>
      <c r="CZ84" s="294">
        <f>IFERROR(SUM($V82:CZ82)/SUM($V80:CZ80),0)</f>
        <v>0</v>
      </c>
      <c r="DA84" s="294">
        <f>IFERROR(SUM($V82:DA82)/SUM($V80:DA80),0)</f>
        <v>0</v>
      </c>
      <c r="DB84" s="294">
        <f>IFERROR(SUM($V82:DB82)/SUM($V80:DB80),0)</f>
        <v>0</v>
      </c>
      <c r="DC84" s="294">
        <f>IFERROR(SUM($V82:DC82)/SUM($V80:DC80),0)</f>
        <v>0</v>
      </c>
      <c r="DD84" s="294">
        <f>IFERROR(SUM($V82:DD82)/SUM($V80:DD80),0)</f>
        <v>0</v>
      </c>
      <c r="DE84" s="294">
        <f>IFERROR(SUM($V82:DE82)/SUM($V80:DE80),0)</f>
        <v>0</v>
      </c>
      <c r="DF84" s="294">
        <f>IFERROR(SUM($V82:DF82)/SUM($V80:DF80),0)</f>
        <v>0</v>
      </c>
      <c r="DG84" s="294">
        <f>IFERROR(SUM($V82:DG82)/SUM($V80:DG80),0)</f>
        <v>0</v>
      </c>
      <c r="DH84" s="294">
        <f>IFERROR(SUM($V82:DH82)/SUM($V80:DH80),0)</f>
        <v>0</v>
      </c>
      <c r="DI84" s="294">
        <f>IFERROR(SUM($V82:DI82)/SUM($V80:DI80),0)</f>
        <v>0</v>
      </c>
      <c r="DJ84" s="294">
        <f>IFERROR(SUM($V82:DJ82)/SUM($V80:DJ80),0)</f>
        <v>0</v>
      </c>
      <c r="DK84" s="294">
        <f>IFERROR(SUM($V82:DK82)/SUM($V80:DK80),0)</f>
        <v>0</v>
      </c>
      <c r="DL84" s="294">
        <f>IFERROR(SUM($V82:DL82)/SUM($V80:DL80),0)</f>
        <v>0</v>
      </c>
      <c r="DM84" s="294">
        <f>IFERROR(SUM($V82:DM82)/SUM($V80:DM80),0)</f>
        <v>0</v>
      </c>
      <c r="DN84" s="294">
        <f>IFERROR(SUM($V82:DN82)/SUM($V80:DN80),0)</f>
        <v>0</v>
      </c>
      <c r="DO84" s="294">
        <f>IFERROR(SUM($V82:DO82)/SUM($V80:DO80),0)</f>
        <v>0</v>
      </c>
      <c r="DP84" s="294">
        <f>IFERROR(SUM($V82:DP82)/SUM($V80:DP80),0)</f>
        <v>0</v>
      </c>
      <c r="DQ84" s="294">
        <f>IFERROR(SUM($V82:DQ82)/SUM($V80:DQ80),0)</f>
        <v>0</v>
      </c>
      <c r="DR84" s="294">
        <f>IFERROR(SUM($V82:DR82)/SUM($V80:DR80),0)</f>
        <v>0</v>
      </c>
      <c r="DS84" s="294">
        <f>IFERROR(SUM($V82:DS82)/SUM($V80:DS80),0)</f>
        <v>0</v>
      </c>
      <c r="DT84" s="294">
        <f>IFERROR(SUM($V82:DT82)/SUM($V80:DT80),0)</f>
        <v>0</v>
      </c>
      <c r="DU84" s="294">
        <f>IFERROR(SUM($V82:DU82)/SUM($V80:DU80),0)</f>
        <v>0</v>
      </c>
      <c r="DV84" s="294">
        <f>IFERROR(SUM($V82:DV82)/SUM($V80:DV80),0)</f>
        <v>0</v>
      </c>
      <c r="DW84" s="294">
        <f>IFERROR(SUM($V82:DW82)/SUM($V80:DW80),0)</f>
        <v>0</v>
      </c>
      <c r="DX84" s="294">
        <f>IFERROR(SUM($V82:DX82)/SUM($V80:DX80),0)</f>
        <v>0</v>
      </c>
      <c r="DY84" s="294">
        <f>IFERROR(SUM($V82:DY82)/SUM($V80:DY80),0)</f>
        <v>0</v>
      </c>
      <c r="DZ84" s="294">
        <f>IFERROR(SUM($V82:DZ82)/SUM($V80:DZ80),0)</f>
        <v>0</v>
      </c>
      <c r="EA84" s="294">
        <f>IFERROR(SUM($V82:EA82)/SUM($V80:EA80),0)</f>
        <v>0</v>
      </c>
      <c r="EB84" s="294">
        <f>IFERROR(SUM($V82:EB82)/SUM($V80:EB80),0)</f>
        <v>0</v>
      </c>
      <c r="EC84" s="294">
        <f>IFERROR(SUM($V82:EC82)/SUM($V80:EC80),0)</f>
        <v>0</v>
      </c>
      <c r="ED84" s="295">
        <f>IFERROR(SUM($V82:ED82)/SUM($V80:ED80),0)</f>
        <v>0</v>
      </c>
    </row>
    <row r="85" spans="2:134" ht="16.05" customHeight="1" x14ac:dyDescent="0.25">
      <c r="B85" s="1042" t="str">
        <f>'B2-规划信息'!AL31</f>
        <v/>
      </c>
      <c r="C85" s="288" t="str">
        <f>IF($B85="","",$B$62)</f>
        <v/>
      </c>
      <c r="D85" s="288" t="str">
        <f>IF($B85="","",VLOOKUP($B85,'B2-规划信息'!$W$28:$Y$47,2,0))</f>
        <v/>
      </c>
      <c r="E85" s="288" t="str">
        <f>IF($B85="","",VLOOKUP($B85,'B2-规划信息'!$W$28:$Y$47,3,0))</f>
        <v/>
      </c>
      <c r="F85" s="239" t="str">
        <f>"签约"&amp;IF(D85="车位","个数","面积")</f>
        <v>签约面积</v>
      </c>
      <c r="G85" s="253" t="s">
        <v>352</v>
      </c>
      <c r="H85" s="991">
        <f>SUMIFS('B4-1销售回款【输入】'!L$4:L$123,'B4-1销售回款【输入】'!$C$4:$C$123,$C85,'B4-1销售回款【输入】'!$D$4:$D$123,$D85,'B4-1销售回款【输入】'!$E$4:$E$123,$E85,'B4-1销售回款【输入】'!$J$4:$J$123,$F85)</f>
        <v>0</v>
      </c>
      <c r="I85" s="278">
        <f>J85-H85</f>
        <v>0</v>
      </c>
      <c r="J85" s="988">
        <f>SUM(V85:ED85)</f>
        <v>0</v>
      </c>
      <c r="K85" s="463">
        <f ca="1">SUM(OFFSET(V85,,,1,MATCH('B1-基本信息'!$C$12,$V$3:$ED$3,1)))</f>
        <v>0</v>
      </c>
      <c r="L85" s="279">
        <f>SUMIF($V$1:$ED$1,L$3,$V85:$ED85)</f>
        <v>0</v>
      </c>
      <c r="M85" s="278">
        <f t="shared" ref="M85:U86" si="1320">SUMIF($V$1:$ED$1,M$3,$V85:$ED85)</f>
        <v>0</v>
      </c>
      <c r="N85" s="278">
        <f t="shared" si="1320"/>
        <v>0</v>
      </c>
      <c r="O85" s="278">
        <f t="shared" si="1320"/>
        <v>0</v>
      </c>
      <c r="P85" s="278">
        <f t="shared" si="1320"/>
        <v>0</v>
      </c>
      <c r="Q85" s="278">
        <f t="shared" si="1320"/>
        <v>0</v>
      </c>
      <c r="R85" s="278">
        <f t="shared" si="1320"/>
        <v>0</v>
      </c>
      <c r="S85" s="278">
        <f t="shared" si="1320"/>
        <v>0</v>
      </c>
      <c r="T85" s="278">
        <f t="shared" si="1320"/>
        <v>0</v>
      </c>
      <c r="U85" s="280">
        <f t="shared" si="1320"/>
        <v>0</v>
      </c>
      <c r="V85" s="281">
        <f>SUMIFS('B4-1销售回款【输入】'!Y$4:Y$123,'B4-1销售回款【输入】'!$C$4:$C$123,$C85,'B4-1销售回款【输入】'!$D$4:$D$123,$D85,'B4-1销售回款【输入】'!$E$4:$E$123,$E85,'B4-1销售回款【输入】'!$J$4:$J$123,$F85)</f>
        <v>0</v>
      </c>
      <c r="W85" s="278">
        <f>SUMIFS('B4-1销售回款【输入】'!Z$4:Z$123,'B4-1销售回款【输入】'!$C$4:$C$123,$C85,'B4-1销售回款【输入】'!$D$4:$D$123,$D85,'B4-1销售回款【输入】'!$E$4:$E$123,$E85,'B4-1销售回款【输入】'!$J$4:$J$123,$F85)</f>
        <v>0</v>
      </c>
      <c r="X85" s="278">
        <f>SUMIFS('B4-1销售回款【输入】'!AA$4:AA$123,'B4-1销售回款【输入】'!$C$4:$C$123,$C85,'B4-1销售回款【输入】'!$D$4:$D$123,$D85,'B4-1销售回款【输入】'!$E$4:$E$123,$E85,'B4-1销售回款【输入】'!$J$4:$J$123,$F85)</f>
        <v>0</v>
      </c>
      <c r="Y85" s="278">
        <f>SUMIFS('B4-1销售回款【输入】'!AB$4:AB$123,'B4-1销售回款【输入】'!$C$4:$C$123,$C85,'B4-1销售回款【输入】'!$D$4:$D$123,$D85,'B4-1销售回款【输入】'!$E$4:$E$123,$E85,'B4-1销售回款【输入】'!$J$4:$J$123,$F85)</f>
        <v>0</v>
      </c>
      <c r="Z85" s="278">
        <f>SUMIFS('B4-1销售回款【输入】'!AC$4:AC$123,'B4-1销售回款【输入】'!$C$4:$C$123,$C85,'B4-1销售回款【输入】'!$D$4:$D$123,$D85,'B4-1销售回款【输入】'!$E$4:$E$123,$E85,'B4-1销售回款【输入】'!$J$4:$J$123,$F85)</f>
        <v>0</v>
      </c>
      <c r="AA85" s="278">
        <f>SUMIFS('B4-1销售回款【输入】'!AD$4:AD$123,'B4-1销售回款【输入】'!$C$4:$C$123,$C85,'B4-1销售回款【输入】'!$D$4:$D$123,$D85,'B4-1销售回款【输入】'!$E$4:$E$123,$E85,'B4-1销售回款【输入】'!$J$4:$J$123,$F85)</f>
        <v>0</v>
      </c>
      <c r="AB85" s="278">
        <f>SUMIFS('B4-1销售回款【输入】'!AE$4:AE$123,'B4-1销售回款【输入】'!$C$4:$C$123,$C85,'B4-1销售回款【输入】'!$D$4:$D$123,$D85,'B4-1销售回款【输入】'!$E$4:$E$123,$E85,'B4-1销售回款【输入】'!$J$4:$J$123,$F85)</f>
        <v>0</v>
      </c>
      <c r="AC85" s="278">
        <f>SUMIFS('B4-1销售回款【输入】'!AF$4:AF$123,'B4-1销售回款【输入】'!$C$4:$C$123,$C85,'B4-1销售回款【输入】'!$D$4:$D$123,$D85,'B4-1销售回款【输入】'!$E$4:$E$123,$E85,'B4-1销售回款【输入】'!$J$4:$J$123,$F85)</f>
        <v>0</v>
      </c>
      <c r="AD85" s="278">
        <f>SUMIFS('B4-1销售回款【输入】'!AG$4:AG$123,'B4-1销售回款【输入】'!$C$4:$C$123,$C85,'B4-1销售回款【输入】'!$D$4:$D$123,$D85,'B4-1销售回款【输入】'!$E$4:$E$123,$E85,'B4-1销售回款【输入】'!$J$4:$J$123,$F85)</f>
        <v>0</v>
      </c>
      <c r="AE85" s="278">
        <f>SUMIFS('B4-1销售回款【输入】'!AH$4:AH$123,'B4-1销售回款【输入】'!$C$4:$C$123,$C85,'B4-1销售回款【输入】'!$D$4:$D$123,$D85,'B4-1销售回款【输入】'!$E$4:$E$123,$E85,'B4-1销售回款【输入】'!$J$4:$J$123,$F85)</f>
        <v>0</v>
      </c>
      <c r="AF85" s="278">
        <f>SUMIFS('B4-1销售回款【输入】'!AI$4:AI$123,'B4-1销售回款【输入】'!$C$4:$C$123,$C85,'B4-1销售回款【输入】'!$D$4:$D$123,$D85,'B4-1销售回款【输入】'!$E$4:$E$123,$E85,'B4-1销售回款【输入】'!$J$4:$J$123,$F85)</f>
        <v>0</v>
      </c>
      <c r="AG85" s="278">
        <f>SUMIFS('B4-1销售回款【输入】'!AJ$4:AJ$123,'B4-1销售回款【输入】'!$C$4:$C$123,$C85,'B4-1销售回款【输入】'!$D$4:$D$123,$D85,'B4-1销售回款【输入】'!$E$4:$E$123,$E85,'B4-1销售回款【输入】'!$J$4:$J$123,$F85)</f>
        <v>0</v>
      </c>
      <c r="AH85" s="278">
        <f>SUMIFS('B4-1销售回款【输入】'!AK$4:AK$123,'B4-1销售回款【输入】'!$C$4:$C$123,$C85,'B4-1销售回款【输入】'!$D$4:$D$123,$D85,'B4-1销售回款【输入】'!$E$4:$E$123,$E85,'B4-1销售回款【输入】'!$J$4:$J$123,$F85)</f>
        <v>0</v>
      </c>
      <c r="AI85" s="278">
        <f>SUMIFS('B4-1销售回款【输入】'!AL$4:AL$123,'B4-1销售回款【输入】'!$C$4:$C$123,$C85,'B4-1销售回款【输入】'!$D$4:$D$123,$D85,'B4-1销售回款【输入】'!$E$4:$E$123,$E85,'B4-1销售回款【输入】'!$J$4:$J$123,$F85)</f>
        <v>0</v>
      </c>
      <c r="AJ85" s="278">
        <f>SUMIFS('B4-1销售回款【输入】'!AM$4:AM$123,'B4-1销售回款【输入】'!$C$4:$C$123,$C85,'B4-1销售回款【输入】'!$D$4:$D$123,$D85,'B4-1销售回款【输入】'!$E$4:$E$123,$E85,'B4-1销售回款【输入】'!$J$4:$J$123,$F85)</f>
        <v>0</v>
      </c>
      <c r="AK85" s="278">
        <f>SUMIFS('B4-1销售回款【输入】'!AN$4:AN$123,'B4-1销售回款【输入】'!$C$4:$C$123,$C85,'B4-1销售回款【输入】'!$D$4:$D$123,$D85,'B4-1销售回款【输入】'!$E$4:$E$123,$E85,'B4-1销售回款【输入】'!$J$4:$J$123,$F85)</f>
        <v>0</v>
      </c>
      <c r="AL85" s="278">
        <f>SUMIFS('B4-1销售回款【输入】'!AO$4:AO$123,'B4-1销售回款【输入】'!$C$4:$C$123,$C85,'B4-1销售回款【输入】'!$D$4:$D$123,$D85,'B4-1销售回款【输入】'!$E$4:$E$123,$E85,'B4-1销售回款【输入】'!$J$4:$J$123,$F85)</f>
        <v>0</v>
      </c>
      <c r="AM85" s="278">
        <f>SUMIFS('B4-1销售回款【输入】'!AP$4:AP$123,'B4-1销售回款【输入】'!$C$4:$C$123,$C85,'B4-1销售回款【输入】'!$D$4:$D$123,$D85,'B4-1销售回款【输入】'!$E$4:$E$123,$E85,'B4-1销售回款【输入】'!$J$4:$J$123,$F85)</f>
        <v>0</v>
      </c>
      <c r="AN85" s="278">
        <f>SUMIFS('B4-1销售回款【输入】'!AQ$4:AQ$123,'B4-1销售回款【输入】'!$C$4:$C$123,$C85,'B4-1销售回款【输入】'!$D$4:$D$123,$D85,'B4-1销售回款【输入】'!$E$4:$E$123,$E85,'B4-1销售回款【输入】'!$J$4:$J$123,$F85)</f>
        <v>0</v>
      </c>
      <c r="AO85" s="278">
        <f>SUMIFS('B4-1销售回款【输入】'!AR$4:AR$123,'B4-1销售回款【输入】'!$C$4:$C$123,$C85,'B4-1销售回款【输入】'!$D$4:$D$123,$D85,'B4-1销售回款【输入】'!$E$4:$E$123,$E85,'B4-1销售回款【输入】'!$J$4:$J$123,$F85)</f>
        <v>0</v>
      </c>
      <c r="AP85" s="278">
        <f>SUMIFS('B4-1销售回款【输入】'!AS$4:AS$123,'B4-1销售回款【输入】'!$C$4:$C$123,$C85,'B4-1销售回款【输入】'!$D$4:$D$123,$D85,'B4-1销售回款【输入】'!$E$4:$E$123,$E85,'B4-1销售回款【输入】'!$J$4:$J$123,$F85)</f>
        <v>0</v>
      </c>
      <c r="AQ85" s="278">
        <f>SUMIFS('B4-1销售回款【输入】'!AT$4:AT$123,'B4-1销售回款【输入】'!$C$4:$C$123,$C85,'B4-1销售回款【输入】'!$D$4:$D$123,$D85,'B4-1销售回款【输入】'!$E$4:$E$123,$E85,'B4-1销售回款【输入】'!$J$4:$J$123,$F85)</f>
        <v>0</v>
      </c>
      <c r="AR85" s="278">
        <f>SUMIFS('B4-1销售回款【输入】'!AU$4:AU$123,'B4-1销售回款【输入】'!$C$4:$C$123,$C85,'B4-1销售回款【输入】'!$D$4:$D$123,$D85,'B4-1销售回款【输入】'!$E$4:$E$123,$E85,'B4-1销售回款【输入】'!$J$4:$J$123,$F85)</f>
        <v>0</v>
      </c>
      <c r="AS85" s="278">
        <f>SUMIFS('B4-1销售回款【输入】'!AV$4:AV$123,'B4-1销售回款【输入】'!$C$4:$C$123,$C85,'B4-1销售回款【输入】'!$D$4:$D$123,$D85,'B4-1销售回款【输入】'!$E$4:$E$123,$E85,'B4-1销售回款【输入】'!$J$4:$J$123,$F85)</f>
        <v>0</v>
      </c>
      <c r="AT85" s="278">
        <f>SUMIFS('B4-1销售回款【输入】'!AW$4:AW$123,'B4-1销售回款【输入】'!$C$4:$C$123,$C85,'B4-1销售回款【输入】'!$D$4:$D$123,$D85,'B4-1销售回款【输入】'!$E$4:$E$123,$E85,'B4-1销售回款【输入】'!$J$4:$J$123,$F85)</f>
        <v>0</v>
      </c>
      <c r="AU85" s="278">
        <f>SUMIFS('B4-1销售回款【输入】'!AX$4:AX$123,'B4-1销售回款【输入】'!$C$4:$C$123,$C85,'B4-1销售回款【输入】'!$D$4:$D$123,$D85,'B4-1销售回款【输入】'!$E$4:$E$123,$E85,'B4-1销售回款【输入】'!$J$4:$J$123,$F85)</f>
        <v>0</v>
      </c>
      <c r="AV85" s="278">
        <f>SUMIFS('B4-1销售回款【输入】'!AY$4:AY$123,'B4-1销售回款【输入】'!$C$4:$C$123,$C85,'B4-1销售回款【输入】'!$D$4:$D$123,$D85,'B4-1销售回款【输入】'!$E$4:$E$123,$E85,'B4-1销售回款【输入】'!$J$4:$J$123,$F85)</f>
        <v>0</v>
      </c>
      <c r="AW85" s="278">
        <f>SUMIFS('B4-1销售回款【输入】'!AZ$4:AZ$123,'B4-1销售回款【输入】'!$C$4:$C$123,$C85,'B4-1销售回款【输入】'!$D$4:$D$123,$D85,'B4-1销售回款【输入】'!$E$4:$E$123,$E85,'B4-1销售回款【输入】'!$J$4:$J$123,$F85)</f>
        <v>0</v>
      </c>
      <c r="AX85" s="278">
        <f>SUMIFS('B4-1销售回款【输入】'!BA$4:BA$123,'B4-1销售回款【输入】'!$C$4:$C$123,$C85,'B4-1销售回款【输入】'!$D$4:$D$123,$D85,'B4-1销售回款【输入】'!$E$4:$E$123,$E85,'B4-1销售回款【输入】'!$J$4:$J$123,$F85)</f>
        <v>0</v>
      </c>
      <c r="AY85" s="278">
        <f>SUMIFS('B4-1销售回款【输入】'!BB$4:BB$123,'B4-1销售回款【输入】'!$C$4:$C$123,$C85,'B4-1销售回款【输入】'!$D$4:$D$123,$D85,'B4-1销售回款【输入】'!$E$4:$E$123,$E85,'B4-1销售回款【输入】'!$J$4:$J$123,$F85)</f>
        <v>0</v>
      </c>
      <c r="AZ85" s="278">
        <f>SUMIFS('B4-1销售回款【输入】'!BC$4:BC$123,'B4-1销售回款【输入】'!$C$4:$C$123,$C85,'B4-1销售回款【输入】'!$D$4:$D$123,$D85,'B4-1销售回款【输入】'!$E$4:$E$123,$E85,'B4-1销售回款【输入】'!$J$4:$J$123,$F85)</f>
        <v>0</v>
      </c>
      <c r="BA85" s="278">
        <f>SUMIFS('B4-1销售回款【输入】'!BD$4:BD$123,'B4-1销售回款【输入】'!$C$4:$C$123,$C85,'B4-1销售回款【输入】'!$D$4:$D$123,$D85,'B4-1销售回款【输入】'!$E$4:$E$123,$E85,'B4-1销售回款【输入】'!$J$4:$J$123,$F85)</f>
        <v>0</v>
      </c>
      <c r="BB85" s="278">
        <f>SUMIFS('B4-1销售回款【输入】'!BE$4:BE$123,'B4-1销售回款【输入】'!$C$4:$C$123,$C85,'B4-1销售回款【输入】'!$D$4:$D$123,$D85,'B4-1销售回款【输入】'!$E$4:$E$123,$E85,'B4-1销售回款【输入】'!$J$4:$J$123,$F85)</f>
        <v>0</v>
      </c>
      <c r="BC85" s="278">
        <f>SUMIFS('B4-1销售回款【输入】'!BF$4:BF$123,'B4-1销售回款【输入】'!$C$4:$C$123,$C85,'B4-1销售回款【输入】'!$D$4:$D$123,$D85,'B4-1销售回款【输入】'!$E$4:$E$123,$E85,'B4-1销售回款【输入】'!$J$4:$J$123,$F85)</f>
        <v>0</v>
      </c>
      <c r="BD85" s="278">
        <f>SUMIFS('B4-1销售回款【输入】'!BG$4:BG$123,'B4-1销售回款【输入】'!$C$4:$C$123,$C85,'B4-1销售回款【输入】'!$D$4:$D$123,$D85,'B4-1销售回款【输入】'!$E$4:$E$123,$E85,'B4-1销售回款【输入】'!$J$4:$J$123,$F85)</f>
        <v>0</v>
      </c>
      <c r="BE85" s="278">
        <f>SUMIFS('B4-1销售回款【输入】'!BH$4:BH$123,'B4-1销售回款【输入】'!$C$4:$C$123,$C85,'B4-1销售回款【输入】'!$D$4:$D$123,$D85,'B4-1销售回款【输入】'!$E$4:$E$123,$E85,'B4-1销售回款【输入】'!$J$4:$J$123,$F85)</f>
        <v>0</v>
      </c>
      <c r="BF85" s="278">
        <f>SUMIFS('B4-1销售回款【输入】'!BI$4:BI$123,'B4-1销售回款【输入】'!$C$4:$C$123,$C85,'B4-1销售回款【输入】'!$D$4:$D$123,$D85,'B4-1销售回款【输入】'!$E$4:$E$123,$E85,'B4-1销售回款【输入】'!$J$4:$J$123,$F85)</f>
        <v>0</v>
      </c>
      <c r="BG85" s="278">
        <f>SUMIFS('B4-1销售回款【输入】'!BJ$4:BJ$123,'B4-1销售回款【输入】'!$C$4:$C$123,$C85,'B4-1销售回款【输入】'!$D$4:$D$123,$D85,'B4-1销售回款【输入】'!$E$4:$E$123,$E85,'B4-1销售回款【输入】'!$J$4:$J$123,$F85)</f>
        <v>0</v>
      </c>
      <c r="BH85" s="278">
        <f>SUMIFS('B4-1销售回款【输入】'!BK$4:BK$123,'B4-1销售回款【输入】'!$C$4:$C$123,$C85,'B4-1销售回款【输入】'!$D$4:$D$123,$D85,'B4-1销售回款【输入】'!$E$4:$E$123,$E85,'B4-1销售回款【输入】'!$J$4:$J$123,$F85)</f>
        <v>0</v>
      </c>
      <c r="BI85" s="278">
        <f>SUMIFS('B4-1销售回款【输入】'!BL$4:BL$123,'B4-1销售回款【输入】'!$C$4:$C$123,$C85,'B4-1销售回款【输入】'!$D$4:$D$123,$D85,'B4-1销售回款【输入】'!$E$4:$E$123,$E85,'B4-1销售回款【输入】'!$J$4:$J$123,$F85)</f>
        <v>0</v>
      </c>
      <c r="BJ85" s="278">
        <f>SUMIFS('B4-1销售回款【输入】'!BM$4:BM$123,'B4-1销售回款【输入】'!$C$4:$C$123,$C85,'B4-1销售回款【输入】'!$D$4:$D$123,$D85,'B4-1销售回款【输入】'!$E$4:$E$123,$E85,'B4-1销售回款【输入】'!$J$4:$J$123,$F85)</f>
        <v>0</v>
      </c>
      <c r="BK85" s="278">
        <f>SUMIFS('B4-1销售回款【输入】'!BN$4:BN$123,'B4-1销售回款【输入】'!$C$4:$C$123,$C85,'B4-1销售回款【输入】'!$D$4:$D$123,$D85,'B4-1销售回款【输入】'!$E$4:$E$123,$E85,'B4-1销售回款【输入】'!$J$4:$J$123,$F85)</f>
        <v>0</v>
      </c>
      <c r="BL85" s="278">
        <f>SUMIFS('B4-1销售回款【输入】'!BO$4:BO$123,'B4-1销售回款【输入】'!$C$4:$C$123,$C85,'B4-1销售回款【输入】'!$D$4:$D$123,$D85,'B4-1销售回款【输入】'!$E$4:$E$123,$E85,'B4-1销售回款【输入】'!$J$4:$J$123,$F85)</f>
        <v>0</v>
      </c>
      <c r="BM85" s="278">
        <f>SUMIFS('B4-1销售回款【输入】'!BP$4:BP$123,'B4-1销售回款【输入】'!$C$4:$C$123,$C85,'B4-1销售回款【输入】'!$D$4:$D$123,$D85,'B4-1销售回款【输入】'!$E$4:$E$123,$E85,'B4-1销售回款【输入】'!$J$4:$J$123,$F85)</f>
        <v>0</v>
      </c>
      <c r="BN85" s="278">
        <f>SUMIFS('B4-1销售回款【输入】'!BQ$4:BQ$123,'B4-1销售回款【输入】'!$C$4:$C$123,$C85,'B4-1销售回款【输入】'!$D$4:$D$123,$D85,'B4-1销售回款【输入】'!$E$4:$E$123,$E85,'B4-1销售回款【输入】'!$J$4:$J$123,$F85)</f>
        <v>0</v>
      </c>
      <c r="BO85" s="278">
        <f>SUMIFS('B4-1销售回款【输入】'!BR$4:BR$123,'B4-1销售回款【输入】'!$C$4:$C$123,$C85,'B4-1销售回款【输入】'!$D$4:$D$123,$D85,'B4-1销售回款【输入】'!$E$4:$E$123,$E85,'B4-1销售回款【输入】'!$J$4:$J$123,$F85)</f>
        <v>0</v>
      </c>
      <c r="BP85" s="278">
        <f>SUMIFS('B4-1销售回款【输入】'!BS$4:BS$123,'B4-1销售回款【输入】'!$C$4:$C$123,$C85,'B4-1销售回款【输入】'!$D$4:$D$123,$D85,'B4-1销售回款【输入】'!$E$4:$E$123,$E85,'B4-1销售回款【输入】'!$J$4:$J$123,$F85)</f>
        <v>0</v>
      </c>
      <c r="BQ85" s="278">
        <f>SUMIFS('B4-1销售回款【输入】'!BT$4:BT$123,'B4-1销售回款【输入】'!$C$4:$C$123,$C85,'B4-1销售回款【输入】'!$D$4:$D$123,$D85,'B4-1销售回款【输入】'!$E$4:$E$123,$E85,'B4-1销售回款【输入】'!$J$4:$J$123,$F85)</f>
        <v>0</v>
      </c>
      <c r="BR85" s="278">
        <f>SUMIFS('B4-1销售回款【输入】'!BU$4:BU$123,'B4-1销售回款【输入】'!$C$4:$C$123,$C85,'B4-1销售回款【输入】'!$D$4:$D$123,$D85,'B4-1销售回款【输入】'!$E$4:$E$123,$E85,'B4-1销售回款【输入】'!$J$4:$J$123,$F85)</f>
        <v>0</v>
      </c>
      <c r="BS85" s="278">
        <f>SUMIFS('B4-1销售回款【输入】'!BV$4:BV$123,'B4-1销售回款【输入】'!$C$4:$C$123,$C85,'B4-1销售回款【输入】'!$D$4:$D$123,$D85,'B4-1销售回款【输入】'!$E$4:$E$123,$E85,'B4-1销售回款【输入】'!$J$4:$J$123,$F85)</f>
        <v>0</v>
      </c>
      <c r="BT85" s="278">
        <f>SUMIFS('B4-1销售回款【输入】'!BW$4:BW$123,'B4-1销售回款【输入】'!$C$4:$C$123,$C85,'B4-1销售回款【输入】'!$D$4:$D$123,$D85,'B4-1销售回款【输入】'!$E$4:$E$123,$E85,'B4-1销售回款【输入】'!$J$4:$J$123,$F85)</f>
        <v>0</v>
      </c>
      <c r="BU85" s="278">
        <f>SUMIFS('B4-1销售回款【输入】'!BX$4:BX$123,'B4-1销售回款【输入】'!$C$4:$C$123,$C85,'B4-1销售回款【输入】'!$D$4:$D$123,$D85,'B4-1销售回款【输入】'!$E$4:$E$123,$E85,'B4-1销售回款【输入】'!$J$4:$J$123,$F85)</f>
        <v>0</v>
      </c>
      <c r="BV85" s="278">
        <f>SUMIFS('B4-1销售回款【输入】'!BY$4:BY$123,'B4-1销售回款【输入】'!$C$4:$C$123,$C85,'B4-1销售回款【输入】'!$D$4:$D$123,$D85,'B4-1销售回款【输入】'!$E$4:$E$123,$E85,'B4-1销售回款【输入】'!$J$4:$J$123,$F85)</f>
        <v>0</v>
      </c>
      <c r="BW85" s="278">
        <f>SUMIFS('B4-1销售回款【输入】'!BZ$4:BZ$123,'B4-1销售回款【输入】'!$C$4:$C$123,$C85,'B4-1销售回款【输入】'!$D$4:$D$123,$D85,'B4-1销售回款【输入】'!$E$4:$E$123,$E85,'B4-1销售回款【输入】'!$J$4:$J$123,$F85)</f>
        <v>0</v>
      </c>
      <c r="BX85" s="278">
        <f>SUMIFS('B4-1销售回款【输入】'!CA$4:CA$123,'B4-1销售回款【输入】'!$C$4:$C$123,$C85,'B4-1销售回款【输入】'!$D$4:$D$123,$D85,'B4-1销售回款【输入】'!$E$4:$E$123,$E85,'B4-1销售回款【输入】'!$J$4:$J$123,$F85)</f>
        <v>0</v>
      </c>
      <c r="BY85" s="278">
        <f>SUMIFS('B4-1销售回款【输入】'!CB$4:CB$123,'B4-1销售回款【输入】'!$C$4:$C$123,$C85,'B4-1销售回款【输入】'!$D$4:$D$123,$D85,'B4-1销售回款【输入】'!$E$4:$E$123,$E85,'B4-1销售回款【输入】'!$J$4:$J$123,$F85)</f>
        <v>0</v>
      </c>
      <c r="BZ85" s="278">
        <f>SUMIFS('B4-1销售回款【输入】'!CC$4:CC$123,'B4-1销售回款【输入】'!$C$4:$C$123,$C85,'B4-1销售回款【输入】'!$D$4:$D$123,$D85,'B4-1销售回款【输入】'!$E$4:$E$123,$E85,'B4-1销售回款【输入】'!$J$4:$J$123,$F85)</f>
        <v>0</v>
      </c>
      <c r="CA85" s="278">
        <f>SUMIFS('B4-1销售回款【输入】'!CD$4:CD$123,'B4-1销售回款【输入】'!$C$4:$C$123,$C85,'B4-1销售回款【输入】'!$D$4:$D$123,$D85,'B4-1销售回款【输入】'!$E$4:$E$123,$E85,'B4-1销售回款【输入】'!$J$4:$J$123,$F85)</f>
        <v>0</v>
      </c>
      <c r="CB85" s="278">
        <f>SUMIFS('B4-1销售回款【输入】'!CE$4:CE$123,'B4-1销售回款【输入】'!$C$4:$C$123,$C85,'B4-1销售回款【输入】'!$D$4:$D$123,$D85,'B4-1销售回款【输入】'!$E$4:$E$123,$E85,'B4-1销售回款【输入】'!$J$4:$J$123,$F85)</f>
        <v>0</v>
      </c>
      <c r="CC85" s="278">
        <f>SUMIFS('B4-1销售回款【输入】'!CF$4:CF$123,'B4-1销售回款【输入】'!$C$4:$C$123,$C85,'B4-1销售回款【输入】'!$D$4:$D$123,$D85,'B4-1销售回款【输入】'!$E$4:$E$123,$E85,'B4-1销售回款【输入】'!$J$4:$J$123,$F85)</f>
        <v>0</v>
      </c>
      <c r="CD85" s="278">
        <f>SUMIFS('B4-1销售回款【输入】'!CG$4:CG$123,'B4-1销售回款【输入】'!$C$4:$C$123,$C85,'B4-1销售回款【输入】'!$D$4:$D$123,$D85,'B4-1销售回款【输入】'!$E$4:$E$123,$E85,'B4-1销售回款【输入】'!$J$4:$J$123,$F85)</f>
        <v>0</v>
      </c>
      <c r="CE85" s="278">
        <f>SUMIFS('B4-1销售回款【输入】'!CH$4:CH$123,'B4-1销售回款【输入】'!$C$4:$C$123,$C85,'B4-1销售回款【输入】'!$D$4:$D$123,$D85,'B4-1销售回款【输入】'!$E$4:$E$123,$E85,'B4-1销售回款【输入】'!$J$4:$J$123,$F85)</f>
        <v>0</v>
      </c>
      <c r="CF85" s="278">
        <f>SUMIFS('B4-1销售回款【输入】'!CI$4:CI$123,'B4-1销售回款【输入】'!$C$4:$C$123,$C85,'B4-1销售回款【输入】'!$D$4:$D$123,$D85,'B4-1销售回款【输入】'!$E$4:$E$123,$E85,'B4-1销售回款【输入】'!$J$4:$J$123,$F85)</f>
        <v>0</v>
      </c>
      <c r="CG85" s="278">
        <f>SUMIFS('B4-1销售回款【输入】'!CJ$4:CJ$123,'B4-1销售回款【输入】'!$C$4:$C$123,$C85,'B4-1销售回款【输入】'!$D$4:$D$123,$D85,'B4-1销售回款【输入】'!$E$4:$E$123,$E85,'B4-1销售回款【输入】'!$J$4:$J$123,$F85)</f>
        <v>0</v>
      </c>
      <c r="CH85" s="278">
        <f>SUMIFS('B4-1销售回款【输入】'!CK$4:CK$123,'B4-1销售回款【输入】'!$C$4:$C$123,$C85,'B4-1销售回款【输入】'!$D$4:$D$123,$D85,'B4-1销售回款【输入】'!$E$4:$E$123,$E85,'B4-1销售回款【输入】'!$J$4:$J$123,$F85)</f>
        <v>0</v>
      </c>
      <c r="CI85" s="278">
        <f>SUMIFS('B4-1销售回款【输入】'!CL$4:CL$123,'B4-1销售回款【输入】'!$C$4:$C$123,$C85,'B4-1销售回款【输入】'!$D$4:$D$123,$D85,'B4-1销售回款【输入】'!$E$4:$E$123,$E85,'B4-1销售回款【输入】'!$J$4:$J$123,$F85)</f>
        <v>0</v>
      </c>
      <c r="CJ85" s="278">
        <f>SUMIFS('B4-1销售回款【输入】'!CM$4:CM$123,'B4-1销售回款【输入】'!$C$4:$C$123,$C85,'B4-1销售回款【输入】'!$D$4:$D$123,$D85,'B4-1销售回款【输入】'!$E$4:$E$123,$E85,'B4-1销售回款【输入】'!$J$4:$J$123,$F85)</f>
        <v>0</v>
      </c>
      <c r="CK85" s="278">
        <f>SUMIFS('B4-1销售回款【输入】'!CN$4:CN$123,'B4-1销售回款【输入】'!$C$4:$C$123,$C85,'B4-1销售回款【输入】'!$D$4:$D$123,$D85,'B4-1销售回款【输入】'!$E$4:$E$123,$E85,'B4-1销售回款【输入】'!$J$4:$J$123,$F85)</f>
        <v>0</v>
      </c>
      <c r="CL85" s="278">
        <f>SUMIFS('B4-1销售回款【输入】'!CO$4:CO$123,'B4-1销售回款【输入】'!$C$4:$C$123,$C85,'B4-1销售回款【输入】'!$D$4:$D$123,$D85,'B4-1销售回款【输入】'!$E$4:$E$123,$E85,'B4-1销售回款【输入】'!$J$4:$J$123,$F85)</f>
        <v>0</v>
      </c>
      <c r="CM85" s="278">
        <f>SUMIFS('B4-1销售回款【输入】'!CP$4:CP$123,'B4-1销售回款【输入】'!$C$4:$C$123,$C85,'B4-1销售回款【输入】'!$D$4:$D$123,$D85,'B4-1销售回款【输入】'!$E$4:$E$123,$E85,'B4-1销售回款【输入】'!$J$4:$J$123,$F85)</f>
        <v>0</v>
      </c>
      <c r="CN85" s="278">
        <f>SUMIFS('B4-1销售回款【输入】'!CQ$4:CQ$123,'B4-1销售回款【输入】'!$C$4:$C$123,$C85,'B4-1销售回款【输入】'!$D$4:$D$123,$D85,'B4-1销售回款【输入】'!$E$4:$E$123,$E85,'B4-1销售回款【输入】'!$J$4:$J$123,$F85)</f>
        <v>0</v>
      </c>
      <c r="CO85" s="278">
        <f>SUMIFS('B4-1销售回款【输入】'!CR$4:CR$123,'B4-1销售回款【输入】'!$C$4:$C$123,$C85,'B4-1销售回款【输入】'!$D$4:$D$123,$D85,'B4-1销售回款【输入】'!$E$4:$E$123,$E85,'B4-1销售回款【输入】'!$J$4:$J$123,$F85)</f>
        <v>0</v>
      </c>
      <c r="CP85" s="278">
        <f>SUMIFS('B4-1销售回款【输入】'!CS$4:CS$123,'B4-1销售回款【输入】'!$C$4:$C$123,$C85,'B4-1销售回款【输入】'!$D$4:$D$123,$D85,'B4-1销售回款【输入】'!$E$4:$E$123,$E85,'B4-1销售回款【输入】'!$J$4:$J$123,$F85)</f>
        <v>0</v>
      </c>
      <c r="CQ85" s="278">
        <f>SUMIFS('B4-1销售回款【输入】'!CT$4:CT$123,'B4-1销售回款【输入】'!$C$4:$C$123,$C85,'B4-1销售回款【输入】'!$D$4:$D$123,$D85,'B4-1销售回款【输入】'!$E$4:$E$123,$E85,'B4-1销售回款【输入】'!$J$4:$J$123,$F85)</f>
        <v>0</v>
      </c>
      <c r="CR85" s="278">
        <f>SUMIFS('B4-1销售回款【输入】'!CU$4:CU$123,'B4-1销售回款【输入】'!$C$4:$C$123,$C85,'B4-1销售回款【输入】'!$D$4:$D$123,$D85,'B4-1销售回款【输入】'!$E$4:$E$123,$E85,'B4-1销售回款【输入】'!$J$4:$J$123,$F85)</f>
        <v>0</v>
      </c>
      <c r="CS85" s="278">
        <f>SUMIFS('B4-1销售回款【输入】'!CV$4:CV$123,'B4-1销售回款【输入】'!$C$4:$C$123,$C85,'B4-1销售回款【输入】'!$D$4:$D$123,$D85,'B4-1销售回款【输入】'!$E$4:$E$123,$E85,'B4-1销售回款【输入】'!$J$4:$J$123,$F85)</f>
        <v>0</v>
      </c>
      <c r="CT85" s="278">
        <f>SUMIFS('B4-1销售回款【输入】'!CW$4:CW$123,'B4-1销售回款【输入】'!$C$4:$C$123,$C85,'B4-1销售回款【输入】'!$D$4:$D$123,$D85,'B4-1销售回款【输入】'!$E$4:$E$123,$E85,'B4-1销售回款【输入】'!$J$4:$J$123,$F85)</f>
        <v>0</v>
      </c>
      <c r="CU85" s="278">
        <f>SUMIFS('B4-1销售回款【输入】'!CX$4:CX$123,'B4-1销售回款【输入】'!$C$4:$C$123,$C85,'B4-1销售回款【输入】'!$D$4:$D$123,$D85,'B4-1销售回款【输入】'!$E$4:$E$123,$E85,'B4-1销售回款【输入】'!$J$4:$J$123,$F85)</f>
        <v>0</v>
      </c>
      <c r="CV85" s="278">
        <f>SUMIFS('B4-1销售回款【输入】'!CY$4:CY$123,'B4-1销售回款【输入】'!$C$4:$C$123,$C85,'B4-1销售回款【输入】'!$D$4:$D$123,$D85,'B4-1销售回款【输入】'!$E$4:$E$123,$E85,'B4-1销售回款【输入】'!$J$4:$J$123,$F85)</f>
        <v>0</v>
      </c>
      <c r="CW85" s="278">
        <f>SUMIFS('B4-1销售回款【输入】'!CZ$4:CZ$123,'B4-1销售回款【输入】'!$C$4:$C$123,$C85,'B4-1销售回款【输入】'!$D$4:$D$123,$D85,'B4-1销售回款【输入】'!$E$4:$E$123,$E85,'B4-1销售回款【输入】'!$J$4:$J$123,$F85)</f>
        <v>0</v>
      </c>
      <c r="CX85" s="278">
        <f>SUMIFS('B4-1销售回款【输入】'!DA$4:DA$123,'B4-1销售回款【输入】'!$C$4:$C$123,$C85,'B4-1销售回款【输入】'!$D$4:$D$123,$D85,'B4-1销售回款【输入】'!$E$4:$E$123,$E85,'B4-1销售回款【输入】'!$J$4:$J$123,$F85)</f>
        <v>0</v>
      </c>
      <c r="CY85" s="278">
        <f>SUMIFS('B4-1销售回款【输入】'!DB$4:DB$123,'B4-1销售回款【输入】'!$C$4:$C$123,$C85,'B4-1销售回款【输入】'!$D$4:$D$123,$D85,'B4-1销售回款【输入】'!$E$4:$E$123,$E85,'B4-1销售回款【输入】'!$J$4:$J$123,$F85)</f>
        <v>0</v>
      </c>
      <c r="CZ85" s="278">
        <f>SUMIFS('B4-1销售回款【输入】'!DC$4:DC$123,'B4-1销售回款【输入】'!$C$4:$C$123,$C85,'B4-1销售回款【输入】'!$D$4:$D$123,$D85,'B4-1销售回款【输入】'!$E$4:$E$123,$E85,'B4-1销售回款【输入】'!$J$4:$J$123,$F85)</f>
        <v>0</v>
      </c>
      <c r="DA85" s="278">
        <f>SUMIFS('B4-1销售回款【输入】'!DD$4:DD$123,'B4-1销售回款【输入】'!$C$4:$C$123,$C85,'B4-1销售回款【输入】'!$D$4:$D$123,$D85,'B4-1销售回款【输入】'!$E$4:$E$123,$E85,'B4-1销售回款【输入】'!$J$4:$J$123,$F85)</f>
        <v>0</v>
      </c>
      <c r="DB85" s="278">
        <f>SUMIFS('B4-1销售回款【输入】'!DE$4:DE$123,'B4-1销售回款【输入】'!$C$4:$C$123,$C85,'B4-1销售回款【输入】'!$D$4:$D$123,$D85,'B4-1销售回款【输入】'!$E$4:$E$123,$E85,'B4-1销售回款【输入】'!$J$4:$J$123,$F85)</f>
        <v>0</v>
      </c>
      <c r="DC85" s="278">
        <f>SUMIFS('B4-1销售回款【输入】'!DF$4:DF$123,'B4-1销售回款【输入】'!$C$4:$C$123,$C85,'B4-1销售回款【输入】'!$D$4:$D$123,$D85,'B4-1销售回款【输入】'!$E$4:$E$123,$E85,'B4-1销售回款【输入】'!$J$4:$J$123,$F85)</f>
        <v>0</v>
      </c>
      <c r="DD85" s="278">
        <f>SUMIFS('B4-1销售回款【输入】'!DG$4:DG$123,'B4-1销售回款【输入】'!$C$4:$C$123,$C85,'B4-1销售回款【输入】'!$D$4:$D$123,$D85,'B4-1销售回款【输入】'!$E$4:$E$123,$E85,'B4-1销售回款【输入】'!$J$4:$J$123,$F85)</f>
        <v>0</v>
      </c>
      <c r="DE85" s="278">
        <f>SUMIFS('B4-1销售回款【输入】'!DH$4:DH$123,'B4-1销售回款【输入】'!$C$4:$C$123,$C85,'B4-1销售回款【输入】'!$D$4:$D$123,$D85,'B4-1销售回款【输入】'!$E$4:$E$123,$E85,'B4-1销售回款【输入】'!$J$4:$J$123,$F85)</f>
        <v>0</v>
      </c>
      <c r="DF85" s="278">
        <f>SUMIFS('B4-1销售回款【输入】'!DI$4:DI$123,'B4-1销售回款【输入】'!$C$4:$C$123,$C85,'B4-1销售回款【输入】'!$D$4:$D$123,$D85,'B4-1销售回款【输入】'!$E$4:$E$123,$E85,'B4-1销售回款【输入】'!$J$4:$J$123,$F85)</f>
        <v>0</v>
      </c>
      <c r="DG85" s="278">
        <f>SUMIFS('B4-1销售回款【输入】'!DJ$4:DJ$123,'B4-1销售回款【输入】'!$C$4:$C$123,$C85,'B4-1销售回款【输入】'!$D$4:$D$123,$D85,'B4-1销售回款【输入】'!$E$4:$E$123,$E85,'B4-1销售回款【输入】'!$J$4:$J$123,$F85)</f>
        <v>0</v>
      </c>
      <c r="DH85" s="278">
        <f>SUMIFS('B4-1销售回款【输入】'!DK$4:DK$123,'B4-1销售回款【输入】'!$C$4:$C$123,$C85,'B4-1销售回款【输入】'!$D$4:$D$123,$D85,'B4-1销售回款【输入】'!$E$4:$E$123,$E85,'B4-1销售回款【输入】'!$J$4:$J$123,$F85)</f>
        <v>0</v>
      </c>
      <c r="DI85" s="278">
        <f>SUMIFS('B4-1销售回款【输入】'!DL$4:DL$123,'B4-1销售回款【输入】'!$C$4:$C$123,$C85,'B4-1销售回款【输入】'!$D$4:$D$123,$D85,'B4-1销售回款【输入】'!$E$4:$E$123,$E85,'B4-1销售回款【输入】'!$J$4:$J$123,$F85)</f>
        <v>0</v>
      </c>
      <c r="DJ85" s="278">
        <f>SUMIFS('B4-1销售回款【输入】'!DM$4:DM$123,'B4-1销售回款【输入】'!$C$4:$C$123,$C85,'B4-1销售回款【输入】'!$D$4:$D$123,$D85,'B4-1销售回款【输入】'!$E$4:$E$123,$E85,'B4-1销售回款【输入】'!$J$4:$J$123,$F85)</f>
        <v>0</v>
      </c>
      <c r="DK85" s="278">
        <f>SUMIFS('B4-1销售回款【输入】'!DN$4:DN$123,'B4-1销售回款【输入】'!$C$4:$C$123,$C85,'B4-1销售回款【输入】'!$D$4:$D$123,$D85,'B4-1销售回款【输入】'!$E$4:$E$123,$E85,'B4-1销售回款【输入】'!$J$4:$J$123,$F85)</f>
        <v>0</v>
      </c>
      <c r="DL85" s="278">
        <f>SUMIFS('B4-1销售回款【输入】'!DO$4:DO$123,'B4-1销售回款【输入】'!$C$4:$C$123,$C85,'B4-1销售回款【输入】'!$D$4:$D$123,$D85,'B4-1销售回款【输入】'!$E$4:$E$123,$E85,'B4-1销售回款【输入】'!$J$4:$J$123,$F85)</f>
        <v>0</v>
      </c>
      <c r="DM85" s="278">
        <f>SUMIFS('B4-1销售回款【输入】'!DP$4:DP$123,'B4-1销售回款【输入】'!$C$4:$C$123,$C85,'B4-1销售回款【输入】'!$D$4:$D$123,$D85,'B4-1销售回款【输入】'!$E$4:$E$123,$E85,'B4-1销售回款【输入】'!$J$4:$J$123,$F85)</f>
        <v>0</v>
      </c>
      <c r="DN85" s="278">
        <f>SUMIFS('B4-1销售回款【输入】'!DQ$4:DQ$123,'B4-1销售回款【输入】'!$C$4:$C$123,$C85,'B4-1销售回款【输入】'!$D$4:$D$123,$D85,'B4-1销售回款【输入】'!$E$4:$E$123,$E85,'B4-1销售回款【输入】'!$J$4:$J$123,$F85)</f>
        <v>0</v>
      </c>
      <c r="DO85" s="278">
        <f>SUMIFS('B4-1销售回款【输入】'!DR$4:DR$123,'B4-1销售回款【输入】'!$C$4:$C$123,$C85,'B4-1销售回款【输入】'!$D$4:$D$123,$D85,'B4-1销售回款【输入】'!$E$4:$E$123,$E85,'B4-1销售回款【输入】'!$J$4:$J$123,$F85)</f>
        <v>0</v>
      </c>
      <c r="DP85" s="278">
        <f>SUMIFS('B4-1销售回款【输入】'!DS$4:DS$123,'B4-1销售回款【输入】'!$C$4:$C$123,$C85,'B4-1销售回款【输入】'!$D$4:$D$123,$D85,'B4-1销售回款【输入】'!$E$4:$E$123,$E85,'B4-1销售回款【输入】'!$J$4:$J$123,$F85)</f>
        <v>0</v>
      </c>
      <c r="DQ85" s="278">
        <f>SUMIFS('B4-1销售回款【输入】'!DT$4:DT$123,'B4-1销售回款【输入】'!$C$4:$C$123,$C85,'B4-1销售回款【输入】'!$D$4:$D$123,$D85,'B4-1销售回款【输入】'!$E$4:$E$123,$E85,'B4-1销售回款【输入】'!$J$4:$J$123,$F85)</f>
        <v>0</v>
      </c>
      <c r="DR85" s="278">
        <f>SUMIFS('B4-1销售回款【输入】'!DU$4:DU$123,'B4-1销售回款【输入】'!$C$4:$C$123,$C85,'B4-1销售回款【输入】'!$D$4:$D$123,$D85,'B4-1销售回款【输入】'!$E$4:$E$123,$E85,'B4-1销售回款【输入】'!$J$4:$J$123,$F85)</f>
        <v>0</v>
      </c>
      <c r="DS85" s="278">
        <f>SUMIFS('B4-1销售回款【输入】'!DV$4:DV$123,'B4-1销售回款【输入】'!$C$4:$C$123,$C85,'B4-1销售回款【输入】'!$D$4:$D$123,$D85,'B4-1销售回款【输入】'!$E$4:$E$123,$E85,'B4-1销售回款【输入】'!$J$4:$J$123,$F85)</f>
        <v>0</v>
      </c>
      <c r="DT85" s="278">
        <f>SUMIFS('B4-1销售回款【输入】'!DW$4:DW$123,'B4-1销售回款【输入】'!$C$4:$C$123,$C85,'B4-1销售回款【输入】'!$D$4:$D$123,$D85,'B4-1销售回款【输入】'!$E$4:$E$123,$E85,'B4-1销售回款【输入】'!$J$4:$J$123,$F85)</f>
        <v>0</v>
      </c>
      <c r="DU85" s="278">
        <f>SUMIFS('B4-1销售回款【输入】'!DX$4:DX$123,'B4-1销售回款【输入】'!$C$4:$C$123,$C85,'B4-1销售回款【输入】'!$D$4:$D$123,$D85,'B4-1销售回款【输入】'!$E$4:$E$123,$E85,'B4-1销售回款【输入】'!$J$4:$J$123,$F85)</f>
        <v>0</v>
      </c>
      <c r="DV85" s="278">
        <f>SUMIFS('B4-1销售回款【输入】'!DY$4:DY$123,'B4-1销售回款【输入】'!$C$4:$C$123,$C85,'B4-1销售回款【输入】'!$D$4:$D$123,$D85,'B4-1销售回款【输入】'!$E$4:$E$123,$E85,'B4-1销售回款【输入】'!$J$4:$J$123,$F85)</f>
        <v>0</v>
      </c>
      <c r="DW85" s="278">
        <f>SUMIFS('B4-1销售回款【输入】'!DZ$4:DZ$123,'B4-1销售回款【输入】'!$C$4:$C$123,$C85,'B4-1销售回款【输入】'!$D$4:$D$123,$D85,'B4-1销售回款【输入】'!$E$4:$E$123,$E85,'B4-1销售回款【输入】'!$J$4:$J$123,$F85)</f>
        <v>0</v>
      </c>
      <c r="DX85" s="278">
        <f>SUMIFS('B4-1销售回款【输入】'!EA$4:EA$123,'B4-1销售回款【输入】'!$C$4:$C$123,$C85,'B4-1销售回款【输入】'!$D$4:$D$123,$D85,'B4-1销售回款【输入】'!$E$4:$E$123,$E85,'B4-1销售回款【输入】'!$J$4:$J$123,$F85)</f>
        <v>0</v>
      </c>
      <c r="DY85" s="278">
        <f>SUMIFS('B4-1销售回款【输入】'!EB$4:EB$123,'B4-1销售回款【输入】'!$C$4:$C$123,$C85,'B4-1销售回款【输入】'!$D$4:$D$123,$D85,'B4-1销售回款【输入】'!$E$4:$E$123,$E85,'B4-1销售回款【输入】'!$J$4:$J$123,$F85)</f>
        <v>0</v>
      </c>
      <c r="DZ85" s="278">
        <f>SUMIFS('B4-1销售回款【输入】'!EC$4:EC$123,'B4-1销售回款【输入】'!$C$4:$C$123,$C85,'B4-1销售回款【输入】'!$D$4:$D$123,$D85,'B4-1销售回款【输入】'!$E$4:$E$123,$E85,'B4-1销售回款【输入】'!$J$4:$J$123,$F85)</f>
        <v>0</v>
      </c>
      <c r="EA85" s="278">
        <f>SUMIFS('B4-1销售回款【输入】'!ED$4:ED$123,'B4-1销售回款【输入】'!$C$4:$C$123,$C85,'B4-1销售回款【输入】'!$D$4:$D$123,$D85,'B4-1销售回款【输入】'!$E$4:$E$123,$E85,'B4-1销售回款【输入】'!$J$4:$J$123,$F85)</f>
        <v>0</v>
      </c>
      <c r="EB85" s="278">
        <f>SUMIFS('B4-1销售回款【输入】'!EE$4:EE$123,'B4-1销售回款【输入】'!$C$4:$C$123,$C85,'B4-1销售回款【输入】'!$D$4:$D$123,$D85,'B4-1销售回款【输入】'!$E$4:$E$123,$E85,'B4-1销售回款【输入】'!$J$4:$J$123,$F85)</f>
        <v>0</v>
      </c>
      <c r="EC85" s="278">
        <f>SUMIFS('B4-1销售回款【输入】'!EF$4:EF$123,'B4-1销售回款【输入】'!$C$4:$C$123,$C85,'B4-1销售回款【输入】'!$D$4:$D$123,$D85,'B4-1销售回款【输入】'!$E$4:$E$123,$E85,'B4-1销售回款【输入】'!$J$4:$J$123,$F85)</f>
        <v>0</v>
      </c>
      <c r="ED85" s="280">
        <f>SUMIFS('B4-1销售回款【输入】'!EG$4:EG$123,'B4-1销售回款【输入】'!$C$4:$C$123,$C85,'B4-1销售回款【输入】'!$D$4:$D$123,$D85,'B4-1销售回款【输入】'!$E$4:$E$123,$E85,'B4-1销售回款【输入】'!$J$4:$J$123,$F85)</f>
        <v>0</v>
      </c>
    </row>
    <row r="86" spans="2:134" ht="16.05" customHeight="1" x14ac:dyDescent="0.25">
      <c r="B86" s="1043" t="str">
        <f>B85</f>
        <v/>
      </c>
      <c r="C86" s="159" t="str">
        <f>C85</f>
        <v/>
      </c>
      <c r="D86" s="159" t="str">
        <f t="shared" si="1196"/>
        <v/>
      </c>
      <c r="E86" s="159" t="str">
        <f t="shared" si="1196"/>
        <v/>
      </c>
      <c r="F86" s="149" t="s">
        <v>347</v>
      </c>
      <c r="G86" s="171" t="s">
        <v>353</v>
      </c>
      <c r="H86" s="992">
        <f>SUMIFS('B4-1销售回款【输入】'!L$4:L$123,'B4-1销售回款【输入】'!$C$4:$C$123,$C86,'B4-1销售回款【输入】'!$D$4:$D$123,$D86,'B4-1销售回款【输入】'!$E$4:$E$123,$E86,'B4-1销售回款【输入】'!$J$4:$J$123,$F86)</f>
        <v>0</v>
      </c>
      <c r="I86" s="282">
        <f t="shared" ref="I86:I88" si="1321">J86-H86</f>
        <v>0</v>
      </c>
      <c r="J86" s="985">
        <f>SUM(V86:ED86)</f>
        <v>0</v>
      </c>
      <c r="K86" s="460">
        <f ca="1">SUM(OFFSET(V86,,,1,MATCH('B1-基本信息'!$C$12,$V$3:$ED$3,1)))</f>
        <v>0</v>
      </c>
      <c r="L86" s="283">
        <f t="shared" ref="L86" si="1322">SUMIF($V$1:$ED$1,L$3,$V86:$ED86)</f>
        <v>0</v>
      </c>
      <c r="M86" s="282">
        <f t="shared" si="1320"/>
        <v>0</v>
      </c>
      <c r="N86" s="282">
        <f t="shared" si="1320"/>
        <v>0</v>
      </c>
      <c r="O86" s="282">
        <f t="shared" si="1320"/>
        <v>0</v>
      </c>
      <c r="P86" s="282">
        <f t="shared" si="1320"/>
        <v>0</v>
      </c>
      <c r="Q86" s="282">
        <f t="shared" si="1320"/>
        <v>0</v>
      </c>
      <c r="R86" s="282">
        <f t="shared" si="1320"/>
        <v>0</v>
      </c>
      <c r="S86" s="282">
        <f t="shared" si="1320"/>
        <v>0</v>
      </c>
      <c r="T86" s="282">
        <f t="shared" si="1320"/>
        <v>0</v>
      </c>
      <c r="U86" s="284">
        <f t="shared" si="1320"/>
        <v>0</v>
      </c>
      <c r="V86" s="285">
        <f>SUMIFS('B4-1销售回款【输入】'!Y$4:Y$123,'B4-1销售回款【输入】'!$C$4:$C$123,$C86,'B4-1销售回款【输入】'!$D$4:$D$123,$D86,'B4-1销售回款【输入】'!$E$4:$E$123,$E86,'B4-1销售回款【输入】'!$J$4:$J$123,$F86)</f>
        <v>0</v>
      </c>
      <c r="W86" s="282">
        <f>SUMIFS('B4-1销售回款【输入】'!Z$4:Z$123,'B4-1销售回款【输入】'!$C$4:$C$123,$C86,'B4-1销售回款【输入】'!$D$4:$D$123,$D86,'B4-1销售回款【输入】'!$E$4:$E$123,$E86,'B4-1销售回款【输入】'!$J$4:$J$123,$F86)</f>
        <v>0</v>
      </c>
      <c r="X86" s="282">
        <f>SUMIFS('B4-1销售回款【输入】'!AA$4:AA$123,'B4-1销售回款【输入】'!$C$4:$C$123,$C86,'B4-1销售回款【输入】'!$D$4:$D$123,$D86,'B4-1销售回款【输入】'!$E$4:$E$123,$E86,'B4-1销售回款【输入】'!$J$4:$J$123,$F86)</f>
        <v>0</v>
      </c>
      <c r="Y86" s="282">
        <f>SUMIFS('B4-1销售回款【输入】'!AB$4:AB$123,'B4-1销售回款【输入】'!$C$4:$C$123,$C86,'B4-1销售回款【输入】'!$D$4:$D$123,$D86,'B4-1销售回款【输入】'!$E$4:$E$123,$E86,'B4-1销售回款【输入】'!$J$4:$J$123,$F86)</f>
        <v>0</v>
      </c>
      <c r="Z86" s="282">
        <f>SUMIFS('B4-1销售回款【输入】'!AC$4:AC$123,'B4-1销售回款【输入】'!$C$4:$C$123,$C86,'B4-1销售回款【输入】'!$D$4:$D$123,$D86,'B4-1销售回款【输入】'!$E$4:$E$123,$E86,'B4-1销售回款【输入】'!$J$4:$J$123,$F86)</f>
        <v>0</v>
      </c>
      <c r="AA86" s="282">
        <f>SUMIFS('B4-1销售回款【输入】'!AD$4:AD$123,'B4-1销售回款【输入】'!$C$4:$C$123,$C86,'B4-1销售回款【输入】'!$D$4:$D$123,$D86,'B4-1销售回款【输入】'!$E$4:$E$123,$E86,'B4-1销售回款【输入】'!$J$4:$J$123,$F86)</f>
        <v>0</v>
      </c>
      <c r="AB86" s="282">
        <f>SUMIFS('B4-1销售回款【输入】'!AE$4:AE$123,'B4-1销售回款【输入】'!$C$4:$C$123,$C86,'B4-1销售回款【输入】'!$D$4:$D$123,$D86,'B4-1销售回款【输入】'!$E$4:$E$123,$E86,'B4-1销售回款【输入】'!$J$4:$J$123,$F86)</f>
        <v>0</v>
      </c>
      <c r="AC86" s="282">
        <f>SUMIFS('B4-1销售回款【输入】'!AF$4:AF$123,'B4-1销售回款【输入】'!$C$4:$C$123,$C86,'B4-1销售回款【输入】'!$D$4:$D$123,$D86,'B4-1销售回款【输入】'!$E$4:$E$123,$E86,'B4-1销售回款【输入】'!$J$4:$J$123,$F86)</f>
        <v>0</v>
      </c>
      <c r="AD86" s="282">
        <f>SUMIFS('B4-1销售回款【输入】'!AG$4:AG$123,'B4-1销售回款【输入】'!$C$4:$C$123,$C86,'B4-1销售回款【输入】'!$D$4:$D$123,$D86,'B4-1销售回款【输入】'!$E$4:$E$123,$E86,'B4-1销售回款【输入】'!$J$4:$J$123,$F86)</f>
        <v>0</v>
      </c>
      <c r="AE86" s="282">
        <f>SUMIFS('B4-1销售回款【输入】'!AH$4:AH$123,'B4-1销售回款【输入】'!$C$4:$C$123,$C86,'B4-1销售回款【输入】'!$D$4:$D$123,$D86,'B4-1销售回款【输入】'!$E$4:$E$123,$E86,'B4-1销售回款【输入】'!$J$4:$J$123,$F86)</f>
        <v>0</v>
      </c>
      <c r="AF86" s="282">
        <f>SUMIFS('B4-1销售回款【输入】'!AI$4:AI$123,'B4-1销售回款【输入】'!$C$4:$C$123,$C86,'B4-1销售回款【输入】'!$D$4:$D$123,$D86,'B4-1销售回款【输入】'!$E$4:$E$123,$E86,'B4-1销售回款【输入】'!$J$4:$J$123,$F86)</f>
        <v>0</v>
      </c>
      <c r="AG86" s="282">
        <f>SUMIFS('B4-1销售回款【输入】'!AJ$4:AJ$123,'B4-1销售回款【输入】'!$C$4:$C$123,$C86,'B4-1销售回款【输入】'!$D$4:$D$123,$D86,'B4-1销售回款【输入】'!$E$4:$E$123,$E86,'B4-1销售回款【输入】'!$J$4:$J$123,$F86)</f>
        <v>0</v>
      </c>
      <c r="AH86" s="282">
        <f>SUMIFS('B4-1销售回款【输入】'!AK$4:AK$123,'B4-1销售回款【输入】'!$C$4:$C$123,$C86,'B4-1销售回款【输入】'!$D$4:$D$123,$D86,'B4-1销售回款【输入】'!$E$4:$E$123,$E86,'B4-1销售回款【输入】'!$J$4:$J$123,$F86)</f>
        <v>0</v>
      </c>
      <c r="AI86" s="282">
        <f>SUMIFS('B4-1销售回款【输入】'!AL$4:AL$123,'B4-1销售回款【输入】'!$C$4:$C$123,$C86,'B4-1销售回款【输入】'!$D$4:$D$123,$D86,'B4-1销售回款【输入】'!$E$4:$E$123,$E86,'B4-1销售回款【输入】'!$J$4:$J$123,$F86)</f>
        <v>0</v>
      </c>
      <c r="AJ86" s="282">
        <f>SUMIFS('B4-1销售回款【输入】'!AM$4:AM$123,'B4-1销售回款【输入】'!$C$4:$C$123,$C86,'B4-1销售回款【输入】'!$D$4:$D$123,$D86,'B4-1销售回款【输入】'!$E$4:$E$123,$E86,'B4-1销售回款【输入】'!$J$4:$J$123,$F86)</f>
        <v>0</v>
      </c>
      <c r="AK86" s="282">
        <f>SUMIFS('B4-1销售回款【输入】'!AN$4:AN$123,'B4-1销售回款【输入】'!$C$4:$C$123,$C86,'B4-1销售回款【输入】'!$D$4:$D$123,$D86,'B4-1销售回款【输入】'!$E$4:$E$123,$E86,'B4-1销售回款【输入】'!$J$4:$J$123,$F86)</f>
        <v>0</v>
      </c>
      <c r="AL86" s="282">
        <f>SUMIFS('B4-1销售回款【输入】'!AO$4:AO$123,'B4-1销售回款【输入】'!$C$4:$C$123,$C86,'B4-1销售回款【输入】'!$D$4:$D$123,$D86,'B4-1销售回款【输入】'!$E$4:$E$123,$E86,'B4-1销售回款【输入】'!$J$4:$J$123,$F86)</f>
        <v>0</v>
      </c>
      <c r="AM86" s="282">
        <f>SUMIFS('B4-1销售回款【输入】'!AP$4:AP$123,'B4-1销售回款【输入】'!$C$4:$C$123,$C86,'B4-1销售回款【输入】'!$D$4:$D$123,$D86,'B4-1销售回款【输入】'!$E$4:$E$123,$E86,'B4-1销售回款【输入】'!$J$4:$J$123,$F86)</f>
        <v>0</v>
      </c>
      <c r="AN86" s="282">
        <f>SUMIFS('B4-1销售回款【输入】'!AQ$4:AQ$123,'B4-1销售回款【输入】'!$C$4:$C$123,$C86,'B4-1销售回款【输入】'!$D$4:$D$123,$D86,'B4-1销售回款【输入】'!$E$4:$E$123,$E86,'B4-1销售回款【输入】'!$J$4:$J$123,$F86)</f>
        <v>0</v>
      </c>
      <c r="AO86" s="282">
        <f>SUMIFS('B4-1销售回款【输入】'!AR$4:AR$123,'B4-1销售回款【输入】'!$C$4:$C$123,$C86,'B4-1销售回款【输入】'!$D$4:$D$123,$D86,'B4-1销售回款【输入】'!$E$4:$E$123,$E86,'B4-1销售回款【输入】'!$J$4:$J$123,$F86)</f>
        <v>0</v>
      </c>
      <c r="AP86" s="282">
        <f>SUMIFS('B4-1销售回款【输入】'!AS$4:AS$123,'B4-1销售回款【输入】'!$C$4:$C$123,$C86,'B4-1销售回款【输入】'!$D$4:$D$123,$D86,'B4-1销售回款【输入】'!$E$4:$E$123,$E86,'B4-1销售回款【输入】'!$J$4:$J$123,$F86)</f>
        <v>0</v>
      </c>
      <c r="AQ86" s="282">
        <f>SUMIFS('B4-1销售回款【输入】'!AT$4:AT$123,'B4-1销售回款【输入】'!$C$4:$C$123,$C86,'B4-1销售回款【输入】'!$D$4:$D$123,$D86,'B4-1销售回款【输入】'!$E$4:$E$123,$E86,'B4-1销售回款【输入】'!$J$4:$J$123,$F86)</f>
        <v>0</v>
      </c>
      <c r="AR86" s="282">
        <f>SUMIFS('B4-1销售回款【输入】'!AU$4:AU$123,'B4-1销售回款【输入】'!$C$4:$C$123,$C86,'B4-1销售回款【输入】'!$D$4:$D$123,$D86,'B4-1销售回款【输入】'!$E$4:$E$123,$E86,'B4-1销售回款【输入】'!$J$4:$J$123,$F86)</f>
        <v>0</v>
      </c>
      <c r="AS86" s="282">
        <f>SUMIFS('B4-1销售回款【输入】'!AV$4:AV$123,'B4-1销售回款【输入】'!$C$4:$C$123,$C86,'B4-1销售回款【输入】'!$D$4:$D$123,$D86,'B4-1销售回款【输入】'!$E$4:$E$123,$E86,'B4-1销售回款【输入】'!$J$4:$J$123,$F86)</f>
        <v>0</v>
      </c>
      <c r="AT86" s="282">
        <f>SUMIFS('B4-1销售回款【输入】'!AW$4:AW$123,'B4-1销售回款【输入】'!$C$4:$C$123,$C86,'B4-1销售回款【输入】'!$D$4:$D$123,$D86,'B4-1销售回款【输入】'!$E$4:$E$123,$E86,'B4-1销售回款【输入】'!$J$4:$J$123,$F86)</f>
        <v>0</v>
      </c>
      <c r="AU86" s="282">
        <f>SUMIFS('B4-1销售回款【输入】'!AX$4:AX$123,'B4-1销售回款【输入】'!$C$4:$C$123,$C86,'B4-1销售回款【输入】'!$D$4:$D$123,$D86,'B4-1销售回款【输入】'!$E$4:$E$123,$E86,'B4-1销售回款【输入】'!$J$4:$J$123,$F86)</f>
        <v>0</v>
      </c>
      <c r="AV86" s="282">
        <f>SUMIFS('B4-1销售回款【输入】'!AY$4:AY$123,'B4-1销售回款【输入】'!$C$4:$C$123,$C86,'B4-1销售回款【输入】'!$D$4:$D$123,$D86,'B4-1销售回款【输入】'!$E$4:$E$123,$E86,'B4-1销售回款【输入】'!$J$4:$J$123,$F86)</f>
        <v>0</v>
      </c>
      <c r="AW86" s="282">
        <f>SUMIFS('B4-1销售回款【输入】'!AZ$4:AZ$123,'B4-1销售回款【输入】'!$C$4:$C$123,$C86,'B4-1销售回款【输入】'!$D$4:$D$123,$D86,'B4-1销售回款【输入】'!$E$4:$E$123,$E86,'B4-1销售回款【输入】'!$J$4:$J$123,$F86)</f>
        <v>0</v>
      </c>
      <c r="AX86" s="282">
        <f>SUMIFS('B4-1销售回款【输入】'!BA$4:BA$123,'B4-1销售回款【输入】'!$C$4:$C$123,$C86,'B4-1销售回款【输入】'!$D$4:$D$123,$D86,'B4-1销售回款【输入】'!$E$4:$E$123,$E86,'B4-1销售回款【输入】'!$J$4:$J$123,$F86)</f>
        <v>0</v>
      </c>
      <c r="AY86" s="282">
        <f>SUMIFS('B4-1销售回款【输入】'!BB$4:BB$123,'B4-1销售回款【输入】'!$C$4:$C$123,$C86,'B4-1销售回款【输入】'!$D$4:$D$123,$D86,'B4-1销售回款【输入】'!$E$4:$E$123,$E86,'B4-1销售回款【输入】'!$J$4:$J$123,$F86)</f>
        <v>0</v>
      </c>
      <c r="AZ86" s="282">
        <f>SUMIFS('B4-1销售回款【输入】'!BC$4:BC$123,'B4-1销售回款【输入】'!$C$4:$C$123,$C86,'B4-1销售回款【输入】'!$D$4:$D$123,$D86,'B4-1销售回款【输入】'!$E$4:$E$123,$E86,'B4-1销售回款【输入】'!$J$4:$J$123,$F86)</f>
        <v>0</v>
      </c>
      <c r="BA86" s="282">
        <f>SUMIFS('B4-1销售回款【输入】'!BD$4:BD$123,'B4-1销售回款【输入】'!$C$4:$C$123,$C86,'B4-1销售回款【输入】'!$D$4:$D$123,$D86,'B4-1销售回款【输入】'!$E$4:$E$123,$E86,'B4-1销售回款【输入】'!$J$4:$J$123,$F86)</f>
        <v>0</v>
      </c>
      <c r="BB86" s="282">
        <f>SUMIFS('B4-1销售回款【输入】'!BE$4:BE$123,'B4-1销售回款【输入】'!$C$4:$C$123,$C86,'B4-1销售回款【输入】'!$D$4:$D$123,$D86,'B4-1销售回款【输入】'!$E$4:$E$123,$E86,'B4-1销售回款【输入】'!$J$4:$J$123,$F86)</f>
        <v>0</v>
      </c>
      <c r="BC86" s="282">
        <f>SUMIFS('B4-1销售回款【输入】'!BF$4:BF$123,'B4-1销售回款【输入】'!$C$4:$C$123,$C86,'B4-1销售回款【输入】'!$D$4:$D$123,$D86,'B4-1销售回款【输入】'!$E$4:$E$123,$E86,'B4-1销售回款【输入】'!$J$4:$J$123,$F86)</f>
        <v>0</v>
      </c>
      <c r="BD86" s="282">
        <f>SUMIFS('B4-1销售回款【输入】'!BG$4:BG$123,'B4-1销售回款【输入】'!$C$4:$C$123,$C86,'B4-1销售回款【输入】'!$D$4:$D$123,$D86,'B4-1销售回款【输入】'!$E$4:$E$123,$E86,'B4-1销售回款【输入】'!$J$4:$J$123,$F86)</f>
        <v>0</v>
      </c>
      <c r="BE86" s="282">
        <f>SUMIFS('B4-1销售回款【输入】'!BH$4:BH$123,'B4-1销售回款【输入】'!$C$4:$C$123,$C86,'B4-1销售回款【输入】'!$D$4:$D$123,$D86,'B4-1销售回款【输入】'!$E$4:$E$123,$E86,'B4-1销售回款【输入】'!$J$4:$J$123,$F86)</f>
        <v>0</v>
      </c>
      <c r="BF86" s="282">
        <f>SUMIFS('B4-1销售回款【输入】'!BI$4:BI$123,'B4-1销售回款【输入】'!$C$4:$C$123,$C86,'B4-1销售回款【输入】'!$D$4:$D$123,$D86,'B4-1销售回款【输入】'!$E$4:$E$123,$E86,'B4-1销售回款【输入】'!$J$4:$J$123,$F86)</f>
        <v>0</v>
      </c>
      <c r="BG86" s="282">
        <f>SUMIFS('B4-1销售回款【输入】'!BJ$4:BJ$123,'B4-1销售回款【输入】'!$C$4:$C$123,$C86,'B4-1销售回款【输入】'!$D$4:$D$123,$D86,'B4-1销售回款【输入】'!$E$4:$E$123,$E86,'B4-1销售回款【输入】'!$J$4:$J$123,$F86)</f>
        <v>0</v>
      </c>
      <c r="BH86" s="282">
        <f>SUMIFS('B4-1销售回款【输入】'!BK$4:BK$123,'B4-1销售回款【输入】'!$C$4:$C$123,$C86,'B4-1销售回款【输入】'!$D$4:$D$123,$D86,'B4-1销售回款【输入】'!$E$4:$E$123,$E86,'B4-1销售回款【输入】'!$J$4:$J$123,$F86)</f>
        <v>0</v>
      </c>
      <c r="BI86" s="282">
        <f>SUMIFS('B4-1销售回款【输入】'!BL$4:BL$123,'B4-1销售回款【输入】'!$C$4:$C$123,$C86,'B4-1销售回款【输入】'!$D$4:$D$123,$D86,'B4-1销售回款【输入】'!$E$4:$E$123,$E86,'B4-1销售回款【输入】'!$J$4:$J$123,$F86)</f>
        <v>0</v>
      </c>
      <c r="BJ86" s="282">
        <f>SUMIFS('B4-1销售回款【输入】'!BM$4:BM$123,'B4-1销售回款【输入】'!$C$4:$C$123,$C86,'B4-1销售回款【输入】'!$D$4:$D$123,$D86,'B4-1销售回款【输入】'!$E$4:$E$123,$E86,'B4-1销售回款【输入】'!$J$4:$J$123,$F86)</f>
        <v>0</v>
      </c>
      <c r="BK86" s="282">
        <f>SUMIFS('B4-1销售回款【输入】'!BN$4:BN$123,'B4-1销售回款【输入】'!$C$4:$C$123,$C86,'B4-1销售回款【输入】'!$D$4:$D$123,$D86,'B4-1销售回款【输入】'!$E$4:$E$123,$E86,'B4-1销售回款【输入】'!$J$4:$J$123,$F86)</f>
        <v>0</v>
      </c>
      <c r="BL86" s="282">
        <f>SUMIFS('B4-1销售回款【输入】'!BO$4:BO$123,'B4-1销售回款【输入】'!$C$4:$C$123,$C86,'B4-1销售回款【输入】'!$D$4:$D$123,$D86,'B4-1销售回款【输入】'!$E$4:$E$123,$E86,'B4-1销售回款【输入】'!$J$4:$J$123,$F86)</f>
        <v>0</v>
      </c>
      <c r="BM86" s="282">
        <f>SUMIFS('B4-1销售回款【输入】'!BP$4:BP$123,'B4-1销售回款【输入】'!$C$4:$C$123,$C86,'B4-1销售回款【输入】'!$D$4:$D$123,$D86,'B4-1销售回款【输入】'!$E$4:$E$123,$E86,'B4-1销售回款【输入】'!$J$4:$J$123,$F86)</f>
        <v>0</v>
      </c>
      <c r="BN86" s="282">
        <f>SUMIFS('B4-1销售回款【输入】'!BQ$4:BQ$123,'B4-1销售回款【输入】'!$C$4:$C$123,$C86,'B4-1销售回款【输入】'!$D$4:$D$123,$D86,'B4-1销售回款【输入】'!$E$4:$E$123,$E86,'B4-1销售回款【输入】'!$J$4:$J$123,$F86)</f>
        <v>0</v>
      </c>
      <c r="BO86" s="282">
        <f>SUMIFS('B4-1销售回款【输入】'!BR$4:BR$123,'B4-1销售回款【输入】'!$C$4:$C$123,$C86,'B4-1销售回款【输入】'!$D$4:$D$123,$D86,'B4-1销售回款【输入】'!$E$4:$E$123,$E86,'B4-1销售回款【输入】'!$J$4:$J$123,$F86)</f>
        <v>0</v>
      </c>
      <c r="BP86" s="282">
        <f>SUMIFS('B4-1销售回款【输入】'!BS$4:BS$123,'B4-1销售回款【输入】'!$C$4:$C$123,$C86,'B4-1销售回款【输入】'!$D$4:$D$123,$D86,'B4-1销售回款【输入】'!$E$4:$E$123,$E86,'B4-1销售回款【输入】'!$J$4:$J$123,$F86)</f>
        <v>0</v>
      </c>
      <c r="BQ86" s="282">
        <f>SUMIFS('B4-1销售回款【输入】'!BT$4:BT$123,'B4-1销售回款【输入】'!$C$4:$C$123,$C86,'B4-1销售回款【输入】'!$D$4:$D$123,$D86,'B4-1销售回款【输入】'!$E$4:$E$123,$E86,'B4-1销售回款【输入】'!$J$4:$J$123,$F86)</f>
        <v>0</v>
      </c>
      <c r="BR86" s="282">
        <f>SUMIFS('B4-1销售回款【输入】'!BU$4:BU$123,'B4-1销售回款【输入】'!$C$4:$C$123,$C86,'B4-1销售回款【输入】'!$D$4:$D$123,$D86,'B4-1销售回款【输入】'!$E$4:$E$123,$E86,'B4-1销售回款【输入】'!$J$4:$J$123,$F86)</f>
        <v>0</v>
      </c>
      <c r="BS86" s="282">
        <f>SUMIFS('B4-1销售回款【输入】'!BV$4:BV$123,'B4-1销售回款【输入】'!$C$4:$C$123,$C86,'B4-1销售回款【输入】'!$D$4:$D$123,$D86,'B4-1销售回款【输入】'!$E$4:$E$123,$E86,'B4-1销售回款【输入】'!$J$4:$J$123,$F86)</f>
        <v>0</v>
      </c>
      <c r="BT86" s="282">
        <f>SUMIFS('B4-1销售回款【输入】'!BW$4:BW$123,'B4-1销售回款【输入】'!$C$4:$C$123,$C86,'B4-1销售回款【输入】'!$D$4:$D$123,$D86,'B4-1销售回款【输入】'!$E$4:$E$123,$E86,'B4-1销售回款【输入】'!$J$4:$J$123,$F86)</f>
        <v>0</v>
      </c>
      <c r="BU86" s="282">
        <f>SUMIFS('B4-1销售回款【输入】'!BX$4:BX$123,'B4-1销售回款【输入】'!$C$4:$C$123,$C86,'B4-1销售回款【输入】'!$D$4:$D$123,$D86,'B4-1销售回款【输入】'!$E$4:$E$123,$E86,'B4-1销售回款【输入】'!$J$4:$J$123,$F86)</f>
        <v>0</v>
      </c>
      <c r="BV86" s="282">
        <f>SUMIFS('B4-1销售回款【输入】'!BY$4:BY$123,'B4-1销售回款【输入】'!$C$4:$C$123,$C86,'B4-1销售回款【输入】'!$D$4:$D$123,$D86,'B4-1销售回款【输入】'!$E$4:$E$123,$E86,'B4-1销售回款【输入】'!$J$4:$J$123,$F86)</f>
        <v>0</v>
      </c>
      <c r="BW86" s="282">
        <f>SUMIFS('B4-1销售回款【输入】'!BZ$4:BZ$123,'B4-1销售回款【输入】'!$C$4:$C$123,$C86,'B4-1销售回款【输入】'!$D$4:$D$123,$D86,'B4-1销售回款【输入】'!$E$4:$E$123,$E86,'B4-1销售回款【输入】'!$J$4:$J$123,$F86)</f>
        <v>0</v>
      </c>
      <c r="BX86" s="282">
        <f>SUMIFS('B4-1销售回款【输入】'!CA$4:CA$123,'B4-1销售回款【输入】'!$C$4:$C$123,$C86,'B4-1销售回款【输入】'!$D$4:$D$123,$D86,'B4-1销售回款【输入】'!$E$4:$E$123,$E86,'B4-1销售回款【输入】'!$J$4:$J$123,$F86)</f>
        <v>0</v>
      </c>
      <c r="BY86" s="282">
        <f>SUMIFS('B4-1销售回款【输入】'!CB$4:CB$123,'B4-1销售回款【输入】'!$C$4:$C$123,$C86,'B4-1销售回款【输入】'!$D$4:$D$123,$D86,'B4-1销售回款【输入】'!$E$4:$E$123,$E86,'B4-1销售回款【输入】'!$J$4:$J$123,$F86)</f>
        <v>0</v>
      </c>
      <c r="BZ86" s="282">
        <f>SUMIFS('B4-1销售回款【输入】'!CC$4:CC$123,'B4-1销售回款【输入】'!$C$4:$C$123,$C86,'B4-1销售回款【输入】'!$D$4:$D$123,$D86,'B4-1销售回款【输入】'!$E$4:$E$123,$E86,'B4-1销售回款【输入】'!$J$4:$J$123,$F86)</f>
        <v>0</v>
      </c>
      <c r="CA86" s="282">
        <f>SUMIFS('B4-1销售回款【输入】'!CD$4:CD$123,'B4-1销售回款【输入】'!$C$4:$C$123,$C86,'B4-1销售回款【输入】'!$D$4:$D$123,$D86,'B4-1销售回款【输入】'!$E$4:$E$123,$E86,'B4-1销售回款【输入】'!$J$4:$J$123,$F86)</f>
        <v>0</v>
      </c>
      <c r="CB86" s="282">
        <f>SUMIFS('B4-1销售回款【输入】'!CE$4:CE$123,'B4-1销售回款【输入】'!$C$4:$C$123,$C86,'B4-1销售回款【输入】'!$D$4:$D$123,$D86,'B4-1销售回款【输入】'!$E$4:$E$123,$E86,'B4-1销售回款【输入】'!$J$4:$J$123,$F86)</f>
        <v>0</v>
      </c>
      <c r="CC86" s="282">
        <f>SUMIFS('B4-1销售回款【输入】'!CF$4:CF$123,'B4-1销售回款【输入】'!$C$4:$C$123,$C86,'B4-1销售回款【输入】'!$D$4:$D$123,$D86,'B4-1销售回款【输入】'!$E$4:$E$123,$E86,'B4-1销售回款【输入】'!$J$4:$J$123,$F86)</f>
        <v>0</v>
      </c>
      <c r="CD86" s="282">
        <f>SUMIFS('B4-1销售回款【输入】'!CG$4:CG$123,'B4-1销售回款【输入】'!$C$4:$C$123,$C86,'B4-1销售回款【输入】'!$D$4:$D$123,$D86,'B4-1销售回款【输入】'!$E$4:$E$123,$E86,'B4-1销售回款【输入】'!$J$4:$J$123,$F86)</f>
        <v>0</v>
      </c>
      <c r="CE86" s="282">
        <f>SUMIFS('B4-1销售回款【输入】'!CH$4:CH$123,'B4-1销售回款【输入】'!$C$4:$C$123,$C86,'B4-1销售回款【输入】'!$D$4:$D$123,$D86,'B4-1销售回款【输入】'!$E$4:$E$123,$E86,'B4-1销售回款【输入】'!$J$4:$J$123,$F86)</f>
        <v>0</v>
      </c>
      <c r="CF86" s="282">
        <f>SUMIFS('B4-1销售回款【输入】'!CI$4:CI$123,'B4-1销售回款【输入】'!$C$4:$C$123,$C86,'B4-1销售回款【输入】'!$D$4:$D$123,$D86,'B4-1销售回款【输入】'!$E$4:$E$123,$E86,'B4-1销售回款【输入】'!$J$4:$J$123,$F86)</f>
        <v>0</v>
      </c>
      <c r="CG86" s="282">
        <f>SUMIFS('B4-1销售回款【输入】'!CJ$4:CJ$123,'B4-1销售回款【输入】'!$C$4:$C$123,$C86,'B4-1销售回款【输入】'!$D$4:$D$123,$D86,'B4-1销售回款【输入】'!$E$4:$E$123,$E86,'B4-1销售回款【输入】'!$J$4:$J$123,$F86)</f>
        <v>0</v>
      </c>
      <c r="CH86" s="282">
        <f>SUMIFS('B4-1销售回款【输入】'!CK$4:CK$123,'B4-1销售回款【输入】'!$C$4:$C$123,$C86,'B4-1销售回款【输入】'!$D$4:$D$123,$D86,'B4-1销售回款【输入】'!$E$4:$E$123,$E86,'B4-1销售回款【输入】'!$J$4:$J$123,$F86)</f>
        <v>0</v>
      </c>
      <c r="CI86" s="282">
        <f>SUMIFS('B4-1销售回款【输入】'!CL$4:CL$123,'B4-1销售回款【输入】'!$C$4:$C$123,$C86,'B4-1销售回款【输入】'!$D$4:$D$123,$D86,'B4-1销售回款【输入】'!$E$4:$E$123,$E86,'B4-1销售回款【输入】'!$J$4:$J$123,$F86)</f>
        <v>0</v>
      </c>
      <c r="CJ86" s="282">
        <f>SUMIFS('B4-1销售回款【输入】'!CM$4:CM$123,'B4-1销售回款【输入】'!$C$4:$C$123,$C86,'B4-1销售回款【输入】'!$D$4:$D$123,$D86,'B4-1销售回款【输入】'!$E$4:$E$123,$E86,'B4-1销售回款【输入】'!$J$4:$J$123,$F86)</f>
        <v>0</v>
      </c>
      <c r="CK86" s="282">
        <f>SUMIFS('B4-1销售回款【输入】'!CN$4:CN$123,'B4-1销售回款【输入】'!$C$4:$C$123,$C86,'B4-1销售回款【输入】'!$D$4:$D$123,$D86,'B4-1销售回款【输入】'!$E$4:$E$123,$E86,'B4-1销售回款【输入】'!$J$4:$J$123,$F86)</f>
        <v>0</v>
      </c>
      <c r="CL86" s="282">
        <f>SUMIFS('B4-1销售回款【输入】'!CO$4:CO$123,'B4-1销售回款【输入】'!$C$4:$C$123,$C86,'B4-1销售回款【输入】'!$D$4:$D$123,$D86,'B4-1销售回款【输入】'!$E$4:$E$123,$E86,'B4-1销售回款【输入】'!$J$4:$J$123,$F86)</f>
        <v>0</v>
      </c>
      <c r="CM86" s="282">
        <f>SUMIFS('B4-1销售回款【输入】'!CP$4:CP$123,'B4-1销售回款【输入】'!$C$4:$C$123,$C86,'B4-1销售回款【输入】'!$D$4:$D$123,$D86,'B4-1销售回款【输入】'!$E$4:$E$123,$E86,'B4-1销售回款【输入】'!$J$4:$J$123,$F86)</f>
        <v>0</v>
      </c>
      <c r="CN86" s="282">
        <f>SUMIFS('B4-1销售回款【输入】'!CQ$4:CQ$123,'B4-1销售回款【输入】'!$C$4:$C$123,$C86,'B4-1销售回款【输入】'!$D$4:$D$123,$D86,'B4-1销售回款【输入】'!$E$4:$E$123,$E86,'B4-1销售回款【输入】'!$J$4:$J$123,$F86)</f>
        <v>0</v>
      </c>
      <c r="CO86" s="282">
        <f>SUMIFS('B4-1销售回款【输入】'!CR$4:CR$123,'B4-1销售回款【输入】'!$C$4:$C$123,$C86,'B4-1销售回款【输入】'!$D$4:$D$123,$D86,'B4-1销售回款【输入】'!$E$4:$E$123,$E86,'B4-1销售回款【输入】'!$J$4:$J$123,$F86)</f>
        <v>0</v>
      </c>
      <c r="CP86" s="282">
        <f>SUMIFS('B4-1销售回款【输入】'!CS$4:CS$123,'B4-1销售回款【输入】'!$C$4:$C$123,$C86,'B4-1销售回款【输入】'!$D$4:$D$123,$D86,'B4-1销售回款【输入】'!$E$4:$E$123,$E86,'B4-1销售回款【输入】'!$J$4:$J$123,$F86)</f>
        <v>0</v>
      </c>
      <c r="CQ86" s="282">
        <f>SUMIFS('B4-1销售回款【输入】'!CT$4:CT$123,'B4-1销售回款【输入】'!$C$4:$C$123,$C86,'B4-1销售回款【输入】'!$D$4:$D$123,$D86,'B4-1销售回款【输入】'!$E$4:$E$123,$E86,'B4-1销售回款【输入】'!$J$4:$J$123,$F86)</f>
        <v>0</v>
      </c>
      <c r="CR86" s="282">
        <f>SUMIFS('B4-1销售回款【输入】'!CU$4:CU$123,'B4-1销售回款【输入】'!$C$4:$C$123,$C86,'B4-1销售回款【输入】'!$D$4:$D$123,$D86,'B4-1销售回款【输入】'!$E$4:$E$123,$E86,'B4-1销售回款【输入】'!$J$4:$J$123,$F86)</f>
        <v>0</v>
      </c>
      <c r="CS86" s="282">
        <f>SUMIFS('B4-1销售回款【输入】'!CV$4:CV$123,'B4-1销售回款【输入】'!$C$4:$C$123,$C86,'B4-1销售回款【输入】'!$D$4:$D$123,$D86,'B4-1销售回款【输入】'!$E$4:$E$123,$E86,'B4-1销售回款【输入】'!$J$4:$J$123,$F86)</f>
        <v>0</v>
      </c>
      <c r="CT86" s="282">
        <f>SUMIFS('B4-1销售回款【输入】'!CW$4:CW$123,'B4-1销售回款【输入】'!$C$4:$C$123,$C86,'B4-1销售回款【输入】'!$D$4:$D$123,$D86,'B4-1销售回款【输入】'!$E$4:$E$123,$E86,'B4-1销售回款【输入】'!$J$4:$J$123,$F86)</f>
        <v>0</v>
      </c>
      <c r="CU86" s="282">
        <f>SUMIFS('B4-1销售回款【输入】'!CX$4:CX$123,'B4-1销售回款【输入】'!$C$4:$C$123,$C86,'B4-1销售回款【输入】'!$D$4:$D$123,$D86,'B4-1销售回款【输入】'!$E$4:$E$123,$E86,'B4-1销售回款【输入】'!$J$4:$J$123,$F86)</f>
        <v>0</v>
      </c>
      <c r="CV86" s="282">
        <f>SUMIFS('B4-1销售回款【输入】'!CY$4:CY$123,'B4-1销售回款【输入】'!$C$4:$C$123,$C86,'B4-1销售回款【输入】'!$D$4:$D$123,$D86,'B4-1销售回款【输入】'!$E$4:$E$123,$E86,'B4-1销售回款【输入】'!$J$4:$J$123,$F86)</f>
        <v>0</v>
      </c>
      <c r="CW86" s="282">
        <f>SUMIFS('B4-1销售回款【输入】'!CZ$4:CZ$123,'B4-1销售回款【输入】'!$C$4:$C$123,$C86,'B4-1销售回款【输入】'!$D$4:$D$123,$D86,'B4-1销售回款【输入】'!$E$4:$E$123,$E86,'B4-1销售回款【输入】'!$J$4:$J$123,$F86)</f>
        <v>0</v>
      </c>
      <c r="CX86" s="282">
        <f>SUMIFS('B4-1销售回款【输入】'!DA$4:DA$123,'B4-1销售回款【输入】'!$C$4:$C$123,$C86,'B4-1销售回款【输入】'!$D$4:$D$123,$D86,'B4-1销售回款【输入】'!$E$4:$E$123,$E86,'B4-1销售回款【输入】'!$J$4:$J$123,$F86)</f>
        <v>0</v>
      </c>
      <c r="CY86" s="282">
        <f>SUMIFS('B4-1销售回款【输入】'!DB$4:DB$123,'B4-1销售回款【输入】'!$C$4:$C$123,$C86,'B4-1销售回款【输入】'!$D$4:$D$123,$D86,'B4-1销售回款【输入】'!$E$4:$E$123,$E86,'B4-1销售回款【输入】'!$J$4:$J$123,$F86)</f>
        <v>0</v>
      </c>
      <c r="CZ86" s="282">
        <f>SUMIFS('B4-1销售回款【输入】'!DC$4:DC$123,'B4-1销售回款【输入】'!$C$4:$C$123,$C86,'B4-1销售回款【输入】'!$D$4:$D$123,$D86,'B4-1销售回款【输入】'!$E$4:$E$123,$E86,'B4-1销售回款【输入】'!$J$4:$J$123,$F86)</f>
        <v>0</v>
      </c>
      <c r="DA86" s="282">
        <f>SUMIFS('B4-1销售回款【输入】'!DD$4:DD$123,'B4-1销售回款【输入】'!$C$4:$C$123,$C86,'B4-1销售回款【输入】'!$D$4:$D$123,$D86,'B4-1销售回款【输入】'!$E$4:$E$123,$E86,'B4-1销售回款【输入】'!$J$4:$J$123,$F86)</f>
        <v>0</v>
      </c>
      <c r="DB86" s="282">
        <f>SUMIFS('B4-1销售回款【输入】'!DE$4:DE$123,'B4-1销售回款【输入】'!$C$4:$C$123,$C86,'B4-1销售回款【输入】'!$D$4:$D$123,$D86,'B4-1销售回款【输入】'!$E$4:$E$123,$E86,'B4-1销售回款【输入】'!$J$4:$J$123,$F86)</f>
        <v>0</v>
      </c>
      <c r="DC86" s="282">
        <f>SUMIFS('B4-1销售回款【输入】'!DF$4:DF$123,'B4-1销售回款【输入】'!$C$4:$C$123,$C86,'B4-1销售回款【输入】'!$D$4:$D$123,$D86,'B4-1销售回款【输入】'!$E$4:$E$123,$E86,'B4-1销售回款【输入】'!$J$4:$J$123,$F86)</f>
        <v>0</v>
      </c>
      <c r="DD86" s="282">
        <f>SUMIFS('B4-1销售回款【输入】'!DG$4:DG$123,'B4-1销售回款【输入】'!$C$4:$C$123,$C86,'B4-1销售回款【输入】'!$D$4:$D$123,$D86,'B4-1销售回款【输入】'!$E$4:$E$123,$E86,'B4-1销售回款【输入】'!$J$4:$J$123,$F86)</f>
        <v>0</v>
      </c>
      <c r="DE86" s="282">
        <f>SUMIFS('B4-1销售回款【输入】'!DH$4:DH$123,'B4-1销售回款【输入】'!$C$4:$C$123,$C86,'B4-1销售回款【输入】'!$D$4:$D$123,$D86,'B4-1销售回款【输入】'!$E$4:$E$123,$E86,'B4-1销售回款【输入】'!$J$4:$J$123,$F86)</f>
        <v>0</v>
      </c>
      <c r="DF86" s="282">
        <f>SUMIFS('B4-1销售回款【输入】'!DI$4:DI$123,'B4-1销售回款【输入】'!$C$4:$C$123,$C86,'B4-1销售回款【输入】'!$D$4:$D$123,$D86,'B4-1销售回款【输入】'!$E$4:$E$123,$E86,'B4-1销售回款【输入】'!$J$4:$J$123,$F86)</f>
        <v>0</v>
      </c>
      <c r="DG86" s="282">
        <f>SUMIFS('B4-1销售回款【输入】'!DJ$4:DJ$123,'B4-1销售回款【输入】'!$C$4:$C$123,$C86,'B4-1销售回款【输入】'!$D$4:$D$123,$D86,'B4-1销售回款【输入】'!$E$4:$E$123,$E86,'B4-1销售回款【输入】'!$J$4:$J$123,$F86)</f>
        <v>0</v>
      </c>
      <c r="DH86" s="282">
        <f>SUMIFS('B4-1销售回款【输入】'!DK$4:DK$123,'B4-1销售回款【输入】'!$C$4:$C$123,$C86,'B4-1销售回款【输入】'!$D$4:$D$123,$D86,'B4-1销售回款【输入】'!$E$4:$E$123,$E86,'B4-1销售回款【输入】'!$J$4:$J$123,$F86)</f>
        <v>0</v>
      </c>
      <c r="DI86" s="282">
        <f>SUMIFS('B4-1销售回款【输入】'!DL$4:DL$123,'B4-1销售回款【输入】'!$C$4:$C$123,$C86,'B4-1销售回款【输入】'!$D$4:$D$123,$D86,'B4-1销售回款【输入】'!$E$4:$E$123,$E86,'B4-1销售回款【输入】'!$J$4:$J$123,$F86)</f>
        <v>0</v>
      </c>
      <c r="DJ86" s="282">
        <f>SUMIFS('B4-1销售回款【输入】'!DM$4:DM$123,'B4-1销售回款【输入】'!$C$4:$C$123,$C86,'B4-1销售回款【输入】'!$D$4:$D$123,$D86,'B4-1销售回款【输入】'!$E$4:$E$123,$E86,'B4-1销售回款【输入】'!$J$4:$J$123,$F86)</f>
        <v>0</v>
      </c>
      <c r="DK86" s="282">
        <f>SUMIFS('B4-1销售回款【输入】'!DN$4:DN$123,'B4-1销售回款【输入】'!$C$4:$C$123,$C86,'B4-1销售回款【输入】'!$D$4:$D$123,$D86,'B4-1销售回款【输入】'!$E$4:$E$123,$E86,'B4-1销售回款【输入】'!$J$4:$J$123,$F86)</f>
        <v>0</v>
      </c>
      <c r="DL86" s="282">
        <f>SUMIFS('B4-1销售回款【输入】'!DO$4:DO$123,'B4-1销售回款【输入】'!$C$4:$C$123,$C86,'B4-1销售回款【输入】'!$D$4:$D$123,$D86,'B4-1销售回款【输入】'!$E$4:$E$123,$E86,'B4-1销售回款【输入】'!$J$4:$J$123,$F86)</f>
        <v>0</v>
      </c>
      <c r="DM86" s="282">
        <f>SUMIFS('B4-1销售回款【输入】'!DP$4:DP$123,'B4-1销售回款【输入】'!$C$4:$C$123,$C86,'B4-1销售回款【输入】'!$D$4:$D$123,$D86,'B4-1销售回款【输入】'!$E$4:$E$123,$E86,'B4-1销售回款【输入】'!$J$4:$J$123,$F86)</f>
        <v>0</v>
      </c>
      <c r="DN86" s="282">
        <f>SUMIFS('B4-1销售回款【输入】'!DQ$4:DQ$123,'B4-1销售回款【输入】'!$C$4:$C$123,$C86,'B4-1销售回款【输入】'!$D$4:$D$123,$D86,'B4-1销售回款【输入】'!$E$4:$E$123,$E86,'B4-1销售回款【输入】'!$J$4:$J$123,$F86)</f>
        <v>0</v>
      </c>
      <c r="DO86" s="282">
        <f>SUMIFS('B4-1销售回款【输入】'!DR$4:DR$123,'B4-1销售回款【输入】'!$C$4:$C$123,$C86,'B4-1销售回款【输入】'!$D$4:$D$123,$D86,'B4-1销售回款【输入】'!$E$4:$E$123,$E86,'B4-1销售回款【输入】'!$J$4:$J$123,$F86)</f>
        <v>0</v>
      </c>
      <c r="DP86" s="282">
        <f>SUMIFS('B4-1销售回款【输入】'!DS$4:DS$123,'B4-1销售回款【输入】'!$C$4:$C$123,$C86,'B4-1销售回款【输入】'!$D$4:$D$123,$D86,'B4-1销售回款【输入】'!$E$4:$E$123,$E86,'B4-1销售回款【输入】'!$J$4:$J$123,$F86)</f>
        <v>0</v>
      </c>
      <c r="DQ86" s="282">
        <f>SUMIFS('B4-1销售回款【输入】'!DT$4:DT$123,'B4-1销售回款【输入】'!$C$4:$C$123,$C86,'B4-1销售回款【输入】'!$D$4:$D$123,$D86,'B4-1销售回款【输入】'!$E$4:$E$123,$E86,'B4-1销售回款【输入】'!$J$4:$J$123,$F86)</f>
        <v>0</v>
      </c>
      <c r="DR86" s="282">
        <f>SUMIFS('B4-1销售回款【输入】'!DU$4:DU$123,'B4-1销售回款【输入】'!$C$4:$C$123,$C86,'B4-1销售回款【输入】'!$D$4:$D$123,$D86,'B4-1销售回款【输入】'!$E$4:$E$123,$E86,'B4-1销售回款【输入】'!$J$4:$J$123,$F86)</f>
        <v>0</v>
      </c>
      <c r="DS86" s="282">
        <f>SUMIFS('B4-1销售回款【输入】'!DV$4:DV$123,'B4-1销售回款【输入】'!$C$4:$C$123,$C86,'B4-1销售回款【输入】'!$D$4:$D$123,$D86,'B4-1销售回款【输入】'!$E$4:$E$123,$E86,'B4-1销售回款【输入】'!$J$4:$J$123,$F86)</f>
        <v>0</v>
      </c>
      <c r="DT86" s="282">
        <f>SUMIFS('B4-1销售回款【输入】'!DW$4:DW$123,'B4-1销售回款【输入】'!$C$4:$C$123,$C86,'B4-1销售回款【输入】'!$D$4:$D$123,$D86,'B4-1销售回款【输入】'!$E$4:$E$123,$E86,'B4-1销售回款【输入】'!$J$4:$J$123,$F86)</f>
        <v>0</v>
      </c>
      <c r="DU86" s="282">
        <f>SUMIFS('B4-1销售回款【输入】'!DX$4:DX$123,'B4-1销售回款【输入】'!$C$4:$C$123,$C86,'B4-1销售回款【输入】'!$D$4:$D$123,$D86,'B4-1销售回款【输入】'!$E$4:$E$123,$E86,'B4-1销售回款【输入】'!$J$4:$J$123,$F86)</f>
        <v>0</v>
      </c>
      <c r="DV86" s="282">
        <f>SUMIFS('B4-1销售回款【输入】'!DY$4:DY$123,'B4-1销售回款【输入】'!$C$4:$C$123,$C86,'B4-1销售回款【输入】'!$D$4:$D$123,$D86,'B4-1销售回款【输入】'!$E$4:$E$123,$E86,'B4-1销售回款【输入】'!$J$4:$J$123,$F86)</f>
        <v>0</v>
      </c>
      <c r="DW86" s="282">
        <f>SUMIFS('B4-1销售回款【输入】'!DZ$4:DZ$123,'B4-1销售回款【输入】'!$C$4:$C$123,$C86,'B4-1销售回款【输入】'!$D$4:$D$123,$D86,'B4-1销售回款【输入】'!$E$4:$E$123,$E86,'B4-1销售回款【输入】'!$J$4:$J$123,$F86)</f>
        <v>0</v>
      </c>
      <c r="DX86" s="282">
        <f>SUMIFS('B4-1销售回款【输入】'!EA$4:EA$123,'B4-1销售回款【输入】'!$C$4:$C$123,$C86,'B4-1销售回款【输入】'!$D$4:$D$123,$D86,'B4-1销售回款【输入】'!$E$4:$E$123,$E86,'B4-1销售回款【输入】'!$J$4:$J$123,$F86)</f>
        <v>0</v>
      </c>
      <c r="DY86" s="282">
        <f>SUMIFS('B4-1销售回款【输入】'!EB$4:EB$123,'B4-1销售回款【输入】'!$C$4:$C$123,$C86,'B4-1销售回款【输入】'!$D$4:$D$123,$D86,'B4-1销售回款【输入】'!$E$4:$E$123,$E86,'B4-1销售回款【输入】'!$J$4:$J$123,$F86)</f>
        <v>0</v>
      </c>
      <c r="DZ86" s="282">
        <f>SUMIFS('B4-1销售回款【输入】'!EC$4:EC$123,'B4-1销售回款【输入】'!$C$4:$C$123,$C86,'B4-1销售回款【输入】'!$D$4:$D$123,$D86,'B4-1销售回款【输入】'!$E$4:$E$123,$E86,'B4-1销售回款【输入】'!$J$4:$J$123,$F86)</f>
        <v>0</v>
      </c>
      <c r="EA86" s="282">
        <f>SUMIFS('B4-1销售回款【输入】'!ED$4:ED$123,'B4-1销售回款【输入】'!$C$4:$C$123,$C86,'B4-1销售回款【输入】'!$D$4:$D$123,$D86,'B4-1销售回款【输入】'!$E$4:$E$123,$E86,'B4-1销售回款【输入】'!$J$4:$J$123,$F86)</f>
        <v>0</v>
      </c>
      <c r="EB86" s="282">
        <f>SUMIFS('B4-1销售回款【输入】'!EE$4:EE$123,'B4-1销售回款【输入】'!$C$4:$C$123,$C86,'B4-1销售回款【输入】'!$D$4:$D$123,$D86,'B4-1销售回款【输入】'!$E$4:$E$123,$E86,'B4-1销售回款【输入】'!$J$4:$J$123,$F86)</f>
        <v>0</v>
      </c>
      <c r="EC86" s="282">
        <f>SUMIFS('B4-1销售回款【输入】'!EF$4:EF$123,'B4-1销售回款【输入】'!$C$4:$C$123,$C86,'B4-1销售回款【输入】'!$D$4:$D$123,$D86,'B4-1销售回款【输入】'!$E$4:$E$123,$E86,'B4-1销售回款【输入】'!$J$4:$J$123,$F86)</f>
        <v>0</v>
      </c>
      <c r="ED86" s="284">
        <f>SUMIFS('B4-1销售回款【输入】'!EG$4:EG$123,'B4-1销售回款【输入】'!$C$4:$C$123,$C86,'B4-1销售回款【输入】'!$D$4:$D$123,$D86,'B4-1销售回款【输入】'!$E$4:$E$123,$E86,'B4-1销售回款【输入】'!$J$4:$J$123,$F86)</f>
        <v>0</v>
      </c>
    </row>
    <row r="87" spans="2:134" ht="16.05" customHeight="1" x14ac:dyDescent="0.25">
      <c r="B87" s="1041" t="str">
        <f>B86</f>
        <v/>
      </c>
      <c r="C87" s="154" t="str">
        <f t="shared" ref="C87:C90" si="1323">C86</f>
        <v/>
      </c>
      <c r="D87" s="154" t="str">
        <f t="shared" si="1196"/>
        <v/>
      </c>
      <c r="E87" s="154" t="str">
        <f t="shared" si="1196"/>
        <v/>
      </c>
      <c r="F87" s="149" t="s">
        <v>348</v>
      </c>
      <c r="G87" s="171" t="s">
        <v>354</v>
      </c>
      <c r="H87" s="992">
        <f>IFERROR(H86/H85*10000,0)</f>
        <v>0</v>
      </c>
      <c r="I87" s="282">
        <f t="shared" si="1321"/>
        <v>0</v>
      </c>
      <c r="J87" s="985">
        <f>IFERROR(J86/J85*10000,0)</f>
        <v>0</v>
      </c>
      <c r="K87" s="460">
        <f ca="1">IFERROR(K86/K85*10000,0)</f>
        <v>0</v>
      </c>
      <c r="L87" s="283">
        <f t="shared" ref="L87" si="1324">IFERROR(L86/L85*10000,0)</f>
        <v>0</v>
      </c>
      <c r="M87" s="282">
        <f t="shared" ref="M87" si="1325">IFERROR(M86/M85*10000,0)</f>
        <v>0</v>
      </c>
      <c r="N87" s="282">
        <f t="shared" ref="N87" si="1326">IFERROR(N86/N85*10000,0)</f>
        <v>0</v>
      </c>
      <c r="O87" s="282">
        <f t="shared" ref="O87" si="1327">IFERROR(O86/O85*10000,0)</f>
        <v>0</v>
      </c>
      <c r="P87" s="282">
        <f t="shared" ref="P87" si="1328">IFERROR(P86/P85*10000,0)</f>
        <v>0</v>
      </c>
      <c r="Q87" s="282">
        <f t="shared" ref="Q87" si="1329">IFERROR(Q86/Q85*10000,0)</f>
        <v>0</v>
      </c>
      <c r="R87" s="282">
        <f t="shared" ref="R87" si="1330">IFERROR(R86/R85*10000,0)</f>
        <v>0</v>
      </c>
      <c r="S87" s="282">
        <f t="shared" ref="S87" si="1331">IFERROR(S86/S85*10000,0)</f>
        <v>0</v>
      </c>
      <c r="T87" s="282">
        <f t="shared" ref="T87" si="1332">IFERROR(T86/T85*10000,0)</f>
        <v>0</v>
      </c>
      <c r="U87" s="284">
        <f t="shared" ref="U87" si="1333">IFERROR(U86/U85*10000,0)</f>
        <v>0</v>
      </c>
      <c r="V87" s="285">
        <f>IFERROR(V86/V85*10000,0)</f>
        <v>0</v>
      </c>
      <c r="W87" s="282">
        <f t="shared" ref="W87" si="1334">IFERROR(W86/W85*10000,0)</f>
        <v>0</v>
      </c>
      <c r="X87" s="282">
        <f t="shared" ref="X87" si="1335">IFERROR(X86/X85*10000,0)</f>
        <v>0</v>
      </c>
      <c r="Y87" s="282">
        <f t="shared" ref="Y87" si="1336">IFERROR(Y86/Y85*10000,0)</f>
        <v>0</v>
      </c>
      <c r="Z87" s="282">
        <f t="shared" ref="Z87" si="1337">IFERROR(Z86/Z85*10000,0)</f>
        <v>0</v>
      </c>
      <c r="AA87" s="282">
        <f t="shared" ref="AA87" si="1338">IFERROR(AA86/AA85*10000,0)</f>
        <v>0</v>
      </c>
      <c r="AB87" s="282">
        <f t="shared" ref="AB87" si="1339">IFERROR(AB86/AB85*10000,0)</f>
        <v>0</v>
      </c>
      <c r="AC87" s="282">
        <f t="shared" ref="AC87" si="1340">IFERROR(AC86/AC85*10000,0)</f>
        <v>0</v>
      </c>
      <c r="AD87" s="282">
        <f t="shared" ref="AD87" si="1341">IFERROR(AD86/AD85*10000,0)</f>
        <v>0</v>
      </c>
      <c r="AE87" s="282">
        <f t="shared" ref="AE87" si="1342">IFERROR(AE86/AE85*10000,0)</f>
        <v>0</v>
      </c>
      <c r="AF87" s="282">
        <f t="shared" ref="AF87" si="1343">IFERROR(AF86/AF85*10000,0)</f>
        <v>0</v>
      </c>
      <c r="AG87" s="282">
        <f t="shared" ref="AG87" si="1344">IFERROR(AG86/AG85*10000,0)</f>
        <v>0</v>
      </c>
      <c r="AH87" s="282">
        <f t="shared" ref="AH87" si="1345">IFERROR(AH86/AH85*10000,0)</f>
        <v>0</v>
      </c>
      <c r="AI87" s="282">
        <f t="shared" ref="AI87" si="1346">IFERROR(AI86/AI85*10000,0)</f>
        <v>0</v>
      </c>
      <c r="AJ87" s="282">
        <f t="shared" ref="AJ87" si="1347">IFERROR(AJ86/AJ85*10000,0)</f>
        <v>0</v>
      </c>
      <c r="AK87" s="282">
        <f t="shared" ref="AK87" si="1348">IFERROR(AK86/AK85*10000,0)</f>
        <v>0</v>
      </c>
      <c r="AL87" s="282">
        <f t="shared" ref="AL87" si="1349">IFERROR(AL86/AL85*10000,0)</f>
        <v>0</v>
      </c>
      <c r="AM87" s="282">
        <f t="shared" ref="AM87" si="1350">IFERROR(AM86/AM85*10000,0)</f>
        <v>0</v>
      </c>
      <c r="AN87" s="282">
        <f t="shared" ref="AN87" si="1351">IFERROR(AN86/AN85*10000,0)</f>
        <v>0</v>
      </c>
      <c r="AO87" s="282">
        <f t="shared" ref="AO87" si="1352">IFERROR(AO86/AO85*10000,0)</f>
        <v>0</v>
      </c>
      <c r="AP87" s="282">
        <f t="shared" ref="AP87" si="1353">IFERROR(AP86/AP85*10000,0)</f>
        <v>0</v>
      </c>
      <c r="AQ87" s="282">
        <f t="shared" ref="AQ87" si="1354">IFERROR(AQ86/AQ85*10000,0)</f>
        <v>0</v>
      </c>
      <c r="AR87" s="282">
        <f t="shared" ref="AR87" si="1355">IFERROR(AR86/AR85*10000,0)</f>
        <v>0</v>
      </c>
      <c r="AS87" s="282">
        <f t="shared" ref="AS87" si="1356">IFERROR(AS86/AS85*10000,0)</f>
        <v>0</v>
      </c>
      <c r="AT87" s="282">
        <f t="shared" ref="AT87" si="1357">IFERROR(AT86/AT85*10000,0)</f>
        <v>0</v>
      </c>
      <c r="AU87" s="282">
        <f t="shared" ref="AU87" si="1358">IFERROR(AU86/AU85*10000,0)</f>
        <v>0</v>
      </c>
      <c r="AV87" s="282">
        <f t="shared" ref="AV87" si="1359">IFERROR(AV86/AV85*10000,0)</f>
        <v>0</v>
      </c>
      <c r="AW87" s="282">
        <f t="shared" ref="AW87" si="1360">IFERROR(AW86/AW85*10000,0)</f>
        <v>0</v>
      </c>
      <c r="AX87" s="282">
        <f t="shared" ref="AX87" si="1361">IFERROR(AX86/AX85*10000,0)</f>
        <v>0</v>
      </c>
      <c r="AY87" s="282">
        <f t="shared" ref="AY87" si="1362">IFERROR(AY86/AY85*10000,0)</f>
        <v>0</v>
      </c>
      <c r="AZ87" s="282">
        <f t="shared" ref="AZ87" si="1363">IFERROR(AZ86/AZ85*10000,0)</f>
        <v>0</v>
      </c>
      <c r="BA87" s="282">
        <f t="shared" ref="BA87" si="1364">IFERROR(BA86/BA85*10000,0)</f>
        <v>0</v>
      </c>
      <c r="BB87" s="282">
        <f t="shared" ref="BB87" si="1365">IFERROR(BB86/BB85*10000,0)</f>
        <v>0</v>
      </c>
      <c r="BC87" s="282">
        <f t="shared" ref="BC87" si="1366">IFERROR(BC86/BC85*10000,0)</f>
        <v>0</v>
      </c>
      <c r="BD87" s="282">
        <f t="shared" ref="BD87" si="1367">IFERROR(BD86/BD85*10000,0)</f>
        <v>0</v>
      </c>
      <c r="BE87" s="282">
        <f t="shared" ref="BE87" si="1368">IFERROR(BE86/BE85*10000,0)</f>
        <v>0</v>
      </c>
      <c r="BF87" s="282">
        <f t="shared" ref="BF87" si="1369">IFERROR(BF86/BF85*10000,0)</f>
        <v>0</v>
      </c>
      <c r="BG87" s="282">
        <f t="shared" ref="BG87" si="1370">IFERROR(BG86/BG85*10000,0)</f>
        <v>0</v>
      </c>
      <c r="BH87" s="282">
        <f t="shared" ref="BH87" si="1371">IFERROR(BH86/BH85*10000,0)</f>
        <v>0</v>
      </c>
      <c r="BI87" s="282">
        <f t="shared" ref="BI87" si="1372">IFERROR(BI86/BI85*10000,0)</f>
        <v>0</v>
      </c>
      <c r="BJ87" s="282">
        <f t="shared" ref="BJ87" si="1373">IFERROR(BJ86/BJ85*10000,0)</f>
        <v>0</v>
      </c>
      <c r="BK87" s="282">
        <f t="shared" ref="BK87" si="1374">IFERROR(BK86/BK85*10000,0)</f>
        <v>0</v>
      </c>
      <c r="BL87" s="282">
        <f t="shared" ref="BL87" si="1375">IFERROR(BL86/BL85*10000,0)</f>
        <v>0</v>
      </c>
      <c r="BM87" s="282">
        <f t="shared" ref="BM87" si="1376">IFERROR(BM86/BM85*10000,0)</f>
        <v>0</v>
      </c>
      <c r="BN87" s="282">
        <f t="shared" ref="BN87" si="1377">IFERROR(BN86/BN85*10000,0)</f>
        <v>0</v>
      </c>
      <c r="BO87" s="282">
        <f t="shared" ref="BO87" si="1378">IFERROR(BO86/BO85*10000,0)</f>
        <v>0</v>
      </c>
      <c r="BP87" s="282">
        <f t="shared" ref="BP87" si="1379">IFERROR(BP86/BP85*10000,0)</f>
        <v>0</v>
      </c>
      <c r="BQ87" s="282">
        <f t="shared" ref="BQ87" si="1380">IFERROR(BQ86/BQ85*10000,0)</f>
        <v>0</v>
      </c>
      <c r="BR87" s="282">
        <f t="shared" ref="BR87" si="1381">IFERROR(BR86/BR85*10000,0)</f>
        <v>0</v>
      </c>
      <c r="BS87" s="282">
        <f t="shared" ref="BS87" si="1382">IFERROR(BS86/BS85*10000,0)</f>
        <v>0</v>
      </c>
      <c r="BT87" s="282">
        <f t="shared" ref="BT87" si="1383">IFERROR(BT86/BT85*10000,0)</f>
        <v>0</v>
      </c>
      <c r="BU87" s="282">
        <f t="shared" ref="BU87" si="1384">IFERROR(BU86/BU85*10000,0)</f>
        <v>0</v>
      </c>
      <c r="BV87" s="282">
        <f t="shared" ref="BV87" si="1385">IFERROR(BV86/BV85*10000,0)</f>
        <v>0</v>
      </c>
      <c r="BW87" s="282">
        <f t="shared" ref="BW87" si="1386">IFERROR(BW86/BW85*10000,0)</f>
        <v>0</v>
      </c>
      <c r="BX87" s="282">
        <f t="shared" ref="BX87" si="1387">IFERROR(BX86/BX85*10000,0)</f>
        <v>0</v>
      </c>
      <c r="BY87" s="282">
        <f t="shared" ref="BY87" si="1388">IFERROR(BY86/BY85*10000,0)</f>
        <v>0</v>
      </c>
      <c r="BZ87" s="282">
        <f t="shared" ref="BZ87" si="1389">IFERROR(BZ86/BZ85*10000,0)</f>
        <v>0</v>
      </c>
      <c r="CA87" s="282">
        <f t="shared" ref="CA87" si="1390">IFERROR(CA86/CA85*10000,0)</f>
        <v>0</v>
      </c>
      <c r="CB87" s="282">
        <f t="shared" ref="CB87" si="1391">IFERROR(CB86/CB85*10000,0)</f>
        <v>0</v>
      </c>
      <c r="CC87" s="282">
        <f t="shared" ref="CC87" si="1392">IFERROR(CC86/CC85*10000,0)</f>
        <v>0</v>
      </c>
      <c r="CD87" s="282">
        <f t="shared" ref="CD87" si="1393">IFERROR(CD86/CD85*10000,0)</f>
        <v>0</v>
      </c>
      <c r="CE87" s="282">
        <f t="shared" ref="CE87" si="1394">IFERROR(CE86/CE85*10000,0)</f>
        <v>0</v>
      </c>
      <c r="CF87" s="282">
        <f t="shared" ref="CF87" si="1395">IFERROR(CF86/CF85*10000,0)</f>
        <v>0</v>
      </c>
      <c r="CG87" s="282">
        <f t="shared" ref="CG87" si="1396">IFERROR(CG86/CG85*10000,0)</f>
        <v>0</v>
      </c>
      <c r="CH87" s="282">
        <f t="shared" ref="CH87" si="1397">IFERROR(CH86/CH85*10000,0)</f>
        <v>0</v>
      </c>
      <c r="CI87" s="282">
        <f t="shared" ref="CI87" si="1398">IFERROR(CI86/CI85*10000,0)</f>
        <v>0</v>
      </c>
      <c r="CJ87" s="282">
        <f t="shared" ref="CJ87" si="1399">IFERROR(CJ86/CJ85*10000,0)</f>
        <v>0</v>
      </c>
      <c r="CK87" s="282">
        <f t="shared" ref="CK87" si="1400">IFERROR(CK86/CK85*10000,0)</f>
        <v>0</v>
      </c>
      <c r="CL87" s="282">
        <f t="shared" ref="CL87" si="1401">IFERROR(CL86/CL85*10000,0)</f>
        <v>0</v>
      </c>
      <c r="CM87" s="282">
        <f t="shared" ref="CM87" si="1402">IFERROR(CM86/CM85*10000,0)</f>
        <v>0</v>
      </c>
      <c r="CN87" s="282">
        <f t="shared" ref="CN87" si="1403">IFERROR(CN86/CN85*10000,0)</f>
        <v>0</v>
      </c>
      <c r="CO87" s="282">
        <f t="shared" ref="CO87" si="1404">IFERROR(CO86/CO85*10000,0)</f>
        <v>0</v>
      </c>
      <c r="CP87" s="282">
        <f t="shared" ref="CP87" si="1405">IFERROR(CP86/CP85*10000,0)</f>
        <v>0</v>
      </c>
      <c r="CQ87" s="282">
        <f t="shared" ref="CQ87" si="1406">IFERROR(CQ86/CQ85*10000,0)</f>
        <v>0</v>
      </c>
      <c r="CR87" s="282">
        <f t="shared" ref="CR87" si="1407">IFERROR(CR86/CR85*10000,0)</f>
        <v>0</v>
      </c>
      <c r="CS87" s="282">
        <f t="shared" ref="CS87" si="1408">IFERROR(CS86/CS85*10000,0)</f>
        <v>0</v>
      </c>
      <c r="CT87" s="282">
        <f t="shared" ref="CT87" si="1409">IFERROR(CT86/CT85*10000,0)</f>
        <v>0</v>
      </c>
      <c r="CU87" s="282">
        <f t="shared" ref="CU87" si="1410">IFERROR(CU86/CU85*10000,0)</f>
        <v>0</v>
      </c>
      <c r="CV87" s="282">
        <f t="shared" ref="CV87" si="1411">IFERROR(CV86/CV85*10000,0)</f>
        <v>0</v>
      </c>
      <c r="CW87" s="282">
        <f t="shared" ref="CW87" si="1412">IFERROR(CW86/CW85*10000,0)</f>
        <v>0</v>
      </c>
      <c r="CX87" s="282">
        <f t="shared" ref="CX87" si="1413">IFERROR(CX86/CX85*10000,0)</f>
        <v>0</v>
      </c>
      <c r="CY87" s="282">
        <f t="shared" ref="CY87" si="1414">IFERROR(CY86/CY85*10000,0)</f>
        <v>0</v>
      </c>
      <c r="CZ87" s="282">
        <f t="shared" ref="CZ87" si="1415">IFERROR(CZ86/CZ85*10000,0)</f>
        <v>0</v>
      </c>
      <c r="DA87" s="282">
        <f t="shared" ref="DA87" si="1416">IFERROR(DA86/DA85*10000,0)</f>
        <v>0</v>
      </c>
      <c r="DB87" s="282">
        <f t="shared" ref="DB87" si="1417">IFERROR(DB86/DB85*10000,0)</f>
        <v>0</v>
      </c>
      <c r="DC87" s="282">
        <f t="shared" ref="DC87" si="1418">IFERROR(DC86/DC85*10000,0)</f>
        <v>0</v>
      </c>
      <c r="DD87" s="282">
        <f t="shared" ref="DD87" si="1419">IFERROR(DD86/DD85*10000,0)</f>
        <v>0</v>
      </c>
      <c r="DE87" s="282">
        <f t="shared" ref="DE87" si="1420">IFERROR(DE86/DE85*10000,0)</f>
        <v>0</v>
      </c>
      <c r="DF87" s="282">
        <f t="shared" ref="DF87" si="1421">IFERROR(DF86/DF85*10000,0)</f>
        <v>0</v>
      </c>
      <c r="DG87" s="282">
        <f t="shared" ref="DG87" si="1422">IFERROR(DG86/DG85*10000,0)</f>
        <v>0</v>
      </c>
      <c r="DH87" s="282">
        <f t="shared" ref="DH87" si="1423">IFERROR(DH86/DH85*10000,0)</f>
        <v>0</v>
      </c>
      <c r="DI87" s="282">
        <f t="shared" ref="DI87" si="1424">IFERROR(DI86/DI85*10000,0)</f>
        <v>0</v>
      </c>
      <c r="DJ87" s="282">
        <f t="shared" ref="DJ87" si="1425">IFERROR(DJ86/DJ85*10000,0)</f>
        <v>0</v>
      </c>
      <c r="DK87" s="282">
        <f t="shared" ref="DK87" si="1426">IFERROR(DK86/DK85*10000,0)</f>
        <v>0</v>
      </c>
      <c r="DL87" s="282">
        <f t="shared" ref="DL87" si="1427">IFERROR(DL86/DL85*10000,0)</f>
        <v>0</v>
      </c>
      <c r="DM87" s="282">
        <f t="shared" ref="DM87" si="1428">IFERROR(DM86/DM85*10000,0)</f>
        <v>0</v>
      </c>
      <c r="DN87" s="282">
        <f t="shared" ref="DN87" si="1429">IFERROR(DN86/DN85*10000,0)</f>
        <v>0</v>
      </c>
      <c r="DO87" s="282">
        <f t="shared" ref="DO87" si="1430">IFERROR(DO86/DO85*10000,0)</f>
        <v>0</v>
      </c>
      <c r="DP87" s="282">
        <f t="shared" ref="DP87" si="1431">IFERROR(DP86/DP85*10000,0)</f>
        <v>0</v>
      </c>
      <c r="DQ87" s="282">
        <f t="shared" ref="DQ87" si="1432">IFERROR(DQ86/DQ85*10000,0)</f>
        <v>0</v>
      </c>
      <c r="DR87" s="282">
        <f t="shared" ref="DR87" si="1433">IFERROR(DR86/DR85*10000,0)</f>
        <v>0</v>
      </c>
      <c r="DS87" s="282">
        <f t="shared" ref="DS87" si="1434">IFERROR(DS86/DS85*10000,0)</f>
        <v>0</v>
      </c>
      <c r="DT87" s="282">
        <f t="shared" ref="DT87" si="1435">IFERROR(DT86/DT85*10000,0)</f>
        <v>0</v>
      </c>
      <c r="DU87" s="282">
        <f t="shared" ref="DU87" si="1436">IFERROR(DU86/DU85*10000,0)</f>
        <v>0</v>
      </c>
      <c r="DV87" s="282">
        <f t="shared" ref="DV87" si="1437">IFERROR(DV86/DV85*10000,0)</f>
        <v>0</v>
      </c>
      <c r="DW87" s="282">
        <f t="shared" ref="DW87" si="1438">IFERROR(DW86/DW85*10000,0)</f>
        <v>0</v>
      </c>
      <c r="DX87" s="282">
        <f t="shared" ref="DX87" si="1439">IFERROR(DX86/DX85*10000,0)</f>
        <v>0</v>
      </c>
      <c r="DY87" s="282">
        <f t="shared" ref="DY87" si="1440">IFERROR(DY86/DY85*10000,0)</f>
        <v>0</v>
      </c>
      <c r="DZ87" s="282">
        <f t="shared" ref="DZ87" si="1441">IFERROR(DZ86/DZ85*10000,0)</f>
        <v>0</v>
      </c>
      <c r="EA87" s="282">
        <f t="shared" ref="EA87" si="1442">IFERROR(EA86/EA85*10000,0)</f>
        <v>0</v>
      </c>
      <c r="EB87" s="282">
        <f t="shared" ref="EB87" si="1443">IFERROR(EB86/EB85*10000,0)</f>
        <v>0</v>
      </c>
      <c r="EC87" s="282">
        <f t="shared" ref="EC87" si="1444">IFERROR(EC86/EC85*10000,0)</f>
        <v>0</v>
      </c>
      <c r="ED87" s="284">
        <f t="shared" ref="ED87" si="1445">IFERROR(ED86/ED85*10000,0)</f>
        <v>0</v>
      </c>
    </row>
    <row r="88" spans="2:134" ht="16.05" customHeight="1" x14ac:dyDescent="0.25">
      <c r="B88" s="1043" t="str">
        <f>B87</f>
        <v/>
      </c>
      <c r="C88" s="159" t="str">
        <f t="shared" si="1323"/>
        <v/>
      </c>
      <c r="D88" s="159" t="str">
        <f t="shared" si="1196"/>
        <v/>
      </c>
      <c r="E88" s="159" t="str">
        <f t="shared" si="1196"/>
        <v/>
      </c>
      <c r="F88" s="149" t="s">
        <v>349</v>
      </c>
      <c r="G88" s="171" t="s">
        <v>353</v>
      </c>
      <c r="H88" s="992">
        <f>SUMIFS('B4-1销售回款【输入】'!L$4:L$123,'B4-1销售回款【输入】'!$C$4:$C$123,$C88,'B4-1销售回款【输入】'!$D$4:$D$123,$D88,'B4-1销售回款【输入】'!$E$4:$E$123,$E88,'B4-1销售回款【输入】'!$J$4:$J$123,$F88)</f>
        <v>0</v>
      </c>
      <c r="I88" s="282">
        <f t="shared" si="1321"/>
        <v>0</v>
      </c>
      <c r="J88" s="985">
        <f>SUM(V88:ED88)</f>
        <v>0</v>
      </c>
      <c r="K88" s="460">
        <f ca="1">SUM(OFFSET(V88,,,1,MATCH('B1-基本信息'!$C$12,$V$3:$ED$3,1)))</f>
        <v>0</v>
      </c>
      <c r="L88" s="283">
        <f t="shared" ref="L88:U88" si="1446">SUMIF($V$1:$ED$1,L$3,$V88:$ED88)</f>
        <v>0</v>
      </c>
      <c r="M88" s="282">
        <f t="shared" si="1446"/>
        <v>0</v>
      </c>
      <c r="N88" s="282">
        <f t="shared" si="1446"/>
        <v>0</v>
      </c>
      <c r="O88" s="282">
        <f t="shared" si="1446"/>
        <v>0</v>
      </c>
      <c r="P88" s="282">
        <f t="shared" si="1446"/>
        <v>0</v>
      </c>
      <c r="Q88" s="282">
        <f t="shared" si="1446"/>
        <v>0</v>
      </c>
      <c r="R88" s="282">
        <f t="shared" si="1446"/>
        <v>0</v>
      </c>
      <c r="S88" s="282">
        <f t="shared" si="1446"/>
        <v>0</v>
      </c>
      <c r="T88" s="282">
        <f t="shared" si="1446"/>
        <v>0</v>
      </c>
      <c r="U88" s="284">
        <f t="shared" si="1446"/>
        <v>0</v>
      </c>
      <c r="V88" s="285">
        <f>SUMIFS('B4-1销售回款【输入】'!Y$4:Y$123,'B4-1销售回款【输入】'!$C$4:$C$123,$C88,'B4-1销售回款【输入】'!$D$4:$D$123,$D88,'B4-1销售回款【输入】'!$E$4:$E$123,$E88,'B4-1销售回款【输入】'!$J$4:$J$123,$F88)</f>
        <v>0</v>
      </c>
      <c r="W88" s="282">
        <f>SUMIFS('B4-1销售回款【输入】'!Z$4:Z$123,'B4-1销售回款【输入】'!$C$4:$C$123,$C88,'B4-1销售回款【输入】'!$D$4:$D$123,$D88,'B4-1销售回款【输入】'!$E$4:$E$123,$E88,'B4-1销售回款【输入】'!$J$4:$J$123,$F88)</f>
        <v>0</v>
      </c>
      <c r="X88" s="282">
        <f>SUMIFS('B4-1销售回款【输入】'!AA$4:AA$123,'B4-1销售回款【输入】'!$C$4:$C$123,$C88,'B4-1销售回款【输入】'!$D$4:$D$123,$D88,'B4-1销售回款【输入】'!$E$4:$E$123,$E88,'B4-1销售回款【输入】'!$J$4:$J$123,$F88)</f>
        <v>0</v>
      </c>
      <c r="Y88" s="282">
        <f>SUMIFS('B4-1销售回款【输入】'!AB$4:AB$123,'B4-1销售回款【输入】'!$C$4:$C$123,$C88,'B4-1销售回款【输入】'!$D$4:$D$123,$D88,'B4-1销售回款【输入】'!$E$4:$E$123,$E88,'B4-1销售回款【输入】'!$J$4:$J$123,$F88)</f>
        <v>0</v>
      </c>
      <c r="Z88" s="282">
        <f>SUMIFS('B4-1销售回款【输入】'!AC$4:AC$123,'B4-1销售回款【输入】'!$C$4:$C$123,$C88,'B4-1销售回款【输入】'!$D$4:$D$123,$D88,'B4-1销售回款【输入】'!$E$4:$E$123,$E88,'B4-1销售回款【输入】'!$J$4:$J$123,$F88)</f>
        <v>0</v>
      </c>
      <c r="AA88" s="282">
        <f>SUMIFS('B4-1销售回款【输入】'!AD$4:AD$123,'B4-1销售回款【输入】'!$C$4:$C$123,$C88,'B4-1销售回款【输入】'!$D$4:$D$123,$D88,'B4-1销售回款【输入】'!$E$4:$E$123,$E88,'B4-1销售回款【输入】'!$J$4:$J$123,$F88)</f>
        <v>0</v>
      </c>
      <c r="AB88" s="282">
        <f>SUMIFS('B4-1销售回款【输入】'!AE$4:AE$123,'B4-1销售回款【输入】'!$C$4:$C$123,$C88,'B4-1销售回款【输入】'!$D$4:$D$123,$D88,'B4-1销售回款【输入】'!$E$4:$E$123,$E88,'B4-1销售回款【输入】'!$J$4:$J$123,$F88)</f>
        <v>0</v>
      </c>
      <c r="AC88" s="282">
        <f>SUMIFS('B4-1销售回款【输入】'!AF$4:AF$123,'B4-1销售回款【输入】'!$C$4:$C$123,$C88,'B4-1销售回款【输入】'!$D$4:$D$123,$D88,'B4-1销售回款【输入】'!$E$4:$E$123,$E88,'B4-1销售回款【输入】'!$J$4:$J$123,$F88)</f>
        <v>0</v>
      </c>
      <c r="AD88" s="282">
        <f>SUMIFS('B4-1销售回款【输入】'!AG$4:AG$123,'B4-1销售回款【输入】'!$C$4:$C$123,$C88,'B4-1销售回款【输入】'!$D$4:$D$123,$D88,'B4-1销售回款【输入】'!$E$4:$E$123,$E88,'B4-1销售回款【输入】'!$J$4:$J$123,$F88)</f>
        <v>0</v>
      </c>
      <c r="AE88" s="282">
        <f>SUMIFS('B4-1销售回款【输入】'!AH$4:AH$123,'B4-1销售回款【输入】'!$C$4:$C$123,$C88,'B4-1销售回款【输入】'!$D$4:$D$123,$D88,'B4-1销售回款【输入】'!$E$4:$E$123,$E88,'B4-1销售回款【输入】'!$J$4:$J$123,$F88)</f>
        <v>0</v>
      </c>
      <c r="AF88" s="282">
        <f>SUMIFS('B4-1销售回款【输入】'!AI$4:AI$123,'B4-1销售回款【输入】'!$C$4:$C$123,$C88,'B4-1销售回款【输入】'!$D$4:$D$123,$D88,'B4-1销售回款【输入】'!$E$4:$E$123,$E88,'B4-1销售回款【输入】'!$J$4:$J$123,$F88)</f>
        <v>0</v>
      </c>
      <c r="AG88" s="282">
        <f>SUMIFS('B4-1销售回款【输入】'!AJ$4:AJ$123,'B4-1销售回款【输入】'!$C$4:$C$123,$C88,'B4-1销售回款【输入】'!$D$4:$D$123,$D88,'B4-1销售回款【输入】'!$E$4:$E$123,$E88,'B4-1销售回款【输入】'!$J$4:$J$123,$F88)</f>
        <v>0</v>
      </c>
      <c r="AH88" s="282">
        <f>SUMIFS('B4-1销售回款【输入】'!AK$4:AK$123,'B4-1销售回款【输入】'!$C$4:$C$123,$C88,'B4-1销售回款【输入】'!$D$4:$D$123,$D88,'B4-1销售回款【输入】'!$E$4:$E$123,$E88,'B4-1销售回款【输入】'!$J$4:$J$123,$F88)</f>
        <v>0</v>
      </c>
      <c r="AI88" s="282">
        <f>SUMIFS('B4-1销售回款【输入】'!AL$4:AL$123,'B4-1销售回款【输入】'!$C$4:$C$123,$C88,'B4-1销售回款【输入】'!$D$4:$D$123,$D88,'B4-1销售回款【输入】'!$E$4:$E$123,$E88,'B4-1销售回款【输入】'!$J$4:$J$123,$F88)</f>
        <v>0</v>
      </c>
      <c r="AJ88" s="282">
        <f>SUMIFS('B4-1销售回款【输入】'!AM$4:AM$123,'B4-1销售回款【输入】'!$C$4:$C$123,$C88,'B4-1销售回款【输入】'!$D$4:$D$123,$D88,'B4-1销售回款【输入】'!$E$4:$E$123,$E88,'B4-1销售回款【输入】'!$J$4:$J$123,$F88)</f>
        <v>0</v>
      </c>
      <c r="AK88" s="282">
        <f>SUMIFS('B4-1销售回款【输入】'!AN$4:AN$123,'B4-1销售回款【输入】'!$C$4:$C$123,$C88,'B4-1销售回款【输入】'!$D$4:$D$123,$D88,'B4-1销售回款【输入】'!$E$4:$E$123,$E88,'B4-1销售回款【输入】'!$J$4:$J$123,$F88)</f>
        <v>0</v>
      </c>
      <c r="AL88" s="282">
        <f>SUMIFS('B4-1销售回款【输入】'!AO$4:AO$123,'B4-1销售回款【输入】'!$C$4:$C$123,$C88,'B4-1销售回款【输入】'!$D$4:$D$123,$D88,'B4-1销售回款【输入】'!$E$4:$E$123,$E88,'B4-1销售回款【输入】'!$J$4:$J$123,$F88)</f>
        <v>0</v>
      </c>
      <c r="AM88" s="282">
        <f>SUMIFS('B4-1销售回款【输入】'!AP$4:AP$123,'B4-1销售回款【输入】'!$C$4:$C$123,$C88,'B4-1销售回款【输入】'!$D$4:$D$123,$D88,'B4-1销售回款【输入】'!$E$4:$E$123,$E88,'B4-1销售回款【输入】'!$J$4:$J$123,$F88)</f>
        <v>0</v>
      </c>
      <c r="AN88" s="282">
        <f>SUMIFS('B4-1销售回款【输入】'!AQ$4:AQ$123,'B4-1销售回款【输入】'!$C$4:$C$123,$C88,'B4-1销售回款【输入】'!$D$4:$D$123,$D88,'B4-1销售回款【输入】'!$E$4:$E$123,$E88,'B4-1销售回款【输入】'!$J$4:$J$123,$F88)</f>
        <v>0</v>
      </c>
      <c r="AO88" s="282">
        <f>SUMIFS('B4-1销售回款【输入】'!AR$4:AR$123,'B4-1销售回款【输入】'!$C$4:$C$123,$C88,'B4-1销售回款【输入】'!$D$4:$D$123,$D88,'B4-1销售回款【输入】'!$E$4:$E$123,$E88,'B4-1销售回款【输入】'!$J$4:$J$123,$F88)</f>
        <v>0</v>
      </c>
      <c r="AP88" s="282">
        <f>SUMIFS('B4-1销售回款【输入】'!AS$4:AS$123,'B4-1销售回款【输入】'!$C$4:$C$123,$C88,'B4-1销售回款【输入】'!$D$4:$D$123,$D88,'B4-1销售回款【输入】'!$E$4:$E$123,$E88,'B4-1销售回款【输入】'!$J$4:$J$123,$F88)</f>
        <v>0</v>
      </c>
      <c r="AQ88" s="282">
        <f>SUMIFS('B4-1销售回款【输入】'!AT$4:AT$123,'B4-1销售回款【输入】'!$C$4:$C$123,$C88,'B4-1销售回款【输入】'!$D$4:$D$123,$D88,'B4-1销售回款【输入】'!$E$4:$E$123,$E88,'B4-1销售回款【输入】'!$J$4:$J$123,$F88)</f>
        <v>0</v>
      </c>
      <c r="AR88" s="282">
        <f>SUMIFS('B4-1销售回款【输入】'!AU$4:AU$123,'B4-1销售回款【输入】'!$C$4:$C$123,$C88,'B4-1销售回款【输入】'!$D$4:$D$123,$D88,'B4-1销售回款【输入】'!$E$4:$E$123,$E88,'B4-1销售回款【输入】'!$J$4:$J$123,$F88)</f>
        <v>0</v>
      </c>
      <c r="AS88" s="282">
        <f>SUMIFS('B4-1销售回款【输入】'!AV$4:AV$123,'B4-1销售回款【输入】'!$C$4:$C$123,$C88,'B4-1销售回款【输入】'!$D$4:$D$123,$D88,'B4-1销售回款【输入】'!$E$4:$E$123,$E88,'B4-1销售回款【输入】'!$J$4:$J$123,$F88)</f>
        <v>0</v>
      </c>
      <c r="AT88" s="282">
        <f>SUMIFS('B4-1销售回款【输入】'!AW$4:AW$123,'B4-1销售回款【输入】'!$C$4:$C$123,$C88,'B4-1销售回款【输入】'!$D$4:$D$123,$D88,'B4-1销售回款【输入】'!$E$4:$E$123,$E88,'B4-1销售回款【输入】'!$J$4:$J$123,$F88)</f>
        <v>0</v>
      </c>
      <c r="AU88" s="282">
        <f>SUMIFS('B4-1销售回款【输入】'!AX$4:AX$123,'B4-1销售回款【输入】'!$C$4:$C$123,$C88,'B4-1销售回款【输入】'!$D$4:$D$123,$D88,'B4-1销售回款【输入】'!$E$4:$E$123,$E88,'B4-1销售回款【输入】'!$J$4:$J$123,$F88)</f>
        <v>0</v>
      </c>
      <c r="AV88" s="282">
        <f>SUMIFS('B4-1销售回款【输入】'!AY$4:AY$123,'B4-1销售回款【输入】'!$C$4:$C$123,$C88,'B4-1销售回款【输入】'!$D$4:$D$123,$D88,'B4-1销售回款【输入】'!$E$4:$E$123,$E88,'B4-1销售回款【输入】'!$J$4:$J$123,$F88)</f>
        <v>0</v>
      </c>
      <c r="AW88" s="282">
        <f>SUMIFS('B4-1销售回款【输入】'!AZ$4:AZ$123,'B4-1销售回款【输入】'!$C$4:$C$123,$C88,'B4-1销售回款【输入】'!$D$4:$D$123,$D88,'B4-1销售回款【输入】'!$E$4:$E$123,$E88,'B4-1销售回款【输入】'!$J$4:$J$123,$F88)</f>
        <v>0</v>
      </c>
      <c r="AX88" s="282">
        <f>SUMIFS('B4-1销售回款【输入】'!BA$4:BA$123,'B4-1销售回款【输入】'!$C$4:$C$123,$C88,'B4-1销售回款【输入】'!$D$4:$D$123,$D88,'B4-1销售回款【输入】'!$E$4:$E$123,$E88,'B4-1销售回款【输入】'!$J$4:$J$123,$F88)</f>
        <v>0</v>
      </c>
      <c r="AY88" s="282">
        <f>SUMIFS('B4-1销售回款【输入】'!BB$4:BB$123,'B4-1销售回款【输入】'!$C$4:$C$123,$C88,'B4-1销售回款【输入】'!$D$4:$D$123,$D88,'B4-1销售回款【输入】'!$E$4:$E$123,$E88,'B4-1销售回款【输入】'!$J$4:$J$123,$F88)</f>
        <v>0</v>
      </c>
      <c r="AZ88" s="282">
        <f>SUMIFS('B4-1销售回款【输入】'!BC$4:BC$123,'B4-1销售回款【输入】'!$C$4:$C$123,$C88,'B4-1销售回款【输入】'!$D$4:$D$123,$D88,'B4-1销售回款【输入】'!$E$4:$E$123,$E88,'B4-1销售回款【输入】'!$J$4:$J$123,$F88)</f>
        <v>0</v>
      </c>
      <c r="BA88" s="282">
        <f>SUMIFS('B4-1销售回款【输入】'!BD$4:BD$123,'B4-1销售回款【输入】'!$C$4:$C$123,$C88,'B4-1销售回款【输入】'!$D$4:$D$123,$D88,'B4-1销售回款【输入】'!$E$4:$E$123,$E88,'B4-1销售回款【输入】'!$J$4:$J$123,$F88)</f>
        <v>0</v>
      </c>
      <c r="BB88" s="282">
        <f>SUMIFS('B4-1销售回款【输入】'!BE$4:BE$123,'B4-1销售回款【输入】'!$C$4:$C$123,$C88,'B4-1销售回款【输入】'!$D$4:$D$123,$D88,'B4-1销售回款【输入】'!$E$4:$E$123,$E88,'B4-1销售回款【输入】'!$J$4:$J$123,$F88)</f>
        <v>0</v>
      </c>
      <c r="BC88" s="282">
        <f>SUMIFS('B4-1销售回款【输入】'!BF$4:BF$123,'B4-1销售回款【输入】'!$C$4:$C$123,$C88,'B4-1销售回款【输入】'!$D$4:$D$123,$D88,'B4-1销售回款【输入】'!$E$4:$E$123,$E88,'B4-1销售回款【输入】'!$J$4:$J$123,$F88)</f>
        <v>0</v>
      </c>
      <c r="BD88" s="282">
        <f>SUMIFS('B4-1销售回款【输入】'!BG$4:BG$123,'B4-1销售回款【输入】'!$C$4:$C$123,$C88,'B4-1销售回款【输入】'!$D$4:$D$123,$D88,'B4-1销售回款【输入】'!$E$4:$E$123,$E88,'B4-1销售回款【输入】'!$J$4:$J$123,$F88)</f>
        <v>0</v>
      </c>
      <c r="BE88" s="282">
        <f>SUMIFS('B4-1销售回款【输入】'!BH$4:BH$123,'B4-1销售回款【输入】'!$C$4:$C$123,$C88,'B4-1销售回款【输入】'!$D$4:$D$123,$D88,'B4-1销售回款【输入】'!$E$4:$E$123,$E88,'B4-1销售回款【输入】'!$J$4:$J$123,$F88)</f>
        <v>0</v>
      </c>
      <c r="BF88" s="282">
        <f>SUMIFS('B4-1销售回款【输入】'!BI$4:BI$123,'B4-1销售回款【输入】'!$C$4:$C$123,$C88,'B4-1销售回款【输入】'!$D$4:$D$123,$D88,'B4-1销售回款【输入】'!$E$4:$E$123,$E88,'B4-1销售回款【输入】'!$J$4:$J$123,$F88)</f>
        <v>0</v>
      </c>
      <c r="BG88" s="282">
        <f>SUMIFS('B4-1销售回款【输入】'!BJ$4:BJ$123,'B4-1销售回款【输入】'!$C$4:$C$123,$C88,'B4-1销售回款【输入】'!$D$4:$D$123,$D88,'B4-1销售回款【输入】'!$E$4:$E$123,$E88,'B4-1销售回款【输入】'!$J$4:$J$123,$F88)</f>
        <v>0</v>
      </c>
      <c r="BH88" s="282">
        <f>SUMIFS('B4-1销售回款【输入】'!BK$4:BK$123,'B4-1销售回款【输入】'!$C$4:$C$123,$C88,'B4-1销售回款【输入】'!$D$4:$D$123,$D88,'B4-1销售回款【输入】'!$E$4:$E$123,$E88,'B4-1销售回款【输入】'!$J$4:$J$123,$F88)</f>
        <v>0</v>
      </c>
      <c r="BI88" s="282">
        <f>SUMIFS('B4-1销售回款【输入】'!BL$4:BL$123,'B4-1销售回款【输入】'!$C$4:$C$123,$C88,'B4-1销售回款【输入】'!$D$4:$D$123,$D88,'B4-1销售回款【输入】'!$E$4:$E$123,$E88,'B4-1销售回款【输入】'!$J$4:$J$123,$F88)</f>
        <v>0</v>
      </c>
      <c r="BJ88" s="282">
        <f>SUMIFS('B4-1销售回款【输入】'!BM$4:BM$123,'B4-1销售回款【输入】'!$C$4:$C$123,$C88,'B4-1销售回款【输入】'!$D$4:$D$123,$D88,'B4-1销售回款【输入】'!$E$4:$E$123,$E88,'B4-1销售回款【输入】'!$J$4:$J$123,$F88)</f>
        <v>0</v>
      </c>
      <c r="BK88" s="282">
        <f>SUMIFS('B4-1销售回款【输入】'!BN$4:BN$123,'B4-1销售回款【输入】'!$C$4:$C$123,$C88,'B4-1销售回款【输入】'!$D$4:$D$123,$D88,'B4-1销售回款【输入】'!$E$4:$E$123,$E88,'B4-1销售回款【输入】'!$J$4:$J$123,$F88)</f>
        <v>0</v>
      </c>
      <c r="BL88" s="282">
        <f>SUMIFS('B4-1销售回款【输入】'!BO$4:BO$123,'B4-1销售回款【输入】'!$C$4:$C$123,$C88,'B4-1销售回款【输入】'!$D$4:$D$123,$D88,'B4-1销售回款【输入】'!$E$4:$E$123,$E88,'B4-1销售回款【输入】'!$J$4:$J$123,$F88)</f>
        <v>0</v>
      </c>
      <c r="BM88" s="282">
        <f>SUMIFS('B4-1销售回款【输入】'!BP$4:BP$123,'B4-1销售回款【输入】'!$C$4:$C$123,$C88,'B4-1销售回款【输入】'!$D$4:$D$123,$D88,'B4-1销售回款【输入】'!$E$4:$E$123,$E88,'B4-1销售回款【输入】'!$J$4:$J$123,$F88)</f>
        <v>0</v>
      </c>
      <c r="BN88" s="282">
        <f>SUMIFS('B4-1销售回款【输入】'!BQ$4:BQ$123,'B4-1销售回款【输入】'!$C$4:$C$123,$C88,'B4-1销售回款【输入】'!$D$4:$D$123,$D88,'B4-1销售回款【输入】'!$E$4:$E$123,$E88,'B4-1销售回款【输入】'!$J$4:$J$123,$F88)</f>
        <v>0</v>
      </c>
      <c r="BO88" s="282">
        <f>SUMIFS('B4-1销售回款【输入】'!BR$4:BR$123,'B4-1销售回款【输入】'!$C$4:$C$123,$C88,'B4-1销售回款【输入】'!$D$4:$D$123,$D88,'B4-1销售回款【输入】'!$E$4:$E$123,$E88,'B4-1销售回款【输入】'!$J$4:$J$123,$F88)</f>
        <v>0</v>
      </c>
      <c r="BP88" s="282">
        <f>SUMIFS('B4-1销售回款【输入】'!BS$4:BS$123,'B4-1销售回款【输入】'!$C$4:$C$123,$C88,'B4-1销售回款【输入】'!$D$4:$D$123,$D88,'B4-1销售回款【输入】'!$E$4:$E$123,$E88,'B4-1销售回款【输入】'!$J$4:$J$123,$F88)</f>
        <v>0</v>
      </c>
      <c r="BQ88" s="282">
        <f>SUMIFS('B4-1销售回款【输入】'!BT$4:BT$123,'B4-1销售回款【输入】'!$C$4:$C$123,$C88,'B4-1销售回款【输入】'!$D$4:$D$123,$D88,'B4-1销售回款【输入】'!$E$4:$E$123,$E88,'B4-1销售回款【输入】'!$J$4:$J$123,$F88)</f>
        <v>0</v>
      </c>
      <c r="BR88" s="282">
        <f>SUMIFS('B4-1销售回款【输入】'!BU$4:BU$123,'B4-1销售回款【输入】'!$C$4:$C$123,$C88,'B4-1销售回款【输入】'!$D$4:$D$123,$D88,'B4-1销售回款【输入】'!$E$4:$E$123,$E88,'B4-1销售回款【输入】'!$J$4:$J$123,$F88)</f>
        <v>0</v>
      </c>
      <c r="BS88" s="282">
        <f>SUMIFS('B4-1销售回款【输入】'!BV$4:BV$123,'B4-1销售回款【输入】'!$C$4:$C$123,$C88,'B4-1销售回款【输入】'!$D$4:$D$123,$D88,'B4-1销售回款【输入】'!$E$4:$E$123,$E88,'B4-1销售回款【输入】'!$J$4:$J$123,$F88)</f>
        <v>0</v>
      </c>
      <c r="BT88" s="282">
        <f>SUMIFS('B4-1销售回款【输入】'!BW$4:BW$123,'B4-1销售回款【输入】'!$C$4:$C$123,$C88,'B4-1销售回款【输入】'!$D$4:$D$123,$D88,'B4-1销售回款【输入】'!$E$4:$E$123,$E88,'B4-1销售回款【输入】'!$J$4:$J$123,$F88)</f>
        <v>0</v>
      </c>
      <c r="BU88" s="282">
        <f>SUMIFS('B4-1销售回款【输入】'!BX$4:BX$123,'B4-1销售回款【输入】'!$C$4:$C$123,$C88,'B4-1销售回款【输入】'!$D$4:$D$123,$D88,'B4-1销售回款【输入】'!$E$4:$E$123,$E88,'B4-1销售回款【输入】'!$J$4:$J$123,$F88)</f>
        <v>0</v>
      </c>
      <c r="BV88" s="282">
        <f>SUMIFS('B4-1销售回款【输入】'!BY$4:BY$123,'B4-1销售回款【输入】'!$C$4:$C$123,$C88,'B4-1销售回款【输入】'!$D$4:$D$123,$D88,'B4-1销售回款【输入】'!$E$4:$E$123,$E88,'B4-1销售回款【输入】'!$J$4:$J$123,$F88)</f>
        <v>0</v>
      </c>
      <c r="BW88" s="282">
        <f>SUMIFS('B4-1销售回款【输入】'!BZ$4:BZ$123,'B4-1销售回款【输入】'!$C$4:$C$123,$C88,'B4-1销售回款【输入】'!$D$4:$D$123,$D88,'B4-1销售回款【输入】'!$E$4:$E$123,$E88,'B4-1销售回款【输入】'!$J$4:$J$123,$F88)</f>
        <v>0</v>
      </c>
      <c r="BX88" s="282">
        <f>SUMIFS('B4-1销售回款【输入】'!CA$4:CA$123,'B4-1销售回款【输入】'!$C$4:$C$123,$C88,'B4-1销售回款【输入】'!$D$4:$D$123,$D88,'B4-1销售回款【输入】'!$E$4:$E$123,$E88,'B4-1销售回款【输入】'!$J$4:$J$123,$F88)</f>
        <v>0</v>
      </c>
      <c r="BY88" s="282">
        <f>SUMIFS('B4-1销售回款【输入】'!CB$4:CB$123,'B4-1销售回款【输入】'!$C$4:$C$123,$C88,'B4-1销售回款【输入】'!$D$4:$D$123,$D88,'B4-1销售回款【输入】'!$E$4:$E$123,$E88,'B4-1销售回款【输入】'!$J$4:$J$123,$F88)</f>
        <v>0</v>
      </c>
      <c r="BZ88" s="282">
        <f>SUMIFS('B4-1销售回款【输入】'!CC$4:CC$123,'B4-1销售回款【输入】'!$C$4:$C$123,$C88,'B4-1销售回款【输入】'!$D$4:$D$123,$D88,'B4-1销售回款【输入】'!$E$4:$E$123,$E88,'B4-1销售回款【输入】'!$J$4:$J$123,$F88)</f>
        <v>0</v>
      </c>
      <c r="CA88" s="282">
        <f>SUMIFS('B4-1销售回款【输入】'!CD$4:CD$123,'B4-1销售回款【输入】'!$C$4:$C$123,$C88,'B4-1销售回款【输入】'!$D$4:$D$123,$D88,'B4-1销售回款【输入】'!$E$4:$E$123,$E88,'B4-1销售回款【输入】'!$J$4:$J$123,$F88)</f>
        <v>0</v>
      </c>
      <c r="CB88" s="282">
        <f>SUMIFS('B4-1销售回款【输入】'!CE$4:CE$123,'B4-1销售回款【输入】'!$C$4:$C$123,$C88,'B4-1销售回款【输入】'!$D$4:$D$123,$D88,'B4-1销售回款【输入】'!$E$4:$E$123,$E88,'B4-1销售回款【输入】'!$J$4:$J$123,$F88)</f>
        <v>0</v>
      </c>
      <c r="CC88" s="282">
        <f>SUMIFS('B4-1销售回款【输入】'!CF$4:CF$123,'B4-1销售回款【输入】'!$C$4:$C$123,$C88,'B4-1销售回款【输入】'!$D$4:$D$123,$D88,'B4-1销售回款【输入】'!$E$4:$E$123,$E88,'B4-1销售回款【输入】'!$J$4:$J$123,$F88)</f>
        <v>0</v>
      </c>
      <c r="CD88" s="282">
        <f>SUMIFS('B4-1销售回款【输入】'!CG$4:CG$123,'B4-1销售回款【输入】'!$C$4:$C$123,$C88,'B4-1销售回款【输入】'!$D$4:$D$123,$D88,'B4-1销售回款【输入】'!$E$4:$E$123,$E88,'B4-1销售回款【输入】'!$J$4:$J$123,$F88)</f>
        <v>0</v>
      </c>
      <c r="CE88" s="282">
        <f>SUMIFS('B4-1销售回款【输入】'!CH$4:CH$123,'B4-1销售回款【输入】'!$C$4:$C$123,$C88,'B4-1销售回款【输入】'!$D$4:$D$123,$D88,'B4-1销售回款【输入】'!$E$4:$E$123,$E88,'B4-1销售回款【输入】'!$J$4:$J$123,$F88)</f>
        <v>0</v>
      </c>
      <c r="CF88" s="282">
        <f>SUMIFS('B4-1销售回款【输入】'!CI$4:CI$123,'B4-1销售回款【输入】'!$C$4:$C$123,$C88,'B4-1销售回款【输入】'!$D$4:$D$123,$D88,'B4-1销售回款【输入】'!$E$4:$E$123,$E88,'B4-1销售回款【输入】'!$J$4:$J$123,$F88)</f>
        <v>0</v>
      </c>
      <c r="CG88" s="282">
        <f>SUMIFS('B4-1销售回款【输入】'!CJ$4:CJ$123,'B4-1销售回款【输入】'!$C$4:$C$123,$C88,'B4-1销售回款【输入】'!$D$4:$D$123,$D88,'B4-1销售回款【输入】'!$E$4:$E$123,$E88,'B4-1销售回款【输入】'!$J$4:$J$123,$F88)</f>
        <v>0</v>
      </c>
      <c r="CH88" s="282">
        <f>SUMIFS('B4-1销售回款【输入】'!CK$4:CK$123,'B4-1销售回款【输入】'!$C$4:$C$123,$C88,'B4-1销售回款【输入】'!$D$4:$D$123,$D88,'B4-1销售回款【输入】'!$E$4:$E$123,$E88,'B4-1销售回款【输入】'!$J$4:$J$123,$F88)</f>
        <v>0</v>
      </c>
      <c r="CI88" s="282">
        <f>SUMIFS('B4-1销售回款【输入】'!CL$4:CL$123,'B4-1销售回款【输入】'!$C$4:$C$123,$C88,'B4-1销售回款【输入】'!$D$4:$D$123,$D88,'B4-1销售回款【输入】'!$E$4:$E$123,$E88,'B4-1销售回款【输入】'!$J$4:$J$123,$F88)</f>
        <v>0</v>
      </c>
      <c r="CJ88" s="282">
        <f>SUMIFS('B4-1销售回款【输入】'!CM$4:CM$123,'B4-1销售回款【输入】'!$C$4:$C$123,$C88,'B4-1销售回款【输入】'!$D$4:$D$123,$D88,'B4-1销售回款【输入】'!$E$4:$E$123,$E88,'B4-1销售回款【输入】'!$J$4:$J$123,$F88)</f>
        <v>0</v>
      </c>
      <c r="CK88" s="282">
        <f>SUMIFS('B4-1销售回款【输入】'!CN$4:CN$123,'B4-1销售回款【输入】'!$C$4:$C$123,$C88,'B4-1销售回款【输入】'!$D$4:$D$123,$D88,'B4-1销售回款【输入】'!$E$4:$E$123,$E88,'B4-1销售回款【输入】'!$J$4:$J$123,$F88)</f>
        <v>0</v>
      </c>
      <c r="CL88" s="282">
        <f>SUMIFS('B4-1销售回款【输入】'!CO$4:CO$123,'B4-1销售回款【输入】'!$C$4:$C$123,$C88,'B4-1销售回款【输入】'!$D$4:$D$123,$D88,'B4-1销售回款【输入】'!$E$4:$E$123,$E88,'B4-1销售回款【输入】'!$J$4:$J$123,$F88)</f>
        <v>0</v>
      </c>
      <c r="CM88" s="282">
        <f>SUMIFS('B4-1销售回款【输入】'!CP$4:CP$123,'B4-1销售回款【输入】'!$C$4:$C$123,$C88,'B4-1销售回款【输入】'!$D$4:$D$123,$D88,'B4-1销售回款【输入】'!$E$4:$E$123,$E88,'B4-1销售回款【输入】'!$J$4:$J$123,$F88)</f>
        <v>0</v>
      </c>
      <c r="CN88" s="282">
        <f>SUMIFS('B4-1销售回款【输入】'!CQ$4:CQ$123,'B4-1销售回款【输入】'!$C$4:$C$123,$C88,'B4-1销售回款【输入】'!$D$4:$D$123,$D88,'B4-1销售回款【输入】'!$E$4:$E$123,$E88,'B4-1销售回款【输入】'!$J$4:$J$123,$F88)</f>
        <v>0</v>
      </c>
      <c r="CO88" s="282">
        <f>SUMIFS('B4-1销售回款【输入】'!CR$4:CR$123,'B4-1销售回款【输入】'!$C$4:$C$123,$C88,'B4-1销售回款【输入】'!$D$4:$D$123,$D88,'B4-1销售回款【输入】'!$E$4:$E$123,$E88,'B4-1销售回款【输入】'!$J$4:$J$123,$F88)</f>
        <v>0</v>
      </c>
      <c r="CP88" s="282">
        <f>SUMIFS('B4-1销售回款【输入】'!CS$4:CS$123,'B4-1销售回款【输入】'!$C$4:$C$123,$C88,'B4-1销售回款【输入】'!$D$4:$D$123,$D88,'B4-1销售回款【输入】'!$E$4:$E$123,$E88,'B4-1销售回款【输入】'!$J$4:$J$123,$F88)</f>
        <v>0</v>
      </c>
      <c r="CQ88" s="282">
        <f>SUMIFS('B4-1销售回款【输入】'!CT$4:CT$123,'B4-1销售回款【输入】'!$C$4:$C$123,$C88,'B4-1销售回款【输入】'!$D$4:$D$123,$D88,'B4-1销售回款【输入】'!$E$4:$E$123,$E88,'B4-1销售回款【输入】'!$J$4:$J$123,$F88)</f>
        <v>0</v>
      </c>
      <c r="CR88" s="282">
        <f>SUMIFS('B4-1销售回款【输入】'!CU$4:CU$123,'B4-1销售回款【输入】'!$C$4:$C$123,$C88,'B4-1销售回款【输入】'!$D$4:$D$123,$D88,'B4-1销售回款【输入】'!$E$4:$E$123,$E88,'B4-1销售回款【输入】'!$J$4:$J$123,$F88)</f>
        <v>0</v>
      </c>
      <c r="CS88" s="282">
        <f>SUMIFS('B4-1销售回款【输入】'!CV$4:CV$123,'B4-1销售回款【输入】'!$C$4:$C$123,$C88,'B4-1销售回款【输入】'!$D$4:$D$123,$D88,'B4-1销售回款【输入】'!$E$4:$E$123,$E88,'B4-1销售回款【输入】'!$J$4:$J$123,$F88)</f>
        <v>0</v>
      </c>
      <c r="CT88" s="282">
        <f>SUMIFS('B4-1销售回款【输入】'!CW$4:CW$123,'B4-1销售回款【输入】'!$C$4:$C$123,$C88,'B4-1销售回款【输入】'!$D$4:$D$123,$D88,'B4-1销售回款【输入】'!$E$4:$E$123,$E88,'B4-1销售回款【输入】'!$J$4:$J$123,$F88)</f>
        <v>0</v>
      </c>
      <c r="CU88" s="282">
        <f>SUMIFS('B4-1销售回款【输入】'!CX$4:CX$123,'B4-1销售回款【输入】'!$C$4:$C$123,$C88,'B4-1销售回款【输入】'!$D$4:$D$123,$D88,'B4-1销售回款【输入】'!$E$4:$E$123,$E88,'B4-1销售回款【输入】'!$J$4:$J$123,$F88)</f>
        <v>0</v>
      </c>
      <c r="CV88" s="282">
        <f>SUMIFS('B4-1销售回款【输入】'!CY$4:CY$123,'B4-1销售回款【输入】'!$C$4:$C$123,$C88,'B4-1销售回款【输入】'!$D$4:$D$123,$D88,'B4-1销售回款【输入】'!$E$4:$E$123,$E88,'B4-1销售回款【输入】'!$J$4:$J$123,$F88)</f>
        <v>0</v>
      </c>
      <c r="CW88" s="282">
        <f>SUMIFS('B4-1销售回款【输入】'!CZ$4:CZ$123,'B4-1销售回款【输入】'!$C$4:$C$123,$C88,'B4-1销售回款【输入】'!$D$4:$D$123,$D88,'B4-1销售回款【输入】'!$E$4:$E$123,$E88,'B4-1销售回款【输入】'!$J$4:$J$123,$F88)</f>
        <v>0</v>
      </c>
      <c r="CX88" s="282">
        <f>SUMIFS('B4-1销售回款【输入】'!DA$4:DA$123,'B4-1销售回款【输入】'!$C$4:$C$123,$C88,'B4-1销售回款【输入】'!$D$4:$D$123,$D88,'B4-1销售回款【输入】'!$E$4:$E$123,$E88,'B4-1销售回款【输入】'!$J$4:$J$123,$F88)</f>
        <v>0</v>
      </c>
      <c r="CY88" s="282">
        <f>SUMIFS('B4-1销售回款【输入】'!DB$4:DB$123,'B4-1销售回款【输入】'!$C$4:$C$123,$C88,'B4-1销售回款【输入】'!$D$4:$D$123,$D88,'B4-1销售回款【输入】'!$E$4:$E$123,$E88,'B4-1销售回款【输入】'!$J$4:$J$123,$F88)</f>
        <v>0</v>
      </c>
      <c r="CZ88" s="282">
        <f>SUMIFS('B4-1销售回款【输入】'!DC$4:DC$123,'B4-1销售回款【输入】'!$C$4:$C$123,$C88,'B4-1销售回款【输入】'!$D$4:$D$123,$D88,'B4-1销售回款【输入】'!$E$4:$E$123,$E88,'B4-1销售回款【输入】'!$J$4:$J$123,$F88)</f>
        <v>0</v>
      </c>
      <c r="DA88" s="282">
        <f>SUMIFS('B4-1销售回款【输入】'!DD$4:DD$123,'B4-1销售回款【输入】'!$C$4:$C$123,$C88,'B4-1销售回款【输入】'!$D$4:$D$123,$D88,'B4-1销售回款【输入】'!$E$4:$E$123,$E88,'B4-1销售回款【输入】'!$J$4:$J$123,$F88)</f>
        <v>0</v>
      </c>
      <c r="DB88" s="282">
        <f>SUMIFS('B4-1销售回款【输入】'!DE$4:DE$123,'B4-1销售回款【输入】'!$C$4:$C$123,$C88,'B4-1销售回款【输入】'!$D$4:$D$123,$D88,'B4-1销售回款【输入】'!$E$4:$E$123,$E88,'B4-1销售回款【输入】'!$J$4:$J$123,$F88)</f>
        <v>0</v>
      </c>
      <c r="DC88" s="282">
        <f>SUMIFS('B4-1销售回款【输入】'!DF$4:DF$123,'B4-1销售回款【输入】'!$C$4:$C$123,$C88,'B4-1销售回款【输入】'!$D$4:$D$123,$D88,'B4-1销售回款【输入】'!$E$4:$E$123,$E88,'B4-1销售回款【输入】'!$J$4:$J$123,$F88)</f>
        <v>0</v>
      </c>
      <c r="DD88" s="282">
        <f>SUMIFS('B4-1销售回款【输入】'!DG$4:DG$123,'B4-1销售回款【输入】'!$C$4:$C$123,$C88,'B4-1销售回款【输入】'!$D$4:$D$123,$D88,'B4-1销售回款【输入】'!$E$4:$E$123,$E88,'B4-1销售回款【输入】'!$J$4:$J$123,$F88)</f>
        <v>0</v>
      </c>
      <c r="DE88" s="282">
        <f>SUMIFS('B4-1销售回款【输入】'!DH$4:DH$123,'B4-1销售回款【输入】'!$C$4:$C$123,$C88,'B4-1销售回款【输入】'!$D$4:$D$123,$D88,'B4-1销售回款【输入】'!$E$4:$E$123,$E88,'B4-1销售回款【输入】'!$J$4:$J$123,$F88)</f>
        <v>0</v>
      </c>
      <c r="DF88" s="282">
        <f>SUMIFS('B4-1销售回款【输入】'!DI$4:DI$123,'B4-1销售回款【输入】'!$C$4:$C$123,$C88,'B4-1销售回款【输入】'!$D$4:$D$123,$D88,'B4-1销售回款【输入】'!$E$4:$E$123,$E88,'B4-1销售回款【输入】'!$J$4:$J$123,$F88)</f>
        <v>0</v>
      </c>
      <c r="DG88" s="282">
        <f>SUMIFS('B4-1销售回款【输入】'!DJ$4:DJ$123,'B4-1销售回款【输入】'!$C$4:$C$123,$C88,'B4-1销售回款【输入】'!$D$4:$D$123,$D88,'B4-1销售回款【输入】'!$E$4:$E$123,$E88,'B4-1销售回款【输入】'!$J$4:$J$123,$F88)</f>
        <v>0</v>
      </c>
      <c r="DH88" s="282">
        <f>SUMIFS('B4-1销售回款【输入】'!DK$4:DK$123,'B4-1销售回款【输入】'!$C$4:$C$123,$C88,'B4-1销售回款【输入】'!$D$4:$D$123,$D88,'B4-1销售回款【输入】'!$E$4:$E$123,$E88,'B4-1销售回款【输入】'!$J$4:$J$123,$F88)</f>
        <v>0</v>
      </c>
      <c r="DI88" s="282">
        <f>SUMIFS('B4-1销售回款【输入】'!DL$4:DL$123,'B4-1销售回款【输入】'!$C$4:$C$123,$C88,'B4-1销售回款【输入】'!$D$4:$D$123,$D88,'B4-1销售回款【输入】'!$E$4:$E$123,$E88,'B4-1销售回款【输入】'!$J$4:$J$123,$F88)</f>
        <v>0</v>
      </c>
      <c r="DJ88" s="282">
        <f>SUMIFS('B4-1销售回款【输入】'!DM$4:DM$123,'B4-1销售回款【输入】'!$C$4:$C$123,$C88,'B4-1销售回款【输入】'!$D$4:$D$123,$D88,'B4-1销售回款【输入】'!$E$4:$E$123,$E88,'B4-1销售回款【输入】'!$J$4:$J$123,$F88)</f>
        <v>0</v>
      </c>
      <c r="DK88" s="282">
        <f>SUMIFS('B4-1销售回款【输入】'!DN$4:DN$123,'B4-1销售回款【输入】'!$C$4:$C$123,$C88,'B4-1销售回款【输入】'!$D$4:$D$123,$D88,'B4-1销售回款【输入】'!$E$4:$E$123,$E88,'B4-1销售回款【输入】'!$J$4:$J$123,$F88)</f>
        <v>0</v>
      </c>
      <c r="DL88" s="282">
        <f>SUMIFS('B4-1销售回款【输入】'!DO$4:DO$123,'B4-1销售回款【输入】'!$C$4:$C$123,$C88,'B4-1销售回款【输入】'!$D$4:$D$123,$D88,'B4-1销售回款【输入】'!$E$4:$E$123,$E88,'B4-1销售回款【输入】'!$J$4:$J$123,$F88)</f>
        <v>0</v>
      </c>
      <c r="DM88" s="282">
        <f>SUMIFS('B4-1销售回款【输入】'!DP$4:DP$123,'B4-1销售回款【输入】'!$C$4:$C$123,$C88,'B4-1销售回款【输入】'!$D$4:$D$123,$D88,'B4-1销售回款【输入】'!$E$4:$E$123,$E88,'B4-1销售回款【输入】'!$J$4:$J$123,$F88)</f>
        <v>0</v>
      </c>
      <c r="DN88" s="282">
        <f>SUMIFS('B4-1销售回款【输入】'!DQ$4:DQ$123,'B4-1销售回款【输入】'!$C$4:$C$123,$C88,'B4-1销售回款【输入】'!$D$4:$D$123,$D88,'B4-1销售回款【输入】'!$E$4:$E$123,$E88,'B4-1销售回款【输入】'!$J$4:$J$123,$F88)</f>
        <v>0</v>
      </c>
      <c r="DO88" s="282">
        <f>SUMIFS('B4-1销售回款【输入】'!DR$4:DR$123,'B4-1销售回款【输入】'!$C$4:$C$123,$C88,'B4-1销售回款【输入】'!$D$4:$D$123,$D88,'B4-1销售回款【输入】'!$E$4:$E$123,$E88,'B4-1销售回款【输入】'!$J$4:$J$123,$F88)</f>
        <v>0</v>
      </c>
      <c r="DP88" s="282">
        <f>SUMIFS('B4-1销售回款【输入】'!DS$4:DS$123,'B4-1销售回款【输入】'!$C$4:$C$123,$C88,'B4-1销售回款【输入】'!$D$4:$D$123,$D88,'B4-1销售回款【输入】'!$E$4:$E$123,$E88,'B4-1销售回款【输入】'!$J$4:$J$123,$F88)</f>
        <v>0</v>
      </c>
      <c r="DQ88" s="282">
        <f>SUMIFS('B4-1销售回款【输入】'!DT$4:DT$123,'B4-1销售回款【输入】'!$C$4:$C$123,$C88,'B4-1销售回款【输入】'!$D$4:$D$123,$D88,'B4-1销售回款【输入】'!$E$4:$E$123,$E88,'B4-1销售回款【输入】'!$J$4:$J$123,$F88)</f>
        <v>0</v>
      </c>
      <c r="DR88" s="282">
        <f>SUMIFS('B4-1销售回款【输入】'!DU$4:DU$123,'B4-1销售回款【输入】'!$C$4:$C$123,$C88,'B4-1销售回款【输入】'!$D$4:$D$123,$D88,'B4-1销售回款【输入】'!$E$4:$E$123,$E88,'B4-1销售回款【输入】'!$J$4:$J$123,$F88)</f>
        <v>0</v>
      </c>
      <c r="DS88" s="282">
        <f>SUMIFS('B4-1销售回款【输入】'!DV$4:DV$123,'B4-1销售回款【输入】'!$C$4:$C$123,$C88,'B4-1销售回款【输入】'!$D$4:$D$123,$D88,'B4-1销售回款【输入】'!$E$4:$E$123,$E88,'B4-1销售回款【输入】'!$J$4:$J$123,$F88)</f>
        <v>0</v>
      </c>
      <c r="DT88" s="282">
        <f>SUMIFS('B4-1销售回款【输入】'!DW$4:DW$123,'B4-1销售回款【输入】'!$C$4:$C$123,$C88,'B4-1销售回款【输入】'!$D$4:$D$123,$D88,'B4-1销售回款【输入】'!$E$4:$E$123,$E88,'B4-1销售回款【输入】'!$J$4:$J$123,$F88)</f>
        <v>0</v>
      </c>
      <c r="DU88" s="282">
        <f>SUMIFS('B4-1销售回款【输入】'!DX$4:DX$123,'B4-1销售回款【输入】'!$C$4:$C$123,$C88,'B4-1销售回款【输入】'!$D$4:$D$123,$D88,'B4-1销售回款【输入】'!$E$4:$E$123,$E88,'B4-1销售回款【输入】'!$J$4:$J$123,$F88)</f>
        <v>0</v>
      </c>
      <c r="DV88" s="282">
        <f>SUMIFS('B4-1销售回款【输入】'!DY$4:DY$123,'B4-1销售回款【输入】'!$C$4:$C$123,$C88,'B4-1销售回款【输入】'!$D$4:$D$123,$D88,'B4-1销售回款【输入】'!$E$4:$E$123,$E88,'B4-1销售回款【输入】'!$J$4:$J$123,$F88)</f>
        <v>0</v>
      </c>
      <c r="DW88" s="282">
        <f>SUMIFS('B4-1销售回款【输入】'!DZ$4:DZ$123,'B4-1销售回款【输入】'!$C$4:$C$123,$C88,'B4-1销售回款【输入】'!$D$4:$D$123,$D88,'B4-1销售回款【输入】'!$E$4:$E$123,$E88,'B4-1销售回款【输入】'!$J$4:$J$123,$F88)</f>
        <v>0</v>
      </c>
      <c r="DX88" s="282">
        <f>SUMIFS('B4-1销售回款【输入】'!EA$4:EA$123,'B4-1销售回款【输入】'!$C$4:$C$123,$C88,'B4-1销售回款【输入】'!$D$4:$D$123,$D88,'B4-1销售回款【输入】'!$E$4:$E$123,$E88,'B4-1销售回款【输入】'!$J$4:$J$123,$F88)</f>
        <v>0</v>
      </c>
      <c r="DY88" s="282">
        <f>SUMIFS('B4-1销售回款【输入】'!EB$4:EB$123,'B4-1销售回款【输入】'!$C$4:$C$123,$C88,'B4-1销售回款【输入】'!$D$4:$D$123,$D88,'B4-1销售回款【输入】'!$E$4:$E$123,$E88,'B4-1销售回款【输入】'!$J$4:$J$123,$F88)</f>
        <v>0</v>
      </c>
      <c r="DZ88" s="282">
        <f>SUMIFS('B4-1销售回款【输入】'!EC$4:EC$123,'B4-1销售回款【输入】'!$C$4:$C$123,$C88,'B4-1销售回款【输入】'!$D$4:$D$123,$D88,'B4-1销售回款【输入】'!$E$4:$E$123,$E88,'B4-1销售回款【输入】'!$J$4:$J$123,$F88)</f>
        <v>0</v>
      </c>
      <c r="EA88" s="282">
        <f>SUMIFS('B4-1销售回款【输入】'!ED$4:ED$123,'B4-1销售回款【输入】'!$C$4:$C$123,$C88,'B4-1销售回款【输入】'!$D$4:$D$123,$D88,'B4-1销售回款【输入】'!$E$4:$E$123,$E88,'B4-1销售回款【输入】'!$J$4:$J$123,$F88)</f>
        <v>0</v>
      </c>
      <c r="EB88" s="282">
        <f>SUMIFS('B4-1销售回款【输入】'!EE$4:EE$123,'B4-1销售回款【输入】'!$C$4:$C$123,$C88,'B4-1销售回款【输入】'!$D$4:$D$123,$D88,'B4-1销售回款【输入】'!$E$4:$E$123,$E88,'B4-1销售回款【输入】'!$J$4:$J$123,$F88)</f>
        <v>0</v>
      </c>
      <c r="EC88" s="282">
        <f>SUMIFS('B4-1销售回款【输入】'!EF$4:EF$123,'B4-1销售回款【输入】'!$C$4:$C$123,$C88,'B4-1销售回款【输入】'!$D$4:$D$123,$D88,'B4-1销售回款【输入】'!$E$4:$E$123,$E88,'B4-1销售回款【输入】'!$J$4:$J$123,$F88)</f>
        <v>0</v>
      </c>
      <c r="ED88" s="284">
        <f>SUMIFS('B4-1销售回款【输入】'!EG$4:EG$123,'B4-1销售回款【输入】'!$C$4:$C$123,$C88,'B4-1销售回款【输入】'!$D$4:$D$123,$D88,'B4-1销售回款【输入】'!$E$4:$E$123,$E88,'B4-1销售回款【输入】'!$J$4:$J$123,$F88)</f>
        <v>0</v>
      </c>
    </row>
    <row r="89" spans="2:134" ht="16.05" customHeight="1" x14ac:dyDescent="0.25">
      <c r="B89" s="1043" t="str">
        <f>B88</f>
        <v/>
      </c>
      <c r="C89" s="159" t="str">
        <f t="shared" si="1323"/>
        <v/>
      </c>
      <c r="D89" s="159" t="str">
        <f t="shared" si="1196"/>
        <v/>
      </c>
      <c r="E89" s="159" t="str">
        <f t="shared" si="1196"/>
        <v/>
      </c>
      <c r="F89" s="149" t="s">
        <v>350</v>
      </c>
      <c r="G89" s="171" t="s">
        <v>355</v>
      </c>
      <c r="H89" s="992"/>
      <c r="I89" s="282"/>
      <c r="J89" s="986" t="s">
        <v>391</v>
      </c>
      <c r="K89" s="461"/>
      <c r="L89" s="297">
        <f>IFERROR(SUM($L86:L86)/$J86,0)</f>
        <v>0</v>
      </c>
      <c r="M89" s="291">
        <f>IFERROR(SUM($L86:M86)/$J86,0)</f>
        <v>0</v>
      </c>
      <c r="N89" s="291">
        <f>IFERROR(SUM($L86:N86)/$J86,0)</f>
        <v>0</v>
      </c>
      <c r="O89" s="291">
        <f>IFERROR(SUM($L86:O86)/$J86,0)</f>
        <v>0</v>
      </c>
      <c r="P89" s="291">
        <f>IFERROR(SUM($L86:P86)/$J86,0)</f>
        <v>0</v>
      </c>
      <c r="Q89" s="291">
        <f>IFERROR(SUM($L86:Q86)/$J86,0)</f>
        <v>0</v>
      </c>
      <c r="R89" s="291">
        <f>IFERROR(SUM($L86:R86)/$J86,0)</f>
        <v>0</v>
      </c>
      <c r="S89" s="291">
        <f>IFERROR(SUM($L86:S86)/$J86,0)</f>
        <v>0</v>
      </c>
      <c r="T89" s="291">
        <f>IFERROR(SUM($L86:T86)/$J86,0)</f>
        <v>0</v>
      </c>
      <c r="U89" s="292">
        <f>IFERROR(SUM($L86:U86)/$J86,0)</f>
        <v>0</v>
      </c>
      <c r="V89" s="290">
        <f>IFERROR(SUM($V86:V86)/$J86,0)</f>
        <v>0</v>
      </c>
      <c r="W89" s="291">
        <f>IFERROR(SUM($V86:W86)/$J86,0)</f>
        <v>0</v>
      </c>
      <c r="X89" s="291">
        <f>IFERROR(SUM($V86:X86)/$J86,0)</f>
        <v>0</v>
      </c>
      <c r="Y89" s="291">
        <f>IFERROR(SUM($V86:Y86)/$J86,0)</f>
        <v>0</v>
      </c>
      <c r="Z89" s="291">
        <f>IFERROR(SUM($V86:Z86)/$J86,0)</f>
        <v>0</v>
      </c>
      <c r="AA89" s="291">
        <f>IFERROR(SUM($V86:AA86)/$J86,0)</f>
        <v>0</v>
      </c>
      <c r="AB89" s="291">
        <f>IFERROR(SUM($V86:AB86)/$J86,0)</f>
        <v>0</v>
      </c>
      <c r="AC89" s="291">
        <f>IFERROR(SUM($V86:AC86)/$J86,0)</f>
        <v>0</v>
      </c>
      <c r="AD89" s="291">
        <f>IFERROR(SUM($V86:AD86)/$J86,0)</f>
        <v>0</v>
      </c>
      <c r="AE89" s="291">
        <f>IFERROR(SUM($V86:AE86)/$J86,0)</f>
        <v>0</v>
      </c>
      <c r="AF89" s="291">
        <f>IFERROR(SUM($V86:AF86)/$J86,0)</f>
        <v>0</v>
      </c>
      <c r="AG89" s="291">
        <f>IFERROR(SUM($V86:AG86)/$J86,0)</f>
        <v>0</v>
      </c>
      <c r="AH89" s="291">
        <f>IFERROR(SUM($V86:AH86)/$J86,0)</f>
        <v>0</v>
      </c>
      <c r="AI89" s="291">
        <f>IFERROR(SUM($V86:AI86)/$J86,0)</f>
        <v>0</v>
      </c>
      <c r="AJ89" s="291">
        <f>IFERROR(SUM($V86:AJ86)/$J86,0)</f>
        <v>0</v>
      </c>
      <c r="AK89" s="291">
        <f>IFERROR(SUM($V86:AK86)/$J86,0)</f>
        <v>0</v>
      </c>
      <c r="AL89" s="291">
        <f>IFERROR(SUM($V86:AL86)/$J86,0)</f>
        <v>0</v>
      </c>
      <c r="AM89" s="291">
        <f>IFERROR(SUM($V86:AM86)/$J86,0)</f>
        <v>0</v>
      </c>
      <c r="AN89" s="291">
        <f>IFERROR(SUM($V86:AN86)/$J86,0)</f>
        <v>0</v>
      </c>
      <c r="AO89" s="291">
        <f>IFERROR(SUM($V86:AO86)/$J86,0)</f>
        <v>0</v>
      </c>
      <c r="AP89" s="291">
        <f>IFERROR(SUM($V86:AP86)/$J86,0)</f>
        <v>0</v>
      </c>
      <c r="AQ89" s="291">
        <f>IFERROR(SUM($V86:AQ86)/$J86,0)</f>
        <v>0</v>
      </c>
      <c r="AR89" s="291">
        <f>IFERROR(SUM($V86:AR86)/$J86,0)</f>
        <v>0</v>
      </c>
      <c r="AS89" s="291">
        <f>IFERROR(SUM($V86:AS86)/$J86,0)</f>
        <v>0</v>
      </c>
      <c r="AT89" s="291">
        <f>IFERROR(SUM($V86:AT86)/$J86,0)</f>
        <v>0</v>
      </c>
      <c r="AU89" s="291">
        <f>IFERROR(SUM($V86:AU86)/$J86,0)</f>
        <v>0</v>
      </c>
      <c r="AV89" s="291">
        <f>IFERROR(SUM($V86:AV86)/$J86,0)</f>
        <v>0</v>
      </c>
      <c r="AW89" s="291">
        <f>IFERROR(SUM($V86:AW86)/$J86,0)</f>
        <v>0</v>
      </c>
      <c r="AX89" s="291">
        <f>IFERROR(SUM($V86:AX86)/$J86,0)</f>
        <v>0</v>
      </c>
      <c r="AY89" s="291">
        <f>IFERROR(SUM($V86:AY86)/$J86,0)</f>
        <v>0</v>
      </c>
      <c r="AZ89" s="291">
        <f>IFERROR(SUM($V86:AZ86)/$J86,0)</f>
        <v>0</v>
      </c>
      <c r="BA89" s="291">
        <f>IFERROR(SUM($V86:BA86)/$J86,0)</f>
        <v>0</v>
      </c>
      <c r="BB89" s="291">
        <f>IFERROR(SUM($V86:BB86)/$J86,0)</f>
        <v>0</v>
      </c>
      <c r="BC89" s="291">
        <f>IFERROR(SUM($V86:BC86)/$J86,0)</f>
        <v>0</v>
      </c>
      <c r="BD89" s="291">
        <f>IFERROR(SUM($V86:BD86)/$J86,0)</f>
        <v>0</v>
      </c>
      <c r="BE89" s="291">
        <f>IFERROR(SUM($V86:BE86)/$J86,0)</f>
        <v>0</v>
      </c>
      <c r="BF89" s="291">
        <f>IFERROR(SUM($V86:BF86)/$J86,0)</f>
        <v>0</v>
      </c>
      <c r="BG89" s="291">
        <f>IFERROR(SUM($V86:BG86)/$J86,0)</f>
        <v>0</v>
      </c>
      <c r="BH89" s="291">
        <f>IFERROR(SUM($V86:BH86)/$J86,0)</f>
        <v>0</v>
      </c>
      <c r="BI89" s="291">
        <f>IFERROR(SUM($V86:BI86)/$J86,0)</f>
        <v>0</v>
      </c>
      <c r="BJ89" s="291">
        <f>IFERROR(SUM($V86:BJ86)/$J86,0)</f>
        <v>0</v>
      </c>
      <c r="BK89" s="291">
        <f>IFERROR(SUM($V86:BK86)/$J86,0)</f>
        <v>0</v>
      </c>
      <c r="BL89" s="291">
        <f>IFERROR(SUM($V86:BL86)/$J86,0)</f>
        <v>0</v>
      </c>
      <c r="BM89" s="291">
        <f>IFERROR(SUM($V86:BM86)/$J86,0)</f>
        <v>0</v>
      </c>
      <c r="BN89" s="291">
        <f>IFERROR(SUM($V86:BN86)/$J86,0)</f>
        <v>0</v>
      </c>
      <c r="BO89" s="291">
        <f>IFERROR(SUM($V86:BO86)/$J86,0)</f>
        <v>0</v>
      </c>
      <c r="BP89" s="291">
        <f>IFERROR(SUM($V86:BP86)/$J86,0)</f>
        <v>0</v>
      </c>
      <c r="BQ89" s="291">
        <f>IFERROR(SUM($V86:BQ86)/$J86,0)</f>
        <v>0</v>
      </c>
      <c r="BR89" s="291">
        <f>IFERROR(SUM($V86:BR86)/$J86,0)</f>
        <v>0</v>
      </c>
      <c r="BS89" s="291">
        <f>IFERROR(SUM($V86:BS86)/$J86,0)</f>
        <v>0</v>
      </c>
      <c r="BT89" s="291">
        <f>IFERROR(SUM($V86:BT86)/$J86,0)</f>
        <v>0</v>
      </c>
      <c r="BU89" s="291">
        <f>IFERROR(SUM($V86:BU86)/$J86,0)</f>
        <v>0</v>
      </c>
      <c r="BV89" s="291">
        <f>IFERROR(SUM($V86:BV86)/$J86,0)</f>
        <v>0</v>
      </c>
      <c r="BW89" s="291">
        <f>IFERROR(SUM($V86:BW86)/$J86,0)</f>
        <v>0</v>
      </c>
      <c r="BX89" s="291">
        <f>IFERROR(SUM($V86:BX86)/$J86,0)</f>
        <v>0</v>
      </c>
      <c r="BY89" s="291">
        <f>IFERROR(SUM($V86:BY86)/$J86,0)</f>
        <v>0</v>
      </c>
      <c r="BZ89" s="291">
        <f>IFERROR(SUM($V86:BZ86)/$J86,0)</f>
        <v>0</v>
      </c>
      <c r="CA89" s="291">
        <f>IFERROR(SUM($V86:CA86)/$J86,0)</f>
        <v>0</v>
      </c>
      <c r="CB89" s="291">
        <f>IFERROR(SUM($V86:CB86)/$J86,0)</f>
        <v>0</v>
      </c>
      <c r="CC89" s="291">
        <f>IFERROR(SUM($V86:CC86)/$J86,0)</f>
        <v>0</v>
      </c>
      <c r="CD89" s="291">
        <f>IFERROR(SUM($V86:CD86)/$J86,0)</f>
        <v>0</v>
      </c>
      <c r="CE89" s="291">
        <f>IFERROR(SUM($V86:CE86)/$J86,0)</f>
        <v>0</v>
      </c>
      <c r="CF89" s="291">
        <f>IFERROR(SUM($V86:CF86)/$J86,0)</f>
        <v>0</v>
      </c>
      <c r="CG89" s="291">
        <f>IFERROR(SUM($V86:CG86)/$J86,0)</f>
        <v>0</v>
      </c>
      <c r="CH89" s="291">
        <f>IFERROR(SUM($V86:CH86)/$J86,0)</f>
        <v>0</v>
      </c>
      <c r="CI89" s="291">
        <f>IFERROR(SUM($V86:CI86)/$J86,0)</f>
        <v>0</v>
      </c>
      <c r="CJ89" s="291">
        <f>IFERROR(SUM($V86:CJ86)/$J86,0)</f>
        <v>0</v>
      </c>
      <c r="CK89" s="291">
        <f>IFERROR(SUM($V86:CK86)/$J86,0)</f>
        <v>0</v>
      </c>
      <c r="CL89" s="291">
        <f>IFERROR(SUM($V86:CL86)/$J86,0)</f>
        <v>0</v>
      </c>
      <c r="CM89" s="291">
        <f>IFERROR(SUM($V86:CM86)/$J86,0)</f>
        <v>0</v>
      </c>
      <c r="CN89" s="291">
        <f>IFERROR(SUM($V86:CN86)/$J86,0)</f>
        <v>0</v>
      </c>
      <c r="CO89" s="291">
        <f>IFERROR(SUM($V86:CO86)/$J86,0)</f>
        <v>0</v>
      </c>
      <c r="CP89" s="291">
        <f>IFERROR(SUM($V86:CP86)/$J86,0)</f>
        <v>0</v>
      </c>
      <c r="CQ89" s="291">
        <f>IFERROR(SUM($V86:CQ86)/$J86,0)</f>
        <v>0</v>
      </c>
      <c r="CR89" s="291">
        <f>IFERROR(SUM($V86:CR86)/$J86,0)</f>
        <v>0</v>
      </c>
      <c r="CS89" s="291">
        <f>IFERROR(SUM($V86:CS86)/$J86,0)</f>
        <v>0</v>
      </c>
      <c r="CT89" s="291">
        <f>IFERROR(SUM($V86:CT86)/$J86,0)</f>
        <v>0</v>
      </c>
      <c r="CU89" s="291">
        <f>IFERROR(SUM($V86:CU86)/$J86,0)</f>
        <v>0</v>
      </c>
      <c r="CV89" s="291">
        <f>IFERROR(SUM($V86:CV86)/$J86,0)</f>
        <v>0</v>
      </c>
      <c r="CW89" s="291">
        <f>IFERROR(SUM($V86:CW86)/$J86,0)</f>
        <v>0</v>
      </c>
      <c r="CX89" s="291">
        <f>IFERROR(SUM($V86:CX86)/$J86,0)</f>
        <v>0</v>
      </c>
      <c r="CY89" s="291">
        <f>IFERROR(SUM($V86:CY86)/$J86,0)</f>
        <v>0</v>
      </c>
      <c r="CZ89" s="291">
        <f>IFERROR(SUM($V86:CZ86)/$J86,0)</f>
        <v>0</v>
      </c>
      <c r="DA89" s="291">
        <f>IFERROR(SUM($V86:DA86)/$J86,0)</f>
        <v>0</v>
      </c>
      <c r="DB89" s="291">
        <f>IFERROR(SUM($V86:DB86)/$J86,0)</f>
        <v>0</v>
      </c>
      <c r="DC89" s="291">
        <f>IFERROR(SUM($V86:DC86)/$J86,0)</f>
        <v>0</v>
      </c>
      <c r="DD89" s="291">
        <f>IFERROR(SUM($V86:DD86)/$J86,0)</f>
        <v>0</v>
      </c>
      <c r="DE89" s="291">
        <f>IFERROR(SUM($V86:DE86)/$J86,0)</f>
        <v>0</v>
      </c>
      <c r="DF89" s="291">
        <f>IFERROR(SUM($V86:DF86)/$J86,0)</f>
        <v>0</v>
      </c>
      <c r="DG89" s="291">
        <f>IFERROR(SUM($V86:DG86)/$J86,0)</f>
        <v>0</v>
      </c>
      <c r="DH89" s="291">
        <f>IFERROR(SUM($V86:DH86)/$J86,0)</f>
        <v>0</v>
      </c>
      <c r="DI89" s="291">
        <f>IFERROR(SUM($V86:DI86)/$J86,0)</f>
        <v>0</v>
      </c>
      <c r="DJ89" s="291">
        <f>IFERROR(SUM($V86:DJ86)/$J86,0)</f>
        <v>0</v>
      </c>
      <c r="DK89" s="291">
        <f>IFERROR(SUM($V86:DK86)/$J86,0)</f>
        <v>0</v>
      </c>
      <c r="DL89" s="291">
        <f>IFERROR(SUM($V86:DL86)/$J86,0)</f>
        <v>0</v>
      </c>
      <c r="DM89" s="291">
        <f>IFERROR(SUM($V86:DM86)/$J86,0)</f>
        <v>0</v>
      </c>
      <c r="DN89" s="291">
        <f>IFERROR(SUM($V86:DN86)/$J86,0)</f>
        <v>0</v>
      </c>
      <c r="DO89" s="291">
        <f>IFERROR(SUM($V86:DO86)/$J86,0)</f>
        <v>0</v>
      </c>
      <c r="DP89" s="291">
        <f>IFERROR(SUM($V86:DP86)/$J86,0)</f>
        <v>0</v>
      </c>
      <c r="DQ89" s="291">
        <f>IFERROR(SUM($V86:DQ86)/$J86,0)</f>
        <v>0</v>
      </c>
      <c r="DR89" s="291">
        <f>IFERROR(SUM($V86:DR86)/$J86,0)</f>
        <v>0</v>
      </c>
      <c r="DS89" s="291">
        <f>IFERROR(SUM($V86:DS86)/$J86,0)</f>
        <v>0</v>
      </c>
      <c r="DT89" s="291">
        <f>IFERROR(SUM($V86:DT86)/$J86,0)</f>
        <v>0</v>
      </c>
      <c r="DU89" s="291">
        <f>IFERROR(SUM($V86:DU86)/$J86,0)</f>
        <v>0</v>
      </c>
      <c r="DV89" s="291">
        <f>IFERROR(SUM($V86:DV86)/$J86,0)</f>
        <v>0</v>
      </c>
      <c r="DW89" s="291">
        <f>IFERROR(SUM($V86:DW86)/$J86,0)</f>
        <v>0</v>
      </c>
      <c r="DX89" s="291">
        <f>IFERROR(SUM($V86:DX86)/$J86,0)</f>
        <v>0</v>
      </c>
      <c r="DY89" s="291">
        <f>IFERROR(SUM($V86:DY86)/$J86,0)</f>
        <v>0</v>
      </c>
      <c r="DZ89" s="291">
        <f>IFERROR(SUM($V86:DZ86)/$J86,0)</f>
        <v>0</v>
      </c>
      <c r="EA89" s="291">
        <f>IFERROR(SUM($V86:EA86)/$J86,0)</f>
        <v>0</v>
      </c>
      <c r="EB89" s="291">
        <f>IFERROR(SUM($V86:EB86)/$J86,0)</f>
        <v>0</v>
      </c>
      <c r="EC89" s="291">
        <f>IFERROR(SUM($V86:EC86)/$J86,0)</f>
        <v>0</v>
      </c>
      <c r="ED89" s="292">
        <f>IFERROR(SUM($V86:ED86)/$J86,0)</f>
        <v>0</v>
      </c>
    </row>
    <row r="90" spans="2:134" ht="16.05" customHeight="1" thickBot="1" x14ac:dyDescent="0.3">
      <c r="B90" s="1044" t="str">
        <f>B89</f>
        <v/>
      </c>
      <c r="C90" s="289" t="str">
        <f t="shared" si="1323"/>
        <v/>
      </c>
      <c r="D90" s="289" t="str">
        <f t="shared" si="1196"/>
        <v/>
      </c>
      <c r="E90" s="289" t="str">
        <f t="shared" si="1196"/>
        <v/>
      </c>
      <c r="F90" s="240" t="s">
        <v>351</v>
      </c>
      <c r="G90" s="254" t="s">
        <v>355</v>
      </c>
      <c r="H90" s="993"/>
      <c r="I90" s="286"/>
      <c r="J90" s="989" t="s">
        <v>391</v>
      </c>
      <c r="K90" s="464"/>
      <c r="L90" s="298">
        <f>IFERROR(SUM($L88:L88)/SUM($L86:L86),0)</f>
        <v>0</v>
      </c>
      <c r="M90" s="294">
        <f>IFERROR(SUM($L88:M88)/SUM($L86:M86),0)</f>
        <v>0</v>
      </c>
      <c r="N90" s="294">
        <f>IFERROR(SUM($L88:N88)/SUM($L86:N86),0)</f>
        <v>0</v>
      </c>
      <c r="O90" s="294">
        <f>IFERROR(SUM($L88:O88)/SUM($L86:O86),0)</f>
        <v>0</v>
      </c>
      <c r="P90" s="294">
        <f>IFERROR(SUM($L88:P88)/SUM($L86:P86),0)</f>
        <v>0</v>
      </c>
      <c r="Q90" s="294">
        <f>IFERROR(SUM($L88:Q88)/SUM($L86:Q86),0)</f>
        <v>0</v>
      </c>
      <c r="R90" s="294">
        <f>IFERROR(SUM($L88:R88)/SUM($L86:R86),0)</f>
        <v>0</v>
      </c>
      <c r="S90" s="294">
        <f>IFERROR(SUM($L88:S88)/SUM($L86:S86),0)</f>
        <v>0</v>
      </c>
      <c r="T90" s="294">
        <f>IFERROR(SUM($L88:T88)/SUM($L86:T86),0)</f>
        <v>0</v>
      </c>
      <c r="U90" s="295">
        <f>IFERROR(SUM($L88:U88)/SUM($L86:U86),0)</f>
        <v>0</v>
      </c>
      <c r="V90" s="293">
        <f>IFERROR(SUM($V88:V88)/SUM($V86:V86),0)</f>
        <v>0</v>
      </c>
      <c r="W90" s="294">
        <f>IFERROR(SUM($V88:W88)/SUM($V86:W86),0)</f>
        <v>0</v>
      </c>
      <c r="X90" s="294">
        <f>IFERROR(SUM($V88:X88)/SUM($V86:X86),0)</f>
        <v>0</v>
      </c>
      <c r="Y90" s="294">
        <f>IFERROR(SUM($V88:Y88)/SUM($V86:Y86),0)</f>
        <v>0</v>
      </c>
      <c r="Z90" s="294">
        <f>IFERROR(SUM($V88:Z88)/SUM($V86:Z86),0)</f>
        <v>0</v>
      </c>
      <c r="AA90" s="294">
        <f>IFERROR(SUM($V88:AA88)/SUM($V86:AA86),0)</f>
        <v>0</v>
      </c>
      <c r="AB90" s="294">
        <f>IFERROR(SUM($V88:AB88)/SUM($V86:AB86),0)</f>
        <v>0</v>
      </c>
      <c r="AC90" s="294">
        <f>IFERROR(SUM($V88:AC88)/SUM($V86:AC86),0)</f>
        <v>0</v>
      </c>
      <c r="AD90" s="294">
        <f>IFERROR(SUM($V88:AD88)/SUM($V86:AD86),0)</f>
        <v>0</v>
      </c>
      <c r="AE90" s="294">
        <f>IFERROR(SUM($V88:AE88)/SUM($V86:AE86),0)</f>
        <v>0</v>
      </c>
      <c r="AF90" s="294">
        <f>IFERROR(SUM($V88:AF88)/SUM($V86:AF86),0)</f>
        <v>0</v>
      </c>
      <c r="AG90" s="294">
        <f>IFERROR(SUM($V88:AG88)/SUM($V86:AG86),0)</f>
        <v>0</v>
      </c>
      <c r="AH90" s="294">
        <f>IFERROR(SUM($V88:AH88)/SUM($V86:AH86),0)</f>
        <v>0</v>
      </c>
      <c r="AI90" s="294">
        <f>IFERROR(SUM($V88:AI88)/SUM($V86:AI86),0)</f>
        <v>0</v>
      </c>
      <c r="AJ90" s="294">
        <f>IFERROR(SUM($V88:AJ88)/SUM($V86:AJ86),0)</f>
        <v>0</v>
      </c>
      <c r="AK90" s="294">
        <f>IFERROR(SUM($V88:AK88)/SUM($V86:AK86),0)</f>
        <v>0</v>
      </c>
      <c r="AL90" s="294">
        <f>IFERROR(SUM($V88:AL88)/SUM($V86:AL86),0)</f>
        <v>0</v>
      </c>
      <c r="AM90" s="294">
        <f>IFERROR(SUM($V88:AM88)/SUM($V86:AM86),0)</f>
        <v>0</v>
      </c>
      <c r="AN90" s="294">
        <f>IFERROR(SUM($V88:AN88)/SUM($V86:AN86),0)</f>
        <v>0</v>
      </c>
      <c r="AO90" s="294">
        <f>IFERROR(SUM($V88:AO88)/SUM($V86:AO86),0)</f>
        <v>0</v>
      </c>
      <c r="AP90" s="294">
        <f>IFERROR(SUM($V88:AP88)/SUM($V86:AP86),0)</f>
        <v>0</v>
      </c>
      <c r="AQ90" s="294">
        <f>IFERROR(SUM($V88:AQ88)/SUM($V86:AQ86),0)</f>
        <v>0</v>
      </c>
      <c r="AR90" s="294">
        <f>IFERROR(SUM($V88:AR88)/SUM($V86:AR86),0)</f>
        <v>0</v>
      </c>
      <c r="AS90" s="294">
        <f>IFERROR(SUM($V88:AS88)/SUM($V86:AS86),0)</f>
        <v>0</v>
      </c>
      <c r="AT90" s="294">
        <f>IFERROR(SUM($V88:AT88)/SUM($V86:AT86),0)</f>
        <v>0</v>
      </c>
      <c r="AU90" s="294">
        <f>IFERROR(SUM($V88:AU88)/SUM($V86:AU86),0)</f>
        <v>0</v>
      </c>
      <c r="AV90" s="294">
        <f>IFERROR(SUM($V88:AV88)/SUM($V86:AV86),0)</f>
        <v>0</v>
      </c>
      <c r="AW90" s="294">
        <f>IFERROR(SUM($V88:AW88)/SUM($V86:AW86),0)</f>
        <v>0</v>
      </c>
      <c r="AX90" s="294">
        <f>IFERROR(SUM($V88:AX88)/SUM($V86:AX86),0)</f>
        <v>0</v>
      </c>
      <c r="AY90" s="294">
        <f>IFERROR(SUM($V88:AY88)/SUM($V86:AY86),0)</f>
        <v>0</v>
      </c>
      <c r="AZ90" s="294">
        <f>IFERROR(SUM($V88:AZ88)/SUM($V86:AZ86),0)</f>
        <v>0</v>
      </c>
      <c r="BA90" s="294">
        <f>IFERROR(SUM($V88:BA88)/SUM($V86:BA86),0)</f>
        <v>0</v>
      </c>
      <c r="BB90" s="294">
        <f>IFERROR(SUM($V88:BB88)/SUM($V86:BB86),0)</f>
        <v>0</v>
      </c>
      <c r="BC90" s="294">
        <f>IFERROR(SUM($V88:BC88)/SUM($V86:BC86),0)</f>
        <v>0</v>
      </c>
      <c r="BD90" s="294">
        <f>IFERROR(SUM($V88:BD88)/SUM($V86:BD86),0)</f>
        <v>0</v>
      </c>
      <c r="BE90" s="294">
        <f>IFERROR(SUM($V88:BE88)/SUM($V86:BE86),0)</f>
        <v>0</v>
      </c>
      <c r="BF90" s="294">
        <f>IFERROR(SUM($V88:BF88)/SUM($V86:BF86),0)</f>
        <v>0</v>
      </c>
      <c r="BG90" s="294">
        <f>IFERROR(SUM($V88:BG88)/SUM($V86:BG86),0)</f>
        <v>0</v>
      </c>
      <c r="BH90" s="294">
        <f>IFERROR(SUM($V88:BH88)/SUM($V86:BH86),0)</f>
        <v>0</v>
      </c>
      <c r="BI90" s="294">
        <f>IFERROR(SUM($V88:BI88)/SUM($V86:BI86),0)</f>
        <v>0</v>
      </c>
      <c r="BJ90" s="294">
        <f>IFERROR(SUM($V88:BJ88)/SUM($V86:BJ86),0)</f>
        <v>0</v>
      </c>
      <c r="BK90" s="294">
        <f>IFERROR(SUM($V88:BK88)/SUM($V86:BK86),0)</f>
        <v>0</v>
      </c>
      <c r="BL90" s="294">
        <f>IFERROR(SUM($V88:BL88)/SUM($V86:BL86),0)</f>
        <v>0</v>
      </c>
      <c r="BM90" s="294">
        <f>IFERROR(SUM($V88:BM88)/SUM($V86:BM86),0)</f>
        <v>0</v>
      </c>
      <c r="BN90" s="294">
        <f>IFERROR(SUM($V88:BN88)/SUM($V86:BN86),0)</f>
        <v>0</v>
      </c>
      <c r="BO90" s="294">
        <f>IFERROR(SUM($V88:BO88)/SUM($V86:BO86),0)</f>
        <v>0</v>
      </c>
      <c r="BP90" s="294">
        <f>IFERROR(SUM($V88:BP88)/SUM($V86:BP86),0)</f>
        <v>0</v>
      </c>
      <c r="BQ90" s="294">
        <f>IFERROR(SUM($V88:BQ88)/SUM($V86:BQ86),0)</f>
        <v>0</v>
      </c>
      <c r="BR90" s="294">
        <f>IFERROR(SUM($V88:BR88)/SUM($V86:BR86),0)</f>
        <v>0</v>
      </c>
      <c r="BS90" s="294">
        <f>IFERROR(SUM($V88:BS88)/SUM($V86:BS86),0)</f>
        <v>0</v>
      </c>
      <c r="BT90" s="294">
        <f>IFERROR(SUM($V88:BT88)/SUM($V86:BT86),0)</f>
        <v>0</v>
      </c>
      <c r="BU90" s="294">
        <f>IFERROR(SUM($V88:BU88)/SUM($V86:BU86),0)</f>
        <v>0</v>
      </c>
      <c r="BV90" s="294">
        <f>IFERROR(SUM($V88:BV88)/SUM($V86:BV86),0)</f>
        <v>0</v>
      </c>
      <c r="BW90" s="294">
        <f>IFERROR(SUM($V88:BW88)/SUM($V86:BW86),0)</f>
        <v>0</v>
      </c>
      <c r="BX90" s="294">
        <f>IFERROR(SUM($V88:BX88)/SUM($V86:BX86),0)</f>
        <v>0</v>
      </c>
      <c r="BY90" s="294">
        <f>IFERROR(SUM($V88:BY88)/SUM($V86:BY86),0)</f>
        <v>0</v>
      </c>
      <c r="BZ90" s="294">
        <f>IFERROR(SUM($V88:BZ88)/SUM($V86:BZ86),0)</f>
        <v>0</v>
      </c>
      <c r="CA90" s="294">
        <f>IFERROR(SUM($V88:CA88)/SUM($V86:CA86),0)</f>
        <v>0</v>
      </c>
      <c r="CB90" s="294">
        <f>IFERROR(SUM($V88:CB88)/SUM($V86:CB86),0)</f>
        <v>0</v>
      </c>
      <c r="CC90" s="294">
        <f>IFERROR(SUM($V88:CC88)/SUM($V86:CC86),0)</f>
        <v>0</v>
      </c>
      <c r="CD90" s="294">
        <f>IFERROR(SUM($V88:CD88)/SUM($V86:CD86),0)</f>
        <v>0</v>
      </c>
      <c r="CE90" s="294">
        <f>IFERROR(SUM($V88:CE88)/SUM($V86:CE86),0)</f>
        <v>0</v>
      </c>
      <c r="CF90" s="294">
        <f>IFERROR(SUM($V88:CF88)/SUM($V86:CF86),0)</f>
        <v>0</v>
      </c>
      <c r="CG90" s="294">
        <f>IFERROR(SUM($V88:CG88)/SUM($V86:CG86),0)</f>
        <v>0</v>
      </c>
      <c r="CH90" s="294">
        <f>IFERROR(SUM($V88:CH88)/SUM($V86:CH86),0)</f>
        <v>0</v>
      </c>
      <c r="CI90" s="294">
        <f>IFERROR(SUM($V88:CI88)/SUM($V86:CI86),0)</f>
        <v>0</v>
      </c>
      <c r="CJ90" s="294">
        <f>IFERROR(SUM($V88:CJ88)/SUM($V86:CJ86),0)</f>
        <v>0</v>
      </c>
      <c r="CK90" s="294">
        <f>IFERROR(SUM($V88:CK88)/SUM($V86:CK86),0)</f>
        <v>0</v>
      </c>
      <c r="CL90" s="294">
        <f>IFERROR(SUM($V88:CL88)/SUM($V86:CL86),0)</f>
        <v>0</v>
      </c>
      <c r="CM90" s="294">
        <f>IFERROR(SUM($V88:CM88)/SUM($V86:CM86),0)</f>
        <v>0</v>
      </c>
      <c r="CN90" s="294">
        <f>IFERROR(SUM($V88:CN88)/SUM($V86:CN86),0)</f>
        <v>0</v>
      </c>
      <c r="CO90" s="294">
        <f>IFERROR(SUM($V88:CO88)/SUM($V86:CO86),0)</f>
        <v>0</v>
      </c>
      <c r="CP90" s="294">
        <f>IFERROR(SUM($V88:CP88)/SUM($V86:CP86),0)</f>
        <v>0</v>
      </c>
      <c r="CQ90" s="294">
        <f>IFERROR(SUM($V88:CQ88)/SUM($V86:CQ86),0)</f>
        <v>0</v>
      </c>
      <c r="CR90" s="294">
        <f>IFERROR(SUM($V88:CR88)/SUM($V86:CR86),0)</f>
        <v>0</v>
      </c>
      <c r="CS90" s="294">
        <f>IFERROR(SUM($V88:CS88)/SUM($V86:CS86),0)</f>
        <v>0</v>
      </c>
      <c r="CT90" s="294">
        <f>IFERROR(SUM($V88:CT88)/SUM($V86:CT86),0)</f>
        <v>0</v>
      </c>
      <c r="CU90" s="294">
        <f>IFERROR(SUM($V88:CU88)/SUM($V86:CU86),0)</f>
        <v>0</v>
      </c>
      <c r="CV90" s="294">
        <f>IFERROR(SUM($V88:CV88)/SUM($V86:CV86),0)</f>
        <v>0</v>
      </c>
      <c r="CW90" s="294">
        <f>IFERROR(SUM($V88:CW88)/SUM($V86:CW86),0)</f>
        <v>0</v>
      </c>
      <c r="CX90" s="294">
        <f>IFERROR(SUM($V88:CX88)/SUM($V86:CX86),0)</f>
        <v>0</v>
      </c>
      <c r="CY90" s="294">
        <f>IFERROR(SUM($V88:CY88)/SUM($V86:CY86),0)</f>
        <v>0</v>
      </c>
      <c r="CZ90" s="294">
        <f>IFERROR(SUM($V88:CZ88)/SUM($V86:CZ86),0)</f>
        <v>0</v>
      </c>
      <c r="DA90" s="294">
        <f>IFERROR(SUM($V88:DA88)/SUM($V86:DA86),0)</f>
        <v>0</v>
      </c>
      <c r="DB90" s="294">
        <f>IFERROR(SUM($V88:DB88)/SUM($V86:DB86),0)</f>
        <v>0</v>
      </c>
      <c r="DC90" s="294">
        <f>IFERROR(SUM($V88:DC88)/SUM($V86:DC86),0)</f>
        <v>0</v>
      </c>
      <c r="DD90" s="294">
        <f>IFERROR(SUM($V88:DD88)/SUM($V86:DD86),0)</f>
        <v>0</v>
      </c>
      <c r="DE90" s="294">
        <f>IFERROR(SUM($V88:DE88)/SUM($V86:DE86),0)</f>
        <v>0</v>
      </c>
      <c r="DF90" s="294">
        <f>IFERROR(SUM($V88:DF88)/SUM($V86:DF86),0)</f>
        <v>0</v>
      </c>
      <c r="DG90" s="294">
        <f>IFERROR(SUM($V88:DG88)/SUM($V86:DG86),0)</f>
        <v>0</v>
      </c>
      <c r="DH90" s="294">
        <f>IFERROR(SUM($V88:DH88)/SUM($V86:DH86),0)</f>
        <v>0</v>
      </c>
      <c r="DI90" s="294">
        <f>IFERROR(SUM($V88:DI88)/SUM($V86:DI86),0)</f>
        <v>0</v>
      </c>
      <c r="DJ90" s="294">
        <f>IFERROR(SUM($V88:DJ88)/SUM($V86:DJ86),0)</f>
        <v>0</v>
      </c>
      <c r="DK90" s="294">
        <f>IFERROR(SUM($V88:DK88)/SUM($V86:DK86),0)</f>
        <v>0</v>
      </c>
      <c r="DL90" s="294">
        <f>IFERROR(SUM($V88:DL88)/SUM($V86:DL86),0)</f>
        <v>0</v>
      </c>
      <c r="DM90" s="294">
        <f>IFERROR(SUM($V88:DM88)/SUM($V86:DM86),0)</f>
        <v>0</v>
      </c>
      <c r="DN90" s="294">
        <f>IFERROR(SUM($V88:DN88)/SUM($V86:DN86),0)</f>
        <v>0</v>
      </c>
      <c r="DO90" s="294">
        <f>IFERROR(SUM($V88:DO88)/SUM($V86:DO86),0)</f>
        <v>0</v>
      </c>
      <c r="DP90" s="294">
        <f>IFERROR(SUM($V88:DP88)/SUM($V86:DP86),0)</f>
        <v>0</v>
      </c>
      <c r="DQ90" s="294">
        <f>IFERROR(SUM($V88:DQ88)/SUM($V86:DQ86),0)</f>
        <v>0</v>
      </c>
      <c r="DR90" s="294">
        <f>IFERROR(SUM($V88:DR88)/SUM($V86:DR86),0)</f>
        <v>0</v>
      </c>
      <c r="DS90" s="294">
        <f>IFERROR(SUM($V88:DS88)/SUM($V86:DS86),0)</f>
        <v>0</v>
      </c>
      <c r="DT90" s="294">
        <f>IFERROR(SUM($V88:DT88)/SUM($V86:DT86),0)</f>
        <v>0</v>
      </c>
      <c r="DU90" s="294">
        <f>IFERROR(SUM($V88:DU88)/SUM($V86:DU86),0)</f>
        <v>0</v>
      </c>
      <c r="DV90" s="294">
        <f>IFERROR(SUM($V88:DV88)/SUM($V86:DV86),0)</f>
        <v>0</v>
      </c>
      <c r="DW90" s="294">
        <f>IFERROR(SUM($V88:DW88)/SUM($V86:DW86),0)</f>
        <v>0</v>
      </c>
      <c r="DX90" s="294">
        <f>IFERROR(SUM($V88:DX88)/SUM($V86:DX86),0)</f>
        <v>0</v>
      </c>
      <c r="DY90" s="294">
        <f>IFERROR(SUM($V88:DY88)/SUM($V86:DY86),0)</f>
        <v>0</v>
      </c>
      <c r="DZ90" s="294">
        <f>IFERROR(SUM($V88:DZ88)/SUM($V86:DZ86),0)</f>
        <v>0</v>
      </c>
      <c r="EA90" s="294">
        <f>IFERROR(SUM($V88:EA88)/SUM($V86:EA86),0)</f>
        <v>0</v>
      </c>
      <c r="EB90" s="294">
        <f>IFERROR(SUM($V88:EB88)/SUM($V86:EB86),0)</f>
        <v>0</v>
      </c>
      <c r="EC90" s="294">
        <f>IFERROR(SUM($V88:EC88)/SUM($V86:EC86),0)</f>
        <v>0</v>
      </c>
      <c r="ED90" s="295">
        <f>IFERROR(SUM($V88:ED88)/SUM($V86:ED86),0)</f>
        <v>0</v>
      </c>
    </row>
    <row r="91" spans="2:134" ht="16.05" customHeight="1" x14ac:dyDescent="0.25">
      <c r="B91" s="1042" t="str">
        <f>'B2-规划信息'!AL32</f>
        <v/>
      </c>
      <c r="C91" s="288" t="str">
        <f>IF($B91="","",$B$62)</f>
        <v/>
      </c>
      <c r="D91" s="288" t="str">
        <f>IF($B91="","",VLOOKUP($B91,'B2-规划信息'!$W$28:$Y$47,2,0))</f>
        <v/>
      </c>
      <c r="E91" s="288" t="str">
        <f>IF($B91="","",VLOOKUP($B91,'B2-规划信息'!$W$28:$Y$47,3,0))</f>
        <v/>
      </c>
      <c r="F91" s="239" t="str">
        <f>"签约"&amp;IF(D91="车位","个数","面积")</f>
        <v>签约面积</v>
      </c>
      <c r="G91" s="253" t="s">
        <v>352</v>
      </c>
      <c r="H91" s="991">
        <f>SUMIFS('B4-1销售回款【输入】'!L$4:L$123,'B4-1销售回款【输入】'!$C$4:$C$123,$C91,'B4-1销售回款【输入】'!$D$4:$D$123,$D91,'B4-1销售回款【输入】'!$E$4:$E$123,$E91,'B4-1销售回款【输入】'!$J$4:$J$123,$F91)</f>
        <v>0</v>
      </c>
      <c r="I91" s="278">
        <f>J91-H91</f>
        <v>0</v>
      </c>
      <c r="J91" s="984">
        <f>SUM(V91:ED91)</f>
        <v>0</v>
      </c>
      <c r="K91" s="459">
        <f ca="1">SUM(OFFSET(V91,,,1,MATCH('B1-基本信息'!$C$12,$V$3:$ED$3,1)))</f>
        <v>0</v>
      </c>
      <c r="L91" s="279">
        <f>SUMIF($V$1:$ED$1,L$3,$V91:$ED91)</f>
        <v>0</v>
      </c>
      <c r="M91" s="278">
        <f t="shared" ref="M91:U92" si="1447">SUMIF($V$1:$ED$1,M$3,$V91:$ED91)</f>
        <v>0</v>
      </c>
      <c r="N91" s="278">
        <f t="shared" si="1447"/>
        <v>0</v>
      </c>
      <c r="O91" s="278">
        <f t="shared" si="1447"/>
        <v>0</v>
      </c>
      <c r="P91" s="278">
        <f t="shared" si="1447"/>
        <v>0</v>
      </c>
      <c r="Q91" s="278">
        <f t="shared" si="1447"/>
        <v>0</v>
      </c>
      <c r="R91" s="278">
        <f t="shared" si="1447"/>
        <v>0</v>
      </c>
      <c r="S91" s="278">
        <f t="shared" si="1447"/>
        <v>0</v>
      </c>
      <c r="T91" s="278">
        <f t="shared" si="1447"/>
        <v>0</v>
      </c>
      <c r="U91" s="280">
        <f t="shared" si="1447"/>
        <v>0</v>
      </c>
      <c r="V91" s="281">
        <f>SUMIFS('B4-1销售回款【输入】'!Y$4:Y$123,'B4-1销售回款【输入】'!$C$4:$C$123,$C91,'B4-1销售回款【输入】'!$D$4:$D$123,$D91,'B4-1销售回款【输入】'!$E$4:$E$123,$E91,'B4-1销售回款【输入】'!$J$4:$J$123,$F91)</f>
        <v>0</v>
      </c>
      <c r="W91" s="278">
        <f>SUMIFS('B4-1销售回款【输入】'!Z$4:Z$123,'B4-1销售回款【输入】'!$C$4:$C$123,$C91,'B4-1销售回款【输入】'!$D$4:$D$123,$D91,'B4-1销售回款【输入】'!$E$4:$E$123,$E91,'B4-1销售回款【输入】'!$J$4:$J$123,$F91)</f>
        <v>0</v>
      </c>
      <c r="X91" s="278">
        <f>SUMIFS('B4-1销售回款【输入】'!AA$4:AA$123,'B4-1销售回款【输入】'!$C$4:$C$123,$C91,'B4-1销售回款【输入】'!$D$4:$D$123,$D91,'B4-1销售回款【输入】'!$E$4:$E$123,$E91,'B4-1销售回款【输入】'!$J$4:$J$123,$F91)</f>
        <v>0</v>
      </c>
      <c r="Y91" s="278">
        <f>SUMIFS('B4-1销售回款【输入】'!AB$4:AB$123,'B4-1销售回款【输入】'!$C$4:$C$123,$C91,'B4-1销售回款【输入】'!$D$4:$D$123,$D91,'B4-1销售回款【输入】'!$E$4:$E$123,$E91,'B4-1销售回款【输入】'!$J$4:$J$123,$F91)</f>
        <v>0</v>
      </c>
      <c r="Z91" s="278">
        <f>SUMIFS('B4-1销售回款【输入】'!AC$4:AC$123,'B4-1销售回款【输入】'!$C$4:$C$123,$C91,'B4-1销售回款【输入】'!$D$4:$D$123,$D91,'B4-1销售回款【输入】'!$E$4:$E$123,$E91,'B4-1销售回款【输入】'!$J$4:$J$123,$F91)</f>
        <v>0</v>
      </c>
      <c r="AA91" s="278">
        <f>SUMIFS('B4-1销售回款【输入】'!AD$4:AD$123,'B4-1销售回款【输入】'!$C$4:$C$123,$C91,'B4-1销售回款【输入】'!$D$4:$D$123,$D91,'B4-1销售回款【输入】'!$E$4:$E$123,$E91,'B4-1销售回款【输入】'!$J$4:$J$123,$F91)</f>
        <v>0</v>
      </c>
      <c r="AB91" s="278">
        <f>SUMIFS('B4-1销售回款【输入】'!AE$4:AE$123,'B4-1销售回款【输入】'!$C$4:$C$123,$C91,'B4-1销售回款【输入】'!$D$4:$D$123,$D91,'B4-1销售回款【输入】'!$E$4:$E$123,$E91,'B4-1销售回款【输入】'!$J$4:$J$123,$F91)</f>
        <v>0</v>
      </c>
      <c r="AC91" s="278">
        <f>SUMIFS('B4-1销售回款【输入】'!AF$4:AF$123,'B4-1销售回款【输入】'!$C$4:$C$123,$C91,'B4-1销售回款【输入】'!$D$4:$D$123,$D91,'B4-1销售回款【输入】'!$E$4:$E$123,$E91,'B4-1销售回款【输入】'!$J$4:$J$123,$F91)</f>
        <v>0</v>
      </c>
      <c r="AD91" s="278">
        <f>SUMIFS('B4-1销售回款【输入】'!AG$4:AG$123,'B4-1销售回款【输入】'!$C$4:$C$123,$C91,'B4-1销售回款【输入】'!$D$4:$D$123,$D91,'B4-1销售回款【输入】'!$E$4:$E$123,$E91,'B4-1销售回款【输入】'!$J$4:$J$123,$F91)</f>
        <v>0</v>
      </c>
      <c r="AE91" s="278">
        <f>SUMIFS('B4-1销售回款【输入】'!AH$4:AH$123,'B4-1销售回款【输入】'!$C$4:$C$123,$C91,'B4-1销售回款【输入】'!$D$4:$D$123,$D91,'B4-1销售回款【输入】'!$E$4:$E$123,$E91,'B4-1销售回款【输入】'!$J$4:$J$123,$F91)</f>
        <v>0</v>
      </c>
      <c r="AF91" s="278">
        <f>SUMIFS('B4-1销售回款【输入】'!AI$4:AI$123,'B4-1销售回款【输入】'!$C$4:$C$123,$C91,'B4-1销售回款【输入】'!$D$4:$D$123,$D91,'B4-1销售回款【输入】'!$E$4:$E$123,$E91,'B4-1销售回款【输入】'!$J$4:$J$123,$F91)</f>
        <v>0</v>
      </c>
      <c r="AG91" s="278">
        <f>SUMIFS('B4-1销售回款【输入】'!AJ$4:AJ$123,'B4-1销售回款【输入】'!$C$4:$C$123,$C91,'B4-1销售回款【输入】'!$D$4:$D$123,$D91,'B4-1销售回款【输入】'!$E$4:$E$123,$E91,'B4-1销售回款【输入】'!$J$4:$J$123,$F91)</f>
        <v>0</v>
      </c>
      <c r="AH91" s="278">
        <f>SUMIFS('B4-1销售回款【输入】'!AK$4:AK$123,'B4-1销售回款【输入】'!$C$4:$C$123,$C91,'B4-1销售回款【输入】'!$D$4:$D$123,$D91,'B4-1销售回款【输入】'!$E$4:$E$123,$E91,'B4-1销售回款【输入】'!$J$4:$J$123,$F91)</f>
        <v>0</v>
      </c>
      <c r="AI91" s="278">
        <f>SUMIFS('B4-1销售回款【输入】'!AL$4:AL$123,'B4-1销售回款【输入】'!$C$4:$C$123,$C91,'B4-1销售回款【输入】'!$D$4:$D$123,$D91,'B4-1销售回款【输入】'!$E$4:$E$123,$E91,'B4-1销售回款【输入】'!$J$4:$J$123,$F91)</f>
        <v>0</v>
      </c>
      <c r="AJ91" s="278">
        <f>SUMIFS('B4-1销售回款【输入】'!AM$4:AM$123,'B4-1销售回款【输入】'!$C$4:$C$123,$C91,'B4-1销售回款【输入】'!$D$4:$D$123,$D91,'B4-1销售回款【输入】'!$E$4:$E$123,$E91,'B4-1销售回款【输入】'!$J$4:$J$123,$F91)</f>
        <v>0</v>
      </c>
      <c r="AK91" s="278">
        <f>SUMIFS('B4-1销售回款【输入】'!AN$4:AN$123,'B4-1销售回款【输入】'!$C$4:$C$123,$C91,'B4-1销售回款【输入】'!$D$4:$D$123,$D91,'B4-1销售回款【输入】'!$E$4:$E$123,$E91,'B4-1销售回款【输入】'!$J$4:$J$123,$F91)</f>
        <v>0</v>
      </c>
      <c r="AL91" s="278">
        <f>SUMIFS('B4-1销售回款【输入】'!AO$4:AO$123,'B4-1销售回款【输入】'!$C$4:$C$123,$C91,'B4-1销售回款【输入】'!$D$4:$D$123,$D91,'B4-1销售回款【输入】'!$E$4:$E$123,$E91,'B4-1销售回款【输入】'!$J$4:$J$123,$F91)</f>
        <v>0</v>
      </c>
      <c r="AM91" s="278">
        <f>SUMIFS('B4-1销售回款【输入】'!AP$4:AP$123,'B4-1销售回款【输入】'!$C$4:$C$123,$C91,'B4-1销售回款【输入】'!$D$4:$D$123,$D91,'B4-1销售回款【输入】'!$E$4:$E$123,$E91,'B4-1销售回款【输入】'!$J$4:$J$123,$F91)</f>
        <v>0</v>
      </c>
      <c r="AN91" s="278">
        <f>SUMIFS('B4-1销售回款【输入】'!AQ$4:AQ$123,'B4-1销售回款【输入】'!$C$4:$C$123,$C91,'B4-1销售回款【输入】'!$D$4:$D$123,$D91,'B4-1销售回款【输入】'!$E$4:$E$123,$E91,'B4-1销售回款【输入】'!$J$4:$J$123,$F91)</f>
        <v>0</v>
      </c>
      <c r="AO91" s="278">
        <f>SUMIFS('B4-1销售回款【输入】'!AR$4:AR$123,'B4-1销售回款【输入】'!$C$4:$C$123,$C91,'B4-1销售回款【输入】'!$D$4:$D$123,$D91,'B4-1销售回款【输入】'!$E$4:$E$123,$E91,'B4-1销售回款【输入】'!$J$4:$J$123,$F91)</f>
        <v>0</v>
      </c>
      <c r="AP91" s="278">
        <f>SUMIFS('B4-1销售回款【输入】'!AS$4:AS$123,'B4-1销售回款【输入】'!$C$4:$C$123,$C91,'B4-1销售回款【输入】'!$D$4:$D$123,$D91,'B4-1销售回款【输入】'!$E$4:$E$123,$E91,'B4-1销售回款【输入】'!$J$4:$J$123,$F91)</f>
        <v>0</v>
      </c>
      <c r="AQ91" s="278">
        <f>SUMIFS('B4-1销售回款【输入】'!AT$4:AT$123,'B4-1销售回款【输入】'!$C$4:$C$123,$C91,'B4-1销售回款【输入】'!$D$4:$D$123,$D91,'B4-1销售回款【输入】'!$E$4:$E$123,$E91,'B4-1销售回款【输入】'!$J$4:$J$123,$F91)</f>
        <v>0</v>
      </c>
      <c r="AR91" s="278">
        <f>SUMIFS('B4-1销售回款【输入】'!AU$4:AU$123,'B4-1销售回款【输入】'!$C$4:$C$123,$C91,'B4-1销售回款【输入】'!$D$4:$D$123,$D91,'B4-1销售回款【输入】'!$E$4:$E$123,$E91,'B4-1销售回款【输入】'!$J$4:$J$123,$F91)</f>
        <v>0</v>
      </c>
      <c r="AS91" s="278">
        <f>SUMIFS('B4-1销售回款【输入】'!AV$4:AV$123,'B4-1销售回款【输入】'!$C$4:$C$123,$C91,'B4-1销售回款【输入】'!$D$4:$D$123,$D91,'B4-1销售回款【输入】'!$E$4:$E$123,$E91,'B4-1销售回款【输入】'!$J$4:$J$123,$F91)</f>
        <v>0</v>
      </c>
      <c r="AT91" s="278">
        <f>SUMIFS('B4-1销售回款【输入】'!AW$4:AW$123,'B4-1销售回款【输入】'!$C$4:$C$123,$C91,'B4-1销售回款【输入】'!$D$4:$D$123,$D91,'B4-1销售回款【输入】'!$E$4:$E$123,$E91,'B4-1销售回款【输入】'!$J$4:$J$123,$F91)</f>
        <v>0</v>
      </c>
      <c r="AU91" s="278">
        <f>SUMIFS('B4-1销售回款【输入】'!AX$4:AX$123,'B4-1销售回款【输入】'!$C$4:$C$123,$C91,'B4-1销售回款【输入】'!$D$4:$D$123,$D91,'B4-1销售回款【输入】'!$E$4:$E$123,$E91,'B4-1销售回款【输入】'!$J$4:$J$123,$F91)</f>
        <v>0</v>
      </c>
      <c r="AV91" s="278">
        <f>SUMIFS('B4-1销售回款【输入】'!AY$4:AY$123,'B4-1销售回款【输入】'!$C$4:$C$123,$C91,'B4-1销售回款【输入】'!$D$4:$D$123,$D91,'B4-1销售回款【输入】'!$E$4:$E$123,$E91,'B4-1销售回款【输入】'!$J$4:$J$123,$F91)</f>
        <v>0</v>
      </c>
      <c r="AW91" s="278">
        <f>SUMIFS('B4-1销售回款【输入】'!AZ$4:AZ$123,'B4-1销售回款【输入】'!$C$4:$C$123,$C91,'B4-1销售回款【输入】'!$D$4:$D$123,$D91,'B4-1销售回款【输入】'!$E$4:$E$123,$E91,'B4-1销售回款【输入】'!$J$4:$J$123,$F91)</f>
        <v>0</v>
      </c>
      <c r="AX91" s="278">
        <f>SUMIFS('B4-1销售回款【输入】'!BA$4:BA$123,'B4-1销售回款【输入】'!$C$4:$C$123,$C91,'B4-1销售回款【输入】'!$D$4:$D$123,$D91,'B4-1销售回款【输入】'!$E$4:$E$123,$E91,'B4-1销售回款【输入】'!$J$4:$J$123,$F91)</f>
        <v>0</v>
      </c>
      <c r="AY91" s="278">
        <f>SUMIFS('B4-1销售回款【输入】'!BB$4:BB$123,'B4-1销售回款【输入】'!$C$4:$C$123,$C91,'B4-1销售回款【输入】'!$D$4:$D$123,$D91,'B4-1销售回款【输入】'!$E$4:$E$123,$E91,'B4-1销售回款【输入】'!$J$4:$J$123,$F91)</f>
        <v>0</v>
      </c>
      <c r="AZ91" s="278">
        <f>SUMIFS('B4-1销售回款【输入】'!BC$4:BC$123,'B4-1销售回款【输入】'!$C$4:$C$123,$C91,'B4-1销售回款【输入】'!$D$4:$D$123,$D91,'B4-1销售回款【输入】'!$E$4:$E$123,$E91,'B4-1销售回款【输入】'!$J$4:$J$123,$F91)</f>
        <v>0</v>
      </c>
      <c r="BA91" s="278">
        <f>SUMIFS('B4-1销售回款【输入】'!BD$4:BD$123,'B4-1销售回款【输入】'!$C$4:$C$123,$C91,'B4-1销售回款【输入】'!$D$4:$D$123,$D91,'B4-1销售回款【输入】'!$E$4:$E$123,$E91,'B4-1销售回款【输入】'!$J$4:$J$123,$F91)</f>
        <v>0</v>
      </c>
      <c r="BB91" s="278">
        <f>SUMIFS('B4-1销售回款【输入】'!BE$4:BE$123,'B4-1销售回款【输入】'!$C$4:$C$123,$C91,'B4-1销售回款【输入】'!$D$4:$D$123,$D91,'B4-1销售回款【输入】'!$E$4:$E$123,$E91,'B4-1销售回款【输入】'!$J$4:$J$123,$F91)</f>
        <v>0</v>
      </c>
      <c r="BC91" s="278">
        <f>SUMIFS('B4-1销售回款【输入】'!BF$4:BF$123,'B4-1销售回款【输入】'!$C$4:$C$123,$C91,'B4-1销售回款【输入】'!$D$4:$D$123,$D91,'B4-1销售回款【输入】'!$E$4:$E$123,$E91,'B4-1销售回款【输入】'!$J$4:$J$123,$F91)</f>
        <v>0</v>
      </c>
      <c r="BD91" s="278">
        <f>SUMIFS('B4-1销售回款【输入】'!BG$4:BG$123,'B4-1销售回款【输入】'!$C$4:$C$123,$C91,'B4-1销售回款【输入】'!$D$4:$D$123,$D91,'B4-1销售回款【输入】'!$E$4:$E$123,$E91,'B4-1销售回款【输入】'!$J$4:$J$123,$F91)</f>
        <v>0</v>
      </c>
      <c r="BE91" s="278">
        <f>SUMIFS('B4-1销售回款【输入】'!BH$4:BH$123,'B4-1销售回款【输入】'!$C$4:$C$123,$C91,'B4-1销售回款【输入】'!$D$4:$D$123,$D91,'B4-1销售回款【输入】'!$E$4:$E$123,$E91,'B4-1销售回款【输入】'!$J$4:$J$123,$F91)</f>
        <v>0</v>
      </c>
      <c r="BF91" s="278">
        <f>SUMIFS('B4-1销售回款【输入】'!BI$4:BI$123,'B4-1销售回款【输入】'!$C$4:$C$123,$C91,'B4-1销售回款【输入】'!$D$4:$D$123,$D91,'B4-1销售回款【输入】'!$E$4:$E$123,$E91,'B4-1销售回款【输入】'!$J$4:$J$123,$F91)</f>
        <v>0</v>
      </c>
      <c r="BG91" s="278">
        <f>SUMIFS('B4-1销售回款【输入】'!BJ$4:BJ$123,'B4-1销售回款【输入】'!$C$4:$C$123,$C91,'B4-1销售回款【输入】'!$D$4:$D$123,$D91,'B4-1销售回款【输入】'!$E$4:$E$123,$E91,'B4-1销售回款【输入】'!$J$4:$J$123,$F91)</f>
        <v>0</v>
      </c>
      <c r="BH91" s="278">
        <f>SUMIFS('B4-1销售回款【输入】'!BK$4:BK$123,'B4-1销售回款【输入】'!$C$4:$C$123,$C91,'B4-1销售回款【输入】'!$D$4:$D$123,$D91,'B4-1销售回款【输入】'!$E$4:$E$123,$E91,'B4-1销售回款【输入】'!$J$4:$J$123,$F91)</f>
        <v>0</v>
      </c>
      <c r="BI91" s="278">
        <f>SUMIFS('B4-1销售回款【输入】'!BL$4:BL$123,'B4-1销售回款【输入】'!$C$4:$C$123,$C91,'B4-1销售回款【输入】'!$D$4:$D$123,$D91,'B4-1销售回款【输入】'!$E$4:$E$123,$E91,'B4-1销售回款【输入】'!$J$4:$J$123,$F91)</f>
        <v>0</v>
      </c>
      <c r="BJ91" s="278">
        <f>SUMIFS('B4-1销售回款【输入】'!BM$4:BM$123,'B4-1销售回款【输入】'!$C$4:$C$123,$C91,'B4-1销售回款【输入】'!$D$4:$D$123,$D91,'B4-1销售回款【输入】'!$E$4:$E$123,$E91,'B4-1销售回款【输入】'!$J$4:$J$123,$F91)</f>
        <v>0</v>
      </c>
      <c r="BK91" s="278">
        <f>SUMIFS('B4-1销售回款【输入】'!BN$4:BN$123,'B4-1销售回款【输入】'!$C$4:$C$123,$C91,'B4-1销售回款【输入】'!$D$4:$D$123,$D91,'B4-1销售回款【输入】'!$E$4:$E$123,$E91,'B4-1销售回款【输入】'!$J$4:$J$123,$F91)</f>
        <v>0</v>
      </c>
      <c r="BL91" s="278">
        <f>SUMIFS('B4-1销售回款【输入】'!BO$4:BO$123,'B4-1销售回款【输入】'!$C$4:$C$123,$C91,'B4-1销售回款【输入】'!$D$4:$D$123,$D91,'B4-1销售回款【输入】'!$E$4:$E$123,$E91,'B4-1销售回款【输入】'!$J$4:$J$123,$F91)</f>
        <v>0</v>
      </c>
      <c r="BM91" s="278">
        <f>SUMIFS('B4-1销售回款【输入】'!BP$4:BP$123,'B4-1销售回款【输入】'!$C$4:$C$123,$C91,'B4-1销售回款【输入】'!$D$4:$D$123,$D91,'B4-1销售回款【输入】'!$E$4:$E$123,$E91,'B4-1销售回款【输入】'!$J$4:$J$123,$F91)</f>
        <v>0</v>
      </c>
      <c r="BN91" s="278">
        <f>SUMIFS('B4-1销售回款【输入】'!BQ$4:BQ$123,'B4-1销售回款【输入】'!$C$4:$C$123,$C91,'B4-1销售回款【输入】'!$D$4:$D$123,$D91,'B4-1销售回款【输入】'!$E$4:$E$123,$E91,'B4-1销售回款【输入】'!$J$4:$J$123,$F91)</f>
        <v>0</v>
      </c>
      <c r="BO91" s="278">
        <f>SUMIFS('B4-1销售回款【输入】'!BR$4:BR$123,'B4-1销售回款【输入】'!$C$4:$C$123,$C91,'B4-1销售回款【输入】'!$D$4:$D$123,$D91,'B4-1销售回款【输入】'!$E$4:$E$123,$E91,'B4-1销售回款【输入】'!$J$4:$J$123,$F91)</f>
        <v>0</v>
      </c>
      <c r="BP91" s="278">
        <f>SUMIFS('B4-1销售回款【输入】'!BS$4:BS$123,'B4-1销售回款【输入】'!$C$4:$C$123,$C91,'B4-1销售回款【输入】'!$D$4:$D$123,$D91,'B4-1销售回款【输入】'!$E$4:$E$123,$E91,'B4-1销售回款【输入】'!$J$4:$J$123,$F91)</f>
        <v>0</v>
      </c>
      <c r="BQ91" s="278">
        <f>SUMIFS('B4-1销售回款【输入】'!BT$4:BT$123,'B4-1销售回款【输入】'!$C$4:$C$123,$C91,'B4-1销售回款【输入】'!$D$4:$D$123,$D91,'B4-1销售回款【输入】'!$E$4:$E$123,$E91,'B4-1销售回款【输入】'!$J$4:$J$123,$F91)</f>
        <v>0</v>
      </c>
      <c r="BR91" s="278">
        <f>SUMIFS('B4-1销售回款【输入】'!BU$4:BU$123,'B4-1销售回款【输入】'!$C$4:$C$123,$C91,'B4-1销售回款【输入】'!$D$4:$D$123,$D91,'B4-1销售回款【输入】'!$E$4:$E$123,$E91,'B4-1销售回款【输入】'!$J$4:$J$123,$F91)</f>
        <v>0</v>
      </c>
      <c r="BS91" s="278">
        <f>SUMIFS('B4-1销售回款【输入】'!BV$4:BV$123,'B4-1销售回款【输入】'!$C$4:$C$123,$C91,'B4-1销售回款【输入】'!$D$4:$D$123,$D91,'B4-1销售回款【输入】'!$E$4:$E$123,$E91,'B4-1销售回款【输入】'!$J$4:$J$123,$F91)</f>
        <v>0</v>
      </c>
      <c r="BT91" s="278">
        <f>SUMIFS('B4-1销售回款【输入】'!BW$4:BW$123,'B4-1销售回款【输入】'!$C$4:$C$123,$C91,'B4-1销售回款【输入】'!$D$4:$D$123,$D91,'B4-1销售回款【输入】'!$E$4:$E$123,$E91,'B4-1销售回款【输入】'!$J$4:$J$123,$F91)</f>
        <v>0</v>
      </c>
      <c r="BU91" s="278">
        <f>SUMIFS('B4-1销售回款【输入】'!BX$4:BX$123,'B4-1销售回款【输入】'!$C$4:$C$123,$C91,'B4-1销售回款【输入】'!$D$4:$D$123,$D91,'B4-1销售回款【输入】'!$E$4:$E$123,$E91,'B4-1销售回款【输入】'!$J$4:$J$123,$F91)</f>
        <v>0</v>
      </c>
      <c r="BV91" s="278">
        <f>SUMIFS('B4-1销售回款【输入】'!BY$4:BY$123,'B4-1销售回款【输入】'!$C$4:$C$123,$C91,'B4-1销售回款【输入】'!$D$4:$D$123,$D91,'B4-1销售回款【输入】'!$E$4:$E$123,$E91,'B4-1销售回款【输入】'!$J$4:$J$123,$F91)</f>
        <v>0</v>
      </c>
      <c r="BW91" s="278">
        <f>SUMIFS('B4-1销售回款【输入】'!BZ$4:BZ$123,'B4-1销售回款【输入】'!$C$4:$C$123,$C91,'B4-1销售回款【输入】'!$D$4:$D$123,$D91,'B4-1销售回款【输入】'!$E$4:$E$123,$E91,'B4-1销售回款【输入】'!$J$4:$J$123,$F91)</f>
        <v>0</v>
      </c>
      <c r="BX91" s="278">
        <f>SUMIFS('B4-1销售回款【输入】'!CA$4:CA$123,'B4-1销售回款【输入】'!$C$4:$C$123,$C91,'B4-1销售回款【输入】'!$D$4:$D$123,$D91,'B4-1销售回款【输入】'!$E$4:$E$123,$E91,'B4-1销售回款【输入】'!$J$4:$J$123,$F91)</f>
        <v>0</v>
      </c>
      <c r="BY91" s="278">
        <f>SUMIFS('B4-1销售回款【输入】'!CB$4:CB$123,'B4-1销售回款【输入】'!$C$4:$C$123,$C91,'B4-1销售回款【输入】'!$D$4:$D$123,$D91,'B4-1销售回款【输入】'!$E$4:$E$123,$E91,'B4-1销售回款【输入】'!$J$4:$J$123,$F91)</f>
        <v>0</v>
      </c>
      <c r="BZ91" s="278">
        <f>SUMIFS('B4-1销售回款【输入】'!CC$4:CC$123,'B4-1销售回款【输入】'!$C$4:$C$123,$C91,'B4-1销售回款【输入】'!$D$4:$D$123,$D91,'B4-1销售回款【输入】'!$E$4:$E$123,$E91,'B4-1销售回款【输入】'!$J$4:$J$123,$F91)</f>
        <v>0</v>
      </c>
      <c r="CA91" s="278">
        <f>SUMIFS('B4-1销售回款【输入】'!CD$4:CD$123,'B4-1销售回款【输入】'!$C$4:$C$123,$C91,'B4-1销售回款【输入】'!$D$4:$D$123,$D91,'B4-1销售回款【输入】'!$E$4:$E$123,$E91,'B4-1销售回款【输入】'!$J$4:$J$123,$F91)</f>
        <v>0</v>
      </c>
      <c r="CB91" s="278">
        <f>SUMIFS('B4-1销售回款【输入】'!CE$4:CE$123,'B4-1销售回款【输入】'!$C$4:$C$123,$C91,'B4-1销售回款【输入】'!$D$4:$D$123,$D91,'B4-1销售回款【输入】'!$E$4:$E$123,$E91,'B4-1销售回款【输入】'!$J$4:$J$123,$F91)</f>
        <v>0</v>
      </c>
      <c r="CC91" s="278">
        <f>SUMIFS('B4-1销售回款【输入】'!CF$4:CF$123,'B4-1销售回款【输入】'!$C$4:$C$123,$C91,'B4-1销售回款【输入】'!$D$4:$D$123,$D91,'B4-1销售回款【输入】'!$E$4:$E$123,$E91,'B4-1销售回款【输入】'!$J$4:$J$123,$F91)</f>
        <v>0</v>
      </c>
      <c r="CD91" s="278">
        <f>SUMIFS('B4-1销售回款【输入】'!CG$4:CG$123,'B4-1销售回款【输入】'!$C$4:$C$123,$C91,'B4-1销售回款【输入】'!$D$4:$D$123,$D91,'B4-1销售回款【输入】'!$E$4:$E$123,$E91,'B4-1销售回款【输入】'!$J$4:$J$123,$F91)</f>
        <v>0</v>
      </c>
      <c r="CE91" s="278">
        <f>SUMIFS('B4-1销售回款【输入】'!CH$4:CH$123,'B4-1销售回款【输入】'!$C$4:$C$123,$C91,'B4-1销售回款【输入】'!$D$4:$D$123,$D91,'B4-1销售回款【输入】'!$E$4:$E$123,$E91,'B4-1销售回款【输入】'!$J$4:$J$123,$F91)</f>
        <v>0</v>
      </c>
      <c r="CF91" s="278">
        <f>SUMIFS('B4-1销售回款【输入】'!CI$4:CI$123,'B4-1销售回款【输入】'!$C$4:$C$123,$C91,'B4-1销售回款【输入】'!$D$4:$D$123,$D91,'B4-1销售回款【输入】'!$E$4:$E$123,$E91,'B4-1销售回款【输入】'!$J$4:$J$123,$F91)</f>
        <v>0</v>
      </c>
      <c r="CG91" s="278">
        <f>SUMIFS('B4-1销售回款【输入】'!CJ$4:CJ$123,'B4-1销售回款【输入】'!$C$4:$C$123,$C91,'B4-1销售回款【输入】'!$D$4:$D$123,$D91,'B4-1销售回款【输入】'!$E$4:$E$123,$E91,'B4-1销售回款【输入】'!$J$4:$J$123,$F91)</f>
        <v>0</v>
      </c>
      <c r="CH91" s="278">
        <f>SUMIFS('B4-1销售回款【输入】'!CK$4:CK$123,'B4-1销售回款【输入】'!$C$4:$C$123,$C91,'B4-1销售回款【输入】'!$D$4:$D$123,$D91,'B4-1销售回款【输入】'!$E$4:$E$123,$E91,'B4-1销售回款【输入】'!$J$4:$J$123,$F91)</f>
        <v>0</v>
      </c>
      <c r="CI91" s="278">
        <f>SUMIFS('B4-1销售回款【输入】'!CL$4:CL$123,'B4-1销售回款【输入】'!$C$4:$C$123,$C91,'B4-1销售回款【输入】'!$D$4:$D$123,$D91,'B4-1销售回款【输入】'!$E$4:$E$123,$E91,'B4-1销售回款【输入】'!$J$4:$J$123,$F91)</f>
        <v>0</v>
      </c>
      <c r="CJ91" s="278">
        <f>SUMIFS('B4-1销售回款【输入】'!CM$4:CM$123,'B4-1销售回款【输入】'!$C$4:$C$123,$C91,'B4-1销售回款【输入】'!$D$4:$D$123,$D91,'B4-1销售回款【输入】'!$E$4:$E$123,$E91,'B4-1销售回款【输入】'!$J$4:$J$123,$F91)</f>
        <v>0</v>
      </c>
      <c r="CK91" s="278">
        <f>SUMIFS('B4-1销售回款【输入】'!CN$4:CN$123,'B4-1销售回款【输入】'!$C$4:$C$123,$C91,'B4-1销售回款【输入】'!$D$4:$D$123,$D91,'B4-1销售回款【输入】'!$E$4:$E$123,$E91,'B4-1销售回款【输入】'!$J$4:$J$123,$F91)</f>
        <v>0</v>
      </c>
      <c r="CL91" s="278">
        <f>SUMIFS('B4-1销售回款【输入】'!CO$4:CO$123,'B4-1销售回款【输入】'!$C$4:$C$123,$C91,'B4-1销售回款【输入】'!$D$4:$D$123,$D91,'B4-1销售回款【输入】'!$E$4:$E$123,$E91,'B4-1销售回款【输入】'!$J$4:$J$123,$F91)</f>
        <v>0</v>
      </c>
      <c r="CM91" s="278">
        <f>SUMIFS('B4-1销售回款【输入】'!CP$4:CP$123,'B4-1销售回款【输入】'!$C$4:$C$123,$C91,'B4-1销售回款【输入】'!$D$4:$D$123,$D91,'B4-1销售回款【输入】'!$E$4:$E$123,$E91,'B4-1销售回款【输入】'!$J$4:$J$123,$F91)</f>
        <v>0</v>
      </c>
      <c r="CN91" s="278">
        <f>SUMIFS('B4-1销售回款【输入】'!CQ$4:CQ$123,'B4-1销售回款【输入】'!$C$4:$C$123,$C91,'B4-1销售回款【输入】'!$D$4:$D$123,$D91,'B4-1销售回款【输入】'!$E$4:$E$123,$E91,'B4-1销售回款【输入】'!$J$4:$J$123,$F91)</f>
        <v>0</v>
      </c>
      <c r="CO91" s="278">
        <f>SUMIFS('B4-1销售回款【输入】'!CR$4:CR$123,'B4-1销售回款【输入】'!$C$4:$C$123,$C91,'B4-1销售回款【输入】'!$D$4:$D$123,$D91,'B4-1销售回款【输入】'!$E$4:$E$123,$E91,'B4-1销售回款【输入】'!$J$4:$J$123,$F91)</f>
        <v>0</v>
      </c>
      <c r="CP91" s="278">
        <f>SUMIFS('B4-1销售回款【输入】'!CS$4:CS$123,'B4-1销售回款【输入】'!$C$4:$C$123,$C91,'B4-1销售回款【输入】'!$D$4:$D$123,$D91,'B4-1销售回款【输入】'!$E$4:$E$123,$E91,'B4-1销售回款【输入】'!$J$4:$J$123,$F91)</f>
        <v>0</v>
      </c>
      <c r="CQ91" s="278">
        <f>SUMIFS('B4-1销售回款【输入】'!CT$4:CT$123,'B4-1销售回款【输入】'!$C$4:$C$123,$C91,'B4-1销售回款【输入】'!$D$4:$D$123,$D91,'B4-1销售回款【输入】'!$E$4:$E$123,$E91,'B4-1销售回款【输入】'!$J$4:$J$123,$F91)</f>
        <v>0</v>
      </c>
      <c r="CR91" s="278">
        <f>SUMIFS('B4-1销售回款【输入】'!CU$4:CU$123,'B4-1销售回款【输入】'!$C$4:$C$123,$C91,'B4-1销售回款【输入】'!$D$4:$D$123,$D91,'B4-1销售回款【输入】'!$E$4:$E$123,$E91,'B4-1销售回款【输入】'!$J$4:$J$123,$F91)</f>
        <v>0</v>
      </c>
      <c r="CS91" s="278">
        <f>SUMIFS('B4-1销售回款【输入】'!CV$4:CV$123,'B4-1销售回款【输入】'!$C$4:$C$123,$C91,'B4-1销售回款【输入】'!$D$4:$D$123,$D91,'B4-1销售回款【输入】'!$E$4:$E$123,$E91,'B4-1销售回款【输入】'!$J$4:$J$123,$F91)</f>
        <v>0</v>
      </c>
      <c r="CT91" s="278">
        <f>SUMIFS('B4-1销售回款【输入】'!CW$4:CW$123,'B4-1销售回款【输入】'!$C$4:$C$123,$C91,'B4-1销售回款【输入】'!$D$4:$D$123,$D91,'B4-1销售回款【输入】'!$E$4:$E$123,$E91,'B4-1销售回款【输入】'!$J$4:$J$123,$F91)</f>
        <v>0</v>
      </c>
      <c r="CU91" s="278">
        <f>SUMIFS('B4-1销售回款【输入】'!CX$4:CX$123,'B4-1销售回款【输入】'!$C$4:$C$123,$C91,'B4-1销售回款【输入】'!$D$4:$D$123,$D91,'B4-1销售回款【输入】'!$E$4:$E$123,$E91,'B4-1销售回款【输入】'!$J$4:$J$123,$F91)</f>
        <v>0</v>
      </c>
      <c r="CV91" s="278">
        <f>SUMIFS('B4-1销售回款【输入】'!CY$4:CY$123,'B4-1销售回款【输入】'!$C$4:$C$123,$C91,'B4-1销售回款【输入】'!$D$4:$D$123,$D91,'B4-1销售回款【输入】'!$E$4:$E$123,$E91,'B4-1销售回款【输入】'!$J$4:$J$123,$F91)</f>
        <v>0</v>
      </c>
      <c r="CW91" s="278">
        <f>SUMIFS('B4-1销售回款【输入】'!CZ$4:CZ$123,'B4-1销售回款【输入】'!$C$4:$C$123,$C91,'B4-1销售回款【输入】'!$D$4:$D$123,$D91,'B4-1销售回款【输入】'!$E$4:$E$123,$E91,'B4-1销售回款【输入】'!$J$4:$J$123,$F91)</f>
        <v>0</v>
      </c>
      <c r="CX91" s="278">
        <f>SUMIFS('B4-1销售回款【输入】'!DA$4:DA$123,'B4-1销售回款【输入】'!$C$4:$C$123,$C91,'B4-1销售回款【输入】'!$D$4:$D$123,$D91,'B4-1销售回款【输入】'!$E$4:$E$123,$E91,'B4-1销售回款【输入】'!$J$4:$J$123,$F91)</f>
        <v>0</v>
      </c>
      <c r="CY91" s="278">
        <f>SUMIFS('B4-1销售回款【输入】'!DB$4:DB$123,'B4-1销售回款【输入】'!$C$4:$C$123,$C91,'B4-1销售回款【输入】'!$D$4:$D$123,$D91,'B4-1销售回款【输入】'!$E$4:$E$123,$E91,'B4-1销售回款【输入】'!$J$4:$J$123,$F91)</f>
        <v>0</v>
      </c>
      <c r="CZ91" s="278">
        <f>SUMIFS('B4-1销售回款【输入】'!DC$4:DC$123,'B4-1销售回款【输入】'!$C$4:$C$123,$C91,'B4-1销售回款【输入】'!$D$4:$D$123,$D91,'B4-1销售回款【输入】'!$E$4:$E$123,$E91,'B4-1销售回款【输入】'!$J$4:$J$123,$F91)</f>
        <v>0</v>
      </c>
      <c r="DA91" s="278">
        <f>SUMIFS('B4-1销售回款【输入】'!DD$4:DD$123,'B4-1销售回款【输入】'!$C$4:$C$123,$C91,'B4-1销售回款【输入】'!$D$4:$D$123,$D91,'B4-1销售回款【输入】'!$E$4:$E$123,$E91,'B4-1销售回款【输入】'!$J$4:$J$123,$F91)</f>
        <v>0</v>
      </c>
      <c r="DB91" s="278">
        <f>SUMIFS('B4-1销售回款【输入】'!DE$4:DE$123,'B4-1销售回款【输入】'!$C$4:$C$123,$C91,'B4-1销售回款【输入】'!$D$4:$D$123,$D91,'B4-1销售回款【输入】'!$E$4:$E$123,$E91,'B4-1销售回款【输入】'!$J$4:$J$123,$F91)</f>
        <v>0</v>
      </c>
      <c r="DC91" s="278">
        <f>SUMIFS('B4-1销售回款【输入】'!DF$4:DF$123,'B4-1销售回款【输入】'!$C$4:$C$123,$C91,'B4-1销售回款【输入】'!$D$4:$D$123,$D91,'B4-1销售回款【输入】'!$E$4:$E$123,$E91,'B4-1销售回款【输入】'!$J$4:$J$123,$F91)</f>
        <v>0</v>
      </c>
      <c r="DD91" s="278">
        <f>SUMIFS('B4-1销售回款【输入】'!DG$4:DG$123,'B4-1销售回款【输入】'!$C$4:$C$123,$C91,'B4-1销售回款【输入】'!$D$4:$D$123,$D91,'B4-1销售回款【输入】'!$E$4:$E$123,$E91,'B4-1销售回款【输入】'!$J$4:$J$123,$F91)</f>
        <v>0</v>
      </c>
      <c r="DE91" s="278">
        <f>SUMIFS('B4-1销售回款【输入】'!DH$4:DH$123,'B4-1销售回款【输入】'!$C$4:$C$123,$C91,'B4-1销售回款【输入】'!$D$4:$D$123,$D91,'B4-1销售回款【输入】'!$E$4:$E$123,$E91,'B4-1销售回款【输入】'!$J$4:$J$123,$F91)</f>
        <v>0</v>
      </c>
      <c r="DF91" s="278">
        <f>SUMIFS('B4-1销售回款【输入】'!DI$4:DI$123,'B4-1销售回款【输入】'!$C$4:$C$123,$C91,'B4-1销售回款【输入】'!$D$4:$D$123,$D91,'B4-1销售回款【输入】'!$E$4:$E$123,$E91,'B4-1销售回款【输入】'!$J$4:$J$123,$F91)</f>
        <v>0</v>
      </c>
      <c r="DG91" s="278">
        <f>SUMIFS('B4-1销售回款【输入】'!DJ$4:DJ$123,'B4-1销售回款【输入】'!$C$4:$C$123,$C91,'B4-1销售回款【输入】'!$D$4:$D$123,$D91,'B4-1销售回款【输入】'!$E$4:$E$123,$E91,'B4-1销售回款【输入】'!$J$4:$J$123,$F91)</f>
        <v>0</v>
      </c>
      <c r="DH91" s="278">
        <f>SUMIFS('B4-1销售回款【输入】'!DK$4:DK$123,'B4-1销售回款【输入】'!$C$4:$C$123,$C91,'B4-1销售回款【输入】'!$D$4:$D$123,$D91,'B4-1销售回款【输入】'!$E$4:$E$123,$E91,'B4-1销售回款【输入】'!$J$4:$J$123,$F91)</f>
        <v>0</v>
      </c>
      <c r="DI91" s="278">
        <f>SUMIFS('B4-1销售回款【输入】'!DL$4:DL$123,'B4-1销售回款【输入】'!$C$4:$C$123,$C91,'B4-1销售回款【输入】'!$D$4:$D$123,$D91,'B4-1销售回款【输入】'!$E$4:$E$123,$E91,'B4-1销售回款【输入】'!$J$4:$J$123,$F91)</f>
        <v>0</v>
      </c>
      <c r="DJ91" s="278">
        <f>SUMIFS('B4-1销售回款【输入】'!DM$4:DM$123,'B4-1销售回款【输入】'!$C$4:$C$123,$C91,'B4-1销售回款【输入】'!$D$4:$D$123,$D91,'B4-1销售回款【输入】'!$E$4:$E$123,$E91,'B4-1销售回款【输入】'!$J$4:$J$123,$F91)</f>
        <v>0</v>
      </c>
      <c r="DK91" s="278">
        <f>SUMIFS('B4-1销售回款【输入】'!DN$4:DN$123,'B4-1销售回款【输入】'!$C$4:$C$123,$C91,'B4-1销售回款【输入】'!$D$4:$D$123,$D91,'B4-1销售回款【输入】'!$E$4:$E$123,$E91,'B4-1销售回款【输入】'!$J$4:$J$123,$F91)</f>
        <v>0</v>
      </c>
      <c r="DL91" s="278">
        <f>SUMIFS('B4-1销售回款【输入】'!DO$4:DO$123,'B4-1销售回款【输入】'!$C$4:$C$123,$C91,'B4-1销售回款【输入】'!$D$4:$D$123,$D91,'B4-1销售回款【输入】'!$E$4:$E$123,$E91,'B4-1销售回款【输入】'!$J$4:$J$123,$F91)</f>
        <v>0</v>
      </c>
      <c r="DM91" s="278">
        <f>SUMIFS('B4-1销售回款【输入】'!DP$4:DP$123,'B4-1销售回款【输入】'!$C$4:$C$123,$C91,'B4-1销售回款【输入】'!$D$4:$D$123,$D91,'B4-1销售回款【输入】'!$E$4:$E$123,$E91,'B4-1销售回款【输入】'!$J$4:$J$123,$F91)</f>
        <v>0</v>
      </c>
      <c r="DN91" s="278">
        <f>SUMIFS('B4-1销售回款【输入】'!DQ$4:DQ$123,'B4-1销售回款【输入】'!$C$4:$C$123,$C91,'B4-1销售回款【输入】'!$D$4:$D$123,$D91,'B4-1销售回款【输入】'!$E$4:$E$123,$E91,'B4-1销售回款【输入】'!$J$4:$J$123,$F91)</f>
        <v>0</v>
      </c>
      <c r="DO91" s="278">
        <f>SUMIFS('B4-1销售回款【输入】'!DR$4:DR$123,'B4-1销售回款【输入】'!$C$4:$C$123,$C91,'B4-1销售回款【输入】'!$D$4:$D$123,$D91,'B4-1销售回款【输入】'!$E$4:$E$123,$E91,'B4-1销售回款【输入】'!$J$4:$J$123,$F91)</f>
        <v>0</v>
      </c>
      <c r="DP91" s="278">
        <f>SUMIFS('B4-1销售回款【输入】'!DS$4:DS$123,'B4-1销售回款【输入】'!$C$4:$C$123,$C91,'B4-1销售回款【输入】'!$D$4:$D$123,$D91,'B4-1销售回款【输入】'!$E$4:$E$123,$E91,'B4-1销售回款【输入】'!$J$4:$J$123,$F91)</f>
        <v>0</v>
      </c>
      <c r="DQ91" s="278">
        <f>SUMIFS('B4-1销售回款【输入】'!DT$4:DT$123,'B4-1销售回款【输入】'!$C$4:$C$123,$C91,'B4-1销售回款【输入】'!$D$4:$D$123,$D91,'B4-1销售回款【输入】'!$E$4:$E$123,$E91,'B4-1销售回款【输入】'!$J$4:$J$123,$F91)</f>
        <v>0</v>
      </c>
      <c r="DR91" s="278">
        <f>SUMIFS('B4-1销售回款【输入】'!DU$4:DU$123,'B4-1销售回款【输入】'!$C$4:$C$123,$C91,'B4-1销售回款【输入】'!$D$4:$D$123,$D91,'B4-1销售回款【输入】'!$E$4:$E$123,$E91,'B4-1销售回款【输入】'!$J$4:$J$123,$F91)</f>
        <v>0</v>
      </c>
      <c r="DS91" s="278">
        <f>SUMIFS('B4-1销售回款【输入】'!DV$4:DV$123,'B4-1销售回款【输入】'!$C$4:$C$123,$C91,'B4-1销售回款【输入】'!$D$4:$D$123,$D91,'B4-1销售回款【输入】'!$E$4:$E$123,$E91,'B4-1销售回款【输入】'!$J$4:$J$123,$F91)</f>
        <v>0</v>
      </c>
      <c r="DT91" s="278">
        <f>SUMIFS('B4-1销售回款【输入】'!DW$4:DW$123,'B4-1销售回款【输入】'!$C$4:$C$123,$C91,'B4-1销售回款【输入】'!$D$4:$D$123,$D91,'B4-1销售回款【输入】'!$E$4:$E$123,$E91,'B4-1销售回款【输入】'!$J$4:$J$123,$F91)</f>
        <v>0</v>
      </c>
      <c r="DU91" s="278">
        <f>SUMIFS('B4-1销售回款【输入】'!DX$4:DX$123,'B4-1销售回款【输入】'!$C$4:$C$123,$C91,'B4-1销售回款【输入】'!$D$4:$D$123,$D91,'B4-1销售回款【输入】'!$E$4:$E$123,$E91,'B4-1销售回款【输入】'!$J$4:$J$123,$F91)</f>
        <v>0</v>
      </c>
      <c r="DV91" s="278">
        <f>SUMIFS('B4-1销售回款【输入】'!DY$4:DY$123,'B4-1销售回款【输入】'!$C$4:$C$123,$C91,'B4-1销售回款【输入】'!$D$4:$D$123,$D91,'B4-1销售回款【输入】'!$E$4:$E$123,$E91,'B4-1销售回款【输入】'!$J$4:$J$123,$F91)</f>
        <v>0</v>
      </c>
      <c r="DW91" s="278">
        <f>SUMIFS('B4-1销售回款【输入】'!DZ$4:DZ$123,'B4-1销售回款【输入】'!$C$4:$C$123,$C91,'B4-1销售回款【输入】'!$D$4:$D$123,$D91,'B4-1销售回款【输入】'!$E$4:$E$123,$E91,'B4-1销售回款【输入】'!$J$4:$J$123,$F91)</f>
        <v>0</v>
      </c>
      <c r="DX91" s="278">
        <f>SUMIFS('B4-1销售回款【输入】'!EA$4:EA$123,'B4-1销售回款【输入】'!$C$4:$C$123,$C91,'B4-1销售回款【输入】'!$D$4:$D$123,$D91,'B4-1销售回款【输入】'!$E$4:$E$123,$E91,'B4-1销售回款【输入】'!$J$4:$J$123,$F91)</f>
        <v>0</v>
      </c>
      <c r="DY91" s="278">
        <f>SUMIFS('B4-1销售回款【输入】'!EB$4:EB$123,'B4-1销售回款【输入】'!$C$4:$C$123,$C91,'B4-1销售回款【输入】'!$D$4:$D$123,$D91,'B4-1销售回款【输入】'!$E$4:$E$123,$E91,'B4-1销售回款【输入】'!$J$4:$J$123,$F91)</f>
        <v>0</v>
      </c>
      <c r="DZ91" s="278">
        <f>SUMIFS('B4-1销售回款【输入】'!EC$4:EC$123,'B4-1销售回款【输入】'!$C$4:$C$123,$C91,'B4-1销售回款【输入】'!$D$4:$D$123,$D91,'B4-1销售回款【输入】'!$E$4:$E$123,$E91,'B4-1销售回款【输入】'!$J$4:$J$123,$F91)</f>
        <v>0</v>
      </c>
      <c r="EA91" s="278">
        <f>SUMIFS('B4-1销售回款【输入】'!ED$4:ED$123,'B4-1销售回款【输入】'!$C$4:$C$123,$C91,'B4-1销售回款【输入】'!$D$4:$D$123,$D91,'B4-1销售回款【输入】'!$E$4:$E$123,$E91,'B4-1销售回款【输入】'!$J$4:$J$123,$F91)</f>
        <v>0</v>
      </c>
      <c r="EB91" s="278">
        <f>SUMIFS('B4-1销售回款【输入】'!EE$4:EE$123,'B4-1销售回款【输入】'!$C$4:$C$123,$C91,'B4-1销售回款【输入】'!$D$4:$D$123,$D91,'B4-1销售回款【输入】'!$E$4:$E$123,$E91,'B4-1销售回款【输入】'!$J$4:$J$123,$F91)</f>
        <v>0</v>
      </c>
      <c r="EC91" s="278">
        <f>SUMIFS('B4-1销售回款【输入】'!EF$4:EF$123,'B4-1销售回款【输入】'!$C$4:$C$123,$C91,'B4-1销售回款【输入】'!$D$4:$D$123,$D91,'B4-1销售回款【输入】'!$E$4:$E$123,$E91,'B4-1销售回款【输入】'!$J$4:$J$123,$F91)</f>
        <v>0</v>
      </c>
      <c r="ED91" s="280">
        <f>SUMIFS('B4-1销售回款【输入】'!EG$4:EG$123,'B4-1销售回款【输入】'!$C$4:$C$123,$C91,'B4-1销售回款【输入】'!$D$4:$D$123,$D91,'B4-1销售回款【输入】'!$E$4:$E$123,$E91,'B4-1销售回款【输入】'!$J$4:$J$123,$F91)</f>
        <v>0</v>
      </c>
    </row>
    <row r="92" spans="2:134" ht="16.05" customHeight="1" x14ac:dyDescent="0.25">
      <c r="B92" s="1043" t="str">
        <f>B91</f>
        <v/>
      </c>
      <c r="C92" s="159" t="str">
        <f>C91</f>
        <v/>
      </c>
      <c r="D92" s="159" t="str">
        <f t="shared" si="1196"/>
        <v/>
      </c>
      <c r="E92" s="159" t="str">
        <f t="shared" si="1196"/>
        <v/>
      </c>
      <c r="F92" s="149" t="s">
        <v>347</v>
      </c>
      <c r="G92" s="171" t="s">
        <v>353</v>
      </c>
      <c r="H92" s="992">
        <f>SUMIFS('B4-1销售回款【输入】'!L$4:L$123,'B4-1销售回款【输入】'!$C$4:$C$123,$C92,'B4-1销售回款【输入】'!$D$4:$D$123,$D92,'B4-1销售回款【输入】'!$E$4:$E$123,$E92,'B4-1销售回款【输入】'!$J$4:$J$123,$F92)</f>
        <v>0</v>
      </c>
      <c r="I92" s="282">
        <f t="shared" ref="I92:I94" si="1448">J92-H92</f>
        <v>0</v>
      </c>
      <c r="J92" s="985">
        <f>SUM(V92:ED92)</f>
        <v>0</v>
      </c>
      <c r="K92" s="460">
        <f ca="1">SUM(OFFSET(V92,,,1,MATCH('B1-基本信息'!$C$12,$V$3:$ED$3,1)))</f>
        <v>0</v>
      </c>
      <c r="L92" s="283">
        <f t="shared" ref="L92" si="1449">SUMIF($V$1:$ED$1,L$3,$V92:$ED92)</f>
        <v>0</v>
      </c>
      <c r="M92" s="282">
        <f t="shared" si="1447"/>
        <v>0</v>
      </c>
      <c r="N92" s="282">
        <f t="shared" si="1447"/>
        <v>0</v>
      </c>
      <c r="O92" s="282">
        <f t="shared" si="1447"/>
        <v>0</v>
      </c>
      <c r="P92" s="282">
        <f t="shared" si="1447"/>
        <v>0</v>
      </c>
      <c r="Q92" s="282">
        <f t="shared" si="1447"/>
        <v>0</v>
      </c>
      <c r="R92" s="282">
        <f t="shared" si="1447"/>
        <v>0</v>
      </c>
      <c r="S92" s="282">
        <f t="shared" si="1447"/>
        <v>0</v>
      </c>
      <c r="T92" s="282">
        <f t="shared" si="1447"/>
        <v>0</v>
      </c>
      <c r="U92" s="284">
        <f t="shared" si="1447"/>
        <v>0</v>
      </c>
      <c r="V92" s="285">
        <f>SUMIFS('B4-1销售回款【输入】'!Y$4:Y$123,'B4-1销售回款【输入】'!$C$4:$C$123,$C92,'B4-1销售回款【输入】'!$D$4:$D$123,$D92,'B4-1销售回款【输入】'!$E$4:$E$123,$E92,'B4-1销售回款【输入】'!$J$4:$J$123,$F92)</f>
        <v>0</v>
      </c>
      <c r="W92" s="282">
        <f>SUMIFS('B4-1销售回款【输入】'!Z$4:Z$123,'B4-1销售回款【输入】'!$C$4:$C$123,$C92,'B4-1销售回款【输入】'!$D$4:$D$123,$D92,'B4-1销售回款【输入】'!$E$4:$E$123,$E92,'B4-1销售回款【输入】'!$J$4:$J$123,$F92)</f>
        <v>0</v>
      </c>
      <c r="X92" s="282">
        <f>SUMIFS('B4-1销售回款【输入】'!AA$4:AA$123,'B4-1销售回款【输入】'!$C$4:$C$123,$C92,'B4-1销售回款【输入】'!$D$4:$D$123,$D92,'B4-1销售回款【输入】'!$E$4:$E$123,$E92,'B4-1销售回款【输入】'!$J$4:$J$123,$F92)</f>
        <v>0</v>
      </c>
      <c r="Y92" s="282">
        <f>SUMIFS('B4-1销售回款【输入】'!AB$4:AB$123,'B4-1销售回款【输入】'!$C$4:$C$123,$C92,'B4-1销售回款【输入】'!$D$4:$D$123,$D92,'B4-1销售回款【输入】'!$E$4:$E$123,$E92,'B4-1销售回款【输入】'!$J$4:$J$123,$F92)</f>
        <v>0</v>
      </c>
      <c r="Z92" s="282">
        <f>SUMIFS('B4-1销售回款【输入】'!AC$4:AC$123,'B4-1销售回款【输入】'!$C$4:$C$123,$C92,'B4-1销售回款【输入】'!$D$4:$D$123,$D92,'B4-1销售回款【输入】'!$E$4:$E$123,$E92,'B4-1销售回款【输入】'!$J$4:$J$123,$F92)</f>
        <v>0</v>
      </c>
      <c r="AA92" s="282">
        <f>SUMIFS('B4-1销售回款【输入】'!AD$4:AD$123,'B4-1销售回款【输入】'!$C$4:$C$123,$C92,'B4-1销售回款【输入】'!$D$4:$D$123,$D92,'B4-1销售回款【输入】'!$E$4:$E$123,$E92,'B4-1销售回款【输入】'!$J$4:$J$123,$F92)</f>
        <v>0</v>
      </c>
      <c r="AB92" s="282">
        <f>SUMIFS('B4-1销售回款【输入】'!AE$4:AE$123,'B4-1销售回款【输入】'!$C$4:$C$123,$C92,'B4-1销售回款【输入】'!$D$4:$D$123,$D92,'B4-1销售回款【输入】'!$E$4:$E$123,$E92,'B4-1销售回款【输入】'!$J$4:$J$123,$F92)</f>
        <v>0</v>
      </c>
      <c r="AC92" s="282">
        <f>SUMIFS('B4-1销售回款【输入】'!AF$4:AF$123,'B4-1销售回款【输入】'!$C$4:$C$123,$C92,'B4-1销售回款【输入】'!$D$4:$D$123,$D92,'B4-1销售回款【输入】'!$E$4:$E$123,$E92,'B4-1销售回款【输入】'!$J$4:$J$123,$F92)</f>
        <v>0</v>
      </c>
      <c r="AD92" s="282">
        <f>SUMIFS('B4-1销售回款【输入】'!AG$4:AG$123,'B4-1销售回款【输入】'!$C$4:$C$123,$C92,'B4-1销售回款【输入】'!$D$4:$D$123,$D92,'B4-1销售回款【输入】'!$E$4:$E$123,$E92,'B4-1销售回款【输入】'!$J$4:$J$123,$F92)</f>
        <v>0</v>
      </c>
      <c r="AE92" s="282">
        <f>SUMIFS('B4-1销售回款【输入】'!AH$4:AH$123,'B4-1销售回款【输入】'!$C$4:$C$123,$C92,'B4-1销售回款【输入】'!$D$4:$D$123,$D92,'B4-1销售回款【输入】'!$E$4:$E$123,$E92,'B4-1销售回款【输入】'!$J$4:$J$123,$F92)</f>
        <v>0</v>
      </c>
      <c r="AF92" s="282">
        <f>SUMIFS('B4-1销售回款【输入】'!AI$4:AI$123,'B4-1销售回款【输入】'!$C$4:$C$123,$C92,'B4-1销售回款【输入】'!$D$4:$D$123,$D92,'B4-1销售回款【输入】'!$E$4:$E$123,$E92,'B4-1销售回款【输入】'!$J$4:$J$123,$F92)</f>
        <v>0</v>
      </c>
      <c r="AG92" s="282">
        <f>SUMIFS('B4-1销售回款【输入】'!AJ$4:AJ$123,'B4-1销售回款【输入】'!$C$4:$C$123,$C92,'B4-1销售回款【输入】'!$D$4:$D$123,$D92,'B4-1销售回款【输入】'!$E$4:$E$123,$E92,'B4-1销售回款【输入】'!$J$4:$J$123,$F92)</f>
        <v>0</v>
      </c>
      <c r="AH92" s="282">
        <f>SUMIFS('B4-1销售回款【输入】'!AK$4:AK$123,'B4-1销售回款【输入】'!$C$4:$C$123,$C92,'B4-1销售回款【输入】'!$D$4:$D$123,$D92,'B4-1销售回款【输入】'!$E$4:$E$123,$E92,'B4-1销售回款【输入】'!$J$4:$J$123,$F92)</f>
        <v>0</v>
      </c>
      <c r="AI92" s="282">
        <f>SUMIFS('B4-1销售回款【输入】'!AL$4:AL$123,'B4-1销售回款【输入】'!$C$4:$C$123,$C92,'B4-1销售回款【输入】'!$D$4:$D$123,$D92,'B4-1销售回款【输入】'!$E$4:$E$123,$E92,'B4-1销售回款【输入】'!$J$4:$J$123,$F92)</f>
        <v>0</v>
      </c>
      <c r="AJ92" s="282">
        <f>SUMIFS('B4-1销售回款【输入】'!AM$4:AM$123,'B4-1销售回款【输入】'!$C$4:$C$123,$C92,'B4-1销售回款【输入】'!$D$4:$D$123,$D92,'B4-1销售回款【输入】'!$E$4:$E$123,$E92,'B4-1销售回款【输入】'!$J$4:$J$123,$F92)</f>
        <v>0</v>
      </c>
      <c r="AK92" s="282">
        <f>SUMIFS('B4-1销售回款【输入】'!AN$4:AN$123,'B4-1销售回款【输入】'!$C$4:$C$123,$C92,'B4-1销售回款【输入】'!$D$4:$D$123,$D92,'B4-1销售回款【输入】'!$E$4:$E$123,$E92,'B4-1销售回款【输入】'!$J$4:$J$123,$F92)</f>
        <v>0</v>
      </c>
      <c r="AL92" s="282">
        <f>SUMIFS('B4-1销售回款【输入】'!AO$4:AO$123,'B4-1销售回款【输入】'!$C$4:$C$123,$C92,'B4-1销售回款【输入】'!$D$4:$D$123,$D92,'B4-1销售回款【输入】'!$E$4:$E$123,$E92,'B4-1销售回款【输入】'!$J$4:$J$123,$F92)</f>
        <v>0</v>
      </c>
      <c r="AM92" s="282">
        <f>SUMIFS('B4-1销售回款【输入】'!AP$4:AP$123,'B4-1销售回款【输入】'!$C$4:$C$123,$C92,'B4-1销售回款【输入】'!$D$4:$D$123,$D92,'B4-1销售回款【输入】'!$E$4:$E$123,$E92,'B4-1销售回款【输入】'!$J$4:$J$123,$F92)</f>
        <v>0</v>
      </c>
      <c r="AN92" s="282">
        <f>SUMIFS('B4-1销售回款【输入】'!AQ$4:AQ$123,'B4-1销售回款【输入】'!$C$4:$C$123,$C92,'B4-1销售回款【输入】'!$D$4:$D$123,$D92,'B4-1销售回款【输入】'!$E$4:$E$123,$E92,'B4-1销售回款【输入】'!$J$4:$J$123,$F92)</f>
        <v>0</v>
      </c>
      <c r="AO92" s="282">
        <f>SUMIFS('B4-1销售回款【输入】'!AR$4:AR$123,'B4-1销售回款【输入】'!$C$4:$C$123,$C92,'B4-1销售回款【输入】'!$D$4:$D$123,$D92,'B4-1销售回款【输入】'!$E$4:$E$123,$E92,'B4-1销售回款【输入】'!$J$4:$J$123,$F92)</f>
        <v>0</v>
      </c>
      <c r="AP92" s="282">
        <f>SUMIFS('B4-1销售回款【输入】'!AS$4:AS$123,'B4-1销售回款【输入】'!$C$4:$C$123,$C92,'B4-1销售回款【输入】'!$D$4:$D$123,$D92,'B4-1销售回款【输入】'!$E$4:$E$123,$E92,'B4-1销售回款【输入】'!$J$4:$J$123,$F92)</f>
        <v>0</v>
      </c>
      <c r="AQ92" s="282">
        <f>SUMIFS('B4-1销售回款【输入】'!AT$4:AT$123,'B4-1销售回款【输入】'!$C$4:$C$123,$C92,'B4-1销售回款【输入】'!$D$4:$D$123,$D92,'B4-1销售回款【输入】'!$E$4:$E$123,$E92,'B4-1销售回款【输入】'!$J$4:$J$123,$F92)</f>
        <v>0</v>
      </c>
      <c r="AR92" s="282">
        <f>SUMIFS('B4-1销售回款【输入】'!AU$4:AU$123,'B4-1销售回款【输入】'!$C$4:$C$123,$C92,'B4-1销售回款【输入】'!$D$4:$D$123,$D92,'B4-1销售回款【输入】'!$E$4:$E$123,$E92,'B4-1销售回款【输入】'!$J$4:$J$123,$F92)</f>
        <v>0</v>
      </c>
      <c r="AS92" s="282">
        <f>SUMIFS('B4-1销售回款【输入】'!AV$4:AV$123,'B4-1销售回款【输入】'!$C$4:$C$123,$C92,'B4-1销售回款【输入】'!$D$4:$D$123,$D92,'B4-1销售回款【输入】'!$E$4:$E$123,$E92,'B4-1销售回款【输入】'!$J$4:$J$123,$F92)</f>
        <v>0</v>
      </c>
      <c r="AT92" s="282">
        <f>SUMIFS('B4-1销售回款【输入】'!AW$4:AW$123,'B4-1销售回款【输入】'!$C$4:$C$123,$C92,'B4-1销售回款【输入】'!$D$4:$D$123,$D92,'B4-1销售回款【输入】'!$E$4:$E$123,$E92,'B4-1销售回款【输入】'!$J$4:$J$123,$F92)</f>
        <v>0</v>
      </c>
      <c r="AU92" s="282">
        <f>SUMIFS('B4-1销售回款【输入】'!AX$4:AX$123,'B4-1销售回款【输入】'!$C$4:$C$123,$C92,'B4-1销售回款【输入】'!$D$4:$D$123,$D92,'B4-1销售回款【输入】'!$E$4:$E$123,$E92,'B4-1销售回款【输入】'!$J$4:$J$123,$F92)</f>
        <v>0</v>
      </c>
      <c r="AV92" s="282">
        <f>SUMIFS('B4-1销售回款【输入】'!AY$4:AY$123,'B4-1销售回款【输入】'!$C$4:$C$123,$C92,'B4-1销售回款【输入】'!$D$4:$D$123,$D92,'B4-1销售回款【输入】'!$E$4:$E$123,$E92,'B4-1销售回款【输入】'!$J$4:$J$123,$F92)</f>
        <v>0</v>
      </c>
      <c r="AW92" s="282">
        <f>SUMIFS('B4-1销售回款【输入】'!AZ$4:AZ$123,'B4-1销售回款【输入】'!$C$4:$C$123,$C92,'B4-1销售回款【输入】'!$D$4:$D$123,$D92,'B4-1销售回款【输入】'!$E$4:$E$123,$E92,'B4-1销售回款【输入】'!$J$4:$J$123,$F92)</f>
        <v>0</v>
      </c>
      <c r="AX92" s="282">
        <f>SUMIFS('B4-1销售回款【输入】'!BA$4:BA$123,'B4-1销售回款【输入】'!$C$4:$C$123,$C92,'B4-1销售回款【输入】'!$D$4:$D$123,$D92,'B4-1销售回款【输入】'!$E$4:$E$123,$E92,'B4-1销售回款【输入】'!$J$4:$J$123,$F92)</f>
        <v>0</v>
      </c>
      <c r="AY92" s="282">
        <f>SUMIFS('B4-1销售回款【输入】'!BB$4:BB$123,'B4-1销售回款【输入】'!$C$4:$C$123,$C92,'B4-1销售回款【输入】'!$D$4:$D$123,$D92,'B4-1销售回款【输入】'!$E$4:$E$123,$E92,'B4-1销售回款【输入】'!$J$4:$J$123,$F92)</f>
        <v>0</v>
      </c>
      <c r="AZ92" s="282">
        <f>SUMIFS('B4-1销售回款【输入】'!BC$4:BC$123,'B4-1销售回款【输入】'!$C$4:$C$123,$C92,'B4-1销售回款【输入】'!$D$4:$D$123,$D92,'B4-1销售回款【输入】'!$E$4:$E$123,$E92,'B4-1销售回款【输入】'!$J$4:$J$123,$F92)</f>
        <v>0</v>
      </c>
      <c r="BA92" s="282">
        <f>SUMIFS('B4-1销售回款【输入】'!BD$4:BD$123,'B4-1销售回款【输入】'!$C$4:$C$123,$C92,'B4-1销售回款【输入】'!$D$4:$D$123,$D92,'B4-1销售回款【输入】'!$E$4:$E$123,$E92,'B4-1销售回款【输入】'!$J$4:$J$123,$F92)</f>
        <v>0</v>
      </c>
      <c r="BB92" s="282">
        <f>SUMIFS('B4-1销售回款【输入】'!BE$4:BE$123,'B4-1销售回款【输入】'!$C$4:$C$123,$C92,'B4-1销售回款【输入】'!$D$4:$D$123,$D92,'B4-1销售回款【输入】'!$E$4:$E$123,$E92,'B4-1销售回款【输入】'!$J$4:$J$123,$F92)</f>
        <v>0</v>
      </c>
      <c r="BC92" s="282">
        <f>SUMIFS('B4-1销售回款【输入】'!BF$4:BF$123,'B4-1销售回款【输入】'!$C$4:$C$123,$C92,'B4-1销售回款【输入】'!$D$4:$D$123,$D92,'B4-1销售回款【输入】'!$E$4:$E$123,$E92,'B4-1销售回款【输入】'!$J$4:$J$123,$F92)</f>
        <v>0</v>
      </c>
      <c r="BD92" s="282">
        <f>SUMIFS('B4-1销售回款【输入】'!BG$4:BG$123,'B4-1销售回款【输入】'!$C$4:$C$123,$C92,'B4-1销售回款【输入】'!$D$4:$D$123,$D92,'B4-1销售回款【输入】'!$E$4:$E$123,$E92,'B4-1销售回款【输入】'!$J$4:$J$123,$F92)</f>
        <v>0</v>
      </c>
      <c r="BE92" s="282">
        <f>SUMIFS('B4-1销售回款【输入】'!BH$4:BH$123,'B4-1销售回款【输入】'!$C$4:$C$123,$C92,'B4-1销售回款【输入】'!$D$4:$D$123,$D92,'B4-1销售回款【输入】'!$E$4:$E$123,$E92,'B4-1销售回款【输入】'!$J$4:$J$123,$F92)</f>
        <v>0</v>
      </c>
      <c r="BF92" s="282">
        <f>SUMIFS('B4-1销售回款【输入】'!BI$4:BI$123,'B4-1销售回款【输入】'!$C$4:$C$123,$C92,'B4-1销售回款【输入】'!$D$4:$D$123,$D92,'B4-1销售回款【输入】'!$E$4:$E$123,$E92,'B4-1销售回款【输入】'!$J$4:$J$123,$F92)</f>
        <v>0</v>
      </c>
      <c r="BG92" s="282">
        <f>SUMIFS('B4-1销售回款【输入】'!BJ$4:BJ$123,'B4-1销售回款【输入】'!$C$4:$C$123,$C92,'B4-1销售回款【输入】'!$D$4:$D$123,$D92,'B4-1销售回款【输入】'!$E$4:$E$123,$E92,'B4-1销售回款【输入】'!$J$4:$J$123,$F92)</f>
        <v>0</v>
      </c>
      <c r="BH92" s="282">
        <f>SUMIFS('B4-1销售回款【输入】'!BK$4:BK$123,'B4-1销售回款【输入】'!$C$4:$C$123,$C92,'B4-1销售回款【输入】'!$D$4:$D$123,$D92,'B4-1销售回款【输入】'!$E$4:$E$123,$E92,'B4-1销售回款【输入】'!$J$4:$J$123,$F92)</f>
        <v>0</v>
      </c>
      <c r="BI92" s="282">
        <f>SUMIFS('B4-1销售回款【输入】'!BL$4:BL$123,'B4-1销售回款【输入】'!$C$4:$C$123,$C92,'B4-1销售回款【输入】'!$D$4:$D$123,$D92,'B4-1销售回款【输入】'!$E$4:$E$123,$E92,'B4-1销售回款【输入】'!$J$4:$J$123,$F92)</f>
        <v>0</v>
      </c>
      <c r="BJ92" s="282">
        <f>SUMIFS('B4-1销售回款【输入】'!BM$4:BM$123,'B4-1销售回款【输入】'!$C$4:$C$123,$C92,'B4-1销售回款【输入】'!$D$4:$D$123,$D92,'B4-1销售回款【输入】'!$E$4:$E$123,$E92,'B4-1销售回款【输入】'!$J$4:$J$123,$F92)</f>
        <v>0</v>
      </c>
      <c r="BK92" s="282">
        <f>SUMIFS('B4-1销售回款【输入】'!BN$4:BN$123,'B4-1销售回款【输入】'!$C$4:$C$123,$C92,'B4-1销售回款【输入】'!$D$4:$D$123,$D92,'B4-1销售回款【输入】'!$E$4:$E$123,$E92,'B4-1销售回款【输入】'!$J$4:$J$123,$F92)</f>
        <v>0</v>
      </c>
      <c r="BL92" s="282">
        <f>SUMIFS('B4-1销售回款【输入】'!BO$4:BO$123,'B4-1销售回款【输入】'!$C$4:$C$123,$C92,'B4-1销售回款【输入】'!$D$4:$D$123,$D92,'B4-1销售回款【输入】'!$E$4:$E$123,$E92,'B4-1销售回款【输入】'!$J$4:$J$123,$F92)</f>
        <v>0</v>
      </c>
      <c r="BM92" s="282">
        <f>SUMIFS('B4-1销售回款【输入】'!BP$4:BP$123,'B4-1销售回款【输入】'!$C$4:$C$123,$C92,'B4-1销售回款【输入】'!$D$4:$D$123,$D92,'B4-1销售回款【输入】'!$E$4:$E$123,$E92,'B4-1销售回款【输入】'!$J$4:$J$123,$F92)</f>
        <v>0</v>
      </c>
      <c r="BN92" s="282">
        <f>SUMIFS('B4-1销售回款【输入】'!BQ$4:BQ$123,'B4-1销售回款【输入】'!$C$4:$C$123,$C92,'B4-1销售回款【输入】'!$D$4:$D$123,$D92,'B4-1销售回款【输入】'!$E$4:$E$123,$E92,'B4-1销售回款【输入】'!$J$4:$J$123,$F92)</f>
        <v>0</v>
      </c>
      <c r="BO92" s="282">
        <f>SUMIFS('B4-1销售回款【输入】'!BR$4:BR$123,'B4-1销售回款【输入】'!$C$4:$C$123,$C92,'B4-1销售回款【输入】'!$D$4:$D$123,$D92,'B4-1销售回款【输入】'!$E$4:$E$123,$E92,'B4-1销售回款【输入】'!$J$4:$J$123,$F92)</f>
        <v>0</v>
      </c>
      <c r="BP92" s="282">
        <f>SUMIFS('B4-1销售回款【输入】'!BS$4:BS$123,'B4-1销售回款【输入】'!$C$4:$C$123,$C92,'B4-1销售回款【输入】'!$D$4:$D$123,$D92,'B4-1销售回款【输入】'!$E$4:$E$123,$E92,'B4-1销售回款【输入】'!$J$4:$J$123,$F92)</f>
        <v>0</v>
      </c>
      <c r="BQ92" s="282">
        <f>SUMIFS('B4-1销售回款【输入】'!BT$4:BT$123,'B4-1销售回款【输入】'!$C$4:$C$123,$C92,'B4-1销售回款【输入】'!$D$4:$D$123,$D92,'B4-1销售回款【输入】'!$E$4:$E$123,$E92,'B4-1销售回款【输入】'!$J$4:$J$123,$F92)</f>
        <v>0</v>
      </c>
      <c r="BR92" s="282">
        <f>SUMIFS('B4-1销售回款【输入】'!BU$4:BU$123,'B4-1销售回款【输入】'!$C$4:$C$123,$C92,'B4-1销售回款【输入】'!$D$4:$D$123,$D92,'B4-1销售回款【输入】'!$E$4:$E$123,$E92,'B4-1销售回款【输入】'!$J$4:$J$123,$F92)</f>
        <v>0</v>
      </c>
      <c r="BS92" s="282">
        <f>SUMIFS('B4-1销售回款【输入】'!BV$4:BV$123,'B4-1销售回款【输入】'!$C$4:$C$123,$C92,'B4-1销售回款【输入】'!$D$4:$D$123,$D92,'B4-1销售回款【输入】'!$E$4:$E$123,$E92,'B4-1销售回款【输入】'!$J$4:$J$123,$F92)</f>
        <v>0</v>
      </c>
      <c r="BT92" s="282">
        <f>SUMIFS('B4-1销售回款【输入】'!BW$4:BW$123,'B4-1销售回款【输入】'!$C$4:$C$123,$C92,'B4-1销售回款【输入】'!$D$4:$D$123,$D92,'B4-1销售回款【输入】'!$E$4:$E$123,$E92,'B4-1销售回款【输入】'!$J$4:$J$123,$F92)</f>
        <v>0</v>
      </c>
      <c r="BU92" s="282">
        <f>SUMIFS('B4-1销售回款【输入】'!BX$4:BX$123,'B4-1销售回款【输入】'!$C$4:$C$123,$C92,'B4-1销售回款【输入】'!$D$4:$D$123,$D92,'B4-1销售回款【输入】'!$E$4:$E$123,$E92,'B4-1销售回款【输入】'!$J$4:$J$123,$F92)</f>
        <v>0</v>
      </c>
      <c r="BV92" s="282">
        <f>SUMIFS('B4-1销售回款【输入】'!BY$4:BY$123,'B4-1销售回款【输入】'!$C$4:$C$123,$C92,'B4-1销售回款【输入】'!$D$4:$D$123,$D92,'B4-1销售回款【输入】'!$E$4:$E$123,$E92,'B4-1销售回款【输入】'!$J$4:$J$123,$F92)</f>
        <v>0</v>
      </c>
      <c r="BW92" s="282">
        <f>SUMIFS('B4-1销售回款【输入】'!BZ$4:BZ$123,'B4-1销售回款【输入】'!$C$4:$C$123,$C92,'B4-1销售回款【输入】'!$D$4:$D$123,$D92,'B4-1销售回款【输入】'!$E$4:$E$123,$E92,'B4-1销售回款【输入】'!$J$4:$J$123,$F92)</f>
        <v>0</v>
      </c>
      <c r="BX92" s="282">
        <f>SUMIFS('B4-1销售回款【输入】'!CA$4:CA$123,'B4-1销售回款【输入】'!$C$4:$C$123,$C92,'B4-1销售回款【输入】'!$D$4:$D$123,$D92,'B4-1销售回款【输入】'!$E$4:$E$123,$E92,'B4-1销售回款【输入】'!$J$4:$J$123,$F92)</f>
        <v>0</v>
      </c>
      <c r="BY92" s="282">
        <f>SUMIFS('B4-1销售回款【输入】'!CB$4:CB$123,'B4-1销售回款【输入】'!$C$4:$C$123,$C92,'B4-1销售回款【输入】'!$D$4:$D$123,$D92,'B4-1销售回款【输入】'!$E$4:$E$123,$E92,'B4-1销售回款【输入】'!$J$4:$J$123,$F92)</f>
        <v>0</v>
      </c>
      <c r="BZ92" s="282">
        <f>SUMIFS('B4-1销售回款【输入】'!CC$4:CC$123,'B4-1销售回款【输入】'!$C$4:$C$123,$C92,'B4-1销售回款【输入】'!$D$4:$D$123,$D92,'B4-1销售回款【输入】'!$E$4:$E$123,$E92,'B4-1销售回款【输入】'!$J$4:$J$123,$F92)</f>
        <v>0</v>
      </c>
      <c r="CA92" s="282">
        <f>SUMIFS('B4-1销售回款【输入】'!CD$4:CD$123,'B4-1销售回款【输入】'!$C$4:$C$123,$C92,'B4-1销售回款【输入】'!$D$4:$D$123,$D92,'B4-1销售回款【输入】'!$E$4:$E$123,$E92,'B4-1销售回款【输入】'!$J$4:$J$123,$F92)</f>
        <v>0</v>
      </c>
      <c r="CB92" s="282">
        <f>SUMIFS('B4-1销售回款【输入】'!CE$4:CE$123,'B4-1销售回款【输入】'!$C$4:$C$123,$C92,'B4-1销售回款【输入】'!$D$4:$D$123,$D92,'B4-1销售回款【输入】'!$E$4:$E$123,$E92,'B4-1销售回款【输入】'!$J$4:$J$123,$F92)</f>
        <v>0</v>
      </c>
      <c r="CC92" s="282">
        <f>SUMIFS('B4-1销售回款【输入】'!CF$4:CF$123,'B4-1销售回款【输入】'!$C$4:$C$123,$C92,'B4-1销售回款【输入】'!$D$4:$D$123,$D92,'B4-1销售回款【输入】'!$E$4:$E$123,$E92,'B4-1销售回款【输入】'!$J$4:$J$123,$F92)</f>
        <v>0</v>
      </c>
      <c r="CD92" s="282">
        <f>SUMIFS('B4-1销售回款【输入】'!CG$4:CG$123,'B4-1销售回款【输入】'!$C$4:$C$123,$C92,'B4-1销售回款【输入】'!$D$4:$D$123,$D92,'B4-1销售回款【输入】'!$E$4:$E$123,$E92,'B4-1销售回款【输入】'!$J$4:$J$123,$F92)</f>
        <v>0</v>
      </c>
      <c r="CE92" s="282">
        <f>SUMIFS('B4-1销售回款【输入】'!CH$4:CH$123,'B4-1销售回款【输入】'!$C$4:$C$123,$C92,'B4-1销售回款【输入】'!$D$4:$D$123,$D92,'B4-1销售回款【输入】'!$E$4:$E$123,$E92,'B4-1销售回款【输入】'!$J$4:$J$123,$F92)</f>
        <v>0</v>
      </c>
      <c r="CF92" s="282">
        <f>SUMIFS('B4-1销售回款【输入】'!CI$4:CI$123,'B4-1销售回款【输入】'!$C$4:$C$123,$C92,'B4-1销售回款【输入】'!$D$4:$D$123,$D92,'B4-1销售回款【输入】'!$E$4:$E$123,$E92,'B4-1销售回款【输入】'!$J$4:$J$123,$F92)</f>
        <v>0</v>
      </c>
      <c r="CG92" s="282">
        <f>SUMIFS('B4-1销售回款【输入】'!CJ$4:CJ$123,'B4-1销售回款【输入】'!$C$4:$C$123,$C92,'B4-1销售回款【输入】'!$D$4:$D$123,$D92,'B4-1销售回款【输入】'!$E$4:$E$123,$E92,'B4-1销售回款【输入】'!$J$4:$J$123,$F92)</f>
        <v>0</v>
      </c>
      <c r="CH92" s="282">
        <f>SUMIFS('B4-1销售回款【输入】'!CK$4:CK$123,'B4-1销售回款【输入】'!$C$4:$C$123,$C92,'B4-1销售回款【输入】'!$D$4:$D$123,$D92,'B4-1销售回款【输入】'!$E$4:$E$123,$E92,'B4-1销售回款【输入】'!$J$4:$J$123,$F92)</f>
        <v>0</v>
      </c>
      <c r="CI92" s="282">
        <f>SUMIFS('B4-1销售回款【输入】'!CL$4:CL$123,'B4-1销售回款【输入】'!$C$4:$C$123,$C92,'B4-1销售回款【输入】'!$D$4:$D$123,$D92,'B4-1销售回款【输入】'!$E$4:$E$123,$E92,'B4-1销售回款【输入】'!$J$4:$J$123,$F92)</f>
        <v>0</v>
      </c>
      <c r="CJ92" s="282">
        <f>SUMIFS('B4-1销售回款【输入】'!CM$4:CM$123,'B4-1销售回款【输入】'!$C$4:$C$123,$C92,'B4-1销售回款【输入】'!$D$4:$D$123,$D92,'B4-1销售回款【输入】'!$E$4:$E$123,$E92,'B4-1销售回款【输入】'!$J$4:$J$123,$F92)</f>
        <v>0</v>
      </c>
      <c r="CK92" s="282">
        <f>SUMIFS('B4-1销售回款【输入】'!CN$4:CN$123,'B4-1销售回款【输入】'!$C$4:$C$123,$C92,'B4-1销售回款【输入】'!$D$4:$D$123,$D92,'B4-1销售回款【输入】'!$E$4:$E$123,$E92,'B4-1销售回款【输入】'!$J$4:$J$123,$F92)</f>
        <v>0</v>
      </c>
      <c r="CL92" s="282">
        <f>SUMIFS('B4-1销售回款【输入】'!CO$4:CO$123,'B4-1销售回款【输入】'!$C$4:$C$123,$C92,'B4-1销售回款【输入】'!$D$4:$D$123,$D92,'B4-1销售回款【输入】'!$E$4:$E$123,$E92,'B4-1销售回款【输入】'!$J$4:$J$123,$F92)</f>
        <v>0</v>
      </c>
      <c r="CM92" s="282">
        <f>SUMIFS('B4-1销售回款【输入】'!CP$4:CP$123,'B4-1销售回款【输入】'!$C$4:$C$123,$C92,'B4-1销售回款【输入】'!$D$4:$D$123,$D92,'B4-1销售回款【输入】'!$E$4:$E$123,$E92,'B4-1销售回款【输入】'!$J$4:$J$123,$F92)</f>
        <v>0</v>
      </c>
      <c r="CN92" s="282">
        <f>SUMIFS('B4-1销售回款【输入】'!CQ$4:CQ$123,'B4-1销售回款【输入】'!$C$4:$C$123,$C92,'B4-1销售回款【输入】'!$D$4:$D$123,$D92,'B4-1销售回款【输入】'!$E$4:$E$123,$E92,'B4-1销售回款【输入】'!$J$4:$J$123,$F92)</f>
        <v>0</v>
      </c>
      <c r="CO92" s="282">
        <f>SUMIFS('B4-1销售回款【输入】'!CR$4:CR$123,'B4-1销售回款【输入】'!$C$4:$C$123,$C92,'B4-1销售回款【输入】'!$D$4:$D$123,$D92,'B4-1销售回款【输入】'!$E$4:$E$123,$E92,'B4-1销售回款【输入】'!$J$4:$J$123,$F92)</f>
        <v>0</v>
      </c>
      <c r="CP92" s="282">
        <f>SUMIFS('B4-1销售回款【输入】'!CS$4:CS$123,'B4-1销售回款【输入】'!$C$4:$C$123,$C92,'B4-1销售回款【输入】'!$D$4:$D$123,$D92,'B4-1销售回款【输入】'!$E$4:$E$123,$E92,'B4-1销售回款【输入】'!$J$4:$J$123,$F92)</f>
        <v>0</v>
      </c>
      <c r="CQ92" s="282">
        <f>SUMIFS('B4-1销售回款【输入】'!CT$4:CT$123,'B4-1销售回款【输入】'!$C$4:$C$123,$C92,'B4-1销售回款【输入】'!$D$4:$D$123,$D92,'B4-1销售回款【输入】'!$E$4:$E$123,$E92,'B4-1销售回款【输入】'!$J$4:$J$123,$F92)</f>
        <v>0</v>
      </c>
      <c r="CR92" s="282">
        <f>SUMIFS('B4-1销售回款【输入】'!CU$4:CU$123,'B4-1销售回款【输入】'!$C$4:$C$123,$C92,'B4-1销售回款【输入】'!$D$4:$D$123,$D92,'B4-1销售回款【输入】'!$E$4:$E$123,$E92,'B4-1销售回款【输入】'!$J$4:$J$123,$F92)</f>
        <v>0</v>
      </c>
      <c r="CS92" s="282">
        <f>SUMIFS('B4-1销售回款【输入】'!CV$4:CV$123,'B4-1销售回款【输入】'!$C$4:$C$123,$C92,'B4-1销售回款【输入】'!$D$4:$D$123,$D92,'B4-1销售回款【输入】'!$E$4:$E$123,$E92,'B4-1销售回款【输入】'!$J$4:$J$123,$F92)</f>
        <v>0</v>
      </c>
      <c r="CT92" s="282">
        <f>SUMIFS('B4-1销售回款【输入】'!CW$4:CW$123,'B4-1销售回款【输入】'!$C$4:$C$123,$C92,'B4-1销售回款【输入】'!$D$4:$D$123,$D92,'B4-1销售回款【输入】'!$E$4:$E$123,$E92,'B4-1销售回款【输入】'!$J$4:$J$123,$F92)</f>
        <v>0</v>
      </c>
      <c r="CU92" s="282">
        <f>SUMIFS('B4-1销售回款【输入】'!CX$4:CX$123,'B4-1销售回款【输入】'!$C$4:$C$123,$C92,'B4-1销售回款【输入】'!$D$4:$D$123,$D92,'B4-1销售回款【输入】'!$E$4:$E$123,$E92,'B4-1销售回款【输入】'!$J$4:$J$123,$F92)</f>
        <v>0</v>
      </c>
      <c r="CV92" s="282">
        <f>SUMIFS('B4-1销售回款【输入】'!CY$4:CY$123,'B4-1销售回款【输入】'!$C$4:$C$123,$C92,'B4-1销售回款【输入】'!$D$4:$D$123,$D92,'B4-1销售回款【输入】'!$E$4:$E$123,$E92,'B4-1销售回款【输入】'!$J$4:$J$123,$F92)</f>
        <v>0</v>
      </c>
      <c r="CW92" s="282">
        <f>SUMIFS('B4-1销售回款【输入】'!CZ$4:CZ$123,'B4-1销售回款【输入】'!$C$4:$C$123,$C92,'B4-1销售回款【输入】'!$D$4:$D$123,$D92,'B4-1销售回款【输入】'!$E$4:$E$123,$E92,'B4-1销售回款【输入】'!$J$4:$J$123,$F92)</f>
        <v>0</v>
      </c>
      <c r="CX92" s="282">
        <f>SUMIFS('B4-1销售回款【输入】'!DA$4:DA$123,'B4-1销售回款【输入】'!$C$4:$C$123,$C92,'B4-1销售回款【输入】'!$D$4:$D$123,$D92,'B4-1销售回款【输入】'!$E$4:$E$123,$E92,'B4-1销售回款【输入】'!$J$4:$J$123,$F92)</f>
        <v>0</v>
      </c>
      <c r="CY92" s="282">
        <f>SUMIFS('B4-1销售回款【输入】'!DB$4:DB$123,'B4-1销售回款【输入】'!$C$4:$C$123,$C92,'B4-1销售回款【输入】'!$D$4:$D$123,$D92,'B4-1销售回款【输入】'!$E$4:$E$123,$E92,'B4-1销售回款【输入】'!$J$4:$J$123,$F92)</f>
        <v>0</v>
      </c>
      <c r="CZ92" s="282">
        <f>SUMIFS('B4-1销售回款【输入】'!DC$4:DC$123,'B4-1销售回款【输入】'!$C$4:$C$123,$C92,'B4-1销售回款【输入】'!$D$4:$D$123,$D92,'B4-1销售回款【输入】'!$E$4:$E$123,$E92,'B4-1销售回款【输入】'!$J$4:$J$123,$F92)</f>
        <v>0</v>
      </c>
      <c r="DA92" s="282">
        <f>SUMIFS('B4-1销售回款【输入】'!DD$4:DD$123,'B4-1销售回款【输入】'!$C$4:$C$123,$C92,'B4-1销售回款【输入】'!$D$4:$D$123,$D92,'B4-1销售回款【输入】'!$E$4:$E$123,$E92,'B4-1销售回款【输入】'!$J$4:$J$123,$F92)</f>
        <v>0</v>
      </c>
      <c r="DB92" s="282">
        <f>SUMIFS('B4-1销售回款【输入】'!DE$4:DE$123,'B4-1销售回款【输入】'!$C$4:$C$123,$C92,'B4-1销售回款【输入】'!$D$4:$D$123,$D92,'B4-1销售回款【输入】'!$E$4:$E$123,$E92,'B4-1销售回款【输入】'!$J$4:$J$123,$F92)</f>
        <v>0</v>
      </c>
      <c r="DC92" s="282">
        <f>SUMIFS('B4-1销售回款【输入】'!DF$4:DF$123,'B4-1销售回款【输入】'!$C$4:$C$123,$C92,'B4-1销售回款【输入】'!$D$4:$D$123,$D92,'B4-1销售回款【输入】'!$E$4:$E$123,$E92,'B4-1销售回款【输入】'!$J$4:$J$123,$F92)</f>
        <v>0</v>
      </c>
      <c r="DD92" s="282">
        <f>SUMIFS('B4-1销售回款【输入】'!DG$4:DG$123,'B4-1销售回款【输入】'!$C$4:$C$123,$C92,'B4-1销售回款【输入】'!$D$4:$D$123,$D92,'B4-1销售回款【输入】'!$E$4:$E$123,$E92,'B4-1销售回款【输入】'!$J$4:$J$123,$F92)</f>
        <v>0</v>
      </c>
      <c r="DE92" s="282">
        <f>SUMIFS('B4-1销售回款【输入】'!DH$4:DH$123,'B4-1销售回款【输入】'!$C$4:$C$123,$C92,'B4-1销售回款【输入】'!$D$4:$D$123,$D92,'B4-1销售回款【输入】'!$E$4:$E$123,$E92,'B4-1销售回款【输入】'!$J$4:$J$123,$F92)</f>
        <v>0</v>
      </c>
      <c r="DF92" s="282">
        <f>SUMIFS('B4-1销售回款【输入】'!DI$4:DI$123,'B4-1销售回款【输入】'!$C$4:$C$123,$C92,'B4-1销售回款【输入】'!$D$4:$D$123,$D92,'B4-1销售回款【输入】'!$E$4:$E$123,$E92,'B4-1销售回款【输入】'!$J$4:$J$123,$F92)</f>
        <v>0</v>
      </c>
      <c r="DG92" s="282">
        <f>SUMIFS('B4-1销售回款【输入】'!DJ$4:DJ$123,'B4-1销售回款【输入】'!$C$4:$C$123,$C92,'B4-1销售回款【输入】'!$D$4:$D$123,$D92,'B4-1销售回款【输入】'!$E$4:$E$123,$E92,'B4-1销售回款【输入】'!$J$4:$J$123,$F92)</f>
        <v>0</v>
      </c>
      <c r="DH92" s="282">
        <f>SUMIFS('B4-1销售回款【输入】'!DK$4:DK$123,'B4-1销售回款【输入】'!$C$4:$C$123,$C92,'B4-1销售回款【输入】'!$D$4:$D$123,$D92,'B4-1销售回款【输入】'!$E$4:$E$123,$E92,'B4-1销售回款【输入】'!$J$4:$J$123,$F92)</f>
        <v>0</v>
      </c>
      <c r="DI92" s="282">
        <f>SUMIFS('B4-1销售回款【输入】'!DL$4:DL$123,'B4-1销售回款【输入】'!$C$4:$C$123,$C92,'B4-1销售回款【输入】'!$D$4:$D$123,$D92,'B4-1销售回款【输入】'!$E$4:$E$123,$E92,'B4-1销售回款【输入】'!$J$4:$J$123,$F92)</f>
        <v>0</v>
      </c>
      <c r="DJ92" s="282">
        <f>SUMIFS('B4-1销售回款【输入】'!DM$4:DM$123,'B4-1销售回款【输入】'!$C$4:$C$123,$C92,'B4-1销售回款【输入】'!$D$4:$D$123,$D92,'B4-1销售回款【输入】'!$E$4:$E$123,$E92,'B4-1销售回款【输入】'!$J$4:$J$123,$F92)</f>
        <v>0</v>
      </c>
      <c r="DK92" s="282">
        <f>SUMIFS('B4-1销售回款【输入】'!DN$4:DN$123,'B4-1销售回款【输入】'!$C$4:$C$123,$C92,'B4-1销售回款【输入】'!$D$4:$D$123,$D92,'B4-1销售回款【输入】'!$E$4:$E$123,$E92,'B4-1销售回款【输入】'!$J$4:$J$123,$F92)</f>
        <v>0</v>
      </c>
      <c r="DL92" s="282">
        <f>SUMIFS('B4-1销售回款【输入】'!DO$4:DO$123,'B4-1销售回款【输入】'!$C$4:$C$123,$C92,'B4-1销售回款【输入】'!$D$4:$D$123,$D92,'B4-1销售回款【输入】'!$E$4:$E$123,$E92,'B4-1销售回款【输入】'!$J$4:$J$123,$F92)</f>
        <v>0</v>
      </c>
      <c r="DM92" s="282">
        <f>SUMIFS('B4-1销售回款【输入】'!DP$4:DP$123,'B4-1销售回款【输入】'!$C$4:$C$123,$C92,'B4-1销售回款【输入】'!$D$4:$D$123,$D92,'B4-1销售回款【输入】'!$E$4:$E$123,$E92,'B4-1销售回款【输入】'!$J$4:$J$123,$F92)</f>
        <v>0</v>
      </c>
      <c r="DN92" s="282">
        <f>SUMIFS('B4-1销售回款【输入】'!DQ$4:DQ$123,'B4-1销售回款【输入】'!$C$4:$C$123,$C92,'B4-1销售回款【输入】'!$D$4:$D$123,$D92,'B4-1销售回款【输入】'!$E$4:$E$123,$E92,'B4-1销售回款【输入】'!$J$4:$J$123,$F92)</f>
        <v>0</v>
      </c>
      <c r="DO92" s="282">
        <f>SUMIFS('B4-1销售回款【输入】'!DR$4:DR$123,'B4-1销售回款【输入】'!$C$4:$C$123,$C92,'B4-1销售回款【输入】'!$D$4:$D$123,$D92,'B4-1销售回款【输入】'!$E$4:$E$123,$E92,'B4-1销售回款【输入】'!$J$4:$J$123,$F92)</f>
        <v>0</v>
      </c>
      <c r="DP92" s="282">
        <f>SUMIFS('B4-1销售回款【输入】'!DS$4:DS$123,'B4-1销售回款【输入】'!$C$4:$C$123,$C92,'B4-1销售回款【输入】'!$D$4:$D$123,$D92,'B4-1销售回款【输入】'!$E$4:$E$123,$E92,'B4-1销售回款【输入】'!$J$4:$J$123,$F92)</f>
        <v>0</v>
      </c>
      <c r="DQ92" s="282">
        <f>SUMIFS('B4-1销售回款【输入】'!DT$4:DT$123,'B4-1销售回款【输入】'!$C$4:$C$123,$C92,'B4-1销售回款【输入】'!$D$4:$D$123,$D92,'B4-1销售回款【输入】'!$E$4:$E$123,$E92,'B4-1销售回款【输入】'!$J$4:$J$123,$F92)</f>
        <v>0</v>
      </c>
      <c r="DR92" s="282">
        <f>SUMIFS('B4-1销售回款【输入】'!DU$4:DU$123,'B4-1销售回款【输入】'!$C$4:$C$123,$C92,'B4-1销售回款【输入】'!$D$4:$D$123,$D92,'B4-1销售回款【输入】'!$E$4:$E$123,$E92,'B4-1销售回款【输入】'!$J$4:$J$123,$F92)</f>
        <v>0</v>
      </c>
      <c r="DS92" s="282">
        <f>SUMIFS('B4-1销售回款【输入】'!DV$4:DV$123,'B4-1销售回款【输入】'!$C$4:$C$123,$C92,'B4-1销售回款【输入】'!$D$4:$D$123,$D92,'B4-1销售回款【输入】'!$E$4:$E$123,$E92,'B4-1销售回款【输入】'!$J$4:$J$123,$F92)</f>
        <v>0</v>
      </c>
      <c r="DT92" s="282">
        <f>SUMIFS('B4-1销售回款【输入】'!DW$4:DW$123,'B4-1销售回款【输入】'!$C$4:$C$123,$C92,'B4-1销售回款【输入】'!$D$4:$D$123,$D92,'B4-1销售回款【输入】'!$E$4:$E$123,$E92,'B4-1销售回款【输入】'!$J$4:$J$123,$F92)</f>
        <v>0</v>
      </c>
      <c r="DU92" s="282">
        <f>SUMIFS('B4-1销售回款【输入】'!DX$4:DX$123,'B4-1销售回款【输入】'!$C$4:$C$123,$C92,'B4-1销售回款【输入】'!$D$4:$D$123,$D92,'B4-1销售回款【输入】'!$E$4:$E$123,$E92,'B4-1销售回款【输入】'!$J$4:$J$123,$F92)</f>
        <v>0</v>
      </c>
      <c r="DV92" s="282">
        <f>SUMIFS('B4-1销售回款【输入】'!DY$4:DY$123,'B4-1销售回款【输入】'!$C$4:$C$123,$C92,'B4-1销售回款【输入】'!$D$4:$D$123,$D92,'B4-1销售回款【输入】'!$E$4:$E$123,$E92,'B4-1销售回款【输入】'!$J$4:$J$123,$F92)</f>
        <v>0</v>
      </c>
      <c r="DW92" s="282">
        <f>SUMIFS('B4-1销售回款【输入】'!DZ$4:DZ$123,'B4-1销售回款【输入】'!$C$4:$C$123,$C92,'B4-1销售回款【输入】'!$D$4:$D$123,$D92,'B4-1销售回款【输入】'!$E$4:$E$123,$E92,'B4-1销售回款【输入】'!$J$4:$J$123,$F92)</f>
        <v>0</v>
      </c>
      <c r="DX92" s="282">
        <f>SUMIFS('B4-1销售回款【输入】'!EA$4:EA$123,'B4-1销售回款【输入】'!$C$4:$C$123,$C92,'B4-1销售回款【输入】'!$D$4:$D$123,$D92,'B4-1销售回款【输入】'!$E$4:$E$123,$E92,'B4-1销售回款【输入】'!$J$4:$J$123,$F92)</f>
        <v>0</v>
      </c>
      <c r="DY92" s="282">
        <f>SUMIFS('B4-1销售回款【输入】'!EB$4:EB$123,'B4-1销售回款【输入】'!$C$4:$C$123,$C92,'B4-1销售回款【输入】'!$D$4:$D$123,$D92,'B4-1销售回款【输入】'!$E$4:$E$123,$E92,'B4-1销售回款【输入】'!$J$4:$J$123,$F92)</f>
        <v>0</v>
      </c>
      <c r="DZ92" s="282">
        <f>SUMIFS('B4-1销售回款【输入】'!EC$4:EC$123,'B4-1销售回款【输入】'!$C$4:$C$123,$C92,'B4-1销售回款【输入】'!$D$4:$D$123,$D92,'B4-1销售回款【输入】'!$E$4:$E$123,$E92,'B4-1销售回款【输入】'!$J$4:$J$123,$F92)</f>
        <v>0</v>
      </c>
      <c r="EA92" s="282">
        <f>SUMIFS('B4-1销售回款【输入】'!ED$4:ED$123,'B4-1销售回款【输入】'!$C$4:$C$123,$C92,'B4-1销售回款【输入】'!$D$4:$D$123,$D92,'B4-1销售回款【输入】'!$E$4:$E$123,$E92,'B4-1销售回款【输入】'!$J$4:$J$123,$F92)</f>
        <v>0</v>
      </c>
      <c r="EB92" s="282">
        <f>SUMIFS('B4-1销售回款【输入】'!EE$4:EE$123,'B4-1销售回款【输入】'!$C$4:$C$123,$C92,'B4-1销售回款【输入】'!$D$4:$D$123,$D92,'B4-1销售回款【输入】'!$E$4:$E$123,$E92,'B4-1销售回款【输入】'!$J$4:$J$123,$F92)</f>
        <v>0</v>
      </c>
      <c r="EC92" s="282">
        <f>SUMIFS('B4-1销售回款【输入】'!EF$4:EF$123,'B4-1销售回款【输入】'!$C$4:$C$123,$C92,'B4-1销售回款【输入】'!$D$4:$D$123,$D92,'B4-1销售回款【输入】'!$E$4:$E$123,$E92,'B4-1销售回款【输入】'!$J$4:$J$123,$F92)</f>
        <v>0</v>
      </c>
      <c r="ED92" s="284">
        <f>SUMIFS('B4-1销售回款【输入】'!EG$4:EG$123,'B4-1销售回款【输入】'!$C$4:$C$123,$C92,'B4-1销售回款【输入】'!$D$4:$D$123,$D92,'B4-1销售回款【输入】'!$E$4:$E$123,$E92,'B4-1销售回款【输入】'!$J$4:$J$123,$F92)</f>
        <v>0</v>
      </c>
    </row>
    <row r="93" spans="2:134" ht="16.05" customHeight="1" x14ac:dyDescent="0.25">
      <c r="B93" s="1041" t="str">
        <f>B92</f>
        <v/>
      </c>
      <c r="C93" s="154" t="str">
        <f t="shared" ref="C93:C96" si="1450">C92</f>
        <v/>
      </c>
      <c r="D93" s="154" t="str">
        <f t="shared" si="1196"/>
        <v/>
      </c>
      <c r="E93" s="154" t="str">
        <f t="shared" si="1196"/>
        <v/>
      </c>
      <c r="F93" s="149" t="s">
        <v>348</v>
      </c>
      <c r="G93" s="171" t="s">
        <v>354</v>
      </c>
      <c r="H93" s="992">
        <f>IFERROR(H92/H91*10000,0)</f>
        <v>0</v>
      </c>
      <c r="I93" s="282">
        <f t="shared" si="1448"/>
        <v>0</v>
      </c>
      <c r="J93" s="985">
        <f>IFERROR(J92/J91*10000,0)</f>
        <v>0</v>
      </c>
      <c r="K93" s="460">
        <f ca="1">IFERROR(K92/K91*10000,0)</f>
        <v>0</v>
      </c>
      <c r="L93" s="283">
        <f t="shared" ref="L93" si="1451">IFERROR(L92/L91*10000,0)</f>
        <v>0</v>
      </c>
      <c r="M93" s="282">
        <f t="shared" ref="M93" si="1452">IFERROR(M92/M91*10000,0)</f>
        <v>0</v>
      </c>
      <c r="N93" s="282">
        <f t="shared" ref="N93" si="1453">IFERROR(N92/N91*10000,0)</f>
        <v>0</v>
      </c>
      <c r="O93" s="282">
        <f t="shared" ref="O93" si="1454">IFERROR(O92/O91*10000,0)</f>
        <v>0</v>
      </c>
      <c r="P93" s="282">
        <f t="shared" ref="P93" si="1455">IFERROR(P92/P91*10000,0)</f>
        <v>0</v>
      </c>
      <c r="Q93" s="282">
        <f t="shared" ref="Q93" si="1456">IFERROR(Q92/Q91*10000,0)</f>
        <v>0</v>
      </c>
      <c r="R93" s="282">
        <f t="shared" ref="R93" si="1457">IFERROR(R92/R91*10000,0)</f>
        <v>0</v>
      </c>
      <c r="S93" s="282">
        <f t="shared" ref="S93" si="1458">IFERROR(S92/S91*10000,0)</f>
        <v>0</v>
      </c>
      <c r="T93" s="282">
        <f t="shared" ref="T93" si="1459">IFERROR(T92/T91*10000,0)</f>
        <v>0</v>
      </c>
      <c r="U93" s="284">
        <f t="shared" ref="U93" si="1460">IFERROR(U92/U91*10000,0)</f>
        <v>0</v>
      </c>
      <c r="V93" s="285">
        <f>IFERROR(V92/V91*10000,0)</f>
        <v>0</v>
      </c>
      <c r="W93" s="282">
        <f t="shared" ref="W93" si="1461">IFERROR(W92/W91*10000,0)</f>
        <v>0</v>
      </c>
      <c r="X93" s="282">
        <f t="shared" ref="X93" si="1462">IFERROR(X92/X91*10000,0)</f>
        <v>0</v>
      </c>
      <c r="Y93" s="282">
        <f t="shared" ref="Y93" si="1463">IFERROR(Y92/Y91*10000,0)</f>
        <v>0</v>
      </c>
      <c r="Z93" s="282">
        <f t="shared" ref="Z93" si="1464">IFERROR(Z92/Z91*10000,0)</f>
        <v>0</v>
      </c>
      <c r="AA93" s="282">
        <f t="shared" ref="AA93" si="1465">IFERROR(AA92/AA91*10000,0)</f>
        <v>0</v>
      </c>
      <c r="AB93" s="282">
        <f t="shared" ref="AB93" si="1466">IFERROR(AB92/AB91*10000,0)</f>
        <v>0</v>
      </c>
      <c r="AC93" s="282">
        <f t="shared" ref="AC93" si="1467">IFERROR(AC92/AC91*10000,0)</f>
        <v>0</v>
      </c>
      <c r="AD93" s="282">
        <f t="shared" ref="AD93" si="1468">IFERROR(AD92/AD91*10000,0)</f>
        <v>0</v>
      </c>
      <c r="AE93" s="282">
        <f t="shared" ref="AE93" si="1469">IFERROR(AE92/AE91*10000,0)</f>
        <v>0</v>
      </c>
      <c r="AF93" s="282">
        <f t="shared" ref="AF93" si="1470">IFERROR(AF92/AF91*10000,0)</f>
        <v>0</v>
      </c>
      <c r="AG93" s="282">
        <f t="shared" ref="AG93" si="1471">IFERROR(AG92/AG91*10000,0)</f>
        <v>0</v>
      </c>
      <c r="AH93" s="282">
        <f t="shared" ref="AH93" si="1472">IFERROR(AH92/AH91*10000,0)</f>
        <v>0</v>
      </c>
      <c r="AI93" s="282">
        <f t="shared" ref="AI93" si="1473">IFERROR(AI92/AI91*10000,0)</f>
        <v>0</v>
      </c>
      <c r="AJ93" s="282">
        <f t="shared" ref="AJ93" si="1474">IFERROR(AJ92/AJ91*10000,0)</f>
        <v>0</v>
      </c>
      <c r="AK93" s="282">
        <f t="shared" ref="AK93" si="1475">IFERROR(AK92/AK91*10000,0)</f>
        <v>0</v>
      </c>
      <c r="AL93" s="282">
        <f t="shared" ref="AL93" si="1476">IFERROR(AL92/AL91*10000,0)</f>
        <v>0</v>
      </c>
      <c r="AM93" s="282">
        <f t="shared" ref="AM93" si="1477">IFERROR(AM92/AM91*10000,0)</f>
        <v>0</v>
      </c>
      <c r="AN93" s="282">
        <f t="shared" ref="AN93" si="1478">IFERROR(AN92/AN91*10000,0)</f>
        <v>0</v>
      </c>
      <c r="AO93" s="282">
        <f t="shared" ref="AO93" si="1479">IFERROR(AO92/AO91*10000,0)</f>
        <v>0</v>
      </c>
      <c r="AP93" s="282">
        <f t="shared" ref="AP93" si="1480">IFERROR(AP92/AP91*10000,0)</f>
        <v>0</v>
      </c>
      <c r="AQ93" s="282">
        <f t="shared" ref="AQ93" si="1481">IFERROR(AQ92/AQ91*10000,0)</f>
        <v>0</v>
      </c>
      <c r="AR93" s="282">
        <f t="shared" ref="AR93" si="1482">IFERROR(AR92/AR91*10000,0)</f>
        <v>0</v>
      </c>
      <c r="AS93" s="282">
        <f t="shared" ref="AS93" si="1483">IFERROR(AS92/AS91*10000,0)</f>
        <v>0</v>
      </c>
      <c r="AT93" s="282">
        <f t="shared" ref="AT93" si="1484">IFERROR(AT92/AT91*10000,0)</f>
        <v>0</v>
      </c>
      <c r="AU93" s="282">
        <f t="shared" ref="AU93" si="1485">IFERROR(AU92/AU91*10000,0)</f>
        <v>0</v>
      </c>
      <c r="AV93" s="282">
        <f t="shared" ref="AV93" si="1486">IFERROR(AV92/AV91*10000,0)</f>
        <v>0</v>
      </c>
      <c r="AW93" s="282">
        <f t="shared" ref="AW93" si="1487">IFERROR(AW92/AW91*10000,0)</f>
        <v>0</v>
      </c>
      <c r="AX93" s="282">
        <f t="shared" ref="AX93" si="1488">IFERROR(AX92/AX91*10000,0)</f>
        <v>0</v>
      </c>
      <c r="AY93" s="282">
        <f t="shared" ref="AY93" si="1489">IFERROR(AY92/AY91*10000,0)</f>
        <v>0</v>
      </c>
      <c r="AZ93" s="282">
        <f t="shared" ref="AZ93" si="1490">IFERROR(AZ92/AZ91*10000,0)</f>
        <v>0</v>
      </c>
      <c r="BA93" s="282">
        <f t="shared" ref="BA93" si="1491">IFERROR(BA92/BA91*10000,0)</f>
        <v>0</v>
      </c>
      <c r="BB93" s="282">
        <f t="shared" ref="BB93" si="1492">IFERROR(BB92/BB91*10000,0)</f>
        <v>0</v>
      </c>
      <c r="BC93" s="282">
        <f t="shared" ref="BC93" si="1493">IFERROR(BC92/BC91*10000,0)</f>
        <v>0</v>
      </c>
      <c r="BD93" s="282">
        <f t="shared" ref="BD93" si="1494">IFERROR(BD92/BD91*10000,0)</f>
        <v>0</v>
      </c>
      <c r="BE93" s="282">
        <f t="shared" ref="BE93" si="1495">IFERROR(BE92/BE91*10000,0)</f>
        <v>0</v>
      </c>
      <c r="BF93" s="282">
        <f t="shared" ref="BF93" si="1496">IFERROR(BF92/BF91*10000,0)</f>
        <v>0</v>
      </c>
      <c r="BG93" s="282">
        <f t="shared" ref="BG93" si="1497">IFERROR(BG92/BG91*10000,0)</f>
        <v>0</v>
      </c>
      <c r="BH93" s="282">
        <f t="shared" ref="BH93" si="1498">IFERROR(BH92/BH91*10000,0)</f>
        <v>0</v>
      </c>
      <c r="BI93" s="282">
        <f t="shared" ref="BI93" si="1499">IFERROR(BI92/BI91*10000,0)</f>
        <v>0</v>
      </c>
      <c r="BJ93" s="282">
        <f t="shared" ref="BJ93" si="1500">IFERROR(BJ92/BJ91*10000,0)</f>
        <v>0</v>
      </c>
      <c r="BK93" s="282">
        <f t="shared" ref="BK93" si="1501">IFERROR(BK92/BK91*10000,0)</f>
        <v>0</v>
      </c>
      <c r="BL93" s="282">
        <f t="shared" ref="BL93" si="1502">IFERROR(BL92/BL91*10000,0)</f>
        <v>0</v>
      </c>
      <c r="BM93" s="282">
        <f t="shared" ref="BM93" si="1503">IFERROR(BM92/BM91*10000,0)</f>
        <v>0</v>
      </c>
      <c r="BN93" s="282">
        <f t="shared" ref="BN93" si="1504">IFERROR(BN92/BN91*10000,0)</f>
        <v>0</v>
      </c>
      <c r="BO93" s="282">
        <f t="shared" ref="BO93" si="1505">IFERROR(BO92/BO91*10000,0)</f>
        <v>0</v>
      </c>
      <c r="BP93" s="282">
        <f t="shared" ref="BP93" si="1506">IFERROR(BP92/BP91*10000,0)</f>
        <v>0</v>
      </c>
      <c r="BQ93" s="282">
        <f t="shared" ref="BQ93" si="1507">IFERROR(BQ92/BQ91*10000,0)</f>
        <v>0</v>
      </c>
      <c r="BR93" s="282">
        <f t="shared" ref="BR93" si="1508">IFERROR(BR92/BR91*10000,0)</f>
        <v>0</v>
      </c>
      <c r="BS93" s="282">
        <f t="shared" ref="BS93" si="1509">IFERROR(BS92/BS91*10000,0)</f>
        <v>0</v>
      </c>
      <c r="BT93" s="282">
        <f t="shared" ref="BT93" si="1510">IFERROR(BT92/BT91*10000,0)</f>
        <v>0</v>
      </c>
      <c r="BU93" s="282">
        <f t="shared" ref="BU93" si="1511">IFERROR(BU92/BU91*10000,0)</f>
        <v>0</v>
      </c>
      <c r="BV93" s="282">
        <f t="shared" ref="BV93" si="1512">IFERROR(BV92/BV91*10000,0)</f>
        <v>0</v>
      </c>
      <c r="BW93" s="282">
        <f t="shared" ref="BW93" si="1513">IFERROR(BW92/BW91*10000,0)</f>
        <v>0</v>
      </c>
      <c r="BX93" s="282">
        <f t="shared" ref="BX93" si="1514">IFERROR(BX92/BX91*10000,0)</f>
        <v>0</v>
      </c>
      <c r="BY93" s="282">
        <f t="shared" ref="BY93" si="1515">IFERROR(BY92/BY91*10000,0)</f>
        <v>0</v>
      </c>
      <c r="BZ93" s="282">
        <f t="shared" ref="BZ93" si="1516">IFERROR(BZ92/BZ91*10000,0)</f>
        <v>0</v>
      </c>
      <c r="CA93" s="282">
        <f t="shared" ref="CA93" si="1517">IFERROR(CA92/CA91*10000,0)</f>
        <v>0</v>
      </c>
      <c r="CB93" s="282">
        <f t="shared" ref="CB93" si="1518">IFERROR(CB92/CB91*10000,0)</f>
        <v>0</v>
      </c>
      <c r="CC93" s="282">
        <f t="shared" ref="CC93" si="1519">IFERROR(CC92/CC91*10000,0)</f>
        <v>0</v>
      </c>
      <c r="CD93" s="282">
        <f t="shared" ref="CD93" si="1520">IFERROR(CD92/CD91*10000,0)</f>
        <v>0</v>
      </c>
      <c r="CE93" s="282">
        <f t="shared" ref="CE93" si="1521">IFERROR(CE92/CE91*10000,0)</f>
        <v>0</v>
      </c>
      <c r="CF93" s="282">
        <f t="shared" ref="CF93" si="1522">IFERROR(CF92/CF91*10000,0)</f>
        <v>0</v>
      </c>
      <c r="CG93" s="282">
        <f t="shared" ref="CG93" si="1523">IFERROR(CG92/CG91*10000,0)</f>
        <v>0</v>
      </c>
      <c r="CH93" s="282">
        <f t="shared" ref="CH93" si="1524">IFERROR(CH92/CH91*10000,0)</f>
        <v>0</v>
      </c>
      <c r="CI93" s="282">
        <f t="shared" ref="CI93" si="1525">IFERROR(CI92/CI91*10000,0)</f>
        <v>0</v>
      </c>
      <c r="CJ93" s="282">
        <f t="shared" ref="CJ93" si="1526">IFERROR(CJ92/CJ91*10000,0)</f>
        <v>0</v>
      </c>
      <c r="CK93" s="282">
        <f t="shared" ref="CK93" si="1527">IFERROR(CK92/CK91*10000,0)</f>
        <v>0</v>
      </c>
      <c r="CL93" s="282">
        <f t="shared" ref="CL93" si="1528">IFERROR(CL92/CL91*10000,0)</f>
        <v>0</v>
      </c>
      <c r="CM93" s="282">
        <f t="shared" ref="CM93" si="1529">IFERROR(CM92/CM91*10000,0)</f>
        <v>0</v>
      </c>
      <c r="CN93" s="282">
        <f t="shared" ref="CN93" si="1530">IFERROR(CN92/CN91*10000,0)</f>
        <v>0</v>
      </c>
      <c r="CO93" s="282">
        <f t="shared" ref="CO93" si="1531">IFERROR(CO92/CO91*10000,0)</f>
        <v>0</v>
      </c>
      <c r="CP93" s="282">
        <f t="shared" ref="CP93" si="1532">IFERROR(CP92/CP91*10000,0)</f>
        <v>0</v>
      </c>
      <c r="CQ93" s="282">
        <f t="shared" ref="CQ93" si="1533">IFERROR(CQ92/CQ91*10000,0)</f>
        <v>0</v>
      </c>
      <c r="CR93" s="282">
        <f t="shared" ref="CR93" si="1534">IFERROR(CR92/CR91*10000,0)</f>
        <v>0</v>
      </c>
      <c r="CS93" s="282">
        <f t="shared" ref="CS93" si="1535">IFERROR(CS92/CS91*10000,0)</f>
        <v>0</v>
      </c>
      <c r="CT93" s="282">
        <f t="shared" ref="CT93" si="1536">IFERROR(CT92/CT91*10000,0)</f>
        <v>0</v>
      </c>
      <c r="CU93" s="282">
        <f t="shared" ref="CU93" si="1537">IFERROR(CU92/CU91*10000,0)</f>
        <v>0</v>
      </c>
      <c r="CV93" s="282">
        <f t="shared" ref="CV93" si="1538">IFERROR(CV92/CV91*10000,0)</f>
        <v>0</v>
      </c>
      <c r="CW93" s="282">
        <f t="shared" ref="CW93" si="1539">IFERROR(CW92/CW91*10000,0)</f>
        <v>0</v>
      </c>
      <c r="CX93" s="282">
        <f t="shared" ref="CX93" si="1540">IFERROR(CX92/CX91*10000,0)</f>
        <v>0</v>
      </c>
      <c r="CY93" s="282">
        <f t="shared" ref="CY93" si="1541">IFERROR(CY92/CY91*10000,0)</f>
        <v>0</v>
      </c>
      <c r="CZ93" s="282">
        <f t="shared" ref="CZ93" si="1542">IFERROR(CZ92/CZ91*10000,0)</f>
        <v>0</v>
      </c>
      <c r="DA93" s="282">
        <f t="shared" ref="DA93" si="1543">IFERROR(DA92/DA91*10000,0)</f>
        <v>0</v>
      </c>
      <c r="DB93" s="282">
        <f t="shared" ref="DB93" si="1544">IFERROR(DB92/DB91*10000,0)</f>
        <v>0</v>
      </c>
      <c r="DC93" s="282">
        <f t="shared" ref="DC93" si="1545">IFERROR(DC92/DC91*10000,0)</f>
        <v>0</v>
      </c>
      <c r="DD93" s="282">
        <f t="shared" ref="DD93" si="1546">IFERROR(DD92/DD91*10000,0)</f>
        <v>0</v>
      </c>
      <c r="DE93" s="282">
        <f t="shared" ref="DE93" si="1547">IFERROR(DE92/DE91*10000,0)</f>
        <v>0</v>
      </c>
      <c r="DF93" s="282">
        <f t="shared" ref="DF93" si="1548">IFERROR(DF92/DF91*10000,0)</f>
        <v>0</v>
      </c>
      <c r="DG93" s="282">
        <f t="shared" ref="DG93" si="1549">IFERROR(DG92/DG91*10000,0)</f>
        <v>0</v>
      </c>
      <c r="DH93" s="282">
        <f t="shared" ref="DH93" si="1550">IFERROR(DH92/DH91*10000,0)</f>
        <v>0</v>
      </c>
      <c r="DI93" s="282">
        <f t="shared" ref="DI93" si="1551">IFERROR(DI92/DI91*10000,0)</f>
        <v>0</v>
      </c>
      <c r="DJ93" s="282">
        <f t="shared" ref="DJ93" si="1552">IFERROR(DJ92/DJ91*10000,0)</f>
        <v>0</v>
      </c>
      <c r="DK93" s="282">
        <f t="shared" ref="DK93" si="1553">IFERROR(DK92/DK91*10000,0)</f>
        <v>0</v>
      </c>
      <c r="DL93" s="282">
        <f t="shared" ref="DL93" si="1554">IFERROR(DL92/DL91*10000,0)</f>
        <v>0</v>
      </c>
      <c r="DM93" s="282">
        <f t="shared" ref="DM93" si="1555">IFERROR(DM92/DM91*10000,0)</f>
        <v>0</v>
      </c>
      <c r="DN93" s="282">
        <f t="shared" ref="DN93" si="1556">IFERROR(DN92/DN91*10000,0)</f>
        <v>0</v>
      </c>
      <c r="DO93" s="282">
        <f t="shared" ref="DO93" si="1557">IFERROR(DO92/DO91*10000,0)</f>
        <v>0</v>
      </c>
      <c r="DP93" s="282">
        <f t="shared" ref="DP93" si="1558">IFERROR(DP92/DP91*10000,0)</f>
        <v>0</v>
      </c>
      <c r="DQ93" s="282">
        <f t="shared" ref="DQ93" si="1559">IFERROR(DQ92/DQ91*10000,0)</f>
        <v>0</v>
      </c>
      <c r="DR93" s="282">
        <f t="shared" ref="DR93" si="1560">IFERROR(DR92/DR91*10000,0)</f>
        <v>0</v>
      </c>
      <c r="DS93" s="282">
        <f t="shared" ref="DS93" si="1561">IFERROR(DS92/DS91*10000,0)</f>
        <v>0</v>
      </c>
      <c r="DT93" s="282">
        <f t="shared" ref="DT93" si="1562">IFERROR(DT92/DT91*10000,0)</f>
        <v>0</v>
      </c>
      <c r="DU93" s="282">
        <f t="shared" ref="DU93" si="1563">IFERROR(DU92/DU91*10000,0)</f>
        <v>0</v>
      </c>
      <c r="DV93" s="282">
        <f t="shared" ref="DV93" si="1564">IFERROR(DV92/DV91*10000,0)</f>
        <v>0</v>
      </c>
      <c r="DW93" s="282">
        <f t="shared" ref="DW93" si="1565">IFERROR(DW92/DW91*10000,0)</f>
        <v>0</v>
      </c>
      <c r="DX93" s="282">
        <f t="shared" ref="DX93" si="1566">IFERROR(DX92/DX91*10000,0)</f>
        <v>0</v>
      </c>
      <c r="DY93" s="282">
        <f t="shared" ref="DY93" si="1567">IFERROR(DY92/DY91*10000,0)</f>
        <v>0</v>
      </c>
      <c r="DZ93" s="282">
        <f t="shared" ref="DZ93" si="1568">IFERROR(DZ92/DZ91*10000,0)</f>
        <v>0</v>
      </c>
      <c r="EA93" s="282">
        <f t="shared" ref="EA93" si="1569">IFERROR(EA92/EA91*10000,0)</f>
        <v>0</v>
      </c>
      <c r="EB93" s="282">
        <f t="shared" ref="EB93" si="1570">IFERROR(EB92/EB91*10000,0)</f>
        <v>0</v>
      </c>
      <c r="EC93" s="282">
        <f t="shared" ref="EC93" si="1571">IFERROR(EC92/EC91*10000,0)</f>
        <v>0</v>
      </c>
      <c r="ED93" s="284">
        <f t="shared" ref="ED93" si="1572">IFERROR(ED92/ED91*10000,0)</f>
        <v>0</v>
      </c>
    </row>
    <row r="94" spans="2:134" ht="16.05" customHeight="1" x14ac:dyDescent="0.25">
      <c r="B94" s="1043" t="str">
        <f>B93</f>
        <v/>
      </c>
      <c r="C94" s="159" t="str">
        <f t="shared" si="1450"/>
        <v/>
      </c>
      <c r="D94" s="159" t="str">
        <f t="shared" si="1196"/>
        <v/>
      </c>
      <c r="E94" s="159" t="str">
        <f t="shared" si="1196"/>
        <v/>
      </c>
      <c r="F94" s="149" t="s">
        <v>349</v>
      </c>
      <c r="G94" s="171" t="s">
        <v>353</v>
      </c>
      <c r="H94" s="992">
        <f>SUMIFS('B4-1销售回款【输入】'!L$4:L$123,'B4-1销售回款【输入】'!$C$4:$C$123,$C94,'B4-1销售回款【输入】'!$D$4:$D$123,$D94,'B4-1销售回款【输入】'!$E$4:$E$123,$E94,'B4-1销售回款【输入】'!$J$4:$J$123,$F94)</f>
        <v>0</v>
      </c>
      <c r="I94" s="282">
        <f t="shared" si="1448"/>
        <v>0</v>
      </c>
      <c r="J94" s="985">
        <f>SUM(V94:ED94)</f>
        <v>0</v>
      </c>
      <c r="K94" s="460">
        <f ca="1">SUM(OFFSET(V94,,,1,MATCH('B1-基本信息'!$C$12,$V$3:$ED$3,1)))</f>
        <v>0</v>
      </c>
      <c r="L94" s="283">
        <f t="shared" ref="L94:U94" si="1573">SUMIF($V$1:$ED$1,L$3,$V94:$ED94)</f>
        <v>0</v>
      </c>
      <c r="M94" s="282">
        <f t="shared" si="1573"/>
        <v>0</v>
      </c>
      <c r="N94" s="282">
        <f t="shared" si="1573"/>
        <v>0</v>
      </c>
      <c r="O94" s="282">
        <f t="shared" si="1573"/>
        <v>0</v>
      </c>
      <c r="P94" s="282">
        <f t="shared" si="1573"/>
        <v>0</v>
      </c>
      <c r="Q94" s="282">
        <f t="shared" si="1573"/>
        <v>0</v>
      </c>
      <c r="R94" s="282">
        <f t="shared" si="1573"/>
        <v>0</v>
      </c>
      <c r="S94" s="282">
        <f t="shared" si="1573"/>
        <v>0</v>
      </c>
      <c r="T94" s="282">
        <f t="shared" si="1573"/>
        <v>0</v>
      </c>
      <c r="U94" s="284">
        <f t="shared" si="1573"/>
        <v>0</v>
      </c>
      <c r="V94" s="285">
        <f>SUMIFS('B4-1销售回款【输入】'!Y$4:Y$123,'B4-1销售回款【输入】'!$C$4:$C$123,$C94,'B4-1销售回款【输入】'!$D$4:$D$123,$D94,'B4-1销售回款【输入】'!$E$4:$E$123,$E94,'B4-1销售回款【输入】'!$J$4:$J$123,$F94)</f>
        <v>0</v>
      </c>
      <c r="W94" s="282">
        <f>SUMIFS('B4-1销售回款【输入】'!Z$4:Z$123,'B4-1销售回款【输入】'!$C$4:$C$123,$C94,'B4-1销售回款【输入】'!$D$4:$D$123,$D94,'B4-1销售回款【输入】'!$E$4:$E$123,$E94,'B4-1销售回款【输入】'!$J$4:$J$123,$F94)</f>
        <v>0</v>
      </c>
      <c r="X94" s="282">
        <f>SUMIFS('B4-1销售回款【输入】'!AA$4:AA$123,'B4-1销售回款【输入】'!$C$4:$C$123,$C94,'B4-1销售回款【输入】'!$D$4:$D$123,$D94,'B4-1销售回款【输入】'!$E$4:$E$123,$E94,'B4-1销售回款【输入】'!$J$4:$J$123,$F94)</f>
        <v>0</v>
      </c>
      <c r="Y94" s="282">
        <f>SUMIFS('B4-1销售回款【输入】'!AB$4:AB$123,'B4-1销售回款【输入】'!$C$4:$C$123,$C94,'B4-1销售回款【输入】'!$D$4:$D$123,$D94,'B4-1销售回款【输入】'!$E$4:$E$123,$E94,'B4-1销售回款【输入】'!$J$4:$J$123,$F94)</f>
        <v>0</v>
      </c>
      <c r="Z94" s="282">
        <f>SUMIFS('B4-1销售回款【输入】'!AC$4:AC$123,'B4-1销售回款【输入】'!$C$4:$C$123,$C94,'B4-1销售回款【输入】'!$D$4:$D$123,$D94,'B4-1销售回款【输入】'!$E$4:$E$123,$E94,'B4-1销售回款【输入】'!$J$4:$J$123,$F94)</f>
        <v>0</v>
      </c>
      <c r="AA94" s="282">
        <f>SUMIFS('B4-1销售回款【输入】'!AD$4:AD$123,'B4-1销售回款【输入】'!$C$4:$C$123,$C94,'B4-1销售回款【输入】'!$D$4:$D$123,$D94,'B4-1销售回款【输入】'!$E$4:$E$123,$E94,'B4-1销售回款【输入】'!$J$4:$J$123,$F94)</f>
        <v>0</v>
      </c>
      <c r="AB94" s="282">
        <f>SUMIFS('B4-1销售回款【输入】'!AE$4:AE$123,'B4-1销售回款【输入】'!$C$4:$C$123,$C94,'B4-1销售回款【输入】'!$D$4:$D$123,$D94,'B4-1销售回款【输入】'!$E$4:$E$123,$E94,'B4-1销售回款【输入】'!$J$4:$J$123,$F94)</f>
        <v>0</v>
      </c>
      <c r="AC94" s="282">
        <f>SUMIFS('B4-1销售回款【输入】'!AF$4:AF$123,'B4-1销售回款【输入】'!$C$4:$C$123,$C94,'B4-1销售回款【输入】'!$D$4:$D$123,$D94,'B4-1销售回款【输入】'!$E$4:$E$123,$E94,'B4-1销售回款【输入】'!$J$4:$J$123,$F94)</f>
        <v>0</v>
      </c>
      <c r="AD94" s="282">
        <f>SUMIFS('B4-1销售回款【输入】'!AG$4:AG$123,'B4-1销售回款【输入】'!$C$4:$C$123,$C94,'B4-1销售回款【输入】'!$D$4:$D$123,$D94,'B4-1销售回款【输入】'!$E$4:$E$123,$E94,'B4-1销售回款【输入】'!$J$4:$J$123,$F94)</f>
        <v>0</v>
      </c>
      <c r="AE94" s="282">
        <f>SUMIFS('B4-1销售回款【输入】'!AH$4:AH$123,'B4-1销售回款【输入】'!$C$4:$C$123,$C94,'B4-1销售回款【输入】'!$D$4:$D$123,$D94,'B4-1销售回款【输入】'!$E$4:$E$123,$E94,'B4-1销售回款【输入】'!$J$4:$J$123,$F94)</f>
        <v>0</v>
      </c>
      <c r="AF94" s="282">
        <f>SUMIFS('B4-1销售回款【输入】'!AI$4:AI$123,'B4-1销售回款【输入】'!$C$4:$C$123,$C94,'B4-1销售回款【输入】'!$D$4:$D$123,$D94,'B4-1销售回款【输入】'!$E$4:$E$123,$E94,'B4-1销售回款【输入】'!$J$4:$J$123,$F94)</f>
        <v>0</v>
      </c>
      <c r="AG94" s="282">
        <f>SUMIFS('B4-1销售回款【输入】'!AJ$4:AJ$123,'B4-1销售回款【输入】'!$C$4:$C$123,$C94,'B4-1销售回款【输入】'!$D$4:$D$123,$D94,'B4-1销售回款【输入】'!$E$4:$E$123,$E94,'B4-1销售回款【输入】'!$J$4:$J$123,$F94)</f>
        <v>0</v>
      </c>
      <c r="AH94" s="282">
        <f>SUMIFS('B4-1销售回款【输入】'!AK$4:AK$123,'B4-1销售回款【输入】'!$C$4:$C$123,$C94,'B4-1销售回款【输入】'!$D$4:$D$123,$D94,'B4-1销售回款【输入】'!$E$4:$E$123,$E94,'B4-1销售回款【输入】'!$J$4:$J$123,$F94)</f>
        <v>0</v>
      </c>
      <c r="AI94" s="282">
        <f>SUMIFS('B4-1销售回款【输入】'!AL$4:AL$123,'B4-1销售回款【输入】'!$C$4:$C$123,$C94,'B4-1销售回款【输入】'!$D$4:$D$123,$D94,'B4-1销售回款【输入】'!$E$4:$E$123,$E94,'B4-1销售回款【输入】'!$J$4:$J$123,$F94)</f>
        <v>0</v>
      </c>
      <c r="AJ94" s="282">
        <f>SUMIFS('B4-1销售回款【输入】'!AM$4:AM$123,'B4-1销售回款【输入】'!$C$4:$C$123,$C94,'B4-1销售回款【输入】'!$D$4:$D$123,$D94,'B4-1销售回款【输入】'!$E$4:$E$123,$E94,'B4-1销售回款【输入】'!$J$4:$J$123,$F94)</f>
        <v>0</v>
      </c>
      <c r="AK94" s="282">
        <f>SUMIFS('B4-1销售回款【输入】'!AN$4:AN$123,'B4-1销售回款【输入】'!$C$4:$C$123,$C94,'B4-1销售回款【输入】'!$D$4:$D$123,$D94,'B4-1销售回款【输入】'!$E$4:$E$123,$E94,'B4-1销售回款【输入】'!$J$4:$J$123,$F94)</f>
        <v>0</v>
      </c>
      <c r="AL94" s="282">
        <f>SUMIFS('B4-1销售回款【输入】'!AO$4:AO$123,'B4-1销售回款【输入】'!$C$4:$C$123,$C94,'B4-1销售回款【输入】'!$D$4:$D$123,$D94,'B4-1销售回款【输入】'!$E$4:$E$123,$E94,'B4-1销售回款【输入】'!$J$4:$J$123,$F94)</f>
        <v>0</v>
      </c>
      <c r="AM94" s="282">
        <f>SUMIFS('B4-1销售回款【输入】'!AP$4:AP$123,'B4-1销售回款【输入】'!$C$4:$C$123,$C94,'B4-1销售回款【输入】'!$D$4:$D$123,$D94,'B4-1销售回款【输入】'!$E$4:$E$123,$E94,'B4-1销售回款【输入】'!$J$4:$J$123,$F94)</f>
        <v>0</v>
      </c>
      <c r="AN94" s="282">
        <f>SUMIFS('B4-1销售回款【输入】'!AQ$4:AQ$123,'B4-1销售回款【输入】'!$C$4:$C$123,$C94,'B4-1销售回款【输入】'!$D$4:$D$123,$D94,'B4-1销售回款【输入】'!$E$4:$E$123,$E94,'B4-1销售回款【输入】'!$J$4:$J$123,$F94)</f>
        <v>0</v>
      </c>
      <c r="AO94" s="282">
        <f>SUMIFS('B4-1销售回款【输入】'!AR$4:AR$123,'B4-1销售回款【输入】'!$C$4:$C$123,$C94,'B4-1销售回款【输入】'!$D$4:$D$123,$D94,'B4-1销售回款【输入】'!$E$4:$E$123,$E94,'B4-1销售回款【输入】'!$J$4:$J$123,$F94)</f>
        <v>0</v>
      </c>
      <c r="AP94" s="282">
        <f>SUMIFS('B4-1销售回款【输入】'!AS$4:AS$123,'B4-1销售回款【输入】'!$C$4:$C$123,$C94,'B4-1销售回款【输入】'!$D$4:$D$123,$D94,'B4-1销售回款【输入】'!$E$4:$E$123,$E94,'B4-1销售回款【输入】'!$J$4:$J$123,$F94)</f>
        <v>0</v>
      </c>
      <c r="AQ94" s="282">
        <f>SUMIFS('B4-1销售回款【输入】'!AT$4:AT$123,'B4-1销售回款【输入】'!$C$4:$C$123,$C94,'B4-1销售回款【输入】'!$D$4:$D$123,$D94,'B4-1销售回款【输入】'!$E$4:$E$123,$E94,'B4-1销售回款【输入】'!$J$4:$J$123,$F94)</f>
        <v>0</v>
      </c>
      <c r="AR94" s="282">
        <f>SUMIFS('B4-1销售回款【输入】'!AU$4:AU$123,'B4-1销售回款【输入】'!$C$4:$C$123,$C94,'B4-1销售回款【输入】'!$D$4:$D$123,$D94,'B4-1销售回款【输入】'!$E$4:$E$123,$E94,'B4-1销售回款【输入】'!$J$4:$J$123,$F94)</f>
        <v>0</v>
      </c>
      <c r="AS94" s="282">
        <f>SUMIFS('B4-1销售回款【输入】'!AV$4:AV$123,'B4-1销售回款【输入】'!$C$4:$C$123,$C94,'B4-1销售回款【输入】'!$D$4:$D$123,$D94,'B4-1销售回款【输入】'!$E$4:$E$123,$E94,'B4-1销售回款【输入】'!$J$4:$J$123,$F94)</f>
        <v>0</v>
      </c>
      <c r="AT94" s="282">
        <f>SUMIFS('B4-1销售回款【输入】'!AW$4:AW$123,'B4-1销售回款【输入】'!$C$4:$C$123,$C94,'B4-1销售回款【输入】'!$D$4:$D$123,$D94,'B4-1销售回款【输入】'!$E$4:$E$123,$E94,'B4-1销售回款【输入】'!$J$4:$J$123,$F94)</f>
        <v>0</v>
      </c>
      <c r="AU94" s="282">
        <f>SUMIFS('B4-1销售回款【输入】'!AX$4:AX$123,'B4-1销售回款【输入】'!$C$4:$C$123,$C94,'B4-1销售回款【输入】'!$D$4:$D$123,$D94,'B4-1销售回款【输入】'!$E$4:$E$123,$E94,'B4-1销售回款【输入】'!$J$4:$J$123,$F94)</f>
        <v>0</v>
      </c>
      <c r="AV94" s="282">
        <f>SUMIFS('B4-1销售回款【输入】'!AY$4:AY$123,'B4-1销售回款【输入】'!$C$4:$C$123,$C94,'B4-1销售回款【输入】'!$D$4:$D$123,$D94,'B4-1销售回款【输入】'!$E$4:$E$123,$E94,'B4-1销售回款【输入】'!$J$4:$J$123,$F94)</f>
        <v>0</v>
      </c>
      <c r="AW94" s="282">
        <f>SUMIFS('B4-1销售回款【输入】'!AZ$4:AZ$123,'B4-1销售回款【输入】'!$C$4:$C$123,$C94,'B4-1销售回款【输入】'!$D$4:$D$123,$D94,'B4-1销售回款【输入】'!$E$4:$E$123,$E94,'B4-1销售回款【输入】'!$J$4:$J$123,$F94)</f>
        <v>0</v>
      </c>
      <c r="AX94" s="282">
        <f>SUMIFS('B4-1销售回款【输入】'!BA$4:BA$123,'B4-1销售回款【输入】'!$C$4:$C$123,$C94,'B4-1销售回款【输入】'!$D$4:$D$123,$D94,'B4-1销售回款【输入】'!$E$4:$E$123,$E94,'B4-1销售回款【输入】'!$J$4:$J$123,$F94)</f>
        <v>0</v>
      </c>
      <c r="AY94" s="282">
        <f>SUMIFS('B4-1销售回款【输入】'!BB$4:BB$123,'B4-1销售回款【输入】'!$C$4:$C$123,$C94,'B4-1销售回款【输入】'!$D$4:$D$123,$D94,'B4-1销售回款【输入】'!$E$4:$E$123,$E94,'B4-1销售回款【输入】'!$J$4:$J$123,$F94)</f>
        <v>0</v>
      </c>
      <c r="AZ94" s="282">
        <f>SUMIFS('B4-1销售回款【输入】'!BC$4:BC$123,'B4-1销售回款【输入】'!$C$4:$C$123,$C94,'B4-1销售回款【输入】'!$D$4:$D$123,$D94,'B4-1销售回款【输入】'!$E$4:$E$123,$E94,'B4-1销售回款【输入】'!$J$4:$J$123,$F94)</f>
        <v>0</v>
      </c>
      <c r="BA94" s="282">
        <f>SUMIFS('B4-1销售回款【输入】'!BD$4:BD$123,'B4-1销售回款【输入】'!$C$4:$C$123,$C94,'B4-1销售回款【输入】'!$D$4:$D$123,$D94,'B4-1销售回款【输入】'!$E$4:$E$123,$E94,'B4-1销售回款【输入】'!$J$4:$J$123,$F94)</f>
        <v>0</v>
      </c>
      <c r="BB94" s="282">
        <f>SUMIFS('B4-1销售回款【输入】'!BE$4:BE$123,'B4-1销售回款【输入】'!$C$4:$C$123,$C94,'B4-1销售回款【输入】'!$D$4:$D$123,$D94,'B4-1销售回款【输入】'!$E$4:$E$123,$E94,'B4-1销售回款【输入】'!$J$4:$J$123,$F94)</f>
        <v>0</v>
      </c>
      <c r="BC94" s="282">
        <f>SUMIFS('B4-1销售回款【输入】'!BF$4:BF$123,'B4-1销售回款【输入】'!$C$4:$C$123,$C94,'B4-1销售回款【输入】'!$D$4:$D$123,$D94,'B4-1销售回款【输入】'!$E$4:$E$123,$E94,'B4-1销售回款【输入】'!$J$4:$J$123,$F94)</f>
        <v>0</v>
      </c>
      <c r="BD94" s="282">
        <f>SUMIFS('B4-1销售回款【输入】'!BG$4:BG$123,'B4-1销售回款【输入】'!$C$4:$C$123,$C94,'B4-1销售回款【输入】'!$D$4:$D$123,$D94,'B4-1销售回款【输入】'!$E$4:$E$123,$E94,'B4-1销售回款【输入】'!$J$4:$J$123,$F94)</f>
        <v>0</v>
      </c>
      <c r="BE94" s="282">
        <f>SUMIFS('B4-1销售回款【输入】'!BH$4:BH$123,'B4-1销售回款【输入】'!$C$4:$C$123,$C94,'B4-1销售回款【输入】'!$D$4:$D$123,$D94,'B4-1销售回款【输入】'!$E$4:$E$123,$E94,'B4-1销售回款【输入】'!$J$4:$J$123,$F94)</f>
        <v>0</v>
      </c>
      <c r="BF94" s="282">
        <f>SUMIFS('B4-1销售回款【输入】'!BI$4:BI$123,'B4-1销售回款【输入】'!$C$4:$C$123,$C94,'B4-1销售回款【输入】'!$D$4:$D$123,$D94,'B4-1销售回款【输入】'!$E$4:$E$123,$E94,'B4-1销售回款【输入】'!$J$4:$J$123,$F94)</f>
        <v>0</v>
      </c>
      <c r="BG94" s="282">
        <f>SUMIFS('B4-1销售回款【输入】'!BJ$4:BJ$123,'B4-1销售回款【输入】'!$C$4:$C$123,$C94,'B4-1销售回款【输入】'!$D$4:$D$123,$D94,'B4-1销售回款【输入】'!$E$4:$E$123,$E94,'B4-1销售回款【输入】'!$J$4:$J$123,$F94)</f>
        <v>0</v>
      </c>
      <c r="BH94" s="282">
        <f>SUMIFS('B4-1销售回款【输入】'!BK$4:BK$123,'B4-1销售回款【输入】'!$C$4:$C$123,$C94,'B4-1销售回款【输入】'!$D$4:$D$123,$D94,'B4-1销售回款【输入】'!$E$4:$E$123,$E94,'B4-1销售回款【输入】'!$J$4:$J$123,$F94)</f>
        <v>0</v>
      </c>
      <c r="BI94" s="282">
        <f>SUMIFS('B4-1销售回款【输入】'!BL$4:BL$123,'B4-1销售回款【输入】'!$C$4:$C$123,$C94,'B4-1销售回款【输入】'!$D$4:$D$123,$D94,'B4-1销售回款【输入】'!$E$4:$E$123,$E94,'B4-1销售回款【输入】'!$J$4:$J$123,$F94)</f>
        <v>0</v>
      </c>
      <c r="BJ94" s="282">
        <f>SUMIFS('B4-1销售回款【输入】'!BM$4:BM$123,'B4-1销售回款【输入】'!$C$4:$C$123,$C94,'B4-1销售回款【输入】'!$D$4:$D$123,$D94,'B4-1销售回款【输入】'!$E$4:$E$123,$E94,'B4-1销售回款【输入】'!$J$4:$J$123,$F94)</f>
        <v>0</v>
      </c>
      <c r="BK94" s="282">
        <f>SUMIFS('B4-1销售回款【输入】'!BN$4:BN$123,'B4-1销售回款【输入】'!$C$4:$C$123,$C94,'B4-1销售回款【输入】'!$D$4:$D$123,$D94,'B4-1销售回款【输入】'!$E$4:$E$123,$E94,'B4-1销售回款【输入】'!$J$4:$J$123,$F94)</f>
        <v>0</v>
      </c>
      <c r="BL94" s="282">
        <f>SUMIFS('B4-1销售回款【输入】'!BO$4:BO$123,'B4-1销售回款【输入】'!$C$4:$C$123,$C94,'B4-1销售回款【输入】'!$D$4:$D$123,$D94,'B4-1销售回款【输入】'!$E$4:$E$123,$E94,'B4-1销售回款【输入】'!$J$4:$J$123,$F94)</f>
        <v>0</v>
      </c>
      <c r="BM94" s="282">
        <f>SUMIFS('B4-1销售回款【输入】'!BP$4:BP$123,'B4-1销售回款【输入】'!$C$4:$C$123,$C94,'B4-1销售回款【输入】'!$D$4:$D$123,$D94,'B4-1销售回款【输入】'!$E$4:$E$123,$E94,'B4-1销售回款【输入】'!$J$4:$J$123,$F94)</f>
        <v>0</v>
      </c>
      <c r="BN94" s="282">
        <f>SUMIFS('B4-1销售回款【输入】'!BQ$4:BQ$123,'B4-1销售回款【输入】'!$C$4:$C$123,$C94,'B4-1销售回款【输入】'!$D$4:$D$123,$D94,'B4-1销售回款【输入】'!$E$4:$E$123,$E94,'B4-1销售回款【输入】'!$J$4:$J$123,$F94)</f>
        <v>0</v>
      </c>
      <c r="BO94" s="282">
        <f>SUMIFS('B4-1销售回款【输入】'!BR$4:BR$123,'B4-1销售回款【输入】'!$C$4:$C$123,$C94,'B4-1销售回款【输入】'!$D$4:$D$123,$D94,'B4-1销售回款【输入】'!$E$4:$E$123,$E94,'B4-1销售回款【输入】'!$J$4:$J$123,$F94)</f>
        <v>0</v>
      </c>
      <c r="BP94" s="282">
        <f>SUMIFS('B4-1销售回款【输入】'!BS$4:BS$123,'B4-1销售回款【输入】'!$C$4:$C$123,$C94,'B4-1销售回款【输入】'!$D$4:$D$123,$D94,'B4-1销售回款【输入】'!$E$4:$E$123,$E94,'B4-1销售回款【输入】'!$J$4:$J$123,$F94)</f>
        <v>0</v>
      </c>
      <c r="BQ94" s="282">
        <f>SUMIFS('B4-1销售回款【输入】'!BT$4:BT$123,'B4-1销售回款【输入】'!$C$4:$C$123,$C94,'B4-1销售回款【输入】'!$D$4:$D$123,$D94,'B4-1销售回款【输入】'!$E$4:$E$123,$E94,'B4-1销售回款【输入】'!$J$4:$J$123,$F94)</f>
        <v>0</v>
      </c>
      <c r="BR94" s="282">
        <f>SUMIFS('B4-1销售回款【输入】'!BU$4:BU$123,'B4-1销售回款【输入】'!$C$4:$C$123,$C94,'B4-1销售回款【输入】'!$D$4:$D$123,$D94,'B4-1销售回款【输入】'!$E$4:$E$123,$E94,'B4-1销售回款【输入】'!$J$4:$J$123,$F94)</f>
        <v>0</v>
      </c>
      <c r="BS94" s="282">
        <f>SUMIFS('B4-1销售回款【输入】'!BV$4:BV$123,'B4-1销售回款【输入】'!$C$4:$C$123,$C94,'B4-1销售回款【输入】'!$D$4:$D$123,$D94,'B4-1销售回款【输入】'!$E$4:$E$123,$E94,'B4-1销售回款【输入】'!$J$4:$J$123,$F94)</f>
        <v>0</v>
      </c>
      <c r="BT94" s="282">
        <f>SUMIFS('B4-1销售回款【输入】'!BW$4:BW$123,'B4-1销售回款【输入】'!$C$4:$C$123,$C94,'B4-1销售回款【输入】'!$D$4:$D$123,$D94,'B4-1销售回款【输入】'!$E$4:$E$123,$E94,'B4-1销售回款【输入】'!$J$4:$J$123,$F94)</f>
        <v>0</v>
      </c>
      <c r="BU94" s="282">
        <f>SUMIFS('B4-1销售回款【输入】'!BX$4:BX$123,'B4-1销售回款【输入】'!$C$4:$C$123,$C94,'B4-1销售回款【输入】'!$D$4:$D$123,$D94,'B4-1销售回款【输入】'!$E$4:$E$123,$E94,'B4-1销售回款【输入】'!$J$4:$J$123,$F94)</f>
        <v>0</v>
      </c>
      <c r="BV94" s="282">
        <f>SUMIFS('B4-1销售回款【输入】'!BY$4:BY$123,'B4-1销售回款【输入】'!$C$4:$C$123,$C94,'B4-1销售回款【输入】'!$D$4:$D$123,$D94,'B4-1销售回款【输入】'!$E$4:$E$123,$E94,'B4-1销售回款【输入】'!$J$4:$J$123,$F94)</f>
        <v>0</v>
      </c>
      <c r="BW94" s="282">
        <f>SUMIFS('B4-1销售回款【输入】'!BZ$4:BZ$123,'B4-1销售回款【输入】'!$C$4:$C$123,$C94,'B4-1销售回款【输入】'!$D$4:$D$123,$D94,'B4-1销售回款【输入】'!$E$4:$E$123,$E94,'B4-1销售回款【输入】'!$J$4:$J$123,$F94)</f>
        <v>0</v>
      </c>
      <c r="BX94" s="282">
        <f>SUMIFS('B4-1销售回款【输入】'!CA$4:CA$123,'B4-1销售回款【输入】'!$C$4:$C$123,$C94,'B4-1销售回款【输入】'!$D$4:$D$123,$D94,'B4-1销售回款【输入】'!$E$4:$E$123,$E94,'B4-1销售回款【输入】'!$J$4:$J$123,$F94)</f>
        <v>0</v>
      </c>
      <c r="BY94" s="282">
        <f>SUMIFS('B4-1销售回款【输入】'!CB$4:CB$123,'B4-1销售回款【输入】'!$C$4:$C$123,$C94,'B4-1销售回款【输入】'!$D$4:$D$123,$D94,'B4-1销售回款【输入】'!$E$4:$E$123,$E94,'B4-1销售回款【输入】'!$J$4:$J$123,$F94)</f>
        <v>0</v>
      </c>
      <c r="BZ94" s="282">
        <f>SUMIFS('B4-1销售回款【输入】'!CC$4:CC$123,'B4-1销售回款【输入】'!$C$4:$C$123,$C94,'B4-1销售回款【输入】'!$D$4:$D$123,$D94,'B4-1销售回款【输入】'!$E$4:$E$123,$E94,'B4-1销售回款【输入】'!$J$4:$J$123,$F94)</f>
        <v>0</v>
      </c>
      <c r="CA94" s="282">
        <f>SUMIFS('B4-1销售回款【输入】'!CD$4:CD$123,'B4-1销售回款【输入】'!$C$4:$C$123,$C94,'B4-1销售回款【输入】'!$D$4:$D$123,$D94,'B4-1销售回款【输入】'!$E$4:$E$123,$E94,'B4-1销售回款【输入】'!$J$4:$J$123,$F94)</f>
        <v>0</v>
      </c>
      <c r="CB94" s="282">
        <f>SUMIFS('B4-1销售回款【输入】'!CE$4:CE$123,'B4-1销售回款【输入】'!$C$4:$C$123,$C94,'B4-1销售回款【输入】'!$D$4:$D$123,$D94,'B4-1销售回款【输入】'!$E$4:$E$123,$E94,'B4-1销售回款【输入】'!$J$4:$J$123,$F94)</f>
        <v>0</v>
      </c>
      <c r="CC94" s="282">
        <f>SUMIFS('B4-1销售回款【输入】'!CF$4:CF$123,'B4-1销售回款【输入】'!$C$4:$C$123,$C94,'B4-1销售回款【输入】'!$D$4:$D$123,$D94,'B4-1销售回款【输入】'!$E$4:$E$123,$E94,'B4-1销售回款【输入】'!$J$4:$J$123,$F94)</f>
        <v>0</v>
      </c>
      <c r="CD94" s="282">
        <f>SUMIFS('B4-1销售回款【输入】'!CG$4:CG$123,'B4-1销售回款【输入】'!$C$4:$C$123,$C94,'B4-1销售回款【输入】'!$D$4:$D$123,$D94,'B4-1销售回款【输入】'!$E$4:$E$123,$E94,'B4-1销售回款【输入】'!$J$4:$J$123,$F94)</f>
        <v>0</v>
      </c>
      <c r="CE94" s="282">
        <f>SUMIFS('B4-1销售回款【输入】'!CH$4:CH$123,'B4-1销售回款【输入】'!$C$4:$C$123,$C94,'B4-1销售回款【输入】'!$D$4:$D$123,$D94,'B4-1销售回款【输入】'!$E$4:$E$123,$E94,'B4-1销售回款【输入】'!$J$4:$J$123,$F94)</f>
        <v>0</v>
      </c>
      <c r="CF94" s="282">
        <f>SUMIFS('B4-1销售回款【输入】'!CI$4:CI$123,'B4-1销售回款【输入】'!$C$4:$C$123,$C94,'B4-1销售回款【输入】'!$D$4:$D$123,$D94,'B4-1销售回款【输入】'!$E$4:$E$123,$E94,'B4-1销售回款【输入】'!$J$4:$J$123,$F94)</f>
        <v>0</v>
      </c>
      <c r="CG94" s="282">
        <f>SUMIFS('B4-1销售回款【输入】'!CJ$4:CJ$123,'B4-1销售回款【输入】'!$C$4:$C$123,$C94,'B4-1销售回款【输入】'!$D$4:$D$123,$D94,'B4-1销售回款【输入】'!$E$4:$E$123,$E94,'B4-1销售回款【输入】'!$J$4:$J$123,$F94)</f>
        <v>0</v>
      </c>
      <c r="CH94" s="282">
        <f>SUMIFS('B4-1销售回款【输入】'!CK$4:CK$123,'B4-1销售回款【输入】'!$C$4:$C$123,$C94,'B4-1销售回款【输入】'!$D$4:$D$123,$D94,'B4-1销售回款【输入】'!$E$4:$E$123,$E94,'B4-1销售回款【输入】'!$J$4:$J$123,$F94)</f>
        <v>0</v>
      </c>
      <c r="CI94" s="282">
        <f>SUMIFS('B4-1销售回款【输入】'!CL$4:CL$123,'B4-1销售回款【输入】'!$C$4:$C$123,$C94,'B4-1销售回款【输入】'!$D$4:$D$123,$D94,'B4-1销售回款【输入】'!$E$4:$E$123,$E94,'B4-1销售回款【输入】'!$J$4:$J$123,$F94)</f>
        <v>0</v>
      </c>
      <c r="CJ94" s="282">
        <f>SUMIFS('B4-1销售回款【输入】'!CM$4:CM$123,'B4-1销售回款【输入】'!$C$4:$C$123,$C94,'B4-1销售回款【输入】'!$D$4:$D$123,$D94,'B4-1销售回款【输入】'!$E$4:$E$123,$E94,'B4-1销售回款【输入】'!$J$4:$J$123,$F94)</f>
        <v>0</v>
      </c>
      <c r="CK94" s="282">
        <f>SUMIFS('B4-1销售回款【输入】'!CN$4:CN$123,'B4-1销售回款【输入】'!$C$4:$C$123,$C94,'B4-1销售回款【输入】'!$D$4:$D$123,$D94,'B4-1销售回款【输入】'!$E$4:$E$123,$E94,'B4-1销售回款【输入】'!$J$4:$J$123,$F94)</f>
        <v>0</v>
      </c>
      <c r="CL94" s="282">
        <f>SUMIFS('B4-1销售回款【输入】'!CO$4:CO$123,'B4-1销售回款【输入】'!$C$4:$C$123,$C94,'B4-1销售回款【输入】'!$D$4:$D$123,$D94,'B4-1销售回款【输入】'!$E$4:$E$123,$E94,'B4-1销售回款【输入】'!$J$4:$J$123,$F94)</f>
        <v>0</v>
      </c>
      <c r="CM94" s="282">
        <f>SUMIFS('B4-1销售回款【输入】'!CP$4:CP$123,'B4-1销售回款【输入】'!$C$4:$C$123,$C94,'B4-1销售回款【输入】'!$D$4:$D$123,$D94,'B4-1销售回款【输入】'!$E$4:$E$123,$E94,'B4-1销售回款【输入】'!$J$4:$J$123,$F94)</f>
        <v>0</v>
      </c>
      <c r="CN94" s="282">
        <f>SUMIFS('B4-1销售回款【输入】'!CQ$4:CQ$123,'B4-1销售回款【输入】'!$C$4:$C$123,$C94,'B4-1销售回款【输入】'!$D$4:$D$123,$D94,'B4-1销售回款【输入】'!$E$4:$E$123,$E94,'B4-1销售回款【输入】'!$J$4:$J$123,$F94)</f>
        <v>0</v>
      </c>
      <c r="CO94" s="282">
        <f>SUMIFS('B4-1销售回款【输入】'!CR$4:CR$123,'B4-1销售回款【输入】'!$C$4:$C$123,$C94,'B4-1销售回款【输入】'!$D$4:$D$123,$D94,'B4-1销售回款【输入】'!$E$4:$E$123,$E94,'B4-1销售回款【输入】'!$J$4:$J$123,$F94)</f>
        <v>0</v>
      </c>
      <c r="CP94" s="282">
        <f>SUMIFS('B4-1销售回款【输入】'!CS$4:CS$123,'B4-1销售回款【输入】'!$C$4:$C$123,$C94,'B4-1销售回款【输入】'!$D$4:$D$123,$D94,'B4-1销售回款【输入】'!$E$4:$E$123,$E94,'B4-1销售回款【输入】'!$J$4:$J$123,$F94)</f>
        <v>0</v>
      </c>
      <c r="CQ94" s="282">
        <f>SUMIFS('B4-1销售回款【输入】'!CT$4:CT$123,'B4-1销售回款【输入】'!$C$4:$C$123,$C94,'B4-1销售回款【输入】'!$D$4:$D$123,$D94,'B4-1销售回款【输入】'!$E$4:$E$123,$E94,'B4-1销售回款【输入】'!$J$4:$J$123,$F94)</f>
        <v>0</v>
      </c>
      <c r="CR94" s="282">
        <f>SUMIFS('B4-1销售回款【输入】'!CU$4:CU$123,'B4-1销售回款【输入】'!$C$4:$C$123,$C94,'B4-1销售回款【输入】'!$D$4:$D$123,$D94,'B4-1销售回款【输入】'!$E$4:$E$123,$E94,'B4-1销售回款【输入】'!$J$4:$J$123,$F94)</f>
        <v>0</v>
      </c>
      <c r="CS94" s="282">
        <f>SUMIFS('B4-1销售回款【输入】'!CV$4:CV$123,'B4-1销售回款【输入】'!$C$4:$C$123,$C94,'B4-1销售回款【输入】'!$D$4:$D$123,$D94,'B4-1销售回款【输入】'!$E$4:$E$123,$E94,'B4-1销售回款【输入】'!$J$4:$J$123,$F94)</f>
        <v>0</v>
      </c>
      <c r="CT94" s="282">
        <f>SUMIFS('B4-1销售回款【输入】'!CW$4:CW$123,'B4-1销售回款【输入】'!$C$4:$C$123,$C94,'B4-1销售回款【输入】'!$D$4:$D$123,$D94,'B4-1销售回款【输入】'!$E$4:$E$123,$E94,'B4-1销售回款【输入】'!$J$4:$J$123,$F94)</f>
        <v>0</v>
      </c>
      <c r="CU94" s="282">
        <f>SUMIFS('B4-1销售回款【输入】'!CX$4:CX$123,'B4-1销售回款【输入】'!$C$4:$C$123,$C94,'B4-1销售回款【输入】'!$D$4:$D$123,$D94,'B4-1销售回款【输入】'!$E$4:$E$123,$E94,'B4-1销售回款【输入】'!$J$4:$J$123,$F94)</f>
        <v>0</v>
      </c>
      <c r="CV94" s="282">
        <f>SUMIFS('B4-1销售回款【输入】'!CY$4:CY$123,'B4-1销售回款【输入】'!$C$4:$C$123,$C94,'B4-1销售回款【输入】'!$D$4:$D$123,$D94,'B4-1销售回款【输入】'!$E$4:$E$123,$E94,'B4-1销售回款【输入】'!$J$4:$J$123,$F94)</f>
        <v>0</v>
      </c>
      <c r="CW94" s="282">
        <f>SUMIFS('B4-1销售回款【输入】'!CZ$4:CZ$123,'B4-1销售回款【输入】'!$C$4:$C$123,$C94,'B4-1销售回款【输入】'!$D$4:$D$123,$D94,'B4-1销售回款【输入】'!$E$4:$E$123,$E94,'B4-1销售回款【输入】'!$J$4:$J$123,$F94)</f>
        <v>0</v>
      </c>
      <c r="CX94" s="282">
        <f>SUMIFS('B4-1销售回款【输入】'!DA$4:DA$123,'B4-1销售回款【输入】'!$C$4:$C$123,$C94,'B4-1销售回款【输入】'!$D$4:$D$123,$D94,'B4-1销售回款【输入】'!$E$4:$E$123,$E94,'B4-1销售回款【输入】'!$J$4:$J$123,$F94)</f>
        <v>0</v>
      </c>
      <c r="CY94" s="282">
        <f>SUMIFS('B4-1销售回款【输入】'!DB$4:DB$123,'B4-1销售回款【输入】'!$C$4:$C$123,$C94,'B4-1销售回款【输入】'!$D$4:$D$123,$D94,'B4-1销售回款【输入】'!$E$4:$E$123,$E94,'B4-1销售回款【输入】'!$J$4:$J$123,$F94)</f>
        <v>0</v>
      </c>
      <c r="CZ94" s="282">
        <f>SUMIFS('B4-1销售回款【输入】'!DC$4:DC$123,'B4-1销售回款【输入】'!$C$4:$C$123,$C94,'B4-1销售回款【输入】'!$D$4:$D$123,$D94,'B4-1销售回款【输入】'!$E$4:$E$123,$E94,'B4-1销售回款【输入】'!$J$4:$J$123,$F94)</f>
        <v>0</v>
      </c>
      <c r="DA94" s="282">
        <f>SUMIFS('B4-1销售回款【输入】'!DD$4:DD$123,'B4-1销售回款【输入】'!$C$4:$C$123,$C94,'B4-1销售回款【输入】'!$D$4:$D$123,$D94,'B4-1销售回款【输入】'!$E$4:$E$123,$E94,'B4-1销售回款【输入】'!$J$4:$J$123,$F94)</f>
        <v>0</v>
      </c>
      <c r="DB94" s="282">
        <f>SUMIFS('B4-1销售回款【输入】'!DE$4:DE$123,'B4-1销售回款【输入】'!$C$4:$C$123,$C94,'B4-1销售回款【输入】'!$D$4:$D$123,$D94,'B4-1销售回款【输入】'!$E$4:$E$123,$E94,'B4-1销售回款【输入】'!$J$4:$J$123,$F94)</f>
        <v>0</v>
      </c>
      <c r="DC94" s="282">
        <f>SUMIFS('B4-1销售回款【输入】'!DF$4:DF$123,'B4-1销售回款【输入】'!$C$4:$C$123,$C94,'B4-1销售回款【输入】'!$D$4:$D$123,$D94,'B4-1销售回款【输入】'!$E$4:$E$123,$E94,'B4-1销售回款【输入】'!$J$4:$J$123,$F94)</f>
        <v>0</v>
      </c>
      <c r="DD94" s="282">
        <f>SUMIFS('B4-1销售回款【输入】'!DG$4:DG$123,'B4-1销售回款【输入】'!$C$4:$C$123,$C94,'B4-1销售回款【输入】'!$D$4:$D$123,$D94,'B4-1销售回款【输入】'!$E$4:$E$123,$E94,'B4-1销售回款【输入】'!$J$4:$J$123,$F94)</f>
        <v>0</v>
      </c>
      <c r="DE94" s="282">
        <f>SUMIFS('B4-1销售回款【输入】'!DH$4:DH$123,'B4-1销售回款【输入】'!$C$4:$C$123,$C94,'B4-1销售回款【输入】'!$D$4:$D$123,$D94,'B4-1销售回款【输入】'!$E$4:$E$123,$E94,'B4-1销售回款【输入】'!$J$4:$J$123,$F94)</f>
        <v>0</v>
      </c>
      <c r="DF94" s="282">
        <f>SUMIFS('B4-1销售回款【输入】'!DI$4:DI$123,'B4-1销售回款【输入】'!$C$4:$C$123,$C94,'B4-1销售回款【输入】'!$D$4:$D$123,$D94,'B4-1销售回款【输入】'!$E$4:$E$123,$E94,'B4-1销售回款【输入】'!$J$4:$J$123,$F94)</f>
        <v>0</v>
      </c>
      <c r="DG94" s="282">
        <f>SUMIFS('B4-1销售回款【输入】'!DJ$4:DJ$123,'B4-1销售回款【输入】'!$C$4:$C$123,$C94,'B4-1销售回款【输入】'!$D$4:$D$123,$D94,'B4-1销售回款【输入】'!$E$4:$E$123,$E94,'B4-1销售回款【输入】'!$J$4:$J$123,$F94)</f>
        <v>0</v>
      </c>
      <c r="DH94" s="282">
        <f>SUMIFS('B4-1销售回款【输入】'!DK$4:DK$123,'B4-1销售回款【输入】'!$C$4:$C$123,$C94,'B4-1销售回款【输入】'!$D$4:$D$123,$D94,'B4-1销售回款【输入】'!$E$4:$E$123,$E94,'B4-1销售回款【输入】'!$J$4:$J$123,$F94)</f>
        <v>0</v>
      </c>
      <c r="DI94" s="282">
        <f>SUMIFS('B4-1销售回款【输入】'!DL$4:DL$123,'B4-1销售回款【输入】'!$C$4:$C$123,$C94,'B4-1销售回款【输入】'!$D$4:$D$123,$D94,'B4-1销售回款【输入】'!$E$4:$E$123,$E94,'B4-1销售回款【输入】'!$J$4:$J$123,$F94)</f>
        <v>0</v>
      </c>
      <c r="DJ94" s="282">
        <f>SUMIFS('B4-1销售回款【输入】'!DM$4:DM$123,'B4-1销售回款【输入】'!$C$4:$C$123,$C94,'B4-1销售回款【输入】'!$D$4:$D$123,$D94,'B4-1销售回款【输入】'!$E$4:$E$123,$E94,'B4-1销售回款【输入】'!$J$4:$J$123,$F94)</f>
        <v>0</v>
      </c>
      <c r="DK94" s="282">
        <f>SUMIFS('B4-1销售回款【输入】'!DN$4:DN$123,'B4-1销售回款【输入】'!$C$4:$C$123,$C94,'B4-1销售回款【输入】'!$D$4:$D$123,$D94,'B4-1销售回款【输入】'!$E$4:$E$123,$E94,'B4-1销售回款【输入】'!$J$4:$J$123,$F94)</f>
        <v>0</v>
      </c>
      <c r="DL94" s="282">
        <f>SUMIFS('B4-1销售回款【输入】'!DO$4:DO$123,'B4-1销售回款【输入】'!$C$4:$C$123,$C94,'B4-1销售回款【输入】'!$D$4:$D$123,$D94,'B4-1销售回款【输入】'!$E$4:$E$123,$E94,'B4-1销售回款【输入】'!$J$4:$J$123,$F94)</f>
        <v>0</v>
      </c>
      <c r="DM94" s="282">
        <f>SUMIFS('B4-1销售回款【输入】'!DP$4:DP$123,'B4-1销售回款【输入】'!$C$4:$C$123,$C94,'B4-1销售回款【输入】'!$D$4:$D$123,$D94,'B4-1销售回款【输入】'!$E$4:$E$123,$E94,'B4-1销售回款【输入】'!$J$4:$J$123,$F94)</f>
        <v>0</v>
      </c>
      <c r="DN94" s="282">
        <f>SUMIFS('B4-1销售回款【输入】'!DQ$4:DQ$123,'B4-1销售回款【输入】'!$C$4:$C$123,$C94,'B4-1销售回款【输入】'!$D$4:$D$123,$D94,'B4-1销售回款【输入】'!$E$4:$E$123,$E94,'B4-1销售回款【输入】'!$J$4:$J$123,$F94)</f>
        <v>0</v>
      </c>
      <c r="DO94" s="282">
        <f>SUMIFS('B4-1销售回款【输入】'!DR$4:DR$123,'B4-1销售回款【输入】'!$C$4:$C$123,$C94,'B4-1销售回款【输入】'!$D$4:$D$123,$D94,'B4-1销售回款【输入】'!$E$4:$E$123,$E94,'B4-1销售回款【输入】'!$J$4:$J$123,$F94)</f>
        <v>0</v>
      </c>
      <c r="DP94" s="282">
        <f>SUMIFS('B4-1销售回款【输入】'!DS$4:DS$123,'B4-1销售回款【输入】'!$C$4:$C$123,$C94,'B4-1销售回款【输入】'!$D$4:$D$123,$D94,'B4-1销售回款【输入】'!$E$4:$E$123,$E94,'B4-1销售回款【输入】'!$J$4:$J$123,$F94)</f>
        <v>0</v>
      </c>
      <c r="DQ94" s="282">
        <f>SUMIFS('B4-1销售回款【输入】'!DT$4:DT$123,'B4-1销售回款【输入】'!$C$4:$C$123,$C94,'B4-1销售回款【输入】'!$D$4:$D$123,$D94,'B4-1销售回款【输入】'!$E$4:$E$123,$E94,'B4-1销售回款【输入】'!$J$4:$J$123,$F94)</f>
        <v>0</v>
      </c>
      <c r="DR94" s="282">
        <f>SUMIFS('B4-1销售回款【输入】'!DU$4:DU$123,'B4-1销售回款【输入】'!$C$4:$C$123,$C94,'B4-1销售回款【输入】'!$D$4:$D$123,$D94,'B4-1销售回款【输入】'!$E$4:$E$123,$E94,'B4-1销售回款【输入】'!$J$4:$J$123,$F94)</f>
        <v>0</v>
      </c>
      <c r="DS94" s="282">
        <f>SUMIFS('B4-1销售回款【输入】'!DV$4:DV$123,'B4-1销售回款【输入】'!$C$4:$C$123,$C94,'B4-1销售回款【输入】'!$D$4:$D$123,$D94,'B4-1销售回款【输入】'!$E$4:$E$123,$E94,'B4-1销售回款【输入】'!$J$4:$J$123,$F94)</f>
        <v>0</v>
      </c>
      <c r="DT94" s="282">
        <f>SUMIFS('B4-1销售回款【输入】'!DW$4:DW$123,'B4-1销售回款【输入】'!$C$4:$C$123,$C94,'B4-1销售回款【输入】'!$D$4:$D$123,$D94,'B4-1销售回款【输入】'!$E$4:$E$123,$E94,'B4-1销售回款【输入】'!$J$4:$J$123,$F94)</f>
        <v>0</v>
      </c>
      <c r="DU94" s="282">
        <f>SUMIFS('B4-1销售回款【输入】'!DX$4:DX$123,'B4-1销售回款【输入】'!$C$4:$C$123,$C94,'B4-1销售回款【输入】'!$D$4:$D$123,$D94,'B4-1销售回款【输入】'!$E$4:$E$123,$E94,'B4-1销售回款【输入】'!$J$4:$J$123,$F94)</f>
        <v>0</v>
      </c>
      <c r="DV94" s="282">
        <f>SUMIFS('B4-1销售回款【输入】'!DY$4:DY$123,'B4-1销售回款【输入】'!$C$4:$C$123,$C94,'B4-1销售回款【输入】'!$D$4:$D$123,$D94,'B4-1销售回款【输入】'!$E$4:$E$123,$E94,'B4-1销售回款【输入】'!$J$4:$J$123,$F94)</f>
        <v>0</v>
      </c>
      <c r="DW94" s="282">
        <f>SUMIFS('B4-1销售回款【输入】'!DZ$4:DZ$123,'B4-1销售回款【输入】'!$C$4:$C$123,$C94,'B4-1销售回款【输入】'!$D$4:$D$123,$D94,'B4-1销售回款【输入】'!$E$4:$E$123,$E94,'B4-1销售回款【输入】'!$J$4:$J$123,$F94)</f>
        <v>0</v>
      </c>
      <c r="DX94" s="282">
        <f>SUMIFS('B4-1销售回款【输入】'!EA$4:EA$123,'B4-1销售回款【输入】'!$C$4:$C$123,$C94,'B4-1销售回款【输入】'!$D$4:$D$123,$D94,'B4-1销售回款【输入】'!$E$4:$E$123,$E94,'B4-1销售回款【输入】'!$J$4:$J$123,$F94)</f>
        <v>0</v>
      </c>
      <c r="DY94" s="282">
        <f>SUMIFS('B4-1销售回款【输入】'!EB$4:EB$123,'B4-1销售回款【输入】'!$C$4:$C$123,$C94,'B4-1销售回款【输入】'!$D$4:$D$123,$D94,'B4-1销售回款【输入】'!$E$4:$E$123,$E94,'B4-1销售回款【输入】'!$J$4:$J$123,$F94)</f>
        <v>0</v>
      </c>
      <c r="DZ94" s="282">
        <f>SUMIFS('B4-1销售回款【输入】'!EC$4:EC$123,'B4-1销售回款【输入】'!$C$4:$C$123,$C94,'B4-1销售回款【输入】'!$D$4:$D$123,$D94,'B4-1销售回款【输入】'!$E$4:$E$123,$E94,'B4-1销售回款【输入】'!$J$4:$J$123,$F94)</f>
        <v>0</v>
      </c>
      <c r="EA94" s="282">
        <f>SUMIFS('B4-1销售回款【输入】'!ED$4:ED$123,'B4-1销售回款【输入】'!$C$4:$C$123,$C94,'B4-1销售回款【输入】'!$D$4:$D$123,$D94,'B4-1销售回款【输入】'!$E$4:$E$123,$E94,'B4-1销售回款【输入】'!$J$4:$J$123,$F94)</f>
        <v>0</v>
      </c>
      <c r="EB94" s="282">
        <f>SUMIFS('B4-1销售回款【输入】'!EE$4:EE$123,'B4-1销售回款【输入】'!$C$4:$C$123,$C94,'B4-1销售回款【输入】'!$D$4:$D$123,$D94,'B4-1销售回款【输入】'!$E$4:$E$123,$E94,'B4-1销售回款【输入】'!$J$4:$J$123,$F94)</f>
        <v>0</v>
      </c>
      <c r="EC94" s="282">
        <f>SUMIFS('B4-1销售回款【输入】'!EF$4:EF$123,'B4-1销售回款【输入】'!$C$4:$C$123,$C94,'B4-1销售回款【输入】'!$D$4:$D$123,$D94,'B4-1销售回款【输入】'!$E$4:$E$123,$E94,'B4-1销售回款【输入】'!$J$4:$J$123,$F94)</f>
        <v>0</v>
      </c>
      <c r="ED94" s="284">
        <f>SUMIFS('B4-1销售回款【输入】'!EG$4:EG$123,'B4-1销售回款【输入】'!$C$4:$C$123,$C94,'B4-1销售回款【输入】'!$D$4:$D$123,$D94,'B4-1销售回款【输入】'!$E$4:$E$123,$E94,'B4-1销售回款【输入】'!$J$4:$J$123,$F94)</f>
        <v>0</v>
      </c>
    </row>
    <row r="95" spans="2:134" ht="16.05" customHeight="1" x14ac:dyDescent="0.25">
      <c r="B95" s="1043" t="str">
        <f>B94</f>
        <v/>
      </c>
      <c r="C95" s="159" t="str">
        <f t="shared" si="1450"/>
        <v/>
      </c>
      <c r="D95" s="159" t="str">
        <f t="shared" si="1196"/>
        <v/>
      </c>
      <c r="E95" s="159" t="str">
        <f t="shared" si="1196"/>
        <v/>
      </c>
      <c r="F95" s="149" t="s">
        <v>350</v>
      </c>
      <c r="G95" s="171" t="s">
        <v>355</v>
      </c>
      <c r="H95" s="992"/>
      <c r="I95" s="282"/>
      <c r="J95" s="986" t="s">
        <v>391</v>
      </c>
      <c r="K95" s="461"/>
      <c r="L95" s="297">
        <f>IFERROR(SUM($L92:L92)/$J92,0)</f>
        <v>0</v>
      </c>
      <c r="M95" s="291">
        <f>IFERROR(SUM($L92:M92)/$J92,0)</f>
        <v>0</v>
      </c>
      <c r="N95" s="291">
        <f>IFERROR(SUM($L92:N92)/$J92,0)</f>
        <v>0</v>
      </c>
      <c r="O95" s="291">
        <f>IFERROR(SUM($L92:O92)/$J92,0)</f>
        <v>0</v>
      </c>
      <c r="P95" s="291">
        <f>IFERROR(SUM($L92:P92)/$J92,0)</f>
        <v>0</v>
      </c>
      <c r="Q95" s="291">
        <f>IFERROR(SUM($L92:Q92)/$J92,0)</f>
        <v>0</v>
      </c>
      <c r="R95" s="291">
        <f>IFERROR(SUM($L92:R92)/$J92,0)</f>
        <v>0</v>
      </c>
      <c r="S95" s="291">
        <f>IFERROR(SUM($L92:S92)/$J92,0)</f>
        <v>0</v>
      </c>
      <c r="T95" s="291">
        <f>IFERROR(SUM($L92:T92)/$J92,0)</f>
        <v>0</v>
      </c>
      <c r="U95" s="292">
        <f>IFERROR(SUM($L92:U92)/$J92,0)</f>
        <v>0</v>
      </c>
      <c r="V95" s="290">
        <f>IFERROR(SUM($V92:V92)/$J92,0)</f>
        <v>0</v>
      </c>
      <c r="W95" s="291">
        <f>IFERROR(SUM($V92:W92)/$J92,0)</f>
        <v>0</v>
      </c>
      <c r="X95" s="291">
        <f>IFERROR(SUM($V92:X92)/$J92,0)</f>
        <v>0</v>
      </c>
      <c r="Y95" s="291">
        <f>IFERROR(SUM($V92:Y92)/$J92,0)</f>
        <v>0</v>
      </c>
      <c r="Z95" s="291">
        <f>IFERROR(SUM($V92:Z92)/$J92,0)</f>
        <v>0</v>
      </c>
      <c r="AA95" s="291">
        <f>IFERROR(SUM($V92:AA92)/$J92,0)</f>
        <v>0</v>
      </c>
      <c r="AB95" s="291">
        <f>IFERROR(SUM($V92:AB92)/$J92,0)</f>
        <v>0</v>
      </c>
      <c r="AC95" s="291">
        <f>IFERROR(SUM($V92:AC92)/$J92,0)</f>
        <v>0</v>
      </c>
      <c r="AD95" s="291">
        <f>IFERROR(SUM($V92:AD92)/$J92,0)</f>
        <v>0</v>
      </c>
      <c r="AE95" s="291">
        <f>IFERROR(SUM($V92:AE92)/$J92,0)</f>
        <v>0</v>
      </c>
      <c r="AF95" s="291">
        <f>IFERROR(SUM($V92:AF92)/$J92,0)</f>
        <v>0</v>
      </c>
      <c r="AG95" s="291">
        <f>IFERROR(SUM($V92:AG92)/$J92,0)</f>
        <v>0</v>
      </c>
      <c r="AH95" s="291">
        <f>IFERROR(SUM($V92:AH92)/$J92,0)</f>
        <v>0</v>
      </c>
      <c r="AI95" s="291">
        <f>IFERROR(SUM($V92:AI92)/$J92,0)</f>
        <v>0</v>
      </c>
      <c r="AJ95" s="291">
        <f>IFERROR(SUM($V92:AJ92)/$J92,0)</f>
        <v>0</v>
      </c>
      <c r="AK95" s="291">
        <f>IFERROR(SUM($V92:AK92)/$J92,0)</f>
        <v>0</v>
      </c>
      <c r="AL95" s="291">
        <f>IFERROR(SUM($V92:AL92)/$J92,0)</f>
        <v>0</v>
      </c>
      <c r="AM95" s="291">
        <f>IFERROR(SUM($V92:AM92)/$J92,0)</f>
        <v>0</v>
      </c>
      <c r="AN95" s="291">
        <f>IFERROR(SUM($V92:AN92)/$J92,0)</f>
        <v>0</v>
      </c>
      <c r="AO95" s="291">
        <f>IFERROR(SUM($V92:AO92)/$J92,0)</f>
        <v>0</v>
      </c>
      <c r="AP95" s="291">
        <f>IFERROR(SUM($V92:AP92)/$J92,0)</f>
        <v>0</v>
      </c>
      <c r="AQ95" s="291">
        <f>IFERROR(SUM($V92:AQ92)/$J92,0)</f>
        <v>0</v>
      </c>
      <c r="AR95" s="291">
        <f>IFERROR(SUM($V92:AR92)/$J92,0)</f>
        <v>0</v>
      </c>
      <c r="AS95" s="291">
        <f>IFERROR(SUM($V92:AS92)/$J92,0)</f>
        <v>0</v>
      </c>
      <c r="AT95" s="291">
        <f>IFERROR(SUM($V92:AT92)/$J92,0)</f>
        <v>0</v>
      </c>
      <c r="AU95" s="291">
        <f>IFERROR(SUM($V92:AU92)/$J92,0)</f>
        <v>0</v>
      </c>
      <c r="AV95" s="291">
        <f>IFERROR(SUM($V92:AV92)/$J92,0)</f>
        <v>0</v>
      </c>
      <c r="AW95" s="291">
        <f>IFERROR(SUM($V92:AW92)/$J92,0)</f>
        <v>0</v>
      </c>
      <c r="AX95" s="291">
        <f>IFERROR(SUM($V92:AX92)/$J92,0)</f>
        <v>0</v>
      </c>
      <c r="AY95" s="291">
        <f>IFERROR(SUM($V92:AY92)/$J92,0)</f>
        <v>0</v>
      </c>
      <c r="AZ95" s="291">
        <f>IFERROR(SUM($V92:AZ92)/$J92,0)</f>
        <v>0</v>
      </c>
      <c r="BA95" s="291">
        <f>IFERROR(SUM($V92:BA92)/$J92,0)</f>
        <v>0</v>
      </c>
      <c r="BB95" s="291">
        <f>IFERROR(SUM($V92:BB92)/$J92,0)</f>
        <v>0</v>
      </c>
      <c r="BC95" s="291">
        <f>IFERROR(SUM($V92:BC92)/$J92,0)</f>
        <v>0</v>
      </c>
      <c r="BD95" s="291">
        <f>IFERROR(SUM($V92:BD92)/$J92,0)</f>
        <v>0</v>
      </c>
      <c r="BE95" s="291">
        <f>IFERROR(SUM($V92:BE92)/$J92,0)</f>
        <v>0</v>
      </c>
      <c r="BF95" s="291">
        <f>IFERROR(SUM($V92:BF92)/$J92,0)</f>
        <v>0</v>
      </c>
      <c r="BG95" s="291">
        <f>IFERROR(SUM($V92:BG92)/$J92,0)</f>
        <v>0</v>
      </c>
      <c r="BH95" s="291">
        <f>IFERROR(SUM($V92:BH92)/$J92,0)</f>
        <v>0</v>
      </c>
      <c r="BI95" s="291">
        <f>IFERROR(SUM($V92:BI92)/$J92,0)</f>
        <v>0</v>
      </c>
      <c r="BJ95" s="291">
        <f>IFERROR(SUM($V92:BJ92)/$J92,0)</f>
        <v>0</v>
      </c>
      <c r="BK95" s="291">
        <f>IFERROR(SUM($V92:BK92)/$J92,0)</f>
        <v>0</v>
      </c>
      <c r="BL95" s="291">
        <f>IFERROR(SUM($V92:BL92)/$J92,0)</f>
        <v>0</v>
      </c>
      <c r="BM95" s="291">
        <f>IFERROR(SUM($V92:BM92)/$J92,0)</f>
        <v>0</v>
      </c>
      <c r="BN95" s="291">
        <f>IFERROR(SUM($V92:BN92)/$J92,0)</f>
        <v>0</v>
      </c>
      <c r="BO95" s="291">
        <f>IFERROR(SUM($V92:BO92)/$J92,0)</f>
        <v>0</v>
      </c>
      <c r="BP95" s="291">
        <f>IFERROR(SUM($V92:BP92)/$J92,0)</f>
        <v>0</v>
      </c>
      <c r="BQ95" s="291">
        <f>IFERROR(SUM($V92:BQ92)/$J92,0)</f>
        <v>0</v>
      </c>
      <c r="BR95" s="291">
        <f>IFERROR(SUM($V92:BR92)/$J92,0)</f>
        <v>0</v>
      </c>
      <c r="BS95" s="291">
        <f>IFERROR(SUM($V92:BS92)/$J92,0)</f>
        <v>0</v>
      </c>
      <c r="BT95" s="291">
        <f>IFERROR(SUM($V92:BT92)/$J92,0)</f>
        <v>0</v>
      </c>
      <c r="BU95" s="291">
        <f>IFERROR(SUM($V92:BU92)/$J92,0)</f>
        <v>0</v>
      </c>
      <c r="BV95" s="291">
        <f>IFERROR(SUM($V92:BV92)/$J92,0)</f>
        <v>0</v>
      </c>
      <c r="BW95" s="291">
        <f>IFERROR(SUM($V92:BW92)/$J92,0)</f>
        <v>0</v>
      </c>
      <c r="BX95" s="291">
        <f>IFERROR(SUM($V92:BX92)/$J92,0)</f>
        <v>0</v>
      </c>
      <c r="BY95" s="291">
        <f>IFERROR(SUM($V92:BY92)/$J92,0)</f>
        <v>0</v>
      </c>
      <c r="BZ95" s="291">
        <f>IFERROR(SUM($V92:BZ92)/$J92,0)</f>
        <v>0</v>
      </c>
      <c r="CA95" s="291">
        <f>IFERROR(SUM($V92:CA92)/$J92,0)</f>
        <v>0</v>
      </c>
      <c r="CB95" s="291">
        <f>IFERROR(SUM($V92:CB92)/$J92,0)</f>
        <v>0</v>
      </c>
      <c r="CC95" s="291">
        <f>IFERROR(SUM($V92:CC92)/$J92,0)</f>
        <v>0</v>
      </c>
      <c r="CD95" s="291">
        <f>IFERROR(SUM($V92:CD92)/$J92,0)</f>
        <v>0</v>
      </c>
      <c r="CE95" s="291">
        <f>IFERROR(SUM($V92:CE92)/$J92,0)</f>
        <v>0</v>
      </c>
      <c r="CF95" s="291">
        <f>IFERROR(SUM($V92:CF92)/$J92,0)</f>
        <v>0</v>
      </c>
      <c r="CG95" s="291">
        <f>IFERROR(SUM($V92:CG92)/$J92,0)</f>
        <v>0</v>
      </c>
      <c r="CH95" s="291">
        <f>IFERROR(SUM($V92:CH92)/$J92,0)</f>
        <v>0</v>
      </c>
      <c r="CI95" s="291">
        <f>IFERROR(SUM($V92:CI92)/$J92,0)</f>
        <v>0</v>
      </c>
      <c r="CJ95" s="291">
        <f>IFERROR(SUM($V92:CJ92)/$J92,0)</f>
        <v>0</v>
      </c>
      <c r="CK95" s="291">
        <f>IFERROR(SUM($V92:CK92)/$J92,0)</f>
        <v>0</v>
      </c>
      <c r="CL95" s="291">
        <f>IFERROR(SUM($V92:CL92)/$J92,0)</f>
        <v>0</v>
      </c>
      <c r="CM95" s="291">
        <f>IFERROR(SUM($V92:CM92)/$J92,0)</f>
        <v>0</v>
      </c>
      <c r="CN95" s="291">
        <f>IFERROR(SUM($V92:CN92)/$J92,0)</f>
        <v>0</v>
      </c>
      <c r="CO95" s="291">
        <f>IFERROR(SUM($V92:CO92)/$J92,0)</f>
        <v>0</v>
      </c>
      <c r="CP95" s="291">
        <f>IFERROR(SUM($V92:CP92)/$J92,0)</f>
        <v>0</v>
      </c>
      <c r="CQ95" s="291">
        <f>IFERROR(SUM($V92:CQ92)/$J92,0)</f>
        <v>0</v>
      </c>
      <c r="CR95" s="291">
        <f>IFERROR(SUM($V92:CR92)/$J92,0)</f>
        <v>0</v>
      </c>
      <c r="CS95" s="291">
        <f>IFERROR(SUM($V92:CS92)/$J92,0)</f>
        <v>0</v>
      </c>
      <c r="CT95" s="291">
        <f>IFERROR(SUM($V92:CT92)/$J92,0)</f>
        <v>0</v>
      </c>
      <c r="CU95" s="291">
        <f>IFERROR(SUM($V92:CU92)/$J92,0)</f>
        <v>0</v>
      </c>
      <c r="CV95" s="291">
        <f>IFERROR(SUM($V92:CV92)/$J92,0)</f>
        <v>0</v>
      </c>
      <c r="CW95" s="291">
        <f>IFERROR(SUM($V92:CW92)/$J92,0)</f>
        <v>0</v>
      </c>
      <c r="CX95" s="291">
        <f>IFERROR(SUM($V92:CX92)/$J92,0)</f>
        <v>0</v>
      </c>
      <c r="CY95" s="291">
        <f>IFERROR(SUM($V92:CY92)/$J92,0)</f>
        <v>0</v>
      </c>
      <c r="CZ95" s="291">
        <f>IFERROR(SUM($V92:CZ92)/$J92,0)</f>
        <v>0</v>
      </c>
      <c r="DA95" s="291">
        <f>IFERROR(SUM($V92:DA92)/$J92,0)</f>
        <v>0</v>
      </c>
      <c r="DB95" s="291">
        <f>IFERROR(SUM($V92:DB92)/$J92,0)</f>
        <v>0</v>
      </c>
      <c r="DC95" s="291">
        <f>IFERROR(SUM($V92:DC92)/$J92,0)</f>
        <v>0</v>
      </c>
      <c r="DD95" s="291">
        <f>IFERROR(SUM($V92:DD92)/$J92,0)</f>
        <v>0</v>
      </c>
      <c r="DE95" s="291">
        <f>IFERROR(SUM($V92:DE92)/$J92,0)</f>
        <v>0</v>
      </c>
      <c r="DF95" s="291">
        <f>IFERROR(SUM($V92:DF92)/$J92,0)</f>
        <v>0</v>
      </c>
      <c r="DG95" s="291">
        <f>IFERROR(SUM($V92:DG92)/$J92,0)</f>
        <v>0</v>
      </c>
      <c r="DH95" s="291">
        <f>IFERROR(SUM($V92:DH92)/$J92,0)</f>
        <v>0</v>
      </c>
      <c r="DI95" s="291">
        <f>IFERROR(SUM($V92:DI92)/$J92,0)</f>
        <v>0</v>
      </c>
      <c r="DJ95" s="291">
        <f>IFERROR(SUM($V92:DJ92)/$J92,0)</f>
        <v>0</v>
      </c>
      <c r="DK95" s="291">
        <f>IFERROR(SUM($V92:DK92)/$J92,0)</f>
        <v>0</v>
      </c>
      <c r="DL95" s="291">
        <f>IFERROR(SUM($V92:DL92)/$J92,0)</f>
        <v>0</v>
      </c>
      <c r="DM95" s="291">
        <f>IFERROR(SUM($V92:DM92)/$J92,0)</f>
        <v>0</v>
      </c>
      <c r="DN95" s="291">
        <f>IFERROR(SUM($V92:DN92)/$J92,0)</f>
        <v>0</v>
      </c>
      <c r="DO95" s="291">
        <f>IFERROR(SUM($V92:DO92)/$J92,0)</f>
        <v>0</v>
      </c>
      <c r="DP95" s="291">
        <f>IFERROR(SUM($V92:DP92)/$J92,0)</f>
        <v>0</v>
      </c>
      <c r="DQ95" s="291">
        <f>IFERROR(SUM($V92:DQ92)/$J92,0)</f>
        <v>0</v>
      </c>
      <c r="DR95" s="291">
        <f>IFERROR(SUM($V92:DR92)/$J92,0)</f>
        <v>0</v>
      </c>
      <c r="DS95" s="291">
        <f>IFERROR(SUM($V92:DS92)/$J92,0)</f>
        <v>0</v>
      </c>
      <c r="DT95" s="291">
        <f>IFERROR(SUM($V92:DT92)/$J92,0)</f>
        <v>0</v>
      </c>
      <c r="DU95" s="291">
        <f>IFERROR(SUM($V92:DU92)/$J92,0)</f>
        <v>0</v>
      </c>
      <c r="DV95" s="291">
        <f>IFERROR(SUM($V92:DV92)/$J92,0)</f>
        <v>0</v>
      </c>
      <c r="DW95" s="291">
        <f>IFERROR(SUM($V92:DW92)/$J92,0)</f>
        <v>0</v>
      </c>
      <c r="DX95" s="291">
        <f>IFERROR(SUM($V92:DX92)/$J92,0)</f>
        <v>0</v>
      </c>
      <c r="DY95" s="291">
        <f>IFERROR(SUM($V92:DY92)/$J92,0)</f>
        <v>0</v>
      </c>
      <c r="DZ95" s="291">
        <f>IFERROR(SUM($V92:DZ92)/$J92,0)</f>
        <v>0</v>
      </c>
      <c r="EA95" s="291">
        <f>IFERROR(SUM($V92:EA92)/$J92,0)</f>
        <v>0</v>
      </c>
      <c r="EB95" s="291">
        <f>IFERROR(SUM($V92:EB92)/$J92,0)</f>
        <v>0</v>
      </c>
      <c r="EC95" s="291">
        <f>IFERROR(SUM($V92:EC92)/$J92,0)</f>
        <v>0</v>
      </c>
      <c r="ED95" s="292">
        <f>IFERROR(SUM($V92:ED92)/$J92,0)</f>
        <v>0</v>
      </c>
    </row>
    <row r="96" spans="2:134" ht="16.05" customHeight="1" thickBot="1" x14ac:dyDescent="0.3">
      <c r="B96" s="1044" t="str">
        <f>B95</f>
        <v/>
      </c>
      <c r="C96" s="289" t="str">
        <f t="shared" si="1450"/>
        <v/>
      </c>
      <c r="D96" s="289" t="str">
        <f t="shared" si="1196"/>
        <v/>
      </c>
      <c r="E96" s="289" t="str">
        <f t="shared" si="1196"/>
        <v/>
      </c>
      <c r="F96" s="240" t="s">
        <v>351</v>
      </c>
      <c r="G96" s="254" t="s">
        <v>355</v>
      </c>
      <c r="H96" s="993"/>
      <c r="I96" s="286"/>
      <c r="J96" s="987" t="s">
        <v>391</v>
      </c>
      <c r="K96" s="462"/>
      <c r="L96" s="298">
        <f>IFERROR(SUM($L94:L94)/SUM($L92:L92),0)</f>
        <v>0</v>
      </c>
      <c r="M96" s="294">
        <f>IFERROR(SUM($L94:M94)/SUM($L92:M92),0)</f>
        <v>0</v>
      </c>
      <c r="N96" s="294">
        <f>IFERROR(SUM($L94:N94)/SUM($L92:N92),0)</f>
        <v>0</v>
      </c>
      <c r="O96" s="294">
        <f>IFERROR(SUM($L94:O94)/SUM($L92:O92),0)</f>
        <v>0</v>
      </c>
      <c r="P96" s="294">
        <f>IFERROR(SUM($L94:P94)/SUM($L92:P92),0)</f>
        <v>0</v>
      </c>
      <c r="Q96" s="294">
        <f>IFERROR(SUM($L94:Q94)/SUM($L92:Q92),0)</f>
        <v>0</v>
      </c>
      <c r="R96" s="294">
        <f>IFERROR(SUM($L94:R94)/SUM($L92:R92),0)</f>
        <v>0</v>
      </c>
      <c r="S96" s="294">
        <f>IFERROR(SUM($L94:S94)/SUM($L92:S92),0)</f>
        <v>0</v>
      </c>
      <c r="T96" s="294">
        <f>IFERROR(SUM($L94:T94)/SUM($L92:T92),0)</f>
        <v>0</v>
      </c>
      <c r="U96" s="295">
        <f>IFERROR(SUM($L94:U94)/SUM($L92:U92),0)</f>
        <v>0</v>
      </c>
      <c r="V96" s="293">
        <f>IFERROR(SUM($V94:V94)/SUM($V92:V92),0)</f>
        <v>0</v>
      </c>
      <c r="W96" s="294">
        <f>IFERROR(SUM($V94:W94)/SUM($V92:W92),0)</f>
        <v>0</v>
      </c>
      <c r="X96" s="294">
        <f>IFERROR(SUM($V94:X94)/SUM($V92:X92),0)</f>
        <v>0</v>
      </c>
      <c r="Y96" s="294">
        <f>IFERROR(SUM($V94:Y94)/SUM($V92:Y92),0)</f>
        <v>0</v>
      </c>
      <c r="Z96" s="294">
        <f>IFERROR(SUM($V94:Z94)/SUM($V92:Z92),0)</f>
        <v>0</v>
      </c>
      <c r="AA96" s="294">
        <f>IFERROR(SUM($V94:AA94)/SUM($V92:AA92),0)</f>
        <v>0</v>
      </c>
      <c r="AB96" s="294">
        <f>IFERROR(SUM($V94:AB94)/SUM($V92:AB92),0)</f>
        <v>0</v>
      </c>
      <c r="AC96" s="294">
        <f>IFERROR(SUM($V94:AC94)/SUM($V92:AC92),0)</f>
        <v>0</v>
      </c>
      <c r="AD96" s="294">
        <f>IFERROR(SUM($V94:AD94)/SUM($V92:AD92),0)</f>
        <v>0</v>
      </c>
      <c r="AE96" s="294">
        <f>IFERROR(SUM($V94:AE94)/SUM($V92:AE92),0)</f>
        <v>0</v>
      </c>
      <c r="AF96" s="294">
        <f>IFERROR(SUM($V94:AF94)/SUM($V92:AF92),0)</f>
        <v>0</v>
      </c>
      <c r="AG96" s="294">
        <f>IFERROR(SUM($V94:AG94)/SUM($V92:AG92),0)</f>
        <v>0</v>
      </c>
      <c r="AH96" s="294">
        <f>IFERROR(SUM($V94:AH94)/SUM($V92:AH92),0)</f>
        <v>0</v>
      </c>
      <c r="AI96" s="294">
        <f>IFERROR(SUM($V94:AI94)/SUM($V92:AI92),0)</f>
        <v>0</v>
      </c>
      <c r="AJ96" s="294">
        <f>IFERROR(SUM($V94:AJ94)/SUM($V92:AJ92),0)</f>
        <v>0</v>
      </c>
      <c r="AK96" s="294">
        <f>IFERROR(SUM($V94:AK94)/SUM($V92:AK92),0)</f>
        <v>0</v>
      </c>
      <c r="AL96" s="294">
        <f>IFERROR(SUM($V94:AL94)/SUM($V92:AL92),0)</f>
        <v>0</v>
      </c>
      <c r="AM96" s="294">
        <f>IFERROR(SUM($V94:AM94)/SUM($V92:AM92),0)</f>
        <v>0</v>
      </c>
      <c r="AN96" s="294">
        <f>IFERROR(SUM($V94:AN94)/SUM($V92:AN92),0)</f>
        <v>0</v>
      </c>
      <c r="AO96" s="294">
        <f>IFERROR(SUM($V94:AO94)/SUM($V92:AO92),0)</f>
        <v>0</v>
      </c>
      <c r="AP96" s="294">
        <f>IFERROR(SUM($V94:AP94)/SUM($V92:AP92),0)</f>
        <v>0</v>
      </c>
      <c r="AQ96" s="294">
        <f>IFERROR(SUM($V94:AQ94)/SUM($V92:AQ92),0)</f>
        <v>0</v>
      </c>
      <c r="AR96" s="294">
        <f>IFERROR(SUM($V94:AR94)/SUM($V92:AR92),0)</f>
        <v>0</v>
      </c>
      <c r="AS96" s="294">
        <f>IFERROR(SUM($V94:AS94)/SUM($V92:AS92),0)</f>
        <v>0</v>
      </c>
      <c r="AT96" s="294">
        <f>IFERROR(SUM($V94:AT94)/SUM($V92:AT92),0)</f>
        <v>0</v>
      </c>
      <c r="AU96" s="294">
        <f>IFERROR(SUM($V94:AU94)/SUM($V92:AU92),0)</f>
        <v>0</v>
      </c>
      <c r="AV96" s="294">
        <f>IFERROR(SUM($V94:AV94)/SUM($V92:AV92),0)</f>
        <v>0</v>
      </c>
      <c r="AW96" s="294">
        <f>IFERROR(SUM($V94:AW94)/SUM($V92:AW92),0)</f>
        <v>0</v>
      </c>
      <c r="AX96" s="294">
        <f>IFERROR(SUM($V94:AX94)/SUM($V92:AX92),0)</f>
        <v>0</v>
      </c>
      <c r="AY96" s="294">
        <f>IFERROR(SUM($V94:AY94)/SUM($V92:AY92),0)</f>
        <v>0</v>
      </c>
      <c r="AZ96" s="294">
        <f>IFERROR(SUM($V94:AZ94)/SUM($V92:AZ92),0)</f>
        <v>0</v>
      </c>
      <c r="BA96" s="294">
        <f>IFERROR(SUM($V94:BA94)/SUM($V92:BA92),0)</f>
        <v>0</v>
      </c>
      <c r="BB96" s="294">
        <f>IFERROR(SUM($V94:BB94)/SUM($V92:BB92),0)</f>
        <v>0</v>
      </c>
      <c r="BC96" s="294">
        <f>IFERROR(SUM($V94:BC94)/SUM($V92:BC92),0)</f>
        <v>0</v>
      </c>
      <c r="BD96" s="294">
        <f>IFERROR(SUM($V94:BD94)/SUM($V92:BD92),0)</f>
        <v>0</v>
      </c>
      <c r="BE96" s="294">
        <f>IFERROR(SUM($V94:BE94)/SUM($V92:BE92),0)</f>
        <v>0</v>
      </c>
      <c r="BF96" s="294">
        <f>IFERROR(SUM($V94:BF94)/SUM($V92:BF92),0)</f>
        <v>0</v>
      </c>
      <c r="BG96" s="294">
        <f>IFERROR(SUM($V94:BG94)/SUM($V92:BG92),0)</f>
        <v>0</v>
      </c>
      <c r="BH96" s="294">
        <f>IFERROR(SUM($V94:BH94)/SUM($V92:BH92),0)</f>
        <v>0</v>
      </c>
      <c r="BI96" s="294">
        <f>IFERROR(SUM($V94:BI94)/SUM($V92:BI92),0)</f>
        <v>0</v>
      </c>
      <c r="BJ96" s="294">
        <f>IFERROR(SUM($V94:BJ94)/SUM($V92:BJ92),0)</f>
        <v>0</v>
      </c>
      <c r="BK96" s="294">
        <f>IFERROR(SUM($V94:BK94)/SUM($V92:BK92),0)</f>
        <v>0</v>
      </c>
      <c r="BL96" s="294">
        <f>IFERROR(SUM($V94:BL94)/SUM($V92:BL92),0)</f>
        <v>0</v>
      </c>
      <c r="BM96" s="294">
        <f>IFERROR(SUM($V94:BM94)/SUM($V92:BM92),0)</f>
        <v>0</v>
      </c>
      <c r="BN96" s="294">
        <f>IFERROR(SUM($V94:BN94)/SUM($V92:BN92),0)</f>
        <v>0</v>
      </c>
      <c r="BO96" s="294">
        <f>IFERROR(SUM($V94:BO94)/SUM($V92:BO92),0)</f>
        <v>0</v>
      </c>
      <c r="BP96" s="294">
        <f>IFERROR(SUM($V94:BP94)/SUM($V92:BP92),0)</f>
        <v>0</v>
      </c>
      <c r="BQ96" s="294">
        <f>IFERROR(SUM($V94:BQ94)/SUM($V92:BQ92),0)</f>
        <v>0</v>
      </c>
      <c r="BR96" s="294">
        <f>IFERROR(SUM($V94:BR94)/SUM($V92:BR92),0)</f>
        <v>0</v>
      </c>
      <c r="BS96" s="294">
        <f>IFERROR(SUM($V94:BS94)/SUM($V92:BS92),0)</f>
        <v>0</v>
      </c>
      <c r="BT96" s="294">
        <f>IFERROR(SUM($V94:BT94)/SUM($V92:BT92),0)</f>
        <v>0</v>
      </c>
      <c r="BU96" s="294">
        <f>IFERROR(SUM($V94:BU94)/SUM($V92:BU92),0)</f>
        <v>0</v>
      </c>
      <c r="BV96" s="294">
        <f>IFERROR(SUM($V94:BV94)/SUM($V92:BV92),0)</f>
        <v>0</v>
      </c>
      <c r="BW96" s="294">
        <f>IFERROR(SUM($V94:BW94)/SUM($V92:BW92),0)</f>
        <v>0</v>
      </c>
      <c r="BX96" s="294">
        <f>IFERROR(SUM($V94:BX94)/SUM($V92:BX92),0)</f>
        <v>0</v>
      </c>
      <c r="BY96" s="294">
        <f>IFERROR(SUM($V94:BY94)/SUM($V92:BY92),0)</f>
        <v>0</v>
      </c>
      <c r="BZ96" s="294">
        <f>IFERROR(SUM($V94:BZ94)/SUM($V92:BZ92),0)</f>
        <v>0</v>
      </c>
      <c r="CA96" s="294">
        <f>IFERROR(SUM($V94:CA94)/SUM($V92:CA92),0)</f>
        <v>0</v>
      </c>
      <c r="CB96" s="294">
        <f>IFERROR(SUM($V94:CB94)/SUM($V92:CB92),0)</f>
        <v>0</v>
      </c>
      <c r="CC96" s="294">
        <f>IFERROR(SUM($V94:CC94)/SUM($V92:CC92),0)</f>
        <v>0</v>
      </c>
      <c r="CD96" s="294">
        <f>IFERROR(SUM($V94:CD94)/SUM($V92:CD92),0)</f>
        <v>0</v>
      </c>
      <c r="CE96" s="294">
        <f>IFERROR(SUM($V94:CE94)/SUM($V92:CE92),0)</f>
        <v>0</v>
      </c>
      <c r="CF96" s="294">
        <f>IFERROR(SUM($V94:CF94)/SUM($V92:CF92),0)</f>
        <v>0</v>
      </c>
      <c r="CG96" s="294">
        <f>IFERROR(SUM($V94:CG94)/SUM($V92:CG92),0)</f>
        <v>0</v>
      </c>
      <c r="CH96" s="294">
        <f>IFERROR(SUM($V94:CH94)/SUM($V92:CH92),0)</f>
        <v>0</v>
      </c>
      <c r="CI96" s="294">
        <f>IFERROR(SUM($V94:CI94)/SUM($V92:CI92),0)</f>
        <v>0</v>
      </c>
      <c r="CJ96" s="294">
        <f>IFERROR(SUM($V94:CJ94)/SUM($V92:CJ92),0)</f>
        <v>0</v>
      </c>
      <c r="CK96" s="294">
        <f>IFERROR(SUM($V94:CK94)/SUM($V92:CK92),0)</f>
        <v>0</v>
      </c>
      <c r="CL96" s="294">
        <f>IFERROR(SUM($V94:CL94)/SUM($V92:CL92),0)</f>
        <v>0</v>
      </c>
      <c r="CM96" s="294">
        <f>IFERROR(SUM($V94:CM94)/SUM($V92:CM92),0)</f>
        <v>0</v>
      </c>
      <c r="CN96" s="294">
        <f>IFERROR(SUM($V94:CN94)/SUM($V92:CN92),0)</f>
        <v>0</v>
      </c>
      <c r="CO96" s="294">
        <f>IFERROR(SUM($V94:CO94)/SUM($V92:CO92),0)</f>
        <v>0</v>
      </c>
      <c r="CP96" s="294">
        <f>IFERROR(SUM($V94:CP94)/SUM($V92:CP92),0)</f>
        <v>0</v>
      </c>
      <c r="CQ96" s="294">
        <f>IFERROR(SUM($V94:CQ94)/SUM($V92:CQ92),0)</f>
        <v>0</v>
      </c>
      <c r="CR96" s="294">
        <f>IFERROR(SUM($V94:CR94)/SUM($V92:CR92),0)</f>
        <v>0</v>
      </c>
      <c r="CS96" s="294">
        <f>IFERROR(SUM($V94:CS94)/SUM($V92:CS92),0)</f>
        <v>0</v>
      </c>
      <c r="CT96" s="294">
        <f>IFERROR(SUM($V94:CT94)/SUM($V92:CT92),0)</f>
        <v>0</v>
      </c>
      <c r="CU96" s="294">
        <f>IFERROR(SUM($V94:CU94)/SUM($V92:CU92),0)</f>
        <v>0</v>
      </c>
      <c r="CV96" s="294">
        <f>IFERROR(SUM($V94:CV94)/SUM($V92:CV92),0)</f>
        <v>0</v>
      </c>
      <c r="CW96" s="294">
        <f>IFERROR(SUM($V94:CW94)/SUM($V92:CW92),0)</f>
        <v>0</v>
      </c>
      <c r="CX96" s="294">
        <f>IFERROR(SUM($V94:CX94)/SUM($V92:CX92),0)</f>
        <v>0</v>
      </c>
      <c r="CY96" s="294">
        <f>IFERROR(SUM($V94:CY94)/SUM($V92:CY92),0)</f>
        <v>0</v>
      </c>
      <c r="CZ96" s="294">
        <f>IFERROR(SUM($V94:CZ94)/SUM($V92:CZ92),0)</f>
        <v>0</v>
      </c>
      <c r="DA96" s="294">
        <f>IFERROR(SUM($V94:DA94)/SUM($V92:DA92),0)</f>
        <v>0</v>
      </c>
      <c r="DB96" s="294">
        <f>IFERROR(SUM($V94:DB94)/SUM($V92:DB92),0)</f>
        <v>0</v>
      </c>
      <c r="DC96" s="294">
        <f>IFERROR(SUM($V94:DC94)/SUM($V92:DC92),0)</f>
        <v>0</v>
      </c>
      <c r="DD96" s="294">
        <f>IFERROR(SUM($V94:DD94)/SUM($V92:DD92),0)</f>
        <v>0</v>
      </c>
      <c r="DE96" s="294">
        <f>IFERROR(SUM($V94:DE94)/SUM($V92:DE92),0)</f>
        <v>0</v>
      </c>
      <c r="DF96" s="294">
        <f>IFERROR(SUM($V94:DF94)/SUM($V92:DF92),0)</f>
        <v>0</v>
      </c>
      <c r="DG96" s="294">
        <f>IFERROR(SUM($V94:DG94)/SUM($V92:DG92),0)</f>
        <v>0</v>
      </c>
      <c r="DH96" s="294">
        <f>IFERROR(SUM($V94:DH94)/SUM($V92:DH92),0)</f>
        <v>0</v>
      </c>
      <c r="DI96" s="294">
        <f>IFERROR(SUM($V94:DI94)/SUM($V92:DI92),0)</f>
        <v>0</v>
      </c>
      <c r="DJ96" s="294">
        <f>IFERROR(SUM($V94:DJ94)/SUM($V92:DJ92),0)</f>
        <v>0</v>
      </c>
      <c r="DK96" s="294">
        <f>IFERROR(SUM($V94:DK94)/SUM($V92:DK92),0)</f>
        <v>0</v>
      </c>
      <c r="DL96" s="294">
        <f>IFERROR(SUM($V94:DL94)/SUM($V92:DL92),0)</f>
        <v>0</v>
      </c>
      <c r="DM96" s="294">
        <f>IFERROR(SUM($V94:DM94)/SUM($V92:DM92),0)</f>
        <v>0</v>
      </c>
      <c r="DN96" s="294">
        <f>IFERROR(SUM($V94:DN94)/SUM($V92:DN92),0)</f>
        <v>0</v>
      </c>
      <c r="DO96" s="294">
        <f>IFERROR(SUM($V94:DO94)/SUM($V92:DO92),0)</f>
        <v>0</v>
      </c>
      <c r="DP96" s="294">
        <f>IFERROR(SUM($V94:DP94)/SUM($V92:DP92),0)</f>
        <v>0</v>
      </c>
      <c r="DQ96" s="294">
        <f>IFERROR(SUM($V94:DQ94)/SUM($V92:DQ92),0)</f>
        <v>0</v>
      </c>
      <c r="DR96" s="294">
        <f>IFERROR(SUM($V94:DR94)/SUM($V92:DR92),0)</f>
        <v>0</v>
      </c>
      <c r="DS96" s="294">
        <f>IFERROR(SUM($V94:DS94)/SUM($V92:DS92),0)</f>
        <v>0</v>
      </c>
      <c r="DT96" s="294">
        <f>IFERROR(SUM($V94:DT94)/SUM($V92:DT92),0)</f>
        <v>0</v>
      </c>
      <c r="DU96" s="294">
        <f>IFERROR(SUM($V94:DU94)/SUM($V92:DU92),0)</f>
        <v>0</v>
      </c>
      <c r="DV96" s="294">
        <f>IFERROR(SUM($V94:DV94)/SUM($V92:DV92),0)</f>
        <v>0</v>
      </c>
      <c r="DW96" s="294">
        <f>IFERROR(SUM($V94:DW94)/SUM($V92:DW92),0)</f>
        <v>0</v>
      </c>
      <c r="DX96" s="294">
        <f>IFERROR(SUM($V94:DX94)/SUM($V92:DX92),0)</f>
        <v>0</v>
      </c>
      <c r="DY96" s="294">
        <f>IFERROR(SUM($V94:DY94)/SUM($V92:DY92),0)</f>
        <v>0</v>
      </c>
      <c r="DZ96" s="294">
        <f>IFERROR(SUM($V94:DZ94)/SUM($V92:DZ92),0)</f>
        <v>0</v>
      </c>
      <c r="EA96" s="294">
        <f>IFERROR(SUM($V94:EA94)/SUM($V92:EA92),0)</f>
        <v>0</v>
      </c>
      <c r="EB96" s="294">
        <f>IFERROR(SUM($V94:EB94)/SUM($V92:EB92),0)</f>
        <v>0</v>
      </c>
      <c r="EC96" s="294">
        <f>IFERROR(SUM($V94:EC94)/SUM($V92:EC92),0)</f>
        <v>0</v>
      </c>
      <c r="ED96" s="295">
        <f>IFERROR(SUM($V94:ED94)/SUM($V92:ED92),0)</f>
        <v>0</v>
      </c>
    </row>
    <row r="97" spans="2:134" ht="16.05" customHeight="1" x14ac:dyDescent="0.25">
      <c r="B97" s="1042" t="str">
        <f>'B2-规划信息'!AL33</f>
        <v/>
      </c>
      <c r="C97" s="288" t="str">
        <f>IF($B97="","",$B$62)</f>
        <v/>
      </c>
      <c r="D97" s="288" t="str">
        <f>IF($B97="","",VLOOKUP($B97,'B2-规划信息'!$W$28:$Y$47,2,0))</f>
        <v/>
      </c>
      <c r="E97" s="288" t="str">
        <f>IF($B97="","",VLOOKUP($B97,'B2-规划信息'!$W$28:$Y$47,3,0))</f>
        <v/>
      </c>
      <c r="F97" s="239" t="str">
        <f>"签约"&amp;IF(D97="车位","个数","面积")</f>
        <v>签约面积</v>
      </c>
      <c r="G97" s="253" t="s">
        <v>352</v>
      </c>
      <c r="H97" s="991">
        <f>SUMIFS('B4-1销售回款【输入】'!L$4:L$123,'B4-1销售回款【输入】'!$C$4:$C$123,$C97,'B4-1销售回款【输入】'!$D$4:$D$123,$D97,'B4-1销售回款【输入】'!$E$4:$E$123,$E97,'B4-1销售回款【输入】'!$J$4:$J$123,$F97)</f>
        <v>0</v>
      </c>
      <c r="I97" s="278">
        <f>J97-H97</f>
        <v>0</v>
      </c>
      <c r="J97" s="988">
        <f>SUM(V97:ED97)</f>
        <v>0</v>
      </c>
      <c r="K97" s="463">
        <f ca="1">SUM(OFFSET(V97,,,1,MATCH('B1-基本信息'!$C$12,$V$3:$ED$3,1)))</f>
        <v>0</v>
      </c>
      <c r="L97" s="279">
        <f>SUMIF($V$1:$ED$1,L$3,$V97:$ED97)</f>
        <v>0</v>
      </c>
      <c r="M97" s="278">
        <f t="shared" ref="M97:U98" si="1574">SUMIF($V$1:$ED$1,M$3,$V97:$ED97)</f>
        <v>0</v>
      </c>
      <c r="N97" s="278">
        <f t="shared" si="1574"/>
        <v>0</v>
      </c>
      <c r="O97" s="278">
        <f t="shared" si="1574"/>
        <v>0</v>
      </c>
      <c r="P97" s="278">
        <f t="shared" si="1574"/>
        <v>0</v>
      </c>
      <c r="Q97" s="278">
        <f t="shared" si="1574"/>
        <v>0</v>
      </c>
      <c r="R97" s="278">
        <f t="shared" si="1574"/>
        <v>0</v>
      </c>
      <c r="S97" s="278">
        <f t="shared" si="1574"/>
        <v>0</v>
      </c>
      <c r="T97" s="278">
        <f t="shared" si="1574"/>
        <v>0</v>
      </c>
      <c r="U97" s="280">
        <f t="shared" si="1574"/>
        <v>0</v>
      </c>
      <c r="V97" s="281">
        <f>SUMIFS('B4-1销售回款【输入】'!Y$4:Y$123,'B4-1销售回款【输入】'!$C$4:$C$123,$C97,'B4-1销售回款【输入】'!$D$4:$D$123,$D97,'B4-1销售回款【输入】'!$E$4:$E$123,$E97,'B4-1销售回款【输入】'!$J$4:$J$123,$F97)</f>
        <v>0</v>
      </c>
      <c r="W97" s="278">
        <f>SUMIFS('B4-1销售回款【输入】'!Z$4:Z$123,'B4-1销售回款【输入】'!$C$4:$C$123,$C97,'B4-1销售回款【输入】'!$D$4:$D$123,$D97,'B4-1销售回款【输入】'!$E$4:$E$123,$E97,'B4-1销售回款【输入】'!$J$4:$J$123,$F97)</f>
        <v>0</v>
      </c>
      <c r="X97" s="278">
        <f>SUMIFS('B4-1销售回款【输入】'!AA$4:AA$123,'B4-1销售回款【输入】'!$C$4:$C$123,$C97,'B4-1销售回款【输入】'!$D$4:$D$123,$D97,'B4-1销售回款【输入】'!$E$4:$E$123,$E97,'B4-1销售回款【输入】'!$J$4:$J$123,$F97)</f>
        <v>0</v>
      </c>
      <c r="Y97" s="278">
        <f>SUMIFS('B4-1销售回款【输入】'!AB$4:AB$123,'B4-1销售回款【输入】'!$C$4:$C$123,$C97,'B4-1销售回款【输入】'!$D$4:$D$123,$D97,'B4-1销售回款【输入】'!$E$4:$E$123,$E97,'B4-1销售回款【输入】'!$J$4:$J$123,$F97)</f>
        <v>0</v>
      </c>
      <c r="Z97" s="278">
        <f>SUMIFS('B4-1销售回款【输入】'!AC$4:AC$123,'B4-1销售回款【输入】'!$C$4:$C$123,$C97,'B4-1销售回款【输入】'!$D$4:$D$123,$D97,'B4-1销售回款【输入】'!$E$4:$E$123,$E97,'B4-1销售回款【输入】'!$J$4:$J$123,$F97)</f>
        <v>0</v>
      </c>
      <c r="AA97" s="278">
        <f>SUMIFS('B4-1销售回款【输入】'!AD$4:AD$123,'B4-1销售回款【输入】'!$C$4:$C$123,$C97,'B4-1销售回款【输入】'!$D$4:$D$123,$D97,'B4-1销售回款【输入】'!$E$4:$E$123,$E97,'B4-1销售回款【输入】'!$J$4:$J$123,$F97)</f>
        <v>0</v>
      </c>
      <c r="AB97" s="278">
        <f>SUMIFS('B4-1销售回款【输入】'!AE$4:AE$123,'B4-1销售回款【输入】'!$C$4:$C$123,$C97,'B4-1销售回款【输入】'!$D$4:$D$123,$D97,'B4-1销售回款【输入】'!$E$4:$E$123,$E97,'B4-1销售回款【输入】'!$J$4:$J$123,$F97)</f>
        <v>0</v>
      </c>
      <c r="AC97" s="278">
        <f>SUMIFS('B4-1销售回款【输入】'!AF$4:AF$123,'B4-1销售回款【输入】'!$C$4:$C$123,$C97,'B4-1销售回款【输入】'!$D$4:$D$123,$D97,'B4-1销售回款【输入】'!$E$4:$E$123,$E97,'B4-1销售回款【输入】'!$J$4:$J$123,$F97)</f>
        <v>0</v>
      </c>
      <c r="AD97" s="278">
        <f>SUMIFS('B4-1销售回款【输入】'!AG$4:AG$123,'B4-1销售回款【输入】'!$C$4:$C$123,$C97,'B4-1销售回款【输入】'!$D$4:$D$123,$D97,'B4-1销售回款【输入】'!$E$4:$E$123,$E97,'B4-1销售回款【输入】'!$J$4:$J$123,$F97)</f>
        <v>0</v>
      </c>
      <c r="AE97" s="278">
        <f>SUMIFS('B4-1销售回款【输入】'!AH$4:AH$123,'B4-1销售回款【输入】'!$C$4:$C$123,$C97,'B4-1销售回款【输入】'!$D$4:$D$123,$D97,'B4-1销售回款【输入】'!$E$4:$E$123,$E97,'B4-1销售回款【输入】'!$J$4:$J$123,$F97)</f>
        <v>0</v>
      </c>
      <c r="AF97" s="278">
        <f>SUMIFS('B4-1销售回款【输入】'!AI$4:AI$123,'B4-1销售回款【输入】'!$C$4:$C$123,$C97,'B4-1销售回款【输入】'!$D$4:$D$123,$D97,'B4-1销售回款【输入】'!$E$4:$E$123,$E97,'B4-1销售回款【输入】'!$J$4:$J$123,$F97)</f>
        <v>0</v>
      </c>
      <c r="AG97" s="278">
        <f>SUMIFS('B4-1销售回款【输入】'!AJ$4:AJ$123,'B4-1销售回款【输入】'!$C$4:$C$123,$C97,'B4-1销售回款【输入】'!$D$4:$D$123,$D97,'B4-1销售回款【输入】'!$E$4:$E$123,$E97,'B4-1销售回款【输入】'!$J$4:$J$123,$F97)</f>
        <v>0</v>
      </c>
      <c r="AH97" s="278">
        <f>SUMIFS('B4-1销售回款【输入】'!AK$4:AK$123,'B4-1销售回款【输入】'!$C$4:$C$123,$C97,'B4-1销售回款【输入】'!$D$4:$D$123,$D97,'B4-1销售回款【输入】'!$E$4:$E$123,$E97,'B4-1销售回款【输入】'!$J$4:$J$123,$F97)</f>
        <v>0</v>
      </c>
      <c r="AI97" s="278">
        <f>SUMIFS('B4-1销售回款【输入】'!AL$4:AL$123,'B4-1销售回款【输入】'!$C$4:$C$123,$C97,'B4-1销售回款【输入】'!$D$4:$D$123,$D97,'B4-1销售回款【输入】'!$E$4:$E$123,$E97,'B4-1销售回款【输入】'!$J$4:$J$123,$F97)</f>
        <v>0</v>
      </c>
      <c r="AJ97" s="278">
        <f>SUMIFS('B4-1销售回款【输入】'!AM$4:AM$123,'B4-1销售回款【输入】'!$C$4:$C$123,$C97,'B4-1销售回款【输入】'!$D$4:$D$123,$D97,'B4-1销售回款【输入】'!$E$4:$E$123,$E97,'B4-1销售回款【输入】'!$J$4:$J$123,$F97)</f>
        <v>0</v>
      </c>
      <c r="AK97" s="278">
        <f>SUMIFS('B4-1销售回款【输入】'!AN$4:AN$123,'B4-1销售回款【输入】'!$C$4:$C$123,$C97,'B4-1销售回款【输入】'!$D$4:$D$123,$D97,'B4-1销售回款【输入】'!$E$4:$E$123,$E97,'B4-1销售回款【输入】'!$J$4:$J$123,$F97)</f>
        <v>0</v>
      </c>
      <c r="AL97" s="278">
        <f>SUMIFS('B4-1销售回款【输入】'!AO$4:AO$123,'B4-1销售回款【输入】'!$C$4:$C$123,$C97,'B4-1销售回款【输入】'!$D$4:$D$123,$D97,'B4-1销售回款【输入】'!$E$4:$E$123,$E97,'B4-1销售回款【输入】'!$J$4:$J$123,$F97)</f>
        <v>0</v>
      </c>
      <c r="AM97" s="278">
        <f>SUMIFS('B4-1销售回款【输入】'!AP$4:AP$123,'B4-1销售回款【输入】'!$C$4:$C$123,$C97,'B4-1销售回款【输入】'!$D$4:$D$123,$D97,'B4-1销售回款【输入】'!$E$4:$E$123,$E97,'B4-1销售回款【输入】'!$J$4:$J$123,$F97)</f>
        <v>0</v>
      </c>
      <c r="AN97" s="278">
        <f>SUMIFS('B4-1销售回款【输入】'!AQ$4:AQ$123,'B4-1销售回款【输入】'!$C$4:$C$123,$C97,'B4-1销售回款【输入】'!$D$4:$D$123,$D97,'B4-1销售回款【输入】'!$E$4:$E$123,$E97,'B4-1销售回款【输入】'!$J$4:$J$123,$F97)</f>
        <v>0</v>
      </c>
      <c r="AO97" s="278">
        <f>SUMIFS('B4-1销售回款【输入】'!AR$4:AR$123,'B4-1销售回款【输入】'!$C$4:$C$123,$C97,'B4-1销售回款【输入】'!$D$4:$D$123,$D97,'B4-1销售回款【输入】'!$E$4:$E$123,$E97,'B4-1销售回款【输入】'!$J$4:$J$123,$F97)</f>
        <v>0</v>
      </c>
      <c r="AP97" s="278">
        <f>SUMIFS('B4-1销售回款【输入】'!AS$4:AS$123,'B4-1销售回款【输入】'!$C$4:$C$123,$C97,'B4-1销售回款【输入】'!$D$4:$D$123,$D97,'B4-1销售回款【输入】'!$E$4:$E$123,$E97,'B4-1销售回款【输入】'!$J$4:$J$123,$F97)</f>
        <v>0</v>
      </c>
      <c r="AQ97" s="278">
        <f>SUMIFS('B4-1销售回款【输入】'!AT$4:AT$123,'B4-1销售回款【输入】'!$C$4:$C$123,$C97,'B4-1销售回款【输入】'!$D$4:$D$123,$D97,'B4-1销售回款【输入】'!$E$4:$E$123,$E97,'B4-1销售回款【输入】'!$J$4:$J$123,$F97)</f>
        <v>0</v>
      </c>
      <c r="AR97" s="278">
        <f>SUMIFS('B4-1销售回款【输入】'!AU$4:AU$123,'B4-1销售回款【输入】'!$C$4:$C$123,$C97,'B4-1销售回款【输入】'!$D$4:$D$123,$D97,'B4-1销售回款【输入】'!$E$4:$E$123,$E97,'B4-1销售回款【输入】'!$J$4:$J$123,$F97)</f>
        <v>0</v>
      </c>
      <c r="AS97" s="278">
        <f>SUMIFS('B4-1销售回款【输入】'!AV$4:AV$123,'B4-1销售回款【输入】'!$C$4:$C$123,$C97,'B4-1销售回款【输入】'!$D$4:$D$123,$D97,'B4-1销售回款【输入】'!$E$4:$E$123,$E97,'B4-1销售回款【输入】'!$J$4:$J$123,$F97)</f>
        <v>0</v>
      </c>
      <c r="AT97" s="278">
        <f>SUMIFS('B4-1销售回款【输入】'!AW$4:AW$123,'B4-1销售回款【输入】'!$C$4:$C$123,$C97,'B4-1销售回款【输入】'!$D$4:$D$123,$D97,'B4-1销售回款【输入】'!$E$4:$E$123,$E97,'B4-1销售回款【输入】'!$J$4:$J$123,$F97)</f>
        <v>0</v>
      </c>
      <c r="AU97" s="278">
        <f>SUMIFS('B4-1销售回款【输入】'!AX$4:AX$123,'B4-1销售回款【输入】'!$C$4:$C$123,$C97,'B4-1销售回款【输入】'!$D$4:$D$123,$D97,'B4-1销售回款【输入】'!$E$4:$E$123,$E97,'B4-1销售回款【输入】'!$J$4:$J$123,$F97)</f>
        <v>0</v>
      </c>
      <c r="AV97" s="278">
        <f>SUMIFS('B4-1销售回款【输入】'!AY$4:AY$123,'B4-1销售回款【输入】'!$C$4:$C$123,$C97,'B4-1销售回款【输入】'!$D$4:$D$123,$D97,'B4-1销售回款【输入】'!$E$4:$E$123,$E97,'B4-1销售回款【输入】'!$J$4:$J$123,$F97)</f>
        <v>0</v>
      </c>
      <c r="AW97" s="278">
        <f>SUMIFS('B4-1销售回款【输入】'!AZ$4:AZ$123,'B4-1销售回款【输入】'!$C$4:$C$123,$C97,'B4-1销售回款【输入】'!$D$4:$D$123,$D97,'B4-1销售回款【输入】'!$E$4:$E$123,$E97,'B4-1销售回款【输入】'!$J$4:$J$123,$F97)</f>
        <v>0</v>
      </c>
      <c r="AX97" s="278">
        <f>SUMIFS('B4-1销售回款【输入】'!BA$4:BA$123,'B4-1销售回款【输入】'!$C$4:$C$123,$C97,'B4-1销售回款【输入】'!$D$4:$D$123,$D97,'B4-1销售回款【输入】'!$E$4:$E$123,$E97,'B4-1销售回款【输入】'!$J$4:$J$123,$F97)</f>
        <v>0</v>
      </c>
      <c r="AY97" s="278">
        <f>SUMIFS('B4-1销售回款【输入】'!BB$4:BB$123,'B4-1销售回款【输入】'!$C$4:$C$123,$C97,'B4-1销售回款【输入】'!$D$4:$D$123,$D97,'B4-1销售回款【输入】'!$E$4:$E$123,$E97,'B4-1销售回款【输入】'!$J$4:$J$123,$F97)</f>
        <v>0</v>
      </c>
      <c r="AZ97" s="278">
        <f>SUMIFS('B4-1销售回款【输入】'!BC$4:BC$123,'B4-1销售回款【输入】'!$C$4:$C$123,$C97,'B4-1销售回款【输入】'!$D$4:$D$123,$D97,'B4-1销售回款【输入】'!$E$4:$E$123,$E97,'B4-1销售回款【输入】'!$J$4:$J$123,$F97)</f>
        <v>0</v>
      </c>
      <c r="BA97" s="278">
        <f>SUMIFS('B4-1销售回款【输入】'!BD$4:BD$123,'B4-1销售回款【输入】'!$C$4:$C$123,$C97,'B4-1销售回款【输入】'!$D$4:$D$123,$D97,'B4-1销售回款【输入】'!$E$4:$E$123,$E97,'B4-1销售回款【输入】'!$J$4:$J$123,$F97)</f>
        <v>0</v>
      </c>
      <c r="BB97" s="278">
        <f>SUMIFS('B4-1销售回款【输入】'!BE$4:BE$123,'B4-1销售回款【输入】'!$C$4:$C$123,$C97,'B4-1销售回款【输入】'!$D$4:$D$123,$D97,'B4-1销售回款【输入】'!$E$4:$E$123,$E97,'B4-1销售回款【输入】'!$J$4:$J$123,$F97)</f>
        <v>0</v>
      </c>
      <c r="BC97" s="278">
        <f>SUMIFS('B4-1销售回款【输入】'!BF$4:BF$123,'B4-1销售回款【输入】'!$C$4:$C$123,$C97,'B4-1销售回款【输入】'!$D$4:$D$123,$D97,'B4-1销售回款【输入】'!$E$4:$E$123,$E97,'B4-1销售回款【输入】'!$J$4:$J$123,$F97)</f>
        <v>0</v>
      </c>
      <c r="BD97" s="278">
        <f>SUMIFS('B4-1销售回款【输入】'!BG$4:BG$123,'B4-1销售回款【输入】'!$C$4:$C$123,$C97,'B4-1销售回款【输入】'!$D$4:$D$123,$D97,'B4-1销售回款【输入】'!$E$4:$E$123,$E97,'B4-1销售回款【输入】'!$J$4:$J$123,$F97)</f>
        <v>0</v>
      </c>
      <c r="BE97" s="278">
        <f>SUMIFS('B4-1销售回款【输入】'!BH$4:BH$123,'B4-1销售回款【输入】'!$C$4:$C$123,$C97,'B4-1销售回款【输入】'!$D$4:$D$123,$D97,'B4-1销售回款【输入】'!$E$4:$E$123,$E97,'B4-1销售回款【输入】'!$J$4:$J$123,$F97)</f>
        <v>0</v>
      </c>
      <c r="BF97" s="278">
        <f>SUMIFS('B4-1销售回款【输入】'!BI$4:BI$123,'B4-1销售回款【输入】'!$C$4:$C$123,$C97,'B4-1销售回款【输入】'!$D$4:$D$123,$D97,'B4-1销售回款【输入】'!$E$4:$E$123,$E97,'B4-1销售回款【输入】'!$J$4:$J$123,$F97)</f>
        <v>0</v>
      </c>
      <c r="BG97" s="278">
        <f>SUMIFS('B4-1销售回款【输入】'!BJ$4:BJ$123,'B4-1销售回款【输入】'!$C$4:$C$123,$C97,'B4-1销售回款【输入】'!$D$4:$D$123,$D97,'B4-1销售回款【输入】'!$E$4:$E$123,$E97,'B4-1销售回款【输入】'!$J$4:$J$123,$F97)</f>
        <v>0</v>
      </c>
      <c r="BH97" s="278">
        <f>SUMIFS('B4-1销售回款【输入】'!BK$4:BK$123,'B4-1销售回款【输入】'!$C$4:$C$123,$C97,'B4-1销售回款【输入】'!$D$4:$D$123,$D97,'B4-1销售回款【输入】'!$E$4:$E$123,$E97,'B4-1销售回款【输入】'!$J$4:$J$123,$F97)</f>
        <v>0</v>
      </c>
      <c r="BI97" s="278">
        <f>SUMIFS('B4-1销售回款【输入】'!BL$4:BL$123,'B4-1销售回款【输入】'!$C$4:$C$123,$C97,'B4-1销售回款【输入】'!$D$4:$D$123,$D97,'B4-1销售回款【输入】'!$E$4:$E$123,$E97,'B4-1销售回款【输入】'!$J$4:$J$123,$F97)</f>
        <v>0</v>
      </c>
      <c r="BJ97" s="278">
        <f>SUMIFS('B4-1销售回款【输入】'!BM$4:BM$123,'B4-1销售回款【输入】'!$C$4:$C$123,$C97,'B4-1销售回款【输入】'!$D$4:$D$123,$D97,'B4-1销售回款【输入】'!$E$4:$E$123,$E97,'B4-1销售回款【输入】'!$J$4:$J$123,$F97)</f>
        <v>0</v>
      </c>
      <c r="BK97" s="278">
        <f>SUMIFS('B4-1销售回款【输入】'!BN$4:BN$123,'B4-1销售回款【输入】'!$C$4:$C$123,$C97,'B4-1销售回款【输入】'!$D$4:$D$123,$D97,'B4-1销售回款【输入】'!$E$4:$E$123,$E97,'B4-1销售回款【输入】'!$J$4:$J$123,$F97)</f>
        <v>0</v>
      </c>
      <c r="BL97" s="278">
        <f>SUMIFS('B4-1销售回款【输入】'!BO$4:BO$123,'B4-1销售回款【输入】'!$C$4:$C$123,$C97,'B4-1销售回款【输入】'!$D$4:$D$123,$D97,'B4-1销售回款【输入】'!$E$4:$E$123,$E97,'B4-1销售回款【输入】'!$J$4:$J$123,$F97)</f>
        <v>0</v>
      </c>
      <c r="BM97" s="278">
        <f>SUMIFS('B4-1销售回款【输入】'!BP$4:BP$123,'B4-1销售回款【输入】'!$C$4:$C$123,$C97,'B4-1销售回款【输入】'!$D$4:$D$123,$D97,'B4-1销售回款【输入】'!$E$4:$E$123,$E97,'B4-1销售回款【输入】'!$J$4:$J$123,$F97)</f>
        <v>0</v>
      </c>
      <c r="BN97" s="278">
        <f>SUMIFS('B4-1销售回款【输入】'!BQ$4:BQ$123,'B4-1销售回款【输入】'!$C$4:$C$123,$C97,'B4-1销售回款【输入】'!$D$4:$D$123,$D97,'B4-1销售回款【输入】'!$E$4:$E$123,$E97,'B4-1销售回款【输入】'!$J$4:$J$123,$F97)</f>
        <v>0</v>
      </c>
      <c r="BO97" s="278">
        <f>SUMIFS('B4-1销售回款【输入】'!BR$4:BR$123,'B4-1销售回款【输入】'!$C$4:$C$123,$C97,'B4-1销售回款【输入】'!$D$4:$D$123,$D97,'B4-1销售回款【输入】'!$E$4:$E$123,$E97,'B4-1销售回款【输入】'!$J$4:$J$123,$F97)</f>
        <v>0</v>
      </c>
      <c r="BP97" s="278">
        <f>SUMIFS('B4-1销售回款【输入】'!BS$4:BS$123,'B4-1销售回款【输入】'!$C$4:$C$123,$C97,'B4-1销售回款【输入】'!$D$4:$D$123,$D97,'B4-1销售回款【输入】'!$E$4:$E$123,$E97,'B4-1销售回款【输入】'!$J$4:$J$123,$F97)</f>
        <v>0</v>
      </c>
      <c r="BQ97" s="278">
        <f>SUMIFS('B4-1销售回款【输入】'!BT$4:BT$123,'B4-1销售回款【输入】'!$C$4:$C$123,$C97,'B4-1销售回款【输入】'!$D$4:$D$123,$D97,'B4-1销售回款【输入】'!$E$4:$E$123,$E97,'B4-1销售回款【输入】'!$J$4:$J$123,$F97)</f>
        <v>0</v>
      </c>
      <c r="BR97" s="278">
        <f>SUMIFS('B4-1销售回款【输入】'!BU$4:BU$123,'B4-1销售回款【输入】'!$C$4:$C$123,$C97,'B4-1销售回款【输入】'!$D$4:$D$123,$D97,'B4-1销售回款【输入】'!$E$4:$E$123,$E97,'B4-1销售回款【输入】'!$J$4:$J$123,$F97)</f>
        <v>0</v>
      </c>
      <c r="BS97" s="278">
        <f>SUMIFS('B4-1销售回款【输入】'!BV$4:BV$123,'B4-1销售回款【输入】'!$C$4:$C$123,$C97,'B4-1销售回款【输入】'!$D$4:$D$123,$D97,'B4-1销售回款【输入】'!$E$4:$E$123,$E97,'B4-1销售回款【输入】'!$J$4:$J$123,$F97)</f>
        <v>0</v>
      </c>
      <c r="BT97" s="278">
        <f>SUMIFS('B4-1销售回款【输入】'!BW$4:BW$123,'B4-1销售回款【输入】'!$C$4:$C$123,$C97,'B4-1销售回款【输入】'!$D$4:$D$123,$D97,'B4-1销售回款【输入】'!$E$4:$E$123,$E97,'B4-1销售回款【输入】'!$J$4:$J$123,$F97)</f>
        <v>0</v>
      </c>
      <c r="BU97" s="278">
        <f>SUMIFS('B4-1销售回款【输入】'!BX$4:BX$123,'B4-1销售回款【输入】'!$C$4:$C$123,$C97,'B4-1销售回款【输入】'!$D$4:$D$123,$D97,'B4-1销售回款【输入】'!$E$4:$E$123,$E97,'B4-1销售回款【输入】'!$J$4:$J$123,$F97)</f>
        <v>0</v>
      </c>
      <c r="BV97" s="278">
        <f>SUMIFS('B4-1销售回款【输入】'!BY$4:BY$123,'B4-1销售回款【输入】'!$C$4:$C$123,$C97,'B4-1销售回款【输入】'!$D$4:$D$123,$D97,'B4-1销售回款【输入】'!$E$4:$E$123,$E97,'B4-1销售回款【输入】'!$J$4:$J$123,$F97)</f>
        <v>0</v>
      </c>
      <c r="BW97" s="278">
        <f>SUMIFS('B4-1销售回款【输入】'!BZ$4:BZ$123,'B4-1销售回款【输入】'!$C$4:$C$123,$C97,'B4-1销售回款【输入】'!$D$4:$D$123,$D97,'B4-1销售回款【输入】'!$E$4:$E$123,$E97,'B4-1销售回款【输入】'!$J$4:$J$123,$F97)</f>
        <v>0</v>
      </c>
      <c r="BX97" s="278">
        <f>SUMIFS('B4-1销售回款【输入】'!CA$4:CA$123,'B4-1销售回款【输入】'!$C$4:$C$123,$C97,'B4-1销售回款【输入】'!$D$4:$D$123,$D97,'B4-1销售回款【输入】'!$E$4:$E$123,$E97,'B4-1销售回款【输入】'!$J$4:$J$123,$F97)</f>
        <v>0</v>
      </c>
      <c r="BY97" s="278">
        <f>SUMIFS('B4-1销售回款【输入】'!CB$4:CB$123,'B4-1销售回款【输入】'!$C$4:$C$123,$C97,'B4-1销售回款【输入】'!$D$4:$D$123,$D97,'B4-1销售回款【输入】'!$E$4:$E$123,$E97,'B4-1销售回款【输入】'!$J$4:$J$123,$F97)</f>
        <v>0</v>
      </c>
      <c r="BZ97" s="278">
        <f>SUMIFS('B4-1销售回款【输入】'!CC$4:CC$123,'B4-1销售回款【输入】'!$C$4:$C$123,$C97,'B4-1销售回款【输入】'!$D$4:$D$123,$D97,'B4-1销售回款【输入】'!$E$4:$E$123,$E97,'B4-1销售回款【输入】'!$J$4:$J$123,$F97)</f>
        <v>0</v>
      </c>
      <c r="CA97" s="278">
        <f>SUMIFS('B4-1销售回款【输入】'!CD$4:CD$123,'B4-1销售回款【输入】'!$C$4:$C$123,$C97,'B4-1销售回款【输入】'!$D$4:$D$123,$D97,'B4-1销售回款【输入】'!$E$4:$E$123,$E97,'B4-1销售回款【输入】'!$J$4:$J$123,$F97)</f>
        <v>0</v>
      </c>
      <c r="CB97" s="278">
        <f>SUMIFS('B4-1销售回款【输入】'!CE$4:CE$123,'B4-1销售回款【输入】'!$C$4:$C$123,$C97,'B4-1销售回款【输入】'!$D$4:$D$123,$D97,'B4-1销售回款【输入】'!$E$4:$E$123,$E97,'B4-1销售回款【输入】'!$J$4:$J$123,$F97)</f>
        <v>0</v>
      </c>
      <c r="CC97" s="278">
        <f>SUMIFS('B4-1销售回款【输入】'!CF$4:CF$123,'B4-1销售回款【输入】'!$C$4:$C$123,$C97,'B4-1销售回款【输入】'!$D$4:$D$123,$D97,'B4-1销售回款【输入】'!$E$4:$E$123,$E97,'B4-1销售回款【输入】'!$J$4:$J$123,$F97)</f>
        <v>0</v>
      </c>
      <c r="CD97" s="278">
        <f>SUMIFS('B4-1销售回款【输入】'!CG$4:CG$123,'B4-1销售回款【输入】'!$C$4:$C$123,$C97,'B4-1销售回款【输入】'!$D$4:$D$123,$D97,'B4-1销售回款【输入】'!$E$4:$E$123,$E97,'B4-1销售回款【输入】'!$J$4:$J$123,$F97)</f>
        <v>0</v>
      </c>
      <c r="CE97" s="278">
        <f>SUMIFS('B4-1销售回款【输入】'!CH$4:CH$123,'B4-1销售回款【输入】'!$C$4:$C$123,$C97,'B4-1销售回款【输入】'!$D$4:$D$123,$D97,'B4-1销售回款【输入】'!$E$4:$E$123,$E97,'B4-1销售回款【输入】'!$J$4:$J$123,$F97)</f>
        <v>0</v>
      </c>
      <c r="CF97" s="278">
        <f>SUMIFS('B4-1销售回款【输入】'!CI$4:CI$123,'B4-1销售回款【输入】'!$C$4:$C$123,$C97,'B4-1销售回款【输入】'!$D$4:$D$123,$D97,'B4-1销售回款【输入】'!$E$4:$E$123,$E97,'B4-1销售回款【输入】'!$J$4:$J$123,$F97)</f>
        <v>0</v>
      </c>
      <c r="CG97" s="278">
        <f>SUMIFS('B4-1销售回款【输入】'!CJ$4:CJ$123,'B4-1销售回款【输入】'!$C$4:$C$123,$C97,'B4-1销售回款【输入】'!$D$4:$D$123,$D97,'B4-1销售回款【输入】'!$E$4:$E$123,$E97,'B4-1销售回款【输入】'!$J$4:$J$123,$F97)</f>
        <v>0</v>
      </c>
      <c r="CH97" s="278">
        <f>SUMIFS('B4-1销售回款【输入】'!CK$4:CK$123,'B4-1销售回款【输入】'!$C$4:$C$123,$C97,'B4-1销售回款【输入】'!$D$4:$D$123,$D97,'B4-1销售回款【输入】'!$E$4:$E$123,$E97,'B4-1销售回款【输入】'!$J$4:$J$123,$F97)</f>
        <v>0</v>
      </c>
      <c r="CI97" s="278">
        <f>SUMIFS('B4-1销售回款【输入】'!CL$4:CL$123,'B4-1销售回款【输入】'!$C$4:$C$123,$C97,'B4-1销售回款【输入】'!$D$4:$D$123,$D97,'B4-1销售回款【输入】'!$E$4:$E$123,$E97,'B4-1销售回款【输入】'!$J$4:$J$123,$F97)</f>
        <v>0</v>
      </c>
      <c r="CJ97" s="278">
        <f>SUMIFS('B4-1销售回款【输入】'!CM$4:CM$123,'B4-1销售回款【输入】'!$C$4:$C$123,$C97,'B4-1销售回款【输入】'!$D$4:$D$123,$D97,'B4-1销售回款【输入】'!$E$4:$E$123,$E97,'B4-1销售回款【输入】'!$J$4:$J$123,$F97)</f>
        <v>0</v>
      </c>
      <c r="CK97" s="278">
        <f>SUMIFS('B4-1销售回款【输入】'!CN$4:CN$123,'B4-1销售回款【输入】'!$C$4:$C$123,$C97,'B4-1销售回款【输入】'!$D$4:$D$123,$D97,'B4-1销售回款【输入】'!$E$4:$E$123,$E97,'B4-1销售回款【输入】'!$J$4:$J$123,$F97)</f>
        <v>0</v>
      </c>
      <c r="CL97" s="278">
        <f>SUMIFS('B4-1销售回款【输入】'!CO$4:CO$123,'B4-1销售回款【输入】'!$C$4:$C$123,$C97,'B4-1销售回款【输入】'!$D$4:$D$123,$D97,'B4-1销售回款【输入】'!$E$4:$E$123,$E97,'B4-1销售回款【输入】'!$J$4:$J$123,$F97)</f>
        <v>0</v>
      </c>
      <c r="CM97" s="278">
        <f>SUMIFS('B4-1销售回款【输入】'!CP$4:CP$123,'B4-1销售回款【输入】'!$C$4:$C$123,$C97,'B4-1销售回款【输入】'!$D$4:$D$123,$D97,'B4-1销售回款【输入】'!$E$4:$E$123,$E97,'B4-1销售回款【输入】'!$J$4:$J$123,$F97)</f>
        <v>0</v>
      </c>
      <c r="CN97" s="278">
        <f>SUMIFS('B4-1销售回款【输入】'!CQ$4:CQ$123,'B4-1销售回款【输入】'!$C$4:$C$123,$C97,'B4-1销售回款【输入】'!$D$4:$D$123,$D97,'B4-1销售回款【输入】'!$E$4:$E$123,$E97,'B4-1销售回款【输入】'!$J$4:$J$123,$F97)</f>
        <v>0</v>
      </c>
      <c r="CO97" s="278">
        <f>SUMIFS('B4-1销售回款【输入】'!CR$4:CR$123,'B4-1销售回款【输入】'!$C$4:$C$123,$C97,'B4-1销售回款【输入】'!$D$4:$D$123,$D97,'B4-1销售回款【输入】'!$E$4:$E$123,$E97,'B4-1销售回款【输入】'!$J$4:$J$123,$F97)</f>
        <v>0</v>
      </c>
      <c r="CP97" s="278">
        <f>SUMIFS('B4-1销售回款【输入】'!CS$4:CS$123,'B4-1销售回款【输入】'!$C$4:$C$123,$C97,'B4-1销售回款【输入】'!$D$4:$D$123,$D97,'B4-1销售回款【输入】'!$E$4:$E$123,$E97,'B4-1销售回款【输入】'!$J$4:$J$123,$F97)</f>
        <v>0</v>
      </c>
      <c r="CQ97" s="278">
        <f>SUMIFS('B4-1销售回款【输入】'!CT$4:CT$123,'B4-1销售回款【输入】'!$C$4:$C$123,$C97,'B4-1销售回款【输入】'!$D$4:$D$123,$D97,'B4-1销售回款【输入】'!$E$4:$E$123,$E97,'B4-1销售回款【输入】'!$J$4:$J$123,$F97)</f>
        <v>0</v>
      </c>
      <c r="CR97" s="278">
        <f>SUMIFS('B4-1销售回款【输入】'!CU$4:CU$123,'B4-1销售回款【输入】'!$C$4:$C$123,$C97,'B4-1销售回款【输入】'!$D$4:$D$123,$D97,'B4-1销售回款【输入】'!$E$4:$E$123,$E97,'B4-1销售回款【输入】'!$J$4:$J$123,$F97)</f>
        <v>0</v>
      </c>
      <c r="CS97" s="278">
        <f>SUMIFS('B4-1销售回款【输入】'!CV$4:CV$123,'B4-1销售回款【输入】'!$C$4:$C$123,$C97,'B4-1销售回款【输入】'!$D$4:$D$123,$D97,'B4-1销售回款【输入】'!$E$4:$E$123,$E97,'B4-1销售回款【输入】'!$J$4:$J$123,$F97)</f>
        <v>0</v>
      </c>
      <c r="CT97" s="278">
        <f>SUMIFS('B4-1销售回款【输入】'!CW$4:CW$123,'B4-1销售回款【输入】'!$C$4:$C$123,$C97,'B4-1销售回款【输入】'!$D$4:$D$123,$D97,'B4-1销售回款【输入】'!$E$4:$E$123,$E97,'B4-1销售回款【输入】'!$J$4:$J$123,$F97)</f>
        <v>0</v>
      </c>
      <c r="CU97" s="278">
        <f>SUMIFS('B4-1销售回款【输入】'!CX$4:CX$123,'B4-1销售回款【输入】'!$C$4:$C$123,$C97,'B4-1销售回款【输入】'!$D$4:$D$123,$D97,'B4-1销售回款【输入】'!$E$4:$E$123,$E97,'B4-1销售回款【输入】'!$J$4:$J$123,$F97)</f>
        <v>0</v>
      </c>
      <c r="CV97" s="278">
        <f>SUMIFS('B4-1销售回款【输入】'!CY$4:CY$123,'B4-1销售回款【输入】'!$C$4:$C$123,$C97,'B4-1销售回款【输入】'!$D$4:$D$123,$D97,'B4-1销售回款【输入】'!$E$4:$E$123,$E97,'B4-1销售回款【输入】'!$J$4:$J$123,$F97)</f>
        <v>0</v>
      </c>
      <c r="CW97" s="278">
        <f>SUMIFS('B4-1销售回款【输入】'!CZ$4:CZ$123,'B4-1销售回款【输入】'!$C$4:$C$123,$C97,'B4-1销售回款【输入】'!$D$4:$D$123,$D97,'B4-1销售回款【输入】'!$E$4:$E$123,$E97,'B4-1销售回款【输入】'!$J$4:$J$123,$F97)</f>
        <v>0</v>
      </c>
      <c r="CX97" s="278">
        <f>SUMIFS('B4-1销售回款【输入】'!DA$4:DA$123,'B4-1销售回款【输入】'!$C$4:$C$123,$C97,'B4-1销售回款【输入】'!$D$4:$D$123,$D97,'B4-1销售回款【输入】'!$E$4:$E$123,$E97,'B4-1销售回款【输入】'!$J$4:$J$123,$F97)</f>
        <v>0</v>
      </c>
      <c r="CY97" s="278">
        <f>SUMIFS('B4-1销售回款【输入】'!DB$4:DB$123,'B4-1销售回款【输入】'!$C$4:$C$123,$C97,'B4-1销售回款【输入】'!$D$4:$D$123,$D97,'B4-1销售回款【输入】'!$E$4:$E$123,$E97,'B4-1销售回款【输入】'!$J$4:$J$123,$F97)</f>
        <v>0</v>
      </c>
      <c r="CZ97" s="278">
        <f>SUMIFS('B4-1销售回款【输入】'!DC$4:DC$123,'B4-1销售回款【输入】'!$C$4:$C$123,$C97,'B4-1销售回款【输入】'!$D$4:$D$123,$D97,'B4-1销售回款【输入】'!$E$4:$E$123,$E97,'B4-1销售回款【输入】'!$J$4:$J$123,$F97)</f>
        <v>0</v>
      </c>
      <c r="DA97" s="278">
        <f>SUMIFS('B4-1销售回款【输入】'!DD$4:DD$123,'B4-1销售回款【输入】'!$C$4:$C$123,$C97,'B4-1销售回款【输入】'!$D$4:$D$123,$D97,'B4-1销售回款【输入】'!$E$4:$E$123,$E97,'B4-1销售回款【输入】'!$J$4:$J$123,$F97)</f>
        <v>0</v>
      </c>
      <c r="DB97" s="278">
        <f>SUMIFS('B4-1销售回款【输入】'!DE$4:DE$123,'B4-1销售回款【输入】'!$C$4:$C$123,$C97,'B4-1销售回款【输入】'!$D$4:$D$123,$D97,'B4-1销售回款【输入】'!$E$4:$E$123,$E97,'B4-1销售回款【输入】'!$J$4:$J$123,$F97)</f>
        <v>0</v>
      </c>
      <c r="DC97" s="278">
        <f>SUMIFS('B4-1销售回款【输入】'!DF$4:DF$123,'B4-1销售回款【输入】'!$C$4:$C$123,$C97,'B4-1销售回款【输入】'!$D$4:$D$123,$D97,'B4-1销售回款【输入】'!$E$4:$E$123,$E97,'B4-1销售回款【输入】'!$J$4:$J$123,$F97)</f>
        <v>0</v>
      </c>
      <c r="DD97" s="278">
        <f>SUMIFS('B4-1销售回款【输入】'!DG$4:DG$123,'B4-1销售回款【输入】'!$C$4:$C$123,$C97,'B4-1销售回款【输入】'!$D$4:$D$123,$D97,'B4-1销售回款【输入】'!$E$4:$E$123,$E97,'B4-1销售回款【输入】'!$J$4:$J$123,$F97)</f>
        <v>0</v>
      </c>
      <c r="DE97" s="278">
        <f>SUMIFS('B4-1销售回款【输入】'!DH$4:DH$123,'B4-1销售回款【输入】'!$C$4:$C$123,$C97,'B4-1销售回款【输入】'!$D$4:$D$123,$D97,'B4-1销售回款【输入】'!$E$4:$E$123,$E97,'B4-1销售回款【输入】'!$J$4:$J$123,$F97)</f>
        <v>0</v>
      </c>
      <c r="DF97" s="278">
        <f>SUMIFS('B4-1销售回款【输入】'!DI$4:DI$123,'B4-1销售回款【输入】'!$C$4:$C$123,$C97,'B4-1销售回款【输入】'!$D$4:$D$123,$D97,'B4-1销售回款【输入】'!$E$4:$E$123,$E97,'B4-1销售回款【输入】'!$J$4:$J$123,$F97)</f>
        <v>0</v>
      </c>
      <c r="DG97" s="278">
        <f>SUMIFS('B4-1销售回款【输入】'!DJ$4:DJ$123,'B4-1销售回款【输入】'!$C$4:$C$123,$C97,'B4-1销售回款【输入】'!$D$4:$D$123,$D97,'B4-1销售回款【输入】'!$E$4:$E$123,$E97,'B4-1销售回款【输入】'!$J$4:$J$123,$F97)</f>
        <v>0</v>
      </c>
      <c r="DH97" s="278">
        <f>SUMIFS('B4-1销售回款【输入】'!DK$4:DK$123,'B4-1销售回款【输入】'!$C$4:$C$123,$C97,'B4-1销售回款【输入】'!$D$4:$D$123,$D97,'B4-1销售回款【输入】'!$E$4:$E$123,$E97,'B4-1销售回款【输入】'!$J$4:$J$123,$F97)</f>
        <v>0</v>
      </c>
      <c r="DI97" s="278">
        <f>SUMIFS('B4-1销售回款【输入】'!DL$4:DL$123,'B4-1销售回款【输入】'!$C$4:$C$123,$C97,'B4-1销售回款【输入】'!$D$4:$D$123,$D97,'B4-1销售回款【输入】'!$E$4:$E$123,$E97,'B4-1销售回款【输入】'!$J$4:$J$123,$F97)</f>
        <v>0</v>
      </c>
      <c r="DJ97" s="278">
        <f>SUMIFS('B4-1销售回款【输入】'!DM$4:DM$123,'B4-1销售回款【输入】'!$C$4:$C$123,$C97,'B4-1销售回款【输入】'!$D$4:$D$123,$D97,'B4-1销售回款【输入】'!$E$4:$E$123,$E97,'B4-1销售回款【输入】'!$J$4:$J$123,$F97)</f>
        <v>0</v>
      </c>
      <c r="DK97" s="278">
        <f>SUMIFS('B4-1销售回款【输入】'!DN$4:DN$123,'B4-1销售回款【输入】'!$C$4:$C$123,$C97,'B4-1销售回款【输入】'!$D$4:$D$123,$D97,'B4-1销售回款【输入】'!$E$4:$E$123,$E97,'B4-1销售回款【输入】'!$J$4:$J$123,$F97)</f>
        <v>0</v>
      </c>
      <c r="DL97" s="278">
        <f>SUMIFS('B4-1销售回款【输入】'!DO$4:DO$123,'B4-1销售回款【输入】'!$C$4:$C$123,$C97,'B4-1销售回款【输入】'!$D$4:$D$123,$D97,'B4-1销售回款【输入】'!$E$4:$E$123,$E97,'B4-1销售回款【输入】'!$J$4:$J$123,$F97)</f>
        <v>0</v>
      </c>
      <c r="DM97" s="278">
        <f>SUMIFS('B4-1销售回款【输入】'!DP$4:DP$123,'B4-1销售回款【输入】'!$C$4:$C$123,$C97,'B4-1销售回款【输入】'!$D$4:$D$123,$D97,'B4-1销售回款【输入】'!$E$4:$E$123,$E97,'B4-1销售回款【输入】'!$J$4:$J$123,$F97)</f>
        <v>0</v>
      </c>
      <c r="DN97" s="278">
        <f>SUMIFS('B4-1销售回款【输入】'!DQ$4:DQ$123,'B4-1销售回款【输入】'!$C$4:$C$123,$C97,'B4-1销售回款【输入】'!$D$4:$D$123,$D97,'B4-1销售回款【输入】'!$E$4:$E$123,$E97,'B4-1销售回款【输入】'!$J$4:$J$123,$F97)</f>
        <v>0</v>
      </c>
      <c r="DO97" s="278">
        <f>SUMIFS('B4-1销售回款【输入】'!DR$4:DR$123,'B4-1销售回款【输入】'!$C$4:$C$123,$C97,'B4-1销售回款【输入】'!$D$4:$D$123,$D97,'B4-1销售回款【输入】'!$E$4:$E$123,$E97,'B4-1销售回款【输入】'!$J$4:$J$123,$F97)</f>
        <v>0</v>
      </c>
      <c r="DP97" s="278">
        <f>SUMIFS('B4-1销售回款【输入】'!DS$4:DS$123,'B4-1销售回款【输入】'!$C$4:$C$123,$C97,'B4-1销售回款【输入】'!$D$4:$D$123,$D97,'B4-1销售回款【输入】'!$E$4:$E$123,$E97,'B4-1销售回款【输入】'!$J$4:$J$123,$F97)</f>
        <v>0</v>
      </c>
      <c r="DQ97" s="278">
        <f>SUMIFS('B4-1销售回款【输入】'!DT$4:DT$123,'B4-1销售回款【输入】'!$C$4:$C$123,$C97,'B4-1销售回款【输入】'!$D$4:$D$123,$D97,'B4-1销售回款【输入】'!$E$4:$E$123,$E97,'B4-1销售回款【输入】'!$J$4:$J$123,$F97)</f>
        <v>0</v>
      </c>
      <c r="DR97" s="278">
        <f>SUMIFS('B4-1销售回款【输入】'!DU$4:DU$123,'B4-1销售回款【输入】'!$C$4:$C$123,$C97,'B4-1销售回款【输入】'!$D$4:$D$123,$D97,'B4-1销售回款【输入】'!$E$4:$E$123,$E97,'B4-1销售回款【输入】'!$J$4:$J$123,$F97)</f>
        <v>0</v>
      </c>
      <c r="DS97" s="278">
        <f>SUMIFS('B4-1销售回款【输入】'!DV$4:DV$123,'B4-1销售回款【输入】'!$C$4:$C$123,$C97,'B4-1销售回款【输入】'!$D$4:$D$123,$D97,'B4-1销售回款【输入】'!$E$4:$E$123,$E97,'B4-1销售回款【输入】'!$J$4:$J$123,$F97)</f>
        <v>0</v>
      </c>
      <c r="DT97" s="278">
        <f>SUMIFS('B4-1销售回款【输入】'!DW$4:DW$123,'B4-1销售回款【输入】'!$C$4:$C$123,$C97,'B4-1销售回款【输入】'!$D$4:$D$123,$D97,'B4-1销售回款【输入】'!$E$4:$E$123,$E97,'B4-1销售回款【输入】'!$J$4:$J$123,$F97)</f>
        <v>0</v>
      </c>
      <c r="DU97" s="278">
        <f>SUMIFS('B4-1销售回款【输入】'!DX$4:DX$123,'B4-1销售回款【输入】'!$C$4:$C$123,$C97,'B4-1销售回款【输入】'!$D$4:$D$123,$D97,'B4-1销售回款【输入】'!$E$4:$E$123,$E97,'B4-1销售回款【输入】'!$J$4:$J$123,$F97)</f>
        <v>0</v>
      </c>
      <c r="DV97" s="278">
        <f>SUMIFS('B4-1销售回款【输入】'!DY$4:DY$123,'B4-1销售回款【输入】'!$C$4:$C$123,$C97,'B4-1销售回款【输入】'!$D$4:$D$123,$D97,'B4-1销售回款【输入】'!$E$4:$E$123,$E97,'B4-1销售回款【输入】'!$J$4:$J$123,$F97)</f>
        <v>0</v>
      </c>
      <c r="DW97" s="278">
        <f>SUMIFS('B4-1销售回款【输入】'!DZ$4:DZ$123,'B4-1销售回款【输入】'!$C$4:$C$123,$C97,'B4-1销售回款【输入】'!$D$4:$D$123,$D97,'B4-1销售回款【输入】'!$E$4:$E$123,$E97,'B4-1销售回款【输入】'!$J$4:$J$123,$F97)</f>
        <v>0</v>
      </c>
      <c r="DX97" s="278">
        <f>SUMIFS('B4-1销售回款【输入】'!EA$4:EA$123,'B4-1销售回款【输入】'!$C$4:$C$123,$C97,'B4-1销售回款【输入】'!$D$4:$D$123,$D97,'B4-1销售回款【输入】'!$E$4:$E$123,$E97,'B4-1销售回款【输入】'!$J$4:$J$123,$F97)</f>
        <v>0</v>
      </c>
      <c r="DY97" s="278">
        <f>SUMIFS('B4-1销售回款【输入】'!EB$4:EB$123,'B4-1销售回款【输入】'!$C$4:$C$123,$C97,'B4-1销售回款【输入】'!$D$4:$D$123,$D97,'B4-1销售回款【输入】'!$E$4:$E$123,$E97,'B4-1销售回款【输入】'!$J$4:$J$123,$F97)</f>
        <v>0</v>
      </c>
      <c r="DZ97" s="278">
        <f>SUMIFS('B4-1销售回款【输入】'!EC$4:EC$123,'B4-1销售回款【输入】'!$C$4:$C$123,$C97,'B4-1销售回款【输入】'!$D$4:$D$123,$D97,'B4-1销售回款【输入】'!$E$4:$E$123,$E97,'B4-1销售回款【输入】'!$J$4:$J$123,$F97)</f>
        <v>0</v>
      </c>
      <c r="EA97" s="278">
        <f>SUMIFS('B4-1销售回款【输入】'!ED$4:ED$123,'B4-1销售回款【输入】'!$C$4:$C$123,$C97,'B4-1销售回款【输入】'!$D$4:$D$123,$D97,'B4-1销售回款【输入】'!$E$4:$E$123,$E97,'B4-1销售回款【输入】'!$J$4:$J$123,$F97)</f>
        <v>0</v>
      </c>
      <c r="EB97" s="278">
        <f>SUMIFS('B4-1销售回款【输入】'!EE$4:EE$123,'B4-1销售回款【输入】'!$C$4:$C$123,$C97,'B4-1销售回款【输入】'!$D$4:$D$123,$D97,'B4-1销售回款【输入】'!$E$4:$E$123,$E97,'B4-1销售回款【输入】'!$J$4:$J$123,$F97)</f>
        <v>0</v>
      </c>
      <c r="EC97" s="278">
        <f>SUMIFS('B4-1销售回款【输入】'!EF$4:EF$123,'B4-1销售回款【输入】'!$C$4:$C$123,$C97,'B4-1销售回款【输入】'!$D$4:$D$123,$D97,'B4-1销售回款【输入】'!$E$4:$E$123,$E97,'B4-1销售回款【输入】'!$J$4:$J$123,$F97)</f>
        <v>0</v>
      </c>
      <c r="ED97" s="280">
        <f>SUMIFS('B4-1销售回款【输入】'!EG$4:EG$123,'B4-1销售回款【输入】'!$C$4:$C$123,$C97,'B4-1销售回款【输入】'!$D$4:$D$123,$D97,'B4-1销售回款【输入】'!$E$4:$E$123,$E97,'B4-1销售回款【输入】'!$J$4:$J$123,$F97)</f>
        <v>0</v>
      </c>
    </row>
    <row r="98" spans="2:134" ht="16.05" customHeight="1" x14ac:dyDescent="0.25">
      <c r="B98" s="1043" t="str">
        <f>B97</f>
        <v/>
      </c>
      <c r="C98" s="159" t="str">
        <f>C97</f>
        <v/>
      </c>
      <c r="D98" s="159" t="str">
        <f t="shared" ref="D98:E113" si="1575">D97</f>
        <v/>
      </c>
      <c r="E98" s="159" t="str">
        <f t="shared" si="1575"/>
        <v/>
      </c>
      <c r="F98" s="149" t="s">
        <v>347</v>
      </c>
      <c r="G98" s="171" t="s">
        <v>353</v>
      </c>
      <c r="H98" s="992">
        <f>SUMIFS('B4-1销售回款【输入】'!L$4:L$123,'B4-1销售回款【输入】'!$C$4:$C$123,$C98,'B4-1销售回款【输入】'!$D$4:$D$123,$D98,'B4-1销售回款【输入】'!$E$4:$E$123,$E98,'B4-1销售回款【输入】'!$J$4:$J$123,$F98)</f>
        <v>0</v>
      </c>
      <c r="I98" s="282">
        <f t="shared" ref="I98:I100" si="1576">J98-H98</f>
        <v>0</v>
      </c>
      <c r="J98" s="985">
        <f>SUM(V98:ED98)</f>
        <v>0</v>
      </c>
      <c r="K98" s="460">
        <f ca="1">SUM(OFFSET(V98,,,1,MATCH('B1-基本信息'!$C$12,$V$3:$ED$3,1)))</f>
        <v>0</v>
      </c>
      <c r="L98" s="283">
        <f t="shared" ref="L98" si="1577">SUMIF($V$1:$ED$1,L$3,$V98:$ED98)</f>
        <v>0</v>
      </c>
      <c r="M98" s="282">
        <f t="shared" si="1574"/>
        <v>0</v>
      </c>
      <c r="N98" s="282">
        <f t="shared" si="1574"/>
        <v>0</v>
      </c>
      <c r="O98" s="282">
        <f t="shared" si="1574"/>
        <v>0</v>
      </c>
      <c r="P98" s="282">
        <f t="shared" si="1574"/>
        <v>0</v>
      </c>
      <c r="Q98" s="282">
        <f t="shared" si="1574"/>
        <v>0</v>
      </c>
      <c r="R98" s="282">
        <f t="shared" si="1574"/>
        <v>0</v>
      </c>
      <c r="S98" s="282">
        <f t="shared" si="1574"/>
        <v>0</v>
      </c>
      <c r="T98" s="282">
        <f t="shared" si="1574"/>
        <v>0</v>
      </c>
      <c r="U98" s="284">
        <f t="shared" si="1574"/>
        <v>0</v>
      </c>
      <c r="V98" s="285">
        <f>SUMIFS('B4-1销售回款【输入】'!Y$4:Y$123,'B4-1销售回款【输入】'!$C$4:$C$123,$C98,'B4-1销售回款【输入】'!$D$4:$D$123,$D98,'B4-1销售回款【输入】'!$E$4:$E$123,$E98,'B4-1销售回款【输入】'!$J$4:$J$123,$F98)</f>
        <v>0</v>
      </c>
      <c r="W98" s="282">
        <f>SUMIFS('B4-1销售回款【输入】'!Z$4:Z$123,'B4-1销售回款【输入】'!$C$4:$C$123,$C98,'B4-1销售回款【输入】'!$D$4:$D$123,$D98,'B4-1销售回款【输入】'!$E$4:$E$123,$E98,'B4-1销售回款【输入】'!$J$4:$J$123,$F98)</f>
        <v>0</v>
      </c>
      <c r="X98" s="282">
        <f>SUMIFS('B4-1销售回款【输入】'!AA$4:AA$123,'B4-1销售回款【输入】'!$C$4:$C$123,$C98,'B4-1销售回款【输入】'!$D$4:$D$123,$D98,'B4-1销售回款【输入】'!$E$4:$E$123,$E98,'B4-1销售回款【输入】'!$J$4:$J$123,$F98)</f>
        <v>0</v>
      </c>
      <c r="Y98" s="282">
        <f>SUMIFS('B4-1销售回款【输入】'!AB$4:AB$123,'B4-1销售回款【输入】'!$C$4:$C$123,$C98,'B4-1销售回款【输入】'!$D$4:$D$123,$D98,'B4-1销售回款【输入】'!$E$4:$E$123,$E98,'B4-1销售回款【输入】'!$J$4:$J$123,$F98)</f>
        <v>0</v>
      </c>
      <c r="Z98" s="282">
        <f>SUMIFS('B4-1销售回款【输入】'!AC$4:AC$123,'B4-1销售回款【输入】'!$C$4:$C$123,$C98,'B4-1销售回款【输入】'!$D$4:$D$123,$D98,'B4-1销售回款【输入】'!$E$4:$E$123,$E98,'B4-1销售回款【输入】'!$J$4:$J$123,$F98)</f>
        <v>0</v>
      </c>
      <c r="AA98" s="282">
        <f>SUMIFS('B4-1销售回款【输入】'!AD$4:AD$123,'B4-1销售回款【输入】'!$C$4:$C$123,$C98,'B4-1销售回款【输入】'!$D$4:$D$123,$D98,'B4-1销售回款【输入】'!$E$4:$E$123,$E98,'B4-1销售回款【输入】'!$J$4:$J$123,$F98)</f>
        <v>0</v>
      </c>
      <c r="AB98" s="282">
        <f>SUMIFS('B4-1销售回款【输入】'!AE$4:AE$123,'B4-1销售回款【输入】'!$C$4:$C$123,$C98,'B4-1销售回款【输入】'!$D$4:$D$123,$D98,'B4-1销售回款【输入】'!$E$4:$E$123,$E98,'B4-1销售回款【输入】'!$J$4:$J$123,$F98)</f>
        <v>0</v>
      </c>
      <c r="AC98" s="282">
        <f>SUMIFS('B4-1销售回款【输入】'!AF$4:AF$123,'B4-1销售回款【输入】'!$C$4:$C$123,$C98,'B4-1销售回款【输入】'!$D$4:$D$123,$D98,'B4-1销售回款【输入】'!$E$4:$E$123,$E98,'B4-1销售回款【输入】'!$J$4:$J$123,$F98)</f>
        <v>0</v>
      </c>
      <c r="AD98" s="282">
        <f>SUMIFS('B4-1销售回款【输入】'!AG$4:AG$123,'B4-1销售回款【输入】'!$C$4:$C$123,$C98,'B4-1销售回款【输入】'!$D$4:$D$123,$D98,'B4-1销售回款【输入】'!$E$4:$E$123,$E98,'B4-1销售回款【输入】'!$J$4:$J$123,$F98)</f>
        <v>0</v>
      </c>
      <c r="AE98" s="282">
        <f>SUMIFS('B4-1销售回款【输入】'!AH$4:AH$123,'B4-1销售回款【输入】'!$C$4:$C$123,$C98,'B4-1销售回款【输入】'!$D$4:$D$123,$D98,'B4-1销售回款【输入】'!$E$4:$E$123,$E98,'B4-1销售回款【输入】'!$J$4:$J$123,$F98)</f>
        <v>0</v>
      </c>
      <c r="AF98" s="282">
        <f>SUMIFS('B4-1销售回款【输入】'!AI$4:AI$123,'B4-1销售回款【输入】'!$C$4:$C$123,$C98,'B4-1销售回款【输入】'!$D$4:$D$123,$D98,'B4-1销售回款【输入】'!$E$4:$E$123,$E98,'B4-1销售回款【输入】'!$J$4:$J$123,$F98)</f>
        <v>0</v>
      </c>
      <c r="AG98" s="282">
        <f>SUMIFS('B4-1销售回款【输入】'!AJ$4:AJ$123,'B4-1销售回款【输入】'!$C$4:$C$123,$C98,'B4-1销售回款【输入】'!$D$4:$D$123,$D98,'B4-1销售回款【输入】'!$E$4:$E$123,$E98,'B4-1销售回款【输入】'!$J$4:$J$123,$F98)</f>
        <v>0</v>
      </c>
      <c r="AH98" s="282">
        <f>SUMIFS('B4-1销售回款【输入】'!AK$4:AK$123,'B4-1销售回款【输入】'!$C$4:$C$123,$C98,'B4-1销售回款【输入】'!$D$4:$D$123,$D98,'B4-1销售回款【输入】'!$E$4:$E$123,$E98,'B4-1销售回款【输入】'!$J$4:$J$123,$F98)</f>
        <v>0</v>
      </c>
      <c r="AI98" s="282">
        <f>SUMIFS('B4-1销售回款【输入】'!AL$4:AL$123,'B4-1销售回款【输入】'!$C$4:$C$123,$C98,'B4-1销售回款【输入】'!$D$4:$D$123,$D98,'B4-1销售回款【输入】'!$E$4:$E$123,$E98,'B4-1销售回款【输入】'!$J$4:$J$123,$F98)</f>
        <v>0</v>
      </c>
      <c r="AJ98" s="282">
        <f>SUMIFS('B4-1销售回款【输入】'!AM$4:AM$123,'B4-1销售回款【输入】'!$C$4:$C$123,$C98,'B4-1销售回款【输入】'!$D$4:$D$123,$D98,'B4-1销售回款【输入】'!$E$4:$E$123,$E98,'B4-1销售回款【输入】'!$J$4:$J$123,$F98)</f>
        <v>0</v>
      </c>
      <c r="AK98" s="282">
        <f>SUMIFS('B4-1销售回款【输入】'!AN$4:AN$123,'B4-1销售回款【输入】'!$C$4:$C$123,$C98,'B4-1销售回款【输入】'!$D$4:$D$123,$D98,'B4-1销售回款【输入】'!$E$4:$E$123,$E98,'B4-1销售回款【输入】'!$J$4:$J$123,$F98)</f>
        <v>0</v>
      </c>
      <c r="AL98" s="282">
        <f>SUMIFS('B4-1销售回款【输入】'!AO$4:AO$123,'B4-1销售回款【输入】'!$C$4:$C$123,$C98,'B4-1销售回款【输入】'!$D$4:$D$123,$D98,'B4-1销售回款【输入】'!$E$4:$E$123,$E98,'B4-1销售回款【输入】'!$J$4:$J$123,$F98)</f>
        <v>0</v>
      </c>
      <c r="AM98" s="282">
        <f>SUMIFS('B4-1销售回款【输入】'!AP$4:AP$123,'B4-1销售回款【输入】'!$C$4:$C$123,$C98,'B4-1销售回款【输入】'!$D$4:$D$123,$D98,'B4-1销售回款【输入】'!$E$4:$E$123,$E98,'B4-1销售回款【输入】'!$J$4:$J$123,$F98)</f>
        <v>0</v>
      </c>
      <c r="AN98" s="282">
        <f>SUMIFS('B4-1销售回款【输入】'!AQ$4:AQ$123,'B4-1销售回款【输入】'!$C$4:$C$123,$C98,'B4-1销售回款【输入】'!$D$4:$D$123,$D98,'B4-1销售回款【输入】'!$E$4:$E$123,$E98,'B4-1销售回款【输入】'!$J$4:$J$123,$F98)</f>
        <v>0</v>
      </c>
      <c r="AO98" s="282">
        <f>SUMIFS('B4-1销售回款【输入】'!AR$4:AR$123,'B4-1销售回款【输入】'!$C$4:$C$123,$C98,'B4-1销售回款【输入】'!$D$4:$D$123,$D98,'B4-1销售回款【输入】'!$E$4:$E$123,$E98,'B4-1销售回款【输入】'!$J$4:$J$123,$F98)</f>
        <v>0</v>
      </c>
      <c r="AP98" s="282">
        <f>SUMIFS('B4-1销售回款【输入】'!AS$4:AS$123,'B4-1销售回款【输入】'!$C$4:$C$123,$C98,'B4-1销售回款【输入】'!$D$4:$D$123,$D98,'B4-1销售回款【输入】'!$E$4:$E$123,$E98,'B4-1销售回款【输入】'!$J$4:$J$123,$F98)</f>
        <v>0</v>
      </c>
      <c r="AQ98" s="282">
        <f>SUMIFS('B4-1销售回款【输入】'!AT$4:AT$123,'B4-1销售回款【输入】'!$C$4:$C$123,$C98,'B4-1销售回款【输入】'!$D$4:$D$123,$D98,'B4-1销售回款【输入】'!$E$4:$E$123,$E98,'B4-1销售回款【输入】'!$J$4:$J$123,$F98)</f>
        <v>0</v>
      </c>
      <c r="AR98" s="282">
        <f>SUMIFS('B4-1销售回款【输入】'!AU$4:AU$123,'B4-1销售回款【输入】'!$C$4:$C$123,$C98,'B4-1销售回款【输入】'!$D$4:$D$123,$D98,'B4-1销售回款【输入】'!$E$4:$E$123,$E98,'B4-1销售回款【输入】'!$J$4:$J$123,$F98)</f>
        <v>0</v>
      </c>
      <c r="AS98" s="282">
        <f>SUMIFS('B4-1销售回款【输入】'!AV$4:AV$123,'B4-1销售回款【输入】'!$C$4:$C$123,$C98,'B4-1销售回款【输入】'!$D$4:$D$123,$D98,'B4-1销售回款【输入】'!$E$4:$E$123,$E98,'B4-1销售回款【输入】'!$J$4:$J$123,$F98)</f>
        <v>0</v>
      </c>
      <c r="AT98" s="282">
        <f>SUMIFS('B4-1销售回款【输入】'!AW$4:AW$123,'B4-1销售回款【输入】'!$C$4:$C$123,$C98,'B4-1销售回款【输入】'!$D$4:$D$123,$D98,'B4-1销售回款【输入】'!$E$4:$E$123,$E98,'B4-1销售回款【输入】'!$J$4:$J$123,$F98)</f>
        <v>0</v>
      </c>
      <c r="AU98" s="282">
        <f>SUMIFS('B4-1销售回款【输入】'!AX$4:AX$123,'B4-1销售回款【输入】'!$C$4:$C$123,$C98,'B4-1销售回款【输入】'!$D$4:$D$123,$D98,'B4-1销售回款【输入】'!$E$4:$E$123,$E98,'B4-1销售回款【输入】'!$J$4:$J$123,$F98)</f>
        <v>0</v>
      </c>
      <c r="AV98" s="282">
        <f>SUMIFS('B4-1销售回款【输入】'!AY$4:AY$123,'B4-1销售回款【输入】'!$C$4:$C$123,$C98,'B4-1销售回款【输入】'!$D$4:$D$123,$D98,'B4-1销售回款【输入】'!$E$4:$E$123,$E98,'B4-1销售回款【输入】'!$J$4:$J$123,$F98)</f>
        <v>0</v>
      </c>
      <c r="AW98" s="282">
        <f>SUMIFS('B4-1销售回款【输入】'!AZ$4:AZ$123,'B4-1销售回款【输入】'!$C$4:$C$123,$C98,'B4-1销售回款【输入】'!$D$4:$D$123,$D98,'B4-1销售回款【输入】'!$E$4:$E$123,$E98,'B4-1销售回款【输入】'!$J$4:$J$123,$F98)</f>
        <v>0</v>
      </c>
      <c r="AX98" s="282">
        <f>SUMIFS('B4-1销售回款【输入】'!BA$4:BA$123,'B4-1销售回款【输入】'!$C$4:$C$123,$C98,'B4-1销售回款【输入】'!$D$4:$D$123,$D98,'B4-1销售回款【输入】'!$E$4:$E$123,$E98,'B4-1销售回款【输入】'!$J$4:$J$123,$F98)</f>
        <v>0</v>
      </c>
      <c r="AY98" s="282">
        <f>SUMIFS('B4-1销售回款【输入】'!BB$4:BB$123,'B4-1销售回款【输入】'!$C$4:$C$123,$C98,'B4-1销售回款【输入】'!$D$4:$D$123,$D98,'B4-1销售回款【输入】'!$E$4:$E$123,$E98,'B4-1销售回款【输入】'!$J$4:$J$123,$F98)</f>
        <v>0</v>
      </c>
      <c r="AZ98" s="282">
        <f>SUMIFS('B4-1销售回款【输入】'!BC$4:BC$123,'B4-1销售回款【输入】'!$C$4:$C$123,$C98,'B4-1销售回款【输入】'!$D$4:$D$123,$D98,'B4-1销售回款【输入】'!$E$4:$E$123,$E98,'B4-1销售回款【输入】'!$J$4:$J$123,$F98)</f>
        <v>0</v>
      </c>
      <c r="BA98" s="282">
        <f>SUMIFS('B4-1销售回款【输入】'!BD$4:BD$123,'B4-1销售回款【输入】'!$C$4:$C$123,$C98,'B4-1销售回款【输入】'!$D$4:$D$123,$D98,'B4-1销售回款【输入】'!$E$4:$E$123,$E98,'B4-1销售回款【输入】'!$J$4:$J$123,$F98)</f>
        <v>0</v>
      </c>
      <c r="BB98" s="282">
        <f>SUMIFS('B4-1销售回款【输入】'!BE$4:BE$123,'B4-1销售回款【输入】'!$C$4:$C$123,$C98,'B4-1销售回款【输入】'!$D$4:$D$123,$D98,'B4-1销售回款【输入】'!$E$4:$E$123,$E98,'B4-1销售回款【输入】'!$J$4:$J$123,$F98)</f>
        <v>0</v>
      </c>
      <c r="BC98" s="282">
        <f>SUMIFS('B4-1销售回款【输入】'!BF$4:BF$123,'B4-1销售回款【输入】'!$C$4:$C$123,$C98,'B4-1销售回款【输入】'!$D$4:$D$123,$D98,'B4-1销售回款【输入】'!$E$4:$E$123,$E98,'B4-1销售回款【输入】'!$J$4:$J$123,$F98)</f>
        <v>0</v>
      </c>
      <c r="BD98" s="282">
        <f>SUMIFS('B4-1销售回款【输入】'!BG$4:BG$123,'B4-1销售回款【输入】'!$C$4:$C$123,$C98,'B4-1销售回款【输入】'!$D$4:$D$123,$D98,'B4-1销售回款【输入】'!$E$4:$E$123,$E98,'B4-1销售回款【输入】'!$J$4:$J$123,$F98)</f>
        <v>0</v>
      </c>
      <c r="BE98" s="282">
        <f>SUMIFS('B4-1销售回款【输入】'!BH$4:BH$123,'B4-1销售回款【输入】'!$C$4:$C$123,$C98,'B4-1销售回款【输入】'!$D$4:$D$123,$D98,'B4-1销售回款【输入】'!$E$4:$E$123,$E98,'B4-1销售回款【输入】'!$J$4:$J$123,$F98)</f>
        <v>0</v>
      </c>
      <c r="BF98" s="282">
        <f>SUMIFS('B4-1销售回款【输入】'!BI$4:BI$123,'B4-1销售回款【输入】'!$C$4:$C$123,$C98,'B4-1销售回款【输入】'!$D$4:$D$123,$D98,'B4-1销售回款【输入】'!$E$4:$E$123,$E98,'B4-1销售回款【输入】'!$J$4:$J$123,$F98)</f>
        <v>0</v>
      </c>
      <c r="BG98" s="282">
        <f>SUMIFS('B4-1销售回款【输入】'!BJ$4:BJ$123,'B4-1销售回款【输入】'!$C$4:$C$123,$C98,'B4-1销售回款【输入】'!$D$4:$D$123,$D98,'B4-1销售回款【输入】'!$E$4:$E$123,$E98,'B4-1销售回款【输入】'!$J$4:$J$123,$F98)</f>
        <v>0</v>
      </c>
      <c r="BH98" s="282">
        <f>SUMIFS('B4-1销售回款【输入】'!BK$4:BK$123,'B4-1销售回款【输入】'!$C$4:$C$123,$C98,'B4-1销售回款【输入】'!$D$4:$D$123,$D98,'B4-1销售回款【输入】'!$E$4:$E$123,$E98,'B4-1销售回款【输入】'!$J$4:$J$123,$F98)</f>
        <v>0</v>
      </c>
      <c r="BI98" s="282">
        <f>SUMIFS('B4-1销售回款【输入】'!BL$4:BL$123,'B4-1销售回款【输入】'!$C$4:$C$123,$C98,'B4-1销售回款【输入】'!$D$4:$D$123,$D98,'B4-1销售回款【输入】'!$E$4:$E$123,$E98,'B4-1销售回款【输入】'!$J$4:$J$123,$F98)</f>
        <v>0</v>
      </c>
      <c r="BJ98" s="282">
        <f>SUMIFS('B4-1销售回款【输入】'!BM$4:BM$123,'B4-1销售回款【输入】'!$C$4:$C$123,$C98,'B4-1销售回款【输入】'!$D$4:$D$123,$D98,'B4-1销售回款【输入】'!$E$4:$E$123,$E98,'B4-1销售回款【输入】'!$J$4:$J$123,$F98)</f>
        <v>0</v>
      </c>
      <c r="BK98" s="282">
        <f>SUMIFS('B4-1销售回款【输入】'!BN$4:BN$123,'B4-1销售回款【输入】'!$C$4:$C$123,$C98,'B4-1销售回款【输入】'!$D$4:$D$123,$D98,'B4-1销售回款【输入】'!$E$4:$E$123,$E98,'B4-1销售回款【输入】'!$J$4:$J$123,$F98)</f>
        <v>0</v>
      </c>
      <c r="BL98" s="282">
        <f>SUMIFS('B4-1销售回款【输入】'!BO$4:BO$123,'B4-1销售回款【输入】'!$C$4:$C$123,$C98,'B4-1销售回款【输入】'!$D$4:$D$123,$D98,'B4-1销售回款【输入】'!$E$4:$E$123,$E98,'B4-1销售回款【输入】'!$J$4:$J$123,$F98)</f>
        <v>0</v>
      </c>
      <c r="BM98" s="282">
        <f>SUMIFS('B4-1销售回款【输入】'!BP$4:BP$123,'B4-1销售回款【输入】'!$C$4:$C$123,$C98,'B4-1销售回款【输入】'!$D$4:$D$123,$D98,'B4-1销售回款【输入】'!$E$4:$E$123,$E98,'B4-1销售回款【输入】'!$J$4:$J$123,$F98)</f>
        <v>0</v>
      </c>
      <c r="BN98" s="282">
        <f>SUMIFS('B4-1销售回款【输入】'!BQ$4:BQ$123,'B4-1销售回款【输入】'!$C$4:$C$123,$C98,'B4-1销售回款【输入】'!$D$4:$D$123,$D98,'B4-1销售回款【输入】'!$E$4:$E$123,$E98,'B4-1销售回款【输入】'!$J$4:$J$123,$F98)</f>
        <v>0</v>
      </c>
      <c r="BO98" s="282">
        <f>SUMIFS('B4-1销售回款【输入】'!BR$4:BR$123,'B4-1销售回款【输入】'!$C$4:$C$123,$C98,'B4-1销售回款【输入】'!$D$4:$D$123,$D98,'B4-1销售回款【输入】'!$E$4:$E$123,$E98,'B4-1销售回款【输入】'!$J$4:$J$123,$F98)</f>
        <v>0</v>
      </c>
      <c r="BP98" s="282">
        <f>SUMIFS('B4-1销售回款【输入】'!BS$4:BS$123,'B4-1销售回款【输入】'!$C$4:$C$123,$C98,'B4-1销售回款【输入】'!$D$4:$D$123,$D98,'B4-1销售回款【输入】'!$E$4:$E$123,$E98,'B4-1销售回款【输入】'!$J$4:$J$123,$F98)</f>
        <v>0</v>
      </c>
      <c r="BQ98" s="282">
        <f>SUMIFS('B4-1销售回款【输入】'!BT$4:BT$123,'B4-1销售回款【输入】'!$C$4:$C$123,$C98,'B4-1销售回款【输入】'!$D$4:$D$123,$D98,'B4-1销售回款【输入】'!$E$4:$E$123,$E98,'B4-1销售回款【输入】'!$J$4:$J$123,$F98)</f>
        <v>0</v>
      </c>
      <c r="BR98" s="282">
        <f>SUMIFS('B4-1销售回款【输入】'!BU$4:BU$123,'B4-1销售回款【输入】'!$C$4:$C$123,$C98,'B4-1销售回款【输入】'!$D$4:$D$123,$D98,'B4-1销售回款【输入】'!$E$4:$E$123,$E98,'B4-1销售回款【输入】'!$J$4:$J$123,$F98)</f>
        <v>0</v>
      </c>
      <c r="BS98" s="282">
        <f>SUMIFS('B4-1销售回款【输入】'!BV$4:BV$123,'B4-1销售回款【输入】'!$C$4:$C$123,$C98,'B4-1销售回款【输入】'!$D$4:$D$123,$D98,'B4-1销售回款【输入】'!$E$4:$E$123,$E98,'B4-1销售回款【输入】'!$J$4:$J$123,$F98)</f>
        <v>0</v>
      </c>
      <c r="BT98" s="282">
        <f>SUMIFS('B4-1销售回款【输入】'!BW$4:BW$123,'B4-1销售回款【输入】'!$C$4:$C$123,$C98,'B4-1销售回款【输入】'!$D$4:$D$123,$D98,'B4-1销售回款【输入】'!$E$4:$E$123,$E98,'B4-1销售回款【输入】'!$J$4:$J$123,$F98)</f>
        <v>0</v>
      </c>
      <c r="BU98" s="282">
        <f>SUMIFS('B4-1销售回款【输入】'!BX$4:BX$123,'B4-1销售回款【输入】'!$C$4:$C$123,$C98,'B4-1销售回款【输入】'!$D$4:$D$123,$D98,'B4-1销售回款【输入】'!$E$4:$E$123,$E98,'B4-1销售回款【输入】'!$J$4:$J$123,$F98)</f>
        <v>0</v>
      </c>
      <c r="BV98" s="282">
        <f>SUMIFS('B4-1销售回款【输入】'!BY$4:BY$123,'B4-1销售回款【输入】'!$C$4:$C$123,$C98,'B4-1销售回款【输入】'!$D$4:$D$123,$D98,'B4-1销售回款【输入】'!$E$4:$E$123,$E98,'B4-1销售回款【输入】'!$J$4:$J$123,$F98)</f>
        <v>0</v>
      </c>
      <c r="BW98" s="282">
        <f>SUMIFS('B4-1销售回款【输入】'!BZ$4:BZ$123,'B4-1销售回款【输入】'!$C$4:$C$123,$C98,'B4-1销售回款【输入】'!$D$4:$D$123,$D98,'B4-1销售回款【输入】'!$E$4:$E$123,$E98,'B4-1销售回款【输入】'!$J$4:$J$123,$F98)</f>
        <v>0</v>
      </c>
      <c r="BX98" s="282">
        <f>SUMIFS('B4-1销售回款【输入】'!CA$4:CA$123,'B4-1销售回款【输入】'!$C$4:$C$123,$C98,'B4-1销售回款【输入】'!$D$4:$D$123,$D98,'B4-1销售回款【输入】'!$E$4:$E$123,$E98,'B4-1销售回款【输入】'!$J$4:$J$123,$F98)</f>
        <v>0</v>
      </c>
      <c r="BY98" s="282">
        <f>SUMIFS('B4-1销售回款【输入】'!CB$4:CB$123,'B4-1销售回款【输入】'!$C$4:$C$123,$C98,'B4-1销售回款【输入】'!$D$4:$D$123,$D98,'B4-1销售回款【输入】'!$E$4:$E$123,$E98,'B4-1销售回款【输入】'!$J$4:$J$123,$F98)</f>
        <v>0</v>
      </c>
      <c r="BZ98" s="282">
        <f>SUMIFS('B4-1销售回款【输入】'!CC$4:CC$123,'B4-1销售回款【输入】'!$C$4:$C$123,$C98,'B4-1销售回款【输入】'!$D$4:$D$123,$D98,'B4-1销售回款【输入】'!$E$4:$E$123,$E98,'B4-1销售回款【输入】'!$J$4:$J$123,$F98)</f>
        <v>0</v>
      </c>
      <c r="CA98" s="282">
        <f>SUMIFS('B4-1销售回款【输入】'!CD$4:CD$123,'B4-1销售回款【输入】'!$C$4:$C$123,$C98,'B4-1销售回款【输入】'!$D$4:$D$123,$D98,'B4-1销售回款【输入】'!$E$4:$E$123,$E98,'B4-1销售回款【输入】'!$J$4:$J$123,$F98)</f>
        <v>0</v>
      </c>
      <c r="CB98" s="282">
        <f>SUMIFS('B4-1销售回款【输入】'!CE$4:CE$123,'B4-1销售回款【输入】'!$C$4:$C$123,$C98,'B4-1销售回款【输入】'!$D$4:$D$123,$D98,'B4-1销售回款【输入】'!$E$4:$E$123,$E98,'B4-1销售回款【输入】'!$J$4:$J$123,$F98)</f>
        <v>0</v>
      </c>
      <c r="CC98" s="282">
        <f>SUMIFS('B4-1销售回款【输入】'!CF$4:CF$123,'B4-1销售回款【输入】'!$C$4:$C$123,$C98,'B4-1销售回款【输入】'!$D$4:$D$123,$D98,'B4-1销售回款【输入】'!$E$4:$E$123,$E98,'B4-1销售回款【输入】'!$J$4:$J$123,$F98)</f>
        <v>0</v>
      </c>
      <c r="CD98" s="282">
        <f>SUMIFS('B4-1销售回款【输入】'!CG$4:CG$123,'B4-1销售回款【输入】'!$C$4:$C$123,$C98,'B4-1销售回款【输入】'!$D$4:$D$123,$D98,'B4-1销售回款【输入】'!$E$4:$E$123,$E98,'B4-1销售回款【输入】'!$J$4:$J$123,$F98)</f>
        <v>0</v>
      </c>
      <c r="CE98" s="282">
        <f>SUMIFS('B4-1销售回款【输入】'!CH$4:CH$123,'B4-1销售回款【输入】'!$C$4:$C$123,$C98,'B4-1销售回款【输入】'!$D$4:$D$123,$D98,'B4-1销售回款【输入】'!$E$4:$E$123,$E98,'B4-1销售回款【输入】'!$J$4:$J$123,$F98)</f>
        <v>0</v>
      </c>
      <c r="CF98" s="282">
        <f>SUMIFS('B4-1销售回款【输入】'!CI$4:CI$123,'B4-1销售回款【输入】'!$C$4:$C$123,$C98,'B4-1销售回款【输入】'!$D$4:$D$123,$D98,'B4-1销售回款【输入】'!$E$4:$E$123,$E98,'B4-1销售回款【输入】'!$J$4:$J$123,$F98)</f>
        <v>0</v>
      </c>
      <c r="CG98" s="282">
        <f>SUMIFS('B4-1销售回款【输入】'!CJ$4:CJ$123,'B4-1销售回款【输入】'!$C$4:$C$123,$C98,'B4-1销售回款【输入】'!$D$4:$D$123,$D98,'B4-1销售回款【输入】'!$E$4:$E$123,$E98,'B4-1销售回款【输入】'!$J$4:$J$123,$F98)</f>
        <v>0</v>
      </c>
      <c r="CH98" s="282">
        <f>SUMIFS('B4-1销售回款【输入】'!CK$4:CK$123,'B4-1销售回款【输入】'!$C$4:$C$123,$C98,'B4-1销售回款【输入】'!$D$4:$D$123,$D98,'B4-1销售回款【输入】'!$E$4:$E$123,$E98,'B4-1销售回款【输入】'!$J$4:$J$123,$F98)</f>
        <v>0</v>
      </c>
      <c r="CI98" s="282">
        <f>SUMIFS('B4-1销售回款【输入】'!CL$4:CL$123,'B4-1销售回款【输入】'!$C$4:$C$123,$C98,'B4-1销售回款【输入】'!$D$4:$D$123,$D98,'B4-1销售回款【输入】'!$E$4:$E$123,$E98,'B4-1销售回款【输入】'!$J$4:$J$123,$F98)</f>
        <v>0</v>
      </c>
      <c r="CJ98" s="282">
        <f>SUMIFS('B4-1销售回款【输入】'!CM$4:CM$123,'B4-1销售回款【输入】'!$C$4:$C$123,$C98,'B4-1销售回款【输入】'!$D$4:$D$123,$D98,'B4-1销售回款【输入】'!$E$4:$E$123,$E98,'B4-1销售回款【输入】'!$J$4:$J$123,$F98)</f>
        <v>0</v>
      </c>
      <c r="CK98" s="282">
        <f>SUMIFS('B4-1销售回款【输入】'!CN$4:CN$123,'B4-1销售回款【输入】'!$C$4:$C$123,$C98,'B4-1销售回款【输入】'!$D$4:$D$123,$D98,'B4-1销售回款【输入】'!$E$4:$E$123,$E98,'B4-1销售回款【输入】'!$J$4:$J$123,$F98)</f>
        <v>0</v>
      </c>
      <c r="CL98" s="282">
        <f>SUMIFS('B4-1销售回款【输入】'!CO$4:CO$123,'B4-1销售回款【输入】'!$C$4:$C$123,$C98,'B4-1销售回款【输入】'!$D$4:$D$123,$D98,'B4-1销售回款【输入】'!$E$4:$E$123,$E98,'B4-1销售回款【输入】'!$J$4:$J$123,$F98)</f>
        <v>0</v>
      </c>
      <c r="CM98" s="282">
        <f>SUMIFS('B4-1销售回款【输入】'!CP$4:CP$123,'B4-1销售回款【输入】'!$C$4:$C$123,$C98,'B4-1销售回款【输入】'!$D$4:$D$123,$D98,'B4-1销售回款【输入】'!$E$4:$E$123,$E98,'B4-1销售回款【输入】'!$J$4:$J$123,$F98)</f>
        <v>0</v>
      </c>
      <c r="CN98" s="282">
        <f>SUMIFS('B4-1销售回款【输入】'!CQ$4:CQ$123,'B4-1销售回款【输入】'!$C$4:$C$123,$C98,'B4-1销售回款【输入】'!$D$4:$D$123,$D98,'B4-1销售回款【输入】'!$E$4:$E$123,$E98,'B4-1销售回款【输入】'!$J$4:$J$123,$F98)</f>
        <v>0</v>
      </c>
      <c r="CO98" s="282">
        <f>SUMIFS('B4-1销售回款【输入】'!CR$4:CR$123,'B4-1销售回款【输入】'!$C$4:$C$123,$C98,'B4-1销售回款【输入】'!$D$4:$D$123,$D98,'B4-1销售回款【输入】'!$E$4:$E$123,$E98,'B4-1销售回款【输入】'!$J$4:$J$123,$F98)</f>
        <v>0</v>
      </c>
      <c r="CP98" s="282">
        <f>SUMIFS('B4-1销售回款【输入】'!CS$4:CS$123,'B4-1销售回款【输入】'!$C$4:$C$123,$C98,'B4-1销售回款【输入】'!$D$4:$D$123,$D98,'B4-1销售回款【输入】'!$E$4:$E$123,$E98,'B4-1销售回款【输入】'!$J$4:$J$123,$F98)</f>
        <v>0</v>
      </c>
      <c r="CQ98" s="282">
        <f>SUMIFS('B4-1销售回款【输入】'!CT$4:CT$123,'B4-1销售回款【输入】'!$C$4:$C$123,$C98,'B4-1销售回款【输入】'!$D$4:$D$123,$D98,'B4-1销售回款【输入】'!$E$4:$E$123,$E98,'B4-1销售回款【输入】'!$J$4:$J$123,$F98)</f>
        <v>0</v>
      </c>
      <c r="CR98" s="282">
        <f>SUMIFS('B4-1销售回款【输入】'!CU$4:CU$123,'B4-1销售回款【输入】'!$C$4:$C$123,$C98,'B4-1销售回款【输入】'!$D$4:$D$123,$D98,'B4-1销售回款【输入】'!$E$4:$E$123,$E98,'B4-1销售回款【输入】'!$J$4:$J$123,$F98)</f>
        <v>0</v>
      </c>
      <c r="CS98" s="282">
        <f>SUMIFS('B4-1销售回款【输入】'!CV$4:CV$123,'B4-1销售回款【输入】'!$C$4:$C$123,$C98,'B4-1销售回款【输入】'!$D$4:$D$123,$D98,'B4-1销售回款【输入】'!$E$4:$E$123,$E98,'B4-1销售回款【输入】'!$J$4:$J$123,$F98)</f>
        <v>0</v>
      </c>
      <c r="CT98" s="282">
        <f>SUMIFS('B4-1销售回款【输入】'!CW$4:CW$123,'B4-1销售回款【输入】'!$C$4:$C$123,$C98,'B4-1销售回款【输入】'!$D$4:$D$123,$D98,'B4-1销售回款【输入】'!$E$4:$E$123,$E98,'B4-1销售回款【输入】'!$J$4:$J$123,$F98)</f>
        <v>0</v>
      </c>
      <c r="CU98" s="282">
        <f>SUMIFS('B4-1销售回款【输入】'!CX$4:CX$123,'B4-1销售回款【输入】'!$C$4:$C$123,$C98,'B4-1销售回款【输入】'!$D$4:$D$123,$D98,'B4-1销售回款【输入】'!$E$4:$E$123,$E98,'B4-1销售回款【输入】'!$J$4:$J$123,$F98)</f>
        <v>0</v>
      </c>
      <c r="CV98" s="282">
        <f>SUMIFS('B4-1销售回款【输入】'!CY$4:CY$123,'B4-1销售回款【输入】'!$C$4:$C$123,$C98,'B4-1销售回款【输入】'!$D$4:$D$123,$D98,'B4-1销售回款【输入】'!$E$4:$E$123,$E98,'B4-1销售回款【输入】'!$J$4:$J$123,$F98)</f>
        <v>0</v>
      </c>
      <c r="CW98" s="282">
        <f>SUMIFS('B4-1销售回款【输入】'!CZ$4:CZ$123,'B4-1销售回款【输入】'!$C$4:$C$123,$C98,'B4-1销售回款【输入】'!$D$4:$D$123,$D98,'B4-1销售回款【输入】'!$E$4:$E$123,$E98,'B4-1销售回款【输入】'!$J$4:$J$123,$F98)</f>
        <v>0</v>
      </c>
      <c r="CX98" s="282">
        <f>SUMIFS('B4-1销售回款【输入】'!DA$4:DA$123,'B4-1销售回款【输入】'!$C$4:$C$123,$C98,'B4-1销售回款【输入】'!$D$4:$D$123,$D98,'B4-1销售回款【输入】'!$E$4:$E$123,$E98,'B4-1销售回款【输入】'!$J$4:$J$123,$F98)</f>
        <v>0</v>
      </c>
      <c r="CY98" s="282">
        <f>SUMIFS('B4-1销售回款【输入】'!DB$4:DB$123,'B4-1销售回款【输入】'!$C$4:$C$123,$C98,'B4-1销售回款【输入】'!$D$4:$D$123,$D98,'B4-1销售回款【输入】'!$E$4:$E$123,$E98,'B4-1销售回款【输入】'!$J$4:$J$123,$F98)</f>
        <v>0</v>
      </c>
      <c r="CZ98" s="282">
        <f>SUMIFS('B4-1销售回款【输入】'!DC$4:DC$123,'B4-1销售回款【输入】'!$C$4:$C$123,$C98,'B4-1销售回款【输入】'!$D$4:$D$123,$D98,'B4-1销售回款【输入】'!$E$4:$E$123,$E98,'B4-1销售回款【输入】'!$J$4:$J$123,$F98)</f>
        <v>0</v>
      </c>
      <c r="DA98" s="282">
        <f>SUMIFS('B4-1销售回款【输入】'!DD$4:DD$123,'B4-1销售回款【输入】'!$C$4:$C$123,$C98,'B4-1销售回款【输入】'!$D$4:$D$123,$D98,'B4-1销售回款【输入】'!$E$4:$E$123,$E98,'B4-1销售回款【输入】'!$J$4:$J$123,$F98)</f>
        <v>0</v>
      </c>
      <c r="DB98" s="282">
        <f>SUMIFS('B4-1销售回款【输入】'!DE$4:DE$123,'B4-1销售回款【输入】'!$C$4:$C$123,$C98,'B4-1销售回款【输入】'!$D$4:$D$123,$D98,'B4-1销售回款【输入】'!$E$4:$E$123,$E98,'B4-1销售回款【输入】'!$J$4:$J$123,$F98)</f>
        <v>0</v>
      </c>
      <c r="DC98" s="282">
        <f>SUMIFS('B4-1销售回款【输入】'!DF$4:DF$123,'B4-1销售回款【输入】'!$C$4:$C$123,$C98,'B4-1销售回款【输入】'!$D$4:$D$123,$D98,'B4-1销售回款【输入】'!$E$4:$E$123,$E98,'B4-1销售回款【输入】'!$J$4:$J$123,$F98)</f>
        <v>0</v>
      </c>
      <c r="DD98" s="282">
        <f>SUMIFS('B4-1销售回款【输入】'!DG$4:DG$123,'B4-1销售回款【输入】'!$C$4:$C$123,$C98,'B4-1销售回款【输入】'!$D$4:$D$123,$D98,'B4-1销售回款【输入】'!$E$4:$E$123,$E98,'B4-1销售回款【输入】'!$J$4:$J$123,$F98)</f>
        <v>0</v>
      </c>
      <c r="DE98" s="282">
        <f>SUMIFS('B4-1销售回款【输入】'!DH$4:DH$123,'B4-1销售回款【输入】'!$C$4:$C$123,$C98,'B4-1销售回款【输入】'!$D$4:$D$123,$D98,'B4-1销售回款【输入】'!$E$4:$E$123,$E98,'B4-1销售回款【输入】'!$J$4:$J$123,$F98)</f>
        <v>0</v>
      </c>
      <c r="DF98" s="282">
        <f>SUMIFS('B4-1销售回款【输入】'!DI$4:DI$123,'B4-1销售回款【输入】'!$C$4:$C$123,$C98,'B4-1销售回款【输入】'!$D$4:$D$123,$D98,'B4-1销售回款【输入】'!$E$4:$E$123,$E98,'B4-1销售回款【输入】'!$J$4:$J$123,$F98)</f>
        <v>0</v>
      </c>
      <c r="DG98" s="282">
        <f>SUMIFS('B4-1销售回款【输入】'!DJ$4:DJ$123,'B4-1销售回款【输入】'!$C$4:$C$123,$C98,'B4-1销售回款【输入】'!$D$4:$D$123,$D98,'B4-1销售回款【输入】'!$E$4:$E$123,$E98,'B4-1销售回款【输入】'!$J$4:$J$123,$F98)</f>
        <v>0</v>
      </c>
      <c r="DH98" s="282">
        <f>SUMIFS('B4-1销售回款【输入】'!DK$4:DK$123,'B4-1销售回款【输入】'!$C$4:$C$123,$C98,'B4-1销售回款【输入】'!$D$4:$D$123,$D98,'B4-1销售回款【输入】'!$E$4:$E$123,$E98,'B4-1销售回款【输入】'!$J$4:$J$123,$F98)</f>
        <v>0</v>
      </c>
      <c r="DI98" s="282">
        <f>SUMIFS('B4-1销售回款【输入】'!DL$4:DL$123,'B4-1销售回款【输入】'!$C$4:$C$123,$C98,'B4-1销售回款【输入】'!$D$4:$D$123,$D98,'B4-1销售回款【输入】'!$E$4:$E$123,$E98,'B4-1销售回款【输入】'!$J$4:$J$123,$F98)</f>
        <v>0</v>
      </c>
      <c r="DJ98" s="282">
        <f>SUMIFS('B4-1销售回款【输入】'!DM$4:DM$123,'B4-1销售回款【输入】'!$C$4:$C$123,$C98,'B4-1销售回款【输入】'!$D$4:$D$123,$D98,'B4-1销售回款【输入】'!$E$4:$E$123,$E98,'B4-1销售回款【输入】'!$J$4:$J$123,$F98)</f>
        <v>0</v>
      </c>
      <c r="DK98" s="282">
        <f>SUMIFS('B4-1销售回款【输入】'!DN$4:DN$123,'B4-1销售回款【输入】'!$C$4:$C$123,$C98,'B4-1销售回款【输入】'!$D$4:$D$123,$D98,'B4-1销售回款【输入】'!$E$4:$E$123,$E98,'B4-1销售回款【输入】'!$J$4:$J$123,$F98)</f>
        <v>0</v>
      </c>
      <c r="DL98" s="282">
        <f>SUMIFS('B4-1销售回款【输入】'!DO$4:DO$123,'B4-1销售回款【输入】'!$C$4:$C$123,$C98,'B4-1销售回款【输入】'!$D$4:$D$123,$D98,'B4-1销售回款【输入】'!$E$4:$E$123,$E98,'B4-1销售回款【输入】'!$J$4:$J$123,$F98)</f>
        <v>0</v>
      </c>
      <c r="DM98" s="282">
        <f>SUMIFS('B4-1销售回款【输入】'!DP$4:DP$123,'B4-1销售回款【输入】'!$C$4:$C$123,$C98,'B4-1销售回款【输入】'!$D$4:$D$123,$D98,'B4-1销售回款【输入】'!$E$4:$E$123,$E98,'B4-1销售回款【输入】'!$J$4:$J$123,$F98)</f>
        <v>0</v>
      </c>
      <c r="DN98" s="282">
        <f>SUMIFS('B4-1销售回款【输入】'!DQ$4:DQ$123,'B4-1销售回款【输入】'!$C$4:$C$123,$C98,'B4-1销售回款【输入】'!$D$4:$D$123,$D98,'B4-1销售回款【输入】'!$E$4:$E$123,$E98,'B4-1销售回款【输入】'!$J$4:$J$123,$F98)</f>
        <v>0</v>
      </c>
      <c r="DO98" s="282">
        <f>SUMIFS('B4-1销售回款【输入】'!DR$4:DR$123,'B4-1销售回款【输入】'!$C$4:$C$123,$C98,'B4-1销售回款【输入】'!$D$4:$D$123,$D98,'B4-1销售回款【输入】'!$E$4:$E$123,$E98,'B4-1销售回款【输入】'!$J$4:$J$123,$F98)</f>
        <v>0</v>
      </c>
      <c r="DP98" s="282">
        <f>SUMIFS('B4-1销售回款【输入】'!DS$4:DS$123,'B4-1销售回款【输入】'!$C$4:$C$123,$C98,'B4-1销售回款【输入】'!$D$4:$D$123,$D98,'B4-1销售回款【输入】'!$E$4:$E$123,$E98,'B4-1销售回款【输入】'!$J$4:$J$123,$F98)</f>
        <v>0</v>
      </c>
      <c r="DQ98" s="282">
        <f>SUMIFS('B4-1销售回款【输入】'!DT$4:DT$123,'B4-1销售回款【输入】'!$C$4:$C$123,$C98,'B4-1销售回款【输入】'!$D$4:$D$123,$D98,'B4-1销售回款【输入】'!$E$4:$E$123,$E98,'B4-1销售回款【输入】'!$J$4:$J$123,$F98)</f>
        <v>0</v>
      </c>
      <c r="DR98" s="282">
        <f>SUMIFS('B4-1销售回款【输入】'!DU$4:DU$123,'B4-1销售回款【输入】'!$C$4:$C$123,$C98,'B4-1销售回款【输入】'!$D$4:$D$123,$D98,'B4-1销售回款【输入】'!$E$4:$E$123,$E98,'B4-1销售回款【输入】'!$J$4:$J$123,$F98)</f>
        <v>0</v>
      </c>
      <c r="DS98" s="282">
        <f>SUMIFS('B4-1销售回款【输入】'!DV$4:DV$123,'B4-1销售回款【输入】'!$C$4:$C$123,$C98,'B4-1销售回款【输入】'!$D$4:$D$123,$D98,'B4-1销售回款【输入】'!$E$4:$E$123,$E98,'B4-1销售回款【输入】'!$J$4:$J$123,$F98)</f>
        <v>0</v>
      </c>
      <c r="DT98" s="282">
        <f>SUMIFS('B4-1销售回款【输入】'!DW$4:DW$123,'B4-1销售回款【输入】'!$C$4:$C$123,$C98,'B4-1销售回款【输入】'!$D$4:$D$123,$D98,'B4-1销售回款【输入】'!$E$4:$E$123,$E98,'B4-1销售回款【输入】'!$J$4:$J$123,$F98)</f>
        <v>0</v>
      </c>
      <c r="DU98" s="282">
        <f>SUMIFS('B4-1销售回款【输入】'!DX$4:DX$123,'B4-1销售回款【输入】'!$C$4:$C$123,$C98,'B4-1销售回款【输入】'!$D$4:$D$123,$D98,'B4-1销售回款【输入】'!$E$4:$E$123,$E98,'B4-1销售回款【输入】'!$J$4:$J$123,$F98)</f>
        <v>0</v>
      </c>
      <c r="DV98" s="282">
        <f>SUMIFS('B4-1销售回款【输入】'!DY$4:DY$123,'B4-1销售回款【输入】'!$C$4:$C$123,$C98,'B4-1销售回款【输入】'!$D$4:$D$123,$D98,'B4-1销售回款【输入】'!$E$4:$E$123,$E98,'B4-1销售回款【输入】'!$J$4:$J$123,$F98)</f>
        <v>0</v>
      </c>
      <c r="DW98" s="282">
        <f>SUMIFS('B4-1销售回款【输入】'!DZ$4:DZ$123,'B4-1销售回款【输入】'!$C$4:$C$123,$C98,'B4-1销售回款【输入】'!$D$4:$D$123,$D98,'B4-1销售回款【输入】'!$E$4:$E$123,$E98,'B4-1销售回款【输入】'!$J$4:$J$123,$F98)</f>
        <v>0</v>
      </c>
      <c r="DX98" s="282">
        <f>SUMIFS('B4-1销售回款【输入】'!EA$4:EA$123,'B4-1销售回款【输入】'!$C$4:$C$123,$C98,'B4-1销售回款【输入】'!$D$4:$D$123,$D98,'B4-1销售回款【输入】'!$E$4:$E$123,$E98,'B4-1销售回款【输入】'!$J$4:$J$123,$F98)</f>
        <v>0</v>
      </c>
      <c r="DY98" s="282">
        <f>SUMIFS('B4-1销售回款【输入】'!EB$4:EB$123,'B4-1销售回款【输入】'!$C$4:$C$123,$C98,'B4-1销售回款【输入】'!$D$4:$D$123,$D98,'B4-1销售回款【输入】'!$E$4:$E$123,$E98,'B4-1销售回款【输入】'!$J$4:$J$123,$F98)</f>
        <v>0</v>
      </c>
      <c r="DZ98" s="282">
        <f>SUMIFS('B4-1销售回款【输入】'!EC$4:EC$123,'B4-1销售回款【输入】'!$C$4:$C$123,$C98,'B4-1销售回款【输入】'!$D$4:$D$123,$D98,'B4-1销售回款【输入】'!$E$4:$E$123,$E98,'B4-1销售回款【输入】'!$J$4:$J$123,$F98)</f>
        <v>0</v>
      </c>
      <c r="EA98" s="282">
        <f>SUMIFS('B4-1销售回款【输入】'!ED$4:ED$123,'B4-1销售回款【输入】'!$C$4:$C$123,$C98,'B4-1销售回款【输入】'!$D$4:$D$123,$D98,'B4-1销售回款【输入】'!$E$4:$E$123,$E98,'B4-1销售回款【输入】'!$J$4:$J$123,$F98)</f>
        <v>0</v>
      </c>
      <c r="EB98" s="282">
        <f>SUMIFS('B4-1销售回款【输入】'!EE$4:EE$123,'B4-1销售回款【输入】'!$C$4:$C$123,$C98,'B4-1销售回款【输入】'!$D$4:$D$123,$D98,'B4-1销售回款【输入】'!$E$4:$E$123,$E98,'B4-1销售回款【输入】'!$J$4:$J$123,$F98)</f>
        <v>0</v>
      </c>
      <c r="EC98" s="282">
        <f>SUMIFS('B4-1销售回款【输入】'!EF$4:EF$123,'B4-1销售回款【输入】'!$C$4:$C$123,$C98,'B4-1销售回款【输入】'!$D$4:$D$123,$D98,'B4-1销售回款【输入】'!$E$4:$E$123,$E98,'B4-1销售回款【输入】'!$J$4:$J$123,$F98)</f>
        <v>0</v>
      </c>
      <c r="ED98" s="284">
        <f>SUMIFS('B4-1销售回款【输入】'!EG$4:EG$123,'B4-1销售回款【输入】'!$C$4:$C$123,$C98,'B4-1销售回款【输入】'!$D$4:$D$123,$D98,'B4-1销售回款【输入】'!$E$4:$E$123,$E98,'B4-1销售回款【输入】'!$J$4:$J$123,$F98)</f>
        <v>0</v>
      </c>
    </row>
    <row r="99" spans="2:134" ht="16.05" customHeight="1" x14ac:dyDescent="0.25">
      <c r="B99" s="1041" t="str">
        <f>B98</f>
        <v/>
      </c>
      <c r="C99" s="154" t="str">
        <f t="shared" ref="C99:C102" si="1578">C98</f>
        <v/>
      </c>
      <c r="D99" s="154" t="str">
        <f t="shared" si="1575"/>
        <v/>
      </c>
      <c r="E99" s="154" t="str">
        <f t="shared" si="1575"/>
        <v/>
      </c>
      <c r="F99" s="149" t="s">
        <v>348</v>
      </c>
      <c r="G99" s="171" t="s">
        <v>354</v>
      </c>
      <c r="H99" s="992">
        <f>IFERROR(H98/H97*10000,0)</f>
        <v>0</v>
      </c>
      <c r="I99" s="282">
        <f t="shared" si="1576"/>
        <v>0</v>
      </c>
      <c r="J99" s="985">
        <f>IFERROR(J98/J97*10000,0)</f>
        <v>0</v>
      </c>
      <c r="K99" s="460">
        <f ca="1">IFERROR(K98/K97*10000,0)</f>
        <v>0</v>
      </c>
      <c r="L99" s="283">
        <f t="shared" ref="L99" si="1579">IFERROR(L98/L97*10000,0)</f>
        <v>0</v>
      </c>
      <c r="M99" s="282">
        <f t="shared" ref="M99" si="1580">IFERROR(M98/M97*10000,0)</f>
        <v>0</v>
      </c>
      <c r="N99" s="282">
        <f t="shared" ref="N99" si="1581">IFERROR(N98/N97*10000,0)</f>
        <v>0</v>
      </c>
      <c r="O99" s="282">
        <f t="shared" ref="O99" si="1582">IFERROR(O98/O97*10000,0)</f>
        <v>0</v>
      </c>
      <c r="P99" s="282">
        <f t="shared" ref="P99" si="1583">IFERROR(P98/P97*10000,0)</f>
        <v>0</v>
      </c>
      <c r="Q99" s="282">
        <f t="shared" ref="Q99" si="1584">IFERROR(Q98/Q97*10000,0)</f>
        <v>0</v>
      </c>
      <c r="R99" s="282">
        <f t="shared" ref="R99" si="1585">IFERROR(R98/R97*10000,0)</f>
        <v>0</v>
      </c>
      <c r="S99" s="282">
        <f t="shared" ref="S99" si="1586">IFERROR(S98/S97*10000,0)</f>
        <v>0</v>
      </c>
      <c r="T99" s="282">
        <f t="shared" ref="T99" si="1587">IFERROR(T98/T97*10000,0)</f>
        <v>0</v>
      </c>
      <c r="U99" s="284">
        <f t="shared" ref="U99" si="1588">IFERROR(U98/U97*10000,0)</f>
        <v>0</v>
      </c>
      <c r="V99" s="285">
        <f>IFERROR(V98/V97*10000,0)</f>
        <v>0</v>
      </c>
      <c r="W99" s="282">
        <f t="shared" ref="W99" si="1589">IFERROR(W98/W97*10000,0)</f>
        <v>0</v>
      </c>
      <c r="X99" s="282">
        <f t="shared" ref="X99" si="1590">IFERROR(X98/X97*10000,0)</f>
        <v>0</v>
      </c>
      <c r="Y99" s="282">
        <f t="shared" ref="Y99" si="1591">IFERROR(Y98/Y97*10000,0)</f>
        <v>0</v>
      </c>
      <c r="Z99" s="282">
        <f t="shared" ref="Z99" si="1592">IFERROR(Z98/Z97*10000,0)</f>
        <v>0</v>
      </c>
      <c r="AA99" s="282">
        <f t="shared" ref="AA99" si="1593">IFERROR(AA98/AA97*10000,0)</f>
        <v>0</v>
      </c>
      <c r="AB99" s="282">
        <f t="shared" ref="AB99" si="1594">IFERROR(AB98/AB97*10000,0)</f>
        <v>0</v>
      </c>
      <c r="AC99" s="282">
        <f t="shared" ref="AC99" si="1595">IFERROR(AC98/AC97*10000,0)</f>
        <v>0</v>
      </c>
      <c r="AD99" s="282">
        <f t="shared" ref="AD99" si="1596">IFERROR(AD98/AD97*10000,0)</f>
        <v>0</v>
      </c>
      <c r="AE99" s="282">
        <f t="shared" ref="AE99" si="1597">IFERROR(AE98/AE97*10000,0)</f>
        <v>0</v>
      </c>
      <c r="AF99" s="282">
        <f t="shared" ref="AF99" si="1598">IFERROR(AF98/AF97*10000,0)</f>
        <v>0</v>
      </c>
      <c r="AG99" s="282">
        <f t="shared" ref="AG99" si="1599">IFERROR(AG98/AG97*10000,0)</f>
        <v>0</v>
      </c>
      <c r="AH99" s="282">
        <f t="shared" ref="AH99" si="1600">IFERROR(AH98/AH97*10000,0)</f>
        <v>0</v>
      </c>
      <c r="AI99" s="282">
        <f t="shared" ref="AI99" si="1601">IFERROR(AI98/AI97*10000,0)</f>
        <v>0</v>
      </c>
      <c r="AJ99" s="282">
        <f t="shared" ref="AJ99" si="1602">IFERROR(AJ98/AJ97*10000,0)</f>
        <v>0</v>
      </c>
      <c r="AK99" s="282">
        <f t="shared" ref="AK99" si="1603">IFERROR(AK98/AK97*10000,0)</f>
        <v>0</v>
      </c>
      <c r="AL99" s="282">
        <f t="shared" ref="AL99" si="1604">IFERROR(AL98/AL97*10000,0)</f>
        <v>0</v>
      </c>
      <c r="AM99" s="282">
        <f t="shared" ref="AM99" si="1605">IFERROR(AM98/AM97*10000,0)</f>
        <v>0</v>
      </c>
      <c r="AN99" s="282">
        <f t="shared" ref="AN99" si="1606">IFERROR(AN98/AN97*10000,0)</f>
        <v>0</v>
      </c>
      <c r="AO99" s="282">
        <f t="shared" ref="AO99" si="1607">IFERROR(AO98/AO97*10000,0)</f>
        <v>0</v>
      </c>
      <c r="AP99" s="282">
        <f t="shared" ref="AP99" si="1608">IFERROR(AP98/AP97*10000,0)</f>
        <v>0</v>
      </c>
      <c r="AQ99" s="282">
        <f t="shared" ref="AQ99" si="1609">IFERROR(AQ98/AQ97*10000,0)</f>
        <v>0</v>
      </c>
      <c r="AR99" s="282">
        <f t="shared" ref="AR99" si="1610">IFERROR(AR98/AR97*10000,0)</f>
        <v>0</v>
      </c>
      <c r="AS99" s="282">
        <f t="shared" ref="AS99" si="1611">IFERROR(AS98/AS97*10000,0)</f>
        <v>0</v>
      </c>
      <c r="AT99" s="282">
        <f t="shared" ref="AT99" si="1612">IFERROR(AT98/AT97*10000,0)</f>
        <v>0</v>
      </c>
      <c r="AU99" s="282">
        <f t="shared" ref="AU99" si="1613">IFERROR(AU98/AU97*10000,0)</f>
        <v>0</v>
      </c>
      <c r="AV99" s="282">
        <f t="shared" ref="AV99" si="1614">IFERROR(AV98/AV97*10000,0)</f>
        <v>0</v>
      </c>
      <c r="AW99" s="282">
        <f t="shared" ref="AW99" si="1615">IFERROR(AW98/AW97*10000,0)</f>
        <v>0</v>
      </c>
      <c r="AX99" s="282">
        <f t="shared" ref="AX99" si="1616">IFERROR(AX98/AX97*10000,0)</f>
        <v>0</v>
      </c>
      <c r="AY99" s="282">
        <f t="shared" ref="AY99" si="1617">IFERROR(AY98/AY97*10000,0)</f>
        <v>0</v>
      </c>
      <c r="AZ99" s="282">
        <f t="shared" ref="AZ99" si="1618">IFERROR(AZ98/AZ97*10000,0)</f>
        <v>0</v>
      </c>
      <c r="BA99" s="282">
        <f t="shared" ref="BA99" si="1619">IFERROR(BA98/BA97*10000,0)</f>
        <v>0</v>
      </c>
      <c r="BB99" s="282">
        <f t="shared" ref="BB99" si="1620">IFERROR(BB98/BB97*10000,0)</f>
        <v>0</v>
      </c>
      <c r="BC99" s="282">
        <f t="shared" ref="BC99" si="1621">IFERROR(BC98/BC97*10000,0)</f>
        <v>0</v>
      </c>
      <c r="BD99" s="282">
        <f t="shared" ref="BD99" si="1622">IFERROR(BD98/BD97*10000,0)</f>
        <v>0</v>
      </c>
      <c r="BE99" s="282">
        <f t="shared" ref="BE99" si="1623">IFERROR(BE98/BE97*10000,0)</f>
        <v>0</v>
      </c>
      <c r="BF99" s="282">
        <f t="shared" ref="BF99" si="1624">IFERROR(BF98/BF97*10000,0)</f>
        <v>0</v>
      </c>
      <c r="BG99" s="282">
        <f t="shared" ref="BG99" si="1625">IFERROR(BG98/BG97*10000,0)</f>
        <v>0</v>
      </c>
      <c r="BH99" s="282">
        <f t="shared" ref="BH99" si="1626">IFERROR(BH98/BH97*10000,0)</f>
        <v>0</v>
      </c>
      <c r="BI99" s="282">
        <f t="shared" ref="BI99" si="1627">IFERROR(BI98/BI97*10000,0)</f>
        <v>0</v>
      </c>
      <c r="BJ99" s="282">
        <f t="shared" ref="BJ99" si="1628">IFERROR(BJ98/BJ97*10000,0)</f>
        <v>0</v>
      </c>
      <c r="BK99" s="282">
        <f t="shared" ref="BK99" si="1629">IFERROR(BK98/BK97*10000,0)</f>
        <v>0</v>
      </c>
      <c r="BL99" s="282">
        <f t="shared" ref="BL99" si="1630">IFERROR(BL98/BL97*10000,0)</f>
        <v>0</v>
      </c>
      <c r="BM99" s="282">
        <f t="shared" ref="BM99" si="1631">IFERROR(BM98/BM97*10000,0)</f>
        <v>0</v>
      </c>
      <c r="BN99" s="282">
        <f t="shared" ref="BN99" si="1632">IFERROR(BN98/BN97*10000,0)</f>
        <v>0</v>
      </c>
      <c r="BO99" s="282">
        <f t="shared" ref="BO99" si="1633">IFERROR(BO98/BO97*10000,0)</f>
        <v>0</v>
      </c>
      <c r="BP99" s="282">
        <f t="shared" ref="BP99" si="1634">IFERROR(BP98/BP97*10000,0)</f>
        <v>0</v>
      </c>
      <c r="BQ99" s="282">
        <f t="shared" ref="BQ99" si="1635">IFERROR(BQ98/BQ97*10000,0)</f>
        <v>0</v>
      </c>
      <c r="BR99" s="282">
        <f t="shared" ref="BR99" si="1636">IFERROR(BR98/BR97*10000,0)</f>
        <v>0</v>
      </c>
      <c r="BS99" s="282">
        <f t="shared" ref="BS99" si="1637">IFERROR(BS98/BS97*10000,0)</f>
        <v>0</v>
      </c>
      <c r="BT99" s="282">
        <f t="shared" ref="BT99" si="1638">IFERROR(BT98/BT97*10000,0)</f>
        <v>0</v>
      </c>
      <c r="BU99" s="282">
        <f t="shared" ref="BU99" si="1639">IFERROR(BU98/BU97*10000,0)</f>
        <v>0</v>
      </c>
      <c r="BV99" s="282">
        <f t="shared" ref="BV99" si="1640">IFERROR(BV98/BV97*10000,0)</f>
        <v>0</v>
      </c>
      <c r="BW99" s="282">
        <f t="shared" ref="BW99" si="1641">IFERROR(BW98/BW97*10000,0)</f>
        <v>0</v>
      </c>
      <c r="BX99" s="282">
        <f t="shared" ref="BX99" si="1642">IFERROR(BX98/BX97*10000,0)</f>
        <v>0</v>
      </c>
      <c r="BY99" s="282">
        <f t="shared" ref="BY99" si="1643">IFERROR(BY98/BY97*10000,0)</f>
        <v>0</v>
      </c>
      <c r="BZ99" s="282">
        <f t="shared" ref="BZ99" si="1644">IFERROR(BZ98/BZ97*10000,0)</f>
        <v>0</v>
      </c>
      <c r="CA99" s="282">
        <f t="shared" ref="CA99" si="1645">IFERROR(CA98/CA97*10000,0)</f>
        <v>0</v>
      </c>
      <c r="CB99" s="282">
        <f t="shared" ref="CB99" si="1646">IFERROR(CB98/CB97*10000,0)</f>
        <v>0</v>
      </c>
      <c r="CC99" s="282">
        <f t="shared" ref="CC99" si="1647">IFERROR(CC98/CC97*10000,0)</f>
        <v>0</v>
      </c>
      <c r="CD99" s="282">
        <f t="shared" ref="CD99" si="1648">IFERROR(CD98/CD97*10000,0)</f>
        <v>0</v>
      </c>
      <c r="CE99" s="282">
        <f t="shared" ref="CE99" si="1649">IFERROR(CE98/CE97*10000,0)</f>
        <v>0</v>
      </c>
      <c r="CF99" s="282">
        <f t="shared" ref="CF99" si="1650">IFERROR(CF98/CF97*10000,0)</f>
        <v>0</v>
      </c>
      <c r="CG99" s="282">
        <f t="shared" ref="CG99" si="1651">IFERROR(CG98/CG97*10000,0)</f>
        <v>0</v>
      </c>
      <c r="CH99" s="282">
        <f t="shared" ref="CH99" si="1652">IFERROR(CH98/CH97*10000,0)</f>
        <v>0</v>
      </c>
      <c r="CI99" s="282">
        <f t="shared" ref="CI99" si="1653">IFERROR(CI98/CI97*10000,0)</f>
        <v>0</v>
      </c>
      <c r="CJ99" s="282">
        <f t="shared" ref="CJ99" si="1654">IFERROR(CJ98/CJ97*10000,0)</f>
        <v>0</v>
      </c>
      <c r="CK99" s="282">
        <f t="shared" ref="CK99" si="1655">IFERROR(CK98/CK97*10000,0)</f>
        <v>0</v>
      </c>
      <c r="CL99" s="282">
        <f t="shared" ref="CL99" si="1656">IFERROR(CL98/CL97*10000,0)</f>
        <v>0</v>
      </c>
      <c r="CM99" s="282">
        <f t="shared" ref="CM99" si="1657">IFERROR(CM98/CM97*10000,0)</f>
        <v>0</v>
      </c>
      <c r="CN99" s="282">
        <f t="shared" ref="CN99" si="1658">IFERROR(CN98/CN97*10000,0)</f>
        <v>0</v>
      </c>
      <c r="CO99" s="282">
        <f t="shared" ref="CO99" si="1659">IFERROR(CO98/CO97*10000,0)</f>
        <v>0</v>
      </c>
      <c r="CP99" s="282">
        <f t="shared" ref="CP99" si="1660">IFERROR(CP98/CP97*10000,0)</f>
        <v>0</v>
      </c>
      <c r="CQ99" s="282">
        <f t="shared" ref="CQ99" si="1661">IFERROR(CQ98/CQ97*10000,0)</f>
        <v>0</v>
      </c>
      <c r="CR99" s="282">
        <f t="shared" ref="CR99" si="1662">IFERROR(CR98/CR97*10000,0)</f>
        <v>0</v>
      </c>
      <c r="CS99" s="282">
        <f t="shared" ref="CS99" si="1663">IFERROR(CS98/CS97*10000,0)</f>
        <v>0</v>
      </c>
      <c r="CT99" s="282">
        <f t="shared" ref="CT99" si="1664">IFERROR(CT98/CT97*10000,0)</f>
        <v>0</v>
      </c>
      <c r="CU99" s="282">
        <f t="shared" ref="CU99" si="1665">IFERROR(CU98/CU97*10000,0)</f>
        <v>0</v>
      </c>
      <c r="CV99" s="282">
        <f t="shared" ref="CV99" si="1666">IFERROR(CV98/CV97*10000,0)</f>
        <v>0</v>
      </c>
      <c r="CW99" s="282">
        <f t="shared" ref="CW99" si="1667">IFERROR(CW98/CW97*10000,0)</f>
        <v>0</v>
      </c>
      <c r="CX99" s="282">
        <f t="shared" ref="CX99" si="1668">IFERROR(CX98/CX97*10000,0)</f>
        <v>0</v>
      </c>
      <c r="CY99" s="282">
        <f t="shared" ref="CY99" si="1669">IFERROR(CY98/CY97*10000,0)</f>
        <v>0</v>
      </c>
      <c r="CZ99" s="282">
        <f t="shared" ref="CZ99" si="1670">IFERROR(CZ98/CZ97*10000,0)</f>
        <v>0</v>
      </c>
      <c r="DA99" s="282">
        <f t="shared" ref="DA99" si="1671">IFERROR(DA98/DA97*10000,0)</f>
        <v>0</v>
      </c>
      <c r="DB99" s="282">
        <f t="shared" ref="DB99" si="1672">IFERROR(DB98/DB97*10000,0)</f>
        <v>0</v>
      </c>
      <c r="DC99" s="282">
        <f t="shared" ref="DC99" si="1673">IFERROR(DC98/DC97*10000,0)</f>
        <v>0</v>
      </c>
      <c r="DD99" s="282">
        <f t="shared" ref="DD99" si="1674">IFERROR(DD98/DD97*10000,0)</f>
        <v>0</v>
      </c>
      <c r="DE99" s="282">
        <f t="shared" ref="DE99" si="1675">IFERROR(DE98/DE97*10000,0)</f>
        <v>0</v>
      </c>
      <c r="DF99" s="282">
        <f t="shared" ref="DF99" si="1676">IFERROR(DF98/DF97*10000,0)</f>
        <v>0</v>
      </c>
      <c r="DG99" s="282">
        <f t="shared" ref="DG99" si="1677">IFERROR(DG98/DG97*10000,0)</f>
        <v>0</v>
      </c>
      <c r="DH99" s="282">
        <f t="shared" ref="DH99" si="1678">IFERROR(DH98/DH97*10000,0)</f>
        <v>0</v>
      </c>
      <c r="DI99" s="282">
        <f t="shared" ref="DI99" si="1679">IFERROR(DI98/DI97*10000,0)</f>
        <v>0</v>
      </c>
      <c r="DJ99" s="282">
        <f t="shared" ref="DJ99" si="1680">IFERROR(DJ98/DJ97*10000,0)</f>
        <v>0</v>
      </c>
      <c r="DK99" s="282">
        <f t="shared" ref="DK99" si="1681">IFERROR(DK98/DK97*10000,0)</f>
        <v>0</v>
      </c>
      <c r="DL99" s="282">
        <f t="shared" ref="DL99" si="1682">IFERROR(DL98/DL97*10000,0)</f>
        <v>0</v>
      </c>
      <c r="DM99" s="282">
        <f t="shared" ref="DM99" si="1683">IFERROR(DM98/DM97*10000,0)</f>
        <v>0</v>
      </c>
      <c r="DN99" s="282">
        <f t="shared" ref="DN99" si="1684">IFERROR(DN98/DN97*10000,0)</f>
        <v>0</v>
      </c>
      <c r="DO99" s="282">
        <f t="shared" ref="DO99" si="1685">IFERROR(DO98/DO97*10000,0)</f>
        <v>0</v>
      </c>
      <c r="DP99" s="282">
        <f t="shared" ref="DP99" si="1686">IFERROR(DP98/DP97*10000,0)</f>
        <v>0</v>
      </c>
      <c r="DQ99" s="282">
        <f t="shared" ref="DQ99" si="1687">IFERROR(DQ98/DQ97*10000,0)</f>
        <v>0</v>
      </c>
      <c r="DR99" s="282">
        <f t="shared" ref="DR99" si="1688">IFERROR(DR98/DR97*10000,0)</f>
        <v>0</v>
      </c>
      <c r="DS99" s="282">
        <f t="shared" ref="DS99" si="1689">IFERROR(DS98/DS97*10000,0)</f>
        <v>0</v>
      </c>
      <c r="DT99" s="282">
        <f t="shared" ref="DT99" si="1690">IFERROR(DT98/DT97*10000,0)</f>
        <v>0</v>
      </c>
      <c r="DU99" s="282">
        <f t="shared" ref="DU99" si="1691">IFERROR(DU98/DU97*10000,0)</f>
        <v>0</v>
      </c>
      <c r="DV99" s="282">
        <f t="shared" ref="DV99" si="1692">IFERROR(DV98/DV97*10000,0)</f>
        <v>0</v>
      </c>
      <c r="DW99" s="282">
        <f t="shared" ref="DW99" si="1693">IFERROR(DW98/DW97*10000,0)</f>
        <v>0</v>
      </c>
      <c r="DX99" s="282">
        <f t="shared" ref="DX99" si="1694">IFERROR(DX98/DX97*10000,0)</f>
        <v>0</v>
      </c>
      <c r="DY99" s="282">
        <f t="shared" ref="DY99" si="1695">IFERROR(DY98/DY97*10000,0)</f>
        <v>0</v>
      </c>
      <c r="DZ99" s="282">
        <f t="shared" ref="DZ99" si="1696">IFERROR(DZ98/DZ97*10000,0)</f>
        <v>0</v>
      </c>
      <c r="EA99" s="282">
        <f t="shared" ref="EA99" si="1697">IFERROR(EA98/EA97*10000,0)</f>
        <v>0</v>
      </c>
      <c r="EB99" s="282">
        <f t="shared" ref="EB99" si="1698">IFERROR(EB98/EB97*10000,0)</f>
        <v>0</v>
      </c>
      <c r="EC99" s="282">
        <f t="shared" ref="EC99" si="1699">IFERROR(EC98/EC97*10000,0)</f>
        <v>0</v>
      </c>
      <c r="ED99" s="284">
        <f t="shared" ref="ED99" si="1700">IFERROR(ED98/ED97*10000,0)</f>
        <v>0</v>
      </c>
    </row>
    <row r="100" spans="2:134" ht="16.05" customHeight="1" x14ac:dyDescent="0.25">
      <c r="B100" s="1043" t="str">
        <f>B99</f>
        <v/>
      </c>
      <c r="C100" s="159" t="str">
        <f t="shared" si="1578"/>
        <v/>
      </c>
      <c r="D100" s="159" t="str">
        <f t="shared" si="1575"/>
        <v/>
      </c>
      <c r="E100" s="159" t="str">
        <f t="shared" si="1575"/>
        <v/>
      </c>
      <c r="F100" s="149" t="s">
        <v>349</v>
      </c>
      <c r="G100" s="171" t="s">
        <v>353</v>
      </c>
      <c r="H100" s="992">
        <f>SUMIFS('B4-1销售回款【输入】'!L$4:L$123,'B4-1销售回款【输入】'!$C$4:$C$123,$C100,'B4-1销售回款【输入】'!$D$4:$D$123,$D100,'B4-1销售回款【输入】'!$E$4:$E$123,$E100,'B4-1销售回款【输入】'!$J$4:$J$123,$F100)</f>
        <v>0</v>
      </c>
      <c r="I100" s="282">
        <f t="shared" si="1576"/>
        <v>0</v>
      </c>
      <c r="J100" s="985">
        <f>SUM(V100:ED100)</f>
        <v>0</v>
      </c>
      <c r="K100" s="460">
        <f ca="1">SUM(OFFSET(V100,,,1,MATCH('B1-基本信息'!$C$12,$V$3:$ED$3,1)))</f>
        <v>0</v>
      </c>
      <c r="L100" s="283">
        <f t="shared" ref="L100:U100" si="1701">SUMIF($V$1:$ED$1,L$3,$V100:$ED100)</f>
        <v>0</v>
      </c>
      <c r="M100" s="282">
        <f t="shared" si="1701"/>
        <v>0</v>
      </c>
      <c r="N100" s="282">
        <f t="shared" si="1701"/>
        <v>0</v>
      </c>
      <c r="O100" s="282">
        <f t="shared" si="1701"/>
        <v>0</v>
      </c>
      <c r="P100" s="282">
        <f t="shared" si="1701"/>
        <v>0</v>
      </c>
      <c r="Q100" s="282">
        <f t="shared" si="1701"/>
        <v>0</v>
      </c>
      <c r="R100" s="282">
        <f t="shared" si="1701"/>
        <v>0</v>
      </c>
      <c r="S100" s="282">
        <f t="shared" si="1701"/>
        <v>0</v>
      </c>
      <c r="T100" s="282">
        <f t="shared" si="1701"/>
        <v>0</v>
      </c>
      <c r="U100" s="284">
        <f t="shared" si="1701"/>
        <v>0</v>
      </c>
      <c r="V100" s="285">
        <f>SUMIFS('B4-1销售回款【输入】'!Y$4:Y$123,'B4-1销售回款【输入】'!$C$4:$C$123,$C100,'B4-1销售回款【输入】'!$D$4:$D$123,$D100,'B4-1销售回款【输入】'!$E$4:$E$123,$E100,'B4-1销售回款【输入】'!$J$4:$J$123,$F100)</f>
        <v>0</v>
      </c>
      <c r="W100" s="282">
        <f>SUMIFS('B4-1销售回款【输入】'!Z$4:Z$123,'B4-1销售回款【输入】'!$C$4:$C$123,$C100,'B4-1销售回款【输入】'!$D$4:$D$123,$D100,'B4-1销售回款【输入】'!$E$4:$E$123,$E100,'B4-1销售回款【输入】'!$J$4:$J$123,$F100)</f>
        <v>0</v>
      </c>
      <c r="X100" s="282">
        <f>SUMIFS('B4-1销售回款【输入】'!AA$4:AA$123,'B4-1销售回款【输入】'!$C$4:$C$123,$C100,'B4-1销售回款【输入】'!$D$4:$D$123,$D100,'B4-1销售回款【输入】'!$E$4:$E$123,$E100,'B4-1销售回款【输入】'!$J$4:$J$123,$F100)</f>
        <v>0</v>
      </c>
      <c r="Y100" s="282">
        <f>SUMIFS('B4-1销售回款【输入】'!AB$4:AB$123,'B4-1销售回款【输入】'!$C$4:$C$123,$C100,'B4-1销售回款【输入】'!$D$4:$D$123,$D100,'B4-1销售回款【输入】'!$E$4:$E$123,$E100,'B4-1销售回款【输入】'!$J$4:$J$123,$F100)</f>
        <v>0</v>
      </c>
      <c r="Z100" s="282">
        <f>SUMIFS('B4-1销售回款【输入】'!AC$4:AC$123,'B4-1销售回款【输入】'!$C$4:$C$123,$C100,'B4-1销售回款【输入】'!$D$4:$D$123,$D100,'B4-1销售回款【输入】'!$E$4:$E$123,$E100,'B4-1销售回款【输入】'!$J$4:$J$123,$F100)</f>
        <v>0</v>
      </c>
      <c r="AA100" s="282">
        <f>SUMIFS('B4-1销售回款【输入】'!AD$4:AD$123,'B4-1销售回款【输入】'!$C$4:$C$123,$C100,'B4-1销售回款【输入】'!$D$4:$D$123,$D100,'B4-1销售回款【输入】'!$E$4:$E$123,$E100,'B4-1销售回款【输入】'!$J$4:$J$123,$F100)</f>
        <v>0</v>
      </c>
      <c r="AB100" s="282">
        <f>SUMIFS('B4-1销售回款【输入】'!AE$4:AE$123,'B4-1销售回款【输入】'!$C$4:$C$123,$C100,'B4-1销售回款【输入】'!$D$4:$D$123,$D100,'B4-1销售回款【输入】'!$E$4:$E$123,$E100,'B4-1销售回款【输入】'!$J$4:$J$123,$F100)</f>
        <v>0</v>
      </c>
      <c r="AC100" s="282">
        <f>SUMIFS('B4-1销售回款【输入】'!AF$4:AF$123,'B4-1销售回款【输入】'!$C$4:$C$123,$C100,'B4-1销售回款【输入】'!$D$4:$D$123,$D100,'B4-1销售回款【输入】'!$E$4:$E$123,$E100,'B4-1销售回款【输入】'!$J$4:$J$123,$F100)</f>
        <v>0</v>
      </c>
      <c r="AD100" s="282">
        <f>SUMIFS('B4-1销售回款【输入】'!AG$4:AG$123,'B4-1销售回款【输入】'!$C$4:$C$123,$C100,'B4-1销售回款【输入】'!$D$4:$D$123,$D100,'B4-1销售回款【输入】'!$E$4:$E$123,$E100,'B4-1销售回款【输入】'!$J$4:$J$123,$F100)</f>
        <v>0</v>
      </c>
      <c r="AE100" s="282">
        <f>SUMIFS('B4-1销售回款【输入】'!AH$4:AH$123,'B4-1销售回款【输入】'!$C$4:$C$123,$C100,'B4-1销售回款【输入】'!$D$4:$D$123,$D100,'B4-1销售回款【输入】'!$E$4:$E$123,$E100,'B4-1销售回款【输入】'!$J$4:$J$123,$F100)</f>
        <v>0</v>
      </c>
      <c r="AF100" s="282">
        <f>SUMIFS('B4-1销售回款【输入】'!AI$4:AI$123,'B4-1销售回款【输入】'!$C$4:$C$123,$C100,'B4-1销售回款【输入】'!$D$4:$D$123,$D100,'B4-1销售回款【输入】'!$E$4:$E$123,$E100,'B4-1销售回款【输入】'!$J$4:$J$123,$F100)</f>
        <v>0</v>
      </c>
      <c r="AG100" s="282">
        <f>SUMIFS('B4-1销售回款【输入】'!AJ$4:AJ$123,'B4-1销售回款【输入】'!$C$4:$C$123,$C100,'B4-1销售回款【输入】'!$D$4:$D$123,$D100,'B4-1销售回款【输入】'!$E$4:$E$123,$E100,'B4-1销售回款【输入】'!$J$4:$J$123,$F100)</f>
        <v>0</v>
      </c>
      <c r="AH100" s="282">
        <f>SUMIFS('B4-1销售回款【输入】'!AK$4:AK$123,'B4-1销售回款【输入】'!$C$4:$C$123,$C100,'B4-1销售回款【输入】'!$D$4:$D$123,$D100,'B4-1销售回款【输入】'!$E$4:$E$123,$E100,'B4-1销售回款【输入】'!$J$4:$J$123,$F100)</f>
        <v>0</v>
      </c>
      <c r="AI100" s="282">
        <f>SUMIFS('B4-1销售回款【输入】'!AL$4:AL$123,'B4-1销售回款【输入】'!$C$4:$C$123,$C100,'B4-1销售回款【输入】'!$D$4:$D$123,$D100,'B4-1销售回款【输入】'!$E$4:$E$123,$E100,'B4-1销售回款【输入】'!$J$4:$J$123,$F100)</f>
        <v>0</v>
      </c>
      <c r="AJ100" s="282">
        <f>SUMIFS('B4-1销售回款【输入】'!AM$4:AM$123,'B4-1销售回款【输入】'!$C$4:$C$123,$C100,'B4-1销售回款【输入】'!$D$4:$D$123,$D100,'B4-1销售回款【输入】'!$E$4:$E$123,$E100,'B4-1销售回款【输入】'!$J$4:$J$123,$F100)</f>
        <v>0</v>
      </c>
      <c r="AK100" s="282">
        <f>SUMIFS('B4-1销售回款【输入】'!AN$4:AN$123,'B4-1销售回款【输入】'!$C$4:$C$123,$C100,'B4-1销售回款【输入】'!$D$4:$D$123,$D100,'B4-1销售回款【输入】'!$E$4:$E$123,$E100,'B4-1销售回款【输入】'!$J$4:$J$123,$F100)</f>
        <v>0</v>
      </c>
      <c r="AL100" s="282">
        <f>SUMIFS('B4-1销售回款【输入】'!AO$4:AO$123,'B4-1销售回款【输入】'!$C$4:$C$123,$C100,'B4-1销售回款【输入】'!$D$4:$D$123,$D100,'B4-1销售回款【输入】'!$E$4:$E$123,$E100,'B4-1销售回款【输入】'!$J$4:$J$123,$F100)</f>
        <v>0</v>
      </c>
      <c r="AM100" s="282">
        <f>SUMIFS('B4-1销售回款【输入】'!AP$4:AP$123,'B4-1销售回款【输入】'!$C$4:$C$123,$C100,'B4-1销售回款【输入】'!$D$4:$D$123,$D100,'B4-1销售回款【输入】'!$E$4:$E$123,$E100,'B4-1销售回款【输入】'!$J$4:$J$123,$F100)</f>
        <v>0</v>
      </c>
      <c r="AN100" s="282">
        <f>SUMIFS('B4-1销售回款【输入】'!AQ$4:AQ$123,'B4-1销售回款【输入】'!$C$4:$C$123,$C100,'B4-1销售回款【输入】'!$D$4:$D$123,$D100,'B4-1销售回款【输入】'!$E$4:$E$123,$E100,'B4-1销售回款【输入】'!$J$4:$J$123,$F100)</f>
        <v>0</v>
      </c>
      <c r="AO100" s="282">
        <f>SUMIFS('B4-1销售回款【输入】'!AR$4:AR$123,'B4-1销售回款【输入】'!$C$4:$C$123,$C100,'B4-1销售回款【输入】'!$D$4:$D$123,$D100,'B4-1销售回款【输入】'!$E$4:$E$123,$E100,'B4-1销售回款【输入】'!$J$4:$J$123,$F100)</f>
        <v>0</v>
      </c>
      <c r="AP100" s="282">
        <f>SUMIFS('B4-1销售回款【输入】'!AS$4:AS$123,'B4-1销售回款【输入】'!$C$4:$C$123,$C100,'B4-1销售回款【输入】'!$D$4:$D$123,$D100,'B4-1销售回款【输入】'!$E$4:$E$123,$E100,'B4-1销售回款【输入】'!$J$4:$J$123,$F100)</f>
        <v>0</v>
      </c>
      <c r="AQ100" s="282">
        <f>SUMIFS('B4-1销售回款【输入】'!AT$4:AT$123,'B4-1销售回款【输入】'!$C$4:$C$123,$C100,'B4-1销售回款【输入】'!$D$4:$D$123,$D100,'B4-1销售回款【输入】'!$E$4:$E$123,$E100,'B4-1销售回款【输入】'!$J$4:$J$123,$F100)</f>
        <v>0</v>
      </c>
      <c r="AR100" s="282">
        <f>SUMIFS('B4-1销售回款【输入】'!AU$4:AU$123,'B4-1销售回款【输入】'!$C$4:$C$123,$C100,'B4-1销售回款【输入】'!$D$4:$D$123,$D100,'B4-1销售回款【输入】'!$E$4:$E$123,$E100,'B4-1销售回款【输入】'!$J$4:$J$123,$F100)</f>
        <v>0</v>
      </c>
      <c r="AS100" s="282">
        <f>SUMIFS('B4-1销售回款【输入】'!AV$4:AV$123,'B4-1销售回款【输入】'!$C$4:$C$123,$C100,'B4-1销售回款【输入】'!$D$4:$D$123,$D100,'B4-1销售回款【输入】'!$E$4:$E$123,$E100,'B4-1销售回款【输入】'!$J$4:$J$123,$F100)</f>
        <v>0</v>
      </c>
      <c r="AT100" s="282">
        <f>SUMIFS('B4-1销售回款【输入】'!AW$4:AW$123,'B4-1销售回款【输入】'!$C$4:$C$123,$C100,'B4-1销售回款【输入】'!$D$4:$D$123,$D100,'B4-1销售回款【输入】'!$E$4:$E$123,$E100,'B4-1销售回款【输入】'!$J$4:$J$123,$F100)</f>
        <v>0</v>
      </c>
      <c r="AU100" s="282">
        <f>SUMIFS('B4-1销售回款【输入】'!AX$4:AX$123,'B4-1销售回款【输入】'!$C$4:$C$123,$C100,'B4-1销售回款【输入】'!$D$4:$D$123,$D100,'B4-1销售回款【输入】'!$E$4:$E$123,$E100,'B4-1销售回款【输入】'!$J$4:$J$123,$F100)</f>
        <v>0</v>
      </c>
      <c r="AV100" s="282">
        <f>SUMIFS('B4-1销售回款【输入】'!AY$4:AY$123,'B4-1销售回款【输入】'!$C$4:$C$123,$C100,'B4-1销售回款【输入】'!$D$4:$D$123,$D100,'B4-1销售回款【输入】'!$E$4:$E$123,$E100,'B4-1销售回款【输入】'!$J$4:$J$123,$F100)</f>
        <v>0</v>
      </c>
      <c r="AW100" s="282">
        <f>SUMIFS('B4-1销售回款【输入】'!AZ$4:AZ$123,'B4-1销售回款【输入】'!$C$4:$C$123,$C100,'B4-1销售回款【输入】'!$D$4:$D$123,$D100,'B4-1销售回款【输入】'!$E$4:$E$123,$E100,'B4-1销售回款【输入】'!$J$4:$J$123,$F100)</f>
        <v>0</v>
      </c>
      <c r="AX100" s="282">
        <f>SUMIFS('B4-1销售回款【输入】'!BA$4:BA$123,'B4-1销售回款【输入】'!$C$4:$C$123,$C100,'B4-1销售回款【输入】'!$D$4:$D$123,$D100,'B4-1销售回款【输入】'!$E$4:$E$123,$E100,'B4-1销售回款【输入】'!$J$4:$J$123,$F100)</f>
        <v>0</v>
      </c>
      <c r="AY100" s="282">
        <f>SUMIFS('B4-1销售回款【输入】'!BB$4:BB$123,'B4-1销售回款【输入】'!$C$4:$C$123,$C100,'B4-1销售回款【输入】'!$D$4:$D$123,$D100,'B4-1销售回款【输入】'!$E$4:$E$123,$E100,'B4-1销售回款【输入】'!$J$4:$J$123,$F100)</f>
        <v>0</v>
      </c>
      <c r="AZ100" s="282">
        <f>SUMIFS('B4-1销售回款【输入】'!BC$4:BC$123,'B4-1销售回款【输入】'!$C$4:$C$123,$C100,'B4-1销售回款【输入】'!$D$4:$D$123,$D100,'B4-1销售回款【输入】'!$E$4:$E$123,$E100,'B4-1销售回款【输入】'!$J$4:$J$123,$F100)</f>
        <v>0</v>
      </c>
      <c r="BA100" s="282">
        <f>SUMIFS('B4-1销售回款【输入】'!BD$4:BD$123,'B4-1销售回款【输入】'!$C$4:$C$123,$C100,'B4-1销售回款【输入】'!$D$4:$D$123,$D100,'B4-1销售回款【输入】'!$E$4:$E$123,$E100,'B4-1销售回款【输入】'!$J$4:$J$123,$F100)</f>
        <v>0</v>
      </c>
      <c r="BB100" s="282">
        <f>SUMIFS('B4-1销售回款【输入】'!BE$4:BE$123,'B4-1销售回款【输入】'!$C$4:$C$123,$C100,'B4-1销售回款【输入】'!$D$4:$D$123,$D100,'B4-1销售回款【输入】'!$E$4:$E$123,$E100,'B4-1销售回款【输入】'!$J$4:$J$123,$F100)</f>
        <v>0</v>
      </c>
      <c r="BC100" s="282">
        <f>SUMIFS('B4-1销售回款【输入】'!BF$4:BF$123,'B4-1销售回款【输入】'!$C$4:$C$123,$C100,'B4-1销售回款【输入】'!$D$4:$D$123,$D100,'B4-1销售回款【输入】'!$E$4:$E$123,$E100,'B4-1销售回款【输入】'!$J$4:$J$123,$F100)</f>
        <v>0</v>
      </c>
      <c r="BD100" s="282">
        <f>SUMIFS('B4-1销售回款【输入】'!BG$4:BG$123,'B4-1销售回款【输入】'!$C$4:$C$123,$C100,'B4-1销售回款【输入】'!$D$4:$D$123,$D100,'B4-1销售回款【输入】'!$E$4:$E$123,$E100,'B4-1销售回款【输入】'!$J$4:$J$123,$F100)</f>
        <v>0</v>
      </c>
      <c r="BE100" s="282">
        <f>SUMIFS('B4-1销售回款【输入】'!BH$4:BH$123,'B4-1销售回款【输入】'!$C$4:$C$123,$C100,'B4-1销售回款【输入】'!$D$4:$D$123,$D100,'B4-1销售回款【输入】'!$E$4:$E$123,$E100,'B4-1销售回款【输入】'!$J$4:$J$123,$F100)</f>
        <v>0</v>
      </c>
      <c r="BF100" s="282">
        <f>SUMIFS('B4-1销售回款【输入】'!BI$4:BI$123,'B4-1销售回款【输入】'!$C$4:$C$123,$C100,'B4-1销售回款【输入】'!$D$4:$D$123,$D100,'B4-1销售回款【输入】'!$E$4:$E$123,$E100,'B4-1销售回款【输入】'!$J$4:$J$123,$F100)</f>
        <v>0</v>
      </c>
      <c r="BG100" s="282">
        <f>SUMIFS('B4-1销售回款【输入】'!BJ$4:BJ$123,'B4-1销售回款【输入】'!$C$4:$C$123,$C100,'B4-1销售回款【输入】'!$D$4:$D$123,$D100,'B4-1销售回款【输入】'!$E$4:$E$123,$E100,'B4-1销售回款【输入】'!$J$4:$J$123,$F100)</f>
        <v>0</v>
      </c>
      <c r="BH100" s="282">
        <f>SUMIFS('B4-1销售回款【输入】'!BK$4:BK$123,'B4-1销售回款【输入】'!$C$4:$C$123,$C100,'B4-1销售回款【输入】'!$D$4:$D$123,$D100,'B4-1销售回款【输入】'!$E$4:$E$123,$E100,'B4-1销售回款【输入】'!$J$4:$J$123,$F100)</f>
        <v>0</v>
      </c>
      <c r="BI100" s="282">
        <f>SUMIFS('B4-1销售回款【输入】'!BL$4:BL$123,'B4-1销售回款【输入】'!$C$4:$C$123,$C100,'B4-1销售回款【输入】'!$D$4:$D$123,$D100,'B4-1销售回款【输入】'!$E$4:$E$123,$E100,'B4-1销售回款【输入】'!$J$4:$J$123,$F100)</f>
        <v>0</v>
      </c>
      <c r="BJ100" s="282">
        <f>SUMIFS('B4-1销售回款【输入】'!BM$4:BM$123,'B4-1销售回款【输入】'!$C$4:$C$123,$C100,'B4-1销售回款【输入】'!$D$4:$D$123,$D100,'B4-1销售回款【输入】'!$E$4:$E$123,$E100,'B4-1销售回款【输入】'!$J$4:$J$123,$F100)</f>
        <v>0</v>
      </c>
      <c r="BK100" s="282">
        <f>SUMIFS('B4-1销售回款【输入】'!BN$4:BN$123,'B4-1销售回款【输入】'!$C$4:$C$123,$C100,'B4-1销售回款【输入】'!$D$4:$D$123,$D100,'B4-1销售回款【输入】'!$E$4:$E$123,$E100,'B4-1销售回款【输入】'!$J$4:$J$123,$F100)</f>
        <v>0</v>
      </c>
      <c r="BL100" s="282">
        <f>SUMIFS('B4-1销售回款【输入】'!BO$4:BO$123,'B4-1销售回款【输入】'!$C$4:$C$123,$C100,'B4-1销售回款【输入】'!$D$4:$D$123,$D100,'B4-1销售回款【输入】'!$E$4:$E$123,$E100,'B4-1销售回款【输入】'!$J$4:$J$123,$F100)</f>
        <v>0</v>
      </c>
      <c r="BM100" s="282">
        <f>SUMIFS('B4-1销售回款【输入】'!BP$4:BP$123,'B4-1销售回款【输入】'!$C$4:$C$123,$C100,'B4-1销售回款【输入】'!$D$4:$D$123,$D100,'B4-1销售回款【输入】'!$E$4:$E$123,$E100,'B4-1销售回款【输入】'!$J$4:$J$123,$F100)</f>
        <v>0</v>
      </c>
      <c r="BN100" s="282">
        <f>SUMIFS('B4-1销售回款【输入】'!BQ$4:BQ$123,'B4-1销售回款【输入】'!$C$4:$C$123,$C100,'B4-1销售回款【输入】'!$D$4:$D$123,$D100,'B4-1销售回款【输入】'!$E$4:$E$123,$E100,'B4-1销售回款【输入】'!$J$4:$J$123,$F100)</f>
        <v>0</v>
      </c>
      <c r="BO100" s="282">
        <f>SUMIFS('B4-1销售回款【输入】'!BR$4:BR$123,'B4-1销售回款【输入】'!$C$4:$C$123,$C100,'B4-1销售回款【输入】'!$D$4:$D$123,$D100,'B4-1销售回款【输入】'!$E$4:$E$123,$E100,'B4-1销售回款【输入】'!$J$4:$J$123,$F100)</f>
        <v>0</v>
      </c>
      <c r="BP100" s="282">
        <f>SUMIFS('B4-1销售回款【输入】'!BS$4:BS$123,'B4-1销售回款【输入】'!$C$4:$C$123,$C100,'B4-1销售回款【输入】'!$D$4:$D$123,$D100,'B4-1销售回款【输入】'!$E$4:$E$123,$E100,'B4-1销售回款【输入】'!$J$4:$J$123,$F100)</f>
        <v>0</v>
      </c>
      <c r="BQ100" s="282">
        <f>SUMIFS('B4-1销售回款【输入】'!BT$4:BT$123,'B4-1销售回款【输入】'!$C$4:$C$123,$C100,'B4-1销售回款【输入】'!$D$4:$D$123,$D100,'B4-1销售回款【输入】'!$E$4:$E$123,$E100,'B4-1销售回款【输入】'!$J$4:$J$123,$F100)</f>
        <v>0</v>
      </c>
      <c r="BR100" s="282">
        <f>SUMIFS('B4-1销售回款【输入】'!BU$4:BU$123,'B4-1销售回款【输入】'!$C$4:$C$123,$C100,'B4-1销售回款【输入】'!$D$4:$D$123,$D100,'B4-1销售回款【输入】'!$E$4:$E$123,$E100,'B4-1销售回款【输入】'!$J$4:$J$123,$F100)</f>
        <v>0</v>
      </c>
      <c r="BS100" s="282">
        <f>SUMIFS('B4-1销售回款【输入】'!BV$4:BV$123,'B4-1销售回款【输入】'!$C$4:$C$123,$C100,'B4-1销售回款【输入】'!$D$4:$D$123,$D100,'B4-1销售回款【输入】'!$E$4:$E$123,$E100,'B4-1销售回款【输入】'!$J$4:$J$123,$F100)</f>
        <v>0</v>
      </c>
      <c r="BT100" s="282">
        <f>SUMIFS('B4-1销售回款【输入】'!BW$4:BW$123,'B4-1销售回款【输入】'!$C$4:$C$123,$C100,'B4-1销售回款【输入】'!$D$4:$D$123,$D100,'B4-1销售回款【输入】'!$E$4:$E$123,$E100,'B4-1销售回款【输入】'!$J$4:$J$123,$F100)</f>
        <v>0</v>
      </c>
      <c r="BU100" s="282">
        <f>SUMIFS('B4-1销售回款【输入】'!BX$4:BX$123,'B4-1销售回款【输入】'!$C$4:$C$123,$C100,'B4-1销售回款【输入】'!$D$4:$D$123,$D100,'B4-1销售回款【输入】'!$E$4:$E$123,$E100,'B4-1销售回款【输入】'!$J$4:$J$123,$F100)</f>
        <v>0</v>
      </c>
      <c r="BV100" s="282">
        <f>SUMIFS('B4-1销售回款【输入】'!BY$4:BY$123,'B4-1销售回款【输入】'!$C$4:$C$123,$C100,'B4-1销售回款【输入】'!$D$4:$D$123,$D100,'B4-1销售回款【输入】'!$E$4:$E$123,$E100,'B4-1销售回款【输入】'!$J$4:$J$123,$F100)</f>
        <v>0</v>
      </c>
      <c r="BW100" s="282">
        <f>SUMIFS('B4-1销售回款【输入】'!BZ$4:BZ$123,'B4-1销售回款【输入】'!$C$4:$C$123,$C100,'B4-1销售回款【输入】'!$D$4:$D$123,$D100,'B4-1销售回款【输入】'!$E$4:$E$123,$E100,'B4-1销售回款【输入】'!$J$4:$J$123,$F100)</f>
        <v>0</v>
      </c>
      <c r="BX100" s="282">
        <f>SUMIFS('B4-1销售回款【输入】'!CA$4:CA$123,'B4-1销售回款【输入】'!$C$4:$C$123,$C100,'B4-1销售回款【输入】'!$D$4:$D$123,$D100,'B4-1销售回款【输入】'!$E$4:$E$123,$E100,'B4-1销售回款【输入】'!$J$4:$J$123,$F100)</f>
        <v>0</v>
      </c>
      <c r="BY100" s="282">
        <f>SUMIFS('B4-1销售回款【输入】'!CB$4:CB$123,'B4-1销售回款【输入】'!$C$4:$C$123,$C100,'B4-1销售回款【输入】'!$D$4:$D$123,$D100,'B4-1销售回款【输入】'!$E$4:$E$123,$E100,'B4-1销售回款【输入】'!$J$4:$J$123,$F100)</f>
        <v>0</v>
      </c>
      <c r="BZ100" s="282">
        <f>SUMIFS('B4-1销售回款【输入】'!CC$4:CC$123,'B4-1销售回款【输入】'!$C$4:$C$123,$C100,'B4-1销售回款【输入】'!$D$4:$D$123,$D100,'B4-1销售回款【输入】'!$E$4:$E$123,$E100,'B4-1销售回款【输入】'!$J$4:$J$123,$F100)</f>
        <v>0</v>
      </c>
      <c r="CA100" s="282">
        <f>SUMIFS('B4-1销售回款【输入】'!CD$4:CD$123,'B4-1销售回款【输入】'!$C$4:$C$123,$C100,'B4-1销售回款【输入】'!$D$4:$D$123,$D100,'B4-1销售回款【输入】'!$E$4:$E$123,$E100,'B4-1销售回款【输入】'!$J$4:$J$123,$F100)</f>
        <v>0</v>
      </c>
      <c r="CB100" s="282">
        <f>SUMIFS('B4-1销售回款【输入】'!CE$4:CE$123,'B4-1销售回款【输入】'!$C$4:$C$123,$C100,'B4-1销售回款【输入】'!$D$4:$D$123,$D100,'B4-1销售回款【输入】'!$E$4:$E$123,$E100,'B4-1销售回款【输入】'!$J$4:$J$123,$F100)</f>
        <v>0</v>
      </c>
      <c r="CC100" s="282">
        <f>SUMIFS('B4-1销售回款【输入】'!CF$4:CF$123,'B4-1销售回款【输入】'!$C$4:$C$123,$C100,'B4-1销售回款【输入】'!$D$4:$D$123,$D100,'B4-1销售回款【输入】'!$E$4:$E$123,$E100,'B4-1销售回款【输入】'!$J$4:$J$123,$F100)</f>
        <v>0</v>
      </c>
      <c r="CD100" s="282">
        <f>SUMIFS('B4-1销售回款【输入】'!CG$4:CG$123,'B4-1销售回款【输入】'!$C$4:$C$123,$C100,'B4-1销售回款【输入】'!$D$4:$D$123,$D100,'B4-1销售回款【输入】'!$E$4:$E$123,$E100,'B4-1销售回款【输入】'!$J$4:$J$123,$F100)</f>
        <v>0</v>
      </c>
      <c r="CE100" s="282">
        <f>SUMIFS('B4-1销售回款【输入】'!CH$4:CH$123,'B4-1销售回款【输入】'!$C$4:$C$123,$C100,'B4-1销售回款【输入】'!$D$4:$D$123,$D100,'B4-1销售回款【输入】'!$E$4:$E$123,$E100,'B4-1销售回款【输入】'!$J$4:$J$123,$F100)</f>
        <v>0</v>
      </c>
      <c r="CF100" s="282">
        <f>SUMIFS('B4-1销售回款【输入】'!CI$4:CI$123,'B4-1销售回款【输入】'!$C$4:$C$123,$C100,'B4-1销售回款【输入】'!$D$4:$D$123,$D100,'B4-1销售回款【输入】'!$E$4:$E$123,$E100,'B4-1销售回款【输入】'!$J$4:$J$123,$F100)</f>
        <v>0</v>
      </c>
      <c r="CG100" s="282">
        <f>SUMIFS('B4-1销售回款【输入】'!CJ$4:CJ$123,'B4-1销售回款【输入】'!$C$4:$C$123,$C100,'B4-1销售回款【输入】'!$D$4:$D$123,$D100,'B4-1销售回款【输入】'!$E$4:$E$123,$E100,'B4-1销售回款【输入】'!$J$4:$J$123,$F100)</f>
        <v>0</v>
      </c>
      <c r="CH100" s="282">
        <f>SUMIFS('B4-1销售回款【输入】'!CK$4:CK$123,'B4-1销售回款【输入】'!$C$4:$C$123,$C100,'B4-1销售回款【输入】'!$D$4:$D$123,$D100,'B4-1销售回款【输入】'!$E$4:$E$123,$E100,'B4-1销售回款【输入】'!$J$4:$J$123,$F100)</f>
        <v>0</v>
      </c>
      <c r="CI100" s="282">
        <f>SUMIFS('B4-1销售回款【输入】'!CL$4:CL$123,'B4-1销售回款【输入】'!$C$4:$C$123,$C100,'B4-1销售回款【输入】'!$D$4:$D$123,$D100,'B4-1销售回款【输入】'!$E$4:$E$123,$E100,'B4-1销售回款【输入】'!$J$4:$J$123,$F100)</f>
        <v>0</v>
      </c>
      <c r="CJ100" s="282">
        <f>SUMIFS('B4-1销售回款【输入】'!CM$4:CM$123,'B4-1销售回款【输入】'!$C$4:$C$123,$C100,'B4-1销售回款【输入】'!$D$4:$D$123,$D100,'B4-1销售回款【输入】'!$E$4:$E$123,$E100,'B4-1销售回款【输入】'!$J$4:$J$123,$F100)</f>
        <v>0</v>
      </c>
      <c r="CK100" s="282">
        <f>SUMIFS('B4-1销售回款【输入】'!CN$4:CN$123,'B4-1销售回款【输入】'!$C$4:$C$123,$C100,'B4-1销售回款【输入】'!$D$4:$D$123,$D100,'B4-1销售回款【输入】'!$E$4:$E$123,$E100,'B4-1销售回款【输入】'!$J$4:$J$123,$F100)</f>
        <v>0</v>
      </c>
      <c r="CL100" s="282">
        <f>SUMIFS('B4-1销售回款【输入】'!CO$4:CO$123,'B4-1销售回款【输入】'!$C$4:$C$123,$C100,'B4-1销售回款【输入】'!$D$4:$D$123,$D100,'B4-1销售回款【输入】'!$E$4:$E$123,$E100,'B4-1销售回款【输入】'!$J$4:$J$123,$F100)</f>
        <v>0</v>
      </c>
      <c r="CM100" s="282">
        <f>SUMIFS('B4-1销售回款【输入】'!CP$4:CP$123,'B4-1销售回款【输入】'!$C$4:$C$123,$C100,'B4-1销售回款【输入】'!$D$4:$D$123,$D100,'B4-1销售回款【输入】'!$E$4:$E$123,$E100,'B4-1销售回款【输入】'!$J$4:$J$123,$F100)</f>
        <v>0</v>
      </c>
      <c r="CN100" s="282">
        <f>SUMIFS('B4-1销售回款【输入】'!CQ$4:CQ$123,'B4-1销售回款【输入】'!$C$4:$C$123,$C100,'B4-1销售回款【输入】'!$D$4:$D$123,$D100,'B4-1销售回款【输入】'!$E$4:$E$123,$E100,'B4-1销售回款【输入】'!$J$4:$J$123,$F100)</f>
        <v>0</v>
      </c>
      <c r="CO100" s="282">
        <f>SUMIFS('B4-1销售回款【输入】'!CR$4:CR$123,'B4-1销售回款【输入】'!$C$4:$C$123,$C100,'B4-1销售回款【输入】'!$D$4:$D$123,$D100,'B4-1销售回款【输入】'!$E$4:$E$123,$E100,'B4-1销售回款【输入】'!$J$4:$J$123,$F100)</f>
        <v>0</v>
      </c>
      <c r="CP100" s="282">
        <f>SUMIFS('B4-1销售回款【输入】'!CS$4:CS$123,'B4-1销售回款【输入】'!$C$4:$C$123,$C100,'B4-1销售回款【输入】'!$D$4:$D$123,$D100,'B4-1销售回款【输入】'!$E$4:$E$123,$E100,'B4-1销售回款【输入】'!$J$4:$J$123,$F100)</f>
        <v>0</v>
      </c>
      <c r="CQ100" s="282">
        <f>SUMIFS('B4-1销售回款【输入】'!CT$4:CT$123,'B4-1销售回款【输入】'!$C$4:$C$123,$C100,'B4-1销售回款【输入】'!$D$4:$D$123,$D100,'B4-1销售回款【输入】'!$E$4:$E$123,$E100,'B4-1销售回款【输入】'!$J$4:$J$123,$F100)</f>
        <v>0</v>
      </c>
      <c r="CR100" s="282">
        <f>SUMIFS('B4-1销售回款【输入】'!CU$4:CU$123,'B4-1销售回款【输入】'!$C$4:$C$123,$C100,'B4-1销售回款【输入】'!$D$4:$D$123,$D100,'B4-1销售回款【输入】'!$E$4:$E$123,$E100,'B4-1销售回款【输入】'!$J$4:$J$123,$F100)</f>
        <v>0</v>
      </c>
      <c r="CS100" s="282">
        <f>SUMIFS('B4-1销售回款【输入】'!CV$4:CV$123,'B4-1销售回款【输入】'!$C$4:$C$123,$C100,'B4-1销售回款【输入】'!$D$4:$D$123,$D100,'B4-1销售回款【输入】'!$E$4:$E$123,$E100,'B4-1销售回款【输入】'!$J$4:$J$123,$F100)</f>
        <v>0</v>
      </c>
      <c r="CT100" s="282">
        <f>SUMIFS('B4-1销售回款【输入】'!CW$4:CW$123,'B4-1销售回款【输入】'!$C$4:$C$123,$C100,'B4-1销售回款【输入】'!$D$4:$D$123,$D100,'B4-1销售回款【输入】'!$E$4:$E$123,$E100,'B4-1销售回款【输入】'!$J$4:$J$123,$F100)</f>
        <v>0</v>
      </c>
      <c r="CU100" s="282">
        <f>SUMIFS('B4-1销售回款【输入】'!CX$4:CX$123,'B4-1销售回款【输入】'!$C$4:$C$123,$C100,'B4-1销售回款【输入】'!$D$4:$D$123,$D100,'B4-1销售回款【输入】'!$E$4:$E$123,$E100,'B4-1销售回款【输入】'!$J$4:$J$123,$F100)</f>
        <v>0</v>
      </c>
      <c r="CV100" s="282">
        <f>SUMIFS('B4-1销售回款【输入】'!CY$4:CY$123,'B4-1销售回款【输入】'!$C$4:$C$123,$C100,'B4-1销售回款【输入】'!$D$4:$D$123,$D100,'B4-1销售回款【输入】'!$E$4:$E$123,$E100,'B4-1销售回款【输入】'!$J$4:$J$123,$F100)</f>
        <v>0</v>
      </c>
      <c r="CW100" s="282">
        <f>SUMIFS('B4-1销售回款【输入】'!CZ$4:CZ$123,'B4-1销售回款【输入】'!$C$4:$C$123,$C100,'B4-1销售回款【输入】'!$D$4:$D$123,$D100,'B4-1销售回款【输入】'!$E$4:$E$123,$E100,'B4-1销售回款【输入】'!$J$4:$J$123,$F100)</f>
        <v>0</v>
      </c>
      <c r="CX100" s="282">
        <f>SUMIFS('B4-1销售回款【输入】'!DA$4:DA$123,'B4-1销售回款【输入】'!$C$4:$C$123,$C100,'B4-1销售回款【输入】'!$D$4:$D$123,$D100,'B4-1销售回款【输入】'!$E$4:$E$123,$E100,'B4-1销售回款【输入】'!$J$4:$J$123,$F100)</f>
        <v>0</v>
      </c>
      <c r="CY100" s="282">
        <f>SUMIFS('B4-1销售回款【输入】'!DB$4:DB$123,'B4-1销售回款【输入】'!$C$4:$C$123,$C100,'B4-1销售回款【输入】'!$D$4:$D$123,$D100,'B4-1销售回款【输入】'!$E$4:$E$123,$E100,'B4-1销售回款【输入】'!$J$4:$J$123,$F100)</f>
        <v>0</v>
      </c>
      <c r="CZ100" s="282">
        <f>SUMIFS('B4-1销售回款【输入】'!DC$4:DC$123,'B4-1销售回款【输入】'!$C$4:$C$123,$C100,'B4-1销售回款【输入】'!$D$4:$D$123,$D100,'B4-1销售回款【输入】'!$E$4:$E$123,$E100,'B4-1销售回款【输入】'!$J$4:$J$123,$F100)</f>
        <v>0</v>
      </c>
      <c r="DA100" s="282">
        <f>SUMIFS('B4-1销售回款【输入】'!DD$4:DD$123,'B4-1销售回款【输入】'!$C$4:$C$123,$C100,'B4-1销售回款【输入】'!$D$4:$D$123,$D100,'B4-1销售回款【输入】'!$E$4:$E$123,$E100,'B4-1销售回款【输入】'!$J$4:$J$123,$F100)</f>
        <v>0</v>
      </c>
      <c r="DB100" s="282">
        <f>SUMIFS('B4-1销售回款【输入】'!DE$4:DE$123,'B4-1销售回款【输入】'!$C$4:$C$123,$C100,'B4-1销售回款【输入】'!$D$4:$D$123,$D100,'B4-1销售回款【输入】'!$E$4:$E$123,$E100,'B4-1销售回款【输入】'!$J$4:$J$123,$F100)</f>
        <v>0</v>
      </c>
      <c r="DC100" s="282">
        <f>SUMIFS('B4-1销售回款【输入】'!DF$4:DF$123,'B4-1销售回款【输入】'!$C$4:$C$123,$C100,'B4-1销售回款【输入】'!$D$4:$D$123,$D100,'B4-1销售回款【输入】'!$E$4:$E$123,$E100,'B4-1销售回款【输入】'!$J$4:$J$123,$F100)</f>
        <v>0</v>
      </c>
      <c r="DD100" s="282">
        <f>SUMIFS('B4-1销售回款【输入】'!DG$4:DG$123,'B4-1销售回款【输入】'!$C$4:$C$123,$C100,'B4-1销售回款【输入】'!$D$4:$D$123,$D100,'B4-1销售回款【输入】'!$E$4:$E$123,$E100,'B4-1销售回款【输入】'!$J$4:$J$123,$F100)</f>
        <v>0</v>
      </c>
      <c r="DE100" s="282">
        <f>SUMIFS('B4-1销售回款【输入】'!DH$4:DH$123,'B4-1销售回款【输入】'!$C$4:$C$123,$C100,'B4-1销售回款【输入】'!$D$4:$D$123,$D100,'B4-1销售回款【输入】'!$E$4:$E$123,$E100,'B4-1销售回款【输入】'!$J$4:$J$123,$F100)</f>
        <v>0</v>
      </c>
      <c r="DF100" s="282">
        <f>SUMIFS('B4-1销售回款【输入】'!DI$4:DI$123,'B4-1销售回款【输入】'!$C$4:$C$123,$C100,'B4-1销售回款【输入】'!$D$4:$D$123,$D100,'B4-1销售回款【输入】'!$E$4:$E$123,$E100,'B4-1销售回款【输入】'!$J$4:$J$123,$F100)</f>
        <v>0</v>
      </c>
      <c r="DG100" s="282">
        <f>SUMIFS('B4-1销售回款【输入】'!DJ$4:DJ$123,'B4-1销售回款【输入】'!$C$4:$C$123,$C100,'B4-1销售回款【输入】'!$D$4:$D$123,$D100,'B4-1销售回款【输入】'!$E$4:$E$123,$E100,'B4-1销售回款【输入】'!$J$4:$J$123,$F100)</f>
        <v>0</v>
      </c>
      <c r="DH100" s="282">
        <f>SUMIFS('B4-1销售回款【输入】'!DK$4:DK$123,'B4-1销售回款【输入】'!$C$4:$C$123,$C100,'B4-1销售回款【输入】'!$D$4:$D$123,$D100,'B4-1销售回款【输入】'!$E$4:$E$123,$E100,'B4-1销售回款【输入】'!$J$4:$J$123,$F100)</f>
        <v>0</v>
      </c>
      <c r="DI100" s="282">
        <f>SUMIFS('B4-1销售回款【输入】'!DL$4:DL$123,'B4-1销售回款【输入】'!$C$4:$C$123,$C100,'B4-1销售回款【输入】'!$D$4:$D$123,$D100,'B4-1销售回款【输入】'!$E$4:$E$123,$E100,'B4-1销售回款【输入】'!$J$4:$J$123,$F100)</f>
        <v>0</v>
      </c>
      <c r="DJ100" s="282">
        <f>SUMIFS('B4-1销售回款【输入】'!DM$4:DM$123,'B4-1销售回款【输入】'!$C$4:$C$123,$C100,'B4-1销售回款【输入】'!$D$4:$D$123,$D100,'B4-1销售回款【输入】'!$E$4:$E$123,$E100,'B4-1销售回款【输入】'!$J$4:$J$123,$F100)</f>
        <v>0</v>
      </c>
      <c r="DK100" s="282">
        <f>SUMIFS('B4-1销售回款【输入】'!DN$4:DN$123,'B4-1销售回款【输入】'!$C$4:$C$123,$C100,'B4-1销售回款【输入】'!$D$4:$D$123,$D100,'B4-1销售回款【输入】'!$E$4:$E$123,$E100,'B4-1销售回款【输入】'!$J$4:$J$123,$F100)</f>
        <v>0</v>
      </c>
      <c r="DL100" s="282">
        <f>SUMIFS('B4-1销售回款【输入】'!DO$4:DO$123,'B4-1销售回款【输入】'!$C$4:$C$123,$C100,'B4-1销售回款【输入】'!$D$4:$D$123,$D100,'B4-1销售回款【输入】'!$E$4:$E$123,$E100,'B4-1销售回款【输入】'!$J$4:$J$123,$F100)</f>
        <v>0</v>
      </c>
      <c r="DM100" s="282">
        <f>SUMIFS('B4-1销售回款【输入】'!DP$4:DP$123,'B4-1销售回款【输入】'!$C$4:$C$123,$C100,'B4-1销售回款【输入】'!$D$4:$D$123,$D100,'B4-1销售回款【输入】'!$E$4:$E$123,$E100,'B4-1销售回款【输入】'!$J$4:$J$123,$F100)</f>
        <v>0</v>
      </c>
      <c r="DN100" s="282">
        <f>SUMIFS('B4-1销售回款【输入】'!DQ$4:DQ$123,'B4-1销售回款【输入】'!$C$4:$C$123,$C100,'B4-1销售回款【输入】'!$D$4:$D$123,$D100,'B4-1销售回款【输入】'!$E$4:$E$123,$E100,'B4-1销售回款【输入】'!$J$4:$J$123,$F100)</f>
        <v>0</v>
      </c>
      <c r="DO100" s="282">
        <f>SUMIFS('B4-1销售回款【输入】'!DR$4:DR$123,'B4-1销售回款【输入】'!$C$4:$C$123,$C100,'B4-1销售回款【输入】'!$D$4:$D$123,$D100,'B4-1销售回款【输入】'!$E$4:$E$123,$E100,'B4-1销售回款【输入】'!$J$4:$J$123,$F100)</f>
        <v>0</v>
      </c>
      <c r="DP100" s="282">
        <f>SUMIFS('B4-1销售回款【输入】'!DS$4:DS$123,'B4-1销售回款【输入】'!$C$4:$C$123,$C100,'B4-1销售回款【输入】'!$D$4:$D$123,$D100,'B4-1销售回款【输入】'!$E$4:$E$123,$E100,'B4-1销售回款【输入】'!$J$4:$J$123,$F100)</f>
        <v>0</v>
      </c>
      <c r="DQ100" s="282">
        <f>SUMIFS('B4-1销售回款【输入】'!DT$4:DT$123,'B4-1销售回款【输入】'!$C$4:$C$123,$C100,'B4-1销售回款【输入】'!$D$4:$D$123,$D100,'B4-1销售回款【输入】'!$E$4:$E$123,$E100,'B4-1销售回款【输入】'!$J$4:$J$123,$F100)</f>
        <v>0</v>
      </c>
      <c r="DR100" s="282">
        <f>SUMIFS('B4-1销售回款【输入】'!DU$4:DU$123,'B4-1销售回款【输入】'!$C$4:$C$123,$C100,'B4-1销售回款【输入】'!$D$4:$D$123,$D100,'B4-1销售回款【输入】'!$E$4:$E$123,$E100,'B4-1销售回款【输入】'!$J$4:$J$123,$F100)</f>
        <v>0</v>
      </c>
      <c r="DS100" s="282">
        <f>SUMIFS('B4-1销售回款【输入】'!DV$4:DV$123,'B4-1销售回款【输入】'!$C$4:$C$123,$C100,'B4-1销售回款【输入】'!$D$4:$D$123,$D100,'B4-1销售回款【输入】'!$E$4:$E$123,$E100,'B4-1销售回款【输入】'!$J$4:$J$123,$F100)</f>
        <v>0</v>
      </c>
      <c r="DT100" s="282">
        <f>SUMIFS('B4-1销售回款【输入】'!DW$4:DW$123,'B4-1销售回款【输入】'!$C$4:$C$123,$C100,'B4-1销售回款【输入】'!$D$4:$D$123,$D100,'B4-1销售回款【输入】'!$E$4:$E$123,$E100,'B4-1销售回款【输入】'!$J$4:$J$123,$F100)</f>
        <v>0</v>
      </c>
      <c r="DU100" s="282">
        <f>SUMIFS('B4-1销售回款【输入】'!DX$4:DX$123,'B4-1销售回款【输入】'!$C$4:$C$123,$C100,'B4-1销售回款【输入】'!$D$4:$D$123,$D100,'B4-1销售回款【输入】'!$E$4:$E$123,$E100,'B4-1销售回款【输入】'!$J$4:$J$123,$F100)</f>
        <v>0</v>
      </c>
      <c r="DV100" s="282">
        <f>SUMIFS('B4-1销售回款【输入】'!DY$4:DY$123,'B4-1销售回款【输入】'!$C$4:$C$123,$C100,'B4-1销售回款【输入】'!$D$4:$D$123,$D100,'B4-1销售回款【输入】'!$E$4:$E$123,$E100,'B4-1销售回款【输入】'!$J$4:$J$123,$F100)</f>
        <v>0</v>
      </c>
      <c r="DW100" s="282">
        <f>SUMIFS('B4-1销售回款【输入】'!DZ$4:DZ$123,'B4-1销售回款【输入】'!$C$4:$C$123,$C100,'B4-1销售回款【输入】'!$D$4:$D$123,$D100,'B4-1销售回款【输入】'!$E$4:$E$123,$E100,'B4-1销售回款【输入】'!$J$4:$J$123,$F100)</f>
        <v>0</v>
      </c>
      <c r="DX100" s="282">
        <f>SUMIFS('B4-1销售回款【输入】'!EA$4:EA$123,'B4-1销售回款【输入】'!$C$4:$C$123,$C100,'B4-1销售回款【输入】'!$D$4:$D$123,$D100,'B4-1销售回款【输入】'!$E$4:$E$123,$E100,'B4-1销售回款【输入】'!$J$4:$J$123,$F100)</f>
        <v>0</v>
      </c>
      <c r="DY100" s="282">
        <f>SUMIFS('B4-1销售回款【输入】'!EB$4:EB$123,'B4-1销售回款【输入】'!$C$4:$C$123,$C100,'B4-1销售回款【输入】'!$D$4:$D$123,$D100,'B4-1销售回款【输入】'!$E$4:$E$123,$E100,'B4-1销售回款【输入】'!$J$4:$J$123,$F100)</f>
        <v>0</v>
      </c>
      <c r="DZ100" s="282">
        <f>SUMIFS('B4-1销售回款【输入】'!EC$4:EC$123,'B4-1销售回款【输入】'!$C$4:$C$123,$C100,'B4-1销售回款【输入】'!$D$4:$D$123,$D100,'B4-1销售回款【输入】'!$E$4:$E$123,$E100,'B4-1销售回款【输入】'!$J$4:$J$123,$F100)</f>
        <v>0</v>
      </c>
      <c r="EA100" s="282">
        <f>SUMIFS('B4-1销售回款【输入】'!ED$4:ED$123,'B4-1销售回款【输入】'!$C$4:$C$123,$C100,'B4-1销售回款【输入】'!$D$4:$D$123,$D100,'B4-1销售回款【输入】'!$E$4:$E$123,$E100,'B4-1销售回款【输入】'!$J$4:$J$123,$F100)</f>
        <v>0</v>
      </c>
      <c r="EB100" s="282">
        <f>SUMIFS('B4-1销售回款【输入】'!EE$4:EE$123,'B4-1销售回款【输入】'!$C$4:$C$123,$C100,'B4-1销售回款【输入】'!$D$4:$D$123,$D100,'B4-1销售回款【输入】'!$E$4:$E$123,$E100,'B4-1销售回款【输入】'!$J$4:$J$123,$F100)</f>
        <v>0</v>
      </c>
      <c r="EC100" s="282">
        <f>SUMIFS('B4-1销售回款【输入】'!EF$4:EF$123,'B4-1销售回款【输入】'!$C$4:$C$123,$C100,'B4-1销售回款【输入】'!$D$4:$D$123,$D100,'B4-1销售回款【输入】'!$E$4:$E$123,$E100,'B4-1销售回款【输入】'!$J$4:$J$123,$F100)</f>
        <v>0</v>
      </c>
      <c r="ED100" s="284">
        <f>SUMIFS('B4-1销售回款【输入】'!EG$4:EG$123,'B4-1销售回款【输入】'!$C$4:$C$123,$C100,'B4-1销售回款【输入】'!$D$4:$D$123,$D100,'B4-1销售回款【输入】'!$E$4:$E$123,$E100,'B4-1销售回款【输入】'!$J$4:$J$123,$F100)</f>
        <v>0</v>
      </c>
    </row>
    <row r="101" spans="2:134" ht="16.05" customHeight="1" x14ac:dyDescent="0.25">
      <c r="B101" s="1043" t="str">
        <f>B100</f>
        <v/>
      </c>
      <c r="C101" s="159" t="str">
        <f t="shared" si="1578"/>
        <v/>
      </c>
      <c r="D101" s="159" t="str">
        <f t="shared" si="1575"/>
        <v/>
      </c>
      <c r="E101" s="159" t="str">
        <f t="shared" si="1575"/>
        <v/>
      </c>
      <c r="F101" s="149" t="s">
        <v>350</v>
      </c>
      <c r="G101" s="171" t="s">
        <v>355</v>
      </c>
      <c r="H101" s="992"/>
      <c r="I101" s="282"/>
      <c r="J101" s="986" t="s">
        <v>391</v>
      </c>
      <c r="K101" s="461"/>
      <c r="L101" s="297">
        <f>IFERROR(SUM($L98:L98)/$J98,0)</f>
        <v>0</v>
      </c>
      <c r="M101" s="291">
        <f>IFERROR(SUM($L98:M98)/$J98,0)</f>
        <v>0</v>
      </c>
      <c r="N101" s="291">
        <f>IFERROR(SUM($L98:N98)/$J98,0)</f>
        <v>0</v>
      </c>
      <c r="O101" s="291">
        <f>IFERROR(SUM($L98:O98)/$J98,0)</f>
        <v>0</v>
      </c>
      <c r="P101" s="291">
        <f>IFERROR(SUM($L98:P98)/$J98,0)</f>
        <v>0</v>
      </c>
      <c r="Q101" s="291">
        <f>IFERROR(SUM($L98:Q98)/$J98,0)</f>
        <v>0</v>
      </c>
      <c r="R101" s="291">
        <f>IFERROR(SUM($L98:R98)/$J98,0)</f>
        <v>0</v>
      </c>
      <c r="S101" s="291">
        <f>IFERROR(SUM($L98:S98)/$J98,0)</f>
        <v>0</v>
      </c>
      <c r="T101" s="291">
        <f>IFERROR(SUM($L98:T98)/$J98,0)</f>
        <v>0</v>
      </c>
      <c r="U101" s="292">
        <f>IFERROR(SUM($L98:U98)/$J98,0)</f>
        <v>0</v>
      </c>
      <c r="V101" s="290">
        <f>IFERROR(SUM($V98:V98)/$J98,0)</f>
        <v>0</v>
      </c>
      <c r="W101" s="291">
        <f>IFERROR(SUM($V98:W98)/$J98,0)</f>
        <v>0</v>
      </c>
      <c r="X101" s="291">
        <f>IFERROR(SUM($V98:X98)/$J98,0)</f>
        <v>0</v>
      </c>
      <c r="Y101" s="291">
        <f>IFERROR(SUM($V98:Y98)/$J98,0)</f>
        <v>0</v>
      </c>
      <c r="Z101" s="291">
        <f>IFERROR(SUM($V98:Z98)/$J98,0)</f>
        <v>0</v>
      </c>
      <c r="AA101" s="291">
        <f>IFERROR(SUM($V98:AA98)/$J98,0)</f>
        <v>0</v>
      </c>
      <c r="AB101" s="291">
        <f>IFERROR(SUM($V98:AB98)/$J98,0)</f>
        <v>0</v>
      </c>
      <c r="AC101" s="291">
        <f>IFERROR(SUM($V98:AC98)/$J98,0)</f>
        <v>0</v>
      </c>
      <c r="AD101" s="291">
        <f>IFERROR(SUM($V98:AD98)/$J98,0)</f>
        <v>0</v>
      </c>
      <c r="AE101" s="291">
        <f>IFERROR(SUM($V98:AE98)/$J98,0)</f>
        <v>0</v>
      </c>
      <c r="AF101" s="291">
        <f>IFERROR(SUM($V98:AF98)/$J98,0)</f>
        <v>0</v>
      </c>
      <c r="AG101" s="291">
        <f>IFERROR(SUM($V98:AG98)/$J98,0)</f>
        <v>0</v>
      </c>
      <c r="AH101" s="291">
        <f>IFERROR(SUM($V98:AH98)/$J98,0)</f>
        <v>0</v>
      </c>
      <c r="AI101" s="291">
        <f>IFERROR(SUM($V98:AI98)/$J98,0)</f>
        <v>0</v>
      </c>
      <c r="AJ101" s="291">
        <f>IFERROR(SUM($V98:AJ98)/$J98,0)</f>
        <v>0</v>
      </c>
      <c r="AK101" s="291">
        <f>IFERROR(SUM($V98:AK98)/$J98,0)</f>
        <v>0</v>
      </c>
      <c r="AL101" s="291">
        <f>IFERROR(SUM($V98:AL98)/$J98,0)</f>
        <v>0</v>
      </c>
      <c r="AM101" s="291">
        <f>IFERROR(SUM($V98:AM98)/$J98,0)</f>
        <v>0</v>
      </c>
      <c r="AN101" s="291">
        <f>IFERROR(SUM($V98:AN98)/$J98,0)</f>
        <v>0</v>
      </c>
      <c r="AO101" s="291">
        <f>IFERROR(SUM($V98:AO98)/$J98,0)</f>
        <v>0</v>
      </c>
      <c r="AP101" s="291">
        <f>IFERROR(SUM($V98:AP98)/$J98,0)</f>
        <v>0</v>
      </c>
      <c r="AQ101" s="291">
        <f>IFERROR(SUM($V98:AQ98)/$J98,0)</f>
        <v>0</v>
      </c>
      <c r="AR101" s="291">
        <f>IFERROR(SUM($V98:AR98)/$J98,0)</f>
        <v>0</v>
      </c>
      <c r="AS101" s="291">
        <f>IFERROR(SUM($V98:AS98)/$J98,0)</f>
        <v>0</v>
      </c>
      <c r="AT101" s="291">
        <f>IFERROR(SUM($V98:AT98)/$J98,0)</f>
        <v>0</v>
      </c>
      <c r="AU101" s="291">
        <f>IFERROR(SUM($V98:AU98)/$J98,0)</f>
        <v>0</v>
      </c>
      <c r="AV101" s="291">
        <f>IFERROR(SUM($V98:AV98)/$J98,0)</f>
        <v>0</v>
      </c>
      <c r="AW101" s="291">
        <f>IFERROR(SUM($V98:AW98)/$J98,0)</f>
        <v>0</v>
      </c>
      <c r="AX101" s="291">
        <f>IFERROR(SUM($V98:AX98)/$J98,0)</f>
        <v>0</v>
      </c>
      <c r="AY101" s="291">
        <f>IFERROR(SUM($V98:AY98)/$J98,0)</f>
        <v>0</v>
      </c>
      <c r="AZ101" s="291">
        <f>IFERROR(SUM($V98:AZ98)/$J98,0)</f>
        <v>0</v>
      </c>
      <c r="BA101" s="291">
        <f>IFERROR(SUM($V98:BA98)/$J98,0)</f>
        <v>0</v>
      </c>
      <c r="BB101" s="291">
        <f>IFERROR(SUM($V98:BB98)/$J98,0)</f>
        <v>0</v>
      </c>
      <c r="BC101" s="291">
        <f>IFERROR(SUM($V98:BC98)/$J98,0)</f>
        <v>0</v>
      </c>
      <c r="BD101" s="291">
        <f>IFERROR(SUM($V98:BD98)/$J98,0)</f>
        <v>0</v>
      </c>
      <c r="BE101" s="291">
        <f>IFERROR(SUM($V98:BE98)/$J98,0)</f>
        <v>0</v>
      </c>
      <c r="BF101" s="291">
        <f>IFERROR(SUM($V98:BF98)/$J98,0)</f>
        <v>0</v>
      </c>
      <c r="BG101" s="291">
        <f>IFERROR(SUM($V98:BG98)/$J98,0)</f>
        <v>0</v>
      </c>
      <c r="BH101" s="291">
        <f>IFERROR(SUM($V98:BH98)/$J98,0)</f>
        <v>0</v>
      </c>
      <c r="BI101" s="291">
        <f>IFERROR(SUM($V98:BI98)/$J98,0)</f>
        <v>0</v>
      </c>
      <c r="BJ101" s="291">
        <f>IFERROR(SUM($V98:BJ98)/$J98,0)</f>
        <v>0</v>
      </c>
      <c r="BK101" s="291">
        <f>IFERROR(SUM($V98:BK98)/$J98,0)</f>
        <v>0</v>
      </c>
      <c r="BL101" s="291">
        <f>IFERROR(SUM($V98:BL98)/$J98,0)</f>
        <v>0</v>
      </c>
      <c r="BM101" s="291">
        <f>IFERROR(SUM($V98:BM98)/$J98,0)</f>
        <v>0</v>
      </c>
      <c r="BN101" s="291">
        <f>IFERROR(SUM($V98:BN98)/$J98,0)</f>
        <v>0</v>
      </c>
      <c r="BO101" s="291">
        <f>IFERROR(SUM($V98:BO98)/$J98,0)</f>
        <v>0</v>
      </c>
      <c r="BP101" s="291">
        <f>IFERROR(SUM($V98:BP98)/$J98,0)</f>
        <v>0</v>
      </c>
      <c r="BQ101" s="291">
        <f>IFERROR(SUM($V98:BQ98)/$J98,0)</f>
        <v>0</v>
      </c>
      <c r="BR101" s="291">
        <f>IFERROR(SUM($V98:BR98)/$J98,0)</f>
        <v>0</v>
      </c>
      <c r="BS101" s="291">
        <f>IFERROR(SUM($V98:BS98)/$J98,0)</f>
        <v>0</v>
      </c>
      <c r="BT101" s="291">
        <f>IFERROR(SUM($V98:BT98)/$J98,0)</f>
        <v>0</v>
      </c>
      <c r="BU101" s="291">
        <f>IFERROR(SUM($V98:BU98)/$J98,0)</f>
        <v>0</v>
      </c>
      <c r="BV101" s="291">
        <f>IFERROR(SUM($V98:BV98)/$J98,0)</f>
        <v>0</v>
      </c>
      <c r="BW101" s="291">
        <f>IFERROR(SUM($V98:BW98)/$J98,0)</f>
        <v>0</v>
      </c>
      <c r="BX101" s="291">
        <f>IFERROR(SUM($V98:BX98)/$J98,0)</f>
        <v>0</v>
      </c>
      <c r="BY101" s="291">
        <f>IFERROR(SUM($V98:BY98)/$J98,0)</f>
        <v>0</v>
      </c>
      <c r="BZ101" s="291">
        <f>IFERROR(SUM($V98:BZ98)/$J98,0)</f>
        <v>0</v>
      </c>
      <c r="CA101" s="291">
        <f>IFERROR(SUM($V98:CA98)/$J98,0)</f>
        <v>0</v>
      </c>
      <c r="CB101" s="291">
        <f>IFERROR(SUM($V98:CB98)/$J98,0)</f>
        <v>0</v>
      </c>
      <c r="CC101" s="291">
        <f>IFERROR(SUM($V98:CC98)/$J98,0)</f>
        <v>0</v>
      </c>
      <c r="CD101" s="291">
        <f>IFERROR(SUM($V98:CD98)/$J98,0)</f>
        <v>0</v>
      </c>
      <c r="CE101" s="291">
        <f>IFERROR(SUM($V98:CE98)/$J98,0)</f>
        <v>0</v>
      </c>
      <c r="CF101" s="291">
        <f>IFERROR(SUM($V98:CF98)/$J98,0)</f>
        <v>0</v>
      </c>
      <c r="CG101" s="291">
        <f>IFERROR(SUM($V98:CG98)/$J98,0)</f>
        <v>0</v>
      </c>
      <c r="CH101" s="291">
        <f>IFERROR(SUM($V98:CH98)/$J98,0)</f>
        <v>0</v>
      </c>
      <c r="CI101" s="291">
        <f>IFERROR(SUM($V98:CI98)/$J98,0)</f>
        <v>0</v>
      </c>
      <c r="CJ101" s="291">
        <f>IFERROR(SUM($V98:CJ98)/$J98,0)</f>
        <v>0</v>
      </c>
      <c r="CK101" s="291">
        <f>IFERROR(SUM($V98:CK98)/$J98,0)</f>
        <v>0</v>
      </c>
      <c r="CL101" s="291">
        <f>IFERROR(SUM($V98:CL98)/$J98,0)</f>
        <v>0</v>
      </c>
      <c r="CM101" s="291">
        <f>IFERROR(SUM($V98:CM98)/$J98,0)</f>
        <v>0</v>
      </c>
      <c r="CN101" s="291">
        <f>IFERROR(SUM($V98:CN98)/$J98,0)</f>
        <v>0</v>
      </c>
      <c r="CO101" s="291">
        <f>IFERROR(SUM($V98:CO98)/$J98,0)</f>
        <v>0</v>
      </c>
      <c r="CP101" s="291">
        <f>IFERROR(SUM($V98:CP98)/$J98,0)</f>
        <v>0</v>
      </c>
      <c r="CQ101" s="291">
        <f>IFERROR(SUM($V98:CQ98)/$J98,0)</f>
        <v>0</v>
      </c>
      <c r="CR101" s="291">
        <f>IFERROR(SUM($V98:CR98)/$J98,0)</f>
        <v>0</v>
      </c>
      <c r="CS101" s="291">
        <f>IFERROR(SUM($V98:CS98)/$J98,0)</f>
        <v>0</v>
      </c>
      <c r="CT101" s="291">
        <f>IFERROR(SUM($V98:CT98)/$J98,0)</f>
        <v>0</v>
      </c>
      <c r="CU101" s="291">
        <f>IFERROR(SUM($V98:CU98)/$J98,0)</f>
        <v>0</v>
      </c>
      <c r="CV101" s="291">
        <f>IFERROR(SUM($V98:CV98)/$J98,0)</f>
        <v>0</v>
      </c>
      <c r="CW101" s="291">
        <f>IFERROR(SUM($V98:CW98)/$J98,0)</f>
        <v>0</v>
      </c>
      <c r="CX101" s="291">
        <f>IFERROR(SUM($V98:CX98)/$J98,0)</f>
        <v>0</v>
      </c>
      <c r="CY101" s="291">
        <f>IFERROR(SUM($V98:CY98)/$J98,0)</f>
        <v>0</v>
      </c>
      <c r="CZ101" s="291">
        <f>IFERROR(SUM($V98:CZ98)/$J98,0)</f>
        <v>0</v>
      </c>
      <c r="DA101" s="291">
        <f>IFERROR(SUM($V98:DA98)/$J98,0)</f>
        <v>0</v>
      </c>
      <c r="DB101" s="291">
        <f>IFERROR(SUM($V98:DB98)/$J98,0)</f>
        <v>0</v>
      </c>
      <c r="DC101" s="291">
        <f>IFERROR(SUM($V98:DC98)/$J98,0)</f>
        <v>0</v>
      </c>
      <c r="DD101" s="291">
        <f>IFERROR(SUM($V98:DD98)/$J98,0)</f>
        <v>0</v>
      </c>
      <c r="DE101" s="291">
        <f>IFERROR(SUM($V98:DE98)/$J98,0)</f>
        <v>0</v>
      </c>
      <c r="DF101" s="291">
        <f>IFERROR(SUM($V98:DF98)/$J98,0)</f>
        <v>0</v>
      </c>
      <c r="DG101" s="291">
        <f>IFERROR(SUM($V98:DG98)/$J98,0)</f>
        <v>0</v>
      </c>
      <c r="DH101" s="291">
        <f>IFERROR(SUM($V98:DH98)/$J98,0)</f>
        <v>0</v>
      </c>
      <c r="DI101" s="291">
        <f>IFERROR(SUM($V98:DI98)/$J98,0)</f>
        <v>0</v>
      </c>
      <c r="DJ101" s="291">
        <f>IFERROR(SUM($V98:DJ98)/$J98,0)</f>
        <v>0</v>
      </c>
      <c r="DK101" s="291">
        <f>IFERROR(SUM($V98:DK98)/$J98,0)</f>
        <v>0</v>
      </c>
      <c r="DL101" s="291">
        <f>IFERROR(SUM($V98:DL98)/$J98,0)</f>
        <v>0</v>
      </c>
      <c r="DM101" s="291">
        <f>IFERROR(SUM($V98:DM98)/$J98,0)</f>
        <v>0</v>
      </c>
      <c r="DN101" s="291">
        <f>IFERROR(SUM($V98:DN98)/$J98,0)</f>
        <v>0</v>
      </c>
      <c r="DO101" s="291">
        <f>IFERROR(SUM($V98:DO98)/$J98,0)</f>
        <v>0</v>
      </c>
      <c r="DP101" s="291">
        <f>IFERROR(SUM($V98:DP98)/$J98,0)</f>
        <v>0</v>
      </c>
      <c r="DQ101" s="291">
        <f>IFERROR(SUM($V98:DQ98)/$J98,0)</f>
        <v>0</v>
      </c>
      <c r="DR101" s="291">
        <f>IFERROR(SUM($V98:DR98)/$J98,0)</f>
        <v>0</v>
      </c>
      <c r="DS101" s="291">
        <f>IFERROR(SUM($V98:DS98)/$J98,0)</f>
        <v>0</v>
      </c>
      <c r="DT101" s="291">
        <f>IFERROR(SUM($V98:DT98)/$J98,0)</f>
        <v>0</v>
      </c>
      <c r="DU101" s="291">
        <f>IFERROR(SUM($V98:DU98)/$J98,0)</f>
        <v>0</v>
      </c>
      <c r="DV101" s="291">
        <f>IFERROR(SUM($V98:DV98)/$J98,0)</f>
        <v>0</v>
      </c>
      <c r="DW101" s="291">
        <f>IFERROR(SUM($V98:DW98)/$J98,0)</f>
        <v>0</v>
      </c>
      <c r="DX101" s="291">
        <f>IFERROR(SUM($V98:DX98)/$J98,0)</f>
        <v>0</v>
      </c>
      <c r="DY101" s="291">
        <f>IFERROR(SUM($V98:DY98)/$J98,0)</f>
        <v>0</v>
      </c>
      <c r="DZ101" s="291">
        <f>IFERROR(SUM($V98:DZ98)/$J98,0)</f>
        <v>0</v>
      </c>
      <c r="EA101" s="291">
        <f>IFERROR(SUM($V98:EA98)/$J98,0)</f>
        <v>0</v>
      </c>
      <c r="EB101" s="291">
        <f>IFERROR(SUM($V98:EB98)/$J98,0)</f>
        <v>0</v>
      </c>
      <c r="EC101" s="291">
        <f>IFERROR(SUM($V98:EC98)/$J98,0)</f>
        <v>0</v>
      </c>
      <c r="ED101" s="292">
        <f>IFERROR(SUM($V98:ED98)/$J98,0)</f>
        <v>0</v>
      </c>
    </row>
    <row r="102" spans="2:134" ht="16.05" customHeight="1" thickBot="1" x14ac:dyDescent="0.3">
      <c r="B102" s="1044" t="str">
        <f>B101</f>
        <v/>
      </c>
      <c r="C102" s="289" t="str">
        <f t="shared" si="1578"/>
        <v/>
      </c>
      <c r="D102" s="289" t="str">
        <f t="shared" si="1575"/>
        <v/>
      </c>
      <c r="E102" s="289" t="str">
        <f t="shared" si="1575"/>
        <v/>
      </c>
      <c r="F102" s="240" t="s">
        <v>351</v>
      </c>
      <c r="G102" s="254" t="s">
        <v>355</v>
      </c>
      <c r="H102" s="993"/>
      <c r="I102" s="286"/>
      <c r="J102" s="989" t="s">
        <v>391</v>
      </c>
      <c r="K102" s="464"/>
      <c r="L102" s="298">
        <f>IFERROR(SUM($L100:L100)/SUM($L98:L98),0)</f>
        <v>0</v>
      </c>
      <c r="M102" s="294">
        <f>IFERROR(SUM($L100:M100)/SUM($L98:M98),0)</f>
        <v>0</v>
      </c>
      <c r="N102" s="294">
        <f>IFERROR(SUM($L100:N100)/SUM($L98:N98),0)</f>
        <v>0</v>
      </c>
      <c r="O102" s="294">
        <f>IFERROR(SUM($L100:O100)/SUM($L98:O98),0)</f>
        <v>0</v>
      </c>
      <c r="P102" s="294">
        <f>IFERROR(SUM($L100:P100)/SUM($L98:P98),0)</f>
        <v>0</v>
      </c>
      <c r="Q102" s="294">
        <f>IFERROR(SUM($L100:Q100)/SUM($L98:Q98),0)</f>
        <v>0</v>
      </c>
      <c r="R102" s="294">
        <f>IFERROR(SUM($L100:R100)/SUM($L98:R98),0)</f>
        <v>0</v>
      </c>
      <c r="S102" s="294">
        <f>IFERROR(SUM($L100:S100)/SUM($L98:S98),0)</f>
        <v>0</v>
      </c>
      <c r="T102" s="294">
        <f>IFERROR(SUM($L100:T100)/SUM($L98:T98),0)</f>
        <v>0</v>
      </c>
      <c r="U102" s="295">
        <f>IFERROR(SUM($L100:U100)/SUM($L98:U98),0)</f>
        <v>0</v>
      </c>
      <c r="V102" s="293">
        <f>IFERROR(SUM($V100:V100)/SUM($V98:V98),0)</f>
        <v>0</v>
      </c>
      <c r="W102" s="294">
        <f>IFERROR(SUM($V100:W100)/SUM($V98:W98),0)</f>
        <v>0</v>
      </c>
      <c r="X102" s="294">
        <f>IFERROR(SUM($V100:X100)/SUM($V98:X98),0)</f>
        <v>0</v>
      </c>
      <c r="Y102" s="294">
        <f>IFERROR(SUM($V100:Y100)/SUM($V98:Y98),0)</f>
        <v>0</v>
      </c>
      <c r="Z102" s="294">
        <f>IFERROR(SUM($V100:Z100)/SUM($V98:Z98),0)</f>
        <v>0</v>
      </c>
      <c r="AA102" s="294">
        <f>IFERROR(SUM($V100:AA100)/SUM($V98:AA98),0)</f>
        <v>0</v>
      </c>
      <c r="AB102" s="294">
        <f>IFERROR(SUM($V100:AB100)/SUM($V98:AB98),0)</f>
        <v>0</v>
      </c>
      <c r="AC102" s="294">
        <f>IFERROR(SUM($V100:AC100)/SUM($V98:AC98),0)</f>
        <v>0</v>
      </c>
      <c r="AD102" s="294">
        <f>IFERROR(SUM($V100:AD100)/SUM($V98:AD98),0)</f>
        <v>0</v>
      </c>
      <c r="AE102" s="294">
        <f>IFERROR(SUM($V100:AE100)/SUM($V98:AE98),0)</f>
        <v>0</v>
      </c>
      <c r="AF102" s="294">
        <f>IFERROR(SUM($V100:AF100)/SUM($V98:AF98),0)</f>
        <v>0</v>
      </c>
      <c r="AG102" s="294">
        <f>IFERROR(SUM($V100:AG100)/SUM($V98:AG98),0)</f>
        <v>0</v>
      </c>
      <c r="AH102" s="294">
        <f>IFERROR(SUM($V100:AH100)/SUM($V98:AH98),0)</f>
        <v>0</v>
      </c>
      <c r="AI102" s="294">
        <f>IFERROR(SUM($V100:AI100)/SUM($V98:AI98),0)</f>
        <v>0</v>
      </c>
      <c r="AJ102" s="294">
        <f>IFERROR(SUM($V100:AJ100)/SUM($V98:AJ98),0)</f>
        <v>0</v>
      </c>
      <c r="AK102" s="294">
        <f>IFERROR(SUM($V100:AK100)/SUM($V98:AK98),0)</f>
        <v>0</v>
      </c>
      <c r="AL102" s="294">
        <f>IFERROR(SUM($V100:AL100)/SUM($V98:AL98),0)</f>
        <v>0</v>
      </c>
      <c r="AM102" s="294">
        <f>IFERROR(SUM($V100:AM100)/SUM($V98:AM98),0)</f>
        <v>0</v>
      </c>
      <c r="AN102" s="294">
        <f>IFERROR(SUM($V100:AN100)/SUM($V98:AN98),0)</f>
        <v>0</v>
      </c>
      <c r="AO102" s="294">
        <f>IFERROR(SUM($V100:AO100)/SUM($V98:AO98),0)</f>
        <v>0</v>
      </c>
      <c r="AP102" s="294">
        <f>IFERROR(SUM($V100:AP100)/SUM($V98:AP98),0)</f>
        <v>0</v>
      </c>
      <c r="AQ102" s="294">
        <f>IFERROR(SUM($V100:AQ100)/SUM($V98:AQ98),0)</f>
        <v>0</v>
      </c>
      <c r="AR102" s="294">
        <f>IFERROR(SUM($V100:AR100)/SUM($V98:AR98),0)</f>
        <v>0</v>
      </c>
      <c r="AS102" s="294">
        <f>IFERROR(SUM($V100:AS100)/SUM($V98:AS98),0)</f>
        <v>0</v>
      </c>
      <c r="AT102" s="294">
        <f>IFERROR(SUM($V100:AT100)/SUM($V98:AT98),0)</f>
        <v>0</v>
      </c>
      <c r="AU102" s="294">
        <f>IFERROR(SUM($V100:AU100)/SUM($V98:AU98),0)</f>
        <v>0</v>
      </c>
      <c r="AV102" s="294">
        <f>IFERROR(SUM($V100:AV100)/SUM($V98:AV98),0)</f>
        <v>0</v>
      </c>
      <c r="AW102" s="294">
        <f>IFERROR(SUM($V100:AW100)/SUM($V98:AW98),0)</f>
        <v>0</v>
      </c>
      <c r="AX102" s="294">
        <f>IFERROR(SUM($V100:AX100)/SUM($V98:AX98),0)</f>
        <v>0</v>
      </c>
      <c r="AY102" s="294">
        <f>IFERROR(SUM($V100:AY100)/SUM($V98:AY98),0)</f>
        <v>0</v>
      </c>
      <c r="AZ102" s="294">
        <f>IFERROR(SUM($V100:AZ100)/SUM($V98:AZ98),0)</f>
        <v>0</v>
      </c>
      <c r="BA102" s="294">
        <f>IFERROR(SUM($V100:BA100)/SUM($V98:BA98),0)</f>
        <v>0</v>
      </c>
      <c r="BB102" s="294">
        <f>IFERROR(SUM($V100:BB100)/SUM($V98:BB98),0)</f>
        <v>0</v>
      </c>
      <c r="BC102" s="294">
        <f>IFERROR(SUM($V100:BC100)/SUM($V98:BC98),0)</f>
        <v>0</v>
      </c>
      <c r="BD102" s="294">
        <f>IFERROR(SUM($V100:BD100)/SUM($V98:BD98),0)</f>
        <v>0</v>
      </c>
      <c r="BE102" s="294">
        <f>IFERROR(SUM($V100:BE100)/SUM($V98:BE98),0)</f>
        <v>0</v>
      </c>
      <c r="BF102" s="294">
        <f>IFERROR(SUM($V100:BF100)/SUM($V98:BF98),0)</f>
        <v>0</v>
      </c>
      <c r="BG102" s="294">
        <f>IFERROR(SUM($V100:BG100)/SUM($V98:BG98),0)</f>
        <v>0</v>
      </c>
      <c r="BH102" s="294">
        <f>IFERROR(SUM($V100:BH100)/SUM($V98:BH98),0)</f>
        <v>0</v>
      </c>
      <c r="BI102" s="294">
        <f>IFERROR(SUM($V100:BI100)/SUM($V98:BI98),0)</f>
        <v>0</v>
      </c>
      <c r="BJ102" s="294">
        <f>IFERROR(SUM($V100:BJ100)/SUM($V98:BJ98),0)</f>
        <v>0</v>
      </c>
      <c r="BK102" s="294">
        <f>IFERROR(SUM($V100:BK100)/SUM($V98:BK98),0)</f>
        <v>0</v>
      </c>
      <c r="BL102" s="294">
        <f>IFERROR(SUM($V100:BL100)/SUM($V98:BL98),0)</f>
        <v>0</v>
      </c>
      <c r="BM102" s="294">
        <f>IFERROR(SUM($V100:BM100)/SUM($V98:BM98),0)</f>
        <v>0</v>
      </c>
      <c r="BN102" s="294">
        <f>IFERROR(SUM($V100:BN100)/SUM($V98:BN98),0)</f>
        <v>0</v>
      </c>
      <c r="BO102" s="294">
        <f>IFERROR(SUM($V100:BO100)/SUM($V98:BO98),0)</f>
        <v>0</v>
      </c>
      <c r="BP102" s="294">
        <f>IFERROR(SUM($V100:BP100)/SUM($V98:BP98),0)</f>
        <v>0</v>
      </c>
      <c r="BQ102" s="294">
        <f>IFERROR(SUM($V100:BQ100)/SUM($V98:BQ98),0)</f>
        <v>0</v>
      </c>
      <c r="BR102" s="294">
        <f>IFERROR(SUM($V100:BR100)/SUM($V98:BR98),0)</f>
        <v>0</v>
      </c>
      <c r="BS102" s="294">
        <f>IFERROR(SUM($V100:BS100)/SUM($V98:BS98),0)</f>
        <v>0</v>
      </c>
      <c r="BT102" s="294">
        <f>IFERROR(SUM($V100:BT100)/SUM($V98:BT98),0)</f>
        <v>0</v>
      </c>
      <c r="BU102" s="294">
        <f>IFERROR(SUM($V100:BU100)/SUM($V98:BU98),0)</f>
        <v>0</v>
      </c>
      <c r="BV102" s="294">
        <f>IFERROR(SUM($V100:BV100)/SUM($V98:BV98),0)</f>
        <v>0</v>
      </c>
      <c r="BW102" s="294">
        <f>IFERROR(SUM($V100:BW100)/SUM($V98:BW98),0)</f>
        <v>0</v>
      </c>
      <c r="BX102" s="294">
        <f>IFERROR(SUM($V100:BX100)/SUM($V98:BX98),0)</f>
        <v>0</v>
      </c>
      <c r="BY102" s="294">
        <f>IFERROR(SUM($V100:BY100)/SUM($V98:BY98),0)</f>
        <v>0</v>
      </c>
      <c r="BZ102" s="294">
        <f>IFERROR(SUM($V100:BZ100)/SUM($V98:BZ98),0)</f>
        <v>0</v>
      </c>
      <c r="CA102" s="294">
        <f>IFERROR(SUM($V100:CA100)/SUM($V98:CA98),0)</f>
        <v>0</v>
      </c>
      <c r="CB102" s="294">
        <f>IFERROR(SUM($V100:CB100)/SUM($V98:CB98),0)</f>
        <v>0</v>
      </c>
      <c r="CC102" s="294">
        <f>IFERROR(SUM($V100:CC100)/SUM($V98:CC98),0)</f>
        <v>0</v>
      </c>
      <c r="CD102" s="294">
        <f>IFERROR(SUM($V100:CD100)/SUM($V98:CD98),0)</f>
        <v>0</v>
      </c>
      <c r="CE102" s="294">
        <f>IFERROR(SUM($V100:CE100)/SUM($V98:CE98),0)</f>
        <v>0</v>
      </c>
      <c r="CF102" s="294">
        <f>IFERROR(SUM($V100:CF100)/SUM($V98:CF98),0)</f>
        <v>0</v>
      </c>
      <c r="CG102" s="294">
        <f>IFERROR(SUM($V100:CG100)/SUM($V98:CG98),0)</f>
        <v>0</v>
      </c>
      <c r="CH102" s="294">
        <f>IFERROR(SUM($V100:CH100)/SUM($V98:CH98),0)</f>
        <v>0</v>
      </c>
      <c r="CI102" s="294">
        <f>IFERROR(SUM($V100:CI100)/SUM($V98:CI98),0)</f>
        <v>0</v>
      </c>
      <c r="CJ102" s="294">
        <f>IFERROR(SUM($V100:CJ100)/SUM($V98:CJ98),0)</f>
        <v>0</v>
      </c>
      <c r="CK102" s="294">
        <f>IFERROR(SUM($V100:CK100)/SUM($V98:CK98),0)</f>
        <v>0</v>
      </c>
      <c r="CL102" s="294">
        <f>IFERROR(SUM($V100:CL100)/SUM($V98:CL98),0)</f>
        <v>0</v>
      </c>
      <c r="CM102" s="294">
        <f>IFERROR(SUM($V100:CM100)/SUM($V98:CM98),0)</f>
        <v>0</v>
      </c>
      <c r="CN102" s="294">
        <f>IFERROR(SUM($V100:CN100)/SUM($V98:CN98),0)</f>
        <v>0</v>
      </c>
      <c r="CO102" s="294">
        <f>IFERROR(SUM($V100:CO100)/SUM($V98:CO98),0)</f>
        <v>0</v>
      </c>
      <c r="CP102" s="294">
        <f>IFERROR(SUM($V100:CP100)/SUM($V98:CP98),0)</f>
        <v>0</v>
      </c>
      <c r="CQ102" s="294">
        <f>IFERROR(SUM($V100:CQ100)/SUM($V98:CQ98),0)</f>
        <v>0</v>
      </c>
      <c r="CR102" s="294">
        <f>IFERROR(SUM($V100:CR100)/SUM($V98:CR98),0)</f>
        <v>0</v>
      </c>
      <c r="CS102" s="294">
        <f>IFERROR(SUM($V100:CS100)/SUM($V98:CS98),0)</f>
        <v>0</v>
      </c>
      <c r="CT102" s="294">
        <f>IFERROR(SUM($V100:CT100)/SUM($V98:CT98),0)</f>
        <v>0</v>
      </c>
      <c r="CU102" s="294">
        <f>IFERROR(SUM($V100:CU100)/SUM($V98:CU98),0)</f>
        <v>0</v>
      </c>
      <c r="CV102" s="294">
        <f>IFERROR(SUM($V100:CV100)/SUM($V98:CV98),0)</f>
        <v>0</v>
      </c>
      <c r="CW102" s="294">
        <f>IFERROR(SUM($V100:CW100)/SUM($V98:CW98),0)</f>
        <v>0</v>
      </c>
      <c r="CX102" s="294">
        <f>IFERROR(SUM($V100:CX100)/SUM($V98:CX98),0)</f>
        <v>0</v>
      </c>
      <c r="CY102" s="294">
        <f>IFERROR(SUM($V100:CY100)/SUM($V98:CY98),0)</f>
        <v>0</v>
      </c>
      <c r="CZ102" s="294">
        <f>IFERROR(SUM($V100:CZ100)/SUM($V98:CZ98),0)</f>
        <v>0</v>
      </c>
      <c r="DA102" s="294">
        <f>IFERROR(SUM($V100:DA100)/SUM($V98:DA98),0)</f>
        <v>0</v>
      </c>
      <c r="DB102" s="294">
        <f>IFERROR(SUM($V100:DB100)/SUM($V98:DB98),0)</f>
        <v>0</v>
      </c>
      <c r="DC102" s="294">
        <f>IFERROR(SUM($V100:DC100)/SUM($V98:DC98),0)</f>
        <v>0</v>
      </c>
      <c r="DD102" s="294">
        <f>IFERROR(SUM($V100:DD100)/SUM($V98:DD98),0)</f>
        <v>0</v>
      </c>
      <c r="DE102" s="294">
        <f>IFERROR(SUM($V100:DE100)/SUM($V98:DE98),0)</f>
        <v>0</v>
      </c>
      <c r="DF102" s="294">
        <f>IFERROR(SUM($V100:DF100)/SUM($V98:DF98),0)</f>
        <v>0</v>
      </c>
      <c r="DG102" s="294">
        <f>IFERROR(SUM($V100:DG100)/SUM($V98:DG98),0)</f>
        <v>0</v>
      </c>
      <c r="DH102" s="294">
        <f>IFERROR(SUM($V100:DH100)/SUM($V98:DH98),0)</f>
        <v>0</v>
      </c>
      <c r="DI102" s="294">
        <f>IFERROR(SUM($V100:DI100)/SUM($V98:DI98),0)</f>
        <v>0</v>
      </c>
      <c r="DJ102" s="294">
        <f>IFERROR(SUM($V100:DJ100)/SUM($V98:DJ98),0)</f>
        <v>0</v>
      </c>
      <c r="DK102" s="294">
        <f>IFERROR(SUM($V100:DK100)/SUM($V98:DK98),0)</f>
        <v>0</v>
      </c>
      <c r="DL102" s="294">
        <f>IFERROR(SUM($V100:DL100)/SUM($V98:DL98),0)</f>
        <v>0</v>
      </c>
      <c r="DM102" s="294">
        <f>IFERROR(SUM($V100:DM100)/SUM($V98:DM98),0)</f>
        <v>0</v>
      </c>
      <c r="DN102" s="294">
        <f>IFERROR(SUM($V100:DN100)/SUM($V98:DN98),0)</f>
        <v>0</v>
      </c>
      <c r="DO102" s="294">
        <f>IFERROR(SUM($V100:DO100)/SUM($V98:DO98),0)</f>
        <v>0</v>
      </c>
      <c r="DP102" s="294">
        <f>IFERROR(SUM($V100:DP100)/SUM($V98:DP98),0)</f>
        <v>0</v>
      </c>
      <c r="DQ102" s="294">
        <f>IFERROR(SUM($V100:DQ100)/SUM($V98:DQ98),0)</f>
        <v>0</v>
      </c>
      <c r="DR102" s="294">
        <f>IFERROR(SUM($V100:DR100)/SUM($V98:DR98),0)</f>
        <v>0</v>
      </c>
      <c r="DS102" s="294">
        <f>IFERROR(SUM($V100:DS100)/SUM($V98:DS98),0)</f>
        <v>0</v>
      </c>
      <c r="DT102" s="294">
        <f>IFERROR(SUM($V100:DT100)/SUM($V98:DT98),0)</f>
        <v>0</v>
      </c>
      <c r="DU102" s="294">
        <f>IFERROR(SUM($V100:DU100)/SUM($V98:DU98),0)</f>
        <v>0</v>
      </c>
      <c r="DV102" s="294">
        <f>IFERROR(SUM($V100:DV100)/SUM($V98:DV98),0)</f>
        <v>0</v>
      </c>
      <c r="DW102" s="294">
        <f>IFERROR(SUM($V100:DW100)/SUM($V98:DW98),0)</f>
        <v>0</v>
      </c>
      <c r="DX102" s="294">
        <f>IFERROR(SUM($V100:DX100)/SUM($V98:DX98),0)</f>
        <v>0</v>
      </c>
      <c r="DY102" s="294">
        <f>IFERROR(SUM($V100:DY100)/SUM($V98:DY98),0)</f>
        <v>0</v>
      </c>
      <c r="DZ102" s="294">
        <f>IFERROR(SUM($V100:DZ100)/SUM($V98:DZ98),0)</f>
        <v>0</v>
      </c>
      <c r="EA102" s="294">
        <f>IFERROR(SUM($V100:EA100)/SUM($V98:EA98),0)</f>
        <v>0</v>
      </c>
      <c r="EB102" s="294">
        <f>IFERROR(SUM($V100:EB100)/SUM($V98:EB98),0)</f>
        <v>0</v>
      </c>
      <c r="EC102" s="294">
        <f>IFERROR(SUM($V100:EC100)/SUM($V98:EC98),0)</f>
        <v>0</v>
      </c>
      <c r="ED102" s="295">
        <f>IFERROR(SUM($V100:ED100)/SUM($V98:ED98),0)</f>
        <v>0</v>
      </c>
    </row>
    <row r="103" spans="2:134" ht="16.05" customHeight="1" x14ac:dyDescent="0.25">
      <c r="B103" s="1042" t="str">
        <f>'B2-规划信息'!AL34</f>
        <v/>
      </c>
      <c r="C103" s="288" t="str">
        <f>IF($B103="","",$B$62)</f>
        <v/>
      </c>
      <c r="D103" s="288" t="str">
        <f>IF($B103="","",VLOOKUP($B103,'B2-规划信息'!$W$28:$Y$47,2,0))</f>
        <v/>
      </c>
      <c r="E103" s="288" t="str">
        <f>IF($B103="","",VLOOKUP($B103,'B2-规划信息'!$W$28:$Y$47,3,0))</f>
        <v/>
      </c>
      <c r="F103" s="239" t="str">
        <f>"签约"&amp;IF(D103="车位","个数","面积")</f>
        <v>签约面积</v>
      </c>
      <c r="G103" s="253" t="s">
        <v>352</v>
      </c>
      <c r="H103" s="991">
        <f>SUMIFS('B4-1销售回款【输入】'!L$4:L$123,'B4-1销售回款【输入】'!$C$4:$C$123,$C103,'B4-1销售回款【输入】'!$D$4:$D$123,$D103,'B4-1销售回款【输入】'!$E$4:$E$123,$E103,'B4-1销售回款【输入】'!$J$4:$J$123,$F103)</f>
        <v>0</v>
      </c>
      <c r="I103" s="278">
        <f>J103-H103</f>
        <v>0</v>
      </c>
      <c r="J103" s="984">
        <f>SUM(V103:ED103)</f>
        <v>0</v>
      </c>
      <c r="K103" s="459">
        <f ca="1">SUM(OFFSET(V103,,,1,MATCH('B1-基本信息'!$C$12,$V$3:$ED$3,1)))</f>
        <v>0</v>
      </c>
      <c r="L103" s="279">
        <f>SUMIF($V$1:$ED$1,L$3,$V103:$ED103)</f>
        <v>0</v>
      </c>
      <c r="M103" s="278">
        <f t="shared" ref="M103:U104" si="1702">SUMIF($V$1:$ED$1,M$3,$V103:$ED103)</f>
        <v>0</v>
      </c>
      <c r="N103" s="278">
        <f t="shared" si="1702"/>
        <v>0</v>
      </c>
      <c r="O103" s="278">
        <f t="shared" si="1702"/>
        <v>0</v>
      </c>
      <c r="P103" s="278">
        <f t="shared" si="1702"/>
        <v>0</v>
      </c>
      <c r="Q103" s="278">
        <f t="shared" si="1702"/>
        <v>0</v>
      </c>
      <c r="R103" s="278">
        <f t="shared" si="1702"/>
        <v>0</v>
      </c>
      <c r="S103" s="278">
        <f t="shared" si="1702"/>
        <v>0</v>
      </c>
      <c r="T103" s="278">
        <f t="shared" si="1702"/>
        <v>0</v>
      </c>
      <c r="U103" s="280">
        <f t="shared" si="1702"/>
        <v>0</v>
      </c>
      <c r="V103" s="281">
        <f>SUMIFS('B4-1销售回款【输入】'!Y$4:Y$123,'B4-1销售回款【输入】'!$C$4:$C$123,$C103,'B4-1销售回款【输入】'!$D$4:$D$123,$D103,'B4-1销售回款【输入】'!$E$4:$E$123,$E103,'B4-1销售回款【输入】'!$J$4:$J$123,$F103)</f>
        <v>0</v>
      </c>
      <c r="W103" s="278">
        <f>SUMIFS('B4-1销售回款【输入】'!Z$4:Z$123,'B4-1销售回款【输入】'!$C$4:$C$123,$C103,'B4-1销售回款【输入】'!$D$4:$D$123,$D103,'B4-1销售回款【输入】'!$E$4:$E$123,$E103,'B4-1销售回款【输入】'!$J$4:$J$123,$F103)</f>
        <v>0</v>
      </c>
      <c r="X103" s="278">
        <f>SUMIFS('B4-1销售回款【输入】'!AA$4:AA$123,'B4-1销售回款【输入】'!$C$4:$C$123,$C103,'B4-1销售回款【输入】'!$D$4:$D$123,$D103,'B4-1销售回款【输入】'!$E$4:$E$123,$E103,'B4-1销售回款【输入】'!$J$4:$J$123,$F103)</f>
        <v>0</v>
      </c>
      <c r="Y103" s="278">
        <f>SUMIFS('B4-1销售回款【输入】'!AB$4:AB$123,'B4-1销售回款【输入】'!$C$4:$C$123,$C103,'B4-1销售回款【输入】'!$D$4:$D$123,$D103,'B4-1销售回款【输入】'!$E$4:$E$123,$E103,'B4-1销售回款【输入】'!$J$4:$J$123,$F103)</f>
        <v>0</v>
      </c>
      <c r="Z103" s="278">
        <f>SUMIFS('B4-1销售回款【输入】'!AC$4:AC$123,'B4-1销售回款【输入】'!$C$4:$C$123,$C103,'B4-1销售回款【输入】'!$D$4:$D$123,$D103,'B4-1销售回款【输入】'!$E$4:$E$123,$E103,'B4-1销售回款【输入】'!$J$4:$J$123,$F103)</f>
        <v>0</v>
      </c>
      <c r="AA103" s="278">
        <f>SUMIFS('B4-1销售回款【输入】'!AD$4:AD$123,'B4-1销售回款【输入】'!$C$4:$C$123,$C103,'B4-1销售回款【输入】'!$D$4:$D$123,$D103,'B4-1销售回款【输入】'!$E$4:$E$123,$E103,'B4-1销售回款【输入】'!$J$4:$J$123,$F103)</f>
        <v>0</v>
      </c>
      <c r="AB103" s="278">
        <f>SUMIFS('B4-1销售回款【输入】'!AE$4:AE$123,'B4-1销售回款【输入】'!$C$4:$C$123,$C103,'B4-1销售回款【输入】'!$D$4:$D$123,$D103,'B4-1销售回款【输入】'!$E$4:$E$123,$E103,'B4-1销售回款【输入】'!$J$4:$J$123,$F103)</f>
        <v>0</v>
      </c>
      <c r="AC103" s="278">
        <f>SUMIFS('B4-1销售回款【输入】'!AF$4:AF$123,'B4-1销售回款【输入】'!$C$4:$C$123,$C103,'B4-1销售回款【输入】'!$D$4:$D$123,$D103,'B4-1销售回款【输入】'!$E$4:$E$123,$E103,'B4-1销售回款【输入】'!$J$4:$J$123,$F103)</f>
        <v>0</v>
      </c>
      <c r="AD103" s="278">
        <f>SUMIFS('B4-1销售回款【输入】'!AG$4:AG$123,'B4-1销售回款【输入】'!$C$4:$C$123,$C103,'B4-1销售回款【输入】'!$D$4:$D$123,$D103,'B4-1销售回款【输入】'!$E$4:$E$123,$E103,'B4-1销售回款【输入】'!$J$4:$J$123,$F103)</f>
        <v>0</v>
      </c>
      <c r="AE103" s="278">
        <f>SUMIFS('B4-1销售回款【输入】'!AH$4:AH$123,'B4-1销售回款【输入】'!$C$4:$C$123,$C103,'B4-1销售回款【输入】'!$D$4:$D$123,$D103,'B4-1销售回款【输入】'!$E$4:$E$123,$E103,'B4-1销售回款【输入】'!$J$4:$J$123,$F103)</f>
        <v>0</v>
      </c>
      <c r="AF103" s="278">
        <f>SUMIFS('B4-1销售回款【输入】'!AI$4:AI$123,'B4-1销售回款【输入】'!$C$4:$C$123,$C103,'B4-1销售回款【输入】'!$D$4:$D$123,$D103,'B4-1销售回款【输入】'!$E$4:$E$123,$E103,'B4-1销售回款【输入】'!$J$4:$J$123,$F103)</f>
        <v>0</v>
      </c>
      <c r="AG103" s="278">
        <f>SUMIFS('B4-1销售回款【输入】'!AJ$4:AJ$123,'B4-1销售回款【输入】'!$C$4:$C$123,$C103,'B4-1销售回款【输入】'!$D$4:$D$123,$D103,'B4-1销售回款【输入】'!$E$4:$E$123,$E103,'B4-1销售回款【输入】'!$J$4:$J$123,$F103)</f>
        <v>0</v>
      </c>
      <c r="AH103" s="278">
        <f>SUMIFS('B4-1销售回款【输入】'!AK$4:AK$123,'B4-1销售回款【输入】'!$C$4:$C$123,$C103,'B4-1销售回款【输入】'!$D$4:$D$123,$D103,'B4-1销售回款【输入】'!$E$4:$E$123,$E103,'B4-1销售回款【输入】'!$J$4:$J$123,$F103)</f>
        <v>0</v>
      </c>
      <c r="AI103" s="278">
        <f>SUMIFS('B4-1销售回款【输入】'!AL$4:AL$123,'B4-1销售回款【输入】'!$C$4:$C$123,$C103,'B4-1销售回款【输入】'!$D$4:$D$123,$D103,'B4-1销售回款【输入】'!$E$4:$E$123,$E103,'B4-1销售回款【输入】'!$J$4:$J$123,$F103)</f>
        <v>0</v>
      </c>
      <c r="AJ103" s="278">
        <f>SUMIFS('B4-1销售回款【输入】'!AM$4:AM$123,'B4-1销售回款【输入】'!$C$4:$C$123,$C103,'B4-1销售回款【输入】'!$D$4:$D$123,$D103,'B4-1销售回款【输入】'!$E$4:$E$123,$E103,'B4-1销售回款【输入】'!$J$4:$J$123,$F103)</f>
        <v>0</v>
      </c>
      <c r="AK103" s="278">
        <f>SUMIFS('B4-1销售回款【输入】'!AN$4:AN$123,'B4-1销售回款【输入】'!$C$4:$C$123,$C103,'B4-1销售回款【输入】'!$D$4:$D$123,$D103,'B4-1销售回款【输入】'!$E$4:$E$123,$E103,'B4-1销售回款【输入】'!$J$4:$J$123,$F103)</f>
        <v>0</v>
      </c>
      <c r="AL103" s="278">
        <f>SUMIFS('B4-1销售回款【输入】'!AO$4:AO$123,'B4-1销售回款【输入】'!$C$4:$C$123,$C103,'B4-1销售回款【输入】'!$D$4:$D$123,$D103,'B4-1销售回款【输入】'!$E$4:$E$123,$E103,'B4-1销售回款【输入】'!$J$4:$J$123,$F103)</f>
        <v>0</v>
      </c>
      <c r="AM103" s="278">
        <f>SUMIFS('B4-1销售回款【输入】'!AP$4:AP$123,'B4-1销售回款【输入】'!$C$4:$C$123,$C103,'B4-1销售回款【输入】'!$D$4:$D$123,$D103,'B4-1销售回款【输入】'!$E$4:$E$123,$E103,'B4-1销售回款【输入】'!$J$4:$J$123,$F103)</f>
        <v>0</v>
      </c>
      <c r="AN103" s="278">
        <f>SUMIFS('B4-1销售回款【输入】'!AQ$4:AQ$123,'B4-1销售回款【输入】'!$C$4:$C$123,$C103,'B4-1销售回款【输入】'!$D$4:$D$123,$D103,'B4-1销售回款【输入】'!$E$4:$E$123,$E103,'B4-1销售回款【输入】'!$J$4:$J$123,$F103)</f>
        <v>0</v>
      </c>
      <c r="AO103" s="278">
        <f>SUMIFS('B4-1销售回款【输入】'!AR$4:AR$123,'B4-1销售回款【输入】'!$C$4:$C$123,$C103,'B4-1销售回款【输入】'!$D$4:$D$123,$D103,'B4-1销售回款【输入】'!$E$4:$E$123,$E103,'B4-1销售回款【输入】'!$J$4:$J$123,$F103)</f>
        <v>0</v>
      </c>
      <c r="AP103" s="278">
        <f>SUMIFS('B4-1销售回款【输入】'!AS$4:AS$123,'B4-1销售回款【输入】'!$C$4:$C$123,$C103,'B4-1销售回款【输入】'!$D$4:$D$123,$D103,'B4-1销售回款【输入】'!$E$4:$E$123,$E103,'B4-1销售回款【输入】'!$J$4:$J$123,$F103)</f>
        <v>0</v>
      </c>
      <c r="AQ103" s="278">
        <f>SUMIFS('B4-1销售回款【输入】'!AT$4:AT$123,'B4-1销售回款【输入】'!$C$4:$C$123,$C103,'B4-1销售回款【输入】'!$D$4:$D$123,$D103,'B4-1销售回款【输入】'!$E$4:$E$123,$E103,'B4-1销售回款【输入】'!$J$4:$J$123,$F103)</f>
        <v>0</v>
      </c>
      <c r="AR103" s="278">
        <f>SUMIFS('B4-1销售回款【输入】'!AU$4:AU$123,'B4-1销售回款【输入】'!$C$4:$C$123,$C103,'B4-1销售回款【输入】'!$D$4:$D$123,$D103,'B4-1销售回款【输入】'!$E$4:$E$123,$E103,'B4-1销售回款【输入】'!$J$4:$J$123,$F103)</f>
        <v>0</v>
      </c>
      <c r="AS103" s="278">
        <f>SUMIFS('B4-1销售回款【输入】'!AV$4:AV$123,'B4-1销售回款【输入】'!$C$4:$C$123,$C103,'B4-1销售回款【输入】'!$D$4:$D$123,$D103,'B4-1销售回款【输入】'!$E$4:$E$123,$E103,'B4-1销售回款【输入】'!$J$4:$J$123,$F103)</f>
        <v>0</v>
      </c>
      <c r="AT103" s="278">
        <f>SUMIFS('B4-1销售回款【输入】'!AW$4:AW$123,'B4-1销售回款【输入】'!$C$4:$C$123,$C103,'B4-1销售回款【输入】'!$D$4:$D$123,$D103,'B4-1销售回款【输入】'!$E$4:$E$123,$E103,'B4-1销售回款【输入】'!$J$4:$J$123,$F103)</f>
        <v>0</v>
      </c>
      <c r="AU103" s="278">
        <f>SUMIFS('B4-1销售回款【输入】'!AX$4:AX$123,'B4-1销售回款【输入】'!$C$4:$C$123,$C103,'B4-1销售回款【输入】'!$D$4:$D$123,$D103,'B4-1销售回款【输入】'!$E$4:$E$123,$E103,'B4-1销售回款【输入】'!$J$4:$J$123,$F103)</f>
        <v>0</v>
      </c>
      <c r="AV103" s="278">
        <f>SUMIFS('B4-1销售回款【输入】'!AY$4:AY$123,'B4-1销售回款【输入】'!$C$4:$C$123,$C103,'B4-1销售回款【输入】'!$D$4:$D$123,$D103,'B4-1销售回款【输入】'!$E$4:$E$123,$E103,'B4-1销售回款【输入】'!$J$4:$J$123,$F103)</f>
        <v>0</v>
      </c>
      <c r="AW103" s="278">
        <f>SUMIFS('B4-1销售回款【输入】'!AZ$4:AZ$123,'B4-1销售回款【输入】'!$C$4:$C$123,$C103,'B4-1销售回款【输入】'!$D$4:$D$123,$D103,'B4-1销售回款【输入】'!$E$4:$E$123,$E103,'B4-1销售回款【输入】'!$J$4:$J$123,$F103)</f>
        <v>0</v>
      </c>
      <c r="AX103" s="278">
        <f>SUMIFS('B4-1销售回款【输入】'!BA$4:BA$123,'B4-1销售回款【输入】'!$C$4:$C$123,$C103,'B4-1销售回款【输入】'!$D$4:$D$123,$D103,'B4-1销售回款【输入】'!$E$4:$E$123,$E103,'B4-1销售回款【输入】'!$J$4:$J$123,$F103)</f>
        <v>0</v>
      </c>
      <c r="AY103" s="278">
        <f>SUMIFS('B4-1销售回款【输入】'!BB$4:BB$123,'B4-1销售回款【输入】'!$C$4:$C$123,$C103,'B4-1销售回款【输入】'!$D$4:$D$123,$D103,'B4-1销售回款【输入】'!$E$4:$E$123,$E103,'B4-1销售回款【输入】'!$J$4:$J$123,$F103)</f>
        <v>0</v>
      </c>
      <c r="AZ103" s="278">
        <f>SUMIFS('B4-1销售回款【输入】'!BC$4:BC$123,'B4-1销售回款【输入】'!$C$4:$C$123,$C103,'B4-1销售回款【输入】'!$D$4:$D$123,$D103,'B4-1销售回款【输入】'!$E$4:$E$123,$E103,'B4-1销售回款【输入】'!$J$4:$J$123,$F103)</f>
        <v>0</v>
      </c>
      <c r="BA103" s="278">
        <f>SUMIFS('B4-1销售回款【输入】'!BD$4:BD$123,'B4-1销售回款【输入】'!$C$4:$C$123,$C103,'B4-1销售回款【输入】'!$D$4:$D$123,$D103,'B4-1销售回款【输入】'!$E$4:$E$123,$E103,'B4-1销售回款【输入】'!$J$4:$J$123,$F103)</f>
        <v>0</v>
      </c>
      <c r="BB103" s="278">
        <f>SUMIFS('B4-1销售回款【输入】'!BE$4:BE$123,'B4-1销售回款【输入】'!$C$4:$C$123,$C103,'B4-1销售回款【输入】'!$D$4:$D$123,$D103,'B4-1销售回款【输入】'!$E$4:$E$123,$E103,'B4-1销售回款【输入】'!$J$4:$J$123,$F103)</f>
        <v>0</v>
      </c>
      <c r="BC103" s="278">
        <f>SUMIFS('B4-1销售回款【输入】'!BF$4:BF$123,'B4-1销售回款【输入】'!$C$4:$C$123,$C103,'B4-1销售回款【输入】'!$D$4:$D$123,$D103,'B4-1销售回款【输入】'!$E$4:$E$123,$E103,'B4-1销售回款【输入】'!$J$4:$J$123,$F103)</f>
        <v>0</v>
      </c>
      <c r="BD103" s="278">
        <f>SUMIFS('B4-1销售回款【输入】'!BG$4:BG$123,'B4-1销售回款【输入】'!$C$4:$C$123,$C103,'B4-1销售回款【输入】'!$D$4:$D$123,$D103,'B4-1销售回款【输入】'!$E$4:$E$123,$E103,'B4-1销售回款【输入】'!$J$4:$J$123,$F103)</f>
        <v>0</v>
      </c>
      <c r="BE103" s="278">
        <f>SUMIFS('B4-1销售回款【输入】'!BH$4:BH$123,'B4-1销售回款【输入】'!$C$4:$C$123,$C103,'B4-1销售回款【输入】'!$D$4:$D$123,$D103,'B4-1销售回款【输入】'!$E$4:$E$123,$E103,'B4-1销售回款【输入】'!$J$4:$J$123,$F103)</f>
        <v>0</v>
      </c>
      <c r="BF103" s="278">
        <f>SUMIFS('B4-1销售回款【输入】'!BI$4:BI$123,'B4-1销售回款【输入】'!$C$4:$C$123,$C103,'B4-1销售回款【输入】'!$D$4:$D$123,$D103,'B4-1销售回款【输入】'!$E$4:$E$123,$E103,'B4-1销售回款【输入】'!$J$4:$J$123,$F103)</f>
        <v>0</v>
      </c>
      <c r="BG103" s="278">
        <f>SUMIFS('B4-1销售回款【输入】'!BJ$4:BJ$123,'B4-1销售回款【输入】'!$C$4:$C$123,$C103,'B4-1销售回款【输入】'!$D$4:$D$123,$D103,'B4-1销售回款【输入】'!$E$4:$E$123,$E103,'B4-1销售回款【输入】'!$J$4:$J$123,$F103)</f>
        <v>0</v>
      </c>
      <c r="BH103" s="278">
        <f>SUMIFS('B4-1销售回款【输入】'!BK$4:BK$123,'B4-1销售回款【输入】'!$C$4:$C$123,$C103,'B4-1销售回款【输入】'!$D$4:$D$123,$D103,'B4-1销售回款【输入】'!$E$4:$E$123,$E103,'B4-1销售回款【输入】'!$J$4:$J$123,$F103)</f>
        <v>0</v>
      </c>
      <c r="BI103" s="278">
        <f>SUMIFS('B4-1销售回款【输入】'!BL$4:BL$123,'B4-1销售回款【输入】'!$C$4:$C$123,$C103,'B4-1销售回款【输入】'!$D$4:$D$123,$D103,'B4-1销售回款【输入】'!$E$4:$E$123,$E103,'B4-1销售回款【输入】'!$J$4:$J$123,$F103)</f>
        <v>0</v>
      </c>
      <c r="BJ103" s="278">
        <f>SUMIFS('B4-1销售回款【输入】'!BM$4:BM$123,'B4-1销售回款【输入】'!$C$4:$C$123,$C103,'B4-1销售回款【输入】'!$D$4:$D$123,$D103,'B4-1销售回款【输入】'!$E$4:$E$123,$E103,'B4-1销售回款【输入】'!$J$4:$J$123,$F103)</f>
        <v>0</v>
      </c>
      <c r="BK103" s="278">
        <f>SUMIFS('B4-1销售回款【输入】'!BN$4:BN$123,'B4-1销售回款【输入】'!$C$4:$C$123,$C103,'B4-1销售回款【输入】'!$D$4:$D$123,$D103,'B4-1销售回款【输入】'!$E$4:$E$123,$E103,'B4-1销售回款【输入】'!$J$4:$J$123,$F103)</f>
        <v>0</v>
      </c>
      <c r="BL103" s="278">
        <f>SUMIFS('B4-1销售回款【输入】'!BO$4:BO$123,'B4-1销售回款【输入】'!$C$4:$C$123,$C103,'B4-1销售回款【输入】'!$D$4:$D$123,$D103,'B4-1销售回款【输入】'!$E$4:$E$123,$E103,'B4-1销售回款【输入】'!$J$4:$J$123,$F103)</f>
        <v>0</v>
      </c>
      <c r="BM103" s="278">
        <f>SUMIFS('B4-1销售回款【输入】'!BP$4:BP$123,'B4-1销售回款【输入】'!$C$4:$C$123,$C103,'B4-1销售回款【输入】'!$D$4:$D$123,$D103,'B4-1销售回款【输入】'!$E$4:$E$123,$E103,'B4-1销售回款【输入】'!$J$4:$J$123,$F103)</f>
        <v>0</v>
      </c>
      <c r="BN103" s="278">
        <f>SUMIFS('B4-1销售回款【输入】'!BQ$4:BQ$123,'B4-1销售回款【输入】'!$C$4:$C$123,$C103,'B4-1销售回款【输入】'!$D$4:$D$123,$D103,'B4-1销售回款【输入】'!$E$4:$E$123,$E103,'B4-1销售回款【输入】'!$J$4:$J$123,$F103)</f>
        <v>0</v>
      </c>
      <c r="BO103" s="278">
        <f>SUMIFS('B4-1销售回款【输入】'!BR$4:BR$123,'B4-1销售回款【输入】'!$C$4:$C$123,$C103,'B4-1销售回款【输入】'!$D$4:$D$123,$D103,'B4-1销售回款【输入】'!$E$4:$E$123,$E103,'B4-1销售回款【输入】'!$J$4:$J$123,$F103)</f>
        <v>0</v>
      </c>
      <c r="BP103" s="278">
        <f>SUMIFS('B4-1销售回款【输入】'!BS$4:BS$123,'B4-1销售回款【输入】'!$C$4:$C$123,$C103,'B4-1销售回款【输入】'!$D$4:$D$123,$D103,'B4-1销售回款【输入】'!$E$4:$E$123,$E103,'B4-1销售回款【输入】'!$J$4:$J$123,$F103)</f>
        <v>0</v>
      </c>
      <c r="BQ103" s="278">
        <f>SUMIFS('B4-1销售回款【输入】'!BT$4:BT$123,'B4-1销售回款【输入】'!$C$4:$C$123,$C103,'B4-1销售回款【输入】'!$D$4:$D$123,$D103,'B4-1销售回款【输入】'!$E$4:$E$123,$E103,'B4-1销售回款【输入】'!$J$4:$J$123,$F103)</f>
        <v>0</v>
      </c>
      <c r="BR103" s="278">
        <f>SUMIFS('B4-1销售回款【输入】'!BU$4:BU$123,'B4-1销售回款【输入】'!$C$4:$C$123,$C103,'B4-1销售回款【输入】'!$D$4:$D$123,$D103,'B4-1销售回款【输入】'!$E$4:$E$123,$E103,'B4-1销售回款【输入】'!$J$4:$J$123,$F103)</f>
        <v>0</v>
      </c>
      <c r="BS103" s="278">
        <f>SUMIFS('B4-1销售回款【输入】'!BV$4:BV$123,'B4-1销售回款【输入】'!$C$4:$C$123,$C103,'B4-1销售回款【输入】'!$D$4:$D$123,$D103,'B4-1销售回款【输入】'!$E$4:$E$123,$E103,'B4-1销售回款【输入】'!$J$4:$J$123,$F103)</f>
        <v>0</v>
      </c>
      <c r="BT103" s="278">
        <f>SUMIFS('B4-1销售回款【输入】'!BW$4:BW$123,'B4-1销售回款【输入】'!$C$4:$C$123,$C103,'B4-1销售回款【输入】'!$D$4:$D$123,$D103,'B4-1销售回款【输入】'!$E$4:$E$123,$E103,'B4-1销售回款【输入】'!$J$4:$J$123,$F103)</f>
        <v>0</v>
      </c>
      <c r="BU103" s="278">
        <f>SUMIFS('B4-1销售回款【输入】'!BX$4:BX$123,'B4-1销售回款【输入】'!$C$4:$C$123,$C103,'B4-1销售回款【输入】'!$D$4:$D$123,$D103,'B4-1销售回款【输入】'!$E$4:$E$123,$E103,'B4-1销售回款【输入】'!$J$4:$J$123,$F103)</f>
        <v>0</v>
      </c>
      <c r="BV103" s="278">
        <f>SUMIFS('B4-1销售回款【输入】'!BY$4:BY$123,'B4-1销售回款【输入】'!$C$4:$C$123,$C103,'B4-1销售回款【输入】'!$D$4:$D$123,$D103,'B4-1销售回款【输入】'!$E$4:$E$123,$E103,'B4-1销售回款【输入】'!$J$4:$J$123,$F103)</f>
        <v>0</v>
      </c>
      <c r="BW103" s="278">
        <f>SUMIFS('B4-1销售回款【输入】'!BZ$4:BZ$123,'B4-1销售回款【输入】'!$C$4:$C$123,$C103,'B4-1销售回款【输入】'!$D$4:$D$123,$D103,'B4-1销售回款【输入】'!$E$4:$E$123,$E103,'B4-1销售回款【输入】'!$J$4:$J$123,$F103)</f>
        <v>0</v>
      </c>
      <c r="BX103" s="278">
        <f>SUMIFS('B4-1销售回款【输入】'!CA$4:CA$123,'B4-1销售回款【输入】'!$C$4:$C$123,$C103,'B4-1销售回款【输入】'!$D$4:$D$123,$D103,'B4-1销售回款【输入】'!$E$4:$E$123,$E103,'B4-1销售回款【输入】'!$J$4:$J$123,$F103)</f>
        <v>0</v>
      </c>
      <c r="BY103" s="278">
        <f>SUMIFS('B4-1销售回款【输入】'!CB$4:CB$123,'B4-1销售回款【输入】'!$C$4:$C$123,$C103,'B4-1销售回款【输入】'!$D$4:$D$123,$D103,'B4-1销售回款【输入】'!$E$4:$E$123,$E103,'B4-1销售回款【输入】'!$J$4:$J$123,$F103)</f>
        <v>0</v>
      </c>
      <c r="BZ103" s="278">
        <f>SUMIFS('B4-1销售回款【输入】'!CC$4:CC$123,'B4-1销售回款【输入】'!$C$4:$C$123,$C103,'B4-1销售回款【输入】'!$D$4:$D$123,$D103,'B4-1销售回款【输入】'!$E$4:$E$123,$E103,'B4-1销售回款【输入】'!$J$4:$J$123,$F103)</f>
        <v>0</v>
      </c>
      <c r="CA103" s="278">
        <f>SUMIFS('B4-1销售回款【输入】'!CD$4:CD$123,'B4-1销售回款【输入】'!$C$4:$C$123,$C103,'B4-1销售回款【输入】'!$D$4:$D$123,$D103,'B4-1销售回款【输入】'!$E$4:$E$123,$E103,'B4-1销售回款【输入】'!$J$4:$J$123,$F103)</f>
        <v>0</v>
      </c>
      <c r="CB103" s="278">
        <f>SUMIFS('B4-1销售回款【输入】'!CE$4:CE$123,'B4-1销售回款【输入】'!$C$4:$C$123,$C103,'B4-1销售回款【输入】'!$D$4:$D$123,$D103,'B4-1销售回款【输入】'!$E$4:$E$123,$E103,'B4-1销售回款【输入】'!$J$4:$J$123,$F103)</f>
        <v>0</v>
      </c>
      <c r="CC103" s="278">
        <f>SUMIFS('B4-1销售回款【输入】'!CF$4:CF$123,'B4-1销售回款【输入】'!$C$4:$C$123,$C103,'B4-1销售回款【输入】'!$D$4:$D$123,$D103,'B4-1销售回款【输入】'!$E$4:$E$123,$E103,'B4-1销售回款【输入】'!$J$4:$J$123,$F103)</f>
        <v>0</v>
      </c>
      <c r="CD103" s="278">
        <f>SUMIFS('B4-1销售回款【输入】'!CG$4:CG$123,'B4-1销售回款【输入】'!$C$4:$C$123,$C103,'B4-1销售回款【输入】'!$D$4:$D$123,$D103,'B4-1销售回款【输入】'!$E$4:$E$123,$E103,'B4-1销售回款【输入】'!$J$4:$J$123,$F103)</f>
        <v>0</v>
      </c>
      <c r="CE103" s="278">
        <f>SUMIFS('B4-1销售回款【输入】'!CH$4:CH$123,'B4-1销售回款【输入】'!$C$4:$C$123,$C103,'B4-1销售回款【输入】'!$D$4:$D$123,$D103,'B4-1销售回款【输入】'!$E$4:$E$123,$E103,'B4-1销售回款【输入】'!$J$4:$J$123,$F103)</f>
        <v>0</v>
      </c>
      <c r="CF103" s="278">
        <f>SUMIFS('B4-1销售回款【输入】'!CI$4:CI$123,'B4-1销售回款【输入】'!$C$4:$C$123,$C103,'B4-1销售回款【输入】'!$D$4:$D$123,$D103,'B4-1销售回款【输入】'!$E$4:$E$123,$E103,'B4-1销售回款【输入】'!$J$4:$J$123,$F103)</f>
        <v>0</v>
      </c>
      <c r="CG103" s="278">
        <f>SUMIFS('B4-1销售回款【输入】'!CJ$4:CJ$123,'B4-1销售回款【输入】'!$C$4:$C$123,$C103,'B4-1销售回款【输入】'!$D$4:$D$123,$D103,'B4-1销售回款【输入】'!$E$4:$E$123,$E103,'B4-1销售回款【输入】'!$J$4:$J$123,$F103)</f>
        <v>0</v>
      </c>
      <c r="CH103" s="278">
        <f>SUMIFS('B4-1销售回款【输入】'!CK$4:CK$123,'B4-1销售回款【输入】'!$C$4:$C$123,$C103,'B4-1销售回款【输入】'!$D$4:$D$123,$D103,'B4-1销售回款【输入】'!$E$4:$E$123,$E103,'B4-1销售回款【输入】'!$J$4:$J$123,$F103)</f>
        <v>0</v>
      </c>
      <c r="CI103" s="278">
        <f>SUMIFS('B4-1销售回款【输入】'!CL$4:CL$123,'B4-1销售回款【输入】'!$C$4:$C$123,$C103,'B4-1销售回款【输入】'!$D$4:$D$123,$D103,'B4-1销售回款【输入】'!$E$4:$E$123,$E103,'B4-1销售回款【输入】'!$J$4:$J$123,$F103)</f>
        <v>0</v>
      </c>
      <c r="CJ103" s="278">
        <f>SUMIFS('B4-1销售回款【输入】'!CM$4:CM$123,'B4-1销售回款【输入】'!$C$4:$C$123,$C103,'B4-1销售回款【输入】'!$D$4:$D$123,$D103,'B4-1销售回款【输入】'!$E$4:$E$123,$E103,'B4-1销售回款【输入】'!$J$4:$J$123,$F103)</f>
        <v>0</v>
      </c>
      <c r="CK103" s="278">
        <f>SUMIFS('B4-1销售回款【输入】'!CN$4:CN$123,'B4-1销售回款【输入】'!$C$4:$C$123,$C103,'B4-1销售回款【输入】'!$D$4:$D$123,$D103,'B4-1销售回款【输入】'!$E$4:$E$123,$E103,'B4-1销售回款【输入】'!$J$4:$J$123,$F103)</f>
        <v>0</v>
      </c>
      <c r="CL103" s="278">
        <f>SUMIFS('B4-1销售回款【输入】'!CO$4:CO$123,'B4-1销售回款【输入】'!$C$4:$C$123,$C103,'B4-1销售回款【输入】'!$D$4:$D$123,$D103,'B4-1销售回款【输入】'!$E$4:$E$123,$E103,'B4-1销售回款【输入】'!$J$4:$J$123,$F103)</f>
        <v>0</v>
      </c>
      <c r="CM103" s="278">
        <f>SUMIFS('B4-1销售回款【输入】'!CP$4:CP$123,'B4-1销售回款【输入】'!$C$4:$C$123,$C103,'B4-1销售回款【输入】'!$D$4:$D$123,$D103,'B4-1销售回款【输入】'!$E$4:$E$123,$E103,'B4-1销售回款【输入】'!$J$4:$J$123,$F103)</f>
        <v>0</v>
      </c>
      <c r="CN103" s="278">
        <f>SUMIFS('B4-1销售回款【输入】'!CQ$4:CQ$123,'B4-1销售回款【输入】'!$C$4:$C$123,$C103,'B4-1销售回款【输入】'!$D$4:$D$123,$D103,'B4-1销售回款【输入】'!$E$4:$E$123,$E103,'B4-1销售回款【输入】'!$J$4:$J$123,$F103)</f>
        <v>0</v>
      </c>
      <c r="CO103" s="278">
        <f>SUMIFS('B4-1销售回款【输入】'!CR$4:CR$123,'B4-1销售回款【输入】'!$C$4:$C$123,$C103,'B4-1销售回款【输入】'!$D$4:$D$123,$D103,'B4-1销售回款【输入】'!$E$4:$E$123,$E103,'B4-1销售回款【输入】'!$J$4:$J$123,$F103)</f>
        <v>0</v>
      </c>
      <c r="CP103" s="278">
        <f>SUMIFS('B4-1销售回款【输入】'!CS$4:CS$123,'B4-1销售回款【输入】'!$C$4:$C$123,$C103,'B4-1销售回款【输入】'!$D$4:$D$123,$D103,'B4-1销售回款【输入】'!$E$4:$E$123,$E103,'B4-1销售回款【输入】'!$J$4:$J$123,$F103)</f>
        <v>0</v>
      </c>
      <c r="CQ103" s="278">
        <f>SUMIFS('B4-1销售回款【输入】'!CT$4:CT$123,'B4-1销售回款【输入】'!$C$4:$C$123,$C103,'B4-1销售回款【输入】'!$D$4:$D$123,$D103,'B4-1销售回款【输入】'!$E$4:$E$123,$E103,'B4-1销售回款【输入】'!$J$4:$J$123,$F103)</f>
        <v>0</v>
      </c>
      <c r="CR103" s="278">
        <f>SUMIFS('B4-1销售回款【输入】'!CU$4:CU$123,'B4-1销售回款【输入】'!$C$4:$C$123,$C103,'B4-1销售回款【输入】'!$D$4:$D$123,$D103,'B4-1销售回款【输入】'!$E$4:$E$123,$E103,'B4-1销售回款【输入】'!$J$4:$J$123,$F103)</f>
        <v>0</v>
      </c>
      <c r="CS103" s="278">
        <f>SUMIFS('B4-1销售回款【输入】'!CV$4:CV$123,'B4-1销售回款【输入】'!$C$4:$C$123,$C103,'B4-1销售回款【输入】'!$D$4:$D$123,$D103,'B4-1销售回款【输入】'!$E$4:$E$123,$E103,'B4-1销售回款【输入】'!$J$4:$J$123,$F103)</f>
        <v>0</v>
      </c>
      <c r="CT103" s="278">
        <f>SUMIFS('B4-1销售回款【输入】'!CW$4:CW$123,'B4-1销售回款【输入】'!$C$4:$C$123,$C103,'B4-1销售回款【输入】'!$D$4:$D$123,$D103,'B4-1销售回款【输入】'!$E$4:$E$123,$E103,'B4-1销售回款【输入】'!$J$4:$J$123,$F103)</f>
        <v>0</v>
      </c>
      <c r="CU103" s="278">
        <f>SUMIFS('B4-1销售回款【输入】'!CX$4:CX$123,'B4-1销售回款【输入】'!$C$4:$C$123,$C103,'B4-1销售回款【输入】'!$D$4:$D$123,$D103,'B4-1销售回款【输入】'!$E$4:$E$123,$E103,'B4-1销售回款【输入】'!$J$4:$J$123,$F103)</f>
        <v>0</v>
      </c>
      <c r="CV103" s="278">
        <f>SUMIFS('B4-1销售回款【输入】'!CY$4:CY$123,'B4-1销售回款【输入】'!$C$4:$C$123,$C103,'B4-1销售回款【输入】'!$D$4:$D$123,$D103,'B4-1销售回款【输入】'!$E$4:$E$123,$E103,'B4-1销售回款【输入】'!$J$4:$J$123,$F103)</f>
        <v>0</v>
      </c>
      <c r="CW103" s="278">
        <f>SUMIFS('B4-1销售回款【输入】'!CZ$4:CZ$123,'B4-1销售回款【输入】'!$C$4:$C$123,$C103,'B4-1销售回款【输入】'!$D$4:$D$123,$D103,'B4-1销售回款【输入】'!$E$4:$E$123,$E103,'B4-1销售回款【输入】'!$J$4:$J$123,$F103)</f>
        <v>0</v>
      </c>
      <c r="CX103" s="278">
        <f>SUMIFS('B4-1销售回款【输入】'!DA$4:DA$123,'B4-1销售回款【输入】'!$C$4:$C$123,$C103,'B4-1销售回款【输入】'!$D$4:$D$123,$D103,'B4-1销售回款【输入】'!$E$4:$E$123,$E103,'B4-1销售回款【输入】'!$J$4:$J$123,$F103)</f>
        <v>0</v>
      </c>
      <c r="CY103" s="278">
        <f>SUMIFS('B4-1销售回款【输入】'!DB$4:DB$123,'B4-1销售回款【输入】'!$C$4:$C$123,$C103,'B4-1销售回款【输入】'!$D$4:$D$123,$D103,'B4-1销售回款【输入】'!$E$4:$E$123,$E103,'B4-1销售回款【输入】'!$J$4:$J$123,$F103)</f>
        <v>0</v>
      </c>
      <c r="CZ103" s="278">
        <f>SUMIFS('B4-1销售回款【输入】'!DC$4:DC$123,'B4-1销售回款【输入】'!$C$4:$C$123,$C103,'B4-1销售回款【输入】'!$D$4:$D$123,$D103,'B4-1销售回款【输入】'!$E$4:$E$123,$E103,'B4-1销售回款【输入】'!$J$4:$J$123,$F103)</f>
        <v>0</v>
      </c>
      <c r="DA103" s="278">
        <f>SUMIFS('B4-1销售回款【输入】'!DD$4:DD$123,'B4-1销售回款【输入】'!$C$4:$C$123,$C103,'B4-1销售回款【输入】'!$D$4:$D$123,$D103,'B4-1销售回款【输入】'!$E$4:$E$123,$E103,'B4-1销售回款【输入】'!$J$4:$J$123,$F103)</f>
        <v>0</v>
      </c>
      <c r="DB103" s="278">
        <f>SUMIFS('B4-1销售回款【输入】'!DE$4:DE$123,'B4-1销售回款【输入】'!$C$4:$C$123,$C103,'B4-1销售回款【输入】'!$D$4:$D$123,$D103,'B4-1销售回款【输入】'!$E$4:$E$123,$E103,'B4-1销售回款【输入】'!$J$4:$J$123,$F103)</f>
        <v>0</v>
      </c>
      <c r="DC103" s="278">
        <f>SUMIFS('B4-1销售回款【输入】'!DF$4:DF$123,'B4-1销售回款【输入】'!$C$4:$C$123,$C103,'B4-1销售回款【输入】'!$D$4:$D$123,$D103,'B4-1销售回款【输入】'!$E$4:$E$123,$E103,'B4-1销售回款【输入】'!$J$4:$J$123,$F103)</f>
        <v>0</v>
      </c>
      <c r="DD103" s="278">
        <f>SUMIFS('B4-1销售回款【输入】'!DG$4:DG$123,'B4-1销售回款【输入】'!$C$4:$C$123,$C103,'B4-1销售回款【输入】'!$D$4:$D$123,$D103,'B4-1销售回款【输入】'!$E$4:$E$123,$E103,'B4-1销售回款【输入】'!$J$4:$J$123,$F103)</f>
        <v>0</v>
      </c>
      <c r="DE103" s="278">
        <f>SUMIFS('B4-1销售回款【输入】'!DH$4:DH$123,'B4-1销售回款【输入】'!$C$4:$C$123,$C103,'B4-1销售回款【输入】'!$D$4:$D$123,$D103,'B4-1销售回款【输入】'!$E$4:$E$123,$E103,'B4-1销售回款【输入】'!$J$4:$J$123,$F103)</f>
        <v>0</v>
      </c>
      <c r="DF103" s="278">
        <f>SUMIFS('B4-1销售回款【输入】'!DI$4:DI$123,'B4-1销售回款【输入】'!$C$4:$C$123,$C103,'B4-1销售回款【输入】'!$D$4:$D$123,$D103,'B4-1销售回款【输入】'!$E$4:$E$123,$E103,'B4-1销售回款【输入】'!$J$4:$J$123,$F103)</f>
        <v>0</v>
      </c>
      <c r="DG103" s="278">
        <f>SUMIFS('B4-1销售回款【输入】'!DJ$4:DJ$123,'B4-1销售回款【输入】'!$C$4:$C$123,$C103,'B4-1销售回款【输入】'!$D$4:$D$123,$D103,'B4-1销售回款【输入】'!$E$4:$E$123,$E103,'B4-1销售回款【输入】'!$J$4:$J$123,$F103)</f>
        <v>0</v>
      </c>
      <c r="DH103" s="278">
        <f>SUMIFS('B4-1销售回款【输入】'!DK$4:DK$123,'B4-1销售回款【输入】'!$C$4:$C$123,$C103,'B4-1销售回款【输入】'!$D$4:$D$123,$D103,'B4-1销售回款【输入】'!$E$4:$E$123,$E103,'B4-1销售回款【输入】'!$J$4:$J$123,$F103)</f>
        <v>0</v>
      </c>
      <c r="DI103" s="278">
        <f>SUMIFS('B4-1销售回款【输入】'!DL$4:DL$123,'B4-1销售回款【输入】'!$C$4:$C$123,$C103,'B4-1销售回款【输入】'!$D$4:$D$123,$D103,'B4-1销售回款【输入】'!$E$4:$E$123,$E103,'B4-1销售回款【输入】'!$J$4:$J$123,$F103)</f>
        <v>0</v>
      </c>
      <c r="DJ103" s="278">
        <f>SUMIFS('B4-1销售回款【输入】'!DM$4:DM$123,'B4-1销售回款【输入】'!$C$4:$C$123,$C103,'B4-1销售回款【输入】'!$D$4:$D$123,$D103,'B4-1销售回款【输入】'!$E$4:$E$123,$E103,'B4-1销售回款【输入】'!$J$4:$J$123,$F103)</f>
        <v>0</v>
      </c>
      <c r="DK103" s="278">
        <f>SUMIFS('B4-1销售回款【输入】'!DN$4:DN$123,'B4-1销售回款【输入】'!$C$4:$C$123,$C103,'B4-1销售回款【输入】'!$D$4:$D$123,$D103,'B4-1销售回款【输入】'!$E$4:$E$123,$E103,'B4-1销售回款【输入】'!$J$4:$J$123,$F103)</f>
        <v>0</v>
      </c>
      <c r="DL103" s="278">
        <f>SUMIFS('B4-1销售回款【输入】'!DO$4:DO$123,'B4-1销售回款【输入】'!$C$4:$C$123,$C103,'B4-1销售回款【输入】'!$D$4:$D$123,$D103,'B4-1销售回款【输入】'!$E$4:$E$123,$E103,'B4-1销售回款【输入】'!$J$4:$J$123,$F103)</f>
        <v>0</v>
      </c>
      <c r="DM103" s="278">
        <f>SUMIFS('B4-1销售回款【输入】'!DP$4:DP$123,'B4-1销售回款【输入】'!$C$4:$C$123,$C103,'B4-1销售回款【输入】'!$D$4:$D$123,$D103,'B4-1销售回款【输入】'!$E$4:$E$123,$E103,'B4-1销售回款【输入】'!$J$4:$J$123,$F103)</f>
        <v>0</v>
      </c>
      <c r="DN103" s="278">
        <f>SUMIFS('B4-1销售回款【输入】'!DQ$4:DQ$123,'B4-1销售回款【输入】'!$C$4:$C$123,$C103,'B4-1销售回款【输入】'!$D$4:$D$123,$D103,'B4-1销售回款【输入】'!$E$4:$E$123,$E103,'B4-1销售回款【输入】'!$J$4:$J$123,$F103)</f>
        <v>0</v>
      </c>
      <c r="DO103" s="278">
        <f>SUMIFS('B4-1销售回款【输入】'!DR$4:DR$123,'B4-1销售回款【输入】'!$C$4:$C$123,$C103,'B4-1销售回款【输入】'!$D$4:$D$123,$D103,'B4-1销售回款【输入】'!$E$4:$E$123,$E103,'B4-1销售回款【输入】'!$J$4:$J$123,$F103)</f>
        <v>0</v>
      </c>
      <c r="DP103" s="278">
        <f>SUMIFS('B4-1销售回款【输入】'!DS$4:DS$123,'B4-1销售回款【输入】'!$C$4:$C$123,$C103,'B4-1销售回款【输入】'!$D$4:$D$123,$D103,'B4-1销售回款【输入】'!$E$4:$E$123,$E103,'B4-1销售回款【输入】'!$J$4:$J$123,$F103)</f>
        <v>0</v>
      </c>
      <c r="DQ103" s="278">
        <f>SUMIFS('B4-1销售回款【输入】'!DT$4:DT$123,'B4-1销售回款【输入】'!$C$4:$C$123,$C103,'B4-1销售回款【输入】'!$D$4:$D$123,$D103,'B4-1销售回款【输入】'!$E$4:$E$123,$E103,'B4-1销售回款【输入】'!$J$4:$J$123,$F103)</f>
        <v>0</v>
      </c>
      <c r="DR103" s="278">
        <f>SUMIFS('B4-1销售回款【输入】'!DU$4:DU$123,'B4-1销售回款【输入】'!$C$4:$C$123,$C103,'B4-1销售回款【输入】'!$D$4:$D$123,$D103,'B4-1销售回款【输入】'!$E$4:$E$123,$E103,'B4-1销售回款【输入】'!$J$4:$J$123,$F103)</f>
        <v>0</v>
      </c>
      <c r="DS103" s="278">
        <f>SUMIFS('B4-1销售回款【输入】'!DV$4:DV$123,'B4-1销售回款【输入】'!$C$4:$C$123,$C103,'B4-1销售回款【输入】'!$D$4:$D$123,$D103,'B4-1销售回款【输入】'!$E$4:$E$123,$E103,'B4-1销售回款【输入】'!$J$4:$J$123,$F103)</f>
        <v>0</v>
      </c>
      <c r="DT103" s="278">
        <f>SUMIFS('B4-1销售回款【输入】'!DW$4:DW$123,'B4-1销售回款【输入】'!$C$4:$C$123,$C103,'B4-1销售回款【输入】'!$D$4:$D$123,$D103,'B4-1销售回款【输入】'!$E$4:$E$123,$E103,'B4-1销售回款【输入】'!$J$4:$J$123,$F103)</f>
        <v>0</v>
      </c>
      <c r="DU103" s="278">
        <f>SUMIFS('B4-1销售回款【输入】'!DX$4:DX$123,'B4-1销售回款【输入】'!$C$4:$C$123,$C103,'B4-1销售回款【输入】'!$D$4:$D$123,$D103,'B4-1销售回款【输入】'!$E$4:$E$123,$E103,'B4-1销售回款【输入】'!$J$4:$J$123,$F103)</f>
        <v>0</v>
      </c>
      <c r="DV103" s="278">
        <f>SUMIFS('B4-1销售回款【输入】'!DY$4:DY$123,'B4-1销售回款【输入】'!$C$4:$C$123,$C103,'B4-1销售回款【输入】'!$D$4:$D$123,$D103,'B4-1销售回款【输入】'!$E$4:$E$123,$E103,'B4-1销售回款【输入】'!$J$4:$J$123,$F103)</f>
        <v>0</v>
      </c>
      <c r="DW103" s="278">
        <f>SUMIFS('B4-1销售回款【输入】'!DZ$4:DZ$123,'B4-1销售回款【输入】'!$C$4:$C$123,$C103,'B4-1销售回款【输入】'!$D$4:$D$123,$D103,'B4-1销售回款【输入】'!$E$4:$E$123,$E103,'B4-1销售回款【输入】'!$J$4:$J$123,$F103)</f>
        <v>0</v>
      </c>
      <c r="DX103" s="278">
        <f>SUMIFS('B4-1销售回款【输入】'!EA$4:EA$123,'B4-1销售回款【输入】'!$C$4:$C$123,$C103,'B4-1销售回款【输入】'!$D$4:$D$123,$D103,'B4-1销售回款【输入】'!$E$4:$E$123,$E103,'B4-1销售回款【输入】'!$J$4:$J$123,$F103)</f>
        <v>0</v>
      </c>
      <c r="DY103" s="278">
        <f>SUMIFS('B4-1销售回款【输入】'!EB$4:EB$123,'B4-1销售回款【输入】'!$C$4:$C$123,$C103,'B4-1销售回款【输入】'!$D$4:$D$123,$D103,'B4-1销售回款【输入】'!$E$4:$E$123,$E103,'B4-1销售回款【输入】'!$J$4:$J$123,$F103)</f>
        <v>0</v>
      </c>
      <c r="DZ103" s="278">
        <f>SUMIFS('B4-1销售回款【输入】'!EC$4:EC$123,'B4-1销售回款【输入】'!$C$4:$C$123,$C103,'B4-1销售回款【输入】'!$D$4:$D$123,$D103,'B4-1销售回款【输入】'!$E$4:$E$123,$E103,'B4-1销售回款【输入】'!$J$4:$J$123,$F103)</f>
        <v>0</v>
      </c>
      <c r="EA103" s="278">
        <f>SUMIFS('B4-1销售回款【输入】'!ED$4:ED$123,'B4-1销售回款【输入】'!$C$4:$C$123,$C103,'B4-1销售回款【输入】'!$D$4:$D$123,$D103,'B4-1销售回款【输入】'!$E$4:$E$123,$E103,'B4-1销售回款【输入】'!$J$4:$J$123,$F103)</f>
        <v>0</v>
      </c>
      <c r="EB103" s="278">
        <f>SUMIFS('B4-1销售回款【输入】'!EE$4:EE$123,'B4-1销售回款【输入】'!$C$4:$C$123,$C103,'B4-1销售回款【输入】'!$D$4:$D$123,$D103,'B4-1销售回款【输入】'!$E$4:$E$123,$E103,'B4-1销售回款【输入】'!$J$4:$J$123,$F103)</f>
        <v>0</v>
      </c>
      <c r="EC103" s="278">
        <f>SUMIFS('B4-1销售回款【输入】'!EF$4:EF$123,'B4-1销售回款【输入】'!$C$4:$C$123,$C103,'B4-1销售回款【输入】'!$D$4:$D$123,$D103,'B4-1销售回款【输入】'!$E$4:$E$123,$E103,'B4-1销售回款【输入】'!$J$4:$J$123,$F103)</f>
        <v>0</v>
      </c>
      <c r="ED103" s="280">
        <f>SUMIFS('B4-1销售回款【输入】'!EG$4:EG$123,'B4-1销售回款【输入】'!$C$4:$C$123,$C103,'B4-1销售回款【输入】'!$D$4:$D$123,$D103,'B4-1销售回款【输入】'!$E$4:$E$123,$E103,'B4-1销售回款【输入】'!$J$4:$J$123,$F103)</f>
        <v>0</v>
      </c>
    </row>
    <row r="104" spans="2:134" ht="16.05" customHeight="1" x14ac:dyDescent="0.25">
      <c r="B104" s="1043" t="str">
        <f>B103</f>
        <v/>
      </c>
      <c r="C104" s="159" t="str">
        <f>C103</f>
        <v/>
      </c>
      <c r="D104" s="159" t="str">
        <f t="shared" si="1575"/>
        <v/>
      </c>
      <c r="E104" s="159" t="str">
        <f t="shared" si="1575"/>
        <v/>
      </c>
      <c r="F104" s="149" t="s">
        <v>347</v>
      </c>
      <c r="G104" s="171" t="s">
        <v>353</v>
      </c>
      <c r="H104" s="992">
        <f>SUMIFS('B4-1销售回款【输入】'!L$4:L$123,'B4-1销售回款【输入】'!$C$4:$C$123,$C104,'B4-1销售回款【输入】'!$D$4:$D$123,$D104,'B4-1销售回款【输入】'!$E$4:$E$123,$E104,'B4-1销售回款【输入】'!$J$4:$J$123,$F104)</f>
        <v>0</v>
      </c>
      <c r="I104" s="282">
        <f t="shared" ref="I104:I106" si="1703">J104-H104</f>
        <v>0</v>
      </c>
      <c r="J104" s="985">
        <f>SUM(V104:ED104)</f>
        <v>0</v>
      </c>
      <c r="K104" s="460">
        <f ca="1">SUM(OFFSET(V104,,,1,MATCH('B1-基本信息'!$C$12,$V$3:$ED$3,1)))</f>
        <v>0</v>
      </c>
      <c r="L104" s="283">
        <f t="shared" ref="L104" si="1704">SUMIF($V$1:$ED$1,L$3,$V104:$ED104)</f>
        <v>0</v>
      </c>
      <c r="M104" s="282">
        <f t="shared" si="1702"/>
        <v>0</v>
      </c>
      <c r="N104" s="282">
        <f t="shared" si="1702"/>
        <v>0</v>
      </c>
      <c r="O104" s="282">
        <f t="shared" si="1702"/>
        <v>0</v>
      </c>
      <c r="P104" s="282">
        <f t="shared" si="1702"/>
        <v>0</v>
      </c>
      <c r="Q104" s="282">
        <f t="shared" si="1702"/>
        <v>0</v>
      </c>
      <c r="R104" s="282">
        <f t="shared" si="1702"/>
        <v>0</v>
      </c>
      <c r="S104" s="282">
        <f t="shared" si="1702"/>
        <v>0</v>
      </c>
      <c r="T104" s="282">
        <f t="shared" si="1702"/>
        <v>0</v>
      </c>
      <c r="U104" s="284">
        <f t="shared" si="1702"/>
        <v>0</v>
      </c>
      <c r="V104" s="285">
        <f>SUMIFS('B4-1销售回款【输入】'!Y$4:Y$123,'B4-1销售回款【输入】'!$C$4:$C$123,$C104,'B4-1销售回款【输入】'!$D$4:$D$123,$D104,'B4-1销售回款【输入】'!$E$4:$E$123,$E104,'B4-1销售回款【输入】'!$J$4:$J$123,$F104)</f>
        <v>0</v>
      </c>
      <c r="W104" s="282">
        <f>SUMIFS('B4-1销售回款【输入】'!Z$4:Z$123,'B4-1销售回款【输入】'!$C$4:$C$123,$C104,'B4-1销售回款【输入】'!$D$4:$D$123,$D104,'B4-1销售回款【输入】'!$E$4:$E$123,$E104,'B4-1销售回款【输入】'!$J$4:$J$123,$F104)</f>
        <v>0</v>
      </c>
      <c r="X104" s="282">
        <f>SUMIFS('B4-1销售回款【输入】'!AA$4:AA$123,'B4-1销售回款【输入】'!$C$4:$C$123,$C104,'B4-1销售回款【输入】'!$D$4:$D$123,$D104,'B4-1销售回款【输入】'!$E$4:$E$123,$E104,'B4-1销售回款【输入】'!$J$4:$J$123,$F104)</f>
        <v>0</v>
      </c>
      <c r="Y104" s="282">
        <f>SUMIFS('B4-1销售回款【输入】'!AB$4:AB$123,'B4-1销售回款【输入】'!$C$4:$C$123,$C104,'B4-1销售回款【输入】'!$D$4:$D$123,$D104,'B4-1销售回款【输入】'!$E$4:$E$123,$E104,'B4-1销售回款【输入】'!$J$4:$J$123,$F104)</f>
        <v>0</v>
      </c>
      <c r="Z104" s="282">
        <f>SUMIFS('B4-1销售回款【输入】'!AC$4:AC$123,'B4-1销售回款【输入】'!$C$4:$C$123,$C104,'B4-1销售回款【输入】'!$D$4:$D$123,$D104,'B4-1销售回款【输入】'!$E$4:$E$123,$E104,'B4-1销售回款【输入】'!$J$4:$J$123,$F104)</f>
        <v>0</v>
      </c>
      <c r="AA104" s="282">
        <f>SUMIFS('B4-1销售回款【输入】'!AD$4:AD$123,'B4-1销售回款【输入】'!$C$4:$C$123,$C104,'B4-1销售回款【输入】'!$D$4:$D$123,$D104,'B4-1销售回款【输入】'!$E$4:$E$123,$E104,'B4-1销售回款【输入】'!$J$4:$J$123,$F104)</f>
        <v>0</v>
      </c>
      <c r="AB104" s="282">
        <f>SUMIFS('B4-1销售回款【输入】'!AE$4:AE$123,'B4-1销售回款【输入】'!$C$4:$C$123,$C104,'B4-1销售回款【输入】'!$D$4:$D$123,$D104,'B4-1销售回款【输入】'!$E$4:$E$123,$E104,'B4-1销售回款【输入】'!$J$4:$J$123,$F104)</f>
        <v>0</v>
      </c>
      <c r="AC104" s="282">
        <f>SUMIFS('B4-1销售回款【输入】'!AF$4:AF$123,'B4-1销售回款【输入】'!$C$4:$C$123,$C104,'B4-1销售回款【输入】'!$D$4:$D$123,$D104,'B4-1销售回款【输入】'!$E$4:$E$123,$E104,'B4-1销售回款【输入】'!$J$4:$J$123,$F104)</f>
        <v>0</v>
      </c>
      <c r="AD104" s="282">
        <f>SUMIFS('B4-1销售回款【输入】'!AG$4:AG$123,'B4-1销售回款【输入】'!$C$4:$C$123,$C104,'B4-1销售回款【输入】'!$D$4:$D$123,$D104,'B4-1销售回款【输入】'!$E$4:$E$123,$E104,'B4-1销售回款【输入】'!$J$4:$J$123,$F104)</f>
        <v>0</v>
      </c>
      <c r="AE104" s="282">
        <f>SUMIFS('B4-1销售回款【输入】'!AH$4:AH$123,'B4-1销售回款【输入】'!$C$4:$C$123,$C104,'B4-1销售回款【输入】'!$D$4:$D$123,$D104,'B4-1销售回款【输入】'!$E$4:$E$123,$E104,'B4-1销售回款【输入】'!$J$4:$J$123,$F104)</f>
        <v>0</v>
      </c>
      <c r="AF104" s="282">
        <f>SUMIFS('B4-1销售回款【输入】'!AI$4:AI$123,'B4-1销售回款【输入】'!$C$4:$C$123,$C104,'B4-1销售回款【输入】'!$D$4:$D$123,$D104,'B4-1销售回款【输入】'!$E$4:$E$123,$E104,'B4-1销售回款【输入】'!$J$4:$J$123,$F104)</f>
        <v>0</v>
      </c>
      <c r="AG104" s="282">
        <f>SUMIFS('B4-1销售回款【输入】'!AJ$4:AJ$123,'B4-1销售回款【输入】'!$C$4:$C$123,$C104,'B4-1销售回款【输入】'!$D$4:$D$123,$D104,'B4-1销售回款【输入】'!$E$4:$E$123,$E104,'B4-1销售回款【输入】'!$J$4:$J$123,$F104)</f>
        <v>0</v>
      </c>
      <c r="AH104" s="282">
        <f>SUMIFS('B4-1销售回款【输入】'!AK$4:AK$123,'B4-1销售回款【输入】'!$C$4:$C$123,$C104,'B4-1销售回款【输入】'!$D$4:$D$123,$D104,'B4-1销售回款【输入】'!$E$4:$E$123,$E104,'B4-1销售回款【输入】'!$J$4:$J$123,$F104)</f>
        <v>0</v>
      </c>
      <c r="AI104" s="282">
        <f>SUMIFS('B4-1销售回款【输入】'!AL$4:AL$123,'B4-1销售回款【输入】'!$C$4:$C$123,$C104,'B4-1销售回款【输入】'!$D$4:$D$123,$D104,'B4-1销售回款【输入】'!$E$4:$E$123,$E104,'B4-1销售回款【输入】'!$J$4:$J$123,$F104)</f>
        <v>0</v>
      </c>
      <c r="AJ104" s="282">
        <f>SUMIFS('B4-1销售回款【输入】'!AM$4:AM$123,'B4-1销售回款【输入】'!$C$4:$C$123,$C104,'B4-1销售回款【输入】'!$D$4:$D$123,$D104,'B4-1销售回款【输入】'!$E$4:$E$123,$E104,'B4-1销售回款【输入】'!$J$4:$J$123,$F104)</f>
        <v>0</v>
      </c>
      <c r="AK104" s="282">
        <f>SUMIFS('B4-1销售回款【输入】'!AN$4:AN$123,'B4-1销售回款【输入】'!$C$4:$C$123,$C104,'B4-1销售回款【输入】'!$D$4:$D$123,$D104,'B4-1销售回款【输入】'!$E$4:$E$123,$E104,'B4-1销售回款【输入】'!$J$4:$J$123,$F104)</f>
        <v>0</v>
      </c>
      <c r="AL104" s="282">
        <f>SUMIFS('B4-1销售回款【输入】'!AO$4:AO$123,'B4-1销售回款【输入】'!$C$4:$C$123,$C104,'B4-1销售回款【输入】'!$D$4:$D$123,$D104,'B4-1销售回款【输入】'!$E$4:$E$123,$E104,'B4-1销售回款【输入】'!$J$4:$J$123,$F104)</f>
        <v>0</v>
      </c>
      <c r="AM104" s="282">
        <f>SUMIFS('B4-1销售回款【输入】'!AP$4:AP$123,'B4-1销售回款【输入】'!$C$4:$C$123,$C104,'B4-1销售回款【输入】'!$D$4:$D$123,$D104,'B4-1销售回款【输入】'!$E$4:$E$123,$E104,'B4-1销售回款【输入】'!$J$4:$J$123,$F104)</f>
        <v>0</v>
      </c>
      <c r="AN104" s="282">
        <f>SUMIFS('B4-1销售回款【输入】'!AQ$4:AQ$123,'B4-1销售回款【输入】'!$C$4:$C$123,$C104,'B4-1销售回款【输入】'!$D$4:$D$123,$D104,'B4-1销售回款【输入】'!$E$4:$E$123,$E104,'B4-1销售回款【输入】'!$J$4:$J$123,$F104)</f>
        <v>0</v>
      </c>
      <c r="AO104" s="282">
        <f>SUMIFS('B4-1销售回款【输入】'!AR$4:AR$123,'B4-1销售回款【输入】'!$C$4:$C$123,$C104,'B4-1销售回款【输入】'!$D$4:$D$123,$D104,'B4-1销售回款【输入】'!$E$4:$E$123,$E104,'B4-1销售回款【输入】'!$J$4:$J$123,$F104)</f>
        <v>0</v>
      </c>
      <c r="AP104" s="282">
        <f>SUMIFS('B4-1销售回款【输入】'!AS$4:AS$123,'B4-1销售回款【输入】'!$C$4:$C$123,$C104,'B4-1销售回款【输入】'!$D$4:$D$123,$D104,'B4-1销售回款【输入】'!$E$4:$E$123,$E104,'B4-1销售回款【输入】'!$J$4:$J$123,$F104)</f>
        <v>0</v>
      </c>
      <c r="AQ104" s="282">
        <f>SUMIFS('B4-1销售回款【输入】'!AT$4:AT$123,'B4-1销售回款【输入】'!$C$4:$C$123,$C104,'B4-1销售回款【输入】'!$D$4:$D$123,$D104,'B4-1销售回款【输入】'!$E$4:$E$123,$E104,'B4-1销售回款【输入】'!$J$4:$J$123,$F104)</f>
        <v>0</v>
      </c>
      <c r="AR104" s="282">
        <f>SUMIFS('B4-1销售回款【输入】'!AU$4:AU$123,'B4-1销售回款【输入】'!$C$4:$C$123,$C104,'B4-1销售回款【输入】'!$D$4:$D$123,$D104,'B4-1销售回款【输入】'!$E$4:$E$123,$E104,'B4-1销售回款【输入】'!$J$4:$J$123,$F104)</f>
        <v>0</v>
      </c>
      <c r="AS104" s="282">
        <f>SUMIFS('B4-1销售回款【输入】'!AV$4:AV$123,'B4-1销售回款【输入】'!$C$4:$C$123,$C104,'B4-1销售回款【输入】'!$D$4:$D$123,$D104,'B4-1销售回款【输入】'!$E$4:$E$123,$E104,'B4-1销售回款【输入】'!$J$4:$J$123,$F104)</f>
        <v>0</v>
      </c>
      <c r="AT104" s="282">
        <f>SUMIFS('B4-1销售回款【输入】'!AW$4:AW$123,'B4-1销售回款【输入】'!$C$4:$C$123,$C104,'B4-1销售回款【输入】'!$D$4:$D$123,$D104,'B4-1销售回款【输入】'!$E$4:$E$123,$E104,'B4-1销售回款【输入】'!$J$4:$J$123,$F104)</f>
        <v>0</v>
      </c>
      <c r="AU104" s="282">
        <f>SUMIFS('B4-1销售回款【输入】'!AX$4:AX$123,'B4-1销售回款【输入】'!$C$4:$C$123,$C104,'B4-1销售回款【输入】'!$D$4:$D$123,$D104,'B4-1销售回款【输入】'!$E$4:$E$123,$E104,'B4-1销售回款【输入】'!$J$4:$J$123,$F104)</f>
        <v>0</v>
      </c>
      <c r="AV104" s="282">
        <f>SUMIFS('B4-1销售回款【输入】'!AY$4:AY$123,'B4-1销售回款【输入】'!$C$4:$C$123,$C104,'B4-1销售回款【输入】'!$D$4:$D$123,$D104,'B4-1销售回款【输入】'!$E$4:$E$123,$E104,'B4-1销售回款【输入】'!$J$4:$J$123,$F104)</f>
        <v>0</v>
      </c>
      <c r="AW104" s="282">
        <f>SUMIFS('B4-1销售回款【输入】'!AZ$4:AZ$123,'B4-1销售回款【输入】'!$C$4:$C$123,$C104,'B4-1销售回款【输入】'!$D$4:$D$123,$D104,'B4-1销售回款【输入】'!$E$4:$E$123,$E104,'B4-1销售回款【输入】'!$J$4:$J$123,$F104)</f>
        <v>0</v>
      </c>
      <c r="AX104" s="282">
        <f>SUMIFS('B4-1销售回款【输入】'!BA$4:BA$123,'B4-1销售回款【输入】'!$C$4:$C$123,$C104,'B4-1销售回款【输入】'!$D$4:$D$123,$D104,'B4-1销售回款【输入】'!$E$4:$E$123,$E104,'B4-1销售回款【输入】'!$J$4:$J$123,$F104)</f>
        <v>0</v>
      </c>
      <c r="AY104" s="282">
        <f>SUMIFS('B4-1销售回款【输入】'!BB$4:BB$123,'B4-1销售回款【输入】'!$C$4:$C$123,$C104,'B4-1销售回款【输入】'!$D$4:$D$123,$D104,'B4-1销售回款【输入】'!$E$4:$E$123,$E104,'B4-1销售回款【输入】'!$J$4:$J$123,$F104)</f>
        <v>0</v>
      </c>
      <c r="AZ104" s="282">
        <f>SUMIFS('B4-1销售回款【输入】'!BC$4:BC$123,'B4-1销售回款【输入】'!$C$4:$C$123,$C104,'B4-1销售回款【输入】'!$D$4:$D$123,$D104,'B4-1销售回款【输入】'!$E$4:$E$123,$E104,'B4-1销售回款【输入】'!$J$4:$J$123,$F104)</f>
        <v>0</v>
      </c>
      <c r="BA104" s="282">
        <f>SUMIFS('B4-1销售回款【输入】'!BD$4:BD$123,'B4-1销售回款【输入】'!$C$4:$C$123,$C104,'B4-1销售回款【输入】'!$D$4:$D$123,$D104,'B4-1销售回款【输入】'!$E$4:$E$123,$E104,'B4-1销售回款【输入】'!$J$4:$J$123,$F104)</f>
        <v>0</v>
      </c>
      <c r="BB104" s="282">
        <f>SUMIFS('B4-1销售回款【输入】'!BE$4:BE$123,'B4-1销售回款【输入】'!$C$4:$C$123,$C104,'B4-1销售回款【输入】'!$D$4:$D$123,$D104,'B4-1销售回款【输入】'!$E$4:$E$123,$E104,'B4-1销售回款【输入】'!$J$4:$J$123,$F104)</f>
        <v>0</v>
      </c>
      <c r="BC104" s="282">
        <f>SUMIFS('B4-1销售回款【输入】'!BF$4:BF$123,'B4-1销售回款【输入】'!$C$4:$C$123,$C104,'B4-1销售回款【输入】'!$D$4:$D$123,$D104,'B4-1销售回款【输入】'!$E$4:$E$123,$E104,'B4-1销售回款【输入】'!$J$4:$J$123,$F104)</f>
        <v>0</v>
      </c>
      <c r="BD104" s="282">
        <f>SUMIFS('B4-1销售回款【输入】'!BG$4:BG$123,'B4-1销售回款【输入】'!$C$4:$C$123,$C104,'B4-1销售回款【输入】'!$D$4:$D$123,$D104,'B4-1销售回款【输入】'!$E$4:$E$123,$E104,'B4-1销售回款【输入】'!$J$4:$J$123,$F104)</f>
        <v>0</v>
      </c>
      <c r="BE104" s="282">
        <f>SUMIFS('B4-1销售回款【输入】'!BH$4:BH$123,'B4-1销售回款【输入】'!$C$4:$C$123,$C104,'B4-1销售回款【输入】'!$D$4:$D$123,$D104,'B4-1销售回款【输入】'!$E$4:$E$123,$E104,'B4-1销售回款【输入】'!$J$4:$J$123,$F104)</f>
        <v>0</v>
      </c>
      <c r="BF104" s="282">
        <f>SUMIFS('B4-1销售回款【输入】'!BI$4:BI$123,'B4-1销售回款【输入】'!$C$4:$C$123,$C104,'B4-1销售回款【输入】'!$D$4:$D$123,$D104,'B4-1销售回款【输入】'!$E$4:$E$123,$E104,'B4-1销售回款【输入】'!$J$4:$J$123,$F104)</f>
        <v>0</v>
      </c>
      <c r="BG104" s="282">
        <f>SUMIFS('B4-1销售回款【输入】'!BJ$4:BJ$123,'B4-1销售回款【输入】'!$C$4:$C$123,$C104,'B4-1销售回款【输入】'!$D$4:$D$123,$D104,'B4-1销售回款【输入】'!$E$4:$E$123,$E104,'B4-1销售回款【输入】'!$J$4:$J$123,$F104)</f>
        <v>0</v>
      </c>
      <c r="BH104" s="282">
        <f>SUMIFS('B4-1销售回款【输入】'!BK$4:BK$123,'B4-1销售回款【输入】'!$C$4:$C$123,$C104,'B4-1销售回款【输入】'!$D$4:$D$123,$D104,'B4-1销售回款【输入】'!$E$4:$E$123,$E104,'B4-1销售回款【输入】'!$J$4:$J$123,$F104)</f>
        <v>0</v>
      </c>
      <c r="BI104" s="282">
        <f>SUMIFS('B4-1销售回款【输入】'!BL$4:BL$123,'B4-1销售回款【输入】'!$C$4:$C$123,$C104,'B4-1销售回款【输入】'!$D$4:$D$123,$D104,'B4-1销售回款【输入】'!$E$4:$E$123,$E104,'B4-1销售回款【输入】'!$J$4:$J$123,$F104)</f>
        <v>0</v>
      </c>
      <c r="BJ104" s="282">
        <f>SUMIFS('B4-1销售回款【输入】'!BM$4:BM$123,'B4-1销售回款【输入】'!$C$4:$C$123,$C104,'B4-1销售回款【输入】'!$D$4:$D$123,$D104,'B4-1销售回款【输入】'!$E$4:$E$123,$E104,'B4-1销售回款【输入】'!$J$4:$J$123,$F104)</f>
        <v>0</v>
      </c>
      <c r="BK104" s="282">
        <f>SUMIFS('B4-1销售回款【输入】'!BN$4:BN$123,'B4-1销售回款【输入】'!$C$4:$C$123,$C104,'B4-1销售回款【输入】'!$D$4:$D$123,$D104,'B4-1销售回款【输入】'!$E$4:$E$123,$E104,'B4-1销售回款【输入】'!$J$4:$J$123,$F104)</f>
        <v>0</v>
      </c>
      <c r="BL104" s="282">
        <f>SUMIFS('B4-1销售回款【输入】'!BO$4:BO$123,'B4-1销售回款【输入】'!$C$4:$C$123,$C104,'B4-1销售回款【输入】'!$D$4:$D$123,$D104,'B4-1销售回款【输入】'!$E$4:$E$123,$E104,'B4-1销售回款【输入】'!$J$4:$J$123,$F104)</f>
        <v>0</v>
      </c>
      <c r="BM104" s="282">
        <f>SUMIFS('B4-1销售回款【输入】'!BP$4:BP$123,'B4-1销售回款【输入】'!$C$4:$C$123,$C104,'B4-1销售回款【输入】'!$D$4:$D$123,$D104,'B4-1销售回款【输入】'!$E$4:$E$123,$E104,'B4-1销售回款【输入】'!$J$4:$J$123,$F104)</f>
        <v>0</v>
      </c>
      <c r="BN104" s="282">
        <f>SUMIFS('B4-1销售回款【输入】'!BQ$4:BQ$123,'B4-1销售回款【输入】'!$C$4:$C$123,$C104,'B4-1销售回款【输入】'!$D$4:$D$123,$D104,'B4-1销售回款【输入】'!$E$4:$E$123,$E104,'B4-1销售回款【输入】'!$J$4:$J$123,$F104)</f>
        <v>0</v>
      </c>
      <c r="BO104" s="282">
        <f>SUMIFS('B4-1销售回款【输入】'!BR$4:BR$123,'B4-1销售回款【输入】'!$C$4:$C$123,$C104,'B4-1销售回款【输入】'!$D$4:$D$123,$D104,'B4-1销售回款【输入】'!$E$4:$E$123,$E104,'B4-1销售回款【输入】'!$J$4:$J$123,$F104)</f>
        <v>0</v>
      </c>
      <c r="BP104" s="282">
        <f>SUMIFS('B4-1销售回款【输入】'!BS$4:BS$123,'B4-1销售回款【输入】'!$C$4:$C$123,$C104,'B4-1销售回款【输入】'!$D$4:$D$123,$D104,'B4-1销售回款【输入】'!$E$4:$E$123,$E104,'B4-1销售回款【输入】'!$J$4:$J$123,$F104)</f>
        <v>0</v>
      </c>
      <c r="BQ104" s="282">
        <f>SUMIFS('B4-1销售回款【输入】'!BT$4:BT$123,'B4-1销售回款【输入】'!$C$4:$C$123,$C104,'B4-1销售回款【输入】'!$D$4:$D$123,$D104,'B4-1销售回款【输入】'!$E$4:$E$123,$E104,'B4-1销售回款【输入】'!$J$4:$J$123,$F104)</f>
        <v>0</v>
      </c>
      <c r="BR104" s="282">
        <f>SUMIFS('B4-1销售回款【输入】'!BU$4:BU$123,'B4-1销售回款【输入】'!$C$4:$C$123,$C104,'B4-1销售回款【输入】'!$D$4:$D$123,$D104,'B4-1销售回款【输入】'!$E$4:$E$123,$E104,'B4-1销售回款【输入】'!$J$4:$J$123,$F104)</f>
        <v>0</v>
      </c>
      <c r="BS104" s="282">
        <f>SUMIFS('B4-1销售回款【输入】'!BV$4:BV$123,'B4-1销售回款【输入】'!$C$4:$C$123,$C104,'B4-1销售回款【输入】'!$D$4:$D$123,$D104,'B4-1销售回款【输入】'!$E$4:$E$123,$E104,'B4-1销售回款【输入】'!$J$4:$J$123,$F104)</f>
        <v>0</v>
      </c>
      <c r="BT104" s="282">
        <f>SUMIFS('B4-1销售回款【输入】'!BW$4:BW$123,'B4-1销售回款【输入】'!$C$4:$C$123,$C104,'B4-1销售回款【输入】'!$D$4:$D$123,$D104,'B4-1销售回款【输入】'!$E$4:$E$123,$E104,'B4-1销售回款【输入】'!$J$4:$J$123,$F104)</f>
        <v>0</v>
      </c>
      <c r="BU104" s="282">
        <f>SUMIFS('B4-1销售回款【输入】'!BX$4:BX$123,'B4-1销售回款【输入】'!$C$4:$C$123,$C104,'B4-1销售回款【输入】'!$D$4:$D$123,$D104,'B4-1销售回款【输入】'!$E$4:$E$123,$E104,'B4-1销售回款【输入】'!$J$4:$J$123,$F104)</f>
        <v>0</v>
      </c>
      <c r="BV104" s="282">
        <f>SUMIFS('B4-1销售回款【输入】'!BY$4:BY$123,'B4-1销售回款【输入】'!$C$4:$C$123,$C104,'B4-1销售回款【输入】'!$D$4:$D$123,$D104,'B4-1销售回款【输入】'!$E$4:$E$123,$E104,'B4-1销售回款【输入】'!$J$4:$J$123,$F104)</f>
        <v>0</v>
      </c>
      <c r="BW104" s="282">
        <f>SUMIFS('B4-1销售回款【输入】'!BZ$4:BZ$123,'B4-1销售回款【输入】'!$C$4:$C$123,$C104,'B4-1销售回款【输入】'!$D$4:$D$123,$D104,'B4-1销售回款【输入】'!$E$4:$E$123,$E104,'B4-1销售回款【输入】'!$J$4:$J$123,$F104)</f>
        <v>0</v>
      </c>
      <c r="BX104" s="282">
        <f>SUMIFS('B4-1销售回款【输入】'!CA$4:CA$123,'B4-1销售回款【输入】'!$C$4:$C$123,$C104,'B4-1销售回款【输入】'!$D$4:$D$123,$D104,'B4-1销售回款【输入】'!$E$4:$E$123,$E104,'B4-1销售回款【输入】'!$J$4:$J$123,$F104)</f>
        <v>0</v>
      </c>
      <c r="BY104" s="282">
        <f>SUMIFS('B4-1销售回款【输入】'!CB$4:CB$123,'B4-1销售回款【输入】'!$C$4:$C$123,$C104,'B4-1销售回款【输入】'!$D$4:$D$123,$D104,'B4-1销售回款【输入】'!$E$4:$E$123,$E104,'B4-1销售回款【输入】'!$J$4:$J$123,$F104)</f>
        <v>0</v>
      </c>
      <c r="BZ104" s="282">
        <f>SUMIFS('B4-1销售回款【输入】'!CC$4:CC$123,'B4-1销售回款【输入】'!$C$4:$C$123,$C104,'B4-1销售回款【输入】'!$D$4:$D$123,$D104,'B4-1销售回款【输入】'!$E$4:$E$123,$E104,'B4-1销售回款【输入】'!$J$4:$J$123,$F104)</f>
        <v>0</v>
      </c>
      <c r="CA104" s="282">
        <f>SUMIFS('B4-1销售回款【输入】'!CD$4:CD$123,'B4-1销售回款【输入】'!$C$4:$C$123,$C104,'B4-1销售回款【输入】'!$D$4:$D$123,$D104,'B4-1销售回款【输入】'!$E$4:$E$123,$E104,'B4-1销售回款【输入】'!$J$4:$J$123,$F104)</f>
        <v>0</v>
      </c>
      <c r="CB104" s="282">
        <f>SUMIFS('B4-1销售回款【输入】'!CE$4:CE$123,'B4-1销售回款【输入】'!$C$4:$C$123,$C104,'B4-1销售回款【输入】'!$D$4:$D$123,$D104,'B4-1销售回款【输入】'!$E$4:$E$123,$E104,'B4-1销售回款【输入】'!$J$4:$J$123,$F104)</f>
        <v>0</v>
      </c>
      <c r="CC104" s="282">
        <f>SUMIFS('B4-1销售回款【输入】'!CF$4:CF$123,'B4-1销售回款【输入】'!$C$4:$C$123,$C104,'B4-1销售回款【输入】'!$D$4:$D$123,$D104,'B4-1销售回款【输入】'!$E$4:$E$123,$E104,'B4-1销售回款【输入】'!$J$4:$J$123,$F104)</f>
        <v>0</v>
      </c>
      <c r="CD104" s="282">
        <f>SUMIFS('B4-1销售回款【输入】'!CG$4:CG$123,'B4-1销售回款【输入】'!$C$4:$C$123,$C104,'B4-1销售回款【输入】'!$D$4:$D$123,$D104,'B4-1销售回款【输入】'!$E$4:$E$123,$E104,'B4-1销售回款【输入】'!$J$4:$J$123,$F104)</f>
        <v>0</v>
      </c>
      <c r="CE104" s="282">
        <f>SUMIFS('B4-1销售回款【输入】'!CH$4:CH$123,'B4-1销售回款【输入】'!$C$4:$C$123,$C104,'B4-1销售回款【输入】'!$D$4:$D$123,$D104,'B4-1销售回款【输入】'!$E$4:$E$123,$E104,'B4-1销售回款【输入】'!$J$4:$J$123,$F104)</f>
        <v>0</v>
      </c>
      <c r="CF104" s="282">
        <f>SUMIFS('B4-1销售回款【输入】'!CI$4:CI$123,'B4-1销售回款【输入】'!$C$4:$C$123,$C104,'B4-1销售回款【输入】'!$D$4:$D$123,$D104,'B4-1销售回款【输入】'!$E$4:$E$123,$E104,'B4-1销售回款【输入】'!$J$4:$J$123,$F104)</f>
        <v>0</v>
      </c>
      <c r="CG104" s="282">
        <f>SUMIFS('B4-1销售回款【输入】'!CJ$4:CJ$123,'B4-1销售回款【输入】'!$C$4:$C$123,$C104,'B4-1销售回款【输入】'!$D$4:$D$123,$D104,'B4-1销售回款【输入】'!$E$4:$E$123,$E104,'B4-1销售回款【输入】'!$J$4:$J$123,$F104)</f>
        <v>0</v>
      </c>
      <c r="CH104" s="282">
        <f>SUMIFS('B4-1销售回款【输入】'!CK$4:CK$123,'B4-1销售回款【输入】'!$C$4:$C$123,$C104,'B4-1销售回款【输入】'!$D$4:$D$123,$D104,'B4-1销售回款【输入】'!$E$4:$E$123,$E104,'B4-1销售回款【输入】'!$J$4:$J$123,$F104)</f>
        <v>0</v>
      </c>
      <c r="CI104" s="282">
        <f>SUMIFS('B4-1销售回款【输入】'!CL$4:CL$123,'B4-1销售回款【输入】'!$C$4:$C$123,$C104,'B4-1销售回款【输入】'!$D$4:$D$123,$D104,'B4-1销售回款【输入】'!$E$4:$E$123,$E104,'B4-1销售回款【输入】'!$J$4:$J$123,$F104)</f>
        <v>0</v>
      </c>
      <c r="CJ104" s="282">
        <f>SUMIFS('B4-1销售回款【输入】'!CM$4:CM$123,'B4-1销售回款【输入】'!$C$4:$C$123,$C104,'B4-1销售回款【输入】'!$D$4:$D$123,$D104,'B4-1销售回款【输入】'!$E$4:$E$123,$E104,'B4-1销售回款【输入】'!$J$4:$J$123,$F104)</f>
        <v>0</v>
      </c>
      <c r="CK104" s="282">
        <f>SUMIFS('B4-1销售回款【输入】'!CN$4:CN$123,'B4-1销售回款【输入】'!$C$4:$C$123,$C104,'B4-1销售回款【输入】'!$D$4:$D$123,$D104,'B4-1销售回款【输入】'!$E$4:$E$123,$E104,'B4-1销售回款【输入】'!$J$4:$J$123,$F104)</f>
        <v>0</v>
      </c>
      <c r="CL104" s="282">
        <f>SUMIFS('B4-1销售回款【输入】'!CO$4:CO$123,'B4-1销售回款【输入】'!$C$4:$C$123,$C104,'B4-1销售回款【输入】'!$D$4:$D$123,$D104,'B4-1销售回款【输入】'!$E$4:$E$123,$E104,'B4-1销售回款【输入】'!$J$4:$J$123,$F104)</f>
        <v>0</v>
      </c>
      <c r="CM104" s="282">
        <f>SUMIFS('B4-1销售回款【输入】'!CP$4:CP$123,'B4-1销售回款【输入】'!$C$4:$C$123,$C104,'B4-1销售回款【输入】'!$D$4:$D$123,$D104,'B4-1销售回款【输入】'!$E$4:$E$123,$E104,'B4-1销售回款【输入】'!$J$4:$J$123,$F104)</f>
        <v>0</v>
      </c>
      <c r="CN104" s="282">
        <f>SUMIFS('B4-1销售回款【输入】'!CQ$4:CQ$123,'B4-1销售回款【输入】'!$C$4:$C$123,$C104,'B4-1销售回款【输入】'!$D$4:$D$123,$D104,'B4-1销售回款【输入】'!$E$4:$E$123,$E104,'B4-1销售回款【输入】'!$J$4:$J$123,$F104)</f>
        <v>0</v>
      </c>
      <c r="CO104" s="282">
        <f>SUMIFS('B4-1销售回款【输入】'!CR$4:CR$123,'B4-1销售回款【输入】'!$C$4:$C$123,$C104,'B4-1销售回款【输入】'!$D$4:$D$123,$D104,'B4-1销售回款【输入】'!$E$4:$E$123,$E104,'B4-1销售回款【输入】'!$J$4:$J$123,$F104)</f>
        <v>0</v>
      </c>
      <c r="CP104" s="282">
        <f>SUMIFS('B4-1销售回款【输入】'!CS$4:CS$123,'B4-1销售回款【输入】'!$C$4:$C$123,$C104,'B4-1销售回款【输入】'!$D$4:$D$123,$D104,'B4-1销售回款【输入】'!$E$4:$E$123,$E104,'B4-1销售回款【输入】'!$J$4:$J$123,$F104)</f>
        <v>0</v>
      </c>
      <c r="CQ104" s="282">
        <f>SUMIFS('B4-1销售回款【输入】'!CT$4:CT$123,'B4-1销售回款【输入】'!$C$4:$C$123,$C104,'B4-1销售回款【输入】'!$D$4:$D$123,$D104,'B4-1销售回款【输入】'!$E$4:$E$123,$E104,'B4-1销售回款【输入】'!$J$4:$J$123,$F104)</f>
        <v>0</v>
      </c>
      <c r="CR104" s="282">
        <f>SUMIFS('B4-1销售回款【输入】'!CU$4:CU$123,'B4-1销售回款【输入】'!$C$4:$C$123,$C104,'B4-1销售回款【输入】'!$D$4:$D$123,$D104,'B4-1销售回款【输入】'!$E$4:$E$123,$E104,'B4-1销售回款【输入】'!$J$4:$J$123,$F104)</f>
        <v>0</v>
      </c>
      <c r="CS104" s="282">
        <f>SUMIFS('B4-1销售回款【输入】'!CV$4:CV$123,'B4-1销售回款【输入】'!$C$4:$C$123,$C104,'B4-1销售回款【输入】'!$D$4:$D$123,$D104,'B4-1销售回款【输入】'!$E$4:$E$123,$E104,'B4-1销售回款【输入】'!$J$4:$J$123,$F104)</f>
        <v>0</v>
      </c>
      <c r="CT104" s="282">
        <f>SUMIFS('B4-1销售回款【输入】'!CW$4:CW$123,'B4-1销售回款【输入】'!$C$4:$C$123,$C104,'B4-1销售回款【输入】'!$D$4:$D$123,$D104,'B4-1销售回款【输入】'!$E$4:$E$123,$E104,'B4-1销售回款【输入】'!$J$4:$J$123,$F104)</f>
        <v>0</v>
      </c>
      <c r="CU104" s="282">
        <f>SUMIFS('B4-1销售回款【输入】'!CX$4:CX$123,'B4-1销售回款【输入】'!$C$4:$C$123,$C104,'B4-1销售回款【输入】'!$D$4:$D$123,$D104,'B4-1销售回款【输入】'!$E$4:$E$123,$E104,'B4-1销售回款【输入】'!$J$4:$J$123,$F104)</f>
        <v>0</v>
      </c>
      <c r="CV104" s="282">
        <f>SUMIFS('B4-1销售回款【输入】'!CY$4:CY$123,'B4-1销售回款【输入】'!$C$4:$C$123,$C104,'B4-1销售回款【输入】'!$D$4:$D$123,$D104,'B4-1销售回款【输入】'!$E$4:$E$123,$E104,'B4-1销售回款【输入】'!$J$4:$J$123,$F104)</f>
        <v>0</v>
      </c>
      <c r="CW104" s="282">
        <f>SUMIFS('B4-1销售回款【输入】'!CZ$4:CZ$123,'B4-1销售回款【输入】'!$C$4:$C$123,$C104,'B4-1销售回款【输入】'!$D$4:$D$123,$D104,'B4-1销售回款【输入】'!$E$4:$E$123,$E104,'B4-1销售回款【输入】'!$J$4:$J$123,$F104)</f>
        <v>0</v>
      </c>
      <c r="CX104" s="282">
        <f>SUMIFS('B4-1销售回款【输入】'!DA$4:DA$123,'B4-1销售回款【输入】'!$C$4:$C$123,$C104,'B4-1销售回款【输入】'!$D$4:$D$123,$D104,'B4-1销售回款【输入】'!$E$4:$E$123,$E104,'B4-1销售回款【输入】'!$J$4:$J$123,$F104)</f>
        <v>0</v>
      </c>
      <c r="CY104" s="282">
        <f>SUMIFS('B4-1销售回款【输入】'!DB$4:DB$123,'B4-1销售回款【输入】'!$C$4:$C$123,$C104,'B4-1销售回款【输入】'!$D$4:$D$123,$D104,'B4-1销售回款【输入】'!$E$4:$E$123,$E104,'B4-1销售回款【输入】'!$J$4:$J$123,$F104)</f>
        <v>0</v>
      </c>
      <c r="CZ104" s="282">
        <f>SUMIFS('B4-1销售回款【输入】'!DC$4:DC$123,'B4-1销售回款【输入】'!$C$4:$C$123,$C104,'B4-1销售回款【输入】'!$D$4:$D$123,$D104,'B4-1销售回款【输入】'!$E$4:$E$123,$E104,'B4-1销售回款【输入】'!$J$4:$J$123,$F104)</f>
        <v>0</v>
      </c>
      <c r="DA104" s="282">
        <f>SUMIFS('B4-1销售回款【输入】'!DD$4:DD$123,'B4-1销售回款【输入】'!$C$4:$C$123,$C104,'B4-1销售回款【输入】'!$D$4:$D$123,$D104,'B4-1销售回款【输入】'!$E$4:$E$123,$E104,'B4-1销售回款【输入】'!$J$4:$J$123,$F104)</f>
        <v>0</v>
      </c>
      <c r="DB104" s="282">
        <f>SUMIFS('B4-1销售回款【输入】'!DE$4:DE$123,'B4-1销售回款【输入】'!$C$4:$C$123,$C104,'B4-1销售回款【输入】'!$D$4:$D$123,$D104,'B4-1销售回款【输入】'!$E$4:$E$123,$E104,'B4-1销售回款【输入】'!$J$4:$J$123,$F104)</f>
        <v>0</v>
      </c>
      <c r="DC104" s="282">
        <f>SUMIFS('B4-1销售回款【输入】'!DF$4:DF$123,'B4-1销售回款【输入】'!$C$4:$C$123,$C104,'B4-1销售回款【输入】'!$D$4:$D$123,$D104,'B4-1销售回款【输入】'!$E$4:$E$123,$E104,'B4-1销售回款【输入】'!$J$4:$J$123,$F104)</f>
        <v>0</v>
      </c>
      <c r="DD104" s="282">
        <f>SUMIFS('B4-1销售回款【输入】'!DG$4:DG$123,'B4-1销售回款【输入】'!$C$4:$C$123,$C104,'B4-1销售回款【输入】'!$D$4:$D$123,$D104,'B4-1销售回款【输入】'!$E$4:$E$123,$E104,'B4-1销售回款【输入】'!$J$4:$J$123,$F104)</f>
        <v>0</v>
      </c>
      <c r="DE104" s="282">
        <f>SUMIFS('B4-1销售回款【输入】'!DH$4:DH$123,'B4-1销售回款【输入】'!$C$4:$C$123,$C104,'B4-1销售回款【输入】'!$D$4:$D$123,$D104,'B4-1销售回款【输入】'!$E$4:$E$123,$E104,'B4-1销售回款【输入】'!$J$4:$J$123,$F104)</f>
        <v>0</v>
      </c>
      <c r="DF104" s="282">
        <f>SUMIFS('B4-1销售回款【输入】'!DI$4:DI$123,'B4-1销售回款【输入】'!$C$4:$C$123,$C104,'B4-1销售回款【输入】'!$D$4:$D$123,$D104,'B4-1销售回款【输入】'!$E$4:$E$123,$E104,'B4-1销售回款【输入】'!$J$4:$J$123,$F104)</f>
        <v>0</v>
      </c>
      <c r="DG104" s="282">
        <f>SUMIFS('B4-1销售回款【输入】'!DJ$4:DJ$123,'B4-1销售回款【输入】'!$C$4:$C$123,$C104,'B4-1销售回款【输入】'!$D$4:$D$123,$D104,'B4-1销售回款【输入】'!$E$4:$E$123,$E104,'B4-1销售回款【输入】'!$J$4:$J$123,$F104)</f>
        <v>0</v>
      </c>
      <c r="DH104" s="282">
        <f>SUMIFS('B4-1销售回款【输入】'!DK$4:DK$123,'B4-1销售回款【输入】'!$C$4:$C$123,$C104,'B4-1销售回款【输入】'!$D$4:$D$123,$D104,'B4-1销售回款【输入】'!$E$4:$E$123,$E104,'B4-1销售回款【输入】'!$J$4:$J$123,$F104)</f>
        <v>0</v>
      </c>
      <c r="DI104" s="282">
        <f>SUMIFS('B4-1销售回款【输入】'!DL$4:DL$123,'B4-1销售回款【输入】'!$C$4:$C$123,$C104,'B4-1销售回款【输入】'!$D$4:$D$123,$D104,'B4-1销售回款【输入】'!$E$4:$E$123,$E104,'B4-1销售回款【输入】'!$J$4:$J$123,$F104)</f>
        <v>0</v>
      </c>
      <c r="DJ104" s="282">
        <f>SUMIFS('B4-1销售回款【输入】'!DM$4:DM$123,'B4-1销售回款【输入】'!$C$4:$C$123,$C104,'B4-1销售回款【输入】'!$D$4:$D$123,$D104,'B4-1销售回款【输入】'!$E$4:$E$123,$E104,'B4-1销售回款【输入】'!$J$4:$J$123,$F104)</f>
        <v>0</v>
      </c>
      <c r="DK104" s="282">
        <f>SUMIFS('B4-1销售回款【输入】'!DN$4:DN$123,'B4-1销售回款【输入】'!$C$4:$C$123,$C104,'B4-1销售回款【输入】'!$D$4:$D$123,$D104,'B4-1销售回款【输入】'!$E$4:$E$123,$E104,'B4-1销售回款【输入】'!$J$4:$J$123,$F104)</f>
        <v>0</v>
      </c>
      <c r="DL104" s="282">
        <f>SUMIFS('B4-1销售回款【输入】'!DO$4:DO$123,'B4-1销售回款【输入】'!$C$4:$C$123,$C104,'B4-1销售回款【输入】'!$D$4:$D$123,$D104,'B4-1销售回款【输入】'!$E$4:$E$123,$E104,'B4-1销售回款【输入】'!$J$4:$J$123,$F104)</f>
        <v>0</v>
      </c>
      <c r="DM104" s="282">
        <f>SUMIFS('B4-1销售回款【输入】'!DP$4:DP$123,'B4-1销售回款【输入】'!$C$4:$C$123,$C104,'B4-1销售回款【输入】'!$D$4:$D$123,$D104,'B4-1销售回款【输入】'!$E$4:$E$123,$E104,'B4-1销售回款【输入】'!$J$4:$J$123,$F104)</f>
        <v>0</v>
      </c>
      <c r="DN104" s="282">
        <f>SUMIFS('B4-1销售回款【输入】'!DQ$4:DQ$123,'B4-1销售回款【输入】'!$C$4:$C$123,$C104,'B4-1销售回款【输入】'!$D$4:$D$123,$D104,'B4-1销售回款【输入】'!$E$4:$E$123,$E104,'B4-1销售回款【输入】'!$J$4:$J$123,$F104)</f>
        <v>0</v>
      </c>
      <c r="DO104" s="282">
        <f>SUMIFS('B4-1销售回款【输入】'!DR$4:DR$123,'B4-1销售回款【输入】'!$C$4:$C$123,$C104,'B4-1销售回款【输入】'!$D$4:$D$123,$D104,'B4-1销售回款【输入】'!$E$4:$E$123,$E104,'B4-1销售回款【输入】'!$J$4:$J$123,$F104)</f>
        <v>0</v>
      </c>
      <c r="DP104" s="282">
        <f>SUMIFS('B4-1销售回款【输入】'!DS$4:DS$123,'B4-1销售回款【输入】'!$C$4:$C$123,$C104,'B4-1销售回款【输入】'!$D$4:$D$123,$D104,'B4-1销售回款【输入】'!$E$4:$E$123,$E104,'B4-1销售回款【输入】'!$J$4:$J$123,$F104)</f>
        <v>0</v>
      </c>
      <c r="DQ104" s="282">
        <f>SUMIFS('B4-1销售回款【输入】'!DT$4:DT$123,'B4-1销售回款【输入】'!$C$4:$C$123,$C104,'B4-1销售回款【输入】'!$D$4:$D$123,$D104,'B4-1销售回款【输入】'!$E$4:$E$123,$E104,'B4-1销售回款【输入】'!$J$4:$J$123,$F104)</f>
        <v>0</v>
      </c>
      <c r="DR104" s="282">
        <f>SUMIFS('B4-1销售回款【输入】'!DU$4:DU$123,'B4-1销售回款【输入】'!$C$4:$C$123,$C104,'B4-1销售回款【输入】'!$D$4:$D$123,$D104,'B4-1销售回款【输入】'!$E$4:$E$123,$E104,'B4-1销售回款【输入】'!$J$4:$J$123,$F104)</f>
        <v>0</v>
      </c>
      <c r="DS104" s="282">
        <f>SUMIFS('B4-1销售回款【输入】'!DV$4:DV$123,'B4-1销售回款【输入】'!$C$4:$C$123,$C104,'B4-1销售回款【输入】'!$D$4:$D$123,$D104,'B4-1销售回款【输入】'!$E$4:$E$123,$E104,'B4-1销售回款【输入】'!$J$4:$J$123,$F104)</f>
        <v>0</v>
      </c>
      <c r="DT104" s="282">
        <f>SUMIFS('B4-1销售回款【输入】'!DW$4:DW$123,'B4-1销售回款【输入】'!$C$4:$C$123,$C104,'B4-1销售回款【输入】'!$D$4:$D$123,$D104,'B4-1销售回款【输入】'!$E$4:$E$123,$E104,'B4-1销售回款【输入】'!$J$4:$J$123,$F104)</f>
        <v>0</v>
      </c>
      <c r="DU104" s="282">
        <f>SUMIFS('B4-1销售回款【输入】'!DX$4:DX$123,'B4-1销售回款【输入】'!$C$4:$C$123,$C104,'B4-1销售回款【输入】'!$D$4:$D$123,$D104,'B4-1销售回款【输入】'!$E$4:$E$123,$E104,'B4-1销售回款【输入】'!$J$4:$J$123,$F104)</f>
        <v>0</v>
      </c>
      <c r="DV104" s="282">
        <f>SUMIFS('B4-1销售回款【输入】'!DY$4:DY$123,'B4-1销售回款【输入】'!$C$4:$C$123,$C104,'B4-1销售回款【输入】'!$D$4:$D$123,$D104,'B4-1销售回款【输入】'!$E$4:$E$123,$E104,'B4-1销售回款【输入】'!$J$4:$J$123,$F104)</f>
        <v>0</v>
      </c>
      <c r="DW104" s="282">
        <f>SUMIFS('B4-1销售回款【输入】'!DZ$4:DZ$123,'B4-1销售回款【输入】'!$C$4:$C$123,$C104,'B4-1销售回款【输入】'!$D$4:$D$123,$D104,'B4-1销售回款【输入】'!$E$4:$E$123,$E104,'B4-1销售回款【输入】'!$J$4:$J$123,$F104)</f>
        <v>0</v>
      </c>
      <c r="DX104" s="282">
        <f>SUMIFS('B4-1销售回款【输入】'!EA$4:EA$123,'B4-1销售回款【输入】'!$C$4:$C$123,$C104,'B4-1销售回款【输入】'!$D$4:$D$123,$D104,'B4-1销售回款【输入】'!$E$4:$E$123,$E104,'B4-1销售回款【输入】'!$J$4:$J$123,$F104)</f>
        <v>0</v>
      </c>
      <c r="DY104" s="282">
        <f>SUMIFS('B4-1销售回款【输入】'!EB$4:EB$123,'B4-1销售回款【输入】'!$C$4:$C$123,$C104,'B4-1销售回款【输入】'!$D$4:$D$123,$D104,'B4-1销售回款【输入】'!$E$4:$E$123,$E104,'B4-1销售回款【输入】'!$J$4:$J$123,$F104)</f>
        <v>0</v>
      </c>
      <c r="DZ104" s="282">
        <f>SUMIFS('B4-1销售回款【输入】'!EC$4:EC$123,'B4-1销售回款【输入】'!$C$4:$C$123,$C104,'B4-1销售回款【输入】'!$D$4:$D$123,$D104,'B4-1销售回款【输入】'!$E$4:$E$123,$E104,'B4-1销售回款【输入】'!$J$4:$J$123,$F104)</f>
        <v>0</v>
      </c>
      <c r="EA104" s="282">
        <f>SUMIFS('B4-1销售回款【输入】'!ED$4:ED$123,'B4-1销售回款【输入】'!$C$4:$C$123,$C104,'B4-1销售回款【输入】'!$D$4:$D$123,$D104,'B4-1销售回款【输入】'!$E$4:$E$123,$E104,'B4-1销售回款【输入】'!$J$4:$J$123,$F104)</f>
        <v>0</v>
      </c>
      <c r="EB104" s="282">
        <f>SUMIFS('B4-1销售回款【输入】'!EE$4:EE$123,'B4-1销售回款【输入】'!$C$4:$C$123,$C104,'B4-1销售回款【输入】'!$D$4:$D$123,$D104,'B4-1销售回款【输入】'!$E$4:$E$123,$E104,'B4-1销售回款【输入】'!$J$4:$J$123,$F104)</f>
        <v>0</v>
      </c>
      <c r="EC104" s="282">
        <f>SUMIFS('B4-1销售回款【输入】'!EF$4:EF$123,'B4-1销售回款【输入】'!$C$4:$C$123,$C104,'B4-1销售回款【输入】'!$D$4:$D$123,$D104,'B4-1销售回款【输入】'!$E$4:$E$123,$E104,'B4-1销售回款【输入】'!$J$4:$J$123,$F104)</f>
        <v>0</v>
      </c>
      <c r="ED104" s="284">
        <f>SUMIFS('B4-1销售回款【输入】'!EG$4:EG$123,'B4-1销售回款【输入】'!$C$4:$C$123,$C104,'B4-1销售回款【输入】'!$D$4:$D$123,$D104,'B4-1销售回款【输入】'!$E$4:$E$123,$E104,'B4-1销售回款【输入】'!$J$4:$J$123,$F104)</f>
        <v>0</v>
      </c>
    </row>
    <row r="105" spans="2:134" ht="16.05" customHeight="1" x14ac:dyDescent="0.25">
      <c r="B105" s="1041" t="str">
        <f>B104</f>
        <v/>
      </c>
      <c r="C105" s="154" t="str">
        <f t="shared" ref="C105:C108" si="1705">C104</f>
        <v/>
      </c>
      <c r="D105" s="154" t="str">
        <f t="shared" si="1575"/>
        <v/>
      </c>
      <c r="E105" s="154" t="str">
        <f t="shared" si="1575"/>
        <v/>
      </c>
      <c r="F105" s="149" t="s">
        <v>348</v>
      </c>
      <c r="G105" s="171" t="s">
        <v>354</v>
      </c>
      <c r="H105" s="992">
        <f>IFERROR(H104/H103*10000,0)</f>
        <v>0</v>
      </c>
      <c r="I105" s="282">
        <f t="shared" si="1703"/>
        <v>0</v>
      </c>
      <c r="J105" s="985">
        <f>IFERROR(J104/J103*10000,0)</f>
        <v>0</v>
      </c>
      <c r="K105" s="460">
        <f ca="1">IFERROR(K104/K103*10000,0)</f>
        <v>0</v>
      </c>
      <c r="L105" s="283">
        <f t="shared" ref="L105" si="1706">IFERROR(L104/L103*10000,0)</f>
        <v>0</v>
      </c>
      <c r="M105" s="282">
        <f t="shared" ref="M105" si="1707">IFERROR(M104/M103*10000,0)</f>
        <v>0</v>
      </c>
      <c r="N105" s="282">
        <f t="shared" ref="N105" si="1708">IFERROR(N104/N103*10000,0)</f>
        <v>0</v>
      </c>
      <c r="O105" s="282">
        <f t="shared" ref="O105" si="1709">IFERROR(O104/O103*10000,0)</f>
        <v>0</v>
      </c>
      <c r="P105" s="282">
        <f t="shared" ref="P105" si="1710">IFERROR(P104/P103*10000,0)</f>
        <v>0</v>
      </c>
      <c r="Q105" s="282">
        <f t="shared" ref="Q105" si="1711">IFERROR(Q104/Q103*10000,0)</f>
        <v>0</v>
      </c>
      <c r="R105" s="282">
        <f t="shared" ref="R105" si="1712">IFERROR(R104/R103*10000,0)</f>
        <v>0</v>
      </c>
      <c r="S105" s="282">
        <f t="shared" ref="S105" si="1713">IFERROR(S104/S103*10000,0)</f>
        <v>0</v>
      </c>
      <c r="T105" s="282">
        <f t="shared" ref="T105" si="1714">IFERROR(T104/T103*10000,0)</f>
        <v>0</v>
      </c>
      <c r="U105" s="284">
        <f t="shared" ref="U105" si="1715">IFERROR(U104/U103*10000,0)</f>
        <v>0</v>
      </c>
      <c r="V105" s="285">
        <f>IFERROR(V104/V103*10000,0)</f>
        <v>0</v>
      </c>
      <c r="W105" s="282">
        <f t="shared" ref="W105" si="1716">IFERROR(W104/W103*10000,0)</f>
        <v>0</v>
      </c>
      <c r="X105" s="282">
        <f t="shared" ref="X105" si="1717">IFERROR(X104/X103*10000,0)</f>
        <v>0</v>
      </c>
      <c r="Y105" s="282">
        <f t="shared" ref="Y105" si="1718">IFERROR(Y104/Y103*10000,0)</f>
        <v>0</v>
      </c>
      <c r="Z105" s="282">
        <f t="shared" ref="Z105" si="1719">IFERROR(Z104/Z103*10000,0)</f>
        <v>0</v>
      </c>
      <c r="AA105" s="282">
        <f t="shared" ref="AA105" si="1720">IFERROR(AA104/AA103*10000,0)</f>
        <v>0</v>
      </c>
      <c r="AB105" s="282">
        <f t="shared" ref="AB105" si="1721">IFERROR(AB104/AB103*10000,0)</f>
        <v>0</v>
      </c>
      <c r="AC105" s="282">
        <f t="shared" ref="AC105" si="1722">IFERROR(AC104/AC103*10000,0)</f>
        <v>0</v>
      </c>
      <c r="AD105" s="282">
        <f t="shared" ref="AD105" si="1723">IFERROR(AD104/AD103*10000,0)</f>
        <v>0</v>
      </c>
      <c r="AE105" s="282">
        <f t="shared" ref="AE105" si="1724">IFERROR(AE104/AE103*10000,0)</f>
        <v>0</v>
      </c>
      <c r="AF105" s="282">
        <f t="shared" ref="AF105" si="1725">IFERROR(AF104/AF103*10000,0)</f>
        <v>0</v>
      </c>
      <c r="AG105" s="282">
        <f t="shared" ref="AG105" si="1726">IFERROR(AG104/AG103*10000,0)</f>
        <v>0</v>
      </c>
      <c r="AH105" s="282">
        <f t="shared" ref="AH105" si="1727">IFERROR(AH104/AH103*10000,0)</f>
        <v>0</v>
      </c>
      <c r="AI105" s="282">
        <f t="shared" ref="AI105" si="1728">IFERROR(AI104/AI103*10000,0)</f>
        <v>0</v>
      </c>
      <c r="AJ105" s="282">
        <f t="shared" ref="AJ105" si="1729">IFERROR(AJ104/AJ103*10000,0)</f>
        <v>0</v>
      </c>
      <c r="AK105" s="282">
        <f t="shared" ref="AK105" si="1730">IFERROR(AK104/AK103*10000,0)</f>
        <v>0</v>
      </c>
      <c r="AL105" s="282">
        <f t="shared" ref="AL105" si="1731">IFERROR(AL104/AL103*10000,0)</f>
        <v>0</v>
      </c>
      <c r="AM105" s="282">
        <f t="shared" ref="AM105" si="1732">IFERROR(AM104/AM103*10000,0)</f>
        <v>0</v>
      </c>
      <c r="AN105" s="282">
        <f t="shared" ref="AN105" si="1733">IFERROR(AN104/AN103*10000,0)</f>
        <v>0</v>
      </c>
      <c r="AO105" s="282">
        <f t="shared" ref="AO105" si="1734">IFERROR(AO104/AO103*10000,0)</f>
        <v>0</v>
      </c>
      <c r="AP105" s="282">
        <f t="shared" ref="AP105" si="1735">IFERROR(AP104/AP103*10000,0)</f>
        <v>0</v>
      </c>
      <c r="AQ105" s="282">
        <f t="shared" ref="AQ105" si="1736">IFERROR(AQ104/AQ103*10000,0)</f>
        <v>0</v>
      </c>
      <c r="AR105" s="282">
        <f t="shared" ref="AR105" si="1737">IFERROR(AR104/AR103*10000,0)</f>
        <v>0</v>
      </c>
      <c r="AS105" s="282">
        <f t="shared" ref="AS105" si="1738">IFERROR(AS104/AS103*10000,0)</f>
        <v>0</v>
      </c>
      <c r="AT105" s="282">
        <f t="shared" ref="AT105" si="1739">IFERROR(AT104/AT103*10000,0)</f>
        <v>0</v>
      </c>
      <c r="AU105" s="282">
        <f t="shared" ref="AU105" si="1740">IFERROR(AU104/AU103*10000,0)</f>
        <v>0</v>
      </c>
      <c r="AV105" s="282">
        <f t="shared" ref="AV105" si="1741">IFERROR(AV104/AV103*10000,0)</f>
        <v>0</v>
      </c>
      <c r="AW105" s="282">
        <f t="shared" ref="AW105" si="1742">IFERROR(AW104/AW103*10000,0)</f>
        <v>0</v>
      </c>
      <c r="AX105" s="282">
        <f t="shared" ref="AX105" si="1743">IFERROR(AX104/AX103*10000,0)</f>
        <v>0</v>
      </c>
      <c r="AY105" s="282">
        <f t="shared" ref="AY105" si="1744">IFERROR(AY104/AY103*10000,0)</f>
        <v>0</v>
      </c>
      <c r="AZ105" s="282">
        <f t="shared" ref="AZ105" si="1745">IFERROR(AZ104/AZ103*10000,0)</f>
        <v>0</v>
      </c>
      <c r="BA105" s="282">
        <f t="shared" ref="BA105" si="1746">IFERROR(BA104/BA103*10000,0)</f>
        <v>0</v>
      </c>
      <c r="BB105" s="282">
        <f t="shared" ref="BB105" si="1747">IFERROR(BB104/BB103*10000,0)</f>
        <v>0</v>
      </c>
      <c r="BC105" s="282">
        <f t="shared" ref="BC105" si="1748">IFERROR(BC104/BC103*10000,0)</f>
        <v>0</v>
      </c>
      <c r="BD105" s="282">
        <f t="shared" ref="BD105" si="1749">IFERROR(BD104/BD103*10000,0)</f>
        <v>0</v>
      </c>
      <c r="BE105" s="282">
        <f t="shared" ref="BE105" si="1750">IFERROR(BE104/BE103*10000,0)</f>
        <v>0</v>
      </c>
      <c r="BF105" s="282">
        <f t="shared" ref="BF105" si="1751">IFERROR(BF104/BF103*10000,0)</f>
        <v>0</v>
      </c>
      <c r="BG105" s="282">
        <f t="shared" ref="BG105" si="1752">IFERROR(BG104/BG103*10000,0)</f>
        <v>0</v>
      </c>
      <c r="BH105" s="282">
        <f t="shared" ref="BH105" si="1753">IFERROR(BH104/BH103*10000,0)</f>
        <v>0</v>
      </c>
      <c r="BI105" s="282">
        <f t="shared" ref="BI105" si="1754">IFERROR(BI104/BI103*10000,0)</f>
        <v>0</v>
      </c>
      <c r="BJ105" s="282">
        <f t="shared" ref="BJ105" si="1755">IFERROR(BJ104/BJ103*10000,0)</f>
        <v>0</v>
      </c>
      <c r="BK105" s="282">
        <f t="shared" ref="BK105" si="1756">IFERROR(BK104/BK103*10000,0)</f>
        <v>0</v>
      </c>
      <c r="BL105" s="282">
        <f t="shared" ref="BL105" si="1757">IFERROR(BL104/BL103*10000,0)</f>
        <v>0</v>
      </c>
      <c r="BM105" s="282">
        <f t="shared" ref="BM105" si="1758">IFERROR(BM104/BM103*10000,0)</f>
        <v>0</v>
      </c>
      <c r="BN105" s="282">
        <f t="shared" ref="BN105" si="1759">IFERROR(BN104/BN103*10000,0)</f>
        <v>0</v>
      </c>
      <c r="BO105" s="282">
        <f t="shared" ref="BO105" si="1760">IFERROR(BO104/BO103*10000,0)</f>
        <v>0</v>
      </c>
      <c r="BP105" s="282">
        <f t="shared" ref="BP105" si="1761">IFERROR(BP104/BP103*10000,0)</f>
        <v>0</v>
      </c>
      <c r="BQ105" s="282">
        <f t="shared" ref="BQ105" si="1762">IFERROR(BQ104/BQ103*10000,0)</f>
        <v>0</v>
      </c>
      <c r="BR105" s="282">
        <f t="shared" ref="BR105" si="1763">IFERROR(BR104/BR103*10000,0)</f>
        <v>0</v>
      </c>
      <c r="BS105" s="282">
        <f t="shared" ref="BS105" si="1764">IFERROR(BS104/BS103*10000,0)</f>
        <v>0</v>
      </c>
      <c r="BT105" s="282">
        <f t="shared" ref="BT105" si="1765">IFERROR(BT104/BT103*10000,0)</f>
        <v>0</v>
      </c>
      <c r="BU105" s="282">
        <f t="shared" ref="BU105" si="1766">IFERROR(BU104/BU103*10000,0)</f>
        <v>0</v>
      </c>
      <c r="BV105" s="282">
        <f t="shared" ref="BV105" si="1767">IFERROR(BV104/BV103*10000,0)</f>
        <v>0</v>
      </c>
      <c r="BW105" s="282">
        <f t="shared" ref="BW105" si="1768">IFERROR(BW104/BW103*10000,0)</f>
        <v>0</v>
      </c>
      <c r="BX105" s="282">
        <f t="shared" ref="BX105" si="1769">IFERROR(BX104/BX103*10000,0)</f>
        <v>0</v>
      </c>
      <c r="BY105" s="282">
        <f t="shared" ref="BY105" si="1770">IFERROR(BY104/BY103*10000,0)</f>
        <v>0</v>
      </c>
      <c r="BZ105" s="282">
        <f t="shared" ref="BZ105" si="1771">IFERROR(BZ104/BZ103*10000,0)</f>
        <v>0</v>
      </c>
      <c r="CA105" s="282">
        <f t="shared" ref="CA105" si="1772">IFERROR(CA104/CA103*10000,0)</f>
        <v>0</v>
      </c>
      <c r="CB105" s="282">
        <f t="shared" ref="CB105" si="1773">IFERROR(CB104/CB103*10000,0)</f>
        <v>0</v>
      </c>
      <c r="CC105" s="282">
        <f t="shared" ref="CC105" si="1774">IFERROR(CC104/CC103*10000,0)</f>
        <v>0</v>
      </c>
      <c r="CD105" s="282">
        <f t="shared" ref="CD105" si="1775">IFERROR(CD104/CD103*10000,0)</f>
        <v>0</v>
      </c>
      <c r="CE105" s="282">
        <f t="shared" ref="CE105" si="1776">IFERROR(CE104/CE103*10000,0)</f>
        <v>0</v>
      </c>
      <c r="CF105" s="282">
        <f t="shared" ref="CF105" si="1777">IFERROR(CF104/CF103*10000,0)</f>
        <v>0</v>
      </c>
      <c r="CG105" s="282">
        <f t="shared" ref="CG105" si="1778">IFERROR(CG104/CG103*10000,0)</f>
        <v>0</v>
      </c>
      <c r="CH105" s="282">
        <f t="shared" ref="CH105" si="1779">IFERROR(CH104/CH103*10000,0)</f>
        <v>0</v>
      </c>
      <c r="CI105" s="282">
        <f t="shared" ref="CI105" si="1780">IFERROR(CI104/CI103*10000,0)</f>
        <v>0</v>
      </c>
      <c r="CJ105" s="282">
        <f t="shared" ref="CJ105" si="1781">IFERROR(CJ104/CJ103*10000,0)</f>
        <v>0</v>
      </c>
      <c r="CK105" s="282">
        <f t="shared" ref="CK105" si="1782">IFERROR(CK104/CK103*10000,0)</f>
        <v>0</v>
      </c>
      <c r="CL105" s="282">
        <f t="shared" ref="CL105" si="1783">IFERROR(CL104/CL103*10000,0)</f>
        <v>0</v>
      </c>
      <c r="CM105" s="282">
        <f t="shared" ref="CM105" si="1784">IFERROR(CM104/CM103*10000,0)</f>
        <v>0</v>
      </c>
      <c r="CN105" s="282">
        <f t="shared" ref="CN105" si="1785">IFERROR(CN104/CN103*10000,0)</f>
        <v>0</v>
      </c>
      <c r="CO105" s="282">
        <f t="shared" ref="CO105" si="1786">IFERROR(CO104/CO103*10000,0)</f>
        <v>0</v>
      </c>
      <c r="CP105" s="282">
        <f t="shared" ref="CP105" si="1787">IFERROR(CP104/CP103*10000,0)</f>
        <v>0</v>
      </c>
      <c r="CQ105" s="282">
        <f t="shared" ref="CQ105" si="1788">IFERROR(CQ104/CQ103*10000,0)</f>
        <v>0</v>
      </c>
      <c r="CR105" s="282">
        <f t="shared" ref="CR105" si="1789">IFERROR(CR104/CR103*10000,0)</f>
        <v>0</v>
      </c>
      <c r="CS105" s="282">
        <f t="shared" ref="CS105" si="1790">IFERROR(CS104/CS103*10000,0)</f>
        <v>0</v>
      </c>
      <c r="CT105" s="282">
        <f t="shared" ref="CT105" si="1791">IFERROR(CT104/CT103*10000,0)</f>
        <v>0</v>
      </c>
      <c r="CU105" s="282">
        <f t="shared" ref="CU105" si="1792">IFERROR(CU104/CU103*10000,0)</f>
        <v>0</v>
      </c>
      <c r="CV105" s="282">
        <f t="shared" ref="CV105" si="1793">IFERROR(CV104/CV103*10000,0)</f>
        <v>0</v>
      </c>
      <c r="CW105" s="282">
        <f t="shared" ref="CW105" si="1794">IFERROR(CW104/CW103*10000,0)</f>
        <v>0</v>
      </c>
      <c r="CX105" s="282">
        <f t="shared" ref="CX105" si="1795">IFERROR(CX104/CX103*10000,0)</f>
        <v>0</v>
      </c>
      <c r="CY105" s="282">
        <f t="shared" ref="CY105" si="1796">IFERROR(CY104/CY103*10000,0)</f>
        <v>0</v>
      </c>
      <c r="CZ105" s="282">
        <f t="shared" ref="CZ105" si="1797">IFERROR(CZ104/CZ103*10000,0)</f>
        <v>0</v>
      </c>
      <c r="DA105" s="282">
        <f t="shared" ref="DA105" si="1798">IFERROR(DA104/DA103*10000,0)</f>
        <v>0</v>
      </c>
      <c r="DB105" s="282">
        <f t="shared" ref="DB105" si="1799">IFERROR(DB104/DB103*10000,0)</f>
        <v>0</v>
      </c>
      <c r="DC105" s="282">
        <f t="shared" ref="DC105" si="1800">IFERROR(DC104/DC103*10000,0)</f>
        <v>0</v>
      </c>
      <c r="DD105" s="282">
        <f t="shared" ref="DD105" si="1801">IFERROR(DD104/DD103*10000,0)</f>
        <v>0</v>
      </c>
      <c r="DE105" s="282">
        <f t="shared" ref="DE105" si="1802">IFERROR(DE104/DE103*10000,0)</f>
        <v>0</v>
      </c>
      <c r="DF105" s="282">
        <f t="shared" ref="DF105" si="1803">IFERROR(DF104/DF103*10000,0)</f>
        <v>0</v>
      </c>
      <c r="DG105" s="282">
        <f t="shared" ref="DG105" si="1804">IFERROR(DG104/DG103*10000,0)</f>
        <v>0</v>
      </c>
      <c r="DH105" s="282">
        <f t="shared" ref="DH105" si="1805">IFERROR(DH104/DH103*10000,0)</f>
        <v>0</v>
      </c>
      <c r="DI105" s="282">
        <f t="shared" ref="DI105" si="1806">IFERROR(DI104/DI103*10000,0)</f>
        <v>0</v>
      </c>
      <c r="DJ105" s="282">
        <f t="shared" ref="DJ105" si="1807">IFERROR(DJ104/DJ103*10000,0)</f>
        <v>0</v>
      </c>
      <c r="DK105" s="282">
        <f t="shared" ref="DK105" si="1808">IFERROR(DK104/DK103*10000,0)</f>
        <v>0</v>
      </c>
      <c r="DL105" s="282">
        <f t="shared" ref="DL105" si="1809">IFERROR(DL104/DL103*10000,0)</f>
        <v>0</v>
      </c>
      <c r="DM105" s="282">
        <f t="shared" ref="DM105" si="1810">IFERROR(DM104/DM103*10000,0)</f>
        <v>0</v>
      </c>
      <c r="DN105" s="282">
        <f t="shared" ref="DN105" si="1811">IFERROR(DN104/DN103*10000,0)</f>
        <v>0</v>
      </c>
      <c r="DO105" s="282">
        <f t="shared" ref="DO105" si="1812">IFERROR(DO104/DO103*10000,0)</f>
        <v>0</v>
      </c>
      <c r="DP105" s="282">
        <f t="shared" ref="DP105" si="1813">IFERROR(DP104/DP103*10000,0)</f>
        <v>0</v>
      </c>
      <c r="DQ105" s="282">
        <f t="shared" ref="DQ105" si="1814">IFERROR(DQ104/DQ103*10000,0)</f>
        <v>0</v>
      </c>
      <c r="DR105" s="282">
        <f t="shared" ref="DR105" si="1815">IFERROR(DR104/DR103*10000,0)</f>
        <v>0</v>
      </c>
      <c r="DS105" s="282">
        <f t="shared" ref="DS105" si="1816">IFERROR(DS104/DS103*10000,0)</f>
        <v>0</v>
      </c>
      <c r="DT105" s="282">
        <f t="shared" ref="DT105" si="1817">IFERROR(DT104/DT103*10000,0)</f>
        <v>0</v>
      </c>
      <c r="DU105" s="282">
        <f t="shared" ref="DU105" si="1818">IFERROR(DU104/DU103*10000,0)</f>
        <v>0</v>
      </c>
      <c r="DV105" s="282">
        <f t="shared" ref="DV105" si="1819">IFERROR(DV104/DV103*10000,0)</f>
        <v>0</v>
      </c>
      <c r="DW105" s="282">
        <f t="shared" ref="DW105" si="1820">IFERROR(DW104/DW103*10000,0)</f>
        <v>0</v>
      </c>
      <c r="DX105" s="282">
        <f t="shared" ref="DX105" si="1821">IFERROR(DX104/DX103*10000,0)</f>
        <v>0</v>
      </c>
      <c r="DY105" s="282">
        <f t="shared" ref="DY105" si="1822">IFERROR(DY104/DY103*10000,0)</f>
        <v>0</v>
      </c>
      <c r="DZ105" s="282">
        <f t="shared" ref="DZ105" si="1823">IFERROR(DZ104/DZ103*10000,0)</f>
        <v>0</v>
      </c>
      <c r="EA105" s="282">
        <f t="shared" ref="EA105" si="1824">IFERROR(EA104/EA103*10000,0)</f>
        <v>0</v>
      </c>
      <c r="EB105" s="282">
        <f t="shared" ref="EB105" si="1825">IFERROR(EB104/EB103*10000,0)</f>
        <v>0</v>
      </c>
      <c r="EC105" s="282">
        <f t="shared" ref="EC105" si="1826">IFERROR(EC104/EC103*10000,0)</f>
        <v>0</v>
      </c>
      <c r="ED105" s="284">
        <f t="shared" ref="ED105" si="1827">IFERROR(ED104/ED103*10000,0)</f>
        <v>0</v>
      </c>
    </row>
    <row r="106" spans="2:134" ht="16.05" customHeight="1" x14ac:dyDescent="0.25">
      <c r="B106" s="1043" t="str">
        <f>B105</f>
        <v/>
      </c>
      <c r="C106" s="159" t="str">
        <f t="shared" si="1705"/>
        <v/>
      </c>
      <c r="D106" s="159" t="str">
        <f t="shared" si="1575"/>
        <v/>
      </c>
      <c r="E106" s="159" t="str">
        <f t="shared" si="1575"/>
        <v/>
      </c>
      <c r="F106" s="149" t="s">
        <v>349</v>
      </c>
      <c r="G106" s="171" t="s">
        <v>353</v>
      </c>
      <c r="H106" s="992">
        <f>SUMIFS('B4-1销售回款【输入】'!L$4:L$123,'B4-1销售回款【输入】'!$C$4:$C$123,$C106,'B4-1销售回款【输入】'!$D$4:$D$123,$D106,'B4-1销售回款【输入】'!$E$4:$E$123,$E106,'B4-1销售回款【输入】'!$J$4:$J$123,$F106)</f>
        <v>0</v>
      </c>
      <c r="I106" s="282">
        <f t="shared" si="1703"/>
        <v>0</v>
      </c>
      <c r="J106" s="985">
        <f>SUM(V106:ED106)</f>
        <v>0</v>
      </c>
      <c r="K106" s="460">
        <f ca="1">SUM(OFFSET(V106,,,1,MATCH('B1-基本信息'!$C$12,$V$3:$ED$3,1)))</f>
        <v>0</v>
      </c>
      <c r="L106" s="283">
        <f t="shared" ref="L106:U106" si="1828">SUMIF($V$1:$ED$1,L$3,$V106:$ED106)</f>
        <v>0</v>
      </c>
      <c r="M106" s="282">
        <f t="shared" si="1828"/>
        <v>0</v>
      </c>
      <c r="N106" s="282">
        <f t="shared" si="1828"/>
        <v>0</v>
      </c>
      <c r="O106" s="282">
        <f t="shared" si="1828"/>
        <v>0</v>
      </c>
      <c r="P106" s="282">
        <f t="shared" si="1828"/>
        <v>0</v>
      </c>
      <c r="Q106" s="282">
        <f t="shared" si="1828"/>
        <v>0</v>
      </c>
      <c r="R106" s="282">
        <f t="shared" si="1828"/>
        <v>0</v>
      </c>
      <c r="S106" s="282">
        <f t="shared" si="1828"/>
        <v>0</v>
      </c>
      <c r="T106" s="282">
        <f t="shared" si="1828"/>
        <v>0</v>
      </c>
      <c r="U106" s="284">
        <f t="shared" si="1828"/>
        <v>0</v>
      </c>
      <c r="V106" s="285">
        <f>SUMIFS('B4-1销售回款【输入】'!Y$4:Y$123,'B4-1销售回款【输入】'!$C$4:$C$123,$C106,'B4-1销售回款【输入】'!$D$4:$D$123,$D106,'B4-1销售回款【输入】'!$E$4:$E$123,$E106,'B4-1销售回款【输入】'!$J$4:$J$123,$F106)</f>
        <v>0</v>
      </c>
      <c r="W106" s="282">
        <f>SUMIFS('B4-1销售回款【输入】'!Z$4:Z$123,'B4-1销售回款【输入】'!$C$4:$C$123,$C106,'B4-1销售回款【输入】'!$D$4:$D$123,$D106,'B4-1销售回款【输入】'!$E$4:$E$123,$E106,'B4-1销售回款【输入】'!$J$4:$J$123,$F106)</f>
        <v>0</v>
      </c>
      <c r="X106" s="282">
        <f>SUMIFS('B4-1销售回款【输入】'!AA$4:AA$123,'B4-1销售回款【输入】'!$C$4:$C$123,$C106,'B4-1销售回款【输入】'!$D$4:$D$123,$D106,'B4-1销售回款【输入】'!$E$4:$E$123,$E106,'B4-1销售回款【输入】'!$J$4:$J$123,$F106)</f>
        <v>0</v>
      </c>
      <c r="Y106" s="282">
        <f>SUMIFS('B4-1销售回款【输入】'!AB$4:AB$123,'B4-1销售回款【输入】'!$C$4:$C$123,$C106,'B4-1销售回款【输入】'!$D$4:$D$123,$D106,'B4-1销售回款【输入】'!$E$4:$E$123,$E106,'B4-1销售回款【输入】'!$J$4:$J$123,$F106)</f>
        <v>0</v>
      </c>
      <c r="Z106" s="282">
        <f>SUMIFS('B4-1销售回款【输入】'!AC$4:AC$123,'B4-1销售回款【输入】'!$C$4:$C$123,$C106,'B4-1销售回款【输入】'!$D$4:$D$123,$D106,'B4-1销售回款【输入】'!$E$4:$E$123,$E106,'B4-1销售回款【输入】'!$J$4:$J$123,$F106)</f>
        <v>0</v>
      </c>
      <c r="AA106" s="282">
        <f>SUMIFS('B4-1销售回款【输入】'!AD$4:AD$123,'B4-1销售回款【输入】'!$C$4:$C$123,$C106,'B4-1销售回款【输入】'!$D$4:$D$123,$D106,'B4-1销售回款【输入】'!$E$4:$E$123,$E106,'B4-1销售回款【输入】'!$J$4:$J$123,$F106)</f>
        <v>0</v>
      </c>
      <c r="AB106" s="282">
        <f>SUMIFS('B4-1销售回款【输入】'!AE$4:AE$123,'B4-1销售回款【输入】'!$C$4:$C$123,$C106,'B4-1销售回款【输入】'!$D$4:$D$123,$D106,'B4-1销售回款【输入】'!$E$4:$E$123,$E106,'B4-1销售回款【输入】'!$J$4:$J$123,$F106)</f>
        <v>0</v>
      </c>
      <c r="AC106" s="282">
        <f>SUMIFS('B4-1销售回款【输入】'!AF$4:AF$123,'B4-1销售回款【输入】'!$C$4:$C$123,$C106,'B4-1销售回款【输入】'!$D$4:$D$123,$D106,'B4-1销售回款【输入】'!$E$4:$E$123,$E106,'B4-1销售回款【输入】'!$J$4:$J$123,$F106)</f>
        <v>0</v>
      </c>
      <c r="AD106" s="282">
        <f>SUMIFS('B4-1销售回款【输入】'!AG$4:AG$123,'B4-1销售回款【输入】'!$C$4:$C$123,$C106,'B4-1销售回款【输入】'!$D$4:$D$123,$D106,'B4-1销售回款【输入】'!$E$4:$E$123,$E106,'B4-1销售回款【输入】'!$J$4:$J$123,$F106)</f>
        <v>0</v>
      </c>
      <c r="AE106" s="282">
        <f>SUMIFS('B4-1销售回款【输入】'!AH$4:AH$123,'B4-1销售回款【输入】'!$C$4:$C$123,$C106,'B4-1销售回款【输入】'!$D$4:$D$123,$D106,'B4-1销售回款【输入】'!$E$4:$E$123,$E106,'B4-1销售回款【输入】'!$J$4:$J$123,$F106)</f>
        <v>0</v>
      </c>
      <c r="AF106" s="282">
        <f>SUMIFS('B4-1销售回款【输入】'!AI$4:AI$123,'B4-1销售回款【输入】'!$C$4:$C$123,$C106,'B4-1销售回款【输入】'!$D$4:$D$123,$D106,'B4-1销售回款【输入】'!$E$4:$E$123,$E106,'B4-1销售回款【输入】'!$J$4:$J$123,$F106)</f>
        <v>0</v>
      </c>
      <c r="AG106" s="282">
        <f>SUMIFS('B4-1销售回款【输入】'!AJ$4:AJ$123,'B4-1销售回款【输入】'!$C$4:$C$123,$C106,'B4-1销售回款【输入】'!$D$4:$D$123,$D106,'B4-1销售回款【输入】'!$E$4:$E$123,$E106,'B4-1销售回款【输入】'!$J$4:$J$123,$F106)</f>
        <v>0</v>
      </c>
      <c r="AH106" s="282">
        <f>SUMIFS('B4-1销售回款【输入】'!AK$4:AK$123,'B4-1销售回款【输入】'!$C$4:$C$123,$C106,'B4-1销售回款【输入】'!$D$4:$D$123,$D106,'B4-1销售回款【输入】'!$E$4:$E$123,$E106,'B4-1销售回款【输入】'!$J$4:$J$123,$F106)</f>
        <v>0</v>
      </c>
      <c r="AI106" s="282">
        <f>SUMIFS('B4-1销售回款【输入】'!AL$4:AL$123,'B4-1销售回款【输入】'!$C$4:$C$123,$C106,'B4-1销售回款【输入】'!$D$4:$D$123,$D106,'B4-1销售回款【输入】'!$E$4:$E$123,$E106,'B4-1销售回款【输入】'!$J$4:$J$123,$F106)</f>
        <v>0</v>
      </c>
      <c r="AJ106" s="282">
        <f>SUMIFS('B4-1销售回款【输入】'!AM$4:AM$123,'B4-1销售回款【输入】'!$C$4:$C$123,$C106,'B4-1销售回款【输入】'!$D$4:$D$123,$D106,'B4-1销售回款【输入】'!$E$4:$E$123,$E106,'B4-1销售回款【输入】'!$J$4:$J$123,$F106)</f>
        <v>0</v>
      </c>
      <c r="AK106" s="282">
        <f>SUMIFS('B4-1销售回款【输入】'!AN$4:AN$123,'B4-1销售回款【输入】'!$C$4:$C$123,$C106,'B4-1销售回款【输入】'!$D$4:$D$123,$D106,'B4-1销售回款【输入】'!$E$4:$E$123,$E106,'B4-1销售回款【输入】'!$J$4:$J$123,$F106)</f>
        <v>0</v>
      </c>
      <c r="AL106" s="282">
        <f>SUMIFS('B4-1销售回款【输入】'!AO$4:AO$123,'B4-1销售回款【输入】'!$C$4:$C$123,$C106,'B4-1销售回款【输入】'!$D$4:$D$123,$D106,'B4-1销售回款【输入】'!$E$4:$E$123,$E106,'B4-1销售回款【输入】'!$J$4:$J$123,$F106)</f>
        <v>0</v>
      </c>
      <c r="AM106" s="282">
        <f>SUMIFS('B4-1销售回款【输入】'!AP$4:AP$123,'B4-1销售回款【输入】'!$C$4:$C$123,$C106,'B4-1销售回款【输入】'!$D$4:$D$123,$D106,'B4-1销售回款【输入】'!$E$4:$E$123,$E106,'B4-1销售回款【输入】'!$J$4:$J$123,$F106)</f>
        <v>0</v>
      </c>
      <c r="AN106" s="282">
        <f>SUMIFS('B4-1销售回款【输入】'!AQ$4:AQ$123,'B4-1销售回款【输入】'!$C$4:$C$123,$C106,'B4-1销售回款【输入】'!$D$4:$D$123,$D106,'B4-1销售回款【输入】'!$E$4:$E$123,$E106,'B4-1销售回款【输入】'!$J$4:$J$123,$F106)</f>
        <v>0</v>
      </c>
      <c r="AO106" s="282">
        <f>SUMIFS('B4-1销售回款【输入】'!AR$4:AR$123,'B4-1销售回款【输入】'!$C$4:$C$123,$C106,'B4-1销售回款【输入】'!$D$4:$D$123,$D106,'B4-1销售回款【输入】'!$E$4:$E$123,$E106,'B4-1销售回款【输入】'!$J$4:$J$123,$F106)</f>
        <v>0</v>
      </c>
      <c r="AP106" s="282">
        <f>SUMIFS('B4-1销售回款【输入】'!AS$4:AS$123,'B4-1销售回款【输入】'!$C$4:$C$123,$C106,'B4-1销售回款【输入】'!$D$4:$D$123,$D106,'B4-1销售回款【输入】'!$E$4:$E$123,$E106,'B4-1销售回款【输入】'!$J$4:$J$123,$F106)</f>
        <v>0</v>
      </c>
      <c r="AQ106" s="282">
        <f>SUMIFS('B4-1销售回款【输入】'!AT$4:AT$123,'B4-1销售回款【输入】'!$C$4:$C$123,$C106,'B4-1销售回款【输入】'!$D$4:$D$123,$D106,'B4-1销售回款【输入】'!$E$4:$E$123,$E106,'B4-1销售回款【输入】'!$J$4:$J$123,$F106)</f>
        <v>0</v>
      </c>
      <c r="AR106" s="282">
        <f>SUMIFS('B4-1销售回款【输入】'!AU$4:AU$123,'B4-1销售回款【输入】'!$C$4:$C$123,$C106,'B4-1销售回款【输入】'!$D$4:$D$123,$D106,'B4-1销售回款【输入】'!$E$4:$E$123,$E106,'B4-1销售回款【输入】'!$J$4:$J$123,$F106)</f>
        <v>0</v>
      </c>
      <c r="AS106" s="282">
        <f>SUMIFS('B4-1销售回款【输入】'!AV$4:AV$123,'B4-1销售回款【输入】'!$C$4:$C$123,$C106,'B4-1销售回款【输入】'!$D$4:$D$123,$D106,'B4-1销售回款【输入】'!$E$4:$E$123,$E106,'B4-1销售回款【输入】'!$J$4:$J$123,$F106)</f>
        <v>0</v>
      </c>
      <c r="AT106" s="282">
        <f>SUMIFS('B4-1销售回款【输入】'!AW$4:AW$123,'B4-1销售回款【输入】'!$C$4:$C$123,$C106,'B4-1销售回款【输入】'!$D$4:$D$123,$D106,'B4-1销售回款【输入】'!$E$4:$E$123,$E106,'B4-1销售回款【输入】'!$J$4:$J$123,$F106)</f>
        <v>0</v>
      </c>
      <c r="AU106" s="282">
        <f>SUMIFS('B4-1销售回款【输入】'!AX$4:AX$123,'B4-1销售回款【输入】'!$C$4:$C$123,$C106,'B4-1销售回款【输入】'!$D$4:$D$123,$D106,'B4-1销售回款【输入】'!$E$4:$E$123,$E106,'B4-1销售回款【输入】'!$J$4:$J$123,$F106)</f>
        <v>0</v>
      </c>
      <c r="AV106" s="282">
        <f>SUMIFS('B4-1销售回款【输入】'!AY$4:AY$123,'B4-1销售回款【输入】'!$C$4:$C$123,$C106,'B4-1销售回款【输入】'!$D$4:$D$123,$D106,'B4-1销售回款【输入】'!$E$4:$E$123,$E106,'B4-1销售回款【输入】'!$J$4:$J$123,$F106)</f>
        <v>0</v>
      </c>
      <c r="AW106" s="282">
        <f>SUMIFS('B4-1销售回款【输入】'!AZ$4:AZ$123,'B4-1销售回款【输入】'!$C$4:$C$123,$C106,'B4-1销售回款【输入】'!$D$4:$D$123,$D106,'B4-1销售回款【输入】'!$E$4:$E$123,$E106,'B4-1销售回款【输入】'!$J$4:$J$123,$F106)</f>
        <v>0</v>
      </c>
      <c r="AX106" s="282">
        <f>SUMIFS('B4-1销售回款【输入】'!BA$4:BA$123,'B4-1销售回款【输入】'!$C$4:$C$123,$C106,'B4-1销售回款【输入】'!$D$4:$D$123,$D106,'B4-1销售回款【输入】'!$E$4:$E$123,$E106,'B4-1销售回款【输入】'!$J$4:$J$123,$F106)</f>
        <v>0</v>
      </c>
      <c r="AY106" s="282">
        <f>SUMIFS('B4-1销售回款【输入】'!BB$4:BB$123,'B4-1销售回款【输入】'!$C$4:$C$123,$C106,'B4-1销售回款【输入】'!$D$4:$D$123,$D106,'B4-1销售回款【输入】'!$E$4:$E$123,$E106,'B4-1销售回款【输入】'!$J$4:$J$123,$F106)</f>
        <v>0</v>
      </c>
      <c r="AZ106" s="282">
        <f>SUMIFS('B4-1销售回款【输入】'!BC$4:BC$123,'B4-1销售回款【输入】'!$C$4:$C$123,$C106,'B4-1销售回款【输入】'!$D$4:$D$123,$D106,'B4-1销售回款【输入】'!$E$4:$E$123,$E106,'B4-1销售回款【输入】'!$J$4:$J$123,$F106)</f>
        <v>0</v>
      </c>
      <c r="BA106" s="282">
        <f>SUMIFS('B4-1销售回款【输入】'!BD$4:BD$123,'B4-1销售回款【输入】'!$C$4:$C$123,$C106,'B4-1销售回款【输入】'!$D$4:$D$123,$D106,'B4-1销售回款【输入】'!$E$4:$E$123,$E106,'B4-1销售回款【输入】'!$J$4:$J$123,$F106)</f>
        <v>0</v>
      </c>
      <c r="BB106" s="282">
        <f>SUMIFS('B4-1销售回款【输入】'!BE$4:BE$123,'B4-1销售回款【输入】'!$C$4:$C$123,$C106,'B4-1销售回款【输入】'!$D$4:$D$123,$D106,'B4-1销售回款【输入】'!$E$4:$E$123,$E106,'B4-1销售回款【输入】'!$J$4:$J$123,$F106)</f>
        <v>0</v>
      </c>
      <c r="BC106" s="282">
        <f>SUMIFS('B4-1销售回款【输入】'!BF$4:BF$123,'B4-1销售回款【输入】'!$C$4:$C$123,$C106,'B4-1销售回款【输入】'!$D$4:$D$123,$D106,'B4-1销售回款【输入】'!$E$4:$E$123,$E106,'B4-1销售回款【输入】'!$J$4:$J$123,$F106)</f>
        <v>0</v>
      </c>
      <c r="BD106" s="282">
        <f>SUMIFS('B4-1销售回款【输入】'!BG$4:BG$123,'B4-1销售回款【输入】'!$C$4:$C$123,$C106,'B4-1销售回款【输入】'!$D$4:$D$123,$D106,'B4-1销售回款【输入】'!$E$4:$E$123,$E106,'B4-1销售回款【输入】'!$J$4:$J$123,$F106)</f>
        <v>0</v>
      </c>
      <c r="BE106" s="282">
        <f>SUMIFS('B4-1销售回款【输入】'!BH$4:BH$123,'B4-1销售回款【输入】'!$C$4:$C$123,$C106,'B4-1销售回款【输入】'!$D$4:$D$123,$D106,'B4-1销售回款【输入】'!$E$4:$E$123,$E106,'B4-1销售回款【输入】'!$J$4:$J$123,$F106)</f>
        <v>0</v>
      </c>
      <c r="BF106" s="282">
        <f>SUMIFS('B4-1销售回款【输入】'!BI$4:BI$123,'B4-1销售回款【输入】'!$C$4:$C$123,$C106,'B4-1销售回款【输入】'!$D$4:$D$123,$D106,'B4-1销售回款【输入】'!$E$4:$E$123,$E106,'B4-1销售回款【输入】'!$J$4:$J$123,$F106)</f>
        <v>0</v>
      </c>
      <c r="BG106" s="282">
        <f>SUMIFS('B4-1销售回款【输入】'!BJ$4:BJ$123,'B4-1销售回款【输入】'!$C$4:$C$123,$C106,'B4-1销售回款【输入】'!$D$4:$D$123,$D106,'B4-1销售回款【输入】'!$E$4:$E$123,$E106,'B4-1销售回款【输入】'!$J$4:$J$123,$F106)</f>
        <v>0</v>
      </c>
      <c r="BH106" s="282">
        <f>SUMIFS('B4-1销售回款【输入】'!BK$4:BK$123,'B4-1销售回款【输入】'!$C$4:$C$123,$C106,'B4-1销售回款【输入】'!$D$4:$D$123,$D106,'B4-1销售回款【输入】'!$E$4:$E$123,$E106,'B4-1销售回款【输入】'!$J$4:$J$123,$F106)</f>
        <v>0</v>
      </c>
      <c r="BI106" s="282">
        <f>SUMIFS('B4-1销售回款【输入】'!BL$4:BL$123,'B4-1销售回款【输入】'!$C$4:$C$123,$C106,'B4-1销售回款【输入】'!$D$4:$D$123,$D106,'B4-1销售回款【输入】'!$E$4:$E$123,$E106,'B4-1销售回款【输入】'!$J$4:$J$123,$F106)</f>
        <v>0</v>
      </c>
      <c r="BJ106" s="282">
        <f>SUMIFS('B4-1销售回款【输入】'!BM$4:BM$123,'B4-1销售回款【输入】'!$C$4:$C$123,$C106,'B4-1销售回款【输入】'!$D$4:$D$123,$D106,'B4-1销售回款【输入】'!$E$4:$E$123,$E106,'B4-1销售回款【输入】'!$J$4:$J$123,$F106)</f>
        <v>0</v>
      </c>
      <c r="BK106" s="282">
        <f>SUMIFS('B4-1销售回款【输入】'!BN$4:BN$123,'B4-1销售回款【输入】'!$C$4:$C$123,$C106,'B4-1销售回款【输入】'!$D$4:$D$123,$D106,'B4-1销售回款【输入】'!$E$4:$E$123,$E106,'B4-1销售回款【输入】'!$J$4:$J$123,$F106)</f>
        <v>0</v>
      </c>
      <c r="BL106" s="282">
        <f>SUMIFS('B4-1销售回款【输入】'!BO$4:BO$123,'B4-1销售回款【输入】'!$C$4:$C$123,$C106,'B4-1销售回款【输入】'!$D$4:$D$123,$D106,'B4-1销售回款【输入】'!$E$4:$E$123,$E106,'B4-1销售回款【输入】'!$J$4:$J$123,$F106)</f>
        <v>0</v>
      </c>
      <c r="BM106" s="282">
        <f>SUMIFS('B4-1销售回款【输入】'!BP$4:BP$123,'B4-1销售回款【输入】'!$C$4:$C$123,$C106,'B4-1销售回款【输入】'!$D$4:$D$123,$D106,'B4-1销售回款【输入】'!$E$4:$E$123,$E106,'B4-1销售回款【输入】'!$J$4:$J$123,$F106)</f>
        <v>0</v>
      </c>
      <c r="BN106" s="282">
        <f>SUMIFS('B4-1销售回款【输入】'!BQ$4:BQ$123,'B4-1销售回款【输入】'!$C$4:$C$123,$C106,'B4-1销售回款【输入】'!$D$4:$D$123,$D106,'B4-1销售回款【输入】'!$E$4:$E$123,$E106,'B4-1销售回款【输入】'!$J$4:$J$123,$F106)</f>
        <v>0</v>
      </c>
      <c r="BO106" s="282">
        <f>SUMIFS('B4-1销售回款【输入】'!BR$4:BR$123,'B4-1销售回款【输入】'!$C$4:$C$123,$C106,'B4-1销售回款【输入】'!$D$4:$D$123,$D106,'B4-1销售回款【输入】'!$E$4:$E$123,$E106,'B4-1销售回款【输入】'!$J$4:$J$123,$F106)</f>
        <v>0</v>
      </c>
      <c r="BP106" s="282">
        <f>SUMIFS('B4-1销售回款【输入】'!BS$4:BS$123,'B4-1销售回款【输入】'!$C$4:$C$123,$C106,'B4-1销售回款【输入】'!$D$4:$D$123,$D106,'B4-1销售回款【输入】'!$E$4:$E$123,$E106,'B4-1销售回款【输入】'!$J$4:$J$123,$F106)</f>
        <v>0</v>
      </c>
      <c r="BQ106" s="282">
        <f>SUMIFS('B4-1销售回款【输入】'!BT$4:BT$123,'B4-1销售回款【输入】'!$C$4:$C$123,$C106,'B4-1销售回款【输入】'!$D$4:$D$123,$D106,'B4-1销售回款【输入】'!$E$4:$E$123,$E106,'B4-1销售回款【输入】'!$J$4:$J$123,$F106)</f>
        <v>0</v>
      </c>
      <c r="BR106" s="282">
        <f>SUMIFS('B4-1销售回款【输入】'!BU$4:BU$123,'B4-1销售回款【输入】'!$C$4:$C$123,$C106,'B4-1销售回款【输入】'!$D$4:$D$123,$D106,'B4-1销售回款【输入】'!$E$4:$E$123,$E106,'B4-1销售回款【输入】'!$J$4:$J$123,$F106)</f>
        <v>0</v>
      </c>
      <c r="BS106" s="282">
        <f>SUMIFS('B4-1销售回款【输入】'!BV$4:BV$123,'B4-1销售回款【输入】'!$C$4:$C$123,$C106,'B4-1销售回款【输入】'!$D$4:$D$123,$D106,'B4-1销售回款【输入】'!$E$4:$E$123,$E106,'B4-1销售回款【输入】'!$J$4:$J$123,$F106)</f>
        <v>0</v>
      </c>
      <c r="BT106" s="282">
        <f>SUMIFS('B4-1销售回款【输入】'!BW$4:BW$123,'B4-1销售回款【输入】'!$C$4:$C$123,$C106,'B4-1销售回款【输入】'!$D$4:$D$123,$D106,'B4-1销售回款【输入】'!$E$4:$E$123,$E106,'B4-1销售回款【输入】'!$J$4:$J$123,$F106)</f>
        <v>0</v>
      </c>
      <c r="BU106" s="282">
        <f>SUMIFS('B4-1销售回款【输入】'!BX$4:BX$123,'B4-1销售回款【输入】'!$C$4:$C$123,$C106,'B4-1销售回款【输入】'!$D$4:$D$123,$D106,'B4-1销售回款【输入】'!$E$4:$E$123,$E106,'B4-1销售回款【输入】'!$J$4:$J$123,$F106)</f>
        <v>0</v>
      </c>
      <c r="BV106" s="282">
        <f>SUMIFS('B4-1销售回款【输入】'!BY$4:BY$123,'B4-1销售回款【输入】'!$C$4:$C$123,$C106,'B4-1销售回款【输入】'!$D$4:$D$123,$D106,'B4-1销售回款【输入】'!$E$4:$E$123,$E106,'B4-1销售回款【输入】'!$J$4:$J$123,$F106)</f>
        <v>0</v>
      </c>
      <c r="BW106" s="282">
        <f>SUMIFS('B4-1销售回款【输入】'!BZ$4:BZ$123,'B4-1销售回款【输入】'!$C$4:$C$123,$C106,'B4-1销售回款【输入】'!$D$4:$D$123,$D106,'B4-1销售回款【输入】'!$E$4:$E$123,$E106,'B4-1销售回款【输入】'!$J$4:$J$123,$F106)</f>
        <v>0</v>
      </c>
      <c r="BX106" s="282">
        <f>SUMIFS('B4-1销售回款【输入】'!CA$4:CA$123,'B4-1销售回款【输入】'!$C$4:$C$123,$C106,'B4-1销售回款【输入】'!$D$4:$D$123,$D106,'B4-1销售回款【输入】'!$E$4:$E$123,$E106,'B4-1销售回款【输入】'!$J$4:$J$123,$F106)</f>
        <v>0</v>
      </c>
      <c r="BY106" s="282">
        <f>SUMIFS('B4-1销售回款【输入】'!CB$4:CB$123,'B4-1销售回款【输入】'!$C$4:$C$123,$C106,'B4-1销售回款【输入】'!$D$4:$D$123,$D106,'B4-1销售回款【输入】'!$E$4:$E$123,$E106,'B4-1销售回款【输入】'!$J$4:$J$123,$F106)</f>
        <v>0</v>
      </c>
      <c r="BZ106" s="282">
        <f>SUMIFS('B4-1销售回款【输入】'!CC$4:CC$123,'B4-1销售回款【输入】'!$C$4:$C$123,$C106,'B4-1销售回款【输入】'!$D$4:$D$123,$D106,'B4-1销售回款【输入】'!$E$4:$E$123,$E106,'B4-1销售回款【输入】'!$J$4:$J$123,$F106)</f>
        <v>0</v>
      </c>
      <c r="CA106" s="282">
        <f>SUMIFS('B4-1销售回款【输入】'!CD$4:CD$123,'B4-1销售回款【输入】'!$C$4:$C$123,$C106,'B4-1销售回款【输入】'!$D$4:$D$123,$D106,'B4-1销售回款【输入】'!$E$4:$E$123,$E106,'B4-1销售回款【输入】'!$J$4:$J$123,$F106)</f>
        <v>0</v>
      </c>
      <c r="CB106" s="282">
        <f>SUMIFS('B4-1销售回款【输入】'!CE$4:CE$123,'B4-1销售回款【输入】'!$C$4:$C$123,$C106,'B4-1销售回款【输入】'!$D$4:$D$123,$D106,'B4-1销售回款【输入】'!$E$4:$E$123,$E106,'B4-1销售回款【输入】'!$J$4:$J$123,$F106)</f>
        <v>0</v>
      </c>
      <c r="CC106" s="282">
        <f>SUMIFS('B4-1销售回款【输入】'!CF$4:CF$123,'B4-1销售回款【输入】'!$C$4:$C$123,$C106,'B4-1销售回款【输入】'!$D$4:$D$123,$D106,'B4-1销售回款【输入】'!$E$4:$E$123,$E106,'B4-1销售回款【输入】'!$J$4:$J$123,$F106)</f>
        <v>0</v>
      </c>
      <c r="CD106" s="282">
        <f>SUMIFS('B4-1销售回款【输入】'!CG$4:CG$123,'B4-1销售回款【输入】'!$C$4:$C$123,$C106,'B4-1销售回款【输入】'!$D$4:$D$123,$D106,'B4-1销售回款【输入】'!$E$4:$E$123,$E106,'B4-1销售回款【输入】'!$J$4:$J$123,$F106)</f>
        <v>0</v>
      </c>
      <c r="CE106" s="282">
        <f>SUMIFS('B4-1销售回款【输入】'!CH$4:CH$123,'B4-1销售回款【输入】'!$C$4:$C$123,$C106,'B4-1销售回款【输入】'!$D$4:$D$123,$D106,'B4-1销售回款【输入】'!$E$4:$E$123,$E106,'B4-1销售回款【输入】'!$J$4:$J$123,$F106)</f>
        <v>0</v>
      </c>
      <c r="CF106" s="282">
        <f>SUMIFS('B4-1销售回款【输入】'!CI$4:CI$123,'B4-1销售回款【输入】'!$C$4:$C$123,$C106,'B4-1销售回款【输入】'!$D$4:$D$123,$D106,'B4-1销售回款【输入】'!$E$4:$E$123,$E106,'B4-1销售回款【输入】'!$J$4:$J$123,$F106)</f>
        <v>0</v>
      </c>
      <c r="CG106" s="282">
        <f>SUMIFS('B4-1销售回款【输入】'!CJ$4:CJ$123,'B4-1销售回款【输入】'!$C$4:$C$123,$C106,'B4-1销售回款【输入】'!$D$4:$D$123,$D106,'B4-1销售回款【输入】'!$E$4:$E$123,$E106,'B4-1销售回款【输入】'!$J$4:$J$123,$F106)</f>
        <v>0</v>
      </c>
      <c r="CH106" s="282">
        <f>SUMIFS('B4-1销售回款【输入】'!CK$4:CK$123,'B4-1销售回款【输入】'!$C$4:$C$123,$C106,'B4-1销售回款【输入】'!$D$4:$D$123,$D106,'B4-1销售回款【输入】'!$E$4:$E$123,$E106,'B4-1销售回款【输入】'!$J$4:$J$123,$F106)</f>
        <v>0</v>
      </c>
      <c r="CI106" s="282">
        <f>SUMIFS('B4-1销售回款【输入】'!CL$4:CL$123,'B4-1销售回款【输入】'!$C$4:$C$123,$C106,'B4-1销售回款【输入】'!$D$4:$D$123,$D106,'B4-1销售回款【输入】'!$E$4:$E$123,$E106,'B4-1销售回款【输入】'!$J$4:$J$123,$F106)</f>
        <v>0</v>
      </c>
      <c r="CJ106" s="282">
        <f>SUMIFS('B4-1销售回款【输入】'!CM$4:CM$123,'B4-1销售回款【输入】'!$C$4:$C$123,$C106,'B4-1销售回款【输入】'!$D$4:$D$123,$D106,'B4-1销售回款【输入】'!$E$4:$E$123,$E106,'B4-1销售回款【输入】'!$J$4:$J$123,$F106)</f>
        <v>0</v>
      </c>
      <c r="CK106" s="282">
        <f>SUMIFS('B4-1销售回款【输入】'!CN$4:CN$123,'B4-1销售回款【输入】'!$C$4:$C$123,$C106,'B4-1销售回款【输入】'!$D$4:$D$123,$D106,'B4-1销售回款【输入】'!$E$4:$E$123,$E106,'B4-1销售回款【输入】'!$J$4:$J$123,$F106)</f>
        <v>0</v>
      </c>
      <c r="CL106" s="282">
        <f>SUMIFS('B4-1销售回款【输入】'!CO$4:CO$123,'B4-1销售回款【输入】'!$C$4:$C$123,$C106,'B4-1销售回款【输入】'!$D$4:$D$123,$D106,'B4-1销售回款【输入】'!$E$4:$E$123,$E106,'B4-1销售回款【输入】'!$J$4:$J$123,$F106)</f>
        <v>0</v>
      </c>
      <c r="CM106" s="282">
        <f>SUMIFS('B4-1销售回款【输入】'!CP$4:CP$123,'B4-1销售回款【输入】'!$C$4:$C$123,$C106,'B4-1销售回款【输入】'!$D$4:$D$123,$D106,'B4-1销售回款【输入】'!$E$4:$E$123,$E106,'B4-1销售回款【输入】'!$J$4:$J$123,$F106)</f>
        <v>0</v>
      </c>
      <c r="CN106" s="282">
        <f>SUMIFS('B4-1销售回款【输入】'!CQ$4:CQ$123,'B4-1销售回款【输入】'!$C$4:$C$123,$C106,'B4-1销售回款【输入】'!$D$4:$D$123,$D106,'B4-1销售回款【输入】'!$E$4:$E$123,$E106,'B4-1销售回款【输入】'!$J$4:$J$123,$F106)</f>
        <v>0</v>
      </c>
      <c r="CO106" s="282">
        <f>SUMIFS('B4-1销售回款【输入】'!CR$4:CR$123,'B4-1销售回款【输入】'!$C$4:$C$123,$C106,'B4-1销售回款【输入】'!$D$4:$D$123,$D106,'B4-1销售回款【输入】'!$E$4:$E$123,$E106,'B4-1销售回款【输入】'!$J$4:$J$123,$F106)</f>
        <v>0</v>
      </c>
      <c r="CP106" s="282">
        <f>SUMIFS('B4-1销售回款【输入】'!CS$4:CS$123,'B4-1销售回款【输入】'!$C$4:$C$123,$C106,'B4-1销售回款【输入】'!$D$4:$D$123,$D106,'B4-1销售回款【输入】'!$E$4:$E$123,$E106,'B4-1销售回款【输入】'!$J$4:$J$123,$F106)</f>
        <v>0</v>
      </c>
      <c r="CQ106" s="282">
        <f>SUMIFS('B4-1销售回款【输入】'!CT$4:CT$123,'B4-1销售回款【输入】'!$C$4:$C$123,$C106,'B4-1销售回款【输入】'!$D$4:$D$123,$D106,'B4-1销售回款【输入】'!$E$4:$E$123,$E106,'B4-1销售回款【输入】'!$J$4:$J$123,$F106)</f>
        <v>0</v>
      </c>
      <c r="CR106" s="282">
        <f>SUMIFS('B4-1销售回款【输入】'!CU$4:CU$123,'B4-1销售回款【输入】'!$C$4:$C$123,$C106,'B4-1销售回款【输入】'!$D$4:$D$123,$D106,'B4-1销售回款【输入】'!$E$4:$E$123,$E106,'B4-1销售回款【输入】'!$J$4:$J$123,$F106)</f>
        <v>0</v>
      </c>
      <c r="CS106" s="282">
        <f>SUMIFS('B4-1销售回款【输入】'!CV$4:CV$123,'B4-1销售回款【输入】'!$C$4:$C$123,$C106,'B4-1销售回款【输入】'!$D$4:$D$123,$D106,'B4-1销售回款【输入】'!$E$4:$E$123,$E106,'B4-1销售回款【输入】'!$J$4:$J$123,$F106)</f>
        <v>0</v>
      </c>
      <c r="CT106" s="282">
        <f>SUMIFS('B4-1销售回款【输入】'!CW$4:CW$123,'B4-1销售回款【输入】'!$C$4:$C$123,$C106,'B4-1销售回款【输入】'!$D$4:$D$123,$D106,'B4-1销售回款【输入】'!$E$4:$E$123,$E106,'B4-1销售回款【输入】'!$J$4:$J$123,$F106)</f>
        <v>0</v>
      </c>
      <c r="CU106" s="282">
        <f>SUMIFS('B4-1销售回款【输入】'!CX$4:CX$123,'B4-1销售回款【输入】'!$C$4:$C$123,$C106,'B4-1销售回款【输入】'!$D$4:$D$123,$D106,'B4-1销售回款【输入】'!$E$4:$E$123,$E106,'B4-1销售回款【输入】'!$J$4:$J$123,$F106)</f>
        <v>0</v>
      </c>
      <c r="CV106" s="282">
        <f>SUMIFS('B4-1销售回款【输入】'!CY$4:CY$123,'B4-1销售回款【输入】'!$C$4:$C$123,$C106,'B4-1销售回款【输入】'!$D$4:$D$123,$D106,'B4-1销售回款【输入】'!$E$4:$E$123,$E106,'B4-1销售回款【输入】'!$J$4:$J$123,$F106)</f>
        <v>0</v>
      </c>
      <c r="CW106" s="282">
        <f>SUMIFS('B4-1销售回款【输入】'!CZ$4:CZ$123,'B4-1销售回款【输入】'!$C$4:$C$123,$C106,'B4-1销售回款【输入】'!$D$4:$D$123,$D106,'B4-1销售回款【输入】'!$E$4:$E$123,$E106,'B4-1销售回款【输入】'!$J$4:$J$123,$F106)</f>
        <v>0</v>
      </c>
      <c r="CX106" s="282">
        <f>SUMIFS('B4-1销售回款【输入】'!DA$4:DA$123,'B4-1销售回款【输入】'!$C$4:$C$123,$C106,'B4-1销售回款【输入】'!$D$4:$D$123,$D106,'B4-1销售回款【输入】'!$E$4:$E$123,$E106,'B4-1销售回款【输入】'!$J$4:$J$123,$F106)</f>
        <v>0</v>
      </c>
      <c r="CY106" s="282">
        <f>SUMIFS('B4-1销售回款【输入】'!DB$4:DB$123,'B4-1销售回款【输入】'!$C$4:$C$123,$C106,'B4-1销售回款【输入】'!$D$4:$D$123,$D106,'B4-1销售回款【输入】'!$E$4:$E$123,$E106,'B4-1销售回款【输入】'!$J$4:$J$123,$F106)</f>
        <v>0</v>
      </c>
      <c r="CZ106" s="282">
        <f>SUMIFS('B4-1销售回款【输入】'!DC$4:DC$123,'B4-1销售回款【输入】'!$C$4:$C$123,$C106,'B4-1销售回款【输入】'!$D$4:$D$123,$D106,'B4-1销售回款【输入】'!$E$4:$E$123,$E106,'B4-1销售回款【输入】'!$J$4:$J$123,$F106)</f>
        <v>0</v>
      </c>
      <c r="DA106" s="282">
        <f>SUMIFS('B4-1销售回款【输入】'!DD$4:DD$123,'B4-1销售回款【输入】'!$C$4:$C$123,$C106,'B4-1销售回款【输入】'!$D$4:$D$123,$D106,'B4-1销售回款【输入】'!$E$4:$E$123,$E106,'B4-1销售回款【输入】'!$J$4:$J$123,$F106)</f>
        <v>0</v>
      </c>
      <c r="DB106" s="282">
        <f>SUMIFS('B4-1销售回款【输入】'!DE$4:DE$123,'B4-1销售回款【输入】'!$C$4:$C$123,$C106,'B4-1销售回款【输入】'!$D$4:$D$123,$D106,'B4-1销售回款【输入】'!$E$4:$E$123,$E106,'B4-1销售回款【输入】'!$J$4:$J$123,$F106)</f>
        <v>0</v>
      </c>
      <c r="DC106" s="282">
        <f>SUMIFS('B4-1销售回款【输入】'!DF$4:DF$123,'B4-1销售回款【输入】'!$C$4:$C$123,$C106,'B4-1销售回款【输入】'!$D$4:$D$123,$D106,'B4-1销售回款【输入】'!$E$4:$E$123,$E106,'B4-1销售回款【输入】'!$J$4:$J$123,$F106)</f>
        <v>0</v>
      </c>
      <c r="DD106" s="282">
        <f>SUMIFS('B4-1销售回款【输入】'!DG$4:DG$123,'B4-1销售回款【输入】'!$C$4:$C$123,$C106,'B4-1销售回款【输入】'!$D$4:$D$123,$D106,'B4-1销售回款【输入】'!$E$4:$E$123,$E106,'B4-1销售回款【输入】'!$J$4:$J$123,$F106)</f>
        <v>0</v>
      </c>
      <c r="DE106" s="282">
        <f>SUMIFS('B4-1销售回款【输入】'!DH$4:DH$123,'B4-1销售回款【输入】'!$C$4:$C$123,$C106,'B4-1销售回款【输入】'!$D$4:$D$123,$D106,'B4-1销售回款【输入】'!$E$4:$E$123,$E106,'B4-1销售回款【输入】'!$J$4:$J$123,$F106)</f>
        <v>0</v>
      </c>
      <c r="DF106" s="282">
        <f>SUMIFS('B4-1销售回款【输入】'!DI$4:DI$123,'B4-1销售回款【输入】'!$C$4:$C$123,$C106,'B4-1销售回款【输入】'!$D$4:$D$123,$D106,'B4-1销售回款【输入】'!$E$4:$E$123,$E106,'B4-1销售回款【输入】'!$J$4:$J$123,$F106)</f>
        <v>0</v>
      </c>
      <c r="DG106" s="282">
        <f>SUMIFS('B4-1销售回款【输入】'!DJ$4:DJ$123,'B4-1销售回款【输入】'!$C$4:$C$123,$C106,'B4-1销售回款【输入】'!$D$4:$D$123,$D106,'B4-1销售回款【输入】'!$E$4:$E$123,$E106,'B4-1销售回款【输入】'!$J$4:$J$123,$F106)</f>
        <v>0</v>
      </c>
      <c r="DH106" s="282">
        <f>SUMIFS('B4-1销售回款【输入】'!DK$4:DK$123,'B4-1销售回款【输入】'!$C$4:$C$123,$C106,'B4-1销售回款【输入】'!$D$4:$D$123,$D106,'B4-1销售回款【输入】'!$E$4:$E$123,$E106,'B4-1销售回款【输入】'!$J$4:$J$123,$F106)</f>
        <v>0</v>
      </c>
      <c r="DI106" s="282">
        <f>SUMIFS('B4-1销售回款【输入】'!DL$4:DL$123,'B4-1销售回款【输入】'!$C$4:$C$123,$C106,'B4-1销售回款【输入】'!$D$4:$D$123,$D106,'B4-1销售回款【输入】'!$E$4:$E$123,$E106,'B4-1销售回款【输入】'!$J$4:$J$123,$F106)</f>
        <v>0</v>
      </c>
      <c r="DJ106" s="282">
        <f>SUMIFS('B4-1销售回款【输入】'!DM$4:DM$123,'B4-1销售回款【输入】'!$C$4:$C$123,$C106,'B4-1销售回款【输入】'!$D$4:$D$123,$D106,'B4-1销售回款【输入】'!$E$4:$E$123,$E106,'B4-1销售回款【输入】'!$J$4:$J$123,$F106)</f>
        <v>0</v>
      </c>
      <c r="DK106" s="282">
        <f>SUMIFS('B4-1销售回款【输入】'!DN$4:DN$123,'B4-1销售回款【输入】'!$C$4:$C$123,$C106,'B4-1销售回款【输入】'!$D$4:$D$123,$D106,'B4-1销售回款【输入】'!$E$4:$E$123,$E106,'B4-1销售回款【输入】'!$J$4:$J$123,$F106)</f>
        <v>0</v>
      </c>
      <c r="DL106" s="282">
        <f>SUMIFS('B4-1销售回款【输入】'!DO$4:DO$123,'B4-1销售回款【输入】'!$C$4:$C$123,$C106,'B4-1销售回款【输入】'!$D$4:$D$123,$D106,'B4-1销售回款【输入】'!$E$4:$E$123,$E106,'B4-1销售回款【输入】'!$J$4:$J$123,$F106)</f>
        <v>0</v>
      </c>
      <c r="DM106" s="282">
        <f>SUMIFS('B4-1销售回款【输入】'!DP$4:DP$123,'B4-1销售回款【输入】'!$C$4:$C$123,$C106,'B4-1销售回款【输入】'!$D$4:$D$123,$D106,'B4-1销售回款【输入】'!$E$4:$E$123,$E106,'B4-1销售回款【输入】'!$J$4:$J$123,$F106)</f>
        <v>0</v>
      </c>
      <c r="DN106" s="282">
        <f>SUMIFS('B4-1销售回款【输入】'!DQ$4:DQ$123,'B4-1销售回款【输入】'!$C$4:$C$123,$C106,'B4-1销售回款【输入】'!$D$4:$D$123,$D106,'B4-1销售回款【输入】'!$E$4:$E$123,$E106,'B4-1销售回款【输入】'!$J$4:$J$123,$F106)</f>
        <v>0</v>
      </c>
      <c r="DO106" s="282">
        <f>SUMIFS('B4-1销售回款【输入】'!DR$4:DR$123,'B4-1销售回款【输入】'!$C$4:$C$123,$C106,'B4-1销售回款【输入】'!$D$4:$D$123,$D106,'B4-1销售回款【输入】'!$E$4:$E$123,$E106,'B4-1销售回款【输入】'!$J$4:$J$123,$F106)</f>
        <v>0</v>
      </c>
      <c r="DP106" s="282">
        <f>SUMIFS('B4-1销售回款【输入】'!DS$4:DS$123,'B4-1销售回款【输入】'!$C$4:$C$123,$C106,'B4-1销售回款【输入】'!$D$4:$D$123,$D106,'B4-1销售回款【输入】'!$E$4:$E$123,$E106,'B4-1销售回款【输入】'!$J$4:$J$123,$F106)</f>
        <v>0</v>
      </c>
      <c r="DQ106" s="282">
        <f>SUMIFS('B4-1销售回款【输入】'!DT$4:DT$123,'B4-1销售回款【输入】'!$C$4:$C$123,$C106,'B4-1销售回款【输入】'!$D$4:$D$123,$D106,'B4-1销售回款【输入】'!$E$4:$E$123,$E106,'B4-1销售回款【输入】'!$J$4:$J$123,$F106)</f>
        <v>0</v>
      </c>
      <c r="DR106" s="282">
        <f>SUMIFS('B4-1销售回款【输入】'!DU$4:DU$123,'B4-1销售回款【输入】'!$C$4:$C$123,$C106,'B4-1销售回款【输入】'!$D$4:$D$123,$D106,'B4-1销售回款【输入】'!$E$4:$E$123,$E106,'B4-1销售回款【输入】'!$J$4:$J$123,$F106)</f>
        <v>0</v>
      </c>
      <c r="DS106" s="282">
        <f>SUMIFS('B4-1销售回款【输入】'!DV$4:DV$123,'B4-1销售回款【输入】'!$C$4:$C$123,$C106,'B4-1销售回款【输入】'!$D$4:$D$123,$D106,'B4-1销售回款【输入】'!$E$4:$E$123,$E106,'B4-1销售回款【输入】'!$J$4:$J$123,$F106)</f>
        <v>0</v>
      </c>
      <c r="DT106" s="282">
        <f>SUMIFS('B4-1销售回款【输入】'!DW$4:DW$123,'B4-1销售回款【输入】'!$C$4:$C$123,$C106,'B4-1销售回款【输入】'!$D$4:$D$123,$D106,'B4-1销售回款【输入】'!$E$4:$E$123,$E106,'B4-1销售回款【输入】'!$J$4:$J$123,$F106)</f>
        <v>0</v>
      </c>
      <c r="DU106" s="282">
        <f>SUMIFS('B4-1销售回款【输入】'!DX$4:DX$123,'B4-1销售回款【输入】'!$C$4:$C$123,$C106,'B4-1销售回款【输入】'!$D$4:$D$123,$D106,'B4-1销售回款【输入】'!$E$4:$E$123,$E106,'B4-1销售回款【输入】'!$J$4:$J$123,$F106)</f>
        <v>0</v>
      </c>
      <c r="DV106" s="282">
        <f>SUMIFS('B4-1销售回款【输入】'!DY$4:DY$123,'B4-1销售回款【输入】'!$C$4:$C$123,$C106,'B4-1销售回款【输入】'!$D$4:$D$123,$D106,'B4-1销售回款【输入】'!$E$4:$E$123,$E106,'B4-1销售回款【输入】'!$J$4:$J$123,$F106)</f>
        <v>0</v>
      </c>
      <c r="DW106" s="282">
        <f>SUMIFS('B4-1销售回款【输入】'!DZ$4:DZ$123,'B4-1销售回款【输入】'!$C$4:$C$123,$C106,'B4-1销售回款【输入】'!$D$4:$D$123,$D106,'B4-1销售回款【输入】'!$E$4:$E$123,$E106,'B4-1销售回款【输入】'!$J$4:$J$123,$F106)</f>
        <v>0</v>
      </c>
      <c r="DX106" s="282">
        <f>SUMIFS('B4-1销售回款【输入】'!EA$4:EA$123,'B4-1销售回款【输入】'!$C$4:$C$123,$C106,'B4-1销售回款【输入】'!$D$4:$D$123,$D106,'B4-1销售回款【输入】'!$E$4:$E$123,$E106,'B4-1销售回款【输入】'!$J$4:$J$123,$F106)</f>
        <v>0</v>
      </c>
      <c r="DY106" s="282">
        <f>SUMIFS('B4-1销售回款【输入】'!EB$4:EB$123,'B4-1销售回款【输入】'!$C$4:$C$123,$C106,'B4-1销售回款【输入】'!$D$4:$D$123,$D106,'B4-1销售回款【输入】'!$E$4:$E$123,$E106,'B4-1销售回款【输入】'!$J$4:$J$123,$F106)</f>
        <v>0</v>
      </c>
      <c r="DZ106" s="282">
        <f>SUMIFS('B4-1销售回款【输入】'!EC$4:EC$123,'B4-1销售回款【输入】'!$C$4:$C$123,$C106,'B4-1销售回款【输入】'!$D$4:$D$123,$D106,'B4-1销售回款【输入】'!$E$4:$E$123,$E106,'B4-1销售回款【输入】'!$J$4:$J$123,$F106)</f>
        <v>0</v>
      </c>
      <c r="EA106" s="282">
        <f>SUMIFS('B4-1销售回款【输入】'!ED$4:ED$123,'B4-1销售回款【输入】'!$C$4:$C$123,$C106,'B4-1销售回款【输入】'!$D$4:$D$123,$D106,'B4-1销售回款【输入】'!$E$4:$E$123,$E106,'B4-1销售回款【输入】'!$J$4:$J$123,$F106)</f>
        <v>0</v>
      </c>
      <c r="EB106" s="282">
        <f>SUMIFS('B4-1销售回款【输入】'!EE$4:EE$123,'B4-1销售回款【输入】'!$C$4:$C$123,$C106,'B4-1销售回款【输入】'!$D$4:$D$123,$D106,'B4-1销售回款【输入】'!$E$4:$E$123,$E106,'B4-1销售回款【输入】'!$J$4:$J$123,$F106)</f>
        <v>0</v>
      </c>
      <c r="EC106" s="282">
        <f>SUMIFS('B4-1销售回款【输入】'!EF$4:EF$123,'B4-1销售回款【输入】'!$C$4:$C$123,$C106,'B4-1销售回款【输入】'!$D$4:$D$123,$D106,'B4-1销售回款【输入】'!$E$4:$E$123,$E106,'B4-1销售回款【输入】'!$J$4:$J$123,$F106)</f>
        <v>0</v>
      </c>
      <c r="ED106" s="284">
        <f>SUMIFS('B4-1销售回款【输入】'!EG$4:EG$123,'B4-1销售回款【输入】'!$C$4:$C$123,$C106,'B4-1销售回款【输入】'!$D$4:$D$123,$D106,'B4-1销售回款【输入】'!$E$4:$E$123,$E106,'B4-1销售回款【输入】'!$J$4:$J$123,$F106)</f>
        <v>0</v>
      </c>
    </row>
    <row r="107" spans="2:134" ht="16.05" customHeight="1" x14ac:dyDescent="0.25">
      <c r="B107" s="1043" t="str">
        <f>B106</f>
        <v/>
      </c>
      <c r="C107" s="159" t="str">
        <f t="shared" si="1705"/>
        <v/>
      </c>
      <c r="D107" s="159" t="str">
        <f t="shared" si="1575"/>
        <v/>
      </c>
      <c r="E107" s="159" t="str">
        <f t="shared" si="1575"/>
        <v/>
      </c>
      <c r="F107" s="149" t="s">
        <v>350</v>
      </c>
      <c r="G107" s="171" t="s">
        <v>355</v>
      </c>
      <c r="H107" s="992"/>
      <c r="I107" s="282"/>
      <c r="J107" s="986" t="s">
        <v>391</v>
      </c>
      <c r="K107" s="461"/>
      <c r="L107" s="297">
        <f>IFERROR(SUM($L104:L104)/$J104,0)</f>
        <v>0</v>
      </c>
      <c r="M107" s="291">
        <f>IFERROR(SUM($L104:M104)/$J104,0)</f>
        <v>0</v>
      </c>
      <c r="N107" s="291">
        <f>IFERROR(SUM($L104:N104)/$J104,0)</f>
        <v>0</v>
      </c>
      <c r="O107" s="291">
        <f>IFERROR(SUM($L104:O104)/$J104,0)</f>
        <v>0</v>
      </c>
      <c r="P107" s="291">
        <f>IFERROR(SUM($L104:P104)/$J104,0)</f>
        <v>0</v>
      </c>
      <c r="Q107" s="291">
        <f>IFERROR(SUM($L104:Q104)/$J104,0)</f>
        <v>0</v>
      </c>
      <c r="R107" s="291">
        <f>IFERROR(SUM($L104:R104)/$J104,0)</f>
        <v>0</v>
      </c>
      <c r="S107" s="291">
        <f>IFERROR(SUM($L104:S104)/$J104,0)</f>
        <v>0</v>
      </c>
      <c r="T107" s="291">
        <f>IFERROR(SUM($L104:T104)/$J104,0)</f>
        <v>0</v>
      </c>
      <c r="U107" s="292">
        <f>IFERROR(SUM($L104:U104)/$J104,0)</f>
        <v>0</v>
      </c>
      <c r="V107" s="290">
        <f>IFERROR(SUM($V104:V104)/$J104,0)</f>
        <v>0</v>
      </c>
      <c r="W107" s="291">
        <f>IFERROR(SUM($V104:W104)/$J104,0)</f>
        <v>0</v>
      </c>
      <c r="X107" s="291">
        <f>IFERROR(SUM($V104:X104)/$J104,0)</f>
        <v>0</v>
      </c>
      <c r="Y107" s="291">
        <f>IFERROR(SUM($V104:Y104)/$J104,0)</f>
        <v>0</v>
      </c>
      <c r="Z107" s="291">
        <f>IFERROR(SUM($V104:Z104)/$J104,0)</f>
        <v>0</v>
      </c>
      <c r="AA107" s="291">
        <f>IFERROR(SUM($V104:AA104)/$J104,0)</f>
        <v>0</v>
      </c>
      <c r="AB107" s="291">
        <f>IFERROR(SUM($V104:AB104)/$J104,0)</f>
        <v>0</v>
      </c>
      <c r="AC107" s="291">
        <f>IFERROR(SUM($V104:AC104)/$J104,0)</f>
        <v>0</v>
      </c>
      <c r="AD107" s="291">
        <f>IFERROR(SUM($V104:AD104)/$J104,0)</f>
        <v>0</v>
      </c>
      <c r="AE107" s="291">
        <f>IFERROR(SUM($V104:AE104)/$J104,0)</f>
        <v>0</v>
      </c>
      <c r="AF107" s="291">
        <f>IFERROR(SUM($V104:AF104)/$J104,0)</f>
        <v>0</v>
      </c>
      <c r="AG107" s="291">
        <f>IFERROR(SUM($V104:AG104)/$J104,0)</f>
        <v>0</v>
      </c>
      <c r="AH107" s="291">
        <f>IFERROR(SUM($V104:AH104)/$J104,0)</f>
        <v>0</v>
      </c>
      <c r="AI107" s="291">
        <f>IFERROR(SUM($V104:AI104)/$J104,0)</f>
        <v>0</v>
      </c>
      <c r="AJ107" s="291">
        <f>IFERROR(SUM($V104:AJ104)/$J104,0)</f>
        <v>0</v>
      </c>
      <c r="AK107" s="291">
        <f>IFERROR(SUM($V104:AK104)/$J104,0)</f>
        <v>0</v>
      </c>
      <c r="AL107" s="291">
        <f>IFERROR(SUM($V104:AL104)/$J104,0)</f>
        <v>0</v>
      </c>
      <c r="AM107" s="291">
        <f>IFERROR(SUM($V104:AM104)/$J104,0)</f>
        <v>0</v>
      </c>
      <c r="AN107" s="291">
        <f>IFERROR(SUM($V104:AN104)/$J104,0)</f>
        <v>0</v>
      </c>
      <c r="AO107" s="291">
        <f>IFERROR(SUM($V104:AO104)/$J104,0)</f>
        <v>0</v>
      </c>
      <c r="AP107" s="291">
        <f>IFERROR(SUM($V104:AP104)/$J104,0)</f>
        <v>0</v>
      </c>
      <c r="AQ107" s="291">
        <f>IFERROR(SUM($V104:AQ104)/$J104,0)</f>
        <v>0</v>
      </c>
      <c r="AR107" s="291">
        <f>IFERROR(SUM($V104:AR104)/$J104,0)</f>
        <v>0</v>
      </c>
      <c r="AS107" s="291">
        <f>IFERROR(SUM($V104:AS104)/$J104,0)</f>
        <v>0</v>
      </c>
      <c r="AT107" s="291">
        <f>IFERROR(SUM($V104:AT104)/$J104,0)</f>
        <v>0</v>
      </c>
      <c r="AU107" s="291">
        <f>IFERROR(SUM($V104:AU104)/$J104,0)</f>
        <v>0</v>
      </c>
      <c r="AV107" s="291">
        <f>IFERROR(SUM($V104:AV104)/$J104,0)</f>
        <v>0</v>
      </c>
      <c r="AW107" s="291">
        <f>IFERROR(SUM($V104:AW104)/$J104,0)</f>
        <v>0</v>
      </c>
      <c r="AX107" s="291">
        <f>IFERROR(SUM($V104:AX104)/$J104,0)</f>
        <v>0</v>
      </c>
      <c r="AY107" s="291">
        <f>IFERROR(SUM($V104:AY104)/$J104,0)</f>
        <v>0</v>
      </c>
      <c r="AZ107" s="291">
        <f>IFERROR(SUM($V104:AZ104)/$J104,0)</f>
        <v>0</v>
      </c>
      <c r="BA107" s="291">
        <f>IFERROR(SUM($V104:BA104)/$J104,0)</f>
        <v>0</v>
      </c>
      <c r="BB107" s="291">
        <f>IFERROR(SUM($V104:BB104)/$J104,0)</f>
        <v>0</v>
      </c>
      <c r="BC107" s="291">
        <f>IFERROR(SUM($V104:BC104)/$J104,0)</f>
        <v>0</v>
      </c>
      <c r="BD107" s="291">
        <f>IFERROR(SUM($V104:BD104)/$J104,0)</f>
        <v>0</v>
      </c>
      <c r="BE107" s="291">
        <f>IFERROR(SUM($V104:BE104)/$J104,0)</f>
        <v>0</v>
      </c>
      <c r="BF107" s="291">
        <f>IFERROR(SUM($V104:BF104)/$J104,0)</f>
        <v>0</v>
      </c>
      <c r="BG107" s="291">
        <f>IFERROR(SUM($V104:BG104)/$J104,0)</f>
        <v>0</v>
      </c>
      <c r="BH107" s="291">
        <f>IFERROR(SUM($V104:BH104)/$J104,0)</f>
        <v>0</v>
      </c>
      <c r="BI107" s="291">
        <f>IFERROR(SUM($V104:BI104)/$J104,0)</f>
        <v>0</v>
      </c>
      <c r="BJ107" s="291">
        <f>IFERROR(SUM($V104:BJ104)/$J104,0)</f>
        <v>0</v>
      </c>
      <c r="BK107" s="291">
        <f>IFERROR(SUM($V104:BK104)/$J104,0)</f>
        <v>0</v>
      </c>
      <c r="BL107" s="291">
        <f>IFERROR(SUM($V104:BL104)/$J104,0)</f>
        <v>0</v>
      </c>
      <c r="BM107" s="291">
        <f>IFERROR(SUM($V104:BM104)/$J104,0)</f>
        <v>0</v>
      </c>
      <c r="BN107" s="291">
        <f>IFERROR(SUM($V104:BN104)/$J104,0)</f>
        <v>0</v>
      </c>
      <c r="BO107" s="291">
        <f>IFERROR(SUM($V104:BO104)/$J104,0)</f>
        <v>0</v>
      </c>
      <c r="BP107" s="291">
        <f>IFERROR(SUM($V104:BP104)/$J104,0)</f>
        <v>0</v>
      </c>
      <c r="BQ107" s="291">
        <f>IFERROR(SUM($V104:BQ104)/$J104,0)</f>
        <v>0</v>
      </c>
      <c r="BR107" s="291">
        <f>IFERROR(SUM($V104:BR104)/$J104,0)</f>
        <v>0</v>
      </c>
      <c r="BS107" s="291">
        <f>IFERROR(SUM($V104:BS104)/$J104,0)</f>
        <v>0</v>
      </c>
      <c r="BT107" s="291">
        <f>IFERROR(SUM($V104:BT104)/$J104,0)</f>
        <v>0</v>
      </c>
      <c r="BU107" s="291">
        <f>IFERROR(SUM($V104:BU104)/$J104,0)</f>
        <v>0</v>
      </c>
      <c r="BV107" s="291">
        <f>IFERROR(SUM($V104:BV104)/$J104,0)</f>
        <v>0</v>
      </c>
      <c r="BW107" s="291">
        <f>IFERROR(SUM($V104:BW104)/$J104,0)</f>
        <v>0</v>
      </c>
      <c r="BX107" s="291">
        <f>IFERROR(SUM($V104:BX104)/$J104,0)</f>
        <v>0</v>
      </c>
      <c r="BY107" s="291">
        <f>IFERROR(SUM($V104:BY104)/$J104,0)</f>
        <v>0</v>
      </c>
      <c r="BZ107" s="291">
        <f>IFERROR(SUM($V104:BZ104)/$J104,0)</f>
        <v>0</v>
      </c>
      <c r="CA107" s="291">
        <f>IFERROR(SUM($V104:CA104)/$J104,0)</f>
        <v>0</v>
      </c>
      <c r="CB107" s="291">
        <f>IFERROR(SUM($V104:CB104)/$J104,0)</f>
        <v>0</v>
      </c>
      <c r="CC107" s="291">
        <f>IFERROR(SUM($V104:CC104)/$J104,0)</f>
        <v>0</v>
      </c>
      <c r="CD107" s="291">
        <f>IFERROR(SUM($V104:CD104)/$J104,0)</f>
        <v>0</v>
      </c>
      <c r="CE107" s="291">
        <f>IFERROR(SUM($V104:CE104)/$J104,0)</f>
        <v>0</v>
      </c>
      <c r="CF107" s="291">
        <f>IFERROR(SUM($V104:CF104)/$J104,0)</f>
        <v>0</v>
      </c>
      <c r="CG107" s="291">
        <f>IFERROR(SUM($V104:CG104)/$J104,0)</f>
        <v>0</v>
      </c>
      <c r="CH107" s="291">
        <f>IFERROR(SUM($V104:CH104)/$J104,0)</f>
        <v>0</v>
      </c>
      <c r="CI107" s="291">
        <f>IFERROR(SUM($V104:CI104)/$J104,0)</f>
        <v>0</v>
      </c>
      <c r="CJ107" s="291">
        <f>IFERROR(SUM($V104:CJ104)/$J104,0)</f>
        <v>0</v>
      </c>
      <c r="CK107" s="291">
        <f>IFERROR(SUM($V104:CK104)/$J104,0)</f>
        <v>0</v>
      </c>
      <c r="CL107" s="291">
        <f>IFERROR(SUM($V104:CL104)/$J104,0)</f>
        <v>0</v>
      </c>
      <c r="CM107" s="291">
        <f>IFERROR(SUM($V104:CM104)/$J104,0)</f>
        <v>0</v>
      </c>
      <c r="CN107" s="291">
        <f>IFERROR(SUM($V104:CN104)/$J104,0)</f>
        <v>0</v>
      </c>
      <c r="CO107" s="291">
        <f>IFERROR(SUM($V104:CO104)/$J104,0)</f>
        <v>0</v>
      </c>
      <c r="CP107" s="291">
        <f>IFERROR(SUM($V104:CP104)/$J104,0)</f>
        <v>0</v>
      </c>
      <c r="CQ107" s="291">
        <f>IFERROR(SUM($V104:CQ104)/$J104,0)</f>
        <v>0</v>
      </c>
      <c r="CR107" s="291">
        <f>IFERROR(SUM($V104:CR104)/$J104,0)</f>
        <v>0</v>
      </c>
      <c r="CS107" s="291">
        <f>IFERROR(SUM($V104:CS104)/$J104,0)</f>
        <v>0</v>
      </c>
      <c r="CT107" s="291">
        <f>IFERROR(SUM($V104:CT104)/$J104,0)</f>
        <v>0</v>
      </c>
      <c r="CU107" s="291">
        <f>IFERROR(SUM($V104:CU104)/$J104,0)</f>
        <v>0</v>
      </c>
      <c r="CV107" s="291">
        <f>IFERROR(SUM($V104:CV104)/$J104,0)</f>
        <v>0</v>
      </c>
      <c r="CW107" s="291">
        <f>IFERROR(SUM($V104:CW104)/$J104,0)</f>
        <v>0</v>
      </c>
      <c r="CX107" s="291">
        <f>IFERROR(SUM($V104:CX104)/$J104,0)</f>
        <v>0</v>
      </c>
      <c r="CY107" s="291">
        <f>IFERROR(SUM($V104:CY104)/$J104,0)</f>
        <v>0</v>
      </c>
      <c r="CZ107" s="291">
        <f>IFERROR(SUM($V104:CZ104)/$J104,0)</f>
        <v>0</v>
      </c>
      <c r="DA107" s="291">
        <f>IFERROR(SUM($V104:DA104)/$J104,0)</f>
        <v>0</v>
      </c>
      <c r="DB107" s="291">
        <f>IFERROR(SUM($V104:DB104)/$J104,0)</f>
        <v>0</v>
      </c>
      <c r="DC107" s="291">
        <f>IFERROR(SUM($V104:DC104)/$J104,0)</f>
        <v>0</v>
      </c>
      <c r="DD107" s="291">
        <f>IFERROR(SUM($V104:DD104)/$J104,0)</f>
        <v>0</v>
      </c>
      <c r="DE107" s="291">
        <f>IFERROR(SUM($V104:DE104)/$J104,0)</f>
        <v>0</v>
      </c>
      <c r="DF107" s="291">
        <f>IFERROR(SUM($V104:DF104)/$J104,0)</f>
        <v>0</v>
      </c>
      <c r="DG107" s="291">
        <f>IFERROR(SUM($V104:DG104)/$J104,0)</f>
        <v>0</v>
      </c>
      <c r="DH107" s="291">
        <f>IFERROR(SUM($V104:DH104)/$J104,0)</f>
        <v>0</v>
      </c>
      <c r="DI107" s="291">
        <f>IFERROR(SUM($V104:DI104)/$J104,0)</f>
        <v>0</v>
      </c>
      <c r="DJ107" s="291">
        <f>IFERROR(SUM($V104:DJ104)/$J104,0)</f>
        <v>0</v>
      </c>
      <c r="DK107" s="291">
        <f>IFERROR(SUM($V104:DK104)/$J104,0)</f>
        <v>0</v>
      </c>
      <c r="DL107" s="291">
        <f>IFERROR(SUM($V104:DL104)/$J104,0)</f>
        <v>0</v>
      </c>
      <c r="DM107" s="291">
        <f>IFERROR(SUM($V104:DM104)/$J104,0)</f>
        <v>0</v>
      </c>
      <c r="DN107" s="291">
        <f>IFERROR(SUM($V104:DN104)/$J104,0)</f>
        <v>0</v>
      </c>
      <c r="DO107" s="291">
        <f>IFERROR(SUM($V104:DO104)/$J104,0)</f>
        <v>0</v>
      </c>
      <c r="DP107" s="291">
        <f>IFERROR(SUM($V104:DP104)/$J104,0)</f>
        <v>0</v>
      </c>
      <c r="DQ107" s="291">
        <f>IFERROR(SUM($V104:DQ104)/$J104,0)</f>
        <v>0</v>
      </c>
      <c r="DR107" s="291">
        <f>IFERROR(SUM($V104:DR104)/$J104,0)</f>
        <v>0</v>
      </c>
      <c r="DS107" s="291">
        <f>IFERROR(SUM($V104:DS104)/$J104,0)</f>
        <v>0</v>
      </c>
      <c r="DT107" s="291">
        <f>IFERROR(SUM($V104:DT104)/$J104,0)</f>
        <v>0</v>
      </c>
      <c r="DU107" s="291">
        <f>IFERROR(SUM($V104:DU104)/$J104,0)</f>
        <v>0</v>
      </c>
      <c r="DV107" s="291">
        <f>IFERROR(SUM($V104:DV104)/$J104,0)</f>
        <v>0</v>
      </c>
      <c r="DW107" s="291">
        <f>IFERROR(SUM($V104:DW104)/$J104,0)</f>
        <v>0</v>
      </c>
      <c r="DX107" s="291">
        <f>IFERROR(SUM($V104:DX104)/$J104,0)</f>
        <v>0</v>
      </c>
      <c r="DY107" s="291">
        <f>IFERROR(SUM($V104:DY104)/$J104,0)</f>
        <v>0</v>
      </c>
      <c r="DZ107" s="291">
        <f>IFERROR(SUM($V104:DZ104)/$J104,0)</f>
        <v>0</v>
      </c>
      <c r="EA107" s="291">
        <f>IFERROR(SUM($V104:EA104)/$J104,0)</f>
        <v>0</v>
      </c>
      <c r="EB107" s="291">
        <f>IFERROR(SUM($V104:EB104)/$J104,0)</f>
        <v>0</v>
      </c>
      <c r="EC107" s="291">
        <f>IFERROR(SUM($V104:EC104)/$J104,0)</f>
        <v>0</v>
      </c>
      <c r="ED107" s="292">
        <f>IFERROR(SUM($V104:ED104)/$J104,0)</f>
        <v>0</v>
      </c>
    </row>
    <row r="108" spans="2:134" ht="16.05" customHeight="1" thickBot="1" x14ac:dyDescent="0.3">
      <c r="B108" s="1044" t="str">
        <f>B107</f>
        <v/>
      </c>
      <c r="C108" s="289" t="str">
        <f t="shared" si="1705"/>
        <v/>
      </c>
      <c r="D108" s="289" t="str">
        <f t="shared" si="1575"/>
        <v/>
      </c>
      <c r="E108" s="289" t="str">
        <f t="shared" si="1575"/>
        <v/>
      </c>
      <c r="F108" s="240" t="s">
        <v>351</v>
      </c>
      <c r="G108" s="254" t="s">
        <v>355</v>
      </c>
      <c r="H108" s="993"/>
      <c r="I108" s="286"/>
      <c r="J108" s="987" t="s">
        <v>391</v>
      </c>
      <c r="K108" s="462"/>
      <c r="L108" s="298">
        <f>IFERROR(SUM($L106:L106)/SUM($L104:L104),0)</f>
        <v>0</v>
      </c>
      <c r="M108" s="294">
        <f>IFERROR(SUM($L106:M106)/SUM($L104:M104),0)</f>
        <v>0</v>
      </c>
      <c r="N108" s="294">
        <f>IFERROR(SUM($L106:N106)/SUM($L104:N104),0)</f>
        <v>0</v>
      </c>
      <c r="O108" s="294">
        <f>IFERROR(SUM($L106:O106)/SUM($L104:O104),0)</f>
        <v>0</v>
      </c>
      <c r="P108" s="294">
        <f>IFERROR(SUM($L106:P106)/SUM($L104:P104),0)</f>
        <v>0</v>
      </c>
      <c r="Q108" s="294">
        <f>IFERROR(SUM($L106:Q106)/SUM($L104:Q104),0)</f>
        <v>0</v>
      </c>
      <c r="R108" s="294">
        <f>IFERROR(SUM($L106:R106)/SUM($L104:R104),0)</f>
        <v>0</v>
      </c>
      <c r="S108" s="294">
        <f>IFERROR(SUM($L106:S106)/SUM($L104:S104),0)</f>
        <v>0</v>
      </c>
      <c r="T108" s="294">
        <f>IFERROR(SUM($L106:T106)/SUM($L104:T104),0)</f>
        <v>0</v>
      </c>
      <c r="U108" s="295">
        <f>IFERROR(SUM($L106:U106)/SUM($L104:U104),0)</f>
        <v>0</v>
      </c>
      <c r="V108" s="293">
        <f>IFERROR(SUM($V106:V106)/SUM($V104:V104),0)</f>
        <v>0</v>
      </c>
      <c r="W108" s="294">
        <f>IFERROR(SUM($V106:W106)/SUM($V104:W104),0)</f>
        <v>0</v>
      </c>
      <c r="X108" s="294">
        <f>IFERROR(SUM($V106:X106)/SUM($V104:X104),0)</f>
        <v>0</v>
      </c>
      <c r="Y108" s="294">
        <f>IFERROR(SUM($V106:Y106)/SUM($V104:Y104),0)</f>
        <v>0</v>
      </c>
      <c r="Z108" s="294">
        <f>IFERROR(SUM($V106:Z106)/SUM($V104:Z104),0)</f>
        <v>0</v>
      </c>
      <c r="AA108" s="294">
        <f>IFERROR(SUM($V106:AA106)/SUM($V104:AA104),0)</f>
        <v>0</v>
      </c>
      <c r="AB108" s="294">
        <f>IFERROR(SUM($V106:AB106)/SUM($V104:AB104),0)</f>
        <v>0</v>
      </c>
      <c r="AC108" s="294">
        <f>IFERROR(SUM($V106:AC106)/SUM($V104:AC104),0)</f>
        <v>0</v>
      </c>
      <c r="AD108" s="294">
        <f>IFERROR(SUM($V106:AD106)/SUM($V104:AD104),0)</f>
        <v>0</v>
      </c>
      <c r="AE108" s="294">
        <f>IFERROR(SUM($V106:AE106)/SUM($V104:AE104),0)</f>
        <v>0</v>
      </c>
      <c r="AF108" s="294">
        <f>IFERROR(SUM($V106:AF106)/SUM($V104:AF104),0)</f>
        <v>0</v>
      </c>
      <c r="AG108" s="294">
        <f>IFERROR(SUM($V106:AG106)/SUM($V104:AG104),0)</f>
        <v>0</v>
      </c>
      <c r="AH108" s="294">
        <f>IFERROR(SUM($V106:AH106)/SUM($V104:AH104),0)</f>
        <v>0</v>
      </c>
      <c r="AI108" s="294">
        <f>IFERROR(SUM($V106:AI106)/SUM($V104:AI104),0)</f>
        <v>0</v>
      </c>
      <c r="AJ108" s="294">
        <f>IFERROR(SUM($V106:AJ106)/SUM($V104:AJ104),0)</f>
        <v>0</v>
      </c>
      <c r="AK108" s="294">
        <f>IFERROR(SUM($V106:AK106)/SUM($V104:AK104),0)</f>
        <v>0</v>
      </c>
      <c r="AL108" s="294">
        <f>IFERROR(SUM($V106:AL106)/SUM($V104:AL104),0)</f>
        <v>0</v>
      </c>
      <c r="AM108" s="294">
        <f>IFERROR(SUM($V106:AM106)/SUM($V104:AM104),0)</f>
        <v>0</v>
      </c>
      <c r="AN108" s="294">
        <f>IFERROR(SUM($V106:AN106)/SUM($V104:AN104),0)</f>
        <v>0</v>
      </c>
      <c r="AO108" s="294">
        <f>IFERROR(SUM($V106:AO106)/SUM($V104:AO104),0)</f>
        <v>0</v>
      </c>
      <c r="AP108" s="294">
        <f>IFERROR(SUM($V106:AP106)/SUM($V104:AP104),0)</f>
        <v>0</v>
      </c>
      <c r="AQ108" s="294">
        <f>IFERROR(SUM($V106:AQ106)/SUM($V104:AQ104),0)</f>
        <v>0</v>
      </c>
      <c r="AR108" s="294">
        <f>IFERROR(SUM($V106:AR106)/SUM($V104:AR104),0)</f>
        <v>0</v>
      </c>
      <c r="AS108" s="294">
        <f>IFERROR(SUM($V106:AS106)/SUM($V104:AS104),0)</f>
        <v>0</v>
      </c>
      <c r="AT108" s="294">
        <f>IFERROR(SUM($V106:AT106)/SUM($V104:AT104),0)</f>
        <v>0</v>
      </c>
      <c r="AU108" s="294">
        <f>IFERROR(SUM($V106:AU106)/SUM($V104:AU104),0)</f>
        <v>0</v>
      </c>
      <c r="AV108" s="294">
        <f>IFERROR(SUM($V106:AV106)/SUM($V104:AV104),0)</f>
        <v>0</v>
      </c>
      <c r="AW108" s="294">
        <f>IFERROR(SUM($V106:AW106)/SUM($V104:AW104),0)</f>
        <v>0</v>
      </c>
      <c r="AX108" s="294">
        <f>IFERROR(SUM($V106:AX106)/SUM($V104:AX104),0)</f>
        <v>0</v>
      </c>
      <c r="AY108" s="294">
        <f>IFERROR(SUM($V106:AY106)/SUM($V104:AY104),0)</f>
        <v>0</v>
      </c>
      <c r="AZ108" s="294">
        <f>IFERROR(SUM($V106:AZ106)/SUM($V104:AZ104),0)</f>
        <v>0</v>
      </c>
      <c r="BA108" s="294">
        <f>IFERROR(SUM($V106:BA106)/SUM($V104:BA104),0)</f>
        <v>0</v>
      </c>
      <c r="BB108" s="294">
        <f>IFERROR(SUM($V106:BB106)/SUM($V104:BB104),0)</f>
        <v>0</v>
      </c>
      <c r="BC108" s="294">
        <f>IFERROR(SUM($V106:BC106)/SUM($V104:BC104),0)</f>
        <v>0</v>
      </c>
      <c r="BD108" s="294">
        <f>IFERROR(SUM($V106:BD106)/SUM($V104:BD104),0)</f>
        <v>0</v>
      </c>
      <c r="BE108" s="294">
        <f>IFERROR(SUM($V106:BE106)/SUM($V104:BE104),0)</f>
        <v>0</v>
      </c>
      <c r="BF108" s="294">
        <f>IFERROR(SUM($V106:BF106)/SUM($V104:BF104),0)</f>
        <v>0</v>
      </c>
      <c r="BG108" s="294">
        <f>IFERROR(SUM($V106:BG106)/SUM($V104:BG104),0)</f>
        <v>0</v>
      </c>
      <c r="BH108" s="294">
        <f>IFERROR(SUM($V106:BH106)/SUM($V104:BH104),0)</f>
        <v>0</v>
      </c>
      <c r="BI108" s="294">
        <f>IFERROR(SUM($V106:BI106)/SUM($V104:BI104),0)</f>
        <v>0</v>
      </c>
      <c r="BJ108" s="294">
        <f>IFERROR(SUM($V106:BJ106)/SUM($V104:BJ104),0)</f>
        <v>0</v>
      </c>
      <c r="BK108" s="294">
        <f>IFERROR(SUM($V106:BK106)/SUM($V104:BK104),0)</f>
        <v>0</v>
      </c>
      <c r="BL108" s="294">
        <f>IFERROR(SUM($V106:BL106)/SUM($V104:BL104),0)</f>
        <v>0</v>
      </c>
      <c r="BM108" s="294">
        <f>IFERROR(SUM($V106:BM106)/SUM($V104:BM104),0)</f>
        <v>0</v>
      </c>
      <c r="BN108" s="294">
        <f>IFERROR(SUM($V106:BN106)/SUM($V104:BN104),0)</f>
        <v>0</v>
      </c>
      <c r="BO108" s="294">
        <f>IFERROR(SUM($V106:BO106)/SUM($V104:BO104),0)</f>
        <v>0</v>
      </c>
      <c r="BP108" s="294">
        <f>IFERROR(SUM($V106:BP106)/SUM($V104:BP104),0)</f>
        <v>0</v>
      </c>
      <c r="BQ108" s="294">
        <f>IFERROR(SUM($V106:BQ106)/SUM($V104:BQ104),0)</f>
        <v>0</v>
      </c>
      <c r="BR108" s="294">
        <f>IFERROR(SUM($V106:BR106)/SUM($V104:BR104),0)</f>
        <v>0</v>
      </c>
      <c r="BS108" s="294">
        <f>IFERROR(SUM($V106:BS106)/SUM($V104:BS104),0)</f>
        <v>0</v>
      </c>
      <c r="BT108" s="294">
        <f>IFERROR(SUM($V106:BT106)/SUM($V104:BT104),0)</f>
        <v>0</v>
      </c>
      <c r="BU108" s="294">
        <f>IFERROR(SUM($V106:BU106)/SUM($V104:BU104),0)</f>
        <v>0</v>
      </c>
      <c r="BV108" s="294">
        <f>IFERROR(SUM($V106:BV106)/SUM($V104:BV104),0)</f>
        <v>0</v>
      </c>
      <c r="BW108" s="294">
        <f>IFERROR(SUM($V106:BW106)/SUM($V104:BW104),0)</f>
        <v>0</v>
      </c>
      <c r="BX108" s="294">
        <f>IFERROR(SUM($V106:BX106)/SUM($V104:BX104),0)</f>
        <v>0</v>
      </c>
      <c r="BY108" s="294">
        <f>IFERROR(SUM($V106:BY106)/SUM($V104:BY104),0)</f>
        <v>0</v>
      </c>
      <c r="BZ108" s="294">
        <f>IFERROR(SUM($V106:BZ106)/SUM($V104:BZ104),0)</f>
        <v>0</v>
      </c>
      <c r="CA108" s="294">
        <f>IFERROR(SUM($V106:CA106)/SUM($V104:CA104),0)</f>
        <v>0</v>
      </c>
      <c r="CB108" s="294">
        <f>IFERROR(SUM($V106:CB106)/SUM($V104:CB104),0)</f>
        <v>0</v>
      </c>
      <c r="CC108" s="294">
        <f>IFERROR(SUM($V106:CC106)/SUM($V104:CC104),0)</f>
        <v>0</v>
      </c>
      <c r="CD108" s="294">
        <f>IFERROR(SUM($V106:CD106)/SUM($V104:CD104),0)</f>
        <v>0</v>
      </c>
      <c r="CE108" s="294">
        <f>IFERROR(SUM($V106:CE106)/SUM($V104:CE104),0)</f>
        <v>0</v>
      </c>
      <c r="CF108" s="294">
        <f>IFERROR(SUM($V106:CF106)/SUM($V104:CF104),0)</f>
        <v>0</v>
      </c>
      <c r="CG108" s="294">
        <f>IFERROR(SUM($V106:CG106)/SUM($V104:CG104),0)</f>
        <v>0</v>
      </c>
      <c r="CH108" s="294">
        <f>IFERROR(SUM($V106:CH106)/SUM($V104:CH104),0)</f>
        <v>0</v>
      </c>
      <c r="CI108" s="294">
        <f>IFERROR(SUM($V106:CI106)/SUM($V104:CI104),0)</f>
        <v>0</v>
      </c>
      <c r="CJ108" s="294">
        <f>IFERROR(SUM($V106:CJ106)/SUM($V104:CJ104),0)</f>
        <v>0</v>
      </c>
      <c r="CK108" s="294">
        <f>IFERROR(SUM($V106:CK106)/SUM($V104:CK104),0)</f>
        <v>0</v>
      </c>
      <c r="CL108" s="294">
        <f>IFERROR(SUM($V106:CL106)/SUM($V104:CL104),0)</f>
        <v>0</v>
      </c>
      <c r="CM108" s="294">
        <f>IFERROR(SUM($V106:CM106)/SUM($V104:CM104),0)</f>
        <v>0</v>
      </c>
      <c r="CN108" s="294">
        <f>IFERROR(SUM($V106:CN106)/SUM($V104:CN104),0)</f>
        <v>0</v>
      </c>
      <c r="CO108" s="294">
        <f>IFERROR(SUM($V106:CO106)/SUM($V104:CO104),0)</f>
        <v>0</v>
      </c>
      <c r="CP108" s="294">
        <f>IFERROR(SUM($V106:CP106)/SUM($V104:CP104),0)</f>
        <v>0</v>
      </c>
      <c r="CQ108" s="294">
        <f>IFERROR(SUM($V106:CQ106)/SUM($V104:CQ104),0)</f>
        <v>0</v>
      </c>
      <c r="CR108" s="294">
        <f>IFERROR(SUM($V106:CR106)/SUM($V104:CR104),0)</f>
        <v>0</v>
      </c>
      <c r="CS108" s="294">
        <f>IFERROR(SUM($V106:CS106)/SUM($V104:CS104),0)</f>
        <v>0</v>
      </c>
      <c r="CT108" s="294">
        <f>IFERROR(SUM($V106:CT106)/SUM($V104:CT104),0)</f>
        <v>0</v>
      </c>
      <c r="CU108" s="294">
        <f>IFERROR(SUM($V106:CU106)/SUM($V104:CU104),0)</f>
        <v>0</v>
      </c>
      <c r="CV108" s="294">
        <f>IFERROR(SUM($V106:CV106)/SUM($V104:CV104),0)</f>
        <v>0</v>
      </c>
      <c r="CW108" s="294">
        <f>IFERROR(SUM($V106:CW106)/SUM($V104:CW104),0)</f>
        <v>0</v>
      </c>
      <c r="CX108" s="294">
        <f>IFERROR(SUM($V106:CX106)/SUM($V104:CX104),0)</f>
        <v>0</v>
      </c>
      <c r="CY108" s="294">
        <f>IFERROR(SUM($V106:CY106)/SUM($V104:CY104),0)</f>
        <v>0</v>
      </c>
      <c r="CZ108" s="294">
        <f>IFERROR(SUM($V106:CZ106)/SUM($V104:CZ104),0)</f>
        <v>0</v>
      </c>
      <c r="DA108" s="294">
        <f>IFERROR(SUM($V106:DA106)/SUM($V104:DA104),0)</f>
        <v>0</v>
      </c>
      <c r="DB108" s="294">
        <f>IFERROR(SUM($V106:DB106)/SUM($V104:DB104),0)</f>
        <v>0</v>
      </c>
      <c r="DC108" s="294">
        <f>IFERROR(SUM($V106:DC106)/SUM($V104:DC104),0)</f>
        <v>0</v>
      </c>
      <c r="DD108" s="294">
        <f>IFERROR(SUM($V106:DD106)/SUM($V104:DD104),0)</f>
        <v>0</v>
      </c>
      <c r="DE108" s="294">
        <f>IFERROR(SUM($V106:DE106)/SUM($V104:DE104),0)</f>
        <v>0</v>
      </c>
      <c r="DF108" s="294">
        <f>IFERROR(SUM($V106:DF106)/SUM($V104:DF104),0)</f>
        <v>0</v>
      </c>
      <c r="DG108" s="294">
        <f>IFERROR(SUM($V106:DG106)/SUM($V104:DG104),0)</f>
        <v>0</v>
      </c>
      <c r="DH108" s="294">
        <f>IFERROR(SUM($V106:DH106)/SUM($V104:DH104),0)</f>
        <v>0</v>
      </c>
      <c r="DI108" s="294">
        <f>IFERROR(SUM($V106:DI106)/SUM($V104:DI104),0)</f>
        <v>0</v>
      </c>
      <c r="DJ108" s="294">
        <f>IFERROR(SUM($V106:DJ106)/SUM($V104:DJ104),0)</f>
        <v>0</v>
      </c>
      <c r="DK108" s="294">
        <f>IFERROR(SUM($V106:DK106)/SUM($V104:DK104),0)</f>
        <v>0</v>
      </c>
      <c r="DL108" s="294">
        <f>IFERROR(SUM($V106:DL106)/SUM($V104:DL104),0)</f>
        <v>0</v>
      </c>
      <c r="DM108" s="294">
        <f>IFERROR(SUM($V106:DM106)/SUM($V104:DM104),0)</f>
        <v>0</v>
      </c>
      <c r="DN108" s="294">
        <f>IFERROR(SUM($V106:DN106)/SUM($V104:DN104),0)</f>
        <v>0</v>
      </c>
      <c r="DO108" s="294">
        <f>IFERROR(SUM($V106:DO106)/SUM($V104:DO104),0)</f>
        <v>0</v>
      </c>
      <c r="DP108" s="294">
        <f>IFERROR(SUM($V106:DP106)/SUM($V104:DP104),0)</f>
        <v>0</v>
      </c>
      <c r="DQ108" s="294">
        <f>IFERROR(SUM($V106:DQ106)/SUM($V104:DQ104),0)</f>
        <v>0</v>
      </c>
      <c r="DR108" s="294">
        <f>IFERROR(SUM($V106:DR106)/SUM($V104:DR104),0)</f>
        <v>0</v>
      </c>
      <c r="DS108" s="294">
        <f>IFERROR(SUM($V106:DS106)/SUM($V104:DS104),0)</f>
        <v>0</v>
      </c>
      <c r="DT108" s="294">
        <f>IFERROR(SUM($V106:DT106)/SUM($V104:DT104),0)</f>
        <v>0</v>
      </c>
      <c r="DU108" s="294">
        <f>IFERROR(SUM($V106:DU106)/SUM($V104:DU104),0)</f>
        <v>0</v>
      </c>
      <c r="DV108" s="294">
        <f>IFERROR(SUM($V106:DV106)/SUM($V104:DV104),0)</f>
        <v>0</v>
      </c>
      <c r="DW108" s="294">
        <f>IFERROR(SUM($V106:DW106)/SUM($V104:DW104),0)</f>
        <v>0</v>
      </c>
      <c r="DX108" s="294">
        <f>IFERROR(SUM($V106:DX106)/SUM($V104:DX104),0)</f>
        <v>0</v>
      </c>
      <c r="DY108" s="294">
        <f>IFERROR(SUM($V106:DY106)/SUM($V104:DY104),0)</f>
        <v>0</v>
      </c>
      <c r="DZ108" s="294">
        <f>IFERROR(SUM($V106:DZ106)/SUM($V104:DZ104),0)</f>
        <v>0</v>
      </c>
      <c r="EA108" s="294">
        <f>IFERROR(SUM($V106:EA106)/SUM($V104:EA104),0)</f>
        <v>0</v>
      </c>
      <c r="EB108" s="294">
        <f>IFERROR(SUM($V106:EB106)/SUM($V104:EB104),0)</f>
        <v>0</v>
      </c>
      <c r="EC108" s="294">
        <f>IFERROR(SUM($V106:EC106)/SUM($V104:EC104),0)</f>
        <v>0</v>
      </c>
      <c r="ED108" s="295">
        <f>IFERROR(SUM($V106:ED106)/SUM($V104:ED104),0)</f>
        <v>0</v>
      </c>
    </row>
    <row r="109" spans="2:134" ht="16.05" customHeight="1" x14ac:dyDescent="0.25">
      <c r="B109" s="1042" t="str">
        <f>'B2-规划信息'!AL35</f>
        <v/>
      </c>
      <c r="C109" s="288" t="str">
        <f>IF($B109="","",$B$62)</f>
        <v/>
      </c>
      <c r="D109" s="288" t="str">
        <f>IF($B109="","",VLOOKUP($B109,'B2-规划信息'!$W$28:$Y$47,2,0))</f>
        <v/>
      </c>
      <c r="E109" s="288" t="str">
        <f>IF($B109="","",VLOOKUP($B109,'B2-规划信息'!$W$28:$Y$47,3,0))</f>
        <v/>
      </c>
      <c r="F109" s="239" t="str">
        <f>"签约"&amp;IF(D109="车位","个数","面积")</f>
        <v>签约面积</v>
      </c>
      <c r="G109" s="253" t="s">
        <v>352</v>
      </c>
      <c r="H109" s="991">
        <f>SUMIFS('B4-1销售回款【输入】'!L$4:L$123,'B4-1销售回款【输入】'!$C$4:$C$123,$C109,'B4-1销售回款【输入】'!$D$4:$D$123,$D109,'B4-1销售回款【输入】'!$E$4:$E$123,$E109,'B4-1销售回款【输入】'!$J$4:$J$123,$F109)</f>
        <v>0</v>
      </c>
      <c r="I109" s="278">
        <f>J109-H109</f>
        <v>0</v>
      </c>
      <c r="J109" s="988">
        <f>SUM(V109:ED109)</f>
        <v>0</v>
      </c>
      <c r="K109" s="463">
        <f ca="1">SUM(OFFSET(V109,,,1,MATCH('B1-基本信息'!$C$12,$V$3:$ED$3,1)))</f>
        <v>0</v>
      </c>
      <c r="L109" s="279">
        <f>SUMIF($V$1:$ED$1,L$3,$V109:$ED109)</f>
        <v>0</v>
      </c>
      <c r="M109" s="278">
        <f t="shared" ref="M109:U110" si="1829">SUMIF($V$1:$ED$1,M$3,$V109:$ED109)</f>
        <v>0</v>
      </c>
      <c r="N109" s="278">
        <f t="shared" si="1829"/>
        <v>0</v>
      </c>
      <c r="O109" s="278">
        <f t="shared" si="1829"/>
        <v>0</v>
      </c>
      <c r="P109" s="278">
        <f t="shared" si="1829"/>
        <v>0</v>
      </c>
      <c r="Q109" s="278">
        <f t="shared" si="1829"/>
        <v>0</v>
      </c>
      <c r="R109" s="278">
        <f t="shared" si="1829"/>
        <v>0</v>
      </c>
      <c r="S109" s="278">
        <f t="shared" si="1829"/>
        <v>0</v>
      </c>
      <c r="T109" s="278">
        <f t="shared" si="1829"/>
        <v>0</v>
      </c>
      <c r="U109" s="280">
        <f t="shared" si="1829"/>
        <v>0</v>
      </c>
      <c r="V109" s="281">
        <f>SUMIFS('B4-1销售回款【输入】'!Y$4:Y$123,'B4-1销售回款【输入】'!$C$4:$C$123,$C109,'B4-1销售回款【输入】'!$D$4:$D$123,$D109,'B4-1销售回款【输入】'!$E$4:$E$123,$E109,'B4-1销售回款【输入】'!$J$4:$J$123,$F109)</f>
        <v>0</v>
      </c>
      <c r="W109" s="278">
        <f>SUMIFS('B4-1销售回款【输入】'!Z$4:Z$123,'B4-1销售回款【输入】'!$C$4:$C$123,$C109,'B4-1销售回款【输入】'!$D$4:$D$123,$D109,'B4-1销售回款【输入】'!$E$4:$E$123,$E109,'B4-1销售回款【输入】'!$J$4:$J$123,$F109)</f>
        <v>0</v>
      </c>
      <c r="X109" s="278">
        <f>SUMIFS('B4-1销售回款【输入】'!AA$4:AA$123,'B4-1销售回款【输入】'!$C$4:$C$123,$C109,'B4-1销售回款【输入】'!$D$4:$D$123,$D109,'B4-1销售回款【输入】'!$E$4:$E$123,$E109,'B4-1销售回款【输入】'!$J$4:$J$123,$F109)</f>
        <v>0</v>
      </c>
      <c r="Y109" s="278">
        <f>SUMIFS('B4-1销售回款【输入】'!AB$4:AB$123,'B4-1销售回款【输入】'!$C$4:$C$123,$C109,'B4-1销售回款【输入】'!$D$4:$D$123,$D109,'B4-1销售回款【输入】'!$E$4:$E$123,$E109,'B4-1销售回款【输入】'!$J$4:$J$123,$F109)</f>
        <v>0</v>
      </c>
      <c r="Z109" s="278">
        <f>SUMIFS('B4-1销售回款【输入】'!AC$4:AC$123,'B4-1销售回款【输入】'!$C$4:$C$123,$C109,'B4-1销售回款【输入】'!$D$4:$D$123,$D109,'B4-1销售回款【输入】'!$E$4:$E$123,$E109,'B4-1销售回款【输入】'!$J$4:$J$123,$F109)</f>
        <v>0</v>
      </c>
      <c r="AA109" s="278">
        <f>SUMIFS('B4-1销售回款【输入】'!AD$4:AD$123,'B4-1销售回款【输入】'!$C$4:$C$123,$C109,'B4-1销售回款【输入】'!$D$4:$D$123,$D109,'B4-1销售回款【输入】'!$E$4:$E$123,$E109,'B4-1销售回款【输入】'!$J$4:$J$123,$F109)</f>
        <v>0</v>
      </c>
      <c r="AB109" s="278">
        <f>SUMIFS('B4-1销售回款【输入】'!AE$4:AE$123,'B4-1销售回款【输入】'!$C$4:$C$123,$C109,'B4-1销售回款【输入】'!$D$4:$D$123,$D109,'B4-1销售回款【输入】'!$E$4:$E$123,$E109,'B4-1销售回款【输入】'!$J$4:$J$123,$F109)</f>
        <v>0</v>
      </c>
      <c r="AC109" s="278">
        <f>SUMIFS('B4-1销售回款【输入】'!AF$4:AF$123,'B4-1销售回款【输入】'!$C$4:$C$123,$C109,'B4-1销售回款【输入】'!$D$4:$D$123,$D109,'B4-1销售回款【输入】'!$E$4:$E$123,$E109,'B4-1销售回款【输入】'!$J$4:$J$123,$F109)</f>
        <v>0</v>
      </c>
      <c r="AD109" s="278">
        <f>SUMIFS('B4-1销售回款【输入】'!AG$4:AG$123,'B4-1销售回款【输入】'!$C$4:$C$123,$C109,'B4-1销售回款【输入】'!$D$4:$D$123,$D109,'B4-1销售回款【输入】'!$E$4:$E$123,$E109,'B4-1销售回款【输入】'!$J$4:$J$123,$F109)</f>
        <v>0</v>
      </c>
      <c r="AE109" s="278">
        <f>SUMIFS('B4-1销售回款【输入】'!AH$4:AH$123,'B4-1销售回款【输入】'!$C$4:$C$123,$C109,'B4-1销售回款【输入】'!$D$4:$D$123,$D109,'B4-1销售回款【输入】'!$E$4:$E$123,$E109,'B4-1销售回款【输入】'!$J$4:$J$123,$F109)</f>
        <v>0</v>
      </c>
      <c r="AF109" s="278">
        <f>SUMIFS('B4-1销售回款【输入】'!AI$4:AI$123,'B4-1销售回款【输入】'!$C$4:$C$123,$C109,'B4-1销售回款【输入】'!$D$4:$D$123,$D109,'B4-1销售回款【输入】'!$E$4:$E$123,$E109,'B4-1销售回款【输入】'!$J$4:$J$123,$F109)</f>
        <v>0</v>
      </c>
      <c r="AG109" s="278">
        <f>SUMIFS('B4-1销售回款【输入】'!AJ$4:AJ$123,'B4-1销售回款【输入】'!$C$4:$C$123,$C109,'B4-1销售回款【输入】'!$D$4:$D$123,$D109,'B4-1销售回款【输入】'!$E$4:$E$123,$E109,'B4-1销售回款【输入】'!$J$4:$J$123,$F109)</f>
        <v>0</v>
      </c>
      <c r="AH109" s="278">
        <f>SUMIFS('B4-1销售回款【输入】'!AK$4:AK$123,'B4-1销售回款【输入】'!$C$4:$C$123,$C109,'B4-1销售回款【输入】'!$D$4:$D$123,$D109,'B4-1销售回款【输入】'!$E$4:$E$123,$E109,'B4-1销售回款【输入】'!$J$4:$J$123,$F109)</f>
        <v>0</v>
      </c>
      <c r="AI109" s="278">
        <f>SUMIFS('B4-1销售回款【输入】'!AL$4:AL$123,'B4-1销售回款【输入】'!$C$4:$C$123,$C109,'B4-1销售回款【输入】'!$D$4:$D$123,$D109,'B4-1销售回款【输入】'!$E$4:$E$123,$E109,'B4-1销售回款【输入】'!$J$4:$J$123,$F109)</f>
        <v>0</v>
      </c>
      <c r="AJ109" s="278">
        <f>SUMIFS('B4-1销售回款【输入】'!AM$4:AM$123,'B4-1销售回款【输入】'!$C$4:$C$123,$C109,'B4-1销售回款【输入】'!$D$4:$D$123,$D109,'B4-1销售回款【输入】'!$E$4:$E$123,$E109,'B4-1销售回款【输入】'!$J$4:$J$123,$F109)</f>
        <v>0</v>
      </c>
      <c r="AK109" s="278">
        <f>SUMIFS('B4-1销售回款【输入】'!AN$4:AN$123,'B4-1销售回款【输入】'!$C$4:$C$123,$C109,'B4-1销售回款【输入】'!$D$4:$D$123,$D109,'B4-1销售回款【输入】'!$E$4:$E$123,$E109,'B4-1销售回款【输入】'!$J$4:$J$123,$F109)</f>
        <v>0</v>
      </c>
      <c r="AL109" s="278">
        <f>SUMIFS('B4-1销售回款【输入】'!AO$4:AO$123,'B4-1销售回款【输入】'!$C$4:$C$123,$C109,'B4-1销售回款【输入】'!$D$4:$D$123,$D109,'B4-1销售回款【输入】'!$E$4:$E$123,$E109,'B4-1销售回款【输入】'!$J$4:$J$123,$F109)</f>
        <v>0</v>
      </c>
      <c r="AM109" s="278">
        <f>SUMIFS('B4-1销售回款【输入】'!AP$4:AP$123,'B4-1销售回款【输入】'!$C$4:$C$123,$C109,'B4-1销售回款【输入】'!$D$4:$D$123,$D109,'B4-1销售回款【输入】'!$E$4:$E$123,$E109,'B4-1销售回款【输入】'!$J$4:$J$123,$F109)</f>
        <v>0</v>
      </c>
      <c r="AN109" s="278">
        <f>SUMIFS('B4-1销售回款【输入】'!AQ$4:AQ$123,'B4-1销售回款【输入】'!$C$4:$C$123,$C109,'B4-1销售回款【输入】'!$D$4:$D$123,$D109,'B4-1销售回款【输入】'!$E$4:$E$123,$E109,'B4-1销售回款【输入】'!$J$4:$J$123,$F109)</f>
        <v>0</v>
      </c>
      <c r="AO109" s="278">
        <f>SUMIFS('B4-1销售回款【输入】'!AR$4:AR$123,'B4-1销售回款【输入】'!$C$4:$C$123,$C109,'B4-1销售回款【输入】'!$D$4:$D$123,$D109,'B4-1销售回款【输入】'!$E$4:$E$123,$E109,'B4-1销售回款【输入】'!$J$4:$J$123,$F109)</f>
        <v>0</v>
      </c>
      <c r="AP109" s="278">
        <f>SUMIFS('B4-1销售回款【输入】'!AS$4:AS$123,'B4-1销售回款【输入】'!$C$4:$C$123,$C109,'B4-1销售回款【输入】'!$D$4:$D$123,$D109,'B4-1销售回款【输入】'!$E$4:$E$123,$E109,'B4-1销售回款【输入】'!$J$4:$J$123,$F109)</f>
        <v>0</v>
      </c>
      <c r="AQ109" s="278">
        <f>SUMIFS('B4-1销售回款【输入】'!AT$4:AT$123,'B4-1销售回款【输入】'!$C$4:$C$123,$C109,'B4-1销售回款【输入】'!$D$4:$D$123,$D109,'B4-1销售回款【输入】'!$E$4:$E$123,$E109,'B4-1销售回款【输入】'!$J$4:$J$123,$F109)</f>
        <v>0</v>
      </c>
      <c r="AR109" s="278">
        <f>SUMIFS('B4-1销售回款【输入】'!AU$4:AU$123,'B4-1销售回款【输入】'!$C$4:$C$123,$C109,'B4-1销售回款【输入】'!$D$4:$D$123,$D109,'B4-1销售回款【输入】'!$E$4:$E$123,$E109,'B4-1销售回款【输入】'!$J$4:$J$123,$F109)</f>
        <v>0</v>
      </c>
      <c r="AS109" s="278">
        <f>SUMIFS('B4-1销售回款【输入】'!AV$4:AV$123,'B4-1销售回款【输入】'!$C$4:$C$123,$C109,'B4-1销售回款【输入】'!$D$4:$D$123,$D109,'B4-1销售回款【输入】'!$E$4:$E$123,$E109,'B4-1销售回款【输入】'!$J$4:$J$123,$F109)</f>
        <v>0</v>
      </c>
      <c r="AT109" s="278">
        <f>SUMIFS('B4-1销售回款【输入】'!AW$4:AW$123,'B4-1销售回款【输入】'!$C$4:$C$123,$C109,'B4-1销售回款【输入】'!$D$4:$D$123,$D109,'B4-1销售回款【输入】'!$E$4:$E$123,$E109,'B4-1销售回款【输入】'!$J$4:$J$123,$F109)</f>
        <v>0</v>
      </c>
      <c r="AU109" s="278">
        <f>SUMIFS('B4-1销售回款【输入】'!AX$4:AX$123,'B4-1销售回款【输入】'!$C$4:$C$123,$C109,'B4-1销售回款【输入】'!$D$4:$D$123,$D109,'B4-1销售回款【输入】'!$E$4:$E$123,$E109,'B4-1销售回款【输入】'!$J$4:$J$123,$F109)</f>
        <v>0</v>
      </c>
      <c r="AV109" s="278">
        <f>SUMIFS('B4-1销售回款【输入】'!AY$4:AY$123,'B4-1销售回款【输入】'!$C$4:$C$123,$C109,'B4-1销售回款【输入】'!$D$4:$D$123,$D109,'B4-1销售回款【输入】'!$E$4:$E$123,$E109,'B4-1销售回款【输入】'!$J$4:$J$123,$F109)</f>
        <v>0</v>
      </c>
      <c r="AW109" s="278">
        <f>SUMIFS('B4-1销售回款【输入】'!AZ$4:AZ$123,'B4-1销售回款【输入】'!$C$4:$C$123,$C109,'B4-1销售回款【输入】'!$D$4:$D$123,$D109,'B4-1销售回款【输入】'!$E$4:$E$123,$E109,'B4-1销售回款【输入】'!$J$4:$J$123,$F109)</f>
        <v>0</v>
      </c>
      <c r="AX109" s="278">
        <f>SUMIFS('B4-1销售回款【输入】'!BA$4:BA$123,'B4-1销售回款【输入】'!$C$4:$C$123,$C109,'B4-1销售回款【输入】'!$D$4:$D$123,$D109,'B4-1销售回款【输入】'!$E$4:$E$123,$E109,'B4-1销售回款【输入】'!$J$4:$J$123,$F109)</f>
        <v>0</v>
      </c>
      <c r="AY109" s="278">
        <f>SUMIFS('B4-1销售回款【输入】'!BB$4:BB$123,'B4-1销售回款【输入】'!$C$4:$C$123,$C109,'B4-1销售回款【输入】'!$D$4:$D$123,$D109,'B4-1销售回款【输入】'!$E$4:$E$123,$E109,'B4-1销售回款【输入】'!$J$4:$J$123,$F109)</f>
        <v>0</v>
      </c>
      <c r="AZ109" s="278">
        <f>SUMIFS('B4-1销售回款【输入】'!BC$4:BC$123,'B4-1销售回款【输入】'!$C$4:$C$123,$C109,'B4-1销售回款【输入】'!$D$4:$D$123,$D109,'B4-1销售回款【输入】'!$E$4:$E$123,$E109,'B4-1销售回款【输入】'!$J$4:$J$123,$F109)</f>
        <v>0</v>
      </c>
      <c r="BA109" s="278">
        <f>SUMIFS('B4-1销售回款【输入】'!BD$4:BD$123,'B4-1销售回款【输入】'!$C$4:$C$123,$C109,'B4-1销售回款【输入】'!$D$4:$D$123,$D109,'B4-1销售回款【输入】'!$E$4:$E$123,$E109,'B4-1销售回款【输入】'!$J$4:$J$123,$F109)</f>
        <v>0</v>
      </c>
      <c r="BB109" s="278">
        <f>SUMIFS('B4-1销售回款【输入】'!BE$4:BE$123,'B4-1销售回款【输入】'!$C$4:$C$123,$C109,'B4-1销售回款【输入】'!$D$4:$D$123,$D109,'B4-1销售回款【输入】'!$E$4:$E$123,$E109,'B4-1销售回款【输入】'!$J$4:$J$123,$F109)</f>
        <v>0</v>
      </c>
      <c r="BC109" s="278">
        <f>SUMIFS('B4-1销售回款【输入】'!BF$4:BF$123,'B4-1销售回款【输入】'!$C$4:$C$123,$C109,'B4-1销售回款【输入】'!$D$4:$D$123,$D109,'B4-1销售回款【输入】'!$E$4:$E$123,$E109,'B4-1销售回款【输入】'!$J$4:$J$123,$F109)</f>
        <v>0</v>
      </c>
      <c r="BD109" s="278">
        <f>SUMIFS('B4-1销售回款【输入】'!BG$4:BG$123,'B4-1销售回款【输入】'!$C$4:$C$123,$C109,'B4-1销售回款【输入】'!$D$4:$D$123,$D109,'B4-1销售回款【输入】'!$E$4:$E$123,$E109,'B4-1销售回款【输入】'!$J$4:$J$123,$F109)</f>
        <v>0</v>
      </c>
      <c r="BE109" s="278">
        <f>SUMIFS('B4-1销售回款【输入】'!BH$4:BH$123,'B4-1销售回款【输入】'!$C$4:$C$123,$C109,'B4-1销售回款【输入】'!$D$4:$D$123,$D109,'B4-1销售回款【输入】'!$E$4:$E$123,$E109,'B4-1销售回款【输入】'!$J$4:$J$123,$F109)</f>
        <v>0</v>
      </c>
      <c r="BF109" s="278">
        <f>SUMIFS('B4-1销售回款【输入】'!BI$4:BI$123,'B4-1销售回款【输入】'!$C$4:$C$123,$C109,'B4-1销售回款【输入】'!$D$4:$D$123,$D109,'B4-1销售回款【输入】'!$E$4:$E$123,$E109,'B4-1销售回款【输入】'!$J$4:$J$123,$F109)</f>
        <v>0</v>
      </c>
      <c r="BG109" s="278">
        <f>SUMIFS('B4-1销售回款【输入】'!BJ$4:BJ$123,'B4-1销售回款【输入】'!$C$4:$C$123,$C109,'B4-1销售回款【输入】'!$D$4:$D$123,$D109,'B4-1销售回款【输入】'!$E$4:$E$123,$E109,'B4-1销售回款【输入】'!$J$4:$J$123,$F109)</f>
        <v>0</v>
      </c>
      <c r="BH109" s="278">
        <f>SUMIFS('B4-1销售回款【输入】'!BK$4:BK$123,'B4-1销售回款【输入】'!$C$4:$C$123,$C109,'B4-1销售回款【输入】'!$D$4:$D$123,$D109,'B4-1销售回款【输入】'!$E$4:$E$123,$E109,'B4-1销售回款【输入】'!$J$4:$J$123,$F109)</f>
        <v>0</v>
      </c>
      <c r="BI109" s="278">
        <f>SUMIFS('B4-1销售回款【输入】'!BL$4:BL$123,'B4-1销售回款【输入】'!$C$4:$C$123,$C109,'B4-1销售回款【输入】'!$D$4:$D$123,$D109,'B4-1销售回款【输入】'!$E$4:$E$123,$E109,'B4-1销售回款【输入】'!$J$4:$J$123,$F109)</f>
        <v>0</v>
      </c>
      <c r="BJ109" s="278">
        <f>SUMIFS('B4-1销售回款【输入】'!BM$4:BM$123,'B4-1销售回款【输入】'!$C$4:$C$123,$C109,'B4-1销售回款【输入】'!$D$4:$D$123,$D109,'B4-1销售回款【输入】'!$E$4:$E$123,$E109,'B4-1销售回款【输入】'!$J$4:$J$123,$F109)</f>
        <v>0</v>
      </c>
      <c r="BK109" s="278">
        <f>SUMIFS('B4-1销售回款【输入】'!BN$4:BN$123,'B4-1销售回款【输入】'!$C$4:$C$123,$C109,'B4-1销售回款【输入】'!$D$4:$D$123,$D109,'B4-1销售回款【输入】'!$E$4:$E$123,$E109,'B4-1销售回款【输入】'!$J$4:$J$123,$F109)</f>
        <v>0</v>
      </c>
      <c r="BL109" s="278">
        <f>SUMIFS('B4-1销售回款【输入】'!BO$4:BO$123,'B4-1销售回款【输入】'!$C$4:$C$123,$C109,'B4-1销售回款【输入】'!$D$4:$D$123,$D109,'B4-1销售回款【输入】'!$E$4:$E$123,$E109,'B4-1销售回款【输入】'!$J$4:$J$123,$F109)</f>
        <v>0</v>
      </c>
      <c r="BM109" s="278">
        <f>SUMIFS('B4-1销售回款【输入】'!BP$4:BP$123,'B4-1销售回款【输入】'!$C$4:$C$123,$C109,'B4-1销售回款【输入】'!$D$4:$D$123,$D109,'B4-1销售回款【输入】'!$E$4:$E$123,$E109,'B4-1销售回款【输入】'!$J$4:$J$123,$F109)</f>
        <v>0</v>
      </c>
      <c r="BN109" s="278">
        <f>SUMIFS('B4-1销售回款【输入】'!BQ$4:BQ$123,'B4-1销售回款【输入】'!$C$4:$C$123,$C109,'B4-1销售回款【输入】'!$D$4:$D$123,$D109,'B4-1销售回款【输入】'!$E$4:$E$123,$E109,'B4-1销售回款【输入】'!$J$4:$J$123,$F109)</f>
        <v>0</v>
      </c>
      <c r="BO109" s="278">
        <f>SUMIFS('B4-1销售回款【输入】'!BR$4:BR$123,'B4-1销售回款【输入】'!$C$4:$C$123,$C109,'B4-1销售回款【输入】'!$D$4:$D$123,$D109,'B4-1销售回款【输入】'!$E$4:$E$123,$E109,'B4-1销售回款【输入】'!$J$4:$J$123,$F109)</f>
        <v>0</v>
      </c>
      <c r="BP109" s="278">
        <f>SUMIFS('B4-1销售回款【输入】'!BS$4:BS$123,'B4-1销售回款【输入】'!$C$4:$C$123,$C109,'B4-1销售回款【输入】'!$D$4:$D$123,$D109,'B4-1销售回款【输入】'!$E$4:$E$123,$E109,'B4-1销售回款【输入】'!$J$4:$J$123,$F109)</f>
        <v>0</v>
      </c>
      <c r="BQ109" s="278">
        <f>SUMIFS('B4-1销售回款【输入】'!BT$4:BT$123,'B4-1销售回款【输入】'!$C$4:$C$123,$C109,'B4-1销售回款【输入】'!$D$4:$D$123,$D109,'B4-1销售回款【输入】'!$E$4:$E$123,$E109,'B4-1销售回款【输入】'!$J$4:$J$123,$F109)</f>
        <v>0</v>
      </c>
      <c r="BR109" s="278">
        <f>SUMIFS('B4-1销售回款【输入】'!BU$4:BU$123,'B4-1销售回款【输入】'!$C$4:$C$123,$C109,'B4-1销售回款【输入】'!$D$4:$D$123,$D109,'B4-1销售回款【输入】'!$E$4:$E$123,$E109,'B4-1销售回款【输入】'!$J$4:$J$123,$F109)</f>
        <v>0</v>
      </c>
      <c r="BS109" s="278">
        <f>SUMIFS('B4-1销售回款【输入】'!BV$4:BV$123,'B4-1销售回款【输入】'!$C$4:$C$123,$C109,'B4-1销售回款【输入】'!$D$4:$D$123,$D109,'B4-1销售回款【输入】'!$E$4:$E$123,$E109,'B4-1销售回款【输入】'!$J$4:$J$123,$F109)</f>
        <v>0</v>
      </c>
      <c r="BT109" s="278">
        <f>SUMIFS('B4-1销售回款【输入】'!BW$4:BW$123,'B4-1销售回款【输入】'!$C$4:$C$123,$C109,'B4-1销售回款【输入】'!$D$4:$D$123,$D109,'B4-1销售回款【输入】'!$E$4:$E$123,$E109,'B4-1销售回款【输入】'!$J$4:$J$123,$F109)</f>
        <v>0</v>
      </c>
      <c r="BU109" s="278">
        <f>SUMIFS('B4-1销售回款【输入】'!BX$4:BX$123,'B4-1销售回款【输入】'!$C$4:$C$123,$C109,'B4-1销售回款【输入】'!$D$4:$D$123,$D109,'B4-1销售回款【输入】'!$E$4:$E$123,$E109,'B4-1销售回款【输入】'!$J$4:$J$123,$F109)</f>
        <v>0</v>
      </c>
      <c r="BV109" s="278">
        <f>SUMIFS('B4-1销售回款【输入】'!BY$4:BY$123,'B4-1销售回款【输入】'!$C$4:$C$123,$C109,'B4-1销售回款【输入】'!$D$4:$D$123,$D109,'B4-1销售回款【输入】'!$E$4:$E$123,$E109,'B4-1销售回款【输入】'!$J$4:$J$123,$F109)</f>
        <v>0</v>
      </c>
      <c r="BW109" s="278">
        <f>SUMIFS('B4-1销售回款【输入】'!BZ$4:BZ$123,'B4-1销售回款【输入】'!$C$4:$C$123,$C109,'B4-1销售回款【输入】'!$D$4:$D$123,$D109,'B4-1销售回款【输入】'!$E$4:$E$123,$E109,'B4-1销售回款【输入】'!$J$4:$J$123,$F109)</f>
        <v>0</v>
      </c>
      <c r="BX109" s="278">
        <f>SUMIFS('B4-1销售回款【输入】'!CA$4:CA$123,'B4-1销售回款【输入】'!$C$4:$C$123,$C109,'B4-1销售回款【输入】'!$D$4:$D$123,$D109,'B4-1销售回款【输入】'!$E$4:$E$123,$E109,'B4-1销售回款【输入】'!$J$4:$J$123,$F109)</f>
        <v>0</v>
      </c>
      <c r="BY109" s="278">
        <f>SUMIFS('B4-1销售回款【输入】'!CB$4:CB$123,'B4-1销售回款【输入】'!$C$4:$C$123,$C109,'B4-1销售回款【输入】'!$D$4:$D$123,$D109,'B4-1销售回款【输入】'!$E$4:$E$123,$E109,'B4-1销售回款【输入】'!$J$4:$J$123,$F109)</f>
        <v>0</v>
      </c>
      <c r="BZ109" s="278">
        <f>SUMIFS('B4-1销售回款【输入】'!CC$4:CC$123,'B4-1销售回款【输入】'!$C$4:$C$123,$C109,'B4-1销售回款【输入】'!$D$4:$D$123,$D109,'B4-1销售回款【输入】'!$E$4:$E$123,$E109,'B4-1销售回款【输入】'!$J$4:$J$123,$F109)</f>
        <v>0</v>
      </c>
      <c r="CA109" s="278">
        <f>SUMIFS('B4-1销售回款【输入】'!CD$4:CD$123,'B4-1销售回款【输入】'!$C$4:$C$123,$C109,'B4-1销售回款【输入】'!$D$4:$D$123,$D109,'B4-1销售回款【输入】'!$E$4:$E$123,$E109,'B4-1销售回款【输入】'!$J$4:$J$123,$F109)</f>
        <v>0</v>
      </c>
      <c r="CB109" s="278">
        <f>SUMIFS('B4-1销售回款【输入】'!CE$4:CE$123,'B4-1销售回款【输入】'!$C$4:$C$123,$C109,'B4-1销售回款【输入】'!$D$4:$D$123,$D109,'B4-1销售回款【输入】'!$E$4:$E$123,$E109,'B4-1销售回款【输入】'!$J$4:$J$123,$F109)</f>
        <v>0</v>
      </c>
      <c r="CC109" s="278">
        <f>SUMIFS('B4-1销售回款【输入】'!CF$4:CF$123,'B4-1销售回款【输入】'!$C$4:$C$123,$C109,'B4-1销售回款【输入】'!$D$4:$D$123,$D109,'B4-1销售回款【输入】'!$E$4:$E$123,$E109,'B4-1销售回款【输入】'!$J$4:$J$123,$F109)</f>
        <v>0</v>
      </c>
      <c r="CD109" s="278">
        <f>SUMIFS('B4-1销售回款【输入】'!CG$4:CG$123,'B4-1销售回款【输入】'!$C$4:$C$123,$C109,'B4-1销售回款【输入】'!$D$4:$D$123,$D109,'B4-1销售回款【输入】'!$E$4:$E$123,$E109,'B4-1销售回款【输入】'!$J$4:$J$123,$F109)</f>
        <v>0</v>
      </c>
      <c r="CE109" s="278">
        <f>SUMIFS('B4-1销售回款【输入】'!CH$4:CH$123,'B4-1销售回款【输入】'!$C$4:$C$123,$C109,'B4-1销售回款【输入】'!$D$4:$D$123,$D109,'B4-1销售回款【输入】'!$E$4:$E$123,$E109,'B4-1销售回款【输入】'!$J$4:$J$123,$F109)</f>
        <v>0</v>
      </c>
      <c r="CF109" s="278">
        <f>SUMIFS('B4-1销售回款【输入】'!CI$4:CI$123,'B4-1销售回款【输入】'!$C$4:$C$123,$C109,'B4-1销售回款【输入】'!$D$4:$D$123,$D109,'B4-1销售回款【输入】'!$E$4:$E$123,$E109,'B4-1销售回款【输入】'!$J$4:$J$123,$F109)</f>
        <v>0</v>
      </c>
      <c r="CG109" s="278">
        <f>SUMIFS('B4-1销售回款【输入】'!CJ$4:CJ$123,'B4-1销售回款【输入】'!$C$4:$C$123,$C109,'B4-1销售回款【输入】'!$D$4:$D$123,$D109,'B4-1销售回款【输入】'!$E$4:$E$123,$E109,'B4-1销售回款【输入】'!$J$4:$J$123,$F109)</f>
        <v>0</v>
      </c>
      <c r="CH109" s="278">
        <f>SUMIFS('B4-1销售回款【输入】'!CK$4:CK$123,'B4-1销售回款【输入】'!$C$4:$C$123,$C109,'B4-1销售回款【输入】'!$D$4:$D$123,$D109,'B4-1销售回款【输入】'!$E$4:$E$123,$E109,'B4-1销售回款【输入】'!$J$4:$J$123,$F109)</f>
        <v>0</v>
      </c>
      <c r="CI109" s="278">
        <f>SUMIFS('B4-1销售回款【输入】'!CL$4:CL$123,'B4-1销售回款【输入】'!$C$4:$C$123,$C109,'B4-1销售回款【输入】'!$D$4:$D$123,$D109,'B4-1销售回款【输入】'!$E$4:$E$123,$E109,'B4-1销售回款【输入】'!$J$4:$J$123,$F109)</f>
        <v>0</v>
      </c>
      <c r="CJ109" s="278">
        <f>SUMIFS('B4-1销售回款【输入】'!CM$4:CM$123,'B4-1销售回款【输入】'!$C$4:$C$123,$C109,'B4-1销售回款【输入】'!$D$4:$D$123,$D109,'B4-1销售回款【输入】'!$E$4:$E$123,$E109,'B4-1销售回款【输入】'!$J$4:$J$123,$F109)</f>
        <v>0</v>
      </c>
      <c r="CK109" s="278">
        <f>SUMIFS('B4-1销售回款【输入】'!CN$4:CN$123,'B4-1销售回款【输入】'!$C$4:$C$123,$C109,'B4-1销售回款【输入】'!$D$4:$D$123,$D109,'B4-1销售回款【输入】'!$E$4:$E$123,$E109,'B4-1销售回款【输入】'!$J$4:$J$123,$F109)</f>
        <v>0</v>
      </c>
      <c r="CL109" s="278">
        <f>SUMIFS('B4-1销售回款【输入】'!CO$4:CO$123,'B4-1销售回款【输入】'!$C$4:$C$123,$C109,'B4-1销售回款【输入】'!$D$4:$D$123,$D109,'B4-1销售回款【输入】'!$E$4:$E$123,$E109,'B4-1销售回款【输入】'!$J$4:$J$123,$F109)</f>
        <v>0</v>
      </c>
      <c r="CM109" s="278">
        <f>SUMIFS('B4-1销售回款【输入】'!CP$4:CP$123,'B4-1销售回款【输入】'!$C$4:$C$123,$C109,'B4-1销售回款【输入】'!$D$4:$D$123,$D109,'B4-1销售回款【输入】'!$E$4:$E$123,$E109,'B4-1销售回款【输入】'!$J$4:$J$123,$F109)</f>
        <v>0</v>
      </c>
      <c r="CN109" s="278">
        <f>SUMIFS('B4-1销售回款【输入】'!CQ$4:CQ$123,'B4-1销售回款【输入】'!$C$4:$C$123,$C109,'B4-1销售回款【输入】'!$D$4:$D$123,$D109,'B4-1销售回款【输入】'!$E$4:$E$123,$E109,'B4-1销售回款【输入】'!$J$4:$J$123,$F109)</f>
        <v>0</v>
      </c>
      <c r="CO109" s="278">
        <f>SUMIFS('B4-1销售回款【输入】'!CR$4:CR$123,'B4-1销售回款【输入】'!$C$4:$C$123,$C109,'B4-1销售回款【输入】'!$D$4:$D$123,$D109,'B4-1销售回款【输入】'!$E$4:$E$123,$E109,'B4-1销售回款【输入】'!$J$4:$J$123,$F109)</f>
        <v>0</v>
      </c>
      <c r="CP109" s="278">
        <f>SUMIFS('B4-1销售回款【输入】'!CS$4:CS$123,'B4-1销售回款【输入】'!$C$4:$C$123,$C109,'B4-1销售回款【输入】'!$D$4:$D$123,$D109,'B4-1销售回款【输入】'!$E$4:$E$123,$E109,'B4-1销售回款【输入】'!$J$4:$J$123,$F109)</f>
        <v>0</v>
      </c>
      <c r="CQ109" s="278">
        <f>SUMIFS('B4-1销售回款【输入】'!CT$4:CT$123,'B4-1销售回款【输入】'!$C$4:$C$123,$C109,'B4-1销售回款【输入】'!$D$4:$D$123,$D109,'B4-1销售回款【输入】'!$E$4:$E$123,$E109,'B4-1销售回款【输入】'!$J$4:$J$123,$F109)</f>
        <v>0</v>
      </c>
      <c r="CR109" s="278">
        <f>SUMIFS('B4-1销售回款【输入】'!CU$4:CU$123,'B4-1销售回款【输入】'!$C$4:$C$123,$C109,'B4-1销售回款【输入】'!$D$4:$D$123,$D109,'B4-1销售回款【输入】'!$E$4:$E$123,$E109,'B4-1销售回款【输入】'!$J$4:$J$123,$F109)</f>
        <v>0</v>
      </c>
      <c r="CS109" s="278">
        <f>SUMIFS('B4-1销售回款【输入】'!CV$4:CV$123,'B4-1销售回款【输入】'!$C$4:$C$123,$C109,'B4-1销售回款【输入】'!$D$4:$D$123,$D109,'B4-1销售回款【输入】'!$E$4:$E$123,$E109,'B4-1销售回款【输入】'!$J$4:$J$123,$F109)</f>
        <v>0</v>
      </c>
      <c r="CT109" s="278">
        <f>SUMIFS('B4-1销售回款【输入】'!CW$4:CW$123,'B4-1销售回款【输入】'!$C$4:$C$123,$C109,'B4-1销售回款【输入】'!$D$4:$D$123,$D109,'B4-1销售回款【输入】'!$E$4:$E$123,$E109,'B4-1销售回款【输入】'!$J$4:$J$123,$F109)</f>
        <v>0</v>
      </c>
      <c r="CU109" s="278">
        <f>SUMIFS('B4-1销售回款【输入】'!CX$4:CX$123,'B4-1销售回款【输入】'!$C$4:$C$123,$C109,'B4-1销售回款【输入】'!$D$4:$D$123,$D109,'B4-1销售回款【输入】'!$E$4:$E$123,$E109,'B4-1销售回款【输入】'!$J$4:$J$123,$F109)</f>
        <v>0</v>
      </c>
      <c r="CV109" s="278">
        <f>SUMIFS('B4-1销售回款【输入】'!CY$4:CY$123,'B4-1销售回款【输入】'!$C$4:$C$123,$C109,'B4-1销售回款【输入】'!$D$4:$D$123,$D109,'B4-1销售回款【输入】'!$E$4:$E$123,$E109,'B4-1销售回款【输入】'!$J$4:$J$123,$F109)</f>
        <v>0</v>
      </c>
      <c r="CW109" s="278">
        <f>SUMIFS('B4-1销售回款【输入】'!CZ$4:CZ$123,'B4-1销售回款【输入】'!$C$4:$C$123,$C109,'B4-1销售回款【输入】'!$D$4:$D$123,$D109,'B4-1销售回款【输入】'!$E$4:$E$123,$E109,'B4-1销售回款【输入】'!$J$4:$J$123,$F109)</f>
        <v>0</v>
      </c>
      <c r="CX109" s="278">
        <f>SUMIFS('B4-1销售回款【输入】'!DA$4:DA$123,'B4-1销售回款【输入】'!$C$4:$C$123,$C109,'B4-1销售回款【输入】'!$D$4:$D$123,$D109,'B4-1销售回款【输入】'!$E$4:$E$123,$E109,'B4-1销售回款【输入】'!$J$4:$J$123,$F109)</f>
        <v>0</v>
      </c>
      <c r="CY109" s="278">
        <f>SUMIFS('B4-1销售回款【输入】'!DB$4:DB$123,'B4-1销售回款【输入】'!$C$4:$C$123,$C109,'B4-1销售回款【输入】'!$D$4:$D$123,$D109,'B4-1销售回款【输入】'!$E$4:$E$123,$E109,'B4-1销售回款【输入】'!$J$4:$J$123,$F109)</f>
        <v>0</v>
      </c>
      <c r="CZ109" s="278">
        <f>SUMIFS('B4-1销售回款【输入】'!DC$4:DC$123,'B4-1销售回款【输入】'!$C$4:$C$123,$C109,'B4-1销售回款【输入】'!$D$4:$D$123,$D109,'B4-1销售回款【输入】'!$E$4:$E$123,$E109,'B4-1销售回款【输入】'!$J$4:$J$123,$F109)</f>
        <v>0</v>
      </c>
      <c r="DA109" s="278">
        <f>SUMIFS('B4-1销售回款【输入】'!DD$4:DD$123,'B4-1销售回款【输入】'!$C$4:$C$123,$C109,'B4-1销售回款【输入】'!$D$4:$D$123,$D109,'B4-1销售回款【输入】'!$E$4:$E$123,$E109,'B4-1销售回款【输入】'!$J$4:$J$123,$F109)</f>
        <v>0</v>
      </c>
      <c r="DB109" s="278">
        <f>SUMIFS('B4-1销售回款【输入】'!DE$4:DE$123,'B4-1销售回款【输入】'!$C$4:$C$123,$C109,'B4-1销售回款【输入】'!$D$4:$D$123,$D109,'B4-1销售回款【输入】'!$E$4:$E$123,$E109,'B4-1销售回款【输入】'!$J$4:$J$123,$F109)</f>
        <v>0</v>
      </c>
      <c r="DC109" s="278">
        <f>SUMIFS('B4-1销售回款【输入】'!DF$4:DF$123,'B4-1销售回款【输入】'!$C$4:$C$123,$C109,'B4-1销售回款【输入】'!$D$4:$D$123,$D109,'B4-1销售回款【输入】'!$E$4:$E$123,$E109,'B4-1销售回款【输入】'!$J$4:$J$123,$F109)</f>
        <v>0</v>
      </c>
      <c r="DD109" s="278">
        <f>SUMIFS('B4-1销售回款【输入】'!DG$4:DG$123,'B4-1销售回款【输入】'!$C$4:$C$123,$C109,'B4-1销售回款【输入】'!$D$4:$D$123,$D109,'B4-1销售回款【输入】'!$E$4:$E$123,$E109,'B4-1销售回款【输入】'!$J$4:$J$123,$F109)</f>
        <v>0</v>
      </c>
      <c r="DE109" s="278">
        <f>SUMIFS('B4-1销售回款【输入】'!DH$4:DH$123,'B4-1销售回款【输入】'!$C$4:$C$123,$C109,'B4-1销售回款【输入】'!$D$4:$D$123,$D109,'B4-1销售回款【输入】'!$E$4:$E$123,$E109,'B4-1销售回款【输入】'!$J$4:$J$123,$F109)</f>
        <v>0</v>
      </c>
      <c r="DF109" s="278">
        <f>SUMIFS('B4-1销售回款【输入】'!DI$4:DI$123,'B4-1销售回款【输入】'!$C$4:$C$123,$C109,'B4-1销售回款【输入】'!$D$4:$D$123,$D109,'B4-1销售回款【输入】'!$E$4:$E$123,$E109,'B4-1销售回款【输入】'!$J$4:$J$123,$F109)</f>
        <v>0</v>
      </c>
      <c r="DG109" s="278">
        <f>SUMIFS('B4-1销售回款【输入】'!DJ$4:DJ$123,'B4-1销售回款【输入】'!$C$4:$C$123,$C109,'B4-1销售回款【输入】'!$D$4:$D$123,$D109,'B4-1销售回款【输入】'!$E$4:$E$123,$E109,'B4-1销售回款【输入】'!$J$4:$J$123,$F109)</f>
        <v>0</v>
      </c>
      <c r="DH109" s="278">
        <f>SUMIFS('B4-1销售回款【输入】'!DK$4:DK$123,'B4-1销售回款【输入】'!$C$4:$C$123,$C109,'B4-1销售回款【输入】'!$D$4:$D$123,$D109,'B4-1销售回款【输入】'!$E$4:$E$123,$E109,'B4-1销售回款【输入】'!$J$4:$J$123,$F109)</f>
        <v>0</v>
      </c>
      <c r="DI109" s="278">
        <f>SUMIFS('B4-1销售回款【输入】'!DL$4:DL$123,'B4-1销售回款【输入】'!$C$4:$C$123,$C109,'B4-1销售回款【输入】'!$D$4:$D$123,$D109,'B4-1销售回款【输入】'!$E$4:$E$123,$E109,'B4-1销售回款【输入】'!$J$4:$J$123,$F109)</f>
        <v>0</v>
      </c>
      <c r="DJ109" s="278">
        <f>SUMIFS('B4-1销售回款【输入】'!DM$4:DM$123,'B4-1销售回款【输入】'!$C$4:$C$123,$C109,'B4-1销售回款【输入】'!$D$4:$D$123,$D109,'B4-1销售回款【输入】'!$E$4:$E$123,$E109,'B4-1销售回款【输入】'!$J$4:$J$123,$F109)</f>
        <v>0</v>
      </c>
      <c r="DK109" s="278">
        <f>SUMIFS('B4-1销售回款【输入】'!DN$4:DN$123,'B4-1销售回款【输入】'!$C$4:$C$123,$C109,'B4-1销售回款【输入】'!$D$4:$D$123,$D109,'B4-1销售回款【输入】'!$E$4:$E$123,$E109,'B4-1销售回款【输入】'!$J$4:$J$123,$F109)</f>
        <v>0</v>
      </c>
      <c r="DL109" s="278">
        <f>SUMIFS('B4-1销售回款【输入】'!DO$4:DO$123,'B4-1销售回款【输入】'!$C$4:$C$123,$C109,'B4-1销售回款【输入】'!$D$4:$D$123,$D109,'B4-1销售回款【输入】'!$E$4:$E$123,$E109,'B4-1销售回款【输入】'!$J$4:$J$123,$F109)</f>
        <v>0</v>
      </c>
      <c r="DM109" s="278">
        <f>SUMIFS('B4-1销售回款【输入】'!DP$4:DP$123,'B4-1销售回款【输入】'!$C$4:$C$123,$C109,'B4-1销售回款【输入】'!$D$4:$D$123,$D109,'B4-1销售回款【输入】'!$E$4:$E$123,$E109,'B4-1销售回款【输入】'!$J$4:$J$123,$F109)</f>
        <v>0</v>
      </c>
      <c r="DN109" s="278">
        <f>SUMIFS('B4-1销售回款【输入】'!DQ$4:DQ$123,'B4-1销售回款【输入】'!$C$4:$C$123,$C109,'B4-1销售回款【输入】'!$D$4:$D$123,$D109,'B4-1销售回款【输入】'!$E$4:$E$123,$E109,'B4-1销售回款【输入】'!$J$4:$J$123,$F109)</f>
        <v>0</v>
      </c>
      <c r="DO109" s="278">
        <f>SUMIFS('B4-1销售回款【输入】'!DR$4:DR$123,'B4-1销售回款【输入】'!$C$4:$C$123,$C109,'B4-1销售回款【输入】'!$D$4:$D$123,$D109,'B4-1销售回款【输入】'!$E$4:$E$123,$E109,'B4-1销售回款【输入】'!$J$4:$J$123,$F109)</f>
        <v>0</v>
      </c>
      <c r="DP109" s="278">
        <f>SUMIFS('B4-1销售回款【输入】'!DS$4:DS$123,'B4-1销售回款【输入】'!$C$4:$C$123,$C109,'B4-1销售回款【输入】'!$D$4:$D$123,$D109,'B4-1销售回款【输入】'!$E$4:$E$123,$E109,'B4-1销售回款【输入】'!$J$4:$J$123,$F109)</f>
        <v>0</v>
      </c>
      <c r="DQ109" s="278">
        <f>SUMIFS('B4-1销售回款【输入】'!DT$4:DT$123,'B4-1销售回款【输入】'!$C$4:$C$123,$C109,'B4-1销售回款【输入】'!$D$4:$D$123,$D109,'B4-1销售回款【输入】'!$E$4:$E$123,$E109,'B4-1销售回款【输入】'!$J$4:$J$123,$F109)</f>
        <v>0</v>
      </c>
      <c r="DR109" s="278">
        <f>SUMIFS('B4-1销售回款【输入】'!DU$4:DU$123,'B4-1销售回款【输入】'!$C$4:$C$123,$C109,'B4-1销售回款【输入】'!$D$4:$D$123,$D109,'B4-1销售回款【输入】'!$E$4:$E$123,$E109,'B4-1销售回款【输入】'!$J$4:$J$123,$F109)</f>
        <v>0</v>
      </c>
      <c r="DS109" s="278">
        <f>SUMIFS('B4-1销售回款【输入】'!DV$4:DV$123,'B4-1销售回款【输入】'!$C$4:$C$123,$C109,'B4-1销售回款【输入】'!$D$4:$D$123,$D109,'B4-1销售回款【输入】'!$E$4:$E$123,$E109,'B4-1销售回款【输入】'!$J$4:$J$123,$F109)</f>
        <v>0</v>
      </c>
      <c r="DT109" s="278">
        <f>SUMIFS('B4-1销售回款【输入】'!DW$4:DW$123,'B4-1销售回款【输入】'!$C$4:$C$123,$C109,'B4-1销售回款【输入】'!$D$4:$D$123,$D109,'B4-1销售回款【输入】'!$E$4:$E$123,$E109,'B4-1销售回款【输入】'!$J$4:$J$123,$F109)</f>
        <v>0</v>
      </c>
      <c r="DU109" s="278">
        <f>SUMIFS('B4-1销售回款【输入】'!DX$4:DX$123,'B4-1销售回款【输入】'!$C$4:$C$123,$C109,'B4-1销售回款【输入】'!$D$4:$D$123,$D109,'B4-1销售回款【输入】'!$E$4:$E$123,$E109,'B4-1销售回款【输入】'!$J$4:$J$123,$F109)</f>
        <v>0</v>
      </c>
      <c r="DV109" s="278">
        <f>SUMIFS('B4-1销售回款【输入】'!DY$4:DY$123,'B4-1销售回款【输入】'!$C$4:$C$123,$C109,'B4-1销售回款【输入】'!$D$4:$D$123,$D109,'B4-1销售回款【输入】'!$E$4:$E$123,$E109,'B4-1销售回款【输入】'!$J$4:$J$123,$F109)</f>
        <v>0</v>
      </c>
      <c r="DW109" s="278">
        <f>SUMIFS('B4-1销售回款【输入】'!DZ$4:DZ$123,'B4-1销售回款【输入】'!$C$4:$C$123,$C109,'B4-1销售回款【输入】'!$D$4:$D$123,$D109,'B4-1销售回款【输入】'!$E$4:$E$123,$E109,'B4-1销售回款【输入】'!$J$4:$J$123,$F109)</f>
        <v>0</v>
      </c>
      <c r="DX109" s="278">
        <f>SUMIFS('B4-1销售回款【输入】'!EA$4:EA$123,'B4-1销售回款【输入】'!$C$4:$C$123,$C109,'B4-1销售回款【输入】'!$D$4:$D$123,$D109,'B4-1销售回款【输入】'!$E$4:$E$123,$E109,'B4-1销售回款【输入】'!$J$4:$J$123,$F109)</f>
        <v>0</v>
      </c>
      <c r="DY109" s="278">
        <f>SUMIFS('B4-1销售回款【输入】'!EB$4:EB$123,'B4-1销售回款【输入】'!$C$4:$C$123,$C109,'B4-1销售回款【输入】'!$D$4:$D$123,$D109,'B4-1销售回款【输入】'!$E$4:$E$123,$E109,'B4-1销售回款【输入】'!$J$4:$J$123,$F109)</f>
        <v>0</v>
      </c>
      <c r="DZ109" s="278">
        <f>SUMIFS('B4-1销售回款【输入】'!EC$4:EC$123,'B4-1销售回款【输入】'!$C$4:$C$123,$C109,'B4-1销售回款【输入】'!$D$4:$D$123,$D109,'B4-1销售回款【输入】'!$E$4:$E$123,$E109,'B4-1销售回款【输入】'!$J$4:$J$123,$F109)</f>
        <v>0</v>
      </c>
      <c r="EA109" s="278">
        <f>SUMIFS('B4-1销售回款【输入】'!ED$4:ED$123,'B4-1销售回款【输入】'!$C$4:$C$123,$C109,'B4-1销售回款【输入】'!$D$4:$D$123,$D109,'B4-1销售回款【输入】'!$E$4:$E$123,$E109,'B4-1销售回款【输入】'!$J$4:$J$123,$F109)</f>
        <v>0</v>
      </c>
      <c r="EB109" s="278">
        <f>SUMIFS('B4-1销售回款【输入】'!EE$4:EE$123,'B4-1销售回款【输入】'!$C$4:$C$123,$C109,'B4-1销售回款【输入】'!$D$4:$D$123,$D109,'B4-1销售回款【输入】'!$E$4:$E$123,$E109,'B4-1销售回款【输入】'!$J$4:$J$123,$F109)</f>
        <v>0</v>
      </c>
      <c r="EC109" s="278">
        <f>SUMIFS('B4-1销售回款【输入】'!EF$4:EF$123,'B4-1销售回款【输入】'!$C$4:$C$123,$C109,'B4-1销售回款【输入】'!$D$4:$D$123,$D109,'B4-1销售回款【输入】'!$E$4:$E$123,$E109,'B4-1销售回款【输入】'!$J$4:$J$123,$F109)</f>
        <v>0</v>
      </c>
      <c r="ED109" s="280">
        <f>SUMIFS('B4-1销售回款【输入】'!EG$4:EG$123,'B4-1销售回款【输入】'!$C$4:$C$123,$C109,'B4-1销售回款【输入】'!$D$4:$D$123,$D109,'B4-1销售回款【输入】'!$E$4:$E$123,$E109,'B4-1销售回款【输入】'!$J$4:$J$123,$F109)</f>
        <v>0</v>
      </c>
    </row>
    <row r="110" spans="2:134" ht="16.05" customHeight="1" x14ac:dyDescent="0.25">
      <c r="B110" s="1043" t="str">
        <f>B109</f>
        <v/>
      </c>
      <c r="C110" s="159" t="str">
        <f>C109</f>
        <v/>
      </c>
      <c r="D110" s="159" t="str">
        <f t="shared" si="1575"/>
        <v/>
      </c>
      <c r="E110" s="159" t="str">
        <f t="shared" si="1575"/>
        <v/>
      </c>
      <c r="F110" s="149" t="s">
        <v>347</v>
      </c>
      <c r="G110" s="171" t="s">
        <v>353</v>
      </c>
      <c r="H110" s="992">
        <f>SUMIFS('B4-1销售回款【输入】'!L$4:L$123,'B4-1销售回款【输入】'!$C$4:$C$123,$C110,'B4-1销售回款【输入】'!$D$4:$D$123,$D110,'B4-1销售回款【输入】'!$E$4:$E$123,$E110,'B4-1销售回款【输入】'!$J$4:$J$123,$F110)</f>
        <v>0</v>
      </c>
      <c r="I110" s="282">
        <f t="shared" ref="I110:I112" si="1830">J110-H110</f>
        <v>0</v>
      </c>
      <c r="J110" s="985">
        <f>SUM(V110:ED110)</f>
        <v>0</v>
      </c>
      <c r="K110" s="460">
        <f ca="1">SUM(OFFSET(V110,,,1,MATCH('B1-基本信息'!$C$12,$V$3:$ED$3,1)))</f>
        <v>0</v>
      </c>
      <c r="L110" s="283">
        <f t="shared" ref="L110" si="1831">SUMIF($V$1:$ED$1,L$3,$V110:$ED110)</f>
        <v>0</v>
      </c>
      <c r="M110" s="282">
        <f t="shared" si="1829"/>
        <v>0</v>
      </c>
      <c r="N110" s="282">
        <f t="shared" si="1829"/>
        <v>0</v>
      </c>
      <c r="O110" s="282">
        <f t="shared" si="1829"/>
        <v>0</v>
      </c>
      <c r="P110" s="282">
        <f t="shared" si="1829"/>
        <v>0</v>
      </c>
      <c r="Q110" s="282">
        <f t="shared" si="1829"/>
        <v>0</v>
      </c>
      <c r="R110" s="282">
        <f t="shared" si="1829"/>
        <v>0</v>
      </c>
      <c r="S110" s="282">
        <f t="shared" si="1829"/>
        <v>0</v>
      </c>
      <c r="T110" s="282">
        <f t="shared" si="1829"/>
        <v>0</v>
      </c>
      <c r="U110" s="284">
        <f t="shared" si="1829"/>
        <v>0</v>
      </c>
      <c r="V110" s="285">
        <f>SUMIFS('B4-1销售回款【输入】'!Y$4:Y$123,'B4-1销售回款【输入】'!$C$4:$C$123,$C110,'B4-1销售回款【输入】'!$D$4:$D$123,$D110,'B4-1销售回款【输入】'!$E$4:$E$123,$E110,'B4-1销售回款【输入】'!$J$4:$J$123,$F110)</f>
        <v>0</v>
      </c>
      <c r="W110" s="282">
        <f>SUMIFS('B4-1销售回款【输入】'!Z$4:Z$123,'B4-1销售回款【输入】'!$C$4:$C$123,$C110,'B4-1销售回款【输入】'!$D$4:$D$123,$D110,'B4-1销售回款【输入】'!$E$4:$E$123,$E110,'B4-1销售回款【输入】'!$J$4:$J$123,$F110)</f>
        <v>0</v>
      </c>
      <c r="X110" s="282">
        <f>SUMIFS('B4-1销售回款【输入】'!AA$4:AA$123,'B4-1销售回款【输入】'!$C$4:$C$123,$C110,'B4-1销售回款【输入】'!$D$4:$D$123,$D110,'B4-1销售回款【输入】'!$E$4:$E$123,$E110,'B4-1销售回款【输入】'!$J$4:$J$123,$F110)</f>
        <v>0</v>
      </c>
      <c r="Y110" s="282">
        <f>SUMIFS('B4-1销售回款【输入】'!AB$4:AB$123,'B4-1销售回款【输入】'!$C$4:$C$123,$C110,'B4-1销售回款【输入】'!$D$4:$D$123,$D110,'B4-1销售回款【输入】'!$E$4:$E$123,$E110,'B4-1销售回款【输入】'!$J$4:$J$123,$F110)</f>
        <v>0</v>
      </c>
      <c r="Z110" s="282">
        <f>SUMIFS('B4-1销售回款【输入】'!AC$4:AC$123,'B4-1销售回款【输入】'!$C$4:$C$123,$C110,'B4-1销售回款【输入】'!$D$4:$D$123,$D110,'B4-1销售回款【输入】'!$E$4:$E$123,$E110,'B4-1销售回款【输入】'!$J$4:$J$123,$F110)</f>
        <v>0</v>
      </c>
      <c r="AA110" s="282">
        <f>SUMIFS('B4-1销售回款【输入】'!AD$4:AD$123,'B4-1销售回款【输入】'!$C$4:$C$123,$C110,'B4-1销售回款【输入】'!$D$4:$D$123,$D110,'B4-1销售回款【输入】'!$E$4:$E$123,$E110,'B4-1销售回款【输入】'!$J$4:$J$123,$F110)</f>
        <v>0</v>
      </c>
      <c r="AB110" s="282">
        <f>SUMIFS('B4-1销售回款【输入】'!AE$4:AE$123,'B4-1销售回款【输入】'!$C$4:$C$123,$C110,'B4-1销售回款【输入】'!$D$4:$D$123,$D110,'B4-1销售回款【输入】'!$E$4:$E$123,$E110,'B4-1销售回款【输入】'!$J$4:$J$123,$F110)</f>
        <v>0</v>
      </c>
      <c r="AC110" s="282">
        <f>SUMIFS('B4-1销售回款【输入】'!AF$4:AF$123,'B4-1销售回款【输入】'!$C$4:$C$123,$C110,'B4-1销售回款【输入】'!$D$4:$D$123,$D110,'B4-1销售回款【输入】'!$E$4:$E$123,$E110,'B4-1销售回款【输入】'!$J$4:$J$123,$F110)</f>
        <v>0</v>
      </c>
      <c r="AD110" s="282">
        <f>SUMIFS('B4-1销售回款【输入】'!AG$4:AG$123,'B4-1销售回款【输入】'!$C$4:$C$123,$C110,'B4-1销售回款【输入】'!$D$4:$D$123,$D110,'B4-1销售回款【输入】'!$E$4:$E$123,$E110,'B4-1销售回款【输入】'!$J$4:$J$123,$F110)</f>
        <v>0</v>
      </c>
      <c r="AE110" s="282">
        <f>SUMIFS('B4-1销售回款【输入】'!AH$4:AH$123,'B4-1销售回款【输入】'!$C$4:$C$123,$C110,'B4-1销售回款【输入】'!$D$4:$D$123,$D110,'B4-1销售回款【输入】'!$E$4:$E$123,$E110,'B4-1销售回款【输入】'!$J$4:$J$123,$F110)</f>
        <v>0</v>
      </c>
      <c r="AF110" s="282">
        <f>SUMIFS('B4-1销售回款【输入】'!AI$4:AI$123,'B4-1销售回款【输入】'!$C$4:$C$123,$C110,'B4-1销售回款【输入】'!$D$4:$D$123,$D110,'B4-1销售回款【输入】'!$E$4:$E$123,$E110,'B4-1销售回款【输入】'!$J$4:$J$123,$F110)</f>
        <v>0</v>
      </c>
      <c r="AG110" s="282">
        <f>SUMIFS('B4-1销售回款【输入】'!AJ$4:AJ$123,'B4-1销售回款【输入】'!$C$4:$C$123,$C110,'B4-1销售回款【输入】'!$D$4:$D$123,$D110,'B4-1销售回款【输入】'!$E$4:$E$123,$E110,'B4-1销售回款【输入】'!$J$4:$J$123,$F110)</f>
        <v>0</v>
      </c>
      <c r="AH110" s="282">
        <f>SUMIFS('B4-1销售回款【输入】'!AK$4:AK$123,'B4-1销售回款【输入】'!$C$4:$C$123,$C110,'B4-1销售回款【输入】'!$D$4:$D$123,$D110,'B4-1销售回款【输入】'!$E$4:$E$123,$E110,'B4-1销售回款【输入】'!$J$4:$J$123,$F110)</f>
        <v>0</v>
      </c>
      <c r="AI110" s="282">
        <f>SUMIFS('B4-1销售回款【输入】'!AL$4:AL$123,'B4-1销售回款【输入】'!$C$4:$C$123,$C110,'B4-1销售回款【输入】'!$D$4:$D$123,$D110,'B4-1销售回款【输入】'!$E$4:$E$123,$E110,'B4-1销售回款【输入】'!$J$4:$J$123,$F110)</f>
        <v>0</v>
      </c>
      <c r="AJ110" s="282">
        <f>SUMIFS('B4-1销售回款【输入】'!AM$4:AM$123,'B4-1销售回款【输入】'!$C$4:$C$123,$C110,'B4-1销售回款【输入】'!$D$4:$D$123,$D110,'B4-1销售回款【输入】'!$E$4:$E$123,$E110,'B4-1销售回款【输入】'!$J$4:$J$123,$F110)</f>
        <v>0</v>
      </c>
      <c r="AK110" s="282">
        <f>SUMIFS('B4-1销售回款【输入】'!AN$4:AN$123,'B4-1销售回款【输入】'!$C$4:$C$123,$C110,'B4-1销售回款【输入】'!$D$4:$D$123,$D110,'B4-1销售回款【输入】'!$E$4:$E$123,$E110,'B4-1销售回款【输入】'!$J$4:$J$123,$F110)</f>
        <v>0</v>
      </c>
      <c r="AL110" s="282">
        <f>SUMIFS('B4-1销售回款【输入】'!AO$4:AO$123,'B4-1销售回款【输入】'!$C$4:$C$123,$C110,'B4-1销售回款【输入】'!$D$4:$D$123,$D110,'B4-1销售回款【输入】'!$E$4:$E$123,$E110,'B4-1销售回款【输入】'!$J$4:$J$123,$F110)</f>
        <v>0</v>
      </c>
      <c r="AM110" s="282">
        <f>SUMIFS('B4-1销售回款【输入】'!AP$4:AP$123,'B4-1销售回款【输入】'!$C$4:$C$123,$C110,'B4-1销售回款【输入】'!$D$4:$D$123,$D110,'B4-1销售回款【输入】'!$E$4:$E$123,$E110,'B4-1销售回款【输入】'!$J$4:$J$123,$F110)</f>
        <v>0</v>
      </c>
      <c r="AN110" s="282">
        <f>SUMIFS('B4-1销售回款【输入】'!AQ$4:AQ$123,'B4-1销售回款【输入】'!$C$4:$C$123,$C110,'B4-1销售回款【输入】'!$D$4:$D$123,$D110,'B4-1销售回款【输入】'!$E$4:$E$123,$E110,'B4-1销售回款【输入】'!$J$4:$J$123,$F110)</f>
        <v>0</v>
      </c>
      <c r="AO110" s="282">
        <f>SUMIFS('B4-1销售回款【输入】'!AR$4:AR$123,'B4-1销售回款【输入】'!$C$4:$C$123,$C110,'B4-1销售回款【输入】'!$D$4:$D$123,$D110,'B4-1销售回款【输入】'!$E$4:$E$123,$E110,'B4-1销售回款【输入】'!$J$4:$J$123,$F110)</f>
        <v>0</v>
      </c>
      <c r="AP110" s="282">
        <f>SUMIFS('B4-1销售回款【输入】'!AS$4:AS$123,'B4-1销售回款【输入】'!$C$4:$C$123,$C110,'B4-1销售回款【输入】'!$D$4:$D$123,$D110,'B4-1销售回款【输入】'!$E$4:$E$123,$E110,'B4-1销售回款【输入】'!$J$4:$J$123,$F110)</f>
        <v>0</v>
      </c>
      <c r="AQ110" s="282">
        <f>SUMIFS('B4-1销售回款【输入】'!AT$4:AT$123,'B4-1销售回款【输入】'!$C$4:$C$123,$C110,'B4-1销售回款【输入】'!$D$4:$D$123,$D110,'B4-1销售回款【输入】'!$E$4:$E$123,$E110,'B4-1销售回款【输入】'!$J$4:$J$123,$F110)</f>
        <v>0</v>
      </c>
      <c r="AR110" s="282">
        <f>SUMIFS('B4-1销售回款【输入】'!AU$4:AU$123,'B4-1销售回款【输入】'!$C$4:$C$123,$C110,'B4-1销售回款【输入】'!$D$4:$D$123,$D110,'B4-1销售回款【输入】'!$E$4:$E$123,$E110,'B4-1销售回款【输入】'!$J$4:$J$123,$F110)</f>
        <v>0</v>
      </c>
      <c r="AS110" s="282">
        <f>SUMIFS('B4-1销售回款【输入】'!AV$4:AV$123,'B4-1销售回款【输入】'!$C$4:$C$123,$C110,'B4-1销售回款【输入】'!$D$4:$D$123,$D110,'B4-1销售回款【输入】'!$E$4:$E$123,$E110,'B4-1销售回款【输入】'!$J$4:$J$123,$F110)</f>
        <v>0</v>
      </c>
      <c r="AT110" s="282">
        <f>SUMIFS('B4-1销售回款【输入】'!AW$4:AW$123,'B4-1销售回款【输入】'!$C$4:$C$123,$C110,'B4-1销售回款【输入】'!$D$4:$D$123,$D110,'B4-1销售回款【输入】'!$E$4:$E$123,$E110,'B4-1销售回款【输入】'!$J$4:$J$123,$F110)</f>
        <v>0</v>
      </c>
      <c r="AU110" s="282">
        <f>SUMIFS('B4-1销售回款【输入】'!AX$4:AX$123,'B4-1销售回款【输入】'!$C$4:$C$123,$C110,'B4-1销售回款【输入】'!$D$4:$D$123,$D110,'B4-1销售回款【输入】'!$E$4:$E$123,$E110,'B4-1销售回款【输入】'!$J$4:$J$123,$F110)</f>
        <v>0</v>
      </c>
      <c r="AV110" s="282">
        <f>SUMIFS('B4-1销售回款【输入】'!AY$4:AY$123,'B4-1销售回款【输入】'!$C$4:$C$123,$C110,'B4-1销售回款【输入】'!$D$4:$D$123,$D110,'B4-1销售回款【输入】'!$E$4:$E$123,$E110,'B4-1销售回款【输入】'!$J$4:$J$123,$F110)</f>
        <v>0</v>
      </c>
      <c r="AW110" s="282">
        <f>SUMIFS('B4-1销售回款【输入】'!AZ$4:AZ$123,'B4-1销售回款【输入】'!$C$4:$C$123,$C110,'B4-1销售回款【输入】'!$D$4:$D$123,$D110,'B4-1销售回款【输入】'!$E$4:$E$123,$E110,'B4-1销售回款【输入】'!$J$4:$J$123,$F110)</f>
        <v>0</v>
      </c>
      <c r="AX110" s="282">
        <f>SUMIFS('B4-1销售回款【输入】'!BA$4:BA$123,'B4-1销售回款【输入】'!$C$4:$C$123,$C110,'B4-1销售回款【输入】'!$D$4:$D$123,$D110,'B4-1销售回款【输入】'!$E$4:$E$123,$E110,'B4-1销售回款【输入】'!$J$4:$J$123,$F110)</f>
        <v>0</v>
      </c>
      <c r="AY110" s="282">
        <f>SUMIFS('B4-1销售回款【输入】'!BB$4:BB$123,'B4-1销售回款【输入】'!$C$4:$C$123,$C110,'B4-1销售回款【输入】'!$D$4:$D$123,$D110,'B4-1销售回款【输入】'!$E$4:$E$123,$E110,'B4-1销售回款【输入】'!$J$4:$J$123,$F110)</f>
        <v>0</v>
      </c>
      <c r="AZ110" s="282">
        <f>SUMIFS('B4-1销售回款【输入】'!BC$4:BC$123,'B4-1销售回款【输入】'!$C$4:$C$123,$C110,'B4-1销售回款【输入】'!$D$4:$D$123,$D110,'B4-1销售回款【输入】'!$E$4:$E$123,$E110,'B4-1销售回款【输入】'!$J$4:$J$123,$F110)</f>
        <v>0</v>
      </c>
      <c r="BA110" s="282">
        <f>SUMIFS('B4-1销售回款【输入】'!BD$4:BD$123,'B4-1销售回款【输入】'!$C$4:$C$123,$C110,'B4-1销售回款【输入】'!$D$4:$D$123,$D110,'B4-1销售回款【输入】'!$E$4:$E$123,$E110,'B4-1销售回款【输入】'!$J$4:$J$123,$F110)</f>
        <v>0</v>
      </c>
      <c r="BB110" s="282">
        <f>SUMIFS('B4-1销售回款【输入】'!BE$4:BE$123,'B4-1销售回款【输入】'!$C$4:$C$123,$C110,'B4-1销售回款【输入】'!$D$4:$D$123,$D110,'B4-1销售回款【输入】'!$E$4:$E$123,$E110,'B4-1销售回款【输入】'!$J$4:$J$123,$F110)</f>
        <v>0</v>
      </c>
      <c r="BC110" s="282">
        <f>SUMIFS('B4-1销售回款【输入】'!BF$4:BF$123,'B4-1销售回款【输入】'!$C$4:$C$123,$C110,'B4-1销售回款【输入】'!$D$4:$D$123,$D110,'B4-1销售回款【输入】'!$E$4:$E$123,$E110,'B4-1销售回款【输入】'!$J$4:$J$123,$F110)</f>
        <v>0</v>
      </c>
      <c r="BD110" s="282">
        <f>SUMIFS('B4-1销售回款【输入】'!BG$4:BG$123,'B4-1销售回款【输入】'!$C$4:$C$123,$C110,'B4-1销售回款【输入】'!$D$4:$D$123,$D110,'B4-1销售回款【输入】'!$E$4:$E$123,$E110,'B4-1销售回款【输入】'!$J$4:$J$123,$F110)</f>
        <v>0</v>
      </c>
      <c r="BE110" s="282">
        <f>SUMIFS('B4-1销售回款【输入】'!BH$4:BH$123,'B4-1销售回款【输入】'!$C$4:$C$123,$C110,'B4-1销售回款【输入】'!$D$4:$D$123,$D110,'B4-1销售回款【输入】'!$E$4:$E$123,$E110,'B4-1销售回款【输入】'!$J$4:$J$123,$F110)</f>
        <v>0</v>
      </c>
      <c r="BF110" s="282">
        <f>SUMIFS('B4-1销售回款【输入】'!BI$4:BI$123,'B4-1销售回款【输入】'!$C$4:$C$123,$C110,'B4-1销售回款【输入】'!$D$4:$D$123,$D110,'B4-1销售回款【输入】'!$E$4:$E$123,$E110,'B4-1销售回款【输入】'!$J$4:$J$123,$F110)</f>
        <v>0</v>
      </c>
      <c r="BG110" s="282">
        <f>SUMIFS('B4-1销售回款【输入】'!BJ$4:BJ$123,'B4-1销售回款【输入】'!$C$4:$C$123,$C110,'B4-1销售回款【输入】'!$D$4:$D$123,$D110,'B4-1销售回款【输入】'!$E$4:$E$123,$E110,'B4-1销售回款【输入】'!$J$4:$J$123,$F110)</f>
        <v>0</v>
      </c>
      <c r="BH110" s="282">
        <f>SUMIFS('B4-1销售回款【输入】'!BK$4:BK$123,'B4-1销售回款【输入】'!$C$4:$C$123,$C110,'B4-1销售回款【输入】'!$D$4:$D$123,$D110,'B4-1销售回款【输入】'!$E$4:$E$123,$E110,'B4-1销售回款【输入】'!$J$4:$J$123,$F110)</f>
        <v>0</v>
      </c>
      <c r="BI110" s="282">
        <f>SUMIFS('B4-1销售回款【输入】'!BL$4:BL$123,'B4-1销售回款【输入】'!$C$4:$C$123,$C110,'B4-1销售回款【输入】'!$D$4:$D$123,$D110,'B4-1销售回款【输入】'!$E$4:$E$123,$E110,'B4-1销售回款【输入】'!$J$4:$J$123,$F110)</f>
        <v>0</v>
      </c>
      <c r="BJ110" s="282">
        <f>SUMIFS('B4-1销售回款【输入】'!BM$4:BM$123,'B4-1销售回款【输入】'!$C$4:$C$123,$C110,'B4-1销售回款【输入】'!$D$4:$D$123,$D110,'B4-1销售回款【输入】'!$E$4:$E$123,$E110,'B4-1销售回款【输入】'!$J$4:$J$123,$F110)</f>
        <v>0</v>
      </c>
      <c r="BK110" s="282">
        <f>SUMIFS('B4-1销售回款【输入】'!BN$4:BN$123,'B4-1销售回款【输入】'!$C$4:$C$123,$C110,'B4-1销售回款【输入】'!$D$4:$D$123,$D110,'B4-1销售回款【输入】'!$E$4:$E$123,$E110,'B4-1销售回款【输入】'!$J$4:$J$123,$F110)</f>
        <v>0</v>
      </c>
      <c r="BL110" s="282">
        <f>SUMIFS('B4-1销售回款【输入】'!BO$4:BO$123,'B4-1销售回款【输入】'!$C$4:$C$123,$C110,'B4-1销售回款【输入】'!$D$4:$D$123,$D110,'B4-1销售回款【输入】'!$E$4:$E$123,$E110,'B4-1销售回款【输入】'!$J$4:$J$123,$F110)</f>
        <v>0</v>
      </c>
      <c r="BM110" s="282">
        <f>SUMIFS('B4-1销售回款【输入】'!BP$4:BP$123,'B4-1销售回款【输入】'!$C$4:$C$123,$C110,'B4-1销售回款【输入】'!$D$4:$D$123,$D110,'B4-1销售回款【输入】'!$E$4:$E$123,$E110,'B4-1销售回款【输入】'!$J$4:$J$123,$F110)</f>
        <v>0</v>
      </c>
      <c r="BN110" s="282">
        <f>SUMIFS('B4-1销售回款【输入】'!BQ$4:BQ$123,'B4-1销售回款【输入】'!$C$4:$C$123,$C110,'B4-1销售回款【输入】'!$D$4:$D$123,$D110,'B4-1销售回款【输入】'!$E$4:$E$123,$E110,'B4-1销售回款【输入】'!$J$4:$J$123,$F110)</f>
        <v>0</v>
      </c>
      <c r="BO110" s="282">
        <f>SUMIFS('B4-1销售回款【输入】'!BR$4:BR$123,'B4-1销售回款【输入】'!$C$4:$C$123,$C110,'B4-1销售回款【输入】'!$D$4:$D$123,$D110,'B4-1销售回款【输入】'!$E$4:$E$123,$E110,'B4-1销售回款【输入】'!$J$4:$J$123,$F110)</f>
        <v>0</v>
      </c>
      <c r="BP110" s="282">
        <f>SUMIFS('B4-1销售回款【输入】'!BS$4:BS$123,'B4-1销售回款【输入】'!$C$4:$C$123,$C110,'B4-1销售回款【输入】'!$D$4:$D$123,$D110,'B4-1销售回款【输入】'!$E$4:$E$123,$E110,'B4-1销售回款【输入】'!$J$4:$J$123,$F110)</f>
        <v>0</v>
      </c>
      <c r="BQ110" s="282">
        <f>SUMIFS('B4-1销售回款【输入】'!BT$4:BT$123,'B4-1销售回款【输入】'!$C$4:$C$123,$C110,'B4-1销售回款【输入】'!$D$4:$D$123,$D110,'B4-1销售回款【输入】'!$E$4:$E$123,$E110,'B4-1销售回款【输入】'!$J$4:$J$123,$F110)</f>
        <v>0</v>
      </c>
      <c r="BR110" s="282">
        <f>SUMIFS('B4-1销售回款【输入】'!BU$4:BU$123,'B4-1销售回款【输入】'!$C$4:$C$123,$C110,'B4-1销售回款【输入】'!$D$4:$D$123,$D110,'B4-1销售回款【输入】'!$E$4:$E$123,$E110,'B4-1销售回款【输入】'!$J$4:$J$123,$F110)</f>
        <v>0</v>
      </c>
      <c r="BS110" s="282">
        <f>SUMIFS('B4-1销售回款【输入】'!BV$4:BV$123,'B4-1销售回款【输入】'!$C$4:$C$123,$C110,'B4-1销售回款【输入】'!$D$4:$D$123,$D110,'B4-1销售回款【输入】'!$E$4:$E$123,$E110,'B4-1销售回款【输入】'!$J$4:$J$123,$F110)</f>
        <v>0</v>
      </c>
      <c r="BT110" s="282">
        <f>SUMIFS('B4-1销售回款【输入】'!BW$4:BW$123,'B4-1销售回款【输入】'!$C$4:$C$123,$C110,'B4-1销售回款【输入】'!$D$4:$D$123,$D110,'B4-1销售回款【输入】'!$E$4:$E$123,$E110,'B4-1销售回款【输入】'!$J$4:$J$123,$F110)</f>
        <v>0</v>
      </c>
      <c r="BU110" s="282">
        <f>SUMIFS('B4-1销售回款【输入】'!BX$4:BX$123,'B4-1销售回款【输入】'!$C$4:$C$123,$C110,'B4-1销售回款【输入】'!$D$4:$D$123,$D110,'B4-1销售回款【输入】'!$E$4:$E$123,$E110,'B4-1销售回款【输入】'!$J$4:$J$123,$F110)</f>
        <v>0</v>
      </c>
      <c r="BV110" s="282">
        <f>SUMIFS('B4-1销售回款【输入】'!BY$4:BY$123,'B4-1销售回款【输入】'!$C$4:$C$123,$C110,'B4-1销售回款【输入】'!$D$4:$D$123,$D110,'B4-1销售回款【输入】'!$E$4:$E$123,$E110,'B4-1销售回款【输入】'!$J$4:$J$123,$F110)</f>
        <v>0</v>
      </c>
      <c r="BW110" s="282">
        <f>SUMIFS('B4-1销售回款【输入】'!BZ$4:BZ$123,'B4-1销售回款【输入】'!$C$4:$C$123,$C110,'B4-1销售回款【输入】'!$D$4:$D$123,$D110,'B4-1销售回款【输入】'!$E$4:$E$123,$E110,'B4-1销售回款【输入】'!$J$4:$J$123,$F110)</f>
        <v>0</v>
      </c>
      <c r="BX110" s="282">
        <f>SUMIFS('B4-1销售回款【输入】'!CA$4:CA$123,'B4-1销售回款【输入】'!$C$4:$C$123,$C110,'B4-1销售回款【输入】'!$D$4:$D$123,$D110,'B4-1销售回款【输入】'!$E$4:$E$123,$E110,'B4-1销售回款【输入】'!$J$4:$J$123,$F110)</f>
        <v>0</v>
      </c>
      <c r="BY110" s="282">
        <f>SUMIFS('B4-1销售回款【输入】'!CB$4:CB$123,'B4-1销售回款【输入】'!$C$4:$C$123,$C110,'B4-1销售回款【输入】'!$D$4:$D$123,$D110,'B4-1销售回款【输入】'!$E$4:$E$123,$E110,'B4-1销售回款【输入】'!$J$4:$J$123,$F110)</f>
        <v>0</v>
      </c>
      <c r="BZ110" s="282">
        <f>SUMIFS('B4-1销售回款【输入】'!CC$4:CC$123,'B4-1销售回款【输入】'!$C$4:$C$123,$C110,'B4-1销售回款【输入】'!$D$4:$D$123,$D110,'B4-1销售回款【输入】'!$E$4:$E$123,$E110,'B4-1销售回款【输入】'!$J$4:$J$123,$F110)</f>
        <v>0</v>
      </c>
      <c r="CA110" s="282">
        <f>SUMIFS('B4-1销售回款【输入】'!CD$4:CD$123,'B4-1销售回款【输入】'!$C$4:$C$123,$C110,'B4-1销售回款【输入】'!$D$4:$D$123,$D110,'B4-1销售回款【输入】'!$E$4:$E$123,$E110,'B4-1销售回款【输入】'!$J$4:$J$123,$F110)</f>
        <v>0</v>
      </c>
      <c r="CB110" s="282">
        <f>SUMIFS('B4-1销售回款【输入】'!CE$4:CE$123,'B4-1销售回款【输入】'!$C$4:$C$123,$C110,'B4-1销售回款【输入】'!$D$4:$D$123,$D110,'B4-1销售回款【输入】'!$E$4:$E$123,$E110,'B4-1销售回款【输入】'!$J$4:$J$123,$F110)</f>
        <v>0</v>
      </c>
      <c r="CC110" s="282">
        <f>SUMIFS('B4-1销售回款【输入】'!CF$4:CF$123,'B4-1销售回款【输入】'!$C$4:$C$123,$C110,'B4-1销售回款【输入】'!$D$4:$D$123,$D110,'B4-1销售回款【输入】'!$E$4:$E$123,$E110,'B4-1销售回款【输入】'!$J$4:$J$123,$F110)</f>
        <v>0</v>
      </c>
      <c r="CD110" s="282">
        <f>SUMIFS('B4-1销售回款【输入】'!CG$4:CG$123,'B4-1销售回款【输入】'!$C$4:$C$123,$C110,'B4-1销售回款【输入】'!$D$4:$D$123,$D110,'B4-1销售回款【输入】'!$E$4:$E$123,$E110,'B4-1销售回款【输入】'!$J$4:$J$123,$F110)</f>
        <v>0</v>
      </c>
      <c r="CE110" s="282">
        <f>SUMIFS('B4-1销售回款【输入】'!CH$4:CH$123,'B4-1销售回款【输入】'!$C$4:$C$123,$C110,'B4-1销售回款【输入】'!$D$4:$D$123,$D110,'B4-1销售回款【输入】'!$E$4:$E$123,$E110,'B4-1销售回款【输入】'!$J$4:$J$123,$F110)</f>
        <v>0</v>
      </c>
      <c r="CF110" s="282">
        <f>SUMIFS('B4-1销售回款【输入】'!CI$4:CI$123,'B4-1销售回款【输入】'!$C$4:$C$123,$C110,'B4-1销售回款【输入】'!$D$4:$D$123,$D110,'B4-1销售回款【输入】'!$E$4:$E$123,$E110,'B4-1销售回款【输入】'!$J$4:$J$123,$F110)</f>
        <v>0</v>
      </c>
      <c r="CG110" s="282">
        <f>SUMIFS('B4-1销售回款【输入】'!CJ$4:CJ$123,'B4-1销售回款【输入】'!$C$4:$C$123,$C110,'B4-1销售回款【输入】'!$D$4:$D$123,$D110,'B4-1销售回款【输入】'!$E$4:$E$123,$E110,'B4-1销售回款【输入】'!$J$4:$J$123,$F110)</f>
        <v>0</v>
      </c>
      <c r="CH110" s="282">
        <f>SUMIFS('B4-1销售回款【输入】'!CK$4:CK$123,'B4-1销售回款【输入】'!$C$4:$C$123,$C110,'B4-1销售回款【输入】'!$D$4:$D$123,$D110,'B4-1销售回款【输入】'!$E$4:$E$123,$E110,'B4-1销售回款【输入】'!$J$4:$J$123,$F110)</f>
        <v>0</v>
      </c>
      <c r="CI110" s="282">
        <f>SUMIFS('B4-1销售回款【输入】'!CL$4:CL$123,'B4-1销售回款【输入】'!$C$4:$C$123,$C110,'B4-1销售回款【输入】'!$D$4:$D$123,$D110,'B4-1销售回款【输入】'!$E$4:$E$123,$E110,'B4-1销售回款【输入】'!$J$4:$J$123,$F110)</f>
        <v>0</v>
      </c>
      <c r="CJ110" s="282">
        <f>SUMIFS('B4-1销售回款【输入】'!CM$4:CM$123,'B4-1销售回款【输入】'!$C$4:$C$123,$C110,'B4-1销售回款【输入】'!$D$4:$D$123,$D110,'B4-1销售回款【输入】'!$E$4:$E$123,$E110,'B4-1销售回款【输入】'!$J$4:$J$123,$F110)</f>
        <v>0</v>
      </c>
      <c r="CK110" s="282">
        <f>SUMIFS('B4-1销售回款【输入】'!CN$4:CN$123,'B4-1销售回款【输入】'!$C$4:$C$123,$C110,'B4-1销售回款【输入】'!$D$4:$D$123,$D110,'B4-1销售回款【输入】'!$E$4:$E$123,$E110,'B4-1销售回款【输入】'!$J$4:$J$123,$F110)</f>
        <v>0</v>
      </c>
      <c r="CL110" s="282">
        <f>SUMIFS('B4-1销售回款【输入】'!CO$4:CO$123,'B4-1销售回款【输入】'!$C$4:$C$123,$C110,'B4-1销售回款【输入】'!$D$4:$D$123,$D110,'B4-1销售回款【输入】'!$E$4:$E$123,$E110,'B4-1销售回款【输入】'!$J$4:$J$123,$F110)</f>
        <v>0</v>
      </c>
      <c r="CM110" s="282">
        <f>SUMIFS('B4-1销售回款【输入】'!CP$4:CP$123,'B4-1销售回款【输入】'!$C$4:$C$123,$C110,'B4-1销售回款【输入】'!$D$4:$D$123,$D110,'B4-1销售回款【输入】'!$E$4:$E$123,$E110,'B4-1销售回款【输入】'!$J$4:$J$123,$F110)</f>
        <v>0</v>
      </c>
      <c r="CN110" s="282">
        <f>SUMIFS('B4-1销售回款【输入】'!CQ$4:CQ$123,'B4-1销售回款【输入】'!$C$4:$C$123,$C110,'B4-1销售回款【输入】'!$D$4:$D$123,$D110,'B4-1销售回款【输入】'!$E$4:$E$123,$E110,'B4-1销售回款【输入】'!$J$4:$J$123,$F110)</f>
        <v>0</v>
      </c>
      <c r="CO110" s="282">
        <f>SUMIFS('B4-1销售回款【输入】'!CR$4:CR$123,'B4-1销售回款【输入】'!$C$4:$C$123,$C110,'B4-1销售回款【输入】'!$D$4:$D$123,$D110,'B4-1销售回款【输入】'!$E$4:$E$123,$E110,'B4-1销售回款【输入】'!$J$4:$J$123,$F110)</f>
        <v>0</v>
      </c>
      <c r="CP110" s="282">
        <f>SUMIFS('B4-1销售回款【输入】'!CS$4:CS$123,'B4-1销售回款【输入】'!$C$4:$C$123,$C110,'B4-1销售回款【输入】'!$D$4:$D$123,$D110,'B4-1销售回款【输入】'!$E$4:$E$123,$E110,'B4-1销售回款【输入】'!$J$4:$J$123,$F110)</f>
        <v>0</v>
      </c>
      <c r="CQ110" s="282">
        <f>SUMIFS('B4-1销售回款【输入】'!CT$4:CT$123,'B4-1销售回款【输入】'!$C$4:$C$123,$C110,'B4-1销售回款【输入】'!$D$4:$D$123,$D110,'B4-1销售回款【输入】'!$E$4:$E$123,$E110,'B4-1销售回款【输入】'!$J$4:$J$123,$F110)</f>
        <v>0</v>
      </c>
      <c r="CR110" s="282">
        <f>SUMIFS('B4-1销售回款【输入】'!CU$4:CU$123,'B4-1销售回款【输入】'!$C$4:$C$123,$C110,'B4-1销售回款【输入】'!$D$4:$D$123,$D110,'B4-1销售回款【输入】'!$E$4:$E$123,$E110,'B4-1销售回款【输入】'!$J$4:$J$123,$F110)</f>
        <v>0</v>
      </c>
      <c r="CS110" s="282">
        <f>SUMIFS('B4-1销售回款【输入】'!CV$4:CV$123,'B4-1销售回款【输入】'!$C$4:$C$123,$C110,'B4-1销售回款【输入】'!$D$4:$D$123,$D110,'B4-1销售回款【输入】'!$E$4:$E$123,$E110,'B4-1销售回款【输入】'!$J$4:$J$123,$F110)</f>
        <v>0</v>
      </c>
      <c r="CT110" s="282">
        <f>SUMIFS('B4-1销售回款【输入】'!CW$4:CW$123,'B4-1销售回款【输入】'!$C$4:$C$123,$C110,'B4-1销售回款【输入】'!$D$4:$D$123,$D110,'B4-1销售回款【输入】'!$E$4:$E$123,$E110,'B4-1销售回款【输入】'!$J$4:$J$123,$F110)</f>
        <v>0</v>
      </c>
      <c r="CU110" s="282">
        <f>SUMIFS('B4-1销售回款【输入】'!CX$4:CX$123,'B4-1销售回款【输入】'!$C$4:$C$123,$C110,'B4-1销售回款【输入】'!$D$4:$D$123,$D110,'B4-1销售回款【输入】'!$E$4:$E$123,$E110,'B4-1销售回款【输入】'!$J$4:$J$123,$F110)</f>
        <v>0</v>
      </c>
      <c r="CV110" s="282">
        <f>SUMIFS('B4-1销售回款【输入】'!CY$4:CY$123,'B4-1销售回款【输入】'!$C$4:$C$123,$C110,'B4-1销售回款【输入】'!$D$4:$D$123,$D110,'B4-1销售回款【输入】'!$E$4:$E$123,$E110,'B4-1销售回款【输入】'!$J$4:$J$123,$F110)</f>
        <v>0</v>
      </c>
      <c r="CW110" s="282">
        <f>SUMIFS('B4-1销售回款【输入】'!CZ$4:CZ$123,'B4-1销售回款【输入】'!$C$4:$C$123,$C110,'B4-1销售回款【输入】'!$D$4:$D$123,$D110,'B4-1销售回款【输入】'!$E$4:$E$123,$E110,'B4-1销售回款【输入】'!$J$4:$J$123,$F110)</f>
        <v>0</v>
      </c>
      <c r="CX110" s="282">
        <f>SUMIFS('B4-1销售回款【输入】'!DA$4:DA$123,'B4-1销售回款【输入】'!$C$4:$C$123,$C110,'B4-1销售回款【输入】'!$D$4:$D$123,$D110,'B4-1销售回款【输入】'!$E$4:$E$123,$E110,'B4-1销售回款【输入】'!$J$4:$J$123,$F110)</f>
        <v>0</v>
      </c>
      <c r="CY110" s="282">
        <f>SUMIFS('B4-1销售回款【输入】'!DB$4:DB$123,'B4-1销售回款【输入】'!$C$4:$C$123,$C110,'B4-1销售回款【输入】'!$D$4:$D$123,$D110,'B4-1销售回款【输入】'!$E$4:$E$123,$E110,'B4-1销售回款【输入】'!$J$4:$J$123,$F110)</f>
        <v>0</v>
      </c>
      <c r="CZ110" s="282">
        <f>SUMIFS('B4-1销售回款【输入】'!DC$4:DC$123,'B4-1销售回款【输入】'!$C$4:$C$123,$C110,'B4-1销售回款【输入】'!$D$4:$D$123,$D110,'B4-1销售回款【输入】'!$E$4:$E$123,$E110,'B4-1销售回款【输入】'!$J$4:$J$123,$F110)</f>
        <v>0</v>
      </c>
      <c r="DA110" s="282">
        <f>SUMIFS('B4-1销售回款【输入】'!DD$4:DD$123,'B4-1销售回款【输入】'!$C$4:$C$123,$C110,'B4-1销售回款【输入】'!$D$4:$D$123,$D110,'B4-1销售回款【输入】'!$E$4:$E$123,$E110,'B4-1销售回款【输入】'!$J$4:$J$123,$F110)</f>
        <v>0</v>
      </c>
      <c r="DB110" s="282">
        <f>SUMIFS('B4-1销售回款【输入】'!DE$4:DE$123,'B4-1销售回款【输入】'!$C$4:$C$123,$C110,'B4-1销售回款【输入】'!$D$4:$D$123,$D110,'B4-1销售回款【输入】'!$E$4:$E$123,$E110,'B4-1销售回款【输入】'!$J$4:$J$123,$F110)</f>
        <v>0</v>
      </c>
      <c r="DC110" s="282">
        <f>SUMIFS('B4-1销售回款【输入】'!DF$4:DF$123,'B4-1销售回款【输入】'!$C$4:$C$123,$C110,'B4-1销售回款【输入】'!$D$4:$D$123,$D110,'B4-1销售回款【输入】'!$E$4:$E$123,$E110,'B4-1销售回款【输入】'!$J$4:$J$123,$F110)</f>
        <v>0</v>
      </c>
      <c r="DD110" s="282">
        <f>SUMIFS('B4-1销售回款【输入】'!DG$4:DG$123,'B4-1销售回款【输入】'!$C$4:$C$123,$C110,'B4-1销售回款【输入】'!$D$4:$D$123,$D110,'B4-1销售回款【输入】'!$E$4:$E$123,$E110,'B4-1销售回款【输入】'!$J$4:$J$123,$F110)</f>
        <v>0</v>
      </c>
      <c r="DE110" s="282">
        <f>SUMIFS('B4-1销售回款【输入】'!DH$4:DH$123,'B4-1销售回款【输入】'!$C$4:$C$123,$C110,'B4-1销售回款【输入】'!$D$4:$D$123,$D110,'B4-1销售回款【输入】'!$E$4:$E$123,$E110,'B4-1销售回款【输入】'!$J$4:$J$123,$F110)</f>
        <v>0</v>
      </c>
      <c r="DF110" s="282">
        <f>SUMIFS('B4-1销售回款【输入】'!DI$4:DI$123,'B4-1销售回款【输入】'!$C$4:$C$123,$C110,'B4-1销售回款【输入】'!$D$4:$D$123,$D110,'B4-1销售回款【输入】'!$E$4:$E$123,$E110,'B4-1销售回款【输入】'!$J$4:$J$123,$F110)</f>
        <v>0</v>
      </c>
      <c r="DG110" s="282">
        <f>SUMIFS('B4-1销售回款【输入】'!DJ$4:DJ$123,'B4-1销售回款【输入】'!$C$4:$C$123,$C110,'B4-1销售回款【输入】'!$D$4:$D$123,$D110,'B4-1销售回款【输入】'!$E$4:$E$123,$E110,'B4-1销售回款【输入】'!$J$4:$J$123,$F110)</f>
        <v>0</v>
      </c>
      <c r="DH110" s="282">
        <f>SUMIFS('B4-1销售回款【输入】'!DK$4:DK$123,'B4-1销售回款【输入】'!$C$4:$C$123,$C110,'B4-1销售回款【输入】'!$D$4:$D$123,$D110,'B4-1销售回款【输入】'!$E$4:$E$123,$E110,'B4-1销售回款【输入】'!$J$4:$J$123,$F110)</f>
        <v>0</v>
      </c>
      <c r="DI110" s="282">
        <f>SUMIFS('B4-1销售回款【输入】'!DL$4:DL$123,'B4-1销售回款【输入】'!$C$4:$C$123,$C110,'B4-1销售回款【输入】'!$D$4:$D$123,$D110,'B4-1销售回款【输入】'!$E$4:$E$123,$E110,'B4-1销售回款【输入】'!$J$4:$J$123,$F110)</f>
        <v>0</v>
      </c>
      <c r="DJ110" s="282">
        <f>SUMIFS('B4-1销售回款【输入】'!DM$4:DM$123,'B4-1销售回款【输入】'!$C$4:$C$123,$C110,'B4-1销售回款【输入】'!$D$4:$D$123,$D110,'B4-1销售回款【输入】'!$E$4:$E$123,$E110,'B4-1销售回款【输入】'!$J$4:$J$123,$F110)</f>
        <v>0</v>
      </c>
      <c r="DK110" s="282">
        <f>SUMIFS('B4-1销售回款【输入】'!DN$4:DN$123,'B4-1销售回款【输入】'!$C$4:$C$123,$C110,'B4-1销售回款【输入】'!$D$4:$D$123,$D110,'B4-1销售回款【输入】'!$E$4:$E$123,$E110,'B4-1销售回款【输入】'!$J$4:$J$123,$F110)</f>
        <v>0</v>
      </c>
      <c r="DL110" s="282">
        <f>SUMIFS('B4-1销售回款【输入】'!DO$4:DO$123,'B4-1销售回款【输入】'!$C$4:$C$123,$C110,'B4-1销售回款【输入】'!$D$4:$D$123,$D110,'B4-1销售回款【输入】'!$E$4:$E$123,$E110,'B4-1销售回款【输入】'!$J$4:$J$123,$F110)</f>
        <v>0</v>
      </c>
      <c r="DM110" s="282">
        <f>SUMIFS('B4-1销售回款【输入】'!DP$4:DP$123,'B4-1销售回款【输入】'!$C$4:$C$123,$C110,'B4-1销售回款【输入】'!$D$4:$D$123,$D110,'B4-1销售回款【输入】'!$E$4:$E$123,$E110,'B4-1销售回款【输入】'!$J$4:$J$123,$F110)</f>
        <v>0</v>
      </c>
      <c r="DN110" s="282">
        <f>SUMIFS('B4-1销售回款【输入】'!DQ$4:DQ$123,'B4-1销售回款【输入】'!$C$4:$C$123,$C110,'B4-1销售回款【输入】'!$D$4:$D$123,$D110,'B4-1销售回款【输入】'!$E$4:$E$123,$E110,'B4-1销售回款【输入】'!$J$4:$J$123,$F110)</f>
        <v>0</v>
      </c>
      <c r="DO110" s="282">
        <f>SUMIFS('B4-1销售回款【输入】'!DR$4:DR$123,'B4-1销售回款【输入】'!$C$4:$C$123,$C110,'B4-1销售回款【输入】'!$D$4:$D$123,$D110,'B4-1销售回款【输入】'!$E$4:$E$123,$E110,'B4-1销售回款【输入】'!$J$4:$J$123,$F110)</f>
        <v>0</v>
      </c>
      <c r="DP110" s="282">
        <f>SUMIFS('B4-1销售回款【输入】'!DS$4:DS$123,'B4-1销售回款【输入】'!$C$4:$C$123,$C110,'B4-1销售回款【输入】'!$D$4:$D$123,$D110,'B4-1销售回款【输入】'!$E$4:$E$123,$E110,'B4-1销售回款【输入】'!$J$4:$J$123,$F110)</f>
        <v>0</v>
      </c>
      <c r="DQ110" s="282">
        <f>SUMIFS('B4-1销售回款【输入】'!DT$4:DT$123,'B4-1销售回款【输入】'!$C$4:$C$123,$C110,'B4-1销售回款【输入】'!$D$4:$D$123,$D110,'B4-1销售回款【输入】'!$E$4:$E$123,$E110,'B4-1销售回款【输入】'!$J$4:$J$123,$F110)</f>
        <v>0</v>
      </c>
      <c r="DR110" s="282">
        <f>SUMIFS('B4-1销售回款【输入】'!DU$4:DU$123,'B4-1销售回款【输入】'!$C$4:$C$123,$C110,'B4-1销售回款【输入】'!$D$4:$D$123,$D110,'B4-1销售回款【输入】'!$E$4:$E$123,$E110,'B4-1销售回款【输入】'!$J$4:$J$123,$F110)</f>
        <v>0</v>
      </c>
      <c r="DS110" s="282">
        <f>SUMIFS('B4-1销售回款【输入】'!DV$4:DV$123,'B4-1销售回款【输入】'!$C$4:$C$123,$C110,'B4-1销售回款【输入】'!$D$4:$D$123,$D110,'B4-1销售回款【输入】'!$E$4:$E$123,$E110,'B4-1销售回款【输入】'!$J$4:$J$123,$F110)</f>
        <v>0</v>
      </c>
      <c r="DT110" s="282">
        <f>SUMIFS('B4-1销售回款【输入】'!DW$4:DW$123,'B4-1销售回款【输入】'!$C$4:$C$123,$C110,'B4-1销售回款【输入】'!$D$4:$D$123,$D110,'B4-1销售回款【输入】'!$E$4:$E$123,$E110,'B4-1销售回款【输入】'!$J$4:$J$123,$F110)</f>
        <v>0</v>
      </c>
      <c r="DU110" s="282">
        <f>SUMIFS('B4-1销售回款【输入】'!DX$4:DX$123,'B4-1销售回款【输入】'!$C$4:$C$123,$C110,'B4-1销售回款【输入】'!$D$4:$D$123,$D110,'B4-1销售回款【输入】'!$E$4:$E$123,$E110,'B4-1销售回款【输入】'!$J$4:$J$123,$F110)</f>
        <v>0</v>
      </c>
      <c r="DV110" s="282">
        <f>SUMIFS('B4-1销售回款【输入】'!DY$4:DY$123,'B4-1销售回款【输入】'!$C$4:$C$123,$C110,'B4-1销售回款【输入】'!$D$4:$D$123,$D110,'B4-1销售回款【输入】'!$E$4:$E$123,$E110,'B4-1销售回款【输入】'!$J$4:$J$123,$F110)</f>
        <v>0</v>
      </c>
      <c r="DW110" s="282">
        <f>SUMIFS('B4-1销售回款【输入】'!DZ$4:DZ$123,'B4-1销售回款【输入】'!$C$4:$C$123,$C110,'B4-1销售回款【输入】'!$D$4:$D$123,$D110,'B4-1销售回款【输入】'!$E$4:$E$123,$E110,'B4-1销售回款【输入】'!$J$4:$J$123,$F110)</f>
        <v>0</v>
      </c>
      <c r="DX110" s="282">
        <f>SUMIFS('B4-1销售回款【输入】'!EA$4:EA$123,'B4-1销售回款【输入】'!$C$4:$C$123,$C110,'B4-1销售回款【输入】'!$D$4:$D$123,$D110,'B4-1销售回款【输入】'!$E$4:$E$123,$E110,'B4-1销售回款【输入】'!$J$4:$J$123,$F110)</f>
        <v>0</v>
      </c>
      <c r="DY110" s="282">
        <f>SUMIFS('B4-1销售回款【输入】'!EB$4:EB$123,'B4-1销售回款【输入】'!$C$4:$C$123,$C110,'B4-1销售回款【输入】'!$D$4:$D$123,$D110,'B4-1销售回款【输入】'!$E$4:$E$123,$E110,'B4-1销售回款【输入】'!$J$4:$J$123,$F110)</f>
        <v>0</v>
      </c>
      <c r="DZ110" s="282">
        <f>SUMIFS('B4-1销售回款【输入】'!EC$4:EC$123,'B4-1销售回款【输入】'!$C$4:$C$123,$C110,'B4-1销售回款【输入】'!$D$4:$D$123,$D110,'B4-1销售回款【输入】'!$E$4:$E$123,$E110,'B4-1销售回款【输入】'!$J$4:$J$123,$F110)</f>
        <v>0</v>
      </c>
      <c r="EA110" s="282">
        <f>SUMIFS('B4-1销售回款【输入】'!ED$4:ED$123,'B4-1销售回款【输入】'!$C$4:$C$123,$C110,'B4-1销售回款【输入】'!$D$4:$D$123,$D110,'B4-1销售回款【输入】'!$E$4:$E$123,$E110,'B4-1销售回款【输入】'!$J$4:$J$123,$F110)</f>
        <v>0</v>
      </c>
      <c r="EB110" s="282">
        <f>SUMIFS('B4-1销售回款【输入】'!EE$4:EE$123,'B4-1销售回款【输入】'!$C$4:$C$123,$C110,'B4-1销售回款【输入】'!$D$4:$D$123,$D110,'B4-1销售回款【输入】'!$E$4:$E$123,$E110,'B4-1销售回款【输入】'!$J$4:$J$123,$F110)</f>
        <v>0</v>
      </c>
      <c r="EC110" s="282">
        <f>SUMIFS('B4-1销售回款【输入】'!EF$4:EF$123,'B4-1销售回款【输入】'!$C$4:$C$123,$C110,'B4-1销售回款【输入】'!$D$4:$D$123,$D110,'B4-1销售回款【输入】'!$E$4:$E$123,$E110,'B4-1销售回款【输入】'!$J$4:$J$123,$F110)</f>
        <v>0</v>
      </c>
      <c r="ED110" s="284">
        <f>SUMIFS('B4-1销售回款【输入】'!EG$4:EG$123,'B4-1销售回款【输入】'!$C$4:$C$123,$C110,'B4-1销售回款【输入】'!$D$4:$D$123,$D110,'B4-1销售回款【输入】'!$E$4:$E$123,$E110,'B4-1销售回款【输入】'!$J$4:$J$123,$F110)</f>
        <v>0</v>
      </c>
    </row>
    <row r="111" spans="2:134" ht="16.05" customHeight="1" x14ac:dyDescent="0.25">
      <c r="B111" s="1041" t="str">
        <f>B110</f>
        <v/>
      </c>
      <c r="C111" s="154" t="str">
        <f t="shared" ref="C111:E114" si="1832">C110</f>
        <v/>
      </c>
      <c r="D111" s="154" t="str">
        <f t="shared" si="1575"/>
        <v/>
      </c>
      <c r="E111" s="154" t="str">
        <f t="shared" si="1575"/>
        <v/>
      </c>
      <c r="F111" s="149" t="s">
        <v>348</v>
      </c>
      <c r="G111" s="171" t="s">
        <v>354</v>
      </c>
      <c r="H111" s="992">
        <f>IFERROR(H110/H109*10000,0)</f>
        <v>0</v>
      </c>
      <c r="I111" s="282">
        <f t="shared" si="1830"/>
        <v>0</v>
      </c>
      <c r="J111" s="985">
        <f>IFERROR(J110/J109*10000,0)</f>
        <v>0</v>
      </c>
      <c r="K111" s="460">
        <f ca="1">IFERROR(K110/K109*10000,0)</f>
        <v>0</v>
      </c>
      <c r="L111" s="283">
        <f t="shared" ref="L111" si="1833">IFERROR(L110/L109*10000,0)</f>
        <v>0</v>
      </c>
      <c r="M111" s="282">
        <f t="shared" ref="M111" si="1834">IFERROR(M110/M109*10000,0)</f>
        <v>0</v>
      </c>
      <c r="N111" s="282">
        <f t="shared" ref="N111" si="1835">IFERROR(N110/N109*10000,0)</f>
        <v>0</v>
      </c>
      <c r="O111" s="282">
        <f t="shared" ref="O111" si="1836">IFERROR(O110/O109*10000,0)</f>
        <v>0</v>
      </c>
      <c r="P111" s="282">
        <f t="shared" ref="P111" si="1837">IFERROR(P110/P109*10000,0)</f>
        <v>0</v>
      </c>
      <c r="Q111" s="282">
        <f t="shared" ref="Q111" si="1838">IFERROR(Q110/Q109*10000,0)</f>
        <v>0</v>
      </c>
      <c r="R111" s="282">
        <f t="shared" ref="R111" si="1839">IFERROR(R110/R109*10000,0)</f>
        <v>0</v>
      </c>
      <c r="S111" s="282">
        <f t="shared" ref="S111" si="1840">IFERROR(S110/S109*10000,0)</f>
        <v>0</v>
      </c>
      <c r="T111" s="282">
        <f t="shared" ref="T111" si="1841">IFERROR(T110/T109*10000,0)</f>
        <v>0</v>
      </c>
      <c r="U111" s="284">
        <f t="shared" ref="U111" si="1842">IFERROR(U110/U109*10000,0)</f>
        <v>0</v>
      </c>
      <c r="V111" s="285">
        <f>IFERROR(V110/V109*10000,0)</f>
        <v>0</v>
      </c>
      <c r="W111" s="282">
        <f t="shared" ref="W111" si="1843">IFERROR(W110/W109*10000,0)</f>
        <v>0</v>
      </c>
      <c r="X111" s="282">
        <f t="shared" ref="X111" si="1844">IFERROR(X110/X109*10000,0)</f>
        <v>0</v>
      </c>
      <c r="Y111" s="282">
        <f t="shared" ref="Y111" si="1845">IFERROR(Y110/Y109*10000,0)</f>
        <v>0</v>
      </c>
      <c r="Z111" s="282">
        <f t="shared" ref="Z111" si="1846">IFERROR(Z110/Z109*10000,0)</f>
        <v>0</v>
      </c>
      <c r="AA111" s="282">
        <f t="shared" ref="AA111" si="1847">IFERROR(AA110/AA109*10000,0)</f>
        <v>0</v>
      </c>
      <c r="AB111" s="282">
        <f t="shared" ref="AB111" si="1848">IFERROR(AB110/AB109*10000,0)</f>
        <v>0</v>
      </c>
      <c r="AC111" s="282">
        <f t="shared" ref="AC111" si="1849">IFERROR(AC110/AC109*10000,0)</f>
        <v>0</v>
      </c>
      <c r="AD111" s="282">
        <f t="shared" ref="AD111" si="1850">IFERROR(AD110/AD109*10000,0)</f>
        <v>0</v>
      </c>
      <c r="AE111" s="282">
        <f t="shared" ref="AE111" si="1851">IFERROR(AE110/AE109*10000,0)</f>
        <v>0</v>
      </c>
      <c r="AF111" s="282">
        <f t="shared" ref="AF111" si="1852">IFERROR(AF110/AF109*10000,0)</f>
        <v>0</v>
      </c>
      <c r="AG111" s="282">
        <f t="shared" ref="AG111" si="1853">IFERROR(AG110/AG109*10000,0)</f>
        <v>0</v>
      </c>
      <c r="AH111" s="282">
        <f t="shared" ref="AH111" si="1854">IFERROR(AH110/AH109*10000,0)</f>
        <v>0</v>
      </c>
      <c r="AI111" s="282">
        <f t="shared" ref="AI111" si="1855">IFERROR(AI110/AI109*10000,0)</f>
        <v>0</v>
      </c>
      <c r="AJ111" s="282">
        <f t="shared" ref="AJ111" si="1856">IFERROR(AJ110/AJ109*10000,0)</f>
        <v>0</v>
      </c>
      <c r="AK111" s="282">
        <f t="shared" ref="AK111" si="1857">IFERROR(AK110/AK109*10000,0)</f>
        <v>0</v>
      </c>
      <c r="AL111" s="282">
        <f t="shared" ref="AL111" si="1858">IFERROR(AL110/AL109*10000,0)</f>
        <v>0</v>
      </c>
      <c r="AM111" s="282">
        <f t="shared" ref="AM111" si="1859">IFERROR(AM110/AM109*10000,0)</f>
        <v>0</v>
      </c>
      <c r="AN111" s="282">
        <f t="shared" ref="AN111" si="1860">IFERROR(AN110/AN109*10000,0)</f>
        <v>0</v>
      </c>
      <c r="AO111" s="282">
        <f t="shared" ref="AO111" si="1861">IFERROR(AO110/AO109*10000,0)</f>
        <v>0</v>
      </c>
      <c r="AP111" s="282">
        <f t="shared" ref="AP111" si="1862">IFERROR(AP110/AP109*10000,0)</f>
        <v>0</v>
      </c>
      <c r="AQ111" s="282">
        <f t="shared" ref="AQ111" si="1863">IFERROR(AQ110/AQ109*10000,0)</f>
        <v>0</v>
      </c>
      <c r="AR111" s="282">
        <f t="shared" ref="AR111" si="1864">IFERROR(AR110/AR109*10000,0)</f>
        <v>0</v>
      </c>
      <c r="AS111" s="282">
        <f t="shared" ref="AS111" si="1865">IFERROR(AS110/AS109*10000,0)</f>
        <v>0</v>
      </c>
      <c r="AT111" s="282">
        <f t="shared" ref="AT111" si="1866">IFERROR(AT110/AT109*10000,0)</f>
        <v>0</v>
      </c>
      <c r="AU111" s="282">
        <f t="shared" ref="AU111" si="1867">IFERROR(AU110/AU109*10000,0)</f>
        <v>0</v>
      </c>
      <c r="AV111" s="282">
        <f t="shared" ref="AV111" si="1868">IFERROR(AV110/AV109*10000,0)</f>
        <v>0</v>
      </c>
      <c r="AW111" s="282">
        <f t="shared" ref="AW111" si="1869">IFERROR(AW110/AW109*10000,0)</f>
        <v>0</v>
      </c>
      <c r="AX111" s="282">
        <f t="shared" ref="AX111" si="1870">IFERROR(AX110/AX109*10000,0)</f>
        <v>0</v>
      </c>
      <c r="AY111" s="282">
        <f t="shared" ref="AY111" si="1871">IFERROR(AY110/AY109*10000,0)</f>
        <v>0</v>
      </c>
      <c r="AZ111" s="282">
        <f t="shared" ref="AZ111" si="1872">IFERROR(AZ110/AZ109*10000,0)</f>
        <v>0</v>
      </c>
      <c r="BA111" s="282">
        <f t="shared" ref="BA111" si="1873">IFERROR(BA110/BA109*10000,0)</f>
        <v>0</v>
      </c>
      <c r="BB111" s="282">
        <f t="shared" ref="BB111" si="1874">IFERROR(BB110/BB109*10000,0)</f>
        <v>0</v>
      </c>
      <c r="BC111" s="282">
        <f t="shared" ref="BC111" si="1875">IFERROR(BC110/BC109*10000,0)</f>
        <v>0</v>
      </c>
      <c r="BD111" s="282">
        <f t="shared" ref="BD111" si="1876">IFERROR(BD110/BD109*10000,0)</f>
        <v>0</v>
      </c>
      <c r="BE111" s="282">
        <f t="shared" ref="BE111" si="1877">IFERROR(BE110/BE109*10000,0)</f>
        <v>0</v>
      </c>
      <c r="BF111" s="282">
        <f t="shared" ref="BF111" si="1878">IFERROR(BF110/BF109*10000,0)</f>
        <v>0</v>
      </c>
      <c r="BG111" s="282">
        <f t="shared" ref="BG111" si="1879">IFERROR(BG110/BG109*10000,0)</f>
        <v>0</v>
      </c>
      <c r="BH111" s="282">
        <f t="shared" ref="BH111" si="1880">IFERROR(BH110/BH109*10000,0)</f>
        <v>0</v>
      </c>
      <c r="BI111" s="282">
        <f t="shared" ref="BI111" si="1881">IFERROR(BI110/BI109*10000,0)</f>
        <v>0</v>
      </c>
      <c r="BJ111" s="282">
        <f t="shared" ref="BJ111" si="1882">IFERROR(BJ110/BJ109*10000,0)</f>
        <v>0</v>
      </c>
      <c r="BK111" s="282">
        <f t="shared" ref="BK111" si="1883">IFERROR(BK110/BK109*10000,0)</f>
        <v>0</v>
      </c>
      <c r="BL111" s="282">
        <f t="shared" ref="BL111" si="1884">IFERROR(BL110/BL109*10000,0)</f>
        <v>0</v>
      </c>
      <c r="BM111" s="282">
        <f t="shared" ref="BM111" si="1885">IFERROR(BM110/BM109*10000,0)</f>
        <v>0</v>
      </c>
      <c r="BN111" s="282">
        <f t="shared" ref="BN111" si="1886">IFERROR(BN110/BN109*10000,0)</f>
        <v>0</v>
      </c>
      <c r="BO111" s="282">
        <f t="shared" ref="BO111" si="1887">IFERROR(BO110/BO109*10000,0)</f>
        <v>0</v>
      </c>
      <c r="BP111" s="282">
        <f t="shared" ref="BP111" si="1888">IFERROR(BP110/BP109*10000,0)</f>
        <v>0</v>
      </c>
      <c r="BQ111" s="282">
        <f t="shared" ref="BQ111" si="1889">IFERROR(BQ110/BQ109*10000,0)</f>
        <v>0</v>
      </c>
      <c r="BR111" s="282">
        <f t="shared" ref="BR111" si="1890">IFERROR(BR110/BR109*10000,0)</f>
        <v>0</v>
      </c>
      <c r="BS111" s="282">
        <f t="shared" ref="BS111" si="1891">IFERROR(BS110/BS109*10000,0)</f>
        <v>0</v>
      </c>
      <c r="BT111" s="282">
        <f t="shared" ref="BT111" si="1892">IFERROR(BT110/BT109*10000,0)</f>
        <v>0</v>
      </c>
      <c r="BU111" s="282">
        <f t="shared" ref="BU111" si="1893">IFERROR(BU110/BU109*10000,0)</f>
        <v>0</v>
      </c>
      <c r="BV111" s="282">
        <f t="shared" ref="BV111" si="1894">IFERROR(BV110/BV109*10000,0)</f>
        <v>0</v>
      </c>
      <c r="BW111" s="282">
        <f t="shared" ref="BW111" si="1895">IFERROR(BW110/BW109*10000,0)</f>
        <v>0</v>
      </c>
      <c r="BX111" s="282">
        <f t="shared" ref="BX111" si="1896">IFERROR(BX110/BX109*10000,0)</f>
        <v>0</v>
      </c>
      <c r="BY111" s="282">
        <f t="shared" ref="BY111" si="1897">IFERROR(BY110/BY109*10000,0)</f>
        <v>0</v>
      </c>
      <c r="BZ111" s="282">
        <f t="shared" ref="BZ111" si="1898">IFERROR(BZ110/BZ109*10000,0)</f>
        <v>0</v>
      </c>
      <c r="CA111" s="282">
        <f t="shared" ref="CA111" si="1899">IFERROR(CA110/CA109*10000,0)</f>
        <v>0</v>
      </c>
      <c r="CB111" s="282">
        <f t="shared" ref="CB111" si="1900">IFERROR(CB110/CB109*10000,0)</f>
        <v>0</v>
      </c>
      <c r="CC111" s="282">
        <f t="shared" ref="CC111" si="1901">IFERROR(CC110/CC109*10000,0)</f>
        <v>0</v>
      </c>
      <c r="CD111" s="282">
        <f t="shared" ref="CD111" si="1902">IFERROR(CD110/CD109*10000,0)</f>
        <v>0</v>
      </c>
      <c r="CE111" s="282">
        <f t="shared" ref="CE111" si="1903">IFERROR(CE110/CE109*10000,0)</f>
        <v>0</v>
      </c>
      <c r="CF111" s="282">
        <f t="shared" ref="CF111" si="1904">IFERROR(CF110/CF109*10000,0)</f>
        <v>0</v>
      </c>
      <c r="CG111" s="282">
        <f t="shared" ref="CG111" si="1905">IFERROR(CG110/CG109*10000,0)</f>
        <v>0</v>
      </c>
      <c r="CH111" s="282">
        <f t="shared" ref="CH111" si="1906">IFERROR(CH110/CH109*10000,0)</f>
        <v>0</v>
      </c>
      <c r="CI111" s="282">
        <f t="shared" ref="CI111" si="1907">IFERROR(CI110/CI109*10000,0)</f>
        <v>0</v>
      </c>
      <c r="CJ111" s="282">
        <f t="shared" ref="CJ111" si="1908">IFERROR(CJ110/CJ109*10000,0)</f>
        <v>0</v>
      </c>
      <c r="CK111" s="282">
        <f t="shared" ref="CK111" si="1909">IFERROR(CK110/CK109*10000,0)</f>
        <v>0</v>
      </c>
      <c r="CL111" s="282">
        <f t="shared" ref="CL111" si="1910">IFERROR(CL110/CL109*10000,0)</f>
        <v>0</v>
      </c>
      <c r="CM111" s="282">
        <f t="shared" ref="CM111" si="1911">IFERROR(CM110/CM109*10000,0)</f>
        <v>0</v>
      </c>
      <c r="CN111" s="282">
        <f t="shared" ref="CN111" si="1912">IFERROR(CN110/CN109*10000,0)</f>
        <v>0</v>
      </c>
      <c r="CO111" s="282">
        <f t="shared" ref="CO111" si="1913">IFERROR(CO110/CO109*10000,0)</f>
        <v>0</v>
      </c>
      <c r="CP111" s="282">
        <f t="shared" ref="CP111" si="1914">IFERROR(CP110/CP109*10000,0)</f>
        <v>0</v>
      </c>
      <c r="CQ111" s="282">
        <f t="shared" ref="CQ111" si="1915">IFERROR(CQ110/CQ109*10000,0)</f>
        <v>0</v>
      </c>
      <c r="CR111" s="282">
        <f t="shared" ref="CR111" si="1916">IFERROR(CR110/CR109*10000,0)</f>
        <v>0</v>
      </c>
      <c r="CS111" s="282">
        <f t="shared" ref="CS111" si="1917">IFERROR(CS110/CS109*10000,0)</f>
        <v>0</v>
      </c>
      <c r="CT111" s="282">
        <f t="shared" ref="CT111" si="1918">IFERROR(CT110/CT109*10000,0)</f>
        <v>0</v>
      </c>
      <c r="CU111" s="282">
        <f t="shared" ref="CU111" si="1919">IFERROR(CU110/CU109*10000,0)</f>
        <v>0</v>
      </c>
      <c r="CV111" s="282">
        <f t="shared" ref="CV111" si="1920">IFERROR(CV110/CV109*10000,0)</f>
        <v>0</v>
      </c>
      <c r="CW111" s="282">
        <f t="shared" ref="CW111" si="1921">IFERROR(CW110/CW109*10000,0)</f>
        <v>0</v>
      </c>
      <c r="CX111" s="282">
        <f t="shared" ref="CX111" si="1922">IFERROR(CX110/CX109*10000,0)</f>
        <v>0</v>
      </c>
      <c r="CY111" s="282">
        <f t="shared" ref="CY111" si="1923">IFERROR(CY110/CY109*10000,0)</f>
        <v>0</v>
      </c>
      <c r="CZ111" s="282">
        <f t="shared" ref="CZ111" si="1924">IFERROR(CZ110/CZ109*10000,0)</f>
        <v>0</v>
      </c>
      <c r="DA111" s="282">
        <f t="shared" ref="DA111" si="1925">IFERROR(DA110/DA109*10000,0)</f>
        <v>0</v>
      </c>
      <c r="DB111" s="282">
        <f t="shared" ref="DB111" si="1926">IFERROR(DB110/DB109*10000,0)</f>
        <v>0</v>
      </c>
      <c r="DC111" s="282">
        <f t="shared" ref="DC111" si="1927">IFERROR(DC110/DC109*10000,0)</f>
        <v>0</v>
      </c>
      <c r="DD111" s="282">
        <f t="shared" ref="DD111" si="1928">IFERROR(DD110/DD109*10000,0)</f>
        <v>0</v>
      </c>
      <c r="DE111" s="282">
        <f t="shared" ref="DE111" si="1929">IFERROR(DE110/DE109*10000,0)</f>
        <v>0</v>
      </c>
      <c r="DF111" s="282">
        <f t="shared" ref="DF111" si="1930">IFERROR(DF110/DF109*10000,0)</f>
        <v>0</v>
      </c>
      <c r="DG111" s="282">
        <f t="shared" ref="DG111" si="1931">IFERROR(DG110/DG109*10000,0)</f>
        <v>0</v>
      </c>
      <c r="DH111" s="282">
        <f t="shared" ref="DH111" si="1932">IFERROR(DH110/DH109*10000,0)</f>
        <v>0</v>
      </c>
      <c r="DI111" s="282">
        <f t="shared" ref="DI111" si="1933">IFERROR(DI110/DI109*10000,0)</f>
        <v>0</v>
      </c>
      <c r="DJ111" s="282">
        <f t="shared" ref="DJ111" si="1934">IFERROR(DJ110/DJ109*10000,0)</f>
        <v>0</v>
      </c>
      <c r="DK111" s="282">
        <f t="shared" ref="DK111" si="1935">IFERROR(DK110/DK109*10000,0)</f>
        <v>0</v>
      </c>
      <c r="DL111" s="282">
        <f t="shared" ref="DL111" si="1936">IFERROR(DL110/DL109*10000,0)</f>
        <v>0</v>
      </c>
      <c r="DM111" s="282">
        <f t="shared" ref="DM111" si="1937">IFERROR(DM110/DM109*10000,0)</f>
        <v>0</v>
      </c>
      <c r="DN111" s="282">
        <f t="shared" ref="DN111" si="1938">IFERROR(DN110/DN109*10000,0)</f>
        <v>0</v>
      </c>
      <c r="DO111" s="282">
        <f t="shared" ref="DO111" si="1939">IFERROR(DO110/DO109*10000,0)</f>
        <v>0</v>
      </c>
      <c r="DP111" s="282">
        <f t="shared" ref="DP111" si="1940">IFERROR(DP110/DP109*10000,0)</f>
        <v>0</v>
      </c>
      <c r="DQ111" s="282">
        <f t="shared" ref="DQ111" si="1941">IFERROR(DQ110/DQ109*10000,0)</f>
        <v>0</v>
      </c>
      <c r="DR111" s="282">
        <f t="shared" ref="DR111" si="1942">IFERROR(DR110/DR109*10000,0)</f>
        <v>0</v>
      </c>
      <c r="DS111" s="282">
        <f t="shared" ref="DS111" si="1943">IFERROR(DS110/DS109*10000,0)</f>
        <v>0</v>
      </c>
      <c r="DT111" s="282">
        <f t="shared" ref="DT111" si="1944">IFERROR(DT110/DT109*10000,0)</f>
        <v>0</v>
      </c>
      <c r="DU111" s="282">
        <f t="shared" ref="DU111" si="1945">IFERROR(DU110/DU109*10000,0)</f>
        <v>0</v>
      </c>
      <c r="DV111" s="282">
        <f t="shared" ref="DV111" si="1946">IFERROR(DV110/DV109*10000,0)</f>
        <v>0</v>
      </c>
      <c r="DW111" s="282">
        <f t="shared" ref="DW111" si="1947">IFERROR(DW110/DW109*10000,0)</f>
        <v>0</v>
      </c>
      <c r="DX111" s="282">
        <f t="shared" ref="DX111" si="1948">IFERROR(DX110/DX109*10000,0)</f>
        <v>0</v>
      </c>
      <c r="DY111" s="282">
        <f t="shared" ref="DY111" si="1949">IFERROR(DY110/DY109*10000,0)</f>
        <v>0</v>
      </c>
      <c r="DZ111" s="282">
        <f t="shared" ref="DZ111" si="1950">IFERROR(DZ110/DZ109*10000,0)</f>
        <v>0</v>
      </c>
      <c r="EA111" s="282">
        <f t="shared" ref="EA111" si="1951">IFERROR(EA110/EA109*10000,0)</f>
        <v>0</v>
      </c>
      <c r="EB111" s="282">
        <f t="shared" ref="EB111" si="1952">IFERROR(EB110/EB109*10000,0)</f>
        <v>0</v>
      </c>
      <c r="EC111" s="282">
        <f t="shared" ref="EC111" si="1953">IFERROR(EC110/EC109*10000,0)</f>
        <v>0</v>
      </c>
      <c r="ED111" s="284">
        <f t="shared" ref="ED111" si="1954">IFERROR(ED110/ED109*10000,0)</f>
        <v>0</v>
      </c>
    </row>
    <row r="112" spans="2:134" ht="16.05" customHeight="1" x14ac:dyDescent="0.25">
      <c r="B112" s="1043" t="str">
        <f>B111</f>
        <v/>
      </c>
      <c r="C112" s="159" t="str">
        <f t="shared" si="1832"/>
        <v/>
      </c>
      <c r="D112" s="159" t="str">
        <f t="shared" si="1575"/>
        <v/>
      </c>
      <c r="E112" s="159" t="str">
        <f t="shared" si="1575"/>
        <v/>
      </c>
      <c r="F112" s="149" t="s">
        <v>349</v>
      </c>
      <c r="G112" s="171" t="s">
        <v>353</v>
      </c>
      <c r="H112" s="992">
        <f>SUMIFS('B4-1销售回款【输入】'!L$4:L$123,'B4-1销售回款【输入】'!$C$4:$C$123,$C112,'B4-1销售回款【输入】'!$D$4:$D$123,$D112,'B4-1销售回款【输入】'!$E$4:$E$123,$E112,'B4-1销售回款【输入】'!$J$4:$J$123,$F112)</f>
        <v>0</v>
      </c>
      <c r="I112" s="282">
        <f t="shared" si="1830"/>
        <v>0</v>
      </c>
      <c r="J112" s="985">
        <f>SUM(V112:ED112)</f>
        <v>0</v>
      </c>
      <c r="K112" s="460">
        <f ca="1">SUM(OFFSET(V112,,,1,MATCH('B1-基本信息'!$C$12,$V$3:$ED$3,1)))</f>
        <v>0</v>
      </c>
      <c r="L112" s="283">
        <f t="shared" ref="L112:U112" si="1955">SUMIF($V$1:$ED$1,L$3,$V112:$ED112)</f>
        <v>0</v>
      </c>
      <c r="M112" s="282">
        <f t="shared" si="1955"/>
        <v>0</v>
      </c>
      <c r="N112" s="282">
        <f t="shared" si="1955"/>
        <v>0</v>
      </c>
      <c r="O112" s="282">
        <f t="shared" si="1955"/>
        <v>0</v>
      </c>
      <c r="P112" s="282">
        <f t="shared" si="1955"/>
        <v>0</v>
      </c>
      <c r="Q112" s="282">
        <f t="shared" si="1955"/>
        <v>0</v>
      </c>
      <c r="R112" s="282">
        <f t="shared" si="1955"/>
        <v>0</v>
      </c>
      <c r="S112" s="282">
        <f t="shared" si="1955"/>
        <v>0</v>
      </c>
      <c r="T112" s="282">
        <f t="shared" si="1955"/>
        <v>0</v>
      </c>
      <c r="U112" s="284">
        <f t="shared" si="1955"/>
        <v>0</v>
      </c>
      <c r="V112" s="285">
        <f>SUMIFS('B4-1销售回款【输入】'!Y$4:Y$123,'B4-1销售回款【输入】'!$C$4:$C$123,$C112,'B4-1销售回款【输入】'!$D$4:$D$123,$D112,'B4-1销售回款【输入】'!$E$4:$E$123,$E112,'B4-1销售回款【输入】'!$J$4:$J$123,$F112)</f>
        <v>0</v>
      </c>
      <c r="W112" s="282">
        <f>SUMIFS('B4-1销售回款【输入】'!Z$4:Z$123,'B4-1销售回款【输入】'!$C$4:$C$123,$C112,'B4-1销售回款【输入】'!$D$4:$D$123,$D112,'B4-1销售回款【输入】'!$E$4:$E$123,$E112,'B4-1销售回款【输入】'!$J$4:$J$123,$F112)</f>
        <v>0</v>
      </c>
      <c r="X112" s="282">
        <f>SUMIFS('B4-1销售回款【输入】'!AA$4:AA$123,'B4-1销售回款【输入】'!$C$4:$C$123,$C112,'B4-1销售回款【输入】'!$D$4:$D$123,$D112,'B4-1销售回款【输入】'!$E$4:$E$123,$E112,'B4-1销售回款【输入】'!$J$4:$J$123,$F112)</f>
        <v>0</v>
      </c>
      <c r="Y112" s="282">
        <f>SUMIFS('B4-1销售回款【输入】'!AB$4:AB$123,'B4-1销售回款【输入】'!$C$4:$C$123,$C112,'B4-1销售回款【输入】'!$D$4:$D$123,$D112,'B4-1销售回款【输入】'!$E$4:$E$123,$E112,'B4-1销售回款【输入】'!$J$4:$J$123,$F112)</f>
        <v>0</v>
      </c>
      <c r="Z112" s="282">
        <f>SUMIFS('B4-1销售回款【输入】'!AC$4:AC$123,'B4-1销售回款【输入】'!$C$4:$C$123,$C112,'B4-1销售回款【输入】'!$D$4:$D$123,$D112,'B4-1销售回款【输入】'!$E$4:$E$123,$E112,'B4-1销售回款【输入】'!$J$4:$J$123,$F112)</f>
        <v>0</v>
      </c>
      <c r="AA112" s="282">
        <f>SUMIFS('B4-1销售回款【输入】'!AD$4:AD$123,'B4-1销售回款【输入】'!$C$4:$C$123,$C112,'B4-1销售回款【输入】'!$D$4:$D$123,$D112,'B4-1销售回款【输入】'!$E$4:$E$123,$E112,'B4-1销售回款【输入】'!$J$4:$J$123,$F112)</f>
        <v>0</v>
      </c>
      <c r="AB112" s="282">
        <f>SUMIFS('B4-1销售回款【输入】'!AE$4:AE$123,'B4-1销售回款【输入】'!$C$4:$C$123,$C112,'B4-1销售回款【输入】'!$D$4:$D$123,$D112,'B4-1销售回款【输入】'!$E$4:$E$123,$E112,'B4-1销售回款【输入】'!$J$4:$J$123,$F112)</f>
        <v>0</v>
      </c>
      <c r="AC112" s="282">
        <f>SUMIFS('B4-1销售回款【输入】'!AF$4:AF$123,'B4-1销售回款【输入】'!$C$4:$C$123,$C112,'B4-1销售回款【输入】'!$D$4:$D$123,$D112,'B4-1销售回款【输入】'!$E$4:$E$123,$E112,'B4-1销售回款【输入】'!$J$4:$J$123,$F112)</f>
        <v>0</v>
      </c>
      <c r="AD112" s="282">
        <f>SUMIFS('B4-1销售回款【输入】'!AG$4:AG$123,'B4-1销售回款【输入】'!$C$4:$C$123,$C112,'B4-1销售回款【输入】'!$D$4:$D$123,$D112,'B4-1销售回款【输入】'!$E$4:$E$123,$E112,'B4-1销售回款【输入】'!$J$4:$J$123,$F112)</f>
        <v>0</v>
      </c>
      <c r="AE112" s="282">
        <f>SUMIFS('B4-1销售回款【输入】'!AH$4:AH$123,'B4-1销售回款【输入】'!$C$4:$C$123,$C112,'B4-1销售回款【输入】'!$D$4:$D$123,$D112,'B4-1销售回款【输入】'!$E$4:$E$123,$E112,'B4-1销售回款【输入】'!$J$4:$J$123,$F112)</f>
        <v>0</v>
      </c>
      <c r="AF112" s="282">
        <f>SUMIFS('B4-1销售回款【输入】'!AI$4:AI$123,'B4-1销售回款【输入】'!$C$4:$C$123,$C112,'B4-1销售回款【输入】'!$D$4:$D$123,$D112,'B4-1销售回款【输入】'!$E$4:$E$123,$E112,'B4-1销售回款【输入】'!$J$4:$J$123,$F112)</f>
        <v>0</v>
      </c>
      <c r="AG112" s="282">
        <f>SUMIFS('B4-1销售回款【输入】'!AJ$4:AJ$123,'B4-1销售回款【输入】'!$C$4:$C$123,$C112,'B4-1销售回款【输入】'!$D$4:$D$123,$D112,'B4-1销售回款【输入】'!$E$4:$E$123,$E112,'B4-1销售回款【输入】'!$J$4:$J$123,$F112)</f>
        <v>0</v>
      </c>
      <c r="AH112" s="282">
        <f>SUMIFS('B4-1销售回款【输入】'!AK$4:AK$123,'B4-1销售回款【输入】'!$C$4:$C$123,$C112,'B4-1销售回款【输入】'!$D$4:$D$123,$D112,'B4-1销售回款【输入】'!$E$4:$E$123,$E112,'B4-1销售回款【输入】'!$J$4:$J$123,$F112)</f>
        <v>0</v>
      </c>
      <c r="AI112" s="282">
        <f>SUMIFS('B4-1销售回款【输入】'!AL$4:AL$123,'B4-1销售回款【输入】'!$C$4:$C$123,$C112,'B4-1销售回款【输入】'!$D$4:$D$123,$D112,'B4-1销售回款【输入】'!$E$4:$E$123,$E112,'B4-1销售回款【输入】'!$J$4:$J$123,$F112)</f>
        <v>0</v>
      </c>
      <c r="AJ112" s="282">
        <f>SUMIFS('B4-1销售回款【输入】'!AM$4:AM$123,'B4-1销售回款【输入】'!$C$4:$C$123,$C112,'B4-1销售回款【输入】'!$D$4:$D$123,$D112,'B4-1销售回款【输入】'!$E$4:$E$123,$E112,'B4-1销售回款【输入】'!$J$4:$J$123,$F112)</f>
        <v>0</v>
      </c>
      <c r="AK112" s="282">
        <f>SUMIFS('B4-1销售回款【输入】'!AN$4:AN$123,'B4-1销售回款【输入】'!$C$4:$C$123,$C112,'B4-1销售回款【输入】'!$D$4:$D$123,$D112,'B4-1销售回款【输入】'!$E$4:$E$123,$E112,'B4-1销售回款【输入】'!$J$4:$J$123,$F112)</f>
        <v>0</v>
      </c>
      <c r="AL112" s="282">
        <f>SUMIFS('B4-1销售回款【输入】'!AO$4:AO$123,'B4-1销售回款【输入】'!$C$4:$C$123,$C112,'B4-1销售回款【输入】'!$D$4:$D$123,$D112,'B4-1销售回款【输入】'!$E$4:$E$123,$E112,'B4-1销售回款【输入】'!$J$4:$J$123,$F112)</f>
        <v>0</v>
      </c>
      <c r="AM112" s="282">
        <f>SUMIFS('B4-1销售回款【输入】'!AP$4:AP$123,'B4-1销售回款【输入】'!$C$4:$C$123,$C112,'B4-1销售回款【输入】'!$D$4:$D$123,$D112,'B4-1销售回款【输入】'!$E$4:$E$123,$E112,'B4-1销售回款【输入】'!$J$4:$J$123,$F112)</f>
        <v>0</v>
      </c>
      <c r="AN112" s="282">
        <f>SUMIFS('B4-1销售回款【输入】'!AQ$4:AQ$123,'B4-1销售回款【输入】'!$C$4:$C$123,$C112,'B4-1销售回款【输入】'!$D$4:$D$123,$D112,'B4-1销售回款【输入】'!$E$4:$E$123,$E112,'B4-1销售回款【输入】'!$J$4:$J$123,$F112)</f>
        <v>0</v>
      </c>
      <c r="AO112" s="282">
        <f>SUMIFS('B4-1销售回款【输入】'!AR$4:AR$123,'B4-1销售回款【输入】'!$C$4:$C$123,$C112,'B4-1销售回款【输入】'!$D$4:$D$123,$D112,'B4-1销售回款【输入】'!$E$4:$E$123,$E112,'B4-1销售回款【输入】'!$J$4:$J$123,$F112)</f>
        <v>0</v>
      </c>
      <c r="AP112" s="282">
        <f>SUMIFS('B4-1销售回款【输入】'!AS$4:AS$123,'B4-1销售回款【输入】'!$C$4:$C$123,$C112,'B4-1销售回款【输入】'!$D$4:$D$123,$D112,'B4-1销售回款【输入】'!$E$4:$E$123,$E112,'B4-1销售回款【输入】'!$J$4:$J$123,$F112)</f>
        <v>0</v>
      </c>
      <c r="AQ112" s="282">
        <f>SUMIFS('B4-1销售回款【输入】'!AT$4:AT$123,'B4-1销售回款【输入】'!$C$4:$C$123,$C112,'B4-1销售回款【输入】'!$D$4:$D$123,$D112,'B4-1销售回款【输入】'!$E$4:$E$123,$E112,'B4-1销售回款【输入】'!$J$4:$J$123,$F112)</f>
        <v>0</v>
      </c>
      <c r="AR112" s="282">
        <f>SUMIFS('B4-1销售回款【输入】'!AU$4:AU$123,'B4-1销售回款【输入】'!$C$4:$C$123,$C112,'B4-1销售回款【输入】'!$D$4:$D$123,$D112,'B4-1销售回款【输入】'!$E$4:$E$123,$E112,'B4-1销售回款【输入】'!$J$4:$J$123,$F112)</f>
        <v>0</v>
      </c>
      <c r="AS112" s="282">
        <f>SUMIFS('B4-1销售回款【输入】'!AV$4:AV$123,'B4-1销售回款【输入】'!$C$4:$C$123,$C112,'B4-1销售回款【输入】'!$D$4:$D$123,$D112,'B4-1销售回款【输入】'!$E$4:$E$123,$E112,'B4-1销售回款【输入】'!$J$4:$J$123,$F112)</f>
        <v>0</v>
      </c>
      <c r="AT112" s="282">
        <f>SUMIFS('B4-1销售回款【输入】'!AW$4:AW$123,'B4-1销售回款【输入】'!$C$4:$C$123,$C112,'B4-1销售回款【输入】'!$D$4:$D$123,$D112,'B4-1销售回款【输入】'!$E$4:$E$123,$E112,'B4-1销售回款【输入】'!$J$4:$J$123,$F112)</f>
        <v>0</v>
      </c>
      <c r="AU112" s="282">
        <f>SUMIFS('B4-1销售回款【输入】'!AX$4:AX$123,'B4-1销售回款【输入】'!$C$4:$C$123,$C112,'B4-1销售回款【输入】'!$D$4:$D$123,$D112,'B4-1销售回款【输入】'!$E$4:$E$123,$E112,'B4-1销售回款【输入】'!$J$4:$J$123,$F112)</f>
        <v>0</v>
      </c>
      <c r="AV112" s="282">
        <f>SUMIFS('B4-1销售回款【输入】'!AY$4:AY$123,'B4-1销售回款【输入】'!$C$4:$C$123,$C112,'B4-1销售回款【输入】'!$D$4:$D$123,$D112,'B4-1销售回款【输入】'!$E$4:$E$123,$E112,'B4-1销售回款【输入】'!$J$4:$J$123,$F112)</f>
        <v>0</v>
      </c>
      <c r="AW112" s="282">
        <f>SUMIFS('B4-1销售回款【输入】'!AZ$4:AZ$123,'B4-1销售回款【输入】'!$C$4:$C$123,$C112,'B4-1销售回款【输入】'!$D$4:$D$123,$D112,'B4-1销售回款【输入】'!$E$4:$E$123,$E112,'B4-1销售回款【输入】'!$J$4:$J$123,$F112)</f>
        <v>0</v>
      </c>
      <c r="AX112" s="282">
        <f>SUMIFS('B4-1销售回款【输入】'!BA$4:BA$123,'B4-1销售回款【输入】'!$C$4:$C$123,$C112,'B4-1销售回款【输入】'!$D$4:$D$123,$D112,'B4-1销售回款【输入】'!$E$4:$E$123,$E112,'B4-1销售回款【输入】'!$J$4:$J$123,$F112)</f>
        <v>0</v>
      </c>
      <c r="AY112" s="282">
        <f>SUMIFS('B4-1销售回款【输入】'!BB$4:BB$123,'B4-1销售回款【输入】'!$C$4:$C$123,$C112,'B4-1销售回款【输入】'!$D$4:$D$123,$D112,'B4-1销售回款【输入】'!$E$4:$E$123,$E112,'B4-1销售回款【输入】'!$J$4:$J$123,$F112)</f>
        <v>0</v>
      </c>
      <c r="AZ112" s="282">
        <f>SUMIFS('B4-1销售回款【输入】'!BC$4:BC$123,'B4-1销售回款【输入】'!$C$4:$C$123,$C112,'B4-1销售回款【输入】'!$D$4:$D$123,$D112,'B4-1销售回款【输入】'!$E$4:$E$123,$E112,'B4-1销售回款【输入】'!$J$4:$J$123,$F112)</f>
        <v>0</v>
      </c>
      <c r="BA112" s="282">
        <f>SUMIFS('B4-1销售回款【输入】'!BD$4:BD$123,'B4-1销售回款【输入】'!$C$4:$C$123,$C112,'B4-1销售回款【输入】'!$D$4:$D$123,$D112,'B4-1销售回款【输入】'!$E$4:$E$123,$E112,'B4-1销售回款【输入】'!$J$4:$J$123,$F112)</f>
        <v>0</v>
      </c>
      <c r="BB112" s="282">
        <f>SUMIFS('B4-1销售回款【输入】'!BE$4:BE$123,'B4-1销售回款【输入】'!$C$4:$C$123,$C112,'B4-1销售回款【输入】'!$D$4:$D$123,$D112,'B4-1销售回款【输入】'!$E$4:$E$123,$E112,'B4-1销售回款【输入】'!$J$4:$J$123,$F112)</f>
        <v>0</v>
      </c>
      <c r="BC112" s="282">
        <f>SUMIFS('B4-1销售回款【输入】'!BF$4:BF$123,'B4-1销售回款【输入】'!$C$4:$C$123,$C112,'B4-1销售回款【输入】'!$D$4:$D$123,$D112,'B4-1销售回款【输入】'!$E$4:$E$123,$E112,'B4-1销售回款【输入】'!$J$4:$J$123,$F112)</f>
        <v>0</v>
      </c>
      <c r="BD112" s="282">
        <f>SUMIFS('B4-1销售回款【输入】'!BG$4:BG$123,'B4-1销售回款【输入】'!$C$4:$C$123,$C112,'B4-1销售回款【输入】'!$D$4:$D$123,$D112,'B4-1销售回款【输入】'!$E$4:$E$123,$E112,'B4-1销售回款【输入】'!$J$4:$J$123,$F112)</f>
        <v>0</v>
      </c>
      <c r="BE112" s="282">
        <f>SUMIFS('B4-1销售回款【输入】'!BH$4:BH$123,'B4-1销售回款【输入】'!$C$4:$C$123,$C112,'B4-1销售回款【输入】'!$D$4:$D$123,$D112,'B4-1销售回款【输入】'!$E$4:$E$123,$E112,'B4-1销售回款【输入】'!$J$4:$J$123,$F112)</f>
        <v>0</v>
      </c>
      <c r="BF112" s="282">
        <f>SUMIFS('B4-1销售回款【输入】'!BI$4:BI$123,'B4-1销售回款【输入】'!$C$4:$C$123,$C112,'B4-1销售回款【输入】'!$D$4:$D$123,$D112,'B4-1销售回款【输入】'!$E$4:$E$123,$E112,'B4-1销售回款【输入】'!$J$4:$J$123,$F112)</f>
        <v>0</v>
      </c>
      <c r="BG112" s="282">
        <f>SUMIFS('B4-1销售回款【输入】'!BJ$4:BJ$123,'B4-1销售回款【输入】'!$C$4:$C$123,$C112,'B4-1销售回款【输入】'!$D$4:$D$123,$D112,'B4-1销售回款【输入】'!$E$4:$E$123,$E112,'B4-1销售回款【输入】'!$J$4:$J$123,$F112)</f>
        <v>0</v>
      </c>
      <c r="BH112" s="282">
        <f>SUMIFS('B4-1销售回款【输入】'!BK$4:BK$123,'B4-1销售回款【输入】'!$C$4:$C$123,$C112,'B4-1销售回款【输入】'!$D$4:$D$123,$D112,'B4-1销售回款【输入】'!$E$4:$E$123,$E112,'B4-1销售回款【输入】'!$J$4:$J$123,$F112)</f>
        <v>0</v>
      </c>
      <c r="BI112" s="282">
        <f>SUMIFS('B4-1销售回款【输入】'!BL$4:BL$123,'B4-1销售回款【输入】'!$C$4:$C$123,$C112,'B4-1销售回款【输入】'!$D$4:$D$123,$D112,'B4-1销售回款【输入】'!$E$4:$E$123,$E112,'B4-1销售回款【输入】'!$J$4:$J$123,$F112)</f>
        <v>0</v>
      </c>
      <c r="BJ112" s="282">
        <f>SUMIFS('B4-1销售回款【输入】'!BM$4:BM$123,'B4-1销售回款【输入】'!$C$4:$C$123,$C112,'B4-1销售回款【输入】'!$D$4:$D$123,$D112,'B4-1销售回款【输入】'!$E$4:$E$123,$E112,'B4-1销售回款【输入】'!$J$4:$J$123,$F112)</f>
        <v>0</v>
      </c>
      <c r="BK112" s="282">
        <f>SUMIFS('B4-1销售回款【输入】'!BN$4:BN$123,'B4-1销售回款【输入】'!$C$4:$C$123,$C112,'B4-1销售回款【输入】'!$D$4:$D$123,$D112,'B4-1销售回款【输入】'!$E$4:$E$123,$E112,'B4-1销售回款【输入】'!$J$4:$J$123,$F112)</f>
        <v>0</v>
      </c>
      <c r="BL112" s="282">
        <f>SUMIFS('B4-1销售回款【输入】'!BO$4:BO$123,'B4-1销售回款【输入】'!$C$4:$C$123,$C112,'B4-1销售回款【输入】'!$D$4:$D$123,$D112,'B4-1销售回款【输入】'!$E$4:$E$123,$E112,'B4-1销售回款【输入】'!$J$4:$J$123,$F112)</f>
        <v>0</v>
      </c>
      <c r="BM112" s="282">
        <f>SUMIFS('B4-1销售回款【输入】'!BP$4:BP$123,'B4-1销售回款【输入】'!$C$4:$C$123,$C112,'B4-1销售回款【输入】'!$D$4:$D$123,$D112,'B4-1销售回款【输入】'!$E$4:$E$123,$E112,'B4-1销售回款【输入】'!$J$4:$J$123,$F112)</f>
        <v>0</v>
      </c>
      <c r="BN112" s="282">
        <f>SUMIFS('B4-1销售回款【输入】'!BQ$4:BQ$123,'B4-1销售回款【输入】'!$C$4:$C$123,$C112,'B4-1销售回款【输入】'!$D$4:$D$123,$D112,'B4-1销售回款【输入】'!$E$4:$E$123,$E112,'B4-1销售回款【输入】'!$J$4:$J$123,$F112)</f>
        <v>0</v>
      </c>
      <c r="BO112" s="282">
        <f>SUMIFS('B4-1销售回款【输入】'!BR$4:BR$123,'B4-1销售回款【输入】'!$C$4:$C$123,$C112,'B4-1销售回款【输入】'!$D$4:$D$123,$D112,'B4-1销售回款【输入】'!$E$4:$E$123,$E112,'B4-1销售回款【输入】'!$J$4:$J$123,$F112)</f>
        <v>0</v>
      </c>
      <c r="BP112" s="282">
        <f>SUMIFS('B4-1销售回款【输入】'!BS$4:BS$123,'B4-1销售回款【输入】'!$C$4:$C$123,$C112,'B4-1销售回款【输入】'!$D$4:$D$123,$D112,'B4-1销售回款【输入】'!$E$4:$E$123,$E112,'B4-1销售回款【输入】'!$J$4:$J$123,$F112)</f>
        <v>0</v>
      </c>
      <c r="BQ112" s="282">
        <f>SUMIFS('B4-1销售回款【输入】'!BT$4:BT$123,'B4-1销售回款【输入】'!$C$4:$C$123,$C112,'B4-1销售回款【输入】'!$D$4:$D$123,$D112,'B4-1销售回款【输入】'!$E$4:$E$123,$E112,'B4-1销售回款【输入】'!$J$4:$J$123,$F112)</f>
        <v>0</v>
      </c>
      <c r="BR112" s="282">
        <f>SUMIFS('B4-1销售回款【输入】'!BU$4:BU$123,'B4-1销售回款【输入】'!$C$4:$C$123,$C112,'B4-1销售回款【输入】'!$D$4:$D$123,$D112,'B4-1销售回款【输入】'!$E$4:$E$123,$E112,'B4-1销售回款【输入】'!$J$4:$J$123,$F112)</f>
        <v>0</v>
      </c>
      <c r="BS112" s="282">
        <f>SUMIFS('B4-1销售回款【输入】'!BV$4:BV$123,'B4-1销售回款【输入】'!$C$4:$C$123,$C112,'B4-1销售回款【输入】'!$D$4:$D$123,$D112,'B4-1销售回款【输入】'!$E$4:$E$123,$E112,'B4-1销售回款【输入】'!$J$4:$J$123,$F112)</f>
        <v>0</v>
      </c>
      <c r="BT112" s="282">
        <f>SUMIFS('B4-1销售回款【输入】'!BW$4:BW$123,'B4-1销售回款【输入】'!$C$4:$C$123,$C112,'B4-1销售回款【输入】'!$D$4:$D$123,$D112,'B4-1销售回款【输入】'!$E$4:$E$123,$E112,'B4-1销售回款【输入】'!$J$4:$J$123,$F112)</f>
        <v>0</v>
      </c>
      <c r="BU112" s="282">
        <f>SUMIFS('B4-1销售回款【输入】'!BX$4:BX$123,'B4-1销售回款【输入】'!$C$4:$C$123,$C112,'B4-1销售回款【输入】'!$D$4:$D$123,$D112,'B4-1销售回款【输入】'!$E$4:$E$123,$E112,'B4-1销售回款【输入】'!$J$4:$J$123,$F112)</f>
        <v>0</v>
      </c>
      <c r="BV112" s="282">
        <f>SUMIFS('B4-1销售回款【输入】'!BY$4:BY$123,'B4-1销售回款【输入】'!$C$4:$C$123,$C112,'B4-1销售回款【输入】'!$D$4:$D$123,$D112,'B4-1销售回款【输入】'!$E$4:$E$123,$E112,'B4-1销售回款【输入】'!$J$4:$J$123,$F112)</f>
        <v>0</v>
      </c>
      <c r="BW112" s="282">
        <f>SUMIFS('B4-1销售回款【输入】'!BZ$4:BZ$123,'B4-1销售回款【输入】'!$C$4:$C$123,$C112,'B4-1销售回款【输入】'!$D$4:$D$123,$D112,'B4-1销售回款【输入】'!$E$4:$E$123,$E112,'B4-1销售回款【输入】'!$J$4:$J$123,$F112)</f>
        <v>0</v>
      </c>
      <c r="BX112" s="282">
        <f>SUMIFS('B4-1销售回款【输入】'!CA$4:CA$123,'B4-1销售回款【输入】'!$C$4:$C$123,$C112,'B4-1销售回款【输入】'!$D$4:$D$123,$D112,'B4-1销售回款【输入】'!$E$4:$E$123,$E112,'B4-1销售回款【输入】'!$J$4:$J$123,$F112)</f>
        <v>0</v>
      </c>
      <c r="BY112" s="282">
        <f>SUMIFS('B4-1销售回款【输入】'!CB$4:CB$123,'B4-1销售回款【输入】'!$C$4:$C$123,$C112,'B4-1销售回款【输入】'!$D$4:$D$123,$D112,'B4-1销售回款【输入】'!$E$4:$E$123,$E112,'B4-1销售回款【输入】'!$J$4:$J$123,$F112)</f>
        <v>0</v>
      </c>
      <c r="BZ112" s="282">
        <f>SUMIFS('B4-1销售回款【输入】'!CC$4:CC$123,'B4-1销售回款【输入】'!$C$4:$C$123,$C112,'B4-1销售回款【输入】'!$D$4:$D$123,$D112,'B4-1销售回款【输入】'!$E$4:$E$123,$E112,'B4-1销售回款【输入】'!$J$4:$J$123,$F112)</f>
        <v>0</v>
      </c>
      <c r="CA112" s="282">
        <f>SUMIFS('B4-1销售回款【输入】'!CD$4:CD$123,'B4-1销售回款【输入】'!$C$4:$C$123,$C112,'B4-1销售回款【输入】'!$D$4:$D$123,$D112,'B4-1销售回款【输入】'!$E$4:$E$123,$E112,'B4-1销售回款【输入】'!$J$4:$J$123,$F112)</f>
        <v>0</v>
      </c>
      <c r="CB112" s="282">
        <f>SUMIFS('B4-1销售回款【输入】'!CE$4:CE$123,'B4-1销售回款【输入】'!$C$4:$C$123,$C112,'B4-1销售回款【输入】'!$D$4:$D$123,$D112,'B4-1销售回款【输入】'!$E$4:$E$123,$E112,'B4-1销售回款【输入】'!$J$4:$J$123,$F112)</f>
        <v>0</v>
      </c>
      <c r="CC112" s="282">
        <f>SUMIFS('B4-1销售回款【输入】'!CF$4:CF$123,'B4-1销售回款【输入】'!$C$4:$C$123,$C112,'B4-1销售回款【输入】'!$D$4:$D$123,$D112,'B4-1销售回款【输入】'!$E$4:$E$123,$E112,'B4-1销售回款【输入】'!$J$4:$J$123,$F112)</f>
        <v>0</v>
      </c>
      <c r="CD112" s="282">
        <f>SUMIFS('B4-1销售回款【输入】'!CG$4:CG$123,'B4-1销售回款【输入】'!$C$4:$C$123,$C112,'B4-1销售回款【输入】'!$D$4:$D$123,$D112,'B4-1销售回款【输入】'!$E$4:$E$123,$E112,'B4-1销售回款【输入】'!$J$4:$J$123,$F112)</f>
        <v>0</v>
      </c>
      <c r="CE112" s="282">
        <f>SUMIFS('B4-1销售回款【输入】'!CH$4:CH$123,'B4-1销售回款【输入】'!$C$4:$C$123,$C112,'B4-1销售回款【输入】'!$D$4:$D$123,$D112,'B4-1销售回款【输入】'!$E$4:$E$123,$E112,'B4-1销售回款【输入】'!$J$4:$J$123,$F112)</f>
        <v>0</v>
      </c>
      <c r="CF112" s="282">
        <f>SUMIFS('B4-1销售回款【输入】'!CI$4:CI$123,'B4-1销售回款【输入】'!$C$4:$C$123,$C112,'B4-1销售回款【输入】'!$D$4:$D$123,$D112,'B4-1销售回款【输入】'!$E$4:$E$123,$E112,'B4-1销售回款【输入】'!$J$4:$J$123,$F112)</f>
        <v>0</v>
      </c>
      <c r="CG112" s="282">
        <f>SUMIFS('B4-1销售回款【输入】'!CJ$4:CJ$123,'B4-1销售回款【输入】'!$C$4:$C$123,$C112,'B4-1销售回款【输入】'!$D$4:$D$123,$D112,'B4-1销售回款【输入】'!$E$4:$E$123,$E112,'B4-1销售回款【输入】'!$J$4:$J$123,$F112)</f>
        <v>0</v>
      </c>
      <c r="CH112" s="282">
        <f>SUMIFS('B4-1销售回款【输入】'!CK$4:CK$123,'B4-1销售回款【输入】'!$C$4:$C$123,$C112,'B4-1销售回款【输入】'!$D$4:$D$123,$D112,'B4-1销售回款【输入】'!$E$4:$E$123,$E112,'B4-1销售回款【输入】'!$J$4:$J$123,$F112)</f>
        <v>0</v>
      </c>
      <c r="CI112" s="282">
        <f>SUMIFS('B4-1销售回款【输入】'!CL$4:CL$123,'B4-1销售回款【输入】'!$C$4:$C$123,$C112,'B4-1销售回款【输入】'!$D$4:$D$123,$D112,'B4-1销售回款【输入】'!$E$4:$E$123,$E112,'B4-1销售回款【输入】'!$J$4:$J$123,$F112)</f>
        <v>0</v>
      </c>
      <c r="CJ112" s="282">
        <f>SUMIFS('B4-1销售回款【输入】'!CM$4:CM$123,'B4-1销售回款【输入】'!$C$4:$C$123,$C112,'B4-1销售回款【输入】'!$D$4:$D$123,$D112,'B4-1销售回款【输入】'!$E$4:$E$123,$E112,'B4-1销售回款【输入】'!$J$4:$J$123,$F112)</f>
        <v>0</v>
      </c>
      <c r="CK112" s="282">
        <f>SUMIFS('B4-1销售回款【输入】'!CN$4:CN$123,'B4-1销售回款【输入】'!$C$4:$C$123,$C112,'B4-1销售回款【输入】'!$D$4:$D$123,$D112,'B4-1销售回款【输入】'!$E$4:$E$123,$E112,'B4-1销售回款【输入】'!$J$4:$J$123,$F112)</f>
        <v>0</v>
      </c>
      <c r="CL112" s="282">
        <f>SUMIFS('B4-1销售回款【输入】'!CO$4:CO$123,'B4-1销售回款【输入】'!$C$4:$C$123,$C112,'B4-1销售回款【输入】'!$D$4:$D$123,$D112,'B4-1销售回款【输入】'!$E$4:$E$123,$E112,'B4-1销售回款【输入】'!$J$4:$J$123,$F112)</f>
        <v>0</v>
      </c>
      <c r="CM112" s="282">
        <f>SUMIFS('B4-1销售回款【输入】'!CP$4:CP$123,'B4-1销售回款【输入】'!$C$4:$C$123,$C112,'B4-1销售回款【输入】'!$D$4:$D$123,$D112,'B4-1销售回款【输入】'!$E$4:$E$123,$E112,'B4-1销售回款【输入】'!$J$4:$J$123,$F112)</f>
        <v>0</v>
      </c>
      <c r="CN112" s="282">
        <f>SUMIFS('B4-1销售回款【输入】'!CQ$4:CQ$123,'B4-1销售回款【输入】'!$C$4:$C$123,$C112,'B4-1销售回款【输入】'!$D$4:$D$123,$D112,'B4-1销售回款【输入】'!$E$4:$E$123,$E112,'B4-1销售回款【输入】'!$J$4:$J$123,$F112)</f>
        <v>0</v>
      </c>
      <c r="CO112" s="282">
        <f>SUMIFS('B4-1销售回款【输入】'!CR$4:CR$123,'B4-1销售回款【输入】'!$C$4:$C$123,$C112,'B4-1销售回款【输入】'!$D$4:$D$123,$D112,'B4-1销售回款【输入】'!$E$4:$E$123,$E112,'B4-1销售回款【输入】'!$J$4:$J$123,$F112)</f>
        <v>0</v>
      </c>
      <c r="CP112" s="282">
        <f>SUMIFS('B4-1销售回款【输入】'!CS$4:CS$123,'B4-1销售回款【输入】'!$C$4:$C$123,$C112,'B4-1销售回款【输入】'!$D$4:$D$123,$D112,'B4-1销售回款【输入】'!$E$4:$E$123,$E112,'B4-1销售回款【输入】'!$J$4:$J$123,$F112)</f>
        <v>0</v>
      </c>
      <c r="CQ112" s="282">
        <f>SUMIFS('B4-1销售回款【输入】'!CT$4:CT$123,'B4-1销售回款【输入】'!$C$4:$C$123,$C112,'B4-1销售回款【输入】'!$D$4:$D$123,$D112,'B4-1销售回款【输入】'!$E$4:$E$123,$E112,'B4-1销售回款【输入】'!$J$4:$J$123,$F112)</f>
        <v>0</v>
      </c>
      <c r="CR112" s="282">
        <f>SUMIFS('B4-1销售回款【输入】'!CU$4:CU$123,'B4-1销售回款【输入】'!$C$4:$C$123,$C112,'B4-1销售回款【输入】'!$D$4:$D$123,$D112,'B4-1销售回款【输入】'!$E$4:$E$123,$E112,'B4-1销售回款【输入】'!$J$4:$J$123,$F112)</f>
        <v>0</v>
      </c>
      <c r="CS112" s="282">
        <f>SUMIFS('B4-1销售回款【输入】'!CV$4:CV$123,'B4-1销售回款【输入】'!$C$4:$C$123,$C112,'B4-1销售回款【输入】'!$D$4:$D$123,$D112,'B4-1销售回款【输入】'!$E$4:$E$123,$E112,'B4-1销售回款【输入】'!$J$4:$J$123,$F112)</f>
        <v>0</v>
      </c>
      <c r="CT112" s="282">
        <f>SUMIFS('B4-1销售回款【输入】'!CW$4:CW$123,'B4-1销售回款【输入】'!$C$4:$C$123,$C112,'B4-1销售回款【输入】'!$D$4:$D$123,$D112,'B4-1销售回款【输入】'!$E$4:$E$123,$E112,'B4-1销售回款【输入】'!$J$4:$J$123,$F112)</f>
        <v>0</v>
      </c>
      <c r="CU112" s="282">
        <f>SUMIFS('B4-1销售回款【输入】'!CX$4:CX$123,'B4-1销售回款【输入】'!$C$4:$C$123,$C112,'B4-1销售回款【输入】'!$D$4:$D$123,$D112,'B4-1销售回款【输入】'!$E$4:$E$123,$E112,'B4-1销售回款【输入】'!$J$4:$J$123,$F112)</f>
        <v>0</v>
      </c>
      <c r="CV112" s="282">
        <f>SUMIFS('B4-1销售回款【输入】'!CY$4:CY$123,'B4-1销售回款【输入】'!$C$4:$C$123,$C112,'B4-1销售回款【输入】'!$D$4:$D$123,$D112,'B4-1销售回款【输入】'!$E$4:$E$123,$E112,'B4-1销售回款【输入】'!$J$4:$J$123,$F112)</f>
        <v>0</v>
      </c>
      <c r="CW112" s="282">
        <f>SUMIFS('B4-1销售回款【输入】'!CZ$4:CZ$123,'B4-1销售回款【输入】'!$C$4:$C$123,$C112,'B4-1销售回款【输入】'!$D$4:$D$123,$D112,'B4-1销售回款【输入】'!$E$4:$E$123,$E112,'B4-1销售回款【输入】'!$J$4:$J$123,$F112)</f>
        <v>0</v>
      </c>
      <c r="CX112" s="282">
        <f>SUMIFS('B4-1销售回款【输入】'!DA$4:DA$123,'B4-1销售回款【输入】'!$C$4:$C$123,$C112,'B4-1销售回款【输入】'!$D$4:$D$123,$D112,'B4-1销售回款【输入】'!$E$4:$E$123,$E112,'B4-1销售回款【输入】'!$J$4:$J$123,$F112)</f>
        <v>0</v>
      </c>
      <c r="CY112" s="282">
        <f>SUMIFS('B4-1销售回款【输入】'!DB$4:DB$123,'B4-1销售回款【输入】'!$C$4:$C$123,$C112,'B4-1销售回款【输入】'!$D$4:$D$123,$D112,'B4-1销售回款【输入】'!$E$4:$E$123,$E112,'B4-1销售回款【输入】'!$J$4:$J$123,$F112)</f>
        <v>0</v>
      </c>
      <c r="CZ112" s="282">
        <f>SUMIFS('B4-1销售回款【输入】'!DC$4:DC$123,'B4-1销售回款【输入】'!$C$4:$C$123,$C112,'B4-1销售回款【输入】'!$D$4:$D$123,$D112,'B4-1销售回款【输入】'!$E$4:$E$123,$E112,'B4-1销售回款【输入】'!$J$4:$J$123,$F112)</f>
        <v>0</v>
      </c>
      <c r="DA112" s="282">
        <f>SUMIFS('B4-1销售回款【输入】'!DD$4:DD$123,'B4-1销售回款【输入】'!$C$4:$C$123,$C112,'B4-1销售回款【输入】'!$D$4:$D$123,$D112,'B4-1销售回款【输入】'!$E$4:$E$123,$E112,'B4-1销售回款【输入】'!$J$4:$J$123,$F112)</f>
        <v>0</v>
      </c>
      <c r="DB112" s="282">
        <f>SUMIFS('B4-1销售回款【输入】'!DE$4:DE$123,'B4-1销售回款【输入】'!$C$4:$C$123,$C112,'B4-1销售回款【输入】'!$D$4:$D$123,$D112,'B4-1销售回款【输入】'!$E$4:$E$123,$E112,'B4-1销售回款【输入】'!$J$4:$J$123,$F112)</f>
        <v>0</v>
      </c>
      <c r="DC112" s="282">
        <f>SUMIFS('B4-1销售回款【输入】'!DF$4:DF$123,'B4-1销售回款【输入】'!$C$4:$C$123,$C112,'B4-1销售回款【输入】'!$D$4:$D$123,$D112,'B4-1销售回款【输入】'!$E$4:$E$123,$E112,'B4-1销售回款【输入】'!$J$4:$J$123,$F112)</f>
        <v>0</v>
      </c>
      <c r="DD112" s="282">
        <f>SUMIFS('B4-1销售回款【输入】'!DG$4:DG$123,'B4-1销售回款【输入】'!$C$4:$C$123,$C112,'B4-1销售回款【输入】'!$D$4:$D$123,$D112,'B4-1销售回款【输入】'!$E$4:$E$123,$E112,'B4-1销售回款【输入】'!$J$4:$J$123,$F112)</f>
        <v>0</v>
      </c>
      <c r="DE112" s="282">
        <f>SUMIFS('B4-1销售回款【输入】'!DH$4:DH$123,'B4-1销售回款【输入】'!$C$4:$C$123,$C112,'B4-1销售回款【输入】'!$D$4:$D$123,$D112,'B4-1销售回款【输入】'!$E$4:$E$123,$E112,'B4-1销售回款【输入】'!$J$4:$J$123,$F112)</f>
        <v>0</v>
      </c>
      <c r="DF112" s="282">
        <f>SUMIFS('B4-1销售回款【输入】'!DI$4:DI$123,'B4-1销售回款【输入】'!$C$4:$C$123,$C112,'B4-1销售回款【输入】'!$D$4:$D$123,$D112,'B4-1销售回款【输入】'!$E$4:$E$123,$E112,'B4-1销售回款【输入】'!$J$4:$J$123,$F112)</f>
        <v>0</v>
      </c>
      <c r="DG112" s="282">
        <f>SUMIFS('B4-1销售回款【输入】'!DJ$4:DJ$123,'B4-1销售回款【输入】'!$C$4:$C$123,$C112,'B4-1销售回款【输入】'!$D$4:$D$123,$D112,'B4-1销售回款【输入】'!$E$4:$E$123,$E112,'B4-1销售回款【输入】'!$J$4:$J$123,$F112)</f>
        <v>0</v>
      </c>
      <c r="DH112" s="282">
        <f>SUMIFS('B4-1销售回款【输入】'!DK$4:DK$123,'B4-1销售回款【输入】'!$C$4:$C$123,$C112,'B4-1销售回款【输入】'!$D$4:$D$123,$D112,'B4-1销售回款【输入】'!$E$4:$E$123,$E112,'B4-1销售回款【输入】'!$J$4:$J$123,$F112)</f>
        <v>0</v>
      </c>
      <c r="DI112" s="282">
        <f>SUMIFS('B4-1销售回款【输入】'!DL$4:DL$123,'B4-1销售回款【输入】'!$C$4:$C$123,$C112,'B4-1销售回款【输入】'!$D$4:$D$123,$D112,'B4-1销售回款【输入】'!$E$4:$E$123,$E112,'B4-1销售回款【输入】'!$J$4:$J$123,$F112)</f>
        <v>0</v>
      </c>
      <c r="DJ112" s="282">
        <f>SUMIFS('B4-1销售回款【输入】'!DM$4:DM$123,'B4-1销售回款【输入】'!$C$4:$C$123,$C112,'B4-1销售回款【输入】'!$D$4:$D$123,$D112,'B4-1销售回款【输入】'!$E$4:$E$123,$E112,'B4-1销售回款【输入】'!$J$4:$J$123,$F112)</f>
        <v>0</v>
      </c>
      <c r="DK112" s="282">
        <f>SUMIFS('B4-1销售回款【输入】'!DN$4:DN$123,'B4-1销售回款【输入】'!$C$4:$C$123,$C112,'B4-1销售回款【输入】'!$D$4:$D$123,$D112,'B4-1销售回款【输入】'!$E$4:$E$123,$E112,'B4-1销售回款【输入】'!$J$4:$J$123,$F112)</f>
        <v>0</v>
      </c>
      <c r="DL112" s="282">
        <f>SUMIFS('B4-1销售回款【输入】'!DO$4:DO$123,'B4-1销售回款【输入】'!$C$4:$C$123,$C112,'B4-1销售回款【输入】'!$D$4:$D$123,$D112,'B4-1销售回款【输入】'!$E$4:$E$123,$E112,'B4-1销售回款【输入】'!$J$4:$J$123,$F112)</f>
        <v>0</v>
      </c>
      <c r="DM112" s="282">
        <f>SUMIFS('B4-1销售回款【输入】'!DP$4:DP$123,'B4-1销售回款【输入】'!$C$4:$C$123,$C112,'B4-1销售回款【输入】'!$D$4:$D$123,$D112,'B4-1销售回款【输入】'!$E$4:$E$123,$E112,'B4-1销售回款【输入】'!$J$4:$J$123,$F112)</f>
        <v>0</v>
      </c>
      <c r="DN112" s="282">
        <f>SUMIFS('B4-1销售回款【输入】'!DQ$4:DQ$123,'B4-1销售回款【输入】'!$C$4:$C$123,$C112,'B4-1销售回款【输入】'!$D$4:$D$123,$D112,'B4-1销售回款【输入】'!$E$4:$E$123,$E112,'B4-1销售回款【输入】'!$J$4:$J$123,$F112)</f>
        <v>0</v>
      </c>
      <c r="DO112" s="282">
        <f>SUMIFS('B4-1销售回款【输入】'!DR$4:DR$123,'B4-1销售回款【输入】'!$C$4:$C$123,$C112,'B4-1销售回款【输入】'!$D$4:$D$123,$D112,'B4-1销售回款【输入】'!$E$4:$E$123,$E112,'B4-1销售回款【输入】'!$J$4:$J$123,$F112)</f>
        <v>0</v>
      </c>
      <c r="DP112" s="282">
        <f>SUMIFS('B4-1销售回款【输入】'!DS$4:DS$123,'B4-1销售回款【输入】'!$C$4:$C$123,$C112,'B4-1销售回款【输入】'!$D$4:$D$123,$D112,'B4-1销售回款【输入】'!$E$4:$E$123,$E112,'B4-1销售回款【输入】'!$J$4:$J$123,$F112)</f>
        <v>0</v>
      </c>
      <c r="DQ112" s="282">
        <f>SUMIFS('B4-1销售回款【输入】'!DT$4:DT$123,'B4-1销售回款【输入】'!$C$4:$C$123,$C112,'B4-1销售回款【输入】'!$D$4:$D$123,$D112,'B4-1销售回款【输入】'!$E$4:$E$123,$E112,'B4-1销售回款【输入】'!$J$4:$J$123,$F112)</f>
        <v>0</v>
      </c>
      <c r="DR112" s="282">
        <f>SUMIFS('B4-1销售回款【输入】'!DU$4:DU$123,'B4-1销售回款【输入】'!$C$4:$C$123,$C112,'B4-1销售回款【输入】'!$D$4:$D$123,$D112,'B4-1销售回款【输入】'!$E$4:$E$123,$E112,'B4-1销售回款【输入】'!$J$4:$J$123,$F112)</f>
        <v>0</v>
      </c>
      <c r="DS112" s="282">
        <f>SUMIFS('B4-1销售回款【输入】'!DV$4:DV$123,'B4-1销售回款【输入】'!$C$4:$C$123,$C112,'B4-1销售回款【输入】'!$D$4:$D$123,$D112,'B4-1销售回款【输入】'!$E$4:$E$123,$E112,'B4-1销售回款【输入】'!$J$4:$J$123,$F112)</f>
        <v>0</v>
      </c>
      <c r="DT112" s="282">
        <f>SUMIFS('B4-1销售回款【输入】'!DW$4:DW$123,'B4-1销售回款【输入】'!$C$4:$C$123,$C112,'B4-1销售回款【输入】'!$D$4:$D$123,$D112,'B4-1销售回款【输入】'!$E$4:$E$123,$E112,'B4-1销售回款【输入】'!$J$4:$J$123,$F112)</f>
        <v>0</v>
      </c>
      <c r="DU112" s="282">
        <f>SUMIFS('B4-1销售回款【输入】'!DX$4:DX$123,'B4-1销售回款【输入】'!$C$4:$C$123,$C112,'B4-1销售回款【输入】'!$D$4:$D$123,$D112,'B4-1销售回款【输入】'!$E$4:$E$123,$E112,'B4-1销售回款【输入】'!$J$4:$J$123,$F112)</f>
        <v>0</v>
      </c>
      <c r="DV112" s="282">
        <f>SUMIFS('B4-1销售回款【输入】'!DY$4:DY$123,'B4-1销售回款【输入】'!$C$4:$C$123,$C112,'B4-1销售回款【输入】'!$D$4:$D$123,$D112,'B4-1销售回款【输入】'!$E$4:$E$123,$E112,'B4-1销售回款【输入】'!$J$4:$J$123,$F112)</f>
        <v>0</v>
      </c>
      <c r="DW112" s="282">
        <f>SUMIFS('B4-1销售回款【输入】'!DZ$4:DZ$123,'B4-1销售回款【输入】'!$C$4:$C$123,$C112,'B4-1销售回款【输入】'!$D$4:$D$123,$D112,'B4-1销售回款【输入】'!$E$4:$E$123,$E112,'B4-1销售回款【输入】'!$J$4:$J$123,$F112)</f>
        <v>0</v>
      </c>
      <c r="DX112" s="282">
        <f>SUMIFS('B4-1销售回款【输入】'!EA$4:EA$123,'B4-1销售回款【输入】'!$C$4:$C$123,$C112,'B4-1销售回款【输入】'!$D$4:$D$123,$D112,'B4-1销售回款【输入】'!$E$4:$E$123,$E112,'B4-1销售回款【输入】'!$J$4:$J$123,$F112)</f>
        <v>0</v>
      </c>
      <c r="DY112" s="282">
        <f>SUMIFS('B4-1销售回款【输入】'!EB$4:EB$123,'B4-1销售回款【输入】'!$C$4:$C$123,$C112,'B4-1销售回款【输入】'!$D$4:$D$123,$D112,'B4-1销售回款【输入】'!$E$4:$E$123,$E112,'B4-1销售回款【输入】'!$J$4:$J$123,$F112)</f>
        <v>0</v>
      </c>
      <c r="DZ112" s="282">
        <f>SUMIFS('B4-1销售回款【输入】'!EC$4:EC$123,'B4-1销售回款【输入】'!$C$4:$C$123,$C112,'B4-1销售回款【输入】'!$D$4:$D$123,$D112,'B4-1销售回款【输入】'!$E$4:$E$123,$E112,'B4-1销售回款【输入】'!$J$4:$J$123,$F112)</f>
        <v>0</v>
      </c>
      <c r="EA112" s="282">
        <f>SUMIFS('B4-1销售回款【输入】'!ED$4:ED$123,'B4-1销售回款【输入】'!$C$4:$C$123,$C112,'B4-1销售回款【输入】'!$D$4:$D$123,$D112,'B4-1销售回款【输入】'!$E$4:$E$123,$E112,'B4-1销售回款【输入】'!$J$4:$J$123,$F112)</f>
        <v>0</v>
      </c>
      <c r="EB112" s="282">
        <f>SUMIFS('B4-1销售回款【输入】'!EE$4:EE$123,'B4-1销售回款【输入】'!$C$4:$C$123,$C112,'B4-1销售回款【输入】'!$D$4:$D$123,$D112,'B4-1销售回款【输入】'!$E$4:$E$123,$E112,'B4-1销售回款【输入】'!$J$4:$J$123,$F112)</f>
        <v>0</v>
      </c>
      <c r="EC112" s="282">
        <f>SUMIFS('B4-1销售回款【输入】'!EF$4:EF$123,'B4-1销售回款【输入】'!$C$4:$C$123,$C112,'B4-1销售回款【输入】'!$D$4:$D$123,$D112,'B4-1销售回款【输入】'!$E$4:$E$123,$E112,'B4-1销售回款【输入】'!$J$4:$J$123,$F112)</f>
        <v>0</v>
      </c>
      <c r="ED112" s="284">
        <f>SUMIFS('B4-1销售回款【输入】'!EG$4:EG$123,'B4-1销售回款【输入】'!$C$4:$C$123,$C112,'B4-1销售回款【输入】'!$D$4:$D$123,$D112,'B4-1销售回款【输入】'!$E$4:$E$123,$E112,'B4-1销售回款【输入】'!$J$4:$J$123,$F112)</f>
        <v>0</v>
      </c>
    </row>
    <row r="113" spans="2:134" ht="16.05" customHeight="1" x14ac:dyDescent="0.25">
      <c r="B113" s="1043" t="str">
        <f>B112</f>
        <v/>
      </c>
      <c r="C113" s="159" t="str">
        <f t="shared" si="1832"/>
        <v/>
      </c>
      <c r="D113" s="159" t="str">
        <f t="shared" si="1575"/>
        <v/>
      </c>
      <c r="E113" s="159" t="str">
        <f t="shared" si="1575"/>
        <v/>
      </c>
      <c r="F113" s="149" t="s">
        <v>350</v>
      </c>
      <c r="G113" s="171" t="s">
        <v>355</v>
      </c>
      <c r="H113" s="992"/>
      <c r="I113" s="282"/>
      <c r="J113" s="986" t="s">
        <v>391</v>
      </c>
      <c r="K113" s="461"/>
      <c r="L113" s="297">
        <f>IFERROR(SUM($L110:L110)/$J110,0)</f>
        <v>0</v>
      </c>
      <c r="M113" s="291">
        <f>IFERROR(SUM($L110:M110)/$J110,0)</f>
        <v>0</v>
      </c>
      <c r="N113" s="291">
        <f>IFERROR(SUM($L110:N110)/$J110,0)</f>
        <v>0</v>
      </c>
      <c r="O113" s="291">
        <f>IFERROR(SUM($L110:O110)/$J110,0)</f>
        <v>0</v>
      </c>
      <c r="P113" s="291">
        <f>IFERROR(SUM($L110:P110)/$J110,0)</f>
        <v>0</v>
      </c>
      <c r="Q113" s="291">
        <f>IFERROR(SUM($L110:Q110)/$J110,0)</f>
        <v>0</v>
      </c>
      <c r="R113" s="291">
        <f>IFERROR(SUM($L110:R110)/$J110,0)</f>
        <v>0</v>
      </c>
      <c r="S113" s="291">
        <f>IFERROR(SUM($L110:S110)/$J110,0)</f>
        <v>0</v>
      </c>
      <c r="T113" s="291">
        <f>IFERROR(SUM($L110:T110)/$J110,0)</f>
        <v>0</v>
      </c>
      <c r="U113" s="292">
        <f>IFERROR(SUM($L110:U110)/$J110,0)</f>
        <v>0</v>
      </c>
      <c r="V113" s="290">
        <f>IFERROR(SUM($V110:V110)/$J110,0)</f>
        <v>0</v>
      </c>
      <c r="W113" s="291">
        <f>IFERROR(SUM($V110:W110)/$J110,0)</f>
        <v>0</v>
      </c>
      <c r="X113" s="291">
        <f>IFERROR(SUM($V110:X110)/$J110,0)</f>
        <v>0</v>
      </c>
      <c r="Y113" s="291">
        <f>IFERROR(SUM($V110:Y110)/$J110,0)</f>
        <v>0</v>
      </c>
      <c r="Z113" s="291">
        <f>IFERROR(SUM($V110:Z110)/$J110,0)</f>
        <v>0</v>
      </c>
      <c r="AA113" s="291">
        <f>IFERROR(SUM($V110:AA110)/$J110,0)</f>
        <v>0</v>
      </c>
      <c r="AB113" s="291">
        <f>IFERROR(SUM($V110:AB110)/$J110,0)</f>
        <v>0</v>
      </c>
      <c r="AC113" s="291">
        <f>IFERROR(SUM($V110:AC110)/$J110,0)</f>
        <v>0</v>
      </c>
      <c r="AD113" s="291">
        <f>IFERROR(SUM($V110:AD110)/$J110,0)</f>
        <v>0</v>
      </c>
      <c r="AE113" s="291">
        <f>IFERROR(SUM($V110:AE110)/$J110,0)</f>
        <v>0</v>
      </c>
      <c r="AF113" s="291">
        <f>IFERROR(SUM($V110:AF110)/$J110,0)</f>
        <v>0</v>
      </c>
      <c r="AG113" s="291">
        <f>IFERROR(SUM($V110:AG110)/$J110,0)</f>
        <v>0</v>
      </c>
      <c r="AH113" s="291">
        <f>IFERROR(SUM($V110:AH110)/$J110,0)</f>
        <v>0</v>
      </c>
      <c r="AI113" s="291">
        <f>IFERROR(SUM($V110:AI110)/$J110,0)</f>
        <v>0</v>
      </c>
      <c r="AJ113" s="291">
        <f>IFERROR(SUM($V110:AJ110)/$J110,0)</f>
        <v>0</v>
      </c>
      <c r="AK113" s="291">
        <f>IFERROR(SUM($V110:AK110)/$J110,0)</f>
        <v>0</v>
      </c>
      <c r="AL113" s="291">
        <f>IFERROR(SUM($V110:AL110)/$J110,0)</f>
        <v>0</v>
      </c>
      <c r="AM113" s="291">
        <f>IFERROR(SUM($V110:AM110)/$J110,0)</f>
        <v>0</v>
      </c>
      <c r="AN113" s="291">
        <f>IFERROR(SUM($V110:AN110)/$J110,0)</f>
        <v>0</v>
      </c>
      <c r="AO113" s="291">
        <f>IFERROR(SUM($V110:AO110)/$J110,0)</f>
        <v>0</v>
      </c>
      <c r="AP113" s="291">
        <f>IFERROR(SUM($V110:AP110)/$J110,0)</f>
        <v>0</v>
      </c>
      <c r="AQ113" s="291">
        <f>IFERROR(SUM($V110:AQ110)/$J110,0)</f>
        <v>0</v>
      </c>
      <c r="AR113" s="291">
        <f>IFERROR(SUM($V110:AR110)/$J110,0)</f>
        <v>0</v>
      </c>
      <c r="AS113" s="291">
        <f>IFERROR(SUM($V110:AS110)/$J110,0)</f>
        <v>0</v>
      </c>
      <c r="AT113" s="291">
        <f>IFERROR(SUM($V110:AT110)/$J110,0)</f>
        <v>0</v>
      </c>
      <c r="AU113" s="291">
        <f>IFERROR(SUM($V110:AU110)/$J110,0)</f>
        <v>0</v>
      </c>
      <c r="AV113" s="291">
        <f>IFERROR(SUM($V110:AV110)/$J110,0)</f>
        <v>0</v>
      </c>
      <c r="AW113" s="291">
        <f>IFERROR(SUM($V110:AW110)/$J110,0)</f>
        <v>0</v>
      </c>
      <c r="AX113" s="291">
        <f>IFERROR(SUM($V110:AX110)/$J110,0)</f>
        <v>0</v>
      </c>
      <c r="AY113" s="291">
        <f>IFERROR(SUM($V110:AY110)/$J110,0)</f>
        <v>0</v>
      </c>
      <c r="AZ113" s="291">
        <f>IFERROR(SUM($V110:AZ110)/$J110,0)</f>
        <v>0</v>
      </c>
      <c r="BA113" s="291">
        <f>IFERROR(SUM($V110:BA110)/$J110,0)</f>
        <v>0</v>
      </c>
      <c r="BB113" s="291">
        <f>IFERROR(SUM($V110:BB110)/$J110,0)</f>
        <v>0</v>
      </c>
      <c r="BC113" s="291">
        <f>IFERROR(SUM($V110:BC110)/$J110,0)</f>
        <v>0</v>
      </c>
      <c r="BD113" s="291">
        <f>IFERROR(SUM($V110:BD110)/$J110,0)</f>
        <v>0</v>
      </c>
      <c r="BE113" s="291">
        <f>IFERROR(SUM($V110:BE110)/$J110,0)</f>
        <v>0</v>
      </c>
      <c r="BF113" s="291">
        <f>IFERROR(SUM($V110:BF110)/$J110,0)</f>
        <v>0</v>
      </c>
      <c r="BG113" s="291">
        <f>IFERROR(SUM($V110:BG110)/$J110,0)</f>
        <v>0</v>
      </c>
      <c r="BH113" s="291">
        <f>IFERROR(SUM($V110:BH110)/$J110,0)</f>
        <v>0</v>
      </c>
      <c r="BI113" s="291">
        <f>IFERROR(SUM($V110:BI110)/$J110,0)</f>
        <v>0</v>
      </c>
      <c r="BJ113" s="291">
        <f>IFERROR(SUM($V110:BJ110)/$J110,0)</f>
        <v>0</v>
      </c>
      <c r="BK113" s="291">
        <f>IFERROR(SUM($V110:BK110)/$J110,0)</f>
        <v>0</v>
      </c>
      <c r="BL113" s="291">
        <f>IFERROR(SUM($V110:BL110)/$J110,0)</f>
        <v>0</v>
      </c>
      <c r="BM113" s="291">
        <f>IFERROR(SUM($V110:BM110)/$J110,0)</f>
        <v>0</v>
      </c>
      <c r="BN113" s="291">
        <f>IFERROR(SUM($V110:BN110)/$J110,0)</f>
        <v>0</v>
      </c>
      <c r="BO113" s="291">
        <f>IFERROR(SUM($V110:BO110)/$J110,0)</f>
        <v>0</v>
      </c>
      <c r="BP113" s="291">
        <f>IFERROR(SUM($V110:BP110)/$J110,0)</f>
        <v>0</v>
      </c>
      <c r="BQ113" s="291">
        <f>IFERROR(SUM($V110:BQ110)/$J110,0)</f>
        <v>0</v>
      </c>
      <c r="BR113" s="291">
        <f>IFERROR(SUM($V110:BR110)/$J110,0)</f>
        <v>0</v>
      </c>
      <c r="BS113" s="291">
        <f>IFERROR(SUM($V110:BS110)/$J110,0)</f>
        <v>0</v>
      </c>
      <c r="BT113" s="291">
        <f>IFERROR(SUM($V110:BT110)/$J110,0)</f>
        <v>0</v>
      </c>
      <c r="BU113" s="291">
        <f>IFERROR(SUM($V110:BU110)/$J110,0)</f>
        <v>0</v>
      </c>
      <c r="BV113" s="291">
        <f>IFERROR(SUM($V110:BV110)/$J110,0)</f>
        <v>0</v>
      </c>
      <c r="BW113" s="291">
        <f>IFERROR(SUM($V110:BW110)/$J110,0)</f>
        <v>0</v>
      </c>
      <c r="BX113" s="291">
        <f>IFERROR(SUM($V110:BX110)/$J110,0)</f>
        <v>0</v>
      </c>
      <c r="BY113" s="291">
        <f>IFERROR(SUM($V110:BY110)/$J110,0)</f>
        <v>0</v>
      </c>
      <c r="BZ113" s="291">
        <f>IFERROR(SUM($V110:BZ110)/$J110,0)</f>
        <v>0</v>
      </c>
      <c r="CA113" s="291">
        <f>IFERROR(SUM($V110:CA110)/$J110,0)</f>
        <v>0</v>
      </c>
      <c r="CB113" s="291">
        <f>IFERROR(SUM($V110:CB110)/$J110,0)</f>
        <v>0</v>
      </c>
      <c r="CC113" s="291">
        <f>IFERROR(SUM($V110:CC110)/$J110,0)</f>
        <v>0</v>
      </c>
      <c r="CD113" s="291">
        <f>IFERROR(SUM($V110:CD110)/$J110,0)</f>
        <v>0</v>
      </c>
      <c r="CE113" s="291">
        <f>IFERROR(SUM($V110:CE110)/$J110,0)</f>
        <v>0</v>
      </c>
      <c r="CF113" s="291">
        <f>IFERROR(SUM($V110:CF110)/$J110,0)</f>
        <v>0</v>
      </c>
      <c r="CG113" s="291">
        <f>IFERROR(SUM($V110:CG110)/$J110,0)</f>
        <v>0</v>
      </c>
      <c r="CH113" s="291">
        <f>IFERROR(SUM($V110:CH110)/$J110,0)</f>
        <v>0</v>
      </c>
      <c r="CI113" s="291">
        <f>IFERROR(SUM($V110:CI110)/$J110,0)</f>
        <v>0</v>
      </c>
      <c r="CJ113" s="291">
        <f>IFERROR(SUM($V110:CJ110)/$J110,0)</f>
        <v>0</v>
      </c>
      <c r="CK113" s="291">
        <f>IFERROR(SUM($V110:CK110)/$J110,0)</f>
        <v>0</v>
      </c>
      <c r="CL113" s="291">
        <f>IFERROR(SUM($V110:CL110)/$J110,0)</f>
        <v>0</v>
      </c>
      <c r="CM113" s="291">
        <f>IFERROR(SUM($V110:CM110)/$J110,0)</f>
        <v>0</v>
      </c>
      <c r="CN113" s="291">
        <f>IFERROR(SUM($V110:CN110)/$J110,0)</f>
        <v>0</v>
      </c>
      <c r="CO113" s="291">
        <f>IFERROR(SUM($V110:CO110)/$J110,0)</f>
        <v>0</v>
      </c>
      <c r="CP113" s="291">
        <f>IFERROR(SUM($V110:CP110)/$J110,0)</f>
        <v>0</v>
      </c>
      <c r="CQ113" s="291">
        <f>IFERROR(SUM($V110:CQ110)/$J110,0)</f>
        <v>0</v>
      </c>
      <c r="CR113" s="291">
        <f>IFERROR(SUM($V110:CR110)/$J110,0)</f>
        <v>0</v>
      </c>
      <c r="CS113" s="291">
        <f>IFERROR(SUM($V110:CS110)/$J110,0)</f>
        <v>0</v>
      </c>
      <c r="CT113" s="291">
        <f>IFERROR(SUM($V110:CT110)/$J110,0)</f>
        <v>0</v>
      </c>
      <c r="CU113" s="291">
        <f>IFERROR(SUM($V110:CU110)/$J110,0)</f>
        <v>0</v>
      </c>
      <c r="CV113" s="291">
        <f>IFERROR(SUM($V110:CV110)/$J110,0)</f>
        <v>0</v>
      </c>
      <c r="CW113" s="291">
        <f>IFERROR(SUM($V110:CW110)/$J110,0)</f>
        <v>0</v>
      </c>
      <c r="CX113" s="291">
        <f>IFERROR(SUM($V110:CX110)/$J110,0)</f>
        <v>0</v>
      </c>
      <c r="CY113" s="291">
        <f>IFERROR(SUM($V110:CY110)/$J110,0)</f>
        <v>0</v>
      </c>
      <c r="CZ113" s="291">
        <f>IFERROR(SUM($V110:CZ110)/$J110,0)</f>
        <v>0</v>
      </c>
      <c r="DA113" s="291">
        <f>IFERROR(SUM($V110:DA110)/$J110,0)</f>
        <v>0</v>
      </c>
      <c r="DB113" s="291">
        <f>IFERROR(SUM($V110:DB110)/$J110,0)</f>
        <v>0</v>
      </c>
      <c r="DC113" s="291">
        <f>IFERROR(SUM($V110:DC110)/$J110,0)</f>
        <v>0</v>
      </c>
      <c r="DD113" s="291">
        <f>IFERROR(SUM($V110:DD110)/$J110,0)</f>
        <v>0</v>
      </c>
      <c r="DE113" s="291">
        <f>IFERROR(SUM($V110:DE110)/$J110,0)</f>
        <v>0</v>
      </c>
      <c r="DF113" s="291">
        <f>IFERROR(SUM($V110:DF110)/$J110,0)</f>
        <v>0</v>
      </c>
      <c r="DG113" s="291">
        <f>IFERROR(SUM($V110:DG110)/$J110,0)</f>
        <v>0</v>
      </c>
      <c r="DH113" s="291">
        <f>IFERROR(SUM($V110:DH110)/$J110,0)</f>
        <v>0</v>
      </c>
      <c r="DI113" s="291">
        <f>IFERROR(SUM($V110:DI110)/$J110,0)</f>
        <v>0</v>
      </c>
      <c r="DJ113" s="291">
        <f>IFERROR(SUM($V110:DJ110)/$J110,0)</f>
        <v>0</v>
      </c>
      <c r="DK113" s="291">
        <f>IFERROR(SUM($V110:DK110)/$J110,0)</f>
        <v>0</v>
      </c>
      <c r="DL113" s="291">
        <f>IFERROR(SUM($V110:DL110)/$J110,0)</f>
        <v>0</v>
      </c>
      <c r="DM113" s="291">
        <f>IFERROR(SUM($V110:DM110)/$J110,0)</f>
        <v>0</v>
      </c>
      <c r="DN113" s="291">
        <f>IFERROR(SUM($V110:DN110)/$J110,0)</f>
        <v>0</v>
      </c>
      <c r="DO113" s="291">
        <f>IFERROR(SUM($V110:DO110)/$J110,0)</f>
        <v>0</v>
      </c>
      <c r="DP113" s="291">
        <f>IFERROR(SUM($V110:DP110)/$J110,0)</f>
        <v>0</v>
      </c>
      <c r="DQ113" s="291">
        <f>IFERROR(SUM($V110:DQ110)/$J110,0)</f>
        <v>0</v>
      </c>
      <c r="DR113" s="291">
        <f>IFERROR(SUM($V110:DR110)/$J110,0)</f>
        <v>0</v>
      </c>
      <c r="DS113" s="291">
        <f>IFERROR(SUM($V110:DS110)/$J110,0)</f>
        <v>0</v>
      </c>
      <c r="DT113" s="291">
        <f>IFERROR(SUM($V110:DT110)/$J110,0)</f>
        <v>0</v>
      </c>
      <c r="DU113" s="291">
        <f>IFERROR(SUM($V110:DU110)/$J110,0)</f>
        <v>0</v>
      </c>
      <c r="DV113" s="291">
        <f>IFERROR(SUM($V110:DV110)/$J110,0)</f>
        <v>0</v>
      </c>
      <c r="DW113" s="291">
        <f>IFERROR(SUM($V110:DW110)/$J110,0)</f>
        <v>0</v>
      </c>
      <c r="DX113" s="291">
        <f>IFERROR(SUM($V110:DX110)/$J110,0)</f>
        <v>0</v>
      </c>
      <c r="DY113" s="291">
        <f>IFERROR(SUM($V110:DY110)/$J110,0)</f>
        <v>0</v>
      </c>
      <c r="DZ113" s="291">
        <f>IFERROR(SUM($V110:DZ110)/$J110,0)</f>
        <v>0</v>
      </c>
      <c r="EA113" s="291">
        <f>IFERROR(SUM($V110:EA110)/$J110,0)</f>
        <v>0</v>
      </c>
      <c r="EB113" s="291">
        <f>IFERROR(SUM($V110:EB110)/$J110,0)</f>
        <v>0</v>
      </c>
      <c r="EC113" s="291">
        <f>IFERROR(SUM($V110:EC110)/$J110,0)</f>
        <v>0</v>
      </c>
      <c r="ED113" s="292">
        <f>IFERROR(SUM($V110:ED110)/$J110,0)</f>
        <v>0</v>
      </c>
    </row>
    <row r="114" spans="2:134" ht="16.05" customHeight="1" thickBot="1" x14ac:dyDescent="0.3">
      <c r="B114" s="1044" t="str">
        <f>B113</f>
        <v/>
      </c>
      <c r="C114" s="289" t="str">
        <f t="shared" si="1832"/>
        <v/>
      </c>
      <c r="D114" s="289" t="str">
        <f t="shared" si="1832"/>
        <v/>
      </c>
      <c r="E114" s="289" t="str">
        <f t="shared" si="1832"/>
        <v/>
      </c>
      <c r="F114" s="240" t="s">
        <v>351</v>
      </c>
      <c r="G114" s="254" t="s">
        <v>355</v>
      </c>
      <c r="H114" s="993"/>
      <c r="I114" s="286"/>
      <c r="J114" s="989" t="s">
        <v>391</v>
      </c>
      <c r="K114" s="464"/>
      <c r="L114" s="298">
        <f>IFERROR(SUM($L112:L112)/SUM($L110:L110),0)</f>
        <v>0</v>
      </c>
      <c r="M114" s="294">
        <f>IFERROR(SUM($L112:M112)/SUM($L110:M110),0)</f>
        <v>0</v>
      </c>
      <c r="N114" s="294">
        <f>IFERROR(SUM($L112:N112)/SUM($L110:N110),0)</f>
        <v>0</v>
      </c>
      <c r="O114" s="294">
        <f>IFERROR(SUM($L112:O112)/SUM($L110:O110),0)</f>
        <v>0</v>
      </c>
      <c r="P114" s="294">
        <f>IFERROR(SUM($L112:P112)/SUM($L110:P110),0)</f>
        <v>0</v>
      </c>
      <c r="Q114" s="294">
        <f>IFERROR(SUM($L112:Q112)/SUM($L110:Q110),0)</f>
        <v>0</v>
      </c>
      <c r="R114" s="294">
        <f>IFERROR(SUM($L112:R112)/SUM($L110:R110),0)</f>
        <v>0</v>
      </c>
      <c r="S114" s="294">
        <f>IFERROR(SUM($L112:S112)/SUM($L110:S110),0)</f>
        <v>0</v>
      </c>
      <c r="T114" s="294">
        <f>IFERROR(SUM($L112:T112)/SUM($L110:T110),0)</f>
        <v>0</v>
      </c>
      <c r="U114" s="295">
        <f>IFERROR(SUM($L112:U112)/SUM($L110:U110),0)</f>
        <v>0</v>
      </c>
      <c r="V114" s="293">
        <f>IFERROR(SUM($V112:V112)/SUM($V110:V110),0)</f>
        <v>0</v>
      </c>
      <c r="W114" s="294">
        <f>IFERROR(SUM($V112:W112)/SUM($V110:W110),0)</f>
        <v>0</v>
      </c>
      <c r="X114" s="294">
        <f>IFERROR(SUM($V112:X112)/SUM($V110:X110),0)</f>
        <v>0</v>
      </c>
      <c r="Y114" s="294">
        <f>IFERROR(SUM($V112:Y112)/SUM($V110:Y110),0)</f>
        <v>0</v>
      </c>
      <c r="Z114" s="294">
        <f>IFERROR(SUM($V112:Z112)/SUM($V110:Z110),0)</f>
        <v>0</v>
      </c>
      <c r="AA114" s="294">
        <f>IFERROR(SUM($V112:AA112)/SUM($V110:AA110),0)</f>
        <v>0</v>
      </c>
      <c r="AB114" s="294">
        <f>IFERROR(SUM($V112:AB112)/SUM($V110:AB110),0)</f>
        <v>0</v>
      </c>
      <c r="AC114" s="294">
        <f>IFERROR(SUM($V112:AC112)/SUM($V110:AC110),0)</f>
        <v>0</v>
      </c>
      <c r="AD114" s="294">
        <f>IFERROR(SUM($V112:AD112)/SUM($V110:AD110),0)</f>
        <v>0</v>
      </c>
      <c r="AE114" s="294">
        <f>IFERROR(SUM($V112:AE112)/SUM($V110:AE110),0)</f>
        <v>0</v>
      </c>
      <c r="AF114" s="294">
        <f>IFERROR(SUM($V112:AF112)/SUM($V110:AF110),0)</f>
        <v>0</v>
      </c>
      <c r="AG114" s="294">
        <f>IFERROR(SUM($V112:AG112)/SUM($V110:AG110),0)</f>
        <v>0</v>
      </c>
      <c r="AH114" s="294">
        <f>IFERROR(SUM($V112:AH112)/SUM($V110:AH110),0)</f>
        <v>0</v>
      </c>
      <c r="AI114" s="294">
        <f>IFERROR(SUM($V112:AI112)/SUM($V110:AI110),0)</f>
        <v>0</v>
      </c>
      <c r="AJ114" s="294">
        <f>IFERROR(SUM($V112:AJ112)/SUM($V110:AJ110),0)</f>
        <v>0</v>
      </c>
      <c r="AK114" s="294">
        <f>IFERROR(SUM($V112:AK112)/SUM($V110:AK110),0)</f>
        <v>0</v>
      </c>
      <c r="AL114" s="294">
        <f>IFERROR(SUM($V112:AL112)/SUM($V110:AL110),0)</f>
        <v>0</v>
      </c>
      <c r="AM114" s="294">
        <f>IFERROR(SUM($V112:AM112)/SUM($V110:AM110),0)</f>
        <v>0</v>
      </c>
      <c r="AN114" s="294">
        <f>IFERROR(SUM($V112:AN112)/SUM($V110:AN110),0)</f>
        <v>0</v>
      </c>
      <c r="AO114" s="294">
        <f>IFERROR(SUM($V112:AO112)/SUM($V110:AO110),0)</f>
        <v>0</v>
      </c>
      <c r="AP114" s="294">
        <f>IFERROR(SUM($V112:AP112)/SUM($V110:AP110),0)</f>
        <v>0</v>
      </c>
      <c r="AQ114" s="294">
        <f>IFERROR(SUM($V112:AQ112)/SUM($V110:AQ110),0)</f>
        <v>0</v>
      </c>
      <c r="AR114" s="294">
        <f>IFERROR(SUM($V112:AR112)/SUM($V110:AR110),0)</f>
        <v>0</v>
      </c>
      <c r="AS114" s="294">
        <f>IFERROR(SUM($V112:AS112)/SUM($V110:AS110),0)</f>
        <v>0</v>
      </c>
      <c r="AT114" s="294">
        <f>IFERROR(SUM($V112:AT112)/SUM($V110:AT110),0)</f>
        <v>0</v>
      </c>
      <c r="AU114" s="294">
        <f>IFERROR(SUM($V112:AU112)/SUM($V110:AU110),0)</f>
        <v>0</v>
      </c>
      <c r="AV114" s="294">
        <f>IFERROR(SUM($V112:AV112)/SUM($V110:AV110),0)</f>
        <v>0</v>
      </c>
      <c r="AW114" s="294">
        <f>IFERROR(SUM($V112:AW112)/SUM($V110:AW110),0)</f>
        <v>0</v>
      </c>
      <c r="AX114" s="294">
        <f>IFERROR(SUM($V112:AX112)/SUM($V110:AX110),0)</f>
        <v>0</v>
      </c>
      <c r="AY114" s="294">
        <f>IFERROR(SUM($V112:AY112)/SUM($V110:AY110),0)</f>
        <v>0</v>
      </c>
      <c r="AZ114" s="294">
        <f>IFERROR(SUM($V112:AZ112)/SUM($V110:AZ110),0)</f>
        <v>0</v>
      </c>
      <c r="BA114" s="294">
        <f>IFERROR(SUM($V112:BA112)/SUM($V110:BA110),0)</f>
        <v>0</v>
      </c>
      <c r="BB114" s="294">
        <f>IFERROR(SUM($V112:BB112)/SUM($V110:BB110),0)</f>
        <v>0</v>
      </c>
      <c r="BC114" s="294">
        <f>IFERROR(SUM($V112:BC112)/SUM($V110:BC110),0)</f>
        <v>0</v>
      </c>
      <c r="BD114" s="294">
        <f>IFERROR(SUM($V112:BD112)/SUM($V110:BD110),0)</f>
        <v>0</v>
      </c>
      <c r="BE114" s="294">
        <f>IFERROR(SUM($V112:BE112)/SUM($V110:BE110),0)</f>
        <v>0</v>
      </c>
      <c r="BF114" s="294">
        <f>IFERROR(SUM($V112:BF112)/SUM($V110:BF110),0)</f>
        <v>0</v>
      </c>
      <c r="BG114" s="294">
        <f>IFERROR(SUM($V112:BG112)/SUM($V110:BG110),0)</f>
        <v>0</v>
      </c>
      <c r="BH114" s="294">
        <f>IFERROR(SUM($V112:BH112)/SUM($V110:BH110),0)</f>
        <v>0</v>
      </c>
      <c r="BI114" s="294">
        <f>IFERROR(SUM($V112:BI112)/SUM($V110:BI110),0)</f>
        <v>0</v>
      </c>
      <c r="BJ114" s="294">
        <f>IFERROR(SUM($V112:BJ112)/SUM($V110:BJ110),0)</f>
        <v>0</v>
      </c>
      <c r="BK114" s="294">
        <f>IFERROR(SUM($V112:BK112)/SUM($V110:BK110),0)</f>
        <v>0</v>
      </c>
      <c r="BL114" s="294">
        <f>IFERROR(SUM($V112:BL112)/SUM($V110:BL110),0)</f>
        <v>0</v>
      </c>
      <c r="BM114" s="294">
        <f>IFERROR(SUM($V112:BM112)/SUM($V110:BM110),0)</f>
        <v>0</v>
      </c>
      <c r="BN114" s="294">
        <f>IFERROR(SUM($V112:BN112)/SUM($V110:BN110),0)</f>
        <v>0</v>
      </c>
      <c r="BO114" s="294">
        <f>IFERROR(SUM($V112:BO112)/SUM($V110:BO110),0)</f>
        <v>0</v>
      </c>
      <c r="BP114" s="294">
        <f>IFERROR(SUM($V112:BP112)/SUM($V110:BP110),0)</f>
        <v>0</v>
      </c>
      <c r="BQ114" s="294">
        <f>IFERROR(SUM($V112:BQ112)/SUM($V110:BQ110),0)</f>
        <v>0</v>
      </c>
      <c r="BR114" s="294">
        <f>IFERROR(SUM($V112:BR112)/SUM($V110:BR110),0)</f>
        <v>0</v>
      </c>
      <c r="BS114" s="294">
        <f>IFERROR(SUM($V112:BS112)/SUM($V110:BS110),0)</f>
        <v>0</v>
      </c>
      <c r="BT114" s="294">
        <f>IFERROR(SUM($V112:BT112)/SUM($V110:BT110),0)</f>
        <v>0</v>
      </c>
      <c r="BU114" s="294">
        <f>IFERROR(SUM($V112:BU112)/SUM($V110:BU110),0)</f>
        <v>0</v>
      </c>
      <c r="BV114" s="294">
        <f>IFERROR(SUM($V112:BV112)/SUM($V110:BV110),0)</f>
        <v>0</v>
      </c>
      <c r="BW114" s="294">
        <f>IFERROR(SUM($V112:BW112)/SUM($V110:BW110),0)</f>
        <v>0</v>
      </c>
      <c r="BX114" s="294">
        <f>IFERROR(SUM($V112:BX112)/SUM($V110:BX110),0)</f>
        <v>0</v>
      </c>
      <c r="BY114" s="294">
        <f>IFERROR(SUM($V112:BY112)/SUM($V110:BY110),0)</f>
        <v>0</v>
      </c>
      <c r="BZ114" s="294">
        <f>IFERROR(SUM($V112:BZ112)/SUM($V110:BZ110),0)</f>
        <v>0</v>
      </c>
      <c r="CA114" s="294">
        <f>IFERROR(SUM($V112:CA112)/SUM($V110:CA110),0)</f>
        <v>0</v>
      </c>
      <c r="CB114" s="294">
        <f>IFERROR(SUM($V112:CB112)/SUM($V110:CB110),0)</f>
        <v>0</v>
      </c>
      <c r="CC114" s="294">
        <f>IFERROR(SUM($V112:CC112)/SUM($V110:CC110),0)</f>
        <v>0</v>
      </c>
      <c r="CD114" s="294">
        <f>IFERROR(SUM($V112:CD112)/SUM($V110:CD110),0)</f>
        <v>0</v>
      </c>
      <c r="CE114" s="294">
        <f>IFERROR(SUM($V112:CE112)/SUM($V110:CE110),0)</f>
        <v>0</v>
      </c>
      <c r="CF114" s="294">
        <f>IFERROR(SUM($V112:CF112)/SUM($V110:CF110),0)</f>
        <v>0</v>
      </c>
      <c r="CG114" s="294">
        <f>IFERROR(SUM($V112:CG112)/SUM($V110:CG110),0)</f>
        <v>0</v>
      </c>
      <c r="CH114" s="294">
        <f>IFERROR(SUM($V112:CH112)/SUM($V110:CH110),0)</f>
        <v>0</v>
      </c>
      <c r="CI114" s="294">
        <f>IFERROR(SUM($V112:CI112)/SUM($V110:CI110),0)</f>
        <v>0</v>
      </c>
      <c r="CJ114" s="294">
        <f>IFERROR(SUM($V112:CJ112)/SUM($V110:CJ110),0)</f>
        <v>0</v>
      </c>
      <c r="CK114" s="294">
        <f>IFERROR(SUM($V112:CK112)/SUM($V110:CK110),0)</f>
        <v>0</v>
      </c>
      <c r="CL114" s="294">
        <f>IFERROR(SUM($V112:CL112)/SUM($V110:CL110),0)</f>
        <v>0</v>
      </c>
      <c r="CM114" s="294">
        <f>IFERROR(SUM($V112:CM112)/SUM($V110:CM110),0)</f>
        <v>0</v>
      </c>
      <c r="CN114" s="294">
        <f>IFERROR(SUM($V112:CN112)/SUM($V110:CN110),0)</f>
        <v>0</v>
      </c>
      <c r="CO114" s="294">
        <f>IFERROR(SUM($V112:CO112)/SUM($V110:CO110),0)</f>
        <v>0</v>
      </c>
      <c r="CP114" s="294">
        <f>IFERROR(SUM($V112:CP112)/SUM($V110:CP110),0)</f>
        <v>0</v>
      </c>
      <c r="CQ114" s="294">
        <f>IFERROR(SUM($V112:CQ112)/SUM($V110:CQ110),0)</f>
        <v>0</v>
      </c>
      <c r="CR114" s="294">
        <f>IFERROR(SUM($V112:CR112)/SUM($V110:CR110),0)</f>
        <v>0</v>
      </c>
      <c r="CS114" s="294">
        <f>IFERROR(SUM($V112:CS112)/SUM($V110:CS110),0)</f>
        <v>0</v>
      </c>
      <c r="CT114" s="294">
        <f>IFERROR(SUM($V112:CT112)/SUM($V110:CT110),0)</f>
        <v>0</v>
      </c>
      <c r="CU114" s="294">
        <f>IFERROR(SUM($V112:CU112)/SUM($V110:CU110),0)</f>
        <v>0</v>
      </c>
      <c r="CV114" s="294">
        <f>IFERROR(SUM($V112:CV112)/SUM($V110:CV110),0)</f>
        <v>0</v>
      </c>
      <c r="CW114" s="294">
        <f>IFERROR(SUM($V112:CW112)/SUM($V110:CW110),0)</f>
        <v>0</v>
      </c>
      <c r="CX114" s="294">
        <f>IFERROR(SUM($V112:CX112)/SUM($V110:CX110),0)</f>
        <v>0</v>
      </c>
      <c r="CY114" s="294">
        <f>IFERROR(SUM($V112:CY112)/SUM($V110:CY110),0)</f>
        <v>0</v>
      </c>
      <c r="CZ114" s="294">
        <f>IFERROR(SUM($V112:CZ112)/SUM($V110:CZ110),0)</f>
        <v>0</v>
      </c>
      <c r="DA114" s="294">
        <f>IFERROR(SUM($V112:DA112)/SUM($V110:DA110),0)</f>
        <v>0</v>
      </c>
      <c r="DB114" s="294">
        <f>IFERROR(SUM($V112:DB112)/SUM($V110:DB110),0)</f>
        <v>0</v>
      </c>
      <c r="DC114" s="294">
        <f>IFERROR(SUM($V112:DC112)/SUM($V110:DC110),0)</f>
        <v>0</v>
      </c>
      <c r="DD114" s="294">
        <f>IFERROR(SUM($V112:DD112)/SUM($V110:DD110),0)</f>
        <v>0</v>
      </c>
      <c r="DE114" s="294">
        <f>IFERROR(SUM($V112:DE112)/SUM($V110:DE110),0)</f>
        <v>0</v>
      </c>
      <c r="DF114" s="294">
        <f>IFERROR(SUM($V112:DF112)/SUM($V110:DF110),0)</f>
        <v>0</v>
      </c>
      <c r="DG114" s="294">
        <f>IFERROR(SUM($V112:DG112)/SUM($V110:DG110),0)</f>
        <v>0</v>
      </c>
      <c r="DH114" s="294">
        <f>IFERROR(SUM($V112:DH112)/SUM($V110:DH110),0)</f>
        <v>0</v>
      </c>
      <c r="DI114" s="294">
        <f>IFERROR(SUM($V112:DI112)/SUM($V110:DI110),0)</f>
        <v>0</v>
      </c>
      <c r="DJ114" s="294">
        <f>IFERROR(SUM($V112:DJ112)/SUM($V110:DJ110),0)</f>
        <v>0</v>
      </c>
      <c r="DK114" s="294">
        <f>IFERROR(SUM($V112:DK112)/SUM($V110:DK110),0)</f>
        <v>0</v>
      </c>
      <c r="DL114" s="294">
        <f>IFERROR(SUM($V112:DL112)/SUM($V110:DL110),0)</f>
        <v>0</v>
      </c>
      <c r="DM114" s="294">
        <f>IFERROR(SUM($V112:DM112)/SUM($V110:DM110),0)</f>
        <v>0</v>
      </c>
      <c r="DN114" s="294">
        <f>IFERROR(SUM($V112:DN112)/SUM($V110:DN110),0)</f>
        <v>0</v>
      </c>
      <c r="DO114" s="294">
        <f>IFERROR(SUM($V112:DO112)/SUM($V110:DO110),0)</f>
        <v>0</v>
      </c>
      <c r="DP114" s="294">
        <f>IFERROR(SUM($V112:DP112)/SUM($V110:DP110),0)</f>
        <v>0</v>
      </c>
      <c r="DQ114" s="294">
        <f>IFERROR(SUM($V112:DQ112)/SUM($V110:DQ110),0)</f>
        <v>0</v>
      </c>
      <c r="DR114" s="294">
        <f>IFERROR(SUM($V112:DR112)/SUM($V110:DR110),0)</f>
        <v>0</v>
      </c>
      <c r="DS114" s="294">
        <f>IFERROR(SUM($V112:DS112)/SUM($V110:DS110),0)</f>
        <v>0</v>
      </c>
      <c r="DT114" s="294">
        <f>IFERROR(SUM($V112:DT112)/SUM($V110:DT110),0)</f>
        <v>0</v>
      </c>
      <c r="DU114" s="294">
        <f>IFERROR(SUM($V112:DU112)/SUM($V110:DU110),0)</f>
        <v>0</v>
      </c>
      <c r="DV114" s="294">
        <f>IFERROR(SUM($V112:DV112)/SUM($V110:DV110),0)</f>
        <v>0</v>
      </c>
      <c r="DW114" s="294">
        <f>IFERROR(SUM($V112:DW112)/SUM($V110:DW110),0)</f>
        <v>0</v>
      </c>
      <c r="DX114" s="294">
        <f>IFERROR(SUM($V112:DX112)/SUM($V110:DX110),0)</f>
        <v>0</v>
      </c>
      <c r="DY114" s="294">
        <f>IFERROR(SUM($V112:DY112)/SUM($V110:DY110),0)</f>
        <v>0</v>
      </c>
      <c r="DZ114" s="294">
        <f>IFERROR(SUM($V112:DZ112)/SUM($V110:DZ110),0)</f>
        <v>0</v>
      </c>
      <c r="EA114" s="294">
        <f>IFERROR(SUM($V112:EA112)/SUM($V110:EA110),0)</f>
        <v>0</v>
      </c>
      <c r="EB114" s="294">
        <f>IFERROR(SUM($V112:EB112)/SUM($V110:EB110),0)</f>
        <v>0</v>
      </c>
      <c r="EC114" s="294">
        <f>IFERROR(SUM($V112:EC112)/SUM($V110:EC110),0)</f>
        <v>0</v>
      </c>
      <c r="ED114" s="295">
        <f>IFERROR(SUM($V112:ED112)/SUM($V110:ED110),0)</f>
        <v>0</v>
      </c>
    </row>
    <row r="115" spans="2:134" ht="16.05" customHeight="1" x14ac:dyDescent="0.25">
      <c r="B115" s="1072" t="str">
        <f t="shared" ref="B115:B119" si="1956">C115</f>
        <v>3期</v>
      </c>
      <c r="C115" s="248" t="s">
        <v>393</v>
      </c>
      <c r="D115" s="248"/>
      <c r="E115" s="248"/>
      <c r="F115" s="243" t="s">
        <v>366</v>
      </c>
      <c r="G115" s="248" t="s">
        <v>352</v>
      </c>
      <c r="H115" s="270">
        <f>SUMIF($F120:$F167,$F115,H120:H167)</f>
        <v>0</v>
      </c>
      <c r="I115" s="270">
        <f t="shared" ref="I115:I117" si="1957">J115-H115</f>
        <v>0</v>
      </c>
      <c r="J115" s="450">
        <f>SUM(V115:ED115)</f>
        <v>0</v>
      </c>
      <c r="K115" s="455">
        <f ca="1">SUMIF($F120:$F167,$F115,K120:K167)</f>
        <v>0</v>
      </c>
      <c r="L115" s="271">
        <f>SUMIF($V$1:$ED$1,L$3,$V115:$ED115)</f>
        <v>0</v>
      </c>
      <c r="M115" s="270">
        <f t="shared" ref="M115:U117" si="1958">SUMIF($V$1:$ED$1,M$3,$V115:$ED115)</f>
        <v>0</v>
      </c>
      <c r="N115" s="270">
        <f t="shared" si="1958"/>
        <v>0</v>
      </c>
      <c r="O115" s="270">
        <f t="shared" si="1958"/>
        <v>0</v>
      </c>
      <c r="P115" s="270">
        <f t="shared" si="1958"/>
        <v>0</v>
      </c>
      <c r="Q115" s="270">
        <f t="shared" si="1958"/>
        <v>0</v>
      </c>
      <c r="R115" s="270">
        <f t="shared" si="1958"/>
        <v>0</v>
      </c>
      <c r="S115" s="270">
        <f t="shared" si="1958"/>
        <v>0</v>
      </c>
      <c r="T115" s="270">
        <f t="shared" si="1958"/>
        <v>0</v>
      </c>
      <c r="U115" s="272">
        <f t="shared" si="1958"/>
        <v>0</v>
      </c>
      <c r="V115" s="273">
        <f>SUMIF($F120:$F167,$F115,V120:V167)</f>
        <v>0</v>
      </c>
      <c r="W115" s="270">
        <f t="shared" ref="W115:CH115" si="1959">SUMIF($F120:$F167,$F115,W120:W167)</f>
        <v>0</v>
      </c>
      <c r="X115" s="270">
        <f t="shared" si="1959"/>
        <v>0</v>
      </c>
      <c r="Y115" s="270">
        <f t="shared" si="1959"/>
        <v>0</v>
      </c>
      <c r="Z115" s="270">
        <f t="shared" si="1959"/>
        <v>0</v>
      </c>
      <c r="AA115" s="270">
        <f t="shared" si="1959"/>
        <v>0</v>
      </c>
      <c r="AB115" s="270">
        <f t="shared" si="1959"/>
        <v>0</v>
      </c>
      <c r="AC115" s="270">
        <f t="shared" si="1959"/>
        <v>0</v>
      </c>
      <c r="AD115" s="270">
        <f t="shared" si="1959"/>
        <v>0</v>
      </c>
      <c r="AE115" s="270">
        <f t="shared" si="1959"/>
        <v>0</v>
      </c>
      <c r="AF115" s="270">
        <f t="shared" si="1959"/>
        <v>0</v>
      </c>
      <c r="AG115" s="270">
        <f t="shared" si="1959"/>
        <v>0</v>
      </c>
      <c r="AH115" s="270">
        <f t="shared" si="1959"/>
        <v>0</v>
      </c>
      <c r="AI115" s="270">
        <f t="shared" si="1959"/>
        <v>0</v>
      </c>
      <c r="AJ115" s="270">
        <f t="shared" si="1959"/>
        <v>0</v>
      </c>
      <c r="AK115" s="270">
        <f t="shared" si="1959"/>
        <v>0</v>
      </c>
      <c r="AL115" s="270">
        <f t="shared" si="1959"/>
        <v>0</v>
      </c>
      <c r="AM115" s="270">
        <f t="shared" si="1959"/>
        <v>0</v>
      </c>
      <c r="AN115" s="270">
        <f t="shared" si="1959"/>
        <v>0</v>
      </c>
      <c r="AO115" s="270">
        <f t="shared" si="1959"/>
        <v>0</v>
      </c>
      <c r="AP115" s="270">
        <f t="shared" si="1959"/>
        <v>0</v>
      </c>
      <c r="AQ115" s="270">
        <f t="shared" si="1959"/>
        <v>0</v>
      </c>
      <c r="AR115" s="270">
        <f t="shared" si="1959"/>
        <v>0</v>
      </c>
      <c r="AS115" s="270">
        <f t="shared" si="1959"/>
        <v>0</v>
      </c>
      <c r="AT115" s="270">
        <f t="shared" si="1959"/>
        <v>0</v>
      </c>
      <c r="AU115" s="270">
        <f t="shared" si="1959"/>
        <v>0</v>
      </c>
      <c r="AV115" s="270">
        <f t="shared" si="1959"/>
        <v>0</v>
      </c>
      <c r="AW115" s="270">
        <f t="shared" si="1959"/>
        <v>0</v>
      </c>
      <c r="AX115" s="270">
        <f t="shared" si="1959"/>
        <v>0</v>
      </c>
      <c r="AY115" s="270">
        <f t="shared" si="1959"/>
        <v>0</v>
      </c>
      <c r="AZ115" s="270">
        <f t="shared" si="1959"/>
        <v>0</v>
      </c>
      <c r="BA115" s="270">
        <f t="shared" si="1959"/>
        <v>0</v>
      </c>
      <c r="BB115" s="270">
        <f t="shared" si="1959"/>
        <v>0</v>
      </c>
      <c r="BC115" s="270">
        <f t="shared" si="1959"/>
        <v>0</v>
      </c>
      <c r="BD115" s="270">
        <f t="shared" si="1959"/>
        <v>0</v>
      </c>
      <c r="BE115" s="270">
        <f t="shared" si="1959"/>
        <v>0</v>
      </c>
      <c r="BF115" s="270">
        <f t="shared" si="1959"/>
        <v>0</v>
      </c>
      <c r="BG115" s="270">
        <f t="shared" si="1959"/>
        <v>0</v>
      </c>
      <c r="BH115" s="270">
        <f t="shared" si="1959"/>
        <v>0</v>
      </c>
      <c r="BI115" s="270">
        <f t="shared" si="1959"/>
        <v>0</v>
      </c>
      <c r="BJ115" s="270">
        <f t="shared" si="1959"/>
        <v>0</v>
      </c>
      <c r="BK115" s="270">
        <f t="shared" si="1959"/>
        <v>0</v>
      </c>
      <c r="BL115" s="270">
        <f t="shared" si="1959"/>
        <v>0</v>
      </c>
      <c r="BM115" s="270">
        <f t="shared" si="1959"/>
        <v>0</v>
      </c>
      <c r="BN115" s="270">
        <f t="shared" si="1959"/>
        <v>0</v>
      </c>
      <c r="BO115" s="270">
        <f t="shared" si="1959"/>
        <v>0</v>
      </c>
      <c r="BP115" s="270">
        <f t="shared" si="1959"/>
        <v>0</v>
      </c>
      <c r="BQ115" s="270">
        <f t="shared" si="1959"/>
        <v>0</v>
      </c>
      <c r="BR115" s="270">
        <f t="shared" si="1959"/>
        <v>0</v>
      </c>
      <c r="BS115" s="270">
        <f t="shared" si="1959"/>
        <v>0</v>
      </c>
      <c r="BT115" s="270">
        <f t="shared" si="1959"/>
        <v>0</v>
      </c>
      <c r="BU115" s="270">
        <f t="shared" si="1959"/>
        <v>0</v>
      </c>
      <c r="BV115" s="270">
        <f t="shared" si="1959"/>
        <v>0</v>
      </c>
      <c r="BW115" s="270">
        <f t="shared" si="1959"/>
        <v>0</v>
      </c>
      <c r="BX115" s="270">
        <f t="shared" si="1959"/>
        <v>0</v>
      </c>
      <c r="BY115" s="270">
        <f t="shared" si="1959"/>
        <v>0</v>
      </c>
      <c r="BZ115" s="270">
        <f t="shared" si="1959"/>
        <v>0</v>
      </c>
      <c r="CA115" s="270">
        <f t="shared" si="1959"/>
        <v>0</v>
      </c>
      <c r="CB115" s="270">
        <f t="shared" si="1959"/>
        <v>0</v>
      </c>
      <c r="CC115" s="270">
        <f t="shared" si="1959"/>
        <v>0</v>
      </c>
      <c r="CD115" s="270">
        <f t="shared" si="1959"/>
        <v>0</v>
      </c>
      <c r="CE115" s="270">
        <f t="shared" si="1959"/>
        <v>0</v>
      </c>
      <c r="CF115" s="270">
        <f t="shared" si="1959"/>
        <v>0</v>
      </c>
      <c r="CG115" s="270">
        <f t="shared" si="1959"/>
        <v>0</v>
      </c>
      <c r="CH115" s="270">
        <f t="shared" si="1959"/>
        <v>0</v>
      </c>
      <c r="CI115" s="270">
        <f t="shared" ref="CI115:ED115" si="1960">SUMIF($F120:$F167,$F115,CI120:CI167)</f>
        <v>0</v>
      </c>
      <c r="CJ115" s="270">
        <f t="shared" si="1960"/>
        <v>0</v>
      </c>
      <c r="CK115" s="270">
        <f t="shared" si="1960"/>
        <v>0</v>
      </c>
      <c r="CL115" s="270">
        <f t="shared" si="1960"/>
        <v>0</v>
      </c>
      <c r="CM115" s="270">
        <f t="shared" si="1960"/>
        <v>0</v>
      </c>
      <c r="CN115" s="270">
        <f t="shared" si="1960"/>
        <v>0</v>
      </c>
      <c r="CO115" s="270">
        <f t="shared" si="1960"/>
        <v>0</v>
      </c>
      <c r="CP115" s="270">
        <f t="shared" si="1960"/>
        <v>0</v>
      </c>
      <c r="CQ115" s="270">
        <f t="shared" si="1960"/>
        <v>0</v>
      </c>
      <c r="CR115" s="270">
        <f t="shared" si="1960"/>
        <v>0</v>
      </c>
      <c r="CS115" s="270">
        <f t="shared" si="1960"/>
        <v>0</v>
      </c>
      <c r="CT115" s="270">
        <f t="shared" si="1960"/>
        <v>0</v>
      </c>
      <c r="CU115" s="270">
        <f t="shared" si="1960"/>
        <v>0</v>
      </c>
      <c r="CV115" s="270">
        <f t="shared" si="1960"/>
        <v>0</v>
      </c>
      <c r="CW115" s="270">
        <f t="shared" si="1960"/>
        <v>0</v>
      </c>
      <c r="CX115" s="270">
        <f t="shared" si="1960"/>
        <v>0</v>
      </c>
      <c r="CY115" s="270">
        <f t="shared" si="1960"/>
        <v>0</v>
      </c>
      <c r="CZ115" s="270">
        <f t="shared" si="1960"/>
        <v>0</v>
      </c>
      <c r="DA115" s="270">
        <f t="shared" si="1960"/>
        <v>0</v>
      </c>
      <c r="DB115" s="270">
        <f t="shared" si="1960"/>
        <v>0</v>
      </c>
      <c r="DC115" s="270">
        <f t="shared" si="1960"/>
        <v>0</v>
      </c>
      <c r="DD115" s="270">
        <f t="shared" si="1960"/>
        <v>0</v>
      </c>
      <c r="DE115" s="270">
        <f t="shared" si="1960"/>
        <v>0</v>
      </c>
      <c r="DF115" s="270">
        <f t="shared" si="1960"/>
        <v>0</v>
      </c>
      <c r="DG115" s="270">
        <f t="shared" si="1960"/>
        <v>0</v>
      </c>
      <c r="DH115" s="270">
        <f t="shared" si="1960"/>
        <v>0</v>
      </c>
      <c r="DI115" s="270">
        <f t="shared" si="1960"/>
        <v>0</v>
      </c>
      <c r="DJ115" s="270">
        <f t="shared" si="1960"/>
        <v>0</v>
      </c>
      <c r="DK115" s="270">
        <f t="shared" si="1960"/>
        <v>0</v>
      </c>
      <c r="DL115" s="270">
        <f t="shared" si="1960"/>
        <v>0</v>
      </c>
      <c r="DM115" s="270">
        <f t="shared" si="1960"/>
        <v>0</v>
      </c>
      <c r="DN115" s="270">
        <f t="shared" si="1960"/>
        <v>0</v>
      </c>
      <c r="DO115" s="270">
        <f t="shared" si="1960"/>
        <v>0</v>
      </c>
      <c r="DP115" s="270">
        <f t="shared" si="1960"/>
        <v>0</v>
      </c>
      <c r="DQ115" s="270">
        <f t="shared" si="1960"/>
        <v>0</v>
      </c>
      <c r="DR115" s="270">
        <f t="shared" si="1960"/>
        <v>0</v>
      </c>
      <c r="DS115" s="270">
        <f t="shared" si="1960"/>
        <v>0</v>
      </c>
      <c r="DT115" s="270">
        <f t="shared" si="1960"/>
        <v>0</v>
      </c>
      <c r="DU115" s="270">
        <f t="shared" si="1960"/>
        <v>0</v>
      </c>
      <c r="DV115" s="270">
        <f t="shared" si="1960"/>
        <v>0</v>
      </c>
      <c r="DW115" s="270">
        <f t="shared" si="1960"/>
        <v>0</v>
      </c>
      <c r="DX115" s="270">
        <f t="shared" si="1960"/>
        <v>0</v>
      </c>
      <c r="DY115" s="270">
        <f t="shared" si="1960"/>
        <v>0</v>
      </c>
      <c r="DZ115" s="270">
        <f t="shared" si="1960"/>
        <v>0</v>
      </c>
      <c r="EA115" s="270">
        <f t="shared" si="1960"/>
        <v>0</v>
      </c>
      <c r="EB115" s="270">
        <f t="shared" si="1960"/>
        <v>0</v>
      </c>
      <c r="EC115" s="270">
        <f t="shared" si="1960"/>
        <v>0</v>
      </c>
      <c r="ED115" s="272">
        <f t="shared" si="1960"/>
        <v>0</v>
      </c>
    </row>
    <row r="116" spans="2:134" ht="16.05" customHeight="1" x14ac:dyDescent="0.25">
      <c r="B116" s="1073" t="str">
        <f t="shared" si="1956"/>
        <v>3期</v>
      </c>
      <c r="C116" s="249" t="s">
        <v>174</v>
      </c>
      <c r="D116" s="249"/>
      <c r="E116" s="249"/>
      <c r="F116" s="244" t="s">
        <v>347</v>
      </c>
      <c r="G116" s="249" t="s">
        <v>353</v>
      </c>
      <c r="H116" s="274">
        <f>SUMIF($F120:$F167,$F116,H120:H167)</f>
        <v>0</v>
      </c>
      <c r="I116" s="274">
        <f t="shared" si="1957"/>
        <v>0</v>
      </c>
      <c r="J116" s="274">
        <f>SUM(V116:ED116)</f>
        <v>0</v>
      </c>
      <c r="K116" s="456">
        <f ca="1">SUMIF($F120:$F167,$F116,K120:K167)</f>
        <v>0</v>
      </c>
      <c r="L116" s="275">
        <f t="shared" ref="L116:L117" si="1961">SUMIF($V$1:$ED$1,L$3,$V116:$ED116)</f>
        <v>0</v>
      </c>
      <c r="M116" s="274">
        <f t="shared" si="1958"/>
        <v>0</v>
      </c>
      <c r="N116" s="274">
        <f t="shared" si="1958"/>
        <v>0</v>
      </c>
      <c r="O116" s="274">
        <f t="shared" si="1958"/>
        <v>0</v>
      </c>
      <c r="P116" s="274">
        <f t="shared" si="1958"/>
        <v>0</v>
      </c>
      <c r="Q116" s="274">
        <f t="shared" si="1958"/>
        <v>0</v>
      </c>
      <c r="R116" s="274">
        <f t="shared" si="1958"/>
        <v>0</v>
      </c>
      <c r="S116" s="274">
        <f t="shared" si="1958"/>
        <v>0</v>
      </c>
      <c r="T116" s="274">
        <f t="shared" si="1958"/>
        <v>0</v>
      </c>
      <c r="U116" s="276">
        <f t="shared" si="1958"/>
        <v>0</v>
      </c>
      <c r="V116" s="277">
        <f>SUMIF($F120:$F167,$F116,V120:V167)</f>
        <v>0</v>
      </c>
      <c r="W116" s="274">
        <f t="shared" ref="W116:CH116" si="1962">SUMIF($F120:$F167,$F116,W120:W167)</f>
        <v>0</v>
      </c>
      <c r="X116" s="274">
        <f t="shared" si="1962"/>
        <v>0</v>
      </c>
      <c r="Y116" s="274">
        <f t="shared" si="1962"/>
        <v>0</v>
      </c>
      <c r="Z116" s="274">
        <f t="shared" si="1962"/>
        <v>0</v>
      </c>
      <c r="AA116" s="274">
        <f t="shared" si="1962"/>
        <v>0</v>
      </c>
      <c r="AB116" s="274">
        <f t="shared" si="1962"/>
        <v>0</v>
      </c>
      <c r="AC116" s="274">
        <f t="shared" si="1962"/>
        <v>0</v>
      </c>
      <c r="AD116" s="274">
        <f t="shared" si="1962"/>
        <v>0</v>
      </c>
      <c r="AE116" s="274">
        <f t="shared" si="1962"/>
        <v>0</v>
      </c>
      <c r="AF116" s="274">
        <f t="shared" si="1962"/>
        <v>0</v>
      </c>
      <c r="AG116" s="274">
        <f t="shared" si="1962"/>
        <v>0</v>
      </c>
      <c r="AH116" s="274">
        <f t="shared" si="1962"/>
        <v>0</v>
      </c>
      <c r="AI116" s="274">
        <f t="shared" si="1962"/>
        <v>0</v>
      </c>
      <c r="AJ116" s="274">
        <f t="shared" si="1962"/>
        <v>0</v>
      </c>
      <c r="AK116" s="274">
        <f t="shared" si="1962"/>
        <v>0</v>
      </c>
      <c r="AL116" s="274">
        <f t="shared" si="1962"/>
        <v>0</v>
      </c>
      <c r="AM116" s="274">
        <f t="shared" si="1962"/>
        <v>0</v>
      </c>
      <c r="AN116" s="274">
        <f t="shared" si="1962"/>
        <v>0</v>
      </c>
      <c r="AO116" s="274">
        <f t="shared" si="1962"/>
        <v>0</v>
      </c>
      <c r="AP116" s="274">
        <f t="shared" si="1962"/>
        <v>0</v>
      </c>
      <c r="AQ116" s="274">
        <f t="shared" si="1962"/>
        <v>0</v>
      </c>
      <c r="AR116" s="274">
        <f t="shared" si="1962"/>
        <v>0</v>
      </c>
      <c r="AS116" s="274">
        <f t="shared" si="1962"/>
        <v>0</v>
      </c>
      <c r="AT116" s="274">
        <f t="shared" si="1962"/>
        <v>0</v>
      </c>
      <c r="AU116" s="274">
        <f t="shared" si="1962"/>
        <v>0</v>
      </c>
      <c r="AV116" s="274">
        <f t="shared" si="1962"/>
        <v>0</v>
      </c>
      <c r="AW116" s="274">
        <f t="shared" si="1962"/>
        <v>0</v>
      </c>
      <c r="AX116" s="274">
        <f t="shared" si="1962"/>
        <v>0</v>
      </c>
      <c r="AY116" s="274">
        <f t="shared" si="1962"/>
        <v>0</v>
      </c>
      <c r="AZ116" s="274">
        <f t="shared" si="1962"/>
        <v>0</v>
      </c>
      <c r="BA116" s="274">
        <f t="shared" si="1962"/>
        <v>0</v>
      </c>
      <c r="BB116" s="274">
        <f t="shared" si="1962"/>
        <v>0</v>
      </c>
      <c r="BC116" s="274">
        <f t="shared" si="1962"/>
        <v>0</v>
      </c>
      <c r="BD116" s="274">
        <f t="shared" si="1962"/>
        <v>0</v>
      </c>
      <c r="BE116" s="274">
        <f t="shared" si="1962"/>
        <v>0</v>
      </c>
      <c r="BF116" s="274">
        <f t="shared" si="1962"/>
        <v>0</v>
      </c>
      <c r="BG116" s="274">
        <f t="shared" si="1962"/>
        <v>0</v>
      </c>
      <c r="BH116" s="274">
        <f t="shared" si="1962"/>
        <v>0</v>
      </c>
      <c r="BI116" s="274">
        <f t="shared" si="1962"/>
        <v>0</v>
      </c>
      <c r="BJ116" s="274">
        <f t="shared" si="1962"/>
        <v>0</v>
      </c>
      <c r="BK116" s="274">
        <f t="shared" si="1962"/>
        <v>0</v>
      </c>
      <c r="BL116" s="274">
        <f t="shared" si="1962"/>
        <v>0</v>
      </c>
      <c r="BM116" s="274">
        <f t="shared" si="1962"/>
        <v>0</v>
      </c>
      <c r="BN116" s="274">
        <f t="shared" si="1962"/>
        <v>0</v>
      </c>
      <c r="BO116" s="274">
        <f t="shared" si="1962"/>
        <v>0</v>
      </c>
      <c r="BP116" s="274">
        <f t="shared" si="1962"/>
        <v>0</v>
      </c>
      <c r="BQ116" s="274">
        <f t="shared" si="1962"/>
        <v>0</v>
      </c>
      <c r="BR116" s="274">
        <f t="shared" si="1962"/>
        <v>0</v>
      </c>
      <c r="BS116" s="274">
        <f t="shared" si="1962"/>
        <v>0</v>
      </c>
      <c r="BT116" s="274">
        <f t="shared" si="1962"/>
        <v>0</v>
      </c>
      <c r="BU116" s="274">
        <f t="shared" si="1962"/>
        <v>0</v>
      </c>
      <c r="BV116" s="274">
        <f t="shared" si="1962"/>
        <v>0</v>
      </c>
      <c r="BW116" s="274">
        <f t="shared" si="1962"/>
        <v>0</v>
      </c>
      <c r="BX116" s="274">
        <f t="shared" si="1962"/>
        <v>0</v>
      </c>
      <c r="BY116" s="274">
        <f t="shared" si="1962"/>
        <v>0</v>
      </c>
      <c r="BZ116" s="274">
        <f t="shared" si="1962"/>
        <v>0</v>
      </c>
      <c r="CA116" s="274">
        <f t="shared" si="1962"/>
        <v>0</v>
      </c>
      <c r="CB116" s="274">
        <f t="shared" si="1962"/>
        <v>0</v>
      </c>
      <c r="CC116" s="274">
        <f t="shared" si="1962"/>
        <v>0</v>
      </c>
      <c r="CD116" s="274">
        <f t="shared" si="1962"/>
        <v>0</v>
      </c>
      <c r="CE116" s="274">
        <f t="shared" si="1962"/>
        <v>0</v>
      </c>
      <c r="CF116" s="274">
        <f t="shared" si="1962"/>
        <v>0</v>
      </c>
      <c r="CG116" s="274">
        <f t="shared" si="1962"/>
        <v>0</v>
      </c>
      <c r="CH116" s="274">
        <f t="shared" si="1962"/>
        <v>0</v>
      </c>
      <c r="CI116" s="274">
        <f t="shared" ref="CI116:ED116" si="1963">SUMIF($F120:$F167,$F116,CI120:CI167)</f>
        <v>0</v>
      </c>
      <c r="CJ116" s="274">
        <f t="shared" si="1963"/>
        <v>0</v>
      </c>
      <c r="CK116" s="274">
        <f t="shared" si="1963"/>
        <v>0</v>
      </c>
      <c r="CL116" s="274">
        <f t="shared" si="1963"/>
        <v>0</v>
      </c>
      <c r="CM116" s="274">
        <f t="shared" si="1963"/>
        <v>0</v>
      </c>
      <c r="CN116" s="274">
        <f t="shared" si="1963"/>
        <v>0</v>
      </c>
      <c r="CO116" s="274">
        <f t="shared" si="1963"/>
        <v>0</v>
      </c>
      <c r="CP116" s="274">
        <f t="shared" si="1963"/>
        <v>0</v>
      </c>
      <c r="CQ116" s="274">
        <f t="shared" si="1963"/>
        <v>0</v>
      </c>
      <c r="CR116" s="274">
        <f t="shared" si="1963"/>
        <v>0</v>
      </c>
      <c r="CS116" s="274">
        <f t="shared" si="1963"/>
        <v>0</v>
      </c>
      <c r="CT116" s="274">
        <f t="shared" si="1963"/>
        <v>0</v>
      </c>
      <c r="CU116" s="274">
        <f t="shared" si="1963"/>
        <v>0</v>
      </c>
      <c r="CV116" s="274">
        <f t="shared" si="1963"/>
        <v>0</v>
      </c>
      <c r="CW116" s="274">
        <f t="shared" si="1963"/>
        <v>0</v>
      </c>
      <c r="CX116" s="274">
        <f t="shared" si="1963"/>
        <v>0</v>
      </c>
      <c r="CY116" s="274">
        <f t="shared" si="1963"/>
        <v>0</v>
      </c>
      <c r="CZ116" s="274">
        <f t="shared" si="1963"/>
        <v>0</v>
      </c>
      <c r="DA116" s="274">
        <f t="shared" si="1963"/>
        <v>0</v>
      </c>
      <c r="DB116" s="274">
        <f t="shared" si="1963"/>
        <v>0</v>
      </c>
      <c r="DC116" s="274">
        <f t="shared" si="1963"/>
        <v>0</v>
      </c>
      <c r="DD116" s="274">
        <f t="shared" si="1963"/>
        <v>0</v>
      </c>
      <c r="DE116" s="274">
        <f t="shared" si="1963"/>
        <v>0</v>
      </c>
      <c r="DF116" s="274">
        <f t="shared" si="1963"/>
        <v>0</v>
      </c>
      <c r="DG116" s="274">
        <f t="shared" si="1963"/>
        <v>0</v>
      </c>
      <c r="DH116" s="274">
        <f t="shared" si="1963"/>
        <v>0</v>
      </c>
      <c r="DI116" s="274">
        <f t="shared" si="1963"/>
        <v>0</v>
      </c>
      <c r="DJ116" s="274">
        <f t="shared" si="1963"/>
        <v>0</v>
      </c>
      <c r="DK116" s="274">
        <f t="shared" si="1963"/>
        <v>0</v>
      </c>
      <c r="DL116" s="274">
        <f t="shared" si="1963"/>
        <v>0</v>
      </c>
      <c r="DM116" s="274">
        <f t="shared" si="1963"/>
        <v>0</v>
      </c>
      <c r="DN116" s="274">
        <f t="shared" si="1963"/>
        <v>0</v>
      </c>
      <c r="DO116" s="274">
        <f t="shared" si="1963"/>
        <v>0</v>
      </c>
      <c r="DP116" s="274">
        <f t="shared" si="1963"/>
        <v>0</v>
      </c>
      <c r="DQ116" s="274">
        <f t="shared" si="1963"/>
        <v>0</v>
      </c>
      <c r="DR116" s="274">
        <f t="shared" si="1963"/>
        <v>0</v>
      </c>
      <c r="DS116" s="274">
        <f t="shared" si="1963"/>
        <v>0</v>
      </c>
      <c r="DT116" s="274">
        <f t="shared" si="1963"/>
        <v>0</v>
      </c>
      <c r="DU116" s="274">
        <f t="shared" si="1963"/>
        <v>0</v>
      </c>
      <c r="DV116" s="274">
        <f t="shared" si="1963"/>
        <v>0</v>
      </c>
      <c r="DW116" s="274">
        <f t="shared" si="1963"/>
        <v>0</v>
      </c>
      <c r="DX116" s="274">
        <f t="shared" si="1963"/>
        <v>0</v>
      </c>
      <c r="DY116" s="274">
        <f t="shared" si="1963"/>
        <v>0</v>
      </c>
      <c r="DZ116" s="274">
        <f t="shared" si="1963"/>
        <v>0</v>
      </c>
      <c r="EA116" s="274">
        <f t="shared" si="1963"/>
        <v>0</v>
      </c>
      <c r="EB116" s="274">
        <f t="shared" si="1963"/>
        <v>0</v>
      </c>
      <c r="EC116" s="274">
        <f t="shared" si="1963"/>
        <v>0</v>
      </c>
      <c r="ED116" s="276">
        <f t="shared" si="1963"/>
        <v>0</v>
      </c>
    </row>
    <row r="117" spans="2:134" ht="16.05" customHeight="1" x14ac:dyDescent="0.25">
      <c r="B117" s="935" t="str">
        <f t="shared" si="1956"/>
        <v>3期</v>
      </c>
      <c r="C117" s="249" t="s">
        <v>174</v>
      </c>
      <c r="D117" s="249"/>
      <c r="E117" s="249"/>
      <c r="F117" s="244" t="s">
        <v>349</v>
      </c>
      <c r="G117" s="249" t="s">
        <v>353</v>
      </c>
      <c r="H117" s="274">
        <f>SUMIF($F120:$F167,$F117,H120:H167)</f>
        <v>0</v>
      </c>
      <c r="I117" s="274">
        <f t="shared" si="1957"/>
        <v>0</v>
      </c>
      <c r="J117" s="274">
        <f>SUM(V117:ED117)</f>
        <v>0</v>
      </c>
      <c r="K117" s="456">
        <f ca="1">SUMIF($F120:$F167,$F117,K120:K167)</f>
        <v>0</v>
      </c>
      <c r="L117" s="275">
        <f t="shared" si="1961"/>
        <v>0</v>
      </c>
      <c r="M117" s="274">
        <f t="shared" si="1958"/>
        <v>0</v>
      </c>
      <c r="N117" s="274">
        <f t="shared" si="1958"/>
        <v>0</v>
      </c>
      <c r="O117" s="274">
        <f t="shared" si="1958"/>
        <v>0</v>
      </c>
      <c r="P117" s="274">
        <f t="shared" si="1958"/>
        <v>0</v>
      </c>
      <c r="Q117" s="274">
        <f t="shared" si="1958"/>
        <v>0</v>
      </c>
      <c r="R117" s="274">
        <f t="shared" si="1958"/>
        <v>0</v>
      </c>
      <c r="S117" s="274">
        <f t="shared" si="1958"/>
        <v>0</v>
      </c>
      <c r="T117" s="274">
        <f t="shared" si="1958"/>
        <v>0</v>
      </c>
      <c r="U117" s="276">
        <f t="shared" si="1958"/>
        <v>0</v>
      </c>
      <c r="V117" s="277">
        <f>SUMIF($F120:$F167,$F117,V120:V167)</f>
        <v>0</v>
      </c>
      <c r="W117" s="274">
        <f t="shared" ref="W117:CH117" si="1964">SUMIF($F120:$F167,$F117,W120:W167)</f>
        <v>0</v>
      </c>
      <c r="X117" s="274">
        <f t="shared" si="1964"/>
        <v>0</v>
      </c>
      <c r="Y117" s="274">
        <f t="shared" si="1964"/>
        <v>0</v>
      </c>
      <c r="Z117" s="274">
        <f t="shared" si="1964"/>
        <v>0</v>
      </c>
      <c r="AA117" s="274">
        <f t="shared" si="1964"/>
        <v>0</v>
      </c>
      <c r="AB117" s="274">
        <f t="shared" si="1964"/>
        <v>0</v>
      </c>
      <c r="AC117" s="274">
        <f t="shared" si="1964"/>
        <v>0</v>
      </c>
      <c r="AD117" s="274">
        <f t="shared" si="1964"/>
        <v>0</v>
      </c>
      <c r="AE117" s="274">
        <f t="shared" si="1964"/>
        <v>0</v>
      </c>
      <c r="AF117" s="274">
        <f t="shared" si="1964"/>
        <v>0</v>
      </c>
      <c r="AG117" s="274">
        <f t="shared" si="1964"/>
        <v>0</v>
      </c>
      <c r="AH117" s="274">
        <f t="shared" si="1964"/>
        <v>0</v>
      </c>
      <c r="AI117" s="274">
        <f t="shared" si="1964"/>
        <v>0</v>
      </c>
      <c r="AJ117" s="274">
        <f t="shared" si="1964"/>
        <v>0</v>
      </c>
      <c r="AK117" s="274">
        <f t="shared" si="1964"/>
        <v>0</v>
      </c>
      <c r="AL117" s="274">
        <f t="shared" si="1964"/>
        <v>0</v>
      </c>
      <c r="AM117" s="274">
        <f t="shared" si="1964"/>
        <v>0</v>
      </c>
      <c r="AN117" s="274">
        <f t="shared" si="1964"/>
        <v>0</v>
      </c>
      <c r="AO117" s="274">
        <f t="shared" si="1964"/>
        <v>0</v>
      </c>
      <c r="AP117" s="274">
        <f t="shared" si="1964"/>
        <v>0</v>
      </c>
      <c r="AQ117" s="274">
        <f t="shared" si="1964"/>
        <v>0</v>
      </c>
      <c r="AR117" s="274">
        <f t="shared" si="1964"/>
        <v>0</v>
      </c>
      <c r="AS117" s="274">
        <f t="shared" si="1964"/>
        <v>0</v>
      </c>
      <c r="AT117" s="274">
        <f t="shared" si="1964"/>
        <v>0</v>
      </c>
      <c r="AU117" s="274">
        <f t="shared" si="1964"/>
        <v>0</v>
      </c>
      <c r="AV117" s="274">
        <f t="shared" si="1964"/>
        <v>0</v>
      </c>
      <c r="AW117" s="274">
        <f t="shared" si="1964"/>
        <v>0</v>
      </c>
      <c r="AX117" s="274">
        <f t="shared" si="1964"/>
        <v>0</v>
      </c>
      <c r="AY117" s="274">
        <f t="shared" si="1964"/>
        <v>0</v>
      </c>
      <c r="AZ117" s="274">
        <f t="shared" si="1964"/>
        <v>0</v>
      </c>
      <c r="BA117" s="274">
        <f t="shared" si="1964"/>
        <v>0</v>
      </c>
      <c r="BB117" s="274">
        <f t="shared" si="1964"/>
        <v>0</v>
      </c>
      <c r="BC117" s="274">
        <f t="shared" si="1964"/>
        <v>0</v>
      </c>
      <c r="BD117" s="274">
        <f t="shared" si="1964"/>
        <v>0</v>
      </c>
      <c r="BE117" s="274">
        <f t="shared" si="1964"/>
        <v>0</v>
      </c>
      <c r="BF117" s="274">
        <f t="shared" si="1964"/>
        <v>0</v>
      </c>
      <c r="BG117" s="274">
        <f t="shared" si="1964"/>
        <v>0</v>
      </c>
      <c r="BH117" s="274">
        <f t="shared" si="1964"/>
        <v>0</v>
      </c>
      <c r="BI117" s="274">
        <f t="shared" si="1964"/>
        <v>0</v>
      </c>
      <c r="BJ117" s="274">
        <f t="shared" si="1964"/>
        <v>0</v>
      </c>
      <c r="BK117" s="274">
        <f t="shared" si="1964"/>
        <v>0</v>
      </c>
      <c r="BL117" s="274">
        <f t="shared" si="1964"/>
        <v>0</v>
      </c>
      <c r="BM117" s="274">
        <f t="shared" si="1964"/>
        <v>0</v>
      </c>
      <c r="BN117" s="274">
        <f t="shared" si="1964"/>
        <v>0</v>
      </c>
      <c r="BO117" s="274">
        <f t="shared" si="1964"/>
        <v>0</v>
      </c>
      <c r="BP117" s="274">
        <f t="shared" si="1964"/>
        <v>0</v>
      </c>
      <c r="BQ117" s="274">
        <f t="shared" si="1964"/>
        <v>0</v>
      </c>
      <c r="BR117" s="274">
        <f t="shared" si="1964"/>
        <v>0</v>
      </c>
      <c r="BS117" s="274">
        <f t="shared" si="1964"/>
        <v>0</v>
      </c>
      <c r="BT117" s="274">
        <f t="shared" si="1964"/>
        <v>0</v>
      </c>
      <c r="BU117" s="274">
        <f t="shared" si="1964"/>
        <v>0</v>
      </c>
      <c r="BV117" s="274">
        <f t="shared" si="1964"/>
        <v>0</v>
      </c>
      <c r="BW117" s="274">
        <f t="shared" si="1964"/>
        <v>0</v>
      </c>
      <c r="BX117" s="274">
        <f t="shared" si="1964"/>
        <v>0</v>
      </c>
      <c r="BY117" s="274">
        <f t="shared" si="1964"/>
        <v>0</v>
      </c>
      <c r="BZ117" s="274">
        <f t="shared" si="1964"/>
        <v>0</v>
      </c>
      <c r="CA117" s="274">
        <f t="shared" si="1964"/>
        <v>0</v>
      </c>
      <c r="CB117" s="274">
        <f t="shared" si="1964"/>
        <v>0</v>
      </c>
      <c r="CC117" s="274">
        <f t="shared" si="1964"/>
        <v>0</v>
      </c>
      <c r="CD117" s="274">
        <f t="shared" si="1964"/>
        <v>0</v>
      </c>
      <c r="CE117" s="274">
        <f t="shared" si="1964"/>
        <v>0</v>
      </c>
      <c r="CF117" s="274">
        <f t="shared" si="1964"/>
        <v>0</v>
      </c>
      <c r="CG117" s="274">
        <f t="shared" si="1964"/>
        <v>0</v>
      </c>
      <c r="CH117" s="274">
        <f t="shared" si="1964"/>
        <v>0</v>
      </c>
      <c r="CI117" s="274">
        <f t="shared" ref="CI117:ED117" si="1965">SUMIF($F120:$F167,$F117,CI120:CI167)</f>
        <v>0</v>
      </c>
      <c r="CJ117" s="274">
        <f t="shared" si="1965"/>
        <v>0</v>
      </c>
      <c r="CK117" s="274">
        <f t="shared" si="1965"/>
        <v>0</v>
      </c>
      <c r="CL117" s="274">
        <f t="shared" si="1965"/>
        <v>0</v>
      </c>
      <c r="CM117" s="274">
        <f t="shared" si="1965"/>
        <v>0</v>
      </c>
      <c r="CN117" s="274">
        <f t="shared" si="1965"/>
        <v>0</v>
      </c>
      <c r="CO117" s="274">
        <f t="shared" si="1965"/>
        <v>0</v>
      </c>
      <c r="CP117" s="274">
        <f t="shared" si="1965"/>
        <v>0</v>
      </c>
      <c r="CQ117" s="274">
        <f t="shared" si="1965"/>
        <v>0</v>
      </c>
      <c r="CR117" s="274">
        <f t="shared" si="1965"/>
        <v>0</v>
      </c>
      <c r="CS117" s="274">
        <f t="shared" si="1965"/>
        <v>0</v>
      </c>
      <c r="CT117" s="274">
        <f t="shared" si="1965"/>
        <v>0</v>
      </c>
      <c r="CU117" s="274">
        <f t="shared" si="1965"/>
        <v>0</v>
      </c>
      <c r="CV117" s="274">
        <f t="shared" si="1965"/>
        <v>0</v>
      </c>
      <c r="CW117" s="274">
        <f t="shared" si="1965"/>
        <v>0</v>
      </c>
      <c r="CX117" s="274">
        <f t="shared" si="1965"/>
        <v>0</v>
      </c>
      <c r="CY117" s="274">
        <f t="shared" si="1965"/>
        <v>0</v>
      </c>
      <c r="CZ117" s="274">
        <f t="shared" si="1965"/>
        <v>0</v>
      </c>
      <c r="DA117" s="274">
        <f t="shared" si="1965"/>
        <v>0</v>
      </c>
      <c r="DB117" s="274">
        <f t="shared" si="1965"/>
        <v>0</v>
      </c>
      <c r="DC117" s="274">
        <f t="shared" si="1965"/>
        <v>0</v>
      </c>
      <c r="DD117" s="274">
        <f t="shared" si="1965"/>
        <v>0</v>
      </c>
      <c r="DE117" s="274">
        <f t="shared" si="1965"/>
        <v>0</v>
      </c>
      <c r="DF117" s="274">
        <f t="shared" si="1965"/>
        <v>0</v>
      </c>
      <c r="DG117" s="274">
        <f t="shared" si="1965"/>
        <v>0</v>
      </c>
      <c r="DH117" s="274">
        <f t="shared" si="1965"/>
        <v>0</v>
      </c>
      <c r="DI117" s="274">
        <f t="shared" si="1965"/>
        <v>0</v>
      </c>
      <c r="DJ117" s="274">
        <f t="shared" si="1965"/>
        <v>0</v>
      </c>
      <c r="DK117" s="274">
        <f t="shared" si="1965"/>
        <v>0</v>
      </c>
      <c r="DL117" s="274">
        <f t="shared" si="1965"/>
        <v>0</v>
      </c>
      <c r="DM117" s="274">
        <f t="shared" si="1965"/>
        <v>0</v>
      </c>
      <c r="DN117" s="274">
        <f t="shared" si="1965"/>
        <v>0</v>
      </c>
      <c r="DO117" s="274">
        <f t="shared" si="1965"/>
        <v>0</v>
      </c>
      <c r="DP117" s="274">
        <f t="shared" si="1965"/>
        <v>0</v>
      </c>
      <c r="DQ117" s="274">
        <f t="shared" si="1965"/>
        <v>0</v>
      </c>
      <c r="DR117" s="274">
        <f t="shared" si="1965"/>
        <v>0</v>
      </c>
      <c r="DS117" s="274">
        <f t="shared" si="1965"/>
        <v>0</v>
      </c>
      <c r="DT117" s="274">
        <f t="shared" si="1965"/>
        <v>0</v>
      </c>
      <c r="DU117" s="274">
        <f t="shared" si="1965"/>
        <v>0</v>
      </c>
      <c r="DV117" s="274">
        <f t="shared" si="1965"/>
        <v>0</v>
      </c>
      <c r="DW117" s="274">
        <f t="shared" si="1965"/>
        <v>0</v>
      </c>
      <c r="DX117" s="274">
        <f t="shared" si="1965"/>
        <v>0</v>
      </c>
      <c r="DY117" s="274">
        <f t="shared" si="1965"/>
        <v>0</v>
      </c>
      <c r="DZ117" s="274">
        <f t="shared" si="1965"/>
        <v>0</v>
      </c>
      <c r="EA117" s="274">
        <f t="shared" si="1965"/>
        <v>0</v>
      </c>
      <c r="EB117" s="274">
        <f t="shared" si="1965"/>
        <v>0</v>
      </c>
      <c r="EC117" s="274">
        <f t="shared" si="1965"/>
        <v>0</v>
      </c>
      <c r="ED117" s="276">
        <f t="shared" si="1965"/>
        <v>0</v>
      </c>
    </row>
    <row r="118" spans="2:134" ht="16.05" customHeight="1" x14ac:dyDescent="0.25">
      <c r="B118" s="1073" t="str">
        <f t="shared" si="1956"/>
        <v>3期</v>
      </c>
      <c r="C118" s="249" t="s">
        <v>174</v>
      </c>
      <c r="D118" s="249"/>
      <c r="E118" s="249"/>
      <c r="F118" s="244" t="s">
        <v>350</v>
      </c>
      <c r="G118" s="249" t="s">
        <v>355</v>
      </c>
      <c r="H118" s="299"/>
      <c r="I118" s="299"/>
      <c r="J118" s="448" t="s">
        <v>391</v>
      </c>
      <c r="K118" s="457">
        <f ca="1">IFERROR(K116/J116,0)</f>
        <v>0</v>
      </c>
      <c r="L118" s="300">
        <f>IFERROR(SUM($L116:L116)/$J116,0)</f>
        <v>0</v>
      </c>
      <c r="M118" s="299">
        <f>IFERROR(SUM($L116:M116)/$J116,0)</f>
        <v>0</v>
      </c>
      <c r="N118" s="299">
        <f>IFERROR(SUM($L116:N116)/$J116,0)</f>
        <v>0</v>
      </c>
      <c r="O118" s="299">
        <f>IFERROR(SUM($L116:O116)/$J116,0)</f>
        <v>0</v>
      </c>
      <c r="P118" s="299">
        <f>IFERROR(SUM($L116:P116)/$J116,0)</f>
        <v>0</v>
      </c>
      <c r="Q118" s="299">
        <f>IFERROR(SUM($L116:Q116)/$J116,0)</f>
        <v>0</v>
      </c>
      <c r="R118" s="299">
        <f>IFERROR(SUM($L116:R116)/$J116,0)</f>
        <v>0</v>
      </c>
      <c r="S118" s="299">
        <f>IFERROR(SUM($L116:S116)/$J116,0)</f>
        <v>0</v>
      </c>
      <c r="T118" s="299">
        <f>IFERROR(SUM($L116:T116)/$J116,0)</f>
        <v>0</v>
      </c>
      <c r="U118" s="301">
        <f>IFERROR(SUM($L116:U116)/$J116,0)</f>
        <v>0</v>
      </c>
      <c r="V118" s="302">
        <f>IFERROR(SUM($V116:V116)/$J116,0)</f>
        <v>0</v>
      </c>
      <c r="W118" s="299">
        <f>IFERROR(SUM($V116:W116)/$J116,0)</f>
        <v>0</v>
      </c>
      <c r="X118" s="299">
        <f>IFERROR(SUM($V116:X116)/$J116,0)</f>
        <v>0</v>
      </c>
      <c r="Y118" s="299">
        <f>IFERROR(SUM($V116:Y116)/$J116,0)</f>
        <v>0</v>
      </c>
      <c r="Z118" s="299">
        <f>IFERROR(SUM($V116:Z116)/$J116,0)</f>
        <v>0</v>
      </c>
      <c r="AA118" s="299">
        <f>IFERROR(SUM($V116:AA116)/$J116,0)</f>
        <v>0</v>
      </c>
      <c r="AB118" s="299">
        <f>IFERROR(SUM($V116:AB116)/$J116,0)</f>
        <v>0</v>
      </c>
      <c r="AC118" s="299">
        <f>IFERROR(SUM($V116:AC116)/$J116,0)</f>
        <v>0</v>
      </c>
      <c r="AD118" s="299">
        <f>IFERROR(SUM($V116:AD116)/$J116,0)</f>
        <v>0</v>
      </c>
      <c r="AE118" s="299">
        <f>IFERROR(SUM($V116:AE116)/$J116,0)</f>
        <v>0</v>
      </c>
      <c r="AF118" s="299">
        <f>IFERROR(SUM($V116:AF116)/$J116,0)</f>
        <v>0</v>
      </c>
      <c r="AG118" s="299">
        <f>IFERROR(SUM($V116:AG116)/$J116,0)</f>
        <v>0</v>
      </c>
      <c r="AH118" s="299">
        <f>IFERROR(SUM($V116:AH116)/$J116,0)</f>
        <v>0</v>
      </c>
      <c r="AI118" s="299">
        <f>IFERROR(SUM($V116:AI116)/$J116,0)</f>
        <v>0</v>
      </c>
      <c r="AJ118" s="299">
        <f>IFERROR(SUM($V116:AJ116)/$J116,0)</f>
        <v>0</v>
      </c>
      <c r="AK118" s="299">
        <f>IFERROR(SUM($V116:AK116)/$J116,0)</f>
        <v>0</v>
      </c>
      <c r="AL118" s="299">
        <f>IFERROR(SUM($V116:AL116)/$J116,0)</f>
        <v>0</v>
      </c>
      <c r="AM118" s="299">
        <f>IFERROR(SUM($V116:AM116)/$J116,0)</f>
        <v>0</v>
      </c>
      <c r="AN118" s="299">
        <f>IFERROR(SUM($V116:AN116)/$J116,0)</f>
        <v>0</v>
      </c>
      <c r="AO118" s="299">
        <f>IFERROR(SUM($V116:AO116)/$J116,0)</f>
        <v>0</v>
      </c>
      <c r="AP118" s="299">
        <f>IFERROR(SUM($V116:AP116)/$J116,0)</f>
        <v>0</v>
      </c>
      <c r="AQ118" s="299">
        <f>IFERROR(SUM($V116:AQ116)/$J116,0)</f>
        <v>0</v>
      </c>
      <c r="AR118" s="299">
        <f>IFERROR(SUM($V116:AR116)/$J116,0)</f>
        <v>0</v>
      </c>
      <c r="AS118" s="299">
        <f>IFERROR(SUM($V116:AS116)/$J116,0)</f>
        <v>0</v>
      </c>
      <c r="AT118" s="299">
        <f>IFERROR(SUM($V116:AT116)/$J116,0)</f>
        <v>0</v>
      </c>
      <c r="AU118" s="299">
        <f>IFERROR(SUM($V116:AU116)/$J116,0)</f>
        <v>0</v>
      </c>
      <c r="AV118" s="299">
        <f>IFERROR(SUM($V116:AV116)/$J116,0)</f>
        <v>0</v>
      </c>
      <c r="AW118" s="299">
        <f>IFERROR(SUM($V116:AW116)/$J116,0)</f>
        <v>0</v>
      </c>
      <c r="AX118" s="299">
        <f>IFERROR(SUM($V116:AX116)/$J116,0)</f>
        <v>0</v>
      </c>
      <c r="AY118" s="299">
        <f>IFERROR(SUM($V116:AY116)/$J116,0)</f>
        <v>0</v>
      </c>
      <c r="AZ118" s="299">
        <f>IFERROR(SUM($V116:AZ116)/$J116,0)</f>
        <v>0</v>
      </c>
      <c r="BA118" s="299">
        <f>IFERROR(SUM($V116:BA116)/$J116,0)</f>
        <v>0</v>
      </c>
      <c r="BB118" s="299">
        <f>IFERROR(SUM($V116:BB116)/$J116,0)</f>
        <v>0</v>
      </c>
      <c r="BC118" s="299">
        <f>IFERROR(SUM($V116:BC116)/$J116,0)</f>
        <v>0</v>
      </c>
      <c r="BD118" s="299">
        <f>IFERROR(SUM($V116:BD116)/$J116,0)</f>
        <v>0</v>
      </c>
      <c r="BE118" s="299">
        <f>IFERROR(SUM($V116:BE116)/$J116,0)</f>
        <v>0</v>
      </c>
      <c r="BF118" s="299">
        <f>IFERROR(SUM($V116:BF116)/$J116,0)</f>
        <v>0</v>
      </c>
      <c r="BG118" s="299">
        <f>IFERROR(SUM($V116:BG116)/$J116,0)</f>
        <v>0</v>
      </c>
      <c r="BH118" s="299">
        <f>IFERROR(SUM($V116:BH116)/$J116,0)</f>
        <v>0</v>
      </c>
      <c r="BI118" s="299">
        <f>IFERROR(SUM($V116:BI116)/$J116,0)</f>
        <v>0</v>
      </c>
      <c r="BJ118" s="299">
        <f>IFERROR(SUM($V116:BJ116)/$J116,0)</f>
        <v>0</v>
      </c>
      <c r="BK118" s="299">
        <f>IFERROR(SUM($V116:BK116)/$J116,0)</f>
        <v>0</v>
      </c>
      <c r="BL118" s="299">
        <f>IFERROR(SUM($V116:BL116)/$J116,0)</f>
        <v>0</v>
      </c>
      <c r="BM118" s="299">
        <f>IFERROR(SUM($V116:BM116)/$J116,0)</f>
        <v>0</v>
      </c>
      <c r="BN118" s="299">
        <f>IFERROR(SUM($V116:BN116)/$J116,0)</f>
        <v>0</v>
      </c>
      <c r="BO118" s="299">
        <f>IFERROR(SUM($V116:BO116)/$J116,0)</f>
        <v>0</v>
      </c>
      <c r="BP118" s="299">
        <f>IFERROR(SUM($V116:BP116)/$J116,0)</f>
        <v>0</v>
      </c>
      <c r="BQ118" s="299">
        <f>IFERROR(SUM($V116:BQ116)/$J116,0)</f>
        <v>0</v>
      </c>
      <c r="BR118" s="299">
        <f>IFERROR(SUM($V116:BR116)/$J116,0)</f>
        <v>0</v>
      </c>
      <c r="BS118" s="299">
        <f>IFERROR(SUM($V116:BS116)/$J116,0)</f>
        <v>0</v>
      </c>
      <c r="BT118" s="299">
        <f>IFERROR(SUM($V116:BT116)/$J116,0)</f>
        <v>0</v>
      </c>
      <c r="BU118" s="299">
        <f>IFERROR(SUM($V116:BU116)/$J116,0)</f>
        <v>0</v>
      </c>
      <c r="BV118" s="299">
        <f>IFERROR(SUM($V116:BV116)/$J116,0)</f>
        <v>0</v>
      </c>
      <c r="BW118" s="299">
        <f>IFERROR(SUM($V116:BW116)/$J116,0)</f>
        <v>0</v>
      </c>
      <c r="BX118" s="299">
        <f>IFERROR(SUM($V116:BX116)/$J116,0)</f>
        <v>0</v>
      </c>
      <c r="BY118" s="299">
        <f>IFERROR(SUM($V116:BY116)/$J116,0)</f>
        <v>0</v>
      </c>
      <c r="BZ118" s="299">
        <f>IFERROR(SUM($V116:BZ116)/$J116,0)</f>
        <v>0</v>
      </c>
      <c r="CA118" s="299">
        <f>IFERROR(SUM($V116:CA116)/$J116,0)</f>
        <v>0</v>
      </c>
      <c r="CB118" s="299">
        <f>IFERROR(SUM($V116:CB116)/$J116,0)</f>
        <v>0</v>
      </c>
      <c r="CC118" s="299">
        <f>IFERROR(SUM($V116:CC116)/$J116,0)</f>
        <v>0</v>
      </c>
      <c r="CD118" s="299">
        <f>IFERROR(SUM($V116:CD116)/$J116,0)</f>
        <v>0</v>
      </c>
      <c r="CE118" s="299">
        <f>IFERROR(SUM($V116:CE116)/$J116,0)</f>
        <v>0</v>
      </c>
      <c r="CF118" s="299">
        <f>IFERROR(SUM($V116:CF116)/$J116,0)</f>
        <v>0</v>
      </c>
      <c r="CG118" s="299">
        <f>IFERROR(SUM($V116:CG116)/$J116,0)</f>
        <v>0</v>
      </c>
      <c r="CH118" s="299">
        <f>IFERROR(SUM($V116:CH116)/$J116,0)</f>
        <v>0</v>
      </c>
      <c r="CI118" s="299">
        <f>IFERROR(SUM($V116:CI116)/$J116,0)</f>
        <v>0</v>
      </c>
      <c r="CJ118" s="299">
        <f>IFERROR(SUM($V116:CJ116)/$J116,0)</f>
        <v>0</v>
      </c>
      <c r="CK118" s="299">
        <f>IFERROR(SUM($V116:CK116)/$J116,0)</f>
        <v>0</v>
      </c>
      <c r="CL118" s="299">
        <f>IFERROR(SUM($V116:CL116)/$J116,0)</f>
        <v>0</v>
      </c>
      <c r="CM118" s="299">
        <f>IFERROR(SUM($V116:CM116)/$J116,0)</f>
        <v>0</v>
      </c>
      <c r="CN118" s="299">
        <f>IFERROR(SUM($V116:CN116)/$J116,0)</f>
        <v>0</v>
      </c>
      <c r="CO118" s="299">
        <f>IFERROR(SUM($V116:CO116)/$J116,0)</f>
        <v>0</v>
      </c>
      <c r="CP118" s="299">
        <f>IFERROR(SUM($V116:CP116)/$J116,0)</f>
        <v>0</v>
      </c>
      <c r="CQ118" s="299">
        <f>IFERROR(SUM($V116:CQ116)/$J116,0)</f>
        <v>0</v>
      </c>
      <c r="CR118" s="299">
        <f>IFERROR(SUM($V116:CR116)/$J116,0)</f>
        <v>0</v>
      </c>
      <c r="CS118" s="299">
        <f>IFERROR(SUM($V116:CS116)/$J116,0)</f>
        <v>0</v>
      </c>
      <c r="CT118" s="299">
        <f>IFERROR(SUM($V116:CT116)/$J116,0)</f>
        <v>0</v>
      </c>
      <c r="CU118" s="299">
        <f>IFERROR(SUM($V116:CU116)/$J116,0)</f>
        <v>0</v>
      </c>
      <c r="CV118" s="299">
        <f>IFERROR(SUM($V116:CV116)/$J116,0)</f>
        <v>0</v>
      </c>
      <c r="CW118" s="299">
        <f>IFERROR(SUM($V116:CW116)/$J116,0)</f>
        <v>0</v>
      </c>
      <c r="CX118" s="299">
        <f>IFERROR(SUM($V116:CX116)/$J116,0)</f>
        <v>0</v>
      </c>
      <c r="CY118" s="299">
        <f>IFERROR(SUM($V116:CY116)/$J116,0)</f>
        <v>0</v>
      </c>
      <c r="CZ118" s="299">
        <f>IFERROR(SUM($V116:CZ116)/$J116,0)</f>
        <v>0</v>
      </c>
      <c r="DA118" s="299">
        <f>IFERROR(SUM($V116:DA116)/$J116,0)</f>
        <v>0</v>
      </c>
      <c r="DB118" s="299">
        <f>IFERROR(SUM($V116:DB116)/$J116,0)</f>
        <v>0</v>
      </c>
      <c r="DC118" s="299">
        <f>IFERROR(SUM($V116:DC116)/$J116,0)</f>
        <v>0</v>
      </c>
      <c r="DD118" s="299">
        <f>IFERROR(SUM($V116:DD116)/$J116,0)</f>
        <v>0</v>
      </c>
      <c r="DE118" s="299">
        <f>IFERROR(SUM($V116:DE116)/$J116,0)</f>
        <v>0</v>
      </c>
      <c r="DF118" s="299">
        <f>IFERROR(SUM($V116:DF116)/$J116,0)</f>
        <v>0</v>
      </c>
      <c r="DG118" s="299">
        <f>IFERROR(SUM($V116:DG116)/$J116,0)</f>
        <v>0</v>
      </c>
      <c r="DH118" s="299">
        <f>IFERROR(SUM($V116:DH116)/$J116,0)</f>
        <v>0</v>
      </c>
      <c r="DI118" s="299">
        <f>IFERROR(SUM($V116:DI116)/$J116,0)</f>
        <v>0</v>
      </c>
      <c r="DJ118" s="299">
        <f>IFERROR(SUM($V116:DJ116)/$J116,0)</f>
        <v>0</v>
      </c>
      <c r="DK118" s="299">
        <f>IFERROR(SUM($V116:DK116)/$J116,0)</f>
        <v>0</v>
      </c>
      <c r="DL118" s="299">
        <f>IFERROR(SUM($V116:DL116)/$J116,0)</f>
        <v>0</v>
      </c>
      <c r="DM118" s="299">
        <f>IFERROR(SUM($V116:DM116)/$J116,0)</f>
        <v>0</v>
      </c>
      <c r="DN118" s="299">
        <f>IFERROR(SUM($V116:DN116)/$J116,0)</f>
        <v>0</v>
      </c>
      <c r="DO118" s="299">
        <f>IFERROR(SUM($V116:DO116)/$J116,0)</f>
        <v>0</v>
      </c>
      <c r="DP118" s="299">
        <f>IFERROR(SUM($V116:DP116)/$J116,0)</f>
        <v>0</v>
      </c>
      <c r="DQ118" s="299">
        <f>IFERROR(SUM($V116:DQ116)/$J116,0)</f>
        <v>0</v>
      </c>
      <c r="DR118" s="299">
        <f>IFERROR(SUM($V116:DR116)/$J116,0)</f>
        <v>0</v>
      </c>
      <c r="DS118" s="299">
        <f>IFERROR(SUM($V116:DS116)/$J116,0)</f>
        <v>0</v>
      </c>
      <c r="DT118" s="299">
        <f>IFERROR(SUM($V116:DT116)/$J116,0)</f>
        <v>0</v>
      </c>
      <c r="DU118" s="299">
        <f>IFERROR(SUM($V116:DU116)/$J116,0)</f>
        <v>0</v>
      </c>
      <c r="DV118" s="299">
        <f>IFERROR(SUM($V116:DV116)/$J116,0)</f>
        <v>0</v>
      </c>
      <c r="DW118" s="299">
        <f>IFERROR(SUM($V116:DW116)/$J116,0)</f>
        <v>0</v>
      </c>
      <c r="DX118" s="299">
        <f>IFERROR(SUM($V116:DX116)/$J116,0)</f>
        <v>0</v>
      </c>
      <c r="DY118" s="299">
        <f>IFERROR(SUM($V116:DY116)/$J116,0)</f>
        <v>0</v>
      </c>
      <c r="DZ118" s="299">
        <f>IFERROR(SUM($V116:DZ116)/$J116,0)</f>
        <v>0</v>
      </c>
      <c r="EA118" s="299">
        <f>IFERROR(SUM($V116:EA116)/$J116,0)</f>
        <v>0</v>
      </c>
      <c r="EB118" s="299">
        <f>IFERROR(SUM($V116:EB116)/$J116,0)</f>
        <v>0</v>
      </c>
      <c r="EC118" s="299">
        <f>IFERROR(SUM($V116:EC116)/$J116,0)</f>
        <v>0</v>
      </c>
      <c r="ED118" s="301">
        <f>IFERROR(SUM($V116:ED116)/$J116,0)</f>
        <v>0</v>
      </c>
    </row>
    <row r="119" spans="2:134" ht="16.05" customHeight="1" thickBot="1" x14ac:dyDescent="0.3">
      <c r="B119" s="1074" t="str">
        <f t="shared" si="1956"/>
        <v>3期</v>
      </c>
      <c r="C119" s="250" t="s">
        <v>174</v>
      </c>
      <c r="D119" s="250"/>
      <c r="E119" s="250"/>
      <c r="F119" s="245" t="s">
        <v>351</v>
      </c>
      <c r="G119" s="250" t="s">
        <v>355</v>
      </c>
      <c r="H119" s="303"/>
      <c r="I119" s="303"/>
      <c r="J119" s="451" t="s">
        <v>391</v>
      </c>
      <c r="K119" s="458">
        <f ca="1">IFERROR(K117/K116,0)</f>
        <v>0</v>
      </c>
      <c r="L119" s="304">
        <f>IFERROR(SUM($L117:L117)/SUM($L116:L116),0)</f>
        <v>0</v>
      </c>
      <c r="M119" s="303">
        <f>IFERROR(SUM($L117:M117)/SUM($L116:M116),0)</f>
        <v>0</v>
      </c>
      <c r="N119" s="303">
        <f>IFERROR(SUM($L117:N117)/SUM($L116:N116),0)</f>
        <v>0</v>
      </c>
      <c r="O119" s="303">
        <f>IFERROR(SUM($L117:O117)/SUM($L116:O116),0)</f>
        <v>0</v>
      </c>
      <c r="P119" s="303">
        <f>IFERROR(SUM($L117:P117)/SUM($L116:P116),0)</f>
        <v>0</v>
      </c>
      <c r="Q119" s="303">
        <f>IFERROR(SUM($L117:Q117)/SUM($L116:Q116),0)</f>
        <v>0</v>
      </c>
      <c r="R119" s="303">
        <f>IFERROR(SUM($L117:R117)/SUM($L116:R116),0)</f>
        <v>0</v>
      </c>
      <c r="S119" s="303">
        <f>IFERROR(SUM($L117:S117)/SUM($L116:S116),0)</f>
        <v>0</v>
      </c>
      <c r="T119" s="303">
        <f>IFERROR(SUM($L117:T117)/SUM($L116:T116),0)</f>
        <v>0</v>
      </c>
      <c r="U119" s="305">
        <f>IFERROR(SUM($L117:U117)/SUM($L116:U116),0)</f>
        <v>0</v>
      </c>
      <c r="V119" s="306">
        <f>IFERROR(SUM($V117:V117)/SUM($V116:V116),0)</f>
        <v>0</v>
      </c>
      <c r="W119" s="303">
        <f>IFERROR(SUM($V117:W117)/SUM($V116:W116),0)</f>
        <v>0</v>
      </c>
      <c r="X119" s="303">
        <f>IFERROR(SUM($V117:X117)/SUM($V116:X116),0)</f>
        <v>0</v>
      </c>
      <c r="Y119" s="303">
        <f>IFERROR(SUM($V117:Y117)/SUM($V116:Y116),0)</f>
        <v>0</v>
      </c>
      <c r="Z119" s="303">
        <f>IFERROR(SUM($V117:Z117)/SUM($V116:Z116),0)</f>
        <v>0</v>
      </c>
      <c r="AA119" s="303">
        <f>IFERROR(SUM($V117:AA117)/SUM($V116:AA116),0)</f>
        <v>0</v>
      </c>
      <c r="AB119" s="303">
        <f>IFERROR(SUM($V117:AB117)/SUM($V116:AB116),0)</f>
        <v>0</v>
      </c>
      <c r="AC119" s="303">
        <f>IFERROR(SUM($V117:AC117)/SUM($V116:AC116),0)</f>
        <v>0</v>
      </c>
      <c r="AD119" s="303">
        <f>IFERROR(SUM($V117:AD117)/SUM($V116:AD116),0)</f>
        <v>0</v>
      </c>
      <c r="AE119" s="303">
        <f>IFERROR(SUM($V117:AE117)/SUM($V116:AE116),0)</f>
        <v>0</v>
      </c>
      <c r="AF119" s="303">
        <f>IFERROR(SUM($V117:AF117)/SUM($V116:AF116),0)</f>
        <v>0</v>
      </c>
      <c r="AG119" s="303">
        <f>IFERROR(SUM($V117:AG117)/SUM($V116:AG116),0)</f>
        <v>0</v>
      </c>
      <c r="AH119" s="303">
        <f>IFERROR(SUM($V117:AH117)/SUM($V116:AH116),0)</f>
        <v>0</v>
      </c>
      <c r="AI119" s="303">
        <f>IFERROR(SUM($V117:AI117)/SUM($V116:AI116),0)</f>
        <v>0</v>
      </c>
      <c r="AJ119" s="303">
        <f>IFERROR(SUM($V117:AJ117)/SUM($V116:AJ116),0)</f>
        <v>0</v>
      </c>
      <c r="AK119" s="303">
        <f>IFERROR(SUM($V117:AK117)/SUM($V116:AK116),0)</f>
        <v>0</v>
      </c>
      <c r="AL119" s="303">
        <f>IFERROR(SUM($V117:AL117)/SUM($V116:AL116),0)</f>
        <v>0</v>
      </c>
      <c r="AM119" s="303">
        <f>IFERROR(SUM($V117:AM117)/SUM($V116:AM116),0)</f>
        <v>0</v>
      </c>
      <c r="AN119" s="303">
        <f>IFERROR(SUM($V117:AN117)/SUM($V116:AN116),0)</f>
        <v>0</v>
      </c>
      <c r="AO119" s="303">
        <f>IFERROR(SUM($V117:AO117)/SUM($V116:AO116),0)</f>
        <v>0</v>
      </c>
      <c r="AP119" s="303">
        <f>IFERROR(SUM($V117:AP117)/SUM($V116:AP116),0)</f>
        <v>0</v>
      </c>
      <c r="AQ119" s="303">
        <f>IFERROR(SUM($V117:AQ117)/SUM($V116:AQ116),0)</f>
        <v>0</v>
      </c>
      <c r="AR119" s="303">
        <f>IFERROR(SUM($V117:AR117)/SUM($V116:AR116),0)</f>
        <v>0</v>
      </c>
      <c r="AS119" s="303">
        <f>IFERROR(SUM($V117:AS117)/SUM($V116:AS116),0)</f>
        <v>0</v>
      </c>
      <c r="AT119" s="303">
        <f>IFERROR(SUM($V117:AT117)/SUM($V116:AT116),0)</f>
        <v>0</v>
      </c>
      <c r="AU119" s="303">
        <f>IFERROR(SUM($V117:AU117)/SUM($V116:AU116),0)</f>
        <v>0</v>
      </c>
      <c r="AV119" s="303">
        <f>IFERROR(SUM($V117:AV117)/SUM($V116:AV116),0)</f>
        <v>0</v>
      </c>
      <c r="AW119" s="303">
        <f>IFERROR(SUM($V117:AW117)/SUM($V116:AW116),0)</f>
        <v>0</v>
      </c>
      <c r="AX119" s="303">
        <f>IFERROR(SUM($V117:AX117)/SUM($V116:AX116),0)</f>
        <v>0</v>
      </c>
      <c r="AY119" s="303">
        <f>IFERROR(SUM($V117:AY117)/SUM($V116:AY116),0)</f>
        <v>0</v>
      </c>
      <c r="AZ119" s="303">
        <f>IFERROR(SUM($V117:AZ117)/SUM($V116:AZ116),0)</f>
        <v>0</v>
      </c>
      <c r="BA119" s="303">
        <f>IFERROR(SUM($V117:BA117)/SUM($V116:BA116),0)</f>
        <v>0</v>
      </c>
      <c r="BB119" s="303">
        <f>IFERROR(SUM($V117:BB117)/SUM($V116:BB116),0)</f>
        <v>0</v>
      </c>
      <c r="BC119" s="303">
        <f>IFERROR(SUM($V117:BC117)/SUM($V116:BC116),0)</f>
        <v>0</v>
      </c>
      <c r="BD119" s="303">
        <f>IFERROR(SUM($V117:BD117)/SUM($V116:BD116),0)</f>
        <v>0</v>
      </c>
      <c r="BE119" s="303">
        <f>IFERROR(SUM($V117:BE117)/SUM($V116:BE116),0)</f>
        <v>0</v>
      </c>
      <c r="BF119" s="303">
        <f>IFERROR(SUM($V117:BF117)/SUM($V116:BF116),0)</f>
        <v>0</v>
      </c>
      <c r="BG119" s="303">
        <f>IFERROR(SUM($V117:BG117)/SUM($V116:BG116),0)</f>
        <v>0</v>
      </c>
      <c r="BH119" s="303">
        <f>IFERROR(SUM($V117:BH117)/SUM($V116:BH116),0)</f>
        <v>0</v>
      </c>
      <c r="BI119" s="303">
        <f>IFERROR(SUM($V117:BI117)/SUM($V116:BI116),0)</f>
        <v>0</v>
      </c>
      <c r="BJ119" s="303">
        <f>IFERROR(SUM($V117:BJ117)/SUM($V116:BJ116),0)</f>
        <v>0</v>
      </c>
      <c r="BK119" s="303">
        <f>IFERROR(SUM($V117:BK117)/SUM($V116:BK116),0)</f>
        <v>0</v>
      </c>
      <c r="BL119" s="303">
        <f>IFERROR(SUM($V117:BL117)/SUM($V116:BL116),0)</f>
        <v>0</v>
      </c>
      <c r="BM119" s="303">
        <f>IFERROR(SUM($V117:BM117)/SUM($V116:BM116),0)</f>
        <v>0</v>
      </c>
      <c r="BN119" s="303">
        <f>IFERROR(SUM($V117:BN117)/SUM($V116:BN116),0)</f>
        <v>0</v>
      </c>
      <c r="BO119" s="303">
        <f>IFERROR(SUM($V117:BO117)/SUM($V116:BO116),0)</f>
        <v>0</v>
      </c>
      <c r="BP119" s="303">
        <f>IFERROR(SUM($V117:BP117)/SUM($V116:BP116),0)</f>
        <v>0</v>
      </c>
      <c r="BQ119" s="303">
        <f>IFERROR(SUM($V117:BQ117)/SUM($V116:BQ116),0)</f>
        <v>0</v>
      </c>
      <c r="BR119" s="303">
        <f>IFERROR(SUM($V117:BR117)/SUM($V116:BR116),0)</f>
        <v>0</v>
      </c>
      <c r="BS119" s="303">
        <f>IFERROR(SUM($V117:BS117)/SUM($V116:BS116),0)</f>
        <v>0</v>
      </c>
      <c r="BT119" s="303">
        <f>IFERROR(SUM($V117:BT117)/SUM($V116:BT116),0)</f>
        <v>0</v>
      </c>
      <c r="BU119" s="303">
        <f>IFERROR(SUM($V117:BU117)/SUM($V116:BU116),0)</f>
        <v>0</v>
      </c>
      <c r="BV119" s="303">
        <f>IFERROR(SUM($V117:BV117)/SUM($V116:BV116),0)</f>
        <v>0</v>
      </c>
      <c r="BW119" s="303">
        <f>IFERROR(SUM($V117:BW117)/SUM($V116:BW116),0)</f>
        <v>0</v>
      </c>
      <c r="BX119" s="303">
        <f>IFERROR(SUM($V117:BX117)/SUM($V116:BX116),0)</f>
        <v>0</v>
      </c>
      <c r="BY119" s="303">
        <f>IFERROR(SUM($V117:BY117)/SUM($V116:BY116),0)</f>
        <v>0</v>
      </c>
      <c r="BZ119" s="303">
        <f>IFERROR(SUM($V117:BZ117)/SUM($V116:BZ116),0)</f>
        <v>0</v>
      </c>
      <c r="CA119" s="303">
        <f>IFERROR(SUM($V117:CA117)/SUM($V116:CA116),0)</f>
        <v>0</v>
      </c>
      <c r="CB119" s="303">
        <f>IFERROR(SUM($V117:CB117)/SUM($V116:CB116),0)</f>
        <v>0</v>
      </c>
      <c r="CC119" s="303">
        <f>IFERROR(SUM($V117:CC117)/SUM($V116:CC116),0)</f>
        <v>0</v>
      </c>
      <c r="CD119" s="303">
        <f>IFERROR(SUM($V117:CD117)/SUM($V116:CD116),0)</f>
        <v>0</v>
      </c>
      <c r="CE119" s="303">
        <f>IFERROR(SUM($V117:CE117)/SUM($V116:CE116),0)</f>
        <v>0</v>
      </c>
      <c r="CF119" s="303">
        <f>IFERROR(SUM($V117:CF117)/SUM($V116:CF116),0)</f>
        <v>0</v>
      </c>
      <c r="CG119" s="303">
        <f>IFERROR(SUM($V117:CG117)/SUM($V116:CG116),0)</f>
        <v>0</v>
      </c>
      <c r="CH119" s="303">
        <f>IFERROR(SUM($V117:CH117)/SUM($V116:CH116),0)</f>
        <v>0</v>
      </c>
      <c r="CI119" s="303">
        <f>IFERROR(SUM($V117:CI117)/SUM($V116:CI116),0)</f>
        <v>0</v>
      </c>
      <c r="CJ119" s="303">
        <f>IFERROR(SUM($V117:CJ117)/SUM($V116:CJ116),0)</f>
        <v>0</v>
      </c>
      <c r="CK119" s="303">
        <f>IFERROR(SUM($V117:CK117)/SUM($V116:CK116),0)</f>
        <v>0</v>
      </c>
      <c r="CL119" s="303">
        <f>IFERROR(SUM($V117:CL117)/SUM($V116:CL116),0)</f>
        <v>0</v>
      </c>
      <c r="CM119" s="303">
        <f>IFERROR(SUM($V117:CM117)/SUM($V116:CM116),0)</f>
        <v>0</v>
      </c>
      <c r="CN119" s="303">
        <f>IFERROR(SUM($V117:CN117)/SUM($V116:CN116),0)</f>
        <v>0</v>
      </c>
      <c r="CO119" s="303">
        <f>IFERROR(SUM($V117:CO117)/SUM($V116:CO116),0)</f>
        <v>0</v>
      </c>
      <c r="CP119" s="303">
        <f>IFERROR(SUM($V117:CP117)/SUM($V116:CP116),0)</f>
        <v>0</v>
      </c>
      <c r="CQ119" s="303">
        <f>IFERROR(SUM($V117:CQ117)/SUM($V116:CQ116),0)</f>
        <v>0</v>
      </c>
      <c r="CR119" s="303">
        <f>IFERROR(SUM($V117:CR117)/SUM($V116:CR116),0)</f>
        <v>0</v>
      </c>
      <c r="CS119" s="303">
        <f>IFERROR(SUM($V117:CS117)/SUM($V116:CS116),0)</f>
        <v>0</v>
      </c>
      <c r="CT119" s="303">
        <f>IFERROR(SUM($V117:CT117)/SUM($V116:CT116),0)</f>
        <v>0</v>
      </c>
      <c r="CU119" s="303">
        <f>IFERROR(SUM($V117:CU117)/SUM($V116:CU116),0)</f>
        <v>0</v>
      </c>
      <c r="CV119" s="303">
        <f>IFERROR(SUM($V117:CV117)/SUM($V116:CV116),0)</f>
        <v>0</v>
      </c>
      <c r="CW119" s="303">
        <f>IFERROR(SUM($V117:CW117)/SUM($V116:CW116),0)</f>
        <v>0</v>
      </c>
      <c r="CX119" s="303">
        <f>IFERROR(SUM($V117:CX117)/SUM($V116:CX116),0)</f>
        <v>0</v>
      </c>
      <c r="CY119" s="303">
        <f>IFERROR(SUM($V117:CY117)/SUM($V116:CY116),0)</f>
        <v>0</v>
      </c>
      <c r="CZ119" s="303">
        <f>IFERROR(SUM($V117:CZ117)/SUM($V116:CZ116),0)</f>
        <v>0</v>
      </c>
      <c r="DA119" s="303">
        <f>IFERROR(SUM($V117:DA117)/SUM($V116:DA116),0)</f>
        <v>0</v>
      </c>
      <c r="DB119" s="303">
        <f>IFERROR(SUM($V117:DB117)/SUM($V116:DB116),0)</f>
        <v>0</v>
      </c>
      <c r="DC119" s="303">
        <f>IFERROR(SUM($V117:DC117)/SUM($V116:DC116),0)</f>
        <v>0</v>
      </c>
      <c r="DD119" s="303">
        <f>IFERROR(SUM($V117:DD117)/SUM($V116:DD116),0)</f>
        <v>0</v>
      </c>
      <c r="DE119" s="303">
        <f>IFERROR(SUM($V117:DE117)/SUM($V116:DE116),0)</f>
        <v>0</v>
      </c>
      <c r="DF119" s="303">
        <f>IFERROR(SUM($V117:DF117)/SUM($V116:DF116),0)</f>
        <v>0</v>
      </c>
      <c r="DG119" s="303">
        <f>IFERROR(SUM($V117:DG117)/SUM($V116:DG116),0)</f>
        <v>0</v>
      </c>
      <c r="DH119" s="303">
        <f>IFERROR(SUM($V117:DH117)/SUM($V116:DH116),0)</f>
        <v>0</v>
      </c>
      <c r="DI119" s="303">
        <f>IFERROR(SUM($V117:DI117)/SUM($V116:DI116),0)</f>
        <v>0</v>
      </c>
      <c r="DJ119" s="303">
        <f>IFERROR(SUM($V117:DJ117)/SUM($V116:DJ116),0)</f>
        <v>0</v>
      </c>
      <c r="DK119" s="303">
        <f>IFERROR(SUM($V117:DK117)/SUM($V116:DK116),0)</f>
        <v>0</v>
      </c>
      <c r="DL119" s="303">
        <f>IFERROR(SUM($V117:DL117)/SUM($V116:DL116),0)</f>
        <v>0</v>
      </c>
      <c r="DM119" s="303">
        <f>IFERROR(SUM($V117:DM117)/SUM($V116:DM116),0)</f>
        <v>0</v>
      </c>
      <c r="DN119" s="303">
        <f>IFERROR(SUM($V117:DN117)/SUM($V116:DN116),0)</f>
        <v>0</v>
      </c>
      <c r="DO119" s="303">
        <f>IFERROR(SUM($V117:DO117)/SUM($V116:DO116),0)</f>
        <v>0</v>
      </c>
      <c r="DP119" s="303">
        <f>IFERROR(SUM($V117:DP117)/SUM($V116:DP116),0)</f>
        <v>0</v>
      </c>
      <c r="DQ119" s="303">
        <f>IFERROR(SUM($V117:DQ117)/SUM($V116:DQ116),0)</f>
        <v>0</v>
      </c>
      <c r="DR119" s="303">
        <f>IFERROR(SUM($V117:DR117)/SUM($V116:DR116),0)</f>
        <v>0</v>
      </c>
      <c r="DS119" s="303">
        <f>IFERROR(SUM($V117:DS117)/SUM($V116:DS116),0)</f>
        <v>0</v>
      </c>
      <c r="DT119" s="303">
        <f>IFERROR(SUM($V117:DT117)/SUM($V116:DT116),0)</f>
        <v>0</v>
      </c>
      <c r="DU119" s="303">
        <f>IFERROR(SUM($V117:DU117)/SUM($V116:DU116),0)</f>
        <v>0</v>
      </c>
      <c r="DV119" s="303">
        <f>IFERROR(SUM($V117:DV117)/SUM($V116:DV116),0)</f>
        <v>0</v>
      </c>
      <c r="DW119" s="303">
        <f>IFERROR(SUM($V117:DW117)/SUM($V116:DW116),0)</f>
        <v>0</v>
      </c>
      <c r="DX119" s="303">
        <f>IFERROR(SUM($V117:DX117)/SUM($V116:DX116),0)</f>
        <v>0</v>
      </c>
      <c r="DY119" s="303">
        <f>IFERROR(SUM($V117:DY117)/SUM($V116:DY116),0)</f>
        <v>0</v>
      </c>
      <c r="DZ119" s="303">
        <f>IFERROR(SUM($V117:DZ117)/SUM($V116:DZ116),0)</f>
        <v>0</v>
      </c>
      <c r="EA119" s="303">
        <f>IFERROR(SUM($V117:EA117)/SUM($V116:EA116),0)</f>
        <v>0</v>
      </c>
      <c r="EB119" s="303">
        <f>IFERROR(SUM($V117:EB117)/SUM($V116:EB116),0)</f>
        <v>0</v>
      </c>
      <c r="EC119" s="303">
        <f>IFERROR(SUM($V117:EC117)/SUM($V116:EC116),0)</f>
        <v>0</v>
      </c>
      <c r="ED119" s="305">
        <f>IFERROR(SUM($V117:ED117)/SUM($V116:ED116),0)</f>
        <v>0</v>
      </c>
    </row>
    <row r="120" spans="2:134" ht="16.05" customHeight="1" x14ac:dyDescent="0.25">
      <c r="B120" s="1042" t="str">
        <f>'B2-规划信息'!AM28</f>
        <v/>
      </c>
      <c r="C120" s="288" t="str">
        <f>IF($B120="","",$B$115)</f>
        <v/>
      </c>
      <c r="D120" s="288" t="str">
        <f>IF($B120="","",VLOOKUP($B120,'B2-规划信息'!$W$28:$Y$47,2,0))</f>
        <v/>
      </c>
      <c r="E120" s="288" t="str">
        <f>IF($B120="","",VLOOKUP($B120,'B2-规划信息'!$W$28:$Y$47,3,0))</f>
        <v/>
      </c>
      <c r="F120" s="239" t="str">
        <f>"签约"&amp;IF(D120="车位","个数","面积")</f>
        <v>签约面积</v>
      </c>
      <c r="G120" s="253" t="s">
        <v>352</v>
      </c>
      <c r="H120" s="991">
        <f>SUMIFS('B4-1销售回款【输入】'!L$4:L$123,'B4-1销售回款【输入】'!$C$4:$C$123,$C120,'B4-1销售回款【输入】'!$D$4:$D$123,$D120,'B4-1销售回款【输入】'!$E$4:$E$123,$E120,'B4-1销售回款【输入】'!$J$4:$J$123,$F120)</f>
        <v>0</v>
      </c>
      <c r="I120" s="278">
        <f>J120-H120</f>
        <v>0</v>
      </c>
      <c r="J120" s="984">
        <f>SUM(V120:ED120)</f>
        <v>0</v>
      </c>
      <c r="K120" s="459">
        <f ca="1">SUM(OFFSET(V120,,,1,MATCH('B1-基本信息'!$C$12,$V$3:$ED$3,1)))</f>
        <v>0</v>
      </c>
      <c r="L120" s="279">
        <f>SUMIF($V$1:$ED$1,L$3,$V120:$ED120)</f>
        <v>0</v>
      </c>
      <c r="M120" s="278">
        <f t="shared" ref="M120:U121" si="1966">SUMIF($V$1:$ED$1,M$3,$V120:$ED120)</f>
        <v>0</v>
      </c>
      <c r="N120" s="278">
        <f t="shared" si="1966"/>
        <v>0</v>
      </c>
      <c r="O120" s="278">
        <f t="shared" si="1966"/>
        <v>0</v>
      </c>
      <c r="P120" s="278">
        <f t="shared" si="1966"/>
        <v>0</v>
      </c>
      <c r="Q120" s="278">
        <f t="shared" si="1966"/>
        <v>0</v>
      </c>
      <c r="R120" s="278">
        <f t="shared" si="1966"/>
        <v>0</v>
      </c>
      <c r="S120" s="278">
        <f t="shared" si="1966"/>
        <v>0</v>
      </c>
      <c r="T120" s="278">
        <f t="shared" si="1966"/>
        <v>0</v>
      </c>
      <c r="U120" s="280">
        <f t="shared" si="1966"/>
        <v>0</v>
      </c>
      <c r="V120" s="281">
        <f>SUMIFS('B4-1销售回款【输入】'!Y$4:Y$123,'B4-1销售回款【输入】'!$C$4:$C$123,$C120,'B4-1销售回款【输入】'!$D$4:$D$123,$D120,'B4-1销售回款【输入】'!$E$4:$E$123,$E120,'B4-1销售回款【输入】'!$J$4:$J$123,$F120)</f>
        <v>0</v>
      </c>
      <c r="W120" s="278">
        <f>SUMIFS('B4-1销售回款【输入】'!Z$4:Z$123,'B4-1销售回款【输入】'!$C$4:$C$123,$C120,'B4-1销售回款【输入】'!$D$4:$D$123,$D120,'B4-1销售回款【输入】'!$E$4:$E$123,$E120,'B4-1销售回款【输入】'!$J$4:$J$123,$F120)</f>
        <v>0</v>
      </c>
      <c r="X120" s="278">
        <f>SUMIFS('B4-1销售回款【输入】'!AA$4:AA$123,'B4-1销售回款【输入】'!$C$4:$C$123,$C120,'B4-1销售回款【输入】'!$D$4:$D$123,$D120,'B4-1销售回款【输入】'!$E$4:$E$123,$E120,'B4-1销售回款【输入】'!$J$4:$J$123,$F120)</f>
        <v>0</v>
      </c>
      <c r="Y120" s="278">
        <f>SUMIFS('B4-1销售回款【输入】'!AB$4:AB$123,'B4-1销售回款【输入】'!$C$4:$C$123,$C120,'B4-1销售回款【输入】'!$D$4:$D$123,$D120,'B4-1销售回款【输入】'!$E$4:$E$123,$E120,'B4-1销售回款【输入】'!$J$4:$J$123,$F120)</f>
        <v>0</v>
      </c>
      <c r="Z120" s="278">
        <f>SUMIFS('B4-1销售回款【输入】'!AC$4:AC$123,'B4-1销售回款【输入】'!$C$4:$C$123,$C120,'B4-1销售回款【输入】'!$D$4:$D$123,$D120,'B4-1销售回款【输入】'!$E$4:$E$123,$E120,'B4-1销售回款【输入】'!$J$4:$J$123,$F120)</f>
        <v>0</v>
      </c>
      <c r="AA120" s="278">
        <f>SUMIFS('B4-1销售回款【输入】'!AD$4:AD$123,'B4-1销售回款【输入】'!$C$4:$C$123,$C120,'B4-1销售回款【输入】'!$D$4:$D$123,$D120,'B4-1销售回款【输入】'!$E$4:$E$123,$E120,'B4-1销售回款【输入】'!$J$4:$J$123,$F120)</f>
        <v>0</v>
      </c>
      <c r="AB120" s="278">
        <f>SUMIFS('B4-1销售回款【输入】'!AE$4:AE$123,'B4-1销售回款【输入】'!$C$4:$C$123,$C120,'B4-1销售回款【输入】'!$D$4:$D$123,$D120,'B4-1销售回款【输入】'!$E$4:$E$123,$E120,'B4-1销售回款【输入】'!$J$4:$J$123,$F120)</f>
        <v>0</v>
      </c>
      <c r="AC120" s="278">
        <f>SUMIFS('B4-1销售回款【输入】'!AF$4:AF$123,'B4-1销售回款【输入】'!$C$4:$C$123,$C120,'B4-1销售回款【输入】'!$D$4:$D$123,$D120,'B4-1销售回款【输入】'!$E$4:$E$123,$E120,'B4-1销售回款【输入】'!$J$4:$J$123,$F120)</f>
        <v>0</v>
      </c>
      <c r="AD120" s="278">
        <f>SUMIFS('B4-1销售回款【输入】'!AG$4:AG$123,'B4-1销售回款【输入】'!$C$4:$C$123,$C120,'B4-1销售回款【输入】'!$D$4:$D$123,$D120,'B4-1销售回款【输入】'!$E$4:$E$123,$E120,'B4-1销售回款【输入】'!$J$4:$J$123,$F120)</f>
        <v>0</v>
      </c>
      <c r="AE120" s="278">
        <f>SUMIFS('B4-1销售回款【输入】'!AH$4:AH$123,'B4-1销售回款【输入】'!$C$4:$C$123,$C120,'B4-1销售回款【输入】'!$D$4:$D$123,$D120,'B4-1销售回款【输入】'!$E$4:$E$123,$E120,'B4-1销售回款【输入】'!$J$4:$J$123,$F120)</f>
        <v>0</v>
      </c>
      <c r="AF120" s="278">
        <f>SUMIFS('B4-1销售回款【输入】'!AI$4:AI$123,'B4-1销售回款【输入】'!$C$4:$C$123,$C120,'B4-1销售回款【输入】'!$D$4:$D$123,$D120,'B4-1销售回款【输入】'!$E$4:$E$123,$E120,'B4-1销售回款【输入】'!$J$4:$J$123,$F120)</f>
        <v>0</v>
      </c>
      <c r="AG120" s="278">
        <f>SUMIFS('B4-1销售回款【输入】'!AJ$4:AJ$123,'B4-1销售回款【输入】'!$C$4:$C$123,$C120,'B4-1销售回款【输入】'!$D$4:$D$123,$D120,'B4-1销售回款【输入】'!$E$4:$E$123,$E120,'B4-1销售回款【输入】'!$J$4:$J$123,$F120)</f>
        <v>0</v>
      </c>
      <c r="AH120" s="278">
        <f>SUMIFS('B4-1销售回款【输入】'!AK$4:AK$123,'B4-1销售回款【输入】'!$C$4:$C$123,$C120,'B4-1销售回款【输入】'!$D$4:$D$123,$D120,'B4-1销售回款【输入】'!$E$4:$E$123,$E120,'B4-1销售回款【输入】'!$J$4:$J$123,$F120)</f>
        <v>0</v>
      </c>
      <c r="AI120" s="278">
        <f>SUMIFS('B4-1销售回款【输入】'!AL$4:AL$123,'B4-1销售回款【输入】'!$C$4:$C$123,$C120,'B4-1销售回款【输入】'!$D$4:$D$123,$D120,'B4-1销售回款【输入】'!$E$4:$E$123,$E120,'B4-1销售回款【输入】'!$J$4:$J$123,$F120)</f>
        <v>0</v>
      </c>
      <c r="AJ120" s="278">
        <f>SUMIFS('B4-1销售回款【输入】'!AM$4:AM$123,'B4-1销售回款【输入】'!$C$4:$C$123,$C120,'B4-1销售回款【输入】'!$D$4:$D$123,$D120,'B4-1销售回款【输入】'!$E$4:$E$123,$E120,'B4-1销售回款【输入】'!$J$4:$J$123,$F120)</f>
        <v>0</v>
      </c>
      <c r="AK120" s="278">
        <f>SUMIFS('B4-1销售回款【输入】'!AN$4:AN$123,'B4-1销售回款【输入】'!$C$4:$C$123,$C120,'B4-1销售回款【输入】'!$D$4:$D$123,$D120,'B4-1销售回款【输入】'!$E$4:$E$123,$E120,'B4-1销售回款【输入】'!$J$4:$J$123,$F120)</f>
        <v>0</v>
      </c>
      <c r="AL120" s="278">
        <f>SUMIFS('B4-1销售回款【输入】'!AO$4:AO$123,'B4-1销售回款【输入】'!$C$4:$C$123,$C120,'B4-1销售回款【输入】'!$D$4:$D$123,$D120,'B4-1销售回款【输入】'!$E$4:$E$123,$E120,'B4-1销售回款【输入】'!$J$4:$J$123,$F120)</f>
        <v>0</v>
      </c>
      <c r="AM120" s="278">
        <f>SUMIFS('B4-1销售回款【输入】'!AP$4:AP$123,'B4-1销售回款【输入】'!$C$4:$C$123,$C120,'B4-1销售回款【输入】'!$D$4:$D$123,$D120,'B4-1销售回款【输入】'!$E$4:$E$123,$E120,'B4-1销售回款【输入】'!$J$4:$J$123,$F120)</f>
        <v>0</v>
      </c>
      <c r="AN120" s="278">
        <f>SUMIFS('B4-1销售回款【输入】'!AQ$4:AQ$123,'B4-1销售回款【输入】'!$C$4:$C$123,$C120,'B4-1销售回款【输入】'!$D$4:$D$123,$D120,'B4-1销售回款【输入】'!$E$4:$E$123,$E120,'B4-1销售回款【输入】'!$J$4:$J$123,$F120)</f>
        <v>0</v>
      </c>
      <c r="AO120" s="278">
        <f>SUMIFS('B4-1销售回款【输入】'!AR$4:AR$123,'B4-1销售回款【输入】'!$C$4:$C$123,$C120,'B4-1销售回款【输入】'!$D$4:$D$123,$D120,'B4-1销售回款【输入】'!$E$4:$E$123,$E120,'B4-1销售回款【输入】'!$J$4:$J$123,$F120)</f>
        <v>0</v>
      </c>
      <c r="AP120" s="278">
        <f>SUMIFS('B4-1销售回款【输入】'!AS$4:AS$123,'B4-1销售回款【输入】'!$C$4:$C$123,$C120,'B4-1销售回款【输入】'!$D$4:$D$123,$D120,'B4-1销售回款【输入】'!$E$4:$E$123,$E120,'B4-1销售回款【输入】'!$J$4:$J$123,$F120)</f>
        <v>0</v>
      </c>
      <c r="AQ120" s="278">
        <f>SUMIFS('B4-1销售回款【输入】'!AT$4:AT$123,'B4-1销售回款【输入】'!$C$4:$C$123,$C120,'B4-1销售回款【输入】'!$D$4:$D$123,$D120,'B4-1销售回款【输入】'!$E$4:$E$123,$E120,'B4-1销售回款【输入】'!$J$4:$J$123,$F120)</f>
        <v>0</v>
      </c>
      <c r="AR120" s="278">
        <f>SUMIFS('B4-1销售回款【输入】'!AU$4:AU$123,'B4-1销售回款【输入】'!$C$4:$C$123,$C120,'B4-1销售回款【输入】'!$D$4:$D$123,$D120,'B4-1销售回款【输入】'!$E$4:$E$123,$E120,'B4-1销售回款【输入】'!$J$4:$J$123,$F120)</f>
        <v>0</v>
      </c>
      <c r="AS120" s="278">
        <f>SUMIFS('B4-1销售回款【输入】'!AV$4:AV$123,'B4-1销售回款【输入】'!$C$4:$C$123,$C120,'B4-1销售回款【输入】'!$D$4:$D$123,$D120,'B4-1销售回款【输入】'!$E$4:$E$123,$E120,'B4-1销售回款【输入】'!$J$4:$J$123,$F120)</f>
        <v>0</v>
      </c>
      <c r="AT120" s="278">
        <f>SUMIFS('B4-1销售回款【输入】'!AW$4:AW$123,'B4-1销售回款【输入】'!$C$4:$C$123,$C120,'B4-1销售回款【输入】'!$D$4:$D$123,$D120,'B4-1销售回款【输入】'!$E$4:$E$123,$E120,'B4-1销售回款【输入】'!$J$4:$J$123,$F120)</f>
        <v>0</v>
      </c>
      <c r="AU120" s="278">
        <f>SUMIFS('B4-1销售回款【输入】'!AX$4:AX$123,'B4-1销售回款【输入】'!$C$4:$C$123,$C120,'B4-1销售回款【输入】'!$D$4:$D$123,$D120,'B4-1销售回款【输入】'!$E$4:$E$123,$E120,'B4-1销售回款【输入】'!$J$4:$J$123,$F120)</f>
        <v>0</v>
      </c>
      <c r="AV120" s="278">
        <f>SUMIFS('B4-1销售回款【输入】'!AY$4:AY$123,'B4-1销售回款【输入】'!$C$4:$C$123,$C120,'B4-1销售回款【输入】'!$D$4:$D$123,$D120,'B4-1销售回款【输入】'!$E$4:$E$123,$E120,'B4-1销售回款【输入】'!$J$4:$J$123,$F120)</f>
        <v>0</v>
      </c>
      <c r="AW120" s="278">
        <f>SUMIFS('B4-1销售回款【输入】'!AZ$4:AZ$123,'B4-1销售回款【输入】'!$C$4:$C$123,$C120,'B4-1销售回款【输入】'!$D$4:$D$123,$D120,'B4-1销售回款【输入】'!$E$4:$E$123,$E120,'B4-1销售回款【输入】'!$J$4:$J$123,$F120)</f>
        <v>0</v>
      </c>
      <c r="AX120" s="278">
        <f>SUMIFS('B4-1销售回款【输入】'!BA$4:BA$123,'B4-1销售回款【输入】'!$C$4:$C$123,$C120,'B4-1销售回款【输入】'!$D$4:$D$123,$D120,'B4-1销售回款【输入】'!$E$4:$E$123,$E120,'B4-1销售回款【输入】'!$J$4:$J$123,$F120)</f>
        <v>0</v>
      </c>
      <c r="AY120" s="278">
        <f>SUMIFS('B4-1销售回款【输入】'!BB$4:BB$123,'B4-1销售回款【输入】'!$C$4:$C$123,$C120,'B4-1销售回款【输入】'!$D$4:$D$123,$D120,'B4-1销售回款【输入】'!$E$4:$E$123,$E120,'B4-1销售回款【输入】'!$J$4:$J$123,$F120)</f>
        <v>0</v>
      </c>
      <c r="AZ120" s="278">
        <f>SUMIFS('B4-1销售回款【输入】'!BC$4:BC$123,'B4-1销售回款【输入】'!$C$4:$C$123,$C120,'B4-1销售回款【输入】'!$D$4:$D$123,$D120,'B4-1销售回款【输入】'!$E$4:$E$123,$E120,'B4-1销售回款【输入】'!$J$4:$J$123,$F120)</f>
        <v>0</v>
      </c>
      <c r="BA120" s="278">
        <f>SUMIFS('B4-1销售回款【输入】'!BD$4:BD$123,'B4-1销售回款【输入】'!$C$4:$C$123,$C120,'B4-1销售回款【输入】'!$D$4:$D$123,$D120,'B4-1销售回款【输入】'!$E$4:$E$123,$E120,'B4-1销售回款【输入】'!$J$4:$J$123,$F120)</f>
        <v>0</v>
      </c>
      <c r="BB120" s="278">
        <f>SUMIFS('B4-1销售回款【输入】'!BE$4:BE$123,'B4-1销售回款【输入】'!$C$4:$C$123,$C120,'B4-1销售回款【输入】'!$D$4:$D$123,$D120,'B4-1销售回款【输入】'!$E$4:$E$123,$E120,'B4-1销售回款【输入】'!$J$4:$J$123,$F120)</f>
        <v>0</v>
      </c>
      <c r="BC120" s="278">
        <f>SUMIFS('B4-1销售回款【输入】'!BF$4:BF$123,'B4-1销售回款【输入】'!$C$4:$C$123,$C120,'B4-1销售回款【输入】'!$D$4:$D$123,$D120,'B4-1销售回款【输入】'!$E$4:$E$123,$E120,'B4-1销售回款【输入】'!$J$4:$J$123,$F120)</f>
        <v>0</v>
      </c>
      <c r="BD120" s="278">
        <f>SUMIFS('B4-1销售回款【输入】'!BG$4:BG$123,'B4-1销售回款【输入】'!$C$4:$C$123,$C120,'B4-1销售回款【输入】'!$D$4:$D$123,$D120,'B4-1销售回款【输入】'!$E$4:$E$123,$E120,'B4-1销售回款【输入】'!$J$4:$J$123,$F120)</f>
        <v>0</v>
      </c>
      <c r="BE120" s="278">
        <f>SUMIFS('B4-1销售回款【输入】'!BH$4:BH$123,'B4-1销售回款【输入】'!$C$4:$C$123,$C120,'B4-1销售回款【输入】'!$D$4:$D$123,$D120,'B4-1销售回款【输入】'!$E$4:$E$123,$E120,'B4-1销售回款【输入】'!$J$4:$J$123,$F120)</f>
        <v>0</v>
      </c>
      <c r="BF120" s="278">
        <f>SUMIFS('B4-1销售回款【输入】'!BI$4:BI$123,'B4-1销售回款【输入】'!$C$4:$C$123,$C120,'B4-1销售回款【输入】'!$D$4:$D$123,$D120,'B4-1销售回款【输入】'!$E$4:$E$123,$E120,'B4-1销售回款【输入】'!$J$4:$J$123,$F120)</f>
        <v>0</v>
      </c>
      <c r="BG120" s="278">
        <f>SUMIFS('B4-1销售回款【输入】'!BJ$4:BJ$123,'B4-1销售回款【输入】'!$C$4:$C$123,$C120,'B4-1销售回款【输入】'!$D$4:$D$123,$D120,'B4-1销售回款【输入】'!$E$4:$E$123,$E120,'B4-1销售回款【输入】'!$J$4:$J$123,$F120)</f>
        <v>0</v>
      </c>
      <c r="BH120" s="278">
        <f>SUMIFS('B4-1销售回款【输入】'!BK$4:BK$123,'B4-1销售回款【输入】'!$C$4:$C$123,$C120,'B4-1销售回款【输入】'!$D$4:$D$123,$D120,'B4-1销售回款【输入】'!$E$4:$E$123,$E120,'B4-1销售回款【输入】'!$J$4:$J$123,$F120)</f>
        <v>0</v>
      </c>
      <c r="BI120" s="278">
        <f>SUMIFS('B4-1销售回款【输入】'!BL$4:BL$123,'B4-1销售回款【输入】'!$C$4:$C$123,$C120,'B4-1销售回款【输入】'!$D$4:$D$123,$D120,'B4-1销售回款【输入】'!$E$4:$E$123,$E120,'B4-1销售回款【输入】'!$J$4:$J$123,$F120)</f>
        <v>0</v>
      </c>
      <c r="BJ120" s="278">
        <f>SUMIFS('B4-1销售回款【输入】'!BM$4:BM$123,'B4-1销售回款【输入】'!$C$4:$C$123,$C120,'B4-1销售回款【输入】'!$D$4:$D$123,$D120,'B4-1销售回款【输入】'!$E$4:$E$123,$E120,'B4-1销售回款【输入】'!$J$4:$J$123,$F120)</f>
        <v>0</v>
      </c>
      <c r="BK120" s="278">
        <f>SUMIFS('B4-1销售回款【输入】'!BN$4:BN$123,'B4-1销售回款【输入】'!$C$4:$C$123,$C120,'B4-1销售回款【输入】'!$D$4:$D$123,$D120,'B4-1销售回款【输入】'!$E$4:$E$123,$E120,'B4-1销售回款【输入】'!$J$4:$J$123,$F120)</f>
        <v>0</v>
      </c>
      <c r="BL120" s="278">
        <f>SUMIFS('B4-1销售回款【输入】'!BO$4:BO$123,'B4-1销售回款【输入】'!$C$4:$C$123,$C120,'B4-1销售回款【输入】'!$D$4:$D$123,$D120,'B4-1销售回款【输入】'!$E$4:$E$123,$E120,'B4-1销售回款【输入】'!$J$4:$J$123,$F120)</f>
        <v>0</v>
      </c>
      <c r="BM120" s="278">
        <f>SUMIFS('B4-1销售回款【输入】'!BP$4:BP$123,'B4-1销售回款【输入】'!$C$4:$C$123,$C120,'B4-1销售回款【输入】'!$D$4:$D$123,$D120,'B4-1销售回款【输入】'!$E$4:$E$123,$E120,'B4-1销售回款【输入】'!$J$4:$J$123,$F120)</f>
        <v>0</v>
      </c>
      <c r="BN120" s="278">
        <f>SUMIFS('B4-1销售回款【输入】'!BQ$4:BQ$123,'B4-1销售回款【输入】'!$C$4:$C$123,$C120,'B4-1销售回款【输入】'!$D$4:$D$123,$D120,'B4-1销售回款【输入】'!$E$4:$E$123,$E120,'B4-1销售回款【输入】'!$J$4:$J$123,$F120)</f>
        <v>0</v>
      </c>
      <c r="BO120" s="278">
        <f>SUMIFS('B4-1销售回款【输入】'!BR$4:BR$123,'B4-1销售回款【输入】'!$C$4:$C$123,$C120,'B4-1销售回款【输入】'!$D$4:$D$123,$D120,'B4-1销售回款【输入】'!$E$4:$E$123,$E120,'B4-1销售回款【输入】'!$J$4:$J$123,$F120)</f>
        <v>0</v>
      </c>
      <c r="BP120" s="278">
        <f>SUMIFS('B4-1销售回款【输入】'!BS$4:BS$123,'B4-1销售回款【输入】'!$C$4:$C$123,$C120,'B4-1销售回款【输入】'!$D$4:$D$123,$D120,'B4-1销售回款【输入】'!$E$4:$E$123,$E120,'B4-1销售回款【输入】'!$J$4:$J$123,$F120)</f>
        <v>0</v>
      </c>
      <c r="BQ120" s="278">
        <f>SUMIFS('B4-1销售回款【输入】'!BT$4:BT$123,'B4-1销售回款【输入】'!$C$4:$C$123,$C120,'B4-1销售回款【输入】'!$D$4:$D$123,$D120,'B4-1销售回款【输入】'!$E$4:$E$123,$E120,'B4-1销售回款【输入】'!$J$4:$J$123,$F120)</f>
        <v>0</v>
      </c>
      <c r="BR120" s="278">
        <f>SUMIFS('B4-1销售回款【输入】'!BU$4:BU$123,'B4-1销售回款【输入】'!$C$4:$C$123,$C120,'B4-1销售回款【输入】'!$D$4:$D$123,$D120,'B4-1销售回款【输入】'!$E$4:$E$123,$E120,'B4-1销售回款【输入】'!$J$4:$J$123,$F120)</f>
        <v>0</v>
      </c>
      <c r="BS120" s="278">
        <f>SUMIFS('B4-1销售回款【输入】'!BV$4:BV$123,'B4-1销售回款【输入】'!$C$4:$C$123,$C120,'B4-1销售回款【输入】'!$D$4:$D$123,$D120,'B4-1销售回款【输入】'!$E$4:$E$123,$E120,'B4-1销售回款【输入】'!$J$4:$J$123,$F120)</f>
        <v>0</v>
      </c>
      <c r="BT120" s="278">
        <f>SUMIFS('B4-1销售回款【输入】'!BW$4:BW$123,'B4-1销售回款【输入】'!$C$4:$C$123,$C120,'B4-1销售回款【输入】'!$D$4:$D$123,$D120,'B4-1销售回款【输入】'!$E$4:$E$123,$E120,'B4-1销售回款【输入】'!$J$4:$J$123,$F120)</f>
        <v>0</v>
      </c>
      <c r="BU120" s="278">
        <f>SUMIFS('B4-1销售回款【输入】'!BX$4:BX$123,'B4-1销售回款【输入】'!$C$4:$C$123,$C120,'B4-1销售回款【输入】'!$D$4:$D$123,$D120,'B4-1销售回款【输入】'!$E$4:$E$123,$E120,'B4-1销售回款【输入】'!$J$4:$J$123,$F120)</f>
        <v>0</v>
      </c>
      <c r="BV120" s="278">
        <f>SUMIFS('B4-1销售回款【输入】'!BY$4:BY$123,'B4-1销售回款【输入】'!$C$4:$C$123,$C120,'B4-1销售回款【输入】'!$D$4:$D$123,$D120,'B4-1销售回款【输入】'!$E$4:$E$123,$E120,'B4-1销售回款【输入】'!$J$4:$J$123,$F120)</f>
        <v>0</v>
      </c>
      <c r="BW120" s="278">
        <f>SUMIFS('B4-1销售回款【输入】'!BZ$4:BZ$123,'B4-1销售回款【输入】'!$C$4:$C$123,$C120,'B4-1销售回款【输入】'!$D$4:$D$123,$D120,'B4-1销售回款【输入】'!$E$4:$E$123,$E120,'B4-1销售回款【输入】'!$J$4:$J$123,$F120)</f>
        <v>0</v>
      </c>
      <c r="BX120" s="278">
        <f>SUMIFS('B4-1销售回款【输入】'!CA$4:CA$123,'B4-1销售回款【输入】'!$C$4:$C$123,$C120,'B4-1销售回款【输入】'!$D$4:$D$123,$D120,'B4-1销售回款【输入】'!$E$4:$E$123,$E120,'B4-1销售回款【输入】'!$J$4:$J$123,$F120)</f>
        <v>0</v>
      </c>
      <c r="BY120" s="278">
        <f>SUMIFS('B4-1销售回款【输入】'!CB$4:CB$123,'B4-1销售回款【输入】'!$C$4:$C$123,$C120,'B4-1销售回款【输入】'!$D$4:$D$123,$D120,'B4-1销售回款【输入】'!$E$4:$E$123,$E120,'B4-1销售回款【输入】'!$J$4:$J$123,$F120)</f>
        <v>0</v>
      </c>
      <c r="BZ120" s="278">
        <f>SUMIFS('B4-1销售回款【输入】'!CC$4:CC$123,'B4-1销售回款【输入】'!$C$4:$C$123,$C120,'B4-1销售回款【输入】'!$D$4:$D$123,$D120,'B4-1销售回款【输入】'!$E$4:$E$123,$E120,'B4-1销售回款【输入】'!$J$4:$J$123,$F120)</f>
        <v>0</v>
      </c>
      <c r="CA120" s="278">
        <f>SUMIFS('B4-1销售回款【输入】'!CD$4:CD$123,'B4-1销售回款【输入】'!$C$4:$C$123,$C120,'B4-1销售回款【输入】'!$D$4:$D$123,$D120,'B4-1销售回款【输入】'!$E$4:$E$123,$E120,'B4-1销售回款【输入】'!$J$4:$J$123,$F120)</f>
        <v>0</v>
      </c>
      <c r="CB120" s="278">
        <f>SUMIFS('B4-1销售回款【输入】'!CE$4:CE$123,'B4-1销售回款【输入】'!$C$4:$C$123,$C120,'B4-1销售回款【输入】'!$D$4:$D$123,$D120,'B4-1销售回款【输入】'!$E$4:$E$123,$E120,'B4-1销售回款【输入】'!$J$4:$J$123,$F120)</f>
        <v>0</v>
      </c>
      <c r="CC120" s="278">
        <f>SUMIFS('B4-1销售回款【输入】'!CF$4:CF$123,'B4-1销售回款【输入】'!$C$4:$C$123,$C120,'B4-1销售回款【输入】'!$D$4:$D$123,$D120,'B4-1销售回款【输入】'!$E$4:$E$123,$E120,'B4-1销售回款【输入】'!$J$4:$J$123,$F120)</f>
        <v>0</v>
      </c>
      <c r="CD120" s="278">
        <f>SUMIFS('B4-1销售回款【输入】'!CG$4:CG$123,'B4-1销售回款【输入】'!$C$4:$C$123,$C120,'B4-1销售回款【输入】'!$D$4:$D$123,$D120,'B4-1销售回款【输入】'!$E$4:$E$123,$E120,'B4-1销售回款【输入】'!$J$4:$J$123,$F120)</f>
        <v>0</v>
      </c>
      <c r="CE120" s="278">
        <f>SUMIFS('B4-1销售回款【输入】'!CH$4:CH$123,'B4-1销售回款【输入】'!$C$4:$C$123,$C120,'B4-1销售回款【输入】'!$D$4:$D$123,$D120,'B4-1销售回款【输入】'!$E$4:$E$123,$E120,'B4-1销售回款【输入】'!$J$4:$J$123,$F120)</f>
        <v>0</v>
      </c>
      <c r="CF120" s="278">
        <f>SUMIFS('B4-1销售回款【输入】'!CI$4:CI$123,'B4-1销售回款【输入】'!$C$4:$C$123,$C120,'B4-1销售回款【输入】'!$D$4:$D$123,$D120,'B4-1销售回款【输入】'!$E$4:$E$123,$E120,'B4-1销售回款【输入】'!$J$4:$J$123,$F120)</f>
        <v>0</v>
      </c>
      <c r="CG120" s="278">
        <f>SUMIFS('B4-1销售回款【输入】'!CJ$4:CJ$123,'B4-1销售回款【输入】'!$C$4:$C$123,$C120,'B4-1销售回款【输入】'!$D$4:$D$123,$D120,'B4-1销售回款【输入】'!$E$4:$E$123,$E120,'B4-1销售回款【输入】'!$J$4:$J$123,$F120)</f>
        <v>0</v>
      </c>
      <c r="CH120" s="278">
        <f>SUMIFS('B4-1销售回款【输入】'!CK$4:CK$123,'B4-1销售回款【输入】'!$C$4:$C$123,$C120,'B4-1销售回款【输入】'!$D$4:$D$123,$D120,'B4-1销售回款【输入】'!$E$4:$E$123,$E120,'B4-1销售回款【输入】'!$J$4:$J$123,$F120)</f>
        <v>0</v>
      </c>
      <c r="CI120" s="278">
        <f>SUMIFS('B4-1销售回款【输入】'!CL$4:CL$123,'B4-1销售回款【输入】'!$C$4:$C$123,$C120,'B4-1销售回款【输入】'!$D$4:$D$123,$D120,'B4-1销售回款【输入】'!$E$4:$E$123,$E120,'B4-1销售回款【输入】'!$J$4:$J$123,$F120)</f>
        <v>0</v>
      </c>
      <c r="CJ120" s="278">
        <f>SUMIFS('B4-1销售回款【输入】'!CM$4:CM$123,'B4-1销售回款【输入】'!$C$4:$C$123,$C120,'B4-1销售回款【输入】'!$D$4:$D$123,$D120,'B4-1销售回款【输入】'!$E$4:$E$123,$E120,'B4-1销售回款【输入】'!$J$4:$J$123,$F120)</f>
        <v>0</v>
      </c>
      <c r="CK120" s="278">
        <f>SUMIFS('B4-1销售回款【输入】'!CN$4:CN$123,'B4-1销售回款【输入】'!$C$4:$C$123,$C120,'B4-1销售回款【输入】'!$D$4:$D$123,$D120,'B4-1销售回款【输入】'!$E$4:$E$123,$E120,'B4-1销售回款【输入】'!$J$4:$J$123,$F120)</f>
        <v>0</v>
      </c>
      <c r="CL120" s="278">
        <f>SUMIFS('B4-1销售回款【输入】'!CO$4:CO$123,'B4-1销售回款【输入】'!$C$4:$C$123,$C120,'B4-1销售回款【输入】'!$D$4:$D$123,$D120,'B4-1销售回款【输入】'!$E$4:$E$123,$E120,'B4-1销售回款【输入】'!$J$4:$J$123,$F120)</f>
        <v>0</v>
      </c>
      <c r="CM120" s="278">
        <f>SUMIFS('B4-1销售回款【输入】'!CP$4:CP$123,'B4-1销售回款【输入】'!$C$4:$C$123,$C120,'B4-1销售回款【输入】'!$D$4:$D$123,$D120,'B4-1销售回款【输入】'!$E$4:$E$123,$E120,'B4-1销售回款【输入】'!$J$4:$J$123,$F120)</f>
        <v>0</v>
      </c>
      <c r="CN120" s="278">
        <f>SUMIFS('B4-1销售回款【输入】'!CQ$4:CQ$123,'B4-1销售回款【输入】'!$C$4:$C$123,$C120,'B4-1销售回款【输入】'!$D$4:$D$123,$D120,'B4-1销售回款【输入】'!$E$4:$E$123,$E120,'B4-1销售回款【输入】'!$J$4:$J$123,$F120)</f>
        <v>0</v>
      </c>
      <c r="CO120" s="278">
        <f>SUMIFS('B4-1销售回款【输入】'!CR$4:CR$123,'B4-1销售回款【输入】'!$C$4:$C$123,$C120,'B4-1销售回款【输入】'!$D$4:$D$123,$D120,'B4-1销售回款【输入】'!$E$4:$E$123,$E120,'B4-1销售回款【输入】'!$J$4:$J$123,$F120)</f>
        <v>0</v>
      </c>
      <c r="CP120" s="278">
        <f>SUMIFS('B4-1销售回款【输入】'!CS$4:CS$123,'B4-1销售回款【输入】'!$C$4:$C$123,$C120,'B4-1销售回款【输入】'!$D$4:$D$123,$D120,'B4-1销售回款【输入】'!$E$4:$E$123,$E120,'B4-1销售回款【输入】'!$J$4:$J$123,$F120)</f>
        <v>0</v>
      </c>
      <c r="CQ120" s="278">
        <f>SUMIFS('B4-1销售回款【输入】'!CT$4:CT$123,'B4-1销售回款【输入】'!$C$4:$C$123,$C120,'B4-1销售回款【输入】'!$D$4:$D$123,$D120,'B4-1销售回款【输入】'!$E$4:$E$123,$E120,'B4-1销售回款【输入】'!$J$4:$J$123,$F120)</f>
        <v>0</v>
      </c>
      <c r="CR120" s="278">
        <f>SUMIFS('B4-1销售回款【输入】'!CU$4:CU$123,'B4-1销售回款【输入】'!$C$4:$C$123,$C120,'B4-1销售回款【输入】'!$D$4:$D$123,$D120,'B4-1销售回款【输入】'!$E$4:$E$123,$E120,'B4-1销售回款【输入】'!$J$4:$J$123,$F120)</f>
        <v>0</v>
      </c>
      <c r="CS120" s="278">
        <f>SUMIFS('B4-1销售回款【输入】'!CV$4:CV$123,'B4-1销售回款【输入】'!$C$4:$C$123,$C120,'B4-1销售回款【输入】'!$D$4:$D$123,$D120,'B4-1销售回款【输入】'!$E$4:$E$123,$E120,'B4-1销售回款【输入】'!$J$4:$J$123,$F120)</f>
        <v>0</v>
      </c>
      <c r="CT120" s="278">
        <f>SUMIFS('B4-1销售回款【输入】'!CW$4:CW$123,'B4-1销售回款【输入】'!$C$4:$C$123,$C120,'B4-1销售回款【输入】'!$D$4:$D$123,$D120,'B4-1销售回款【输入】'!$E$4:$E$123,$E120,'B4-1销售回款【输入】'!$J$4:$J$123,$F120)</f>
        <v>0</v>
      </c>
      <c r="CU120" s="278">
        <f>SUMIFS('B4-1销售回款【输入】'!CX$4:CX$123,'B4-1销售回款【输入】'!$C$4:$C$123,$C120,'B4-1销售回款【输入】'!$D$4:$D$123,$D120,'B4-1销售回款【输入】'!$E$4:$E$123,$E120,'B4-1销售回款【输入】'!$J$4:$J$123,$F120)</f>
        <v>0</v>
      </c>
      <c r="CV120" s="278">
        <f>SUMIFS('B4-1销售回款【输入】'!CY$4:CY$123,'B4-1销售回款【输入】'!$C$4:$C$123,$C120,'B4-1销售回款【输入】'!$D$4:$D$123,$D120,'B4-1销售回款【输入】'!$E$4:$E$123,$E120,'B4-1销售回款【输入】'!$J$4:$J$123,$F120)</f>
        <v>0</v>
      </c>
      <c r="CW120" s="278">
        <f>SUMIFS('B4-1销售回款【输入】'!CZ$4:CZ$123,'B4-1销售回款【输入】'!$C$4:$C$123,$C120,'B4-1销售回款【输入】'!$D$4:$D$123,$D120,'B4-1销售回款【输入】'!$E$4:$E$123,$E120,'B4-1销售回款【输入】'!$J$4:$J$123,$F120)</f>
        <v>0</v>
      </c>
      <c r="CX120" s="278">
        <f>SUMIFS('B4-1销售回款【输入】'!DA$4:DA$123,'B4-1销售回款【输入】'!$C$4:$C$123,$C120,'B4-1销售回款【输入】'!$D$4:$D$123,$D120,'B4-1销售回款【输入】'!$E$4:$E$123,$E120,'B4-1销售回款【输入】'!$J$4:$J$123,$F120)</f>
        <v>0</v>
      </c>
      <c r="CY120" s="278">
        <f>SUMIFS('B4-1销售回款【输入】'!DB$4:DB$123,'B4-1销售回款【输入】'!$C$4:$C$123,$C120,'B4-1销售回款【输入】'!$D$4:$D$123,$D120,'B4-1销售回款【输入】'!$E$4:$E$123,$E120,'B4-1销售回款【输入】'!$J$4:$J$123,$F120)</f>
        <v>0</v>
      </c>
      <c r="CZ120" s="278">
        <f>SUMIFS('B4-1销售回款【输入】'!DC$4:DC$123,'B4-1销售回款【输入】'!$C$4:$C$123,$C120,'B4-1销售回款【输入】'!$D$4:$D$123,$D120,'B4-1销售回款【输入】'!$E$4:$E$123,$E120,'B4-1销售回款【输入】'!$J$4:$J$123,$F120)</f>
        <v>0</v>
      </c>
      <c r="DA120" s="278">
        <f>SUMIFS('B4-1销售回款【输入】'!DD$4:DD$123,'B4-1销售回款【输入】'!$C$4:$C$123,$C120,'B4-1销售回款【输入】'!$D$4:$D$123,$D120,'B4-1销售回款【输入】'!$E$4:$E$123,$E120,'B4-1销售回款【输入】'!$J$4:$J$123,$F120)</f>
        <v>0</v>
      </c>
      <c r="DB120" s="278">
        <f>SUMIFS('B4-1销售回款【输入】'!DE$4:DE$123,'B4-1销售回款【输入】'!$C$4:$C$123,$C120,'B4-1销售回款【输入】'!$D$4:$D$123,$D120,'B4-1销售回款【输入】'!$E$4:$E$123,$E120,'B4-1销售回款【输入】'!$J$4:$J$123,$F120)</f>
        <v>0</v>
      </c>
      <c r="DC120" s="278">
        <f>SUMIFS('B4-1销售回款【输入】'!DF$4:DF$123,'B4-1销售回款【输入】'!$C$4:$C$123,$C120,'B4-1销售回款【输入】'!$D$4:$D$123,$D120,'B4-1销售回款【输入】'!$E$4:$E$123,$E120,'B4-1销售回款【输入】'!$J$4:$J$123,$F120)</f>
        <v>0</v>
      </c>
      <c r="DD120" s="278">
        <f>SUMIFS('B4-1销售回款【输入】'!DG$4:DG$123,'B4-1销售回款【输入】'!$C$4:$C$123,$C120,'B4-1销售回款【输入】'!$D$4:$D$123,$D120,'B4-1销售回款【输入】'!$E$4:$E$123,$E120,'B4-1销售回款【输入】'!$J$4:$J$123,$F120)</f>
        <v>0</v>
      </c>
      <c r="DE120" s="278">
        <f>SUMIFS('B4-1销售回款【输入】'!DH$4:DH$123,'B4-1销售回款【输入】'!$C$4:$C$123,$C120,'B4-1销售回款【输入】'!$D$4:$D$123,$D120,'B4-1销售回款【输入】'!$E$4:$E$123,$E120,'B4-1销售回款【输入】'!$J$4:$J$123,$F120)</f>
        <v>0</v>
      </c>
      <c r="DF120" s="278">
        <f>SUMIFS('B4-1销售回款【输入】'!DI$4:DI$123,'B4-1销售回款【输入】'!$C$4:$C$123,$C120,'B4-1销售回款【输入】'!$D$4:$D$123,$D120,'B4-1销售回款【输入】'!$E$4:$E$123,$E120,'B4-1销售回款【输入】'!$J$4:$J$123,$F120)</f>
        <v>0</v>
      </c>
      <c r="DG120" s="278">
        <f>SUMIFS('B4-1销售回款【输入】'!DJ$4:DJ$123,'B4-1销售回款【输入】'!$C$4:$C$123,$C120,'B4-1销售回款【输入】'!$D$4:$D$123,$D120,'B4-1销售回款【输入】'!$E$4:$E$123,$E120,'B4-1销售回款【输入】'!$J$4:$J$123,$F120)</f>
        <v>0</v>
      </c>
      <c r="DH120" s="278">
        <f>SUMIFS('B4-1销售回款【输入】'!DK$4:DK$123,'B4-1销售回款【输入】'!$C$4:$C$123,$C120,'B4-1销售回款【输入】'!$D$4:$D$123,$D120,'B4-1销售回款【输入】'!$E$4:$E$123,$E120,'B4-1销售回款【输入】'!$J$4:$J$123,$F120)</f>
        <v>0</v>
      </c>
      <c r="DI120" s="278">
        <f>SUMIFS('B4-1销售回款【输入】'!DL$4:DL$123,'B4-1销售回款【输入】'!$C$4:$C$123,$C120,'B4-1销售回款【输入】'!$D$4:$D$123,$D120,'B4-1销售回款【输入】'!$E$4:$E$123,$E120,'B4-1销售回款【输入】'!$J$4:$J$123,$F120)</f>
        <v>0</v>
      </c>
      <c r="DJ120" s="278">
        <f>SUMIFS('B4-1销售回款【输入】'!DM$4:DM$123,'B4-1销售回款【输入】'!$C$4:$C$123,$C120,'B4-1销售回款【输入】'!$D$4:$D$123,$D120,'B4-1销售回款【输入】'!$E$4:$E$123,$E120,'B4-1销售回款【输入】'!$J$4:$J$123,$F120)</f>
        <v>0</v>
      </c>
      <c r="DK120" s="278">
        <f>SUMIFS('B4-1销售回款【输入】'!DN$4:DN$123,'B4-1销售回款【输入】'!$C$4:$C$123,$C120,'B4-1销售回款【输入】'!$D$4:$D$123,$D120,'B4-1销售回款【输入】'!$E$4:$E$123,$E120,'B4-1销售回款【输入】'!$J$4:$J$123,$F120)</f>
        <v>0</v>
      </c>
      <c r="DL120" s="278">
        <f>SUMIFS('B4-1销售回款【输入】'!DO$4:DO$123,'B4-1销售回款【输入】'!$C$4:$C$123,$C120,'B4-1销售回款【输入】'!$D$4:$D$123,$D120,'B4-1销售回款【输入】'!$E$4:$E$123,$E120,'B4-1销售回款【输入】'!$J$4:$J$123,$F120)</f>
        <v>0</v>
      </c>
      <c r="DM120" s="278">
        <f>SUMIFS('B4-1销售回款【输入】'!DP$4:DP$123,'B4-1销售回款【输入】'!$C$4:$C$123,$C120,'B4-1销售回款【输入】'!$D$4:$D$123,$D120,'B4-1销售回款【输入】'!$E$4:$E$123,$E120,'B4-1销售回款【输入】'!$J$4:$J$123,$F120)</f>
        <v>0</v>
      </c>
      <c r="DN120" s="278">
        <f>SUMIFS('B4-1销售回款【输入】'!DQ$4:DQ$123,'B4-1销售回款【输入】'!$C$4:$C$123,$C120,'B4-1销售回款【输入】'!$D$4:$D$123,$D120,'B4-1销售回款【输入】'!$E$4:$E$123,$E120,'B4-1销售回款【输入】'!$J$4:$J$123,$F120)</f>
        <v>0</v>
      </c>
      <c r="DO120" s="278">
        <f>SUMIFS('B4-1销售回款【输入】'!DR$4:DR$123,'B4-1销售回款【输入】'!$C$4:$C$123,$C120,'B4-1销售回款【输入】'!$D$4:$D$123,$D120,'B4-1销售回款【输入】'!$E$4:$E$123,$E120,'B4-1销售回款【输入】'!$J$4:$J$123,$F120)</f>
        <v>0</v>
      </c>
      <c r="DP120" s="278">
        <f>SUMIFS('B4-1销售回款【输入】'!DS$4:DS$123,'B4-1销售回款【输入】'!$C$4:$C$123,$C120,'B4-1销售回款【输入】'!$D$4:$D$123,$D120,'B4-1销售回款【输入】'!$E$4:$E$123,$E120,'B4-1销售回款【输入】'!$J$4:$J$123,$F120)</f>
        <v>0</v>
      </c>
      <c r="DQ120" s="278">
        <f>SUMIFS('B4-1销售回款【输入】'!DT$4:DT$123,'B4-1销售回款【输入】'!$C$4:$C$123,$C120,'B4-1销售回款【输入】'!$D$4:$D$123,$D120,'B4-1销售回款【输入】'!$E$4:$E$123,$E120,'B4-1销售回款【输入】'!$J$4:$J$123,$F120)</f>
        <v>0</v>
      </c>
      <c r="DR120" s="278">
        <f>SUMIFS('B4-1销售回款【输入】'!DU$4:DU$123,'B4-1销售回款【输入】'!$C$4:$C$123,$C120,'B4-1销售回款【输入】'!$D$4:$D$123,$D120,'B4-1销售回款【输入】'!$E$4:$E$123,$E120,'B4-1销售回款【输入】'!$J$4:$J$123,$F120)</f>
        <v>0</v>
      </c>
      <c r="DS120" s="278">
        <f>SUMIFS('B4-1销售回款【输入】'!DV$4:DV$123,'B4-1销售回款【输入】'!$C$4:$C$123,$C120,'B4-1销售回款【输入】'!$D$4:$D$123,$D120,'B4-1销售回款【输入】'!$E$4:$E$123,$E120,'B4-1销售回款【输入】'!$J$4:$J$123,$F120)</f>
        <v>0</v>
      </c>
      <c r="DT120" s="278">
        <f>SUMIFS('B4-1销售回款【输入】'!DW$4:DW$123,'B4-1销售回款【输入】'!$C$4:$C$123,$C120,'B4-1销售回款【输入】'!$D$4:$D$123,$D120,'B4-1销售回款【输入】'!$E$4:$E$123,$E120,'B4-1销售回款【输入】'!$J$4:$J$123,$F120)</f>
        <v>0</v>
      </c>
      <c r="DU120" s="278">
        <f>SUMIFS('B4-1销售回款【输入】'!DX$4:DX$123,'B4-1销售回款【输入】'!$C$4:$C$123,$C120,'B4-1销售回款【输入】'!$D$4:$D$123,$D120,'B4-1销售回款【输入】'!$E$4:$E$123,$E120,'B4-1销售回款【输入】'!$J$4:$J$123,$F120)</f>
        <v>0</v>
      </c>
      <c r="DV120" s="278">
        <f>SUMIFS('B4-1销售回款【输入】'!DY$4:DY$123,'B4-1销售回款【输入】'!$C$4:$C$123,$C120,'B4-1销售回款【输入】'!$D$4:$D$123,$D120,'B4-1销售回款【输入】'!$E$4:$E$123,$E120,'B4-1销售回款【输入】'!$J$4:$J$123,$F120)</f>
        <v>0</v>
      </c>
      <c r="DW120" s="278">
        <f>SUMIFS('B4-1销售回款【输入】'!DZ$4:DZ$123,'B4-1销售回款【输入】'!$C$4:$C$123,$C120,'B4-1销售回款【输入】'!$D$4:$D$123,$D120,'B4-1销售回款【输入】'!$E$4:$E$123,$E120,'B4-1销售回款【输入】'!$J$4:$J$123,$F120)</f>
        <v>0</v>
      </c>
      <c r="DX120" s="278">
        <f>SUMIFS('B4-1销售回款【输入】'!EA$4:EA$123,'B4-1销售回款【输入】'!$C$4:$C$123,$C120,'B4-1销售回款【输入】'!$D$4:$D$123,$D120,'B4-1销售回款【输入】'!$E$4:$E$123,$E120,'B4-1销售回款【输入】'!$J$4:$J$123,$F120)</f>
        <v>0</v>
      </c>
      <c r="DY120" s="278">
        <f>SUMIFS('B4-1销售回款【输入】'!EB$4:EB$123,'B4-1销售回款【输入】'!$C$4:$C$123,$C120,'B4-1销售回款【输入】'!$D$4:$D$123,$D120,'B4-1销售回款【输入】'!$E$4:$E$123,$E120,'B4-1销售回款【输入】'!$J$4:$J$123,$F120)</f>
        <v>0</v>
      </c>
      <c r="DZ120" s="278">
        <f>SUMIFS('B4-1销售回款【输入】'!EC$4:EC$123,'B4-1销售回款【输入】'!$C$4:$C$123,$C120,'B4-1销售回款【输入】'!$D$4:$D$123,$D120,'B4-1销售回款【输入】'!$E$4:$E$123,$E120,'B4-1销售回款【输入】'!$J$4:$J$123,$F120)</f>
        <v>0</v>
      </c>
      <c r="EA120" s="278">
        <f>SUMIFS('B4-1销售回款【输入】'!ED$4:ED$123,'B4-1销售回款【输入】'!$C$4:$C$123,$C120,'B4-1销售回款【输入】'!$D$4:$D$123,$D120,'B4-1销售回款【输入】'!$E$4:$E$123,$E120,'B4-1销售回款【输入】'!$J$4:$J$123,$F120)</f>
        <v>0</v>
      </c>
      <c r="EB120" s="278">
        <f>SUMIFS('B4-1销售回款【输入】'!EE$4:EE$123,'B4-1销售回款【输入】'!$C$4:$C$123,$C120,'B4-1销售回款【输入】'!$D$4:$D$123,$D120,'B4-1销售回款【输入】'!$E$4:$E$123,$E120,'B4-1销售回款【输入】'!$J$4:$J$123,$F120)</f>
        <v>0</v>
      </c>
      <c r="EC120" s="278">
        <f>SUMIFS('B4-1销售回款【输入】'!EF$4:EF$123,'B4-1销售回款【输入】'!$C$4:$C$123,$C120,'B4-1销售回款【输入】'!$D$4:$D$123,$D120,'B4-1销售回款【输入】'!$E$4:$E$123,$E120,'B4-1销售回款【输入】'!$J$4:$J$123,$F120)</f>
        <v>0</v>
      </c>
      <c r="ED120" s="280">
        <f>SUMIFS('B4-1销售回款【输入】'!EG$4:EG$123,'B4-1销售回款【输入】'!$C$4:$C$123,$C120,'B4-1销售回款【输入】'!$D$4:$D$123,$D120,'B4-1销售回款【输入】'!$E$4:$E$123,$E120,'B4-1销售回款【输入】'!$J$4:$J$123,$F120)</f>
        <v>0</v>
      </c>
    </row>
    <row r="121" spans="2:134" ht="16.05" customHeight="1" x14ac:dyDescent="0.25">
      <c r="B121" s="1043" t="str">
        <f>B120</f>
        <v/>
      </c>
      <c r="C121" s="159" t="str">
        <f>C120</f>
        <v/>
      </c>
      <c r="D121" s="159" t="str">
        <f t="shared" ref="D121:E136" si="1967">D120</f>
        <v/>
      </c>
      <c r="E121" s="159" t="str">
        <f t="shared" si="1967"/>
        <v/>
      </c>
      <c r="F121" s="149" t="s">
        <v>347</v>
      </c>
      <c r="G121" s="171" t="s">
        <v>353</v>
      </c>
      <c r="H121" s="992">
        <f>SUMIFS('B4-1销售回款【输入】'!L$4:L$123,'B4-1销售回款【输入】'!$C$4:$C$123,$C121,'B4-1销售回款【输入】'!$D$4:$D$123,$D121,'B4-1销售回款【输入】'!$E$4:$E$123,$E121,'B4-1销售回款【输入】'!$J$4:$J$123,$F121)</f>
        <v>0</v>
      </c>
      <c r="I121" s="282">
        <f t="shared" ref="I121:I123" si="1968">J121-H121</f>
        <v>0</v>
      </c>
      <c r="J121" s="985">
        <f>SUM(V121:ED121)</f>
        <v>0</v>
      </c>
      <c r="K121" s="460">
        <f ca="1">SUM(OFFSET(V121,,,1,MATCH('B1-基本信息'!$C$12,$V$3:$ED$3,1)))</f>
        <v>0</v>
      </c>
      <c r="L121" s="283">
        <f t="shared" ref="L121" si="1969">SUMIF($V$1:$ED$1,L$3,$V121:$ED121)</f>
        <v>0</v>
      </c>
      <c r="M121" s="282">
        <f t="shared" si="1966"/>
        <v>0</v>
      </c>
      <c r="N121" s="282">
        <f t="shared" si="1966"/>
        <v>0</v>
      </c>
      <c r="O121" s="282">
        <f t="shared" si="1966"/>
        <v>0</v>
      </c>
      <c r="P121" s="282">
        <f t="shared" si="1966"/>
        <v>0</v>
      </c>
      <c r="Q121" s="282">
        <f t="shared" si="1966"/>
        <v>0</v>
      </c>
      <c r="R121" s="282">
        <f t="shared" si="1966"/>
        <v>0</v>
      </c>
      <c r="S121" s="282">
        <f t="shared" si="1966"/>
        <v>0</v>
      </c>
      <c r="T121" s="282">
        <f t="shared" si="1966"/>
        <v>0</v>
      </c>
      <c r="U121" s="284">
        <f t="shared" si="1966"/>
        <v>0</v>
      </c>
      <c r="V121" s="285">
        <f>SUMIFS('B4-1销售回款【输入】'!Y$4:Y$123,'B4-1销售回款【输入】'!$C$4:$C$123,$C121,'B4-1销售回款【输入】'!$D$4:$D$123,$D121,'B4-1销售回款【输入】'!$E$4:$E$123,$E121,'B4-1销售回款【输入】'!$J$4:$J$123,$F121)</f>
        <v>0</v>
      </c>
      <c r="W121" s="282">
        <f>SUMIFS('B4-1销售回款【输入】'!Z$4:Z$123,'B4-1销售回款【输入】'!$C$4:$C$123,$C121,'B4-1销售回款【输入】'!$D$4:$D$123,$D121,'B4-1销售回款【输入】'!$E$4:$E$123,$E121,'B4-1销售回款【输入】'!$J$4:$J$123,$F121)</f>
        <v>0</v>
      </c>
      <c r="X121" s="282">
        <f>SUMIFS('B4-1销售回款【输入】'!AA$4:AA$123,'B4-1销售回款【输入】'!$C$4:$C$123,$C121,'B4-1销售回款【输入】'!$D$4:$D$123,$D121,'B4-1销售回款【输入】'!$E$4:$E$123,$E121,'B4-1销售回款【输入】'!$J$4:$J$123,$F121)</f>
        <v>0</v>
      </c>
      <c r="Y121" s="282">
        <f>SUMIFS('B4-1销售回款【输入】'!AB$4:AB$123,'B4-1销售回款【输入】'!$C$4:$C$123,$C121,'B4-1销售回款【输入】'!$D$4:$D$123,$D121,'B4-1销售回款【输入】'!$E$4:$E$123,$E121,'B4-1销售回款【输入】'!$J$4:$J$123,$F121)</f>
        <v>0</v>
      </c>
      <c r="Z121" s="282">
        <f>SUMIFS('B4-1销售回款【输入】'!AC$4:AC$123,'B4-1销售回款【输入】'!$C$4:$C$123,$C121,'B4-1销售回款【输入】'!$D$4:$D$123,$D121,'B4-1销售回款【输入】'!$E$4:$E$123,$E121,'B4-1销售回款【输入】'!$J$4:$J$123,$F121)</f>
        <v>0</v>
      </c>
      <c r="AA121" s="282">
        <f>SUMIFS('B4-1销售回款【输入】'!AD$4:AD$123,'B4-1销售回款【输入】'!$C$4:$C$123,$C121,'B4-1销售回款【输入】'!$D$4:$D$123,$D121,'B4-1销售回款【输入】'!$E$4:$E$123,$E121,'B4-1销售回款【输入】'!$J$4:$J$123,$F121)</f>
        <v>0</v>
      </c>
      <c r="AB121" s="282">
        <f>SUMIFS('B4-1销售回款【输入】'!AE$4:AE$123,'B4-1销售回款【输入】'!$C$4:$C$123,$C121,'B4-1销售回款【输入】'!$D$4:$D$123,$D121,'B4-1销售回款【输入】'!$E$4:$E$123,$E121,'B4-1销售回款【输入】'!$J$4:$J$123,$F121)</f>
        <v>0</v>
      </c>
      <c r="AC121" s="282">
        <f>SUMIFS('B4-1销售回款【输入】'!AF$4:AF$123,'B4-1销售回款【输入】'!$C$4:$C$123,$C121,'B4-1销售回款【输入】'!$D$4:$D$123,$D121,'B4-1销售回款【输入】'!$E$4:$E$123,$E121,'B4-1销售回款【输入】'!$J$4:$J$123,$F121)</f>
        <v>0</v>
      </c>
      <c r="AD121" s="282">
        <f>SUMIFS('B4-1销售回款【输入】'!AG$4:AG$123,'B4-1销售回款【输入】'!$C$4:$C$123,$C121,'B4-1销售回款【输入】'!$D$4:$D$123,$D121,'B4-1销售回款【输入】'!$E$4:$E$123,$E121,'B4-1销售回款【输入】'!$J$4:$J$123,$F121)</f>
        <v>0</v>
      </c>
      <c r="AE121" s="282">
        <f>SUMIFS('B4-1销售回款【输入】'!AH$4:AH$123,'B4-1销售回款【输入】'!$C$4:$C$123,$C121,'B4-1销售回款【输入】'!$D$4:$D$123,$D121,'B4-1销售回款【输入】'!$E$4:$E$123,$E121,'B4-1销售回款【输入】'!$J$4:$J$123,$F121)</f>
        <v>0</v>
      </c>
      <c r="AF121" s="282">
        <f>SUMIFS('B4-1销售回款【输入】'!AI$4:AI$123,'B4-1销售回款【输入】'!$C$4:$C$123,$C121,'B4-1销售回款【输入】'!$D$4:$D$123,$D121,'B4-1销售回款【输入】'!$E$4:$E$123,$E121,'B4-1销售回款【输入】'!$J$4:$J$123,$F121)</f>
        <v>0</v>
      </c>
      <c r="AG121" s="282">
        <f>SUMIFS('B4-1销售回款【输入】'!AJ$4:AJ$123,'B4-1销售回款【输入】'!$C$4:$C$123,$C121,'B4-1销售回款【输入】'!$D$4:$D$123,$D121,'B4-1销售回款【输入】'!$E$4:$E$123,$E121,'B4-1销售回款【输入】'!$J$4:$J$123,$F121)</f>
        <v>0</v>
      </c>
      <c r="AH121" s="282">
        <f>SUMIFS('B4-1销售回款【输入】'!AK$4:AK$123,'B4-1销售回款【输入】'!$C$4:$C$123,$C121,'B4-1销售回款【输入】'!$D$4:$D$123,$D121,'B4-1销售回款【输入】'!$E$4:$E$123,$E121,'B4-1销售回款【输入】'!$J$4:$J$123,$F121)</f>
        <v>0</v>
      </c>
      <c r="AI121" s="282">
        <f>SUMIFS('B4-1销售回款【输入】'!AL$4:AL$123,'B4-1销售回款【输入】'!$C$4:$C$123,$C121,'B4-1销售回款【输入】'!$D$4:$D$123,$D121,'B4-1销售回款【输入】'!$E$4:$E$123,$E121,'B4-1销售回款【输入】'!$J$4:$J$123,$F121)</f>
        <v>0</v>
      </c>
      <c r="AJ121" s="282">
        <f>SUMIFS('B4-1销售回款【输入】'!AM$4:AM$123,'B4-1销售回款【输入】'!$C$4:$C$123,$C121,'B4-1销售回款【输入】'!$D$4:$D$123,$D121,'B4-1销售回款【输入】'!$E$4:$E$123,$E121,'B4-1销售回款【输入】'!$J$4:$J$123,$F121)</f>
        <v>0</v>
      </c>
      <c r="AK121" s="282">
        <f>SUMIFS('B4-1销售回款【输入】'!AN$4:AN$123,'B4-1销售回款【输入】'!$C$4:$C$123,$C121,'B4-1销售回款【输入】'!$D$4:$D$123,$D121,'B4-1销售回款【输入】'!$E$4:$E$123,$E121,'B4-1销售回款【输入】'!$J$4:$J$123,$F121)</f>
        <v>0</v>
      </c>
      <c r="AL121" s="282">
        <f>SUMIFS('B4-1销售回款【输入】'!AO$4:AO$123,'B4-1销售回款【输入】'!$C$4:$C$123,$C121,'B4-1销售回款【输入】'!$D$4:$D$123,$D121,'B4-1销售回款【输入】'!$E$4:$E$123,$E121,'B4-1销售回款【输入】'!$J$4:$J$123,$F121)</f>
        <v>0</v>
      </c>
      <c r="AM121" s="282">
        <f>SUMIFS('B4-1销售回款【输入】'!AP$4:AP$123,'B4-1销售回款【输入】'!$C$4:$C$123,$C121,'B4-1销售回款【输入】'!$D$4:$D$123,$D121,'B4-1销售回款【输入】'!$E$4:$E$123,$E121,'B4-1销售回款【输入】'!$J$4:$J$123,$F121)</f>
        <v>0</v>
      </c>
      <c r="AN121" s="282">
        <f>SUMIFS('B4-1销售回款【输入】'!AQ$4:AQ$123,'B4-1销售回款【输入】'!$C$4:$C$123,$C121,'B4-1销售回款【输入】'!$D$4:$D$123,$D121,'B4-1销售回款【输入】'!$E$4:$E$123,$E121,'B4-1销售回款【输入】'!$J$4:$J$123,$F121)</f>
        <v>0</v>
      </c>
      <c r="AO121" s="282">
        <f>SUMIFS('B4-1销售回款【输入】'!AR$4:AR$123,'B4-1销售回款【输入】'!$C$4:$C$123,$C121,'B4-1销售回款【输入】'!$D$4:$D$123,$D121,'B4-1销售回款【输入】'!$E$4:$E$123,$E121,'B4-1销售回款【输入】'!$J$4:$J$123,$F121)</f>
        <v>0</v>
      </c>
      <c r="AP121" s="282">
        <f>SUMIFS('B4-1销售回款【输入】'!AS$4:AS$123,'B4-1销售回款【输入】'!$C$4:$C$123,$C121,'B4-1销售回款【输入】'!$D$4:$D$123,$D121,'B4-1销售回款【输入】'!$E$4:$E$123,$E121,'B4-1销售回款【输入】'!$J$4:$J$123,$F121)</f>
        <v>0</v>
      </c>
      <c r="AQ121" s="282">
        <f>SUMIFS('B4-1销售回款【输入】'!AT$4:AT$123,'B4-1销售回款【输入】'!$C$4:$C$123,$C121,'B4-1销售回款【输入】'!$D$4:$D$123,$D121,'B4-1销售回款【输入】'!$E$4:$E$123,$E121,'B4-1销售回款【输入】'!$J$4:$J$123,$F121)</f>
        <v>0</v>
      </c>
      <c r="AR121" s="282">
        <f>SUMIFS('B4-1销售回款【输入】'!AU$4:AU$123,'B4-1销售回款【输入】'!$C$4:$C$123,$C121,'B4-1销售回款【输入】'!$D$4:$D$123,$D121,'B4-1销售回款【输入】'!$E$4:$E$123,$E121,'B4-1销售回款【输入】'!$J$4:$J$123,$F121)</f>
        <v>0</v>
      </c>
      <c r="AS121" s="282">
        <f>SUMIFS('B4-1销售回款【输入】'!AV$4:AV$123,'B4-1销售回款【输入】'!$C$4:$C$123,$C121,'B4-1销售回款【输入】'!$D$4:$D$123,$D121,'B4-1销售回款【输入】'!$E$4:$E$123,$E121,'B4-1销售回款【输入】'!$J$4:$J$123,$F121)</f>
        <v>0</v>
      </c>
      <c r="AT121" s="282">
        <f>SUMIFS('B4-1销售回款【输入】'!AW$4:AW$123,'B4-1销售回款【输入】'!$C$4:$C$123,$C121,'B4-1销售回款【输入】'!$D$4:$D$123,$D121,'B4-1销售回款【输入】'!$E$4:$E$123,$E121,'B4-1销售回款【输入】'!$J$4:$J$123,$F121)</f>
        <v>0</v>
      </c>
      <c r="AU121" s="282">
        <f>SUMIFS('B4-1销售回款【输入】'!AX$4:AX$123,'B4-1销售回款【输入】'!$C$4:$C$123,$C121,'B4-1销售回款【输入】'!$D$4:$D$123,$D121,'B4-1销售回款【输入】'!$E$4:$E$123,$E121,'B4-1销售回款【输入】'!$J$4:$J$123,$F121)</f>
        <v>0</v>
      </c>
      <c r="AV121" s="282">
        <f>SUMIFS('B4-1销售回款【输入】'!AY$4:AY$123,'B4-1销售回款【输入】'!$C$4:$C$123,$C121,'B4-1销售回款【输入】'!$D$4:$D$123,$D121,'B4-1销售回款【输入】'!$E$4:$E$123,$E121,'B4-1销售回款【输入】'!$J$4:$J$123,$F121)</f>
        <v>0</v>
      </c>
      <c r="AW121" s="282">
        <f>SUMIFS('B4-1销售回款【输入】'!AZ$4:AZ$123,'B4-1销售回款【输入】'!$C$4:$C$123,$C121,'B4-1销售回款【输入】'!$D$4:$D$123,$D121,'B4-1销售回款【输入】'!$E$4:$E$123,$E121,'B4-1销售回款【输入】'!$J$4:$J$123,$F121)</f>
        <v>0</v>
      </c>
      <c r="AX121" s="282">
        <f>SUMIFS('B4-1销售回款【输入】'!BA$4:BA$123,'B4-1销售回款【输入】'!$C$4:$C$123,$C121,'B4-1销售回款【输入】'!$D$4:$D$123,$D121,'B4-1销售回款【输入】'!$E$4:$E$123,$E121,'B4-1销售回款【输入】'!$J$4:$J$123,$F121)</f>
        <v>0</v>
      </c>
      <c r="AY121" s="282">
        <f>SUMIFS('B4-1销售回款【输入】'!BB$4:BB$123,'B4-1销售回款【输入】'!$C$4:$C$123,$C121,'B4-1销售回款【输入】'!$D$4:$D$123,$D121,'B4-1销售回款【输入】'!$E$4:$E$123,$E121,'B4-1销售回款【输入】'!$J$4:$J$123,$F121)</f>
        <v>0</v>
      </c>
      <c r="AZ121" s="282">
        <f>SUMIFS('B4-1销售回款【输入】'!BC$4:BC$123,'B4-1销售回款【输入】'!$C$4:$C$123,$C121,'B4-1销售回款【输入】'!$D$4:$D$123,$D121,'B4-1销售回款【输入】'!$E$4:$E$123,$E121,'B4-1销售回款【输入】'!$J$4:$J$123,$F121)</f>
        <v>0</v>
      </c>
      <c r="BA121" s="282">
        <f>SUMIFS('B4-1销售回款【输入】'!BD$4:BD$123,'B4-1销售回款【输入】'!$C$4:$C$123,$C121,'B4-1销售回款【输入】'!$D$4:$D$123,$D121,'B4-1销售回款【输入】'!$E$4:$E$123,$E121,'B4-1销售回款【输入】'!$J$4:$J$123,$F121)</f>
        <v>0</v>
      </c>
      <c r="BB121" s="282">
        <f>SUMIFS('B4-1销售回款【输入】'!BE$4:BE$123,'B4-1销售回款【输入】'!$C$4:$C$123,$C121,'B4-1销售回款【输入】'!$D$4:$D$123,$D121,'B4-1销售回款【输入】'!$E$4:$E$123,$E121,'B4-1销售回款【输入】'!$J$4:$J$123,$F121)</f>
        <v>0</v>
      </c>
      <c r="BC121" s="282">
        <f>SUMIFS('B4-1销售回款【输入】'!BF$4:BF$123,'B4-1销售回款【输入】'!$C$4:$C$123,$C121,'B4-1销售回款【输入】'!$D$4:$D$123,$D121,'B4-1销售回款【输入】'!$E$4:$E$123,$E121,'B4-1销售回款【输入】'!$J$4:$J$123,$F121)</f>
        <v>0</v>
      </c>
      <c r="BD121" s="282">
        <f>SUMIFS('B4-1销售回款【输入】'!BG$4:BG$123,'B4-1销售回款【输入】'!$C$4:$C$123,$C121,'B4-1销售回款【输入】'!$D$4:$D$123,$D121,'B4-1销售回款【输入】'!$E$4:$E$123,$E121,'B4-1销售回款【输入】'!$J$4:$J$123,$F121)</f>
        <v>0</v>
      </c>
      <c r="BE121" s="282">
        <f>SUMIFS('B4-1销售回款【输入】'!BH$4:BH$123,'B4-1销售回款【输入】'!$C$4:$C$123,$C121,'B4-1销售回款【输入】'!$D$4:$D$123,$D121,'B4-1销售回款【输入】'!$E$4:$E$123,$E121,'B4-1销售回款【输入】'!$J$4:$J$123,$F121)</f>
        <v>0</v>
      </c>
      <c r="BF121" s="282">
        <f>SUMIFS('B4-1销售回款【输入】'!BI$4:BI$123,'B4-1销售回款【输入】'!$C$4:$C$123,$C121,'B4-1销售回款【输入】'!$D$4:$D$123,$D121,'B4-1销售回款【输入】'!$E$4:$E$123,$E121,'B4-1销售回款【输入】'!$J$4:$J$123,$F121)</f>
        <v>0</v>
      </c>
      <c r="BG121" s="282">
        <f>SUMIFS('B4-1销售回款【输入】'!BJ$4:BJ$123,'B4-1销售回款【输入】'!$C$4:$C$123,$C121,'B4-1销售回款【输入】'!$D$4:$D$123,$D121,'B4-1销售回款【输入】'!$E$4:$E$123,$E121,'B4-1销售回款【输入】'!$J$4:$J$123,$F121)</f>
        <v>0</v>
      </c>
      <c r="BH121" s="282">
        <f>SUMIFS('B4-1销售回款【输入】'!BK$4:BK$123,'B4-1销售回款【输入】'!$C$4:$C$123,$C121,'B4-1销售回款【输入】'!$D$4:$D$123,$D121,'B4-1销售回款【输入】'!$E$4:$E$123,$E121,'B4-1销售回款【输入】'!$J$4:$J$123,$F121)</f>
        <v>0</v>
      </c>
      <c r="BI121" s="282">
        <f>SUMIFS('B4-1销售回款【输入】'!BL$4:BL$123,'B4-1销售回款【输入】'!$C$4:$C$123,$C121,'B4-1销售回款【输入】'!$D$4:$D$123,$D121,'B4-1销售回款【输入】'!$E$4:$E$123,$E121,'B4-1销售回款【输入】'!$J$4:$J$123,$F121)</f>
        <v>0</v>
      </c>
      <c r="BJ121" s="282">
        <f>SUMIFS('B4-1销售回款【输入】'!BM$4:BM$123,'B4-1销售回款【输入】'!$C$4:$C$123,$C121,'B4-1销售回款【输入】'!$D$4:$D$123,$D121,'B4-1销售回款【输入】'!$E$4:$E$123,$E121,'B4-1销售回款【输入】'!$J$4:$J$123,$F121)</f>
        <v>0</v>
      </c>
      <c r="BK121" s="282">
        <f>SUMIFS('B4-1销售回款【输入】'!BN$4:BN$123,'B4-1销售回款【输入】'!$C$4:$C$123,$C121,'B4-1销售回款【输入】'!$D$4:$D$123,$D121,'B4-1销售回款【输入】'!$E$4:$E$123,$E121,'B4-1销售回款【输入】'!$J$4:$J$123,$F121)</f>
        <v>0</v>
      </c>
      <c r="BL121" s="282">
        <f>SUMIFS('B4-1销售回款【输入】'!BO$4:BO$123,'B4-1销售回款【输入】'!$C$4:$C$123,$C121,'B4-1销售回款【输入】'!$D$4:$D$123,$D121,'B4-1销售回款【输入】'!$E$4:$E$123,$E121,'B4-1销售回款【输入】'!$J$4:$J$123,$F121)</f>
        <v>0</v>
      </c>
      <c r="BM121" s="282">
        <f>SUMIFS('B4-1销售回款【输入】'!BP$4:BP$123,'B4-1销售回款【输入】'!$C$4:$C$123,$C121,'B4-1销售回款【输入】'!$D$4:$D$123,$D121,'B4-1销售回款【输入】'!$E$4:$E$123,$E121,'B4-1销售回款【输入】'!$J$4:$J$123,$F121)</f>
        <v>0</v>
      </c>
      <c r="BN121" s="282">
        <f>SUMIFS('B4-1销售回款【输入】'!BQ$4:BQ$123,'B4-1销售回款【输入】'!$C$4:$C$123,$C121,'B4-1销售回款【输入】'!$D$4:$D$123,$D121,'B4-1销售回款【输入】'!$E$4:$E$123,$E121,'B4-1销售回款【输入】'!$J$4:$J$123,$F121)</f>
        <v>0</v>
      </c>
      <c r="BO121" s="282">
        <f>SUMIFS('B4-1销售回款【输入】'!BR$4:BR$123,'B4-1销售回款【输入】'!$C$4:$C$123,$C121,'B4-1销售回款【输入】'!$D$4:$D$123,$D121,'B4-1销售回款【输入】'!$E$4:$E$123,$E121,'B4-1销售回款【输入】'!$J$4:$J$123,$F121)</f>
        <v>0</v>
      </c>
      <c r="BP121" s="282">
        <f>SUMIFS('B4-1销售回款【输入】'!BS$4:BS$123,'B4-1销售回款【输入】'!$C$4:$C$123,$C121,'B4-1销售回款【输入】'!$D$4:$D$123,$D121,'B4-1销售回款【输入】'!$E$4:$E$123,$E121,'B4-1销售回款【输入】'!$J$4:$J$123,$F121)</f>
        <v>0</v>
      </c>
      <c r="BQ121" s="282">
        <f>SUMIFS('B4-1销售回款【输入】'!BT$4:BT$123,'B4-1销售回款【输入】'!$C$4:$C$123,$C121,'B4-1销售回款【输入】'!$D$4:$D$123,$D121,'B4-1销售回款【输入】'!$E$4:$E$123,$E121,'B4-1销售回款【输入】'!$J$4:$J$123,$F121)</f>
        <v>0</v>
      </c>
      <c r="BR121" s="282">
        <f>SUMIFS('B4-1销售回款【输入】'!BU$4:BU$123,'B4-1销售回款【输入】'!$C$4:$C$123,$C121,'B4-1销售回款【输入】'!$D$4:$D$123,$D121,'B4-1销售回款【输入】'!$E$4:$E$123,$E121,'B4-1销售回款【输入】'!$J$4:$J$123,$F121)</f>
        <v>0</v>
      </c>
      <c r="BS121" s="282">
        <f>SUMIFS('B4-1销售回款【输入】'!BV$4:BV$123,'B4-1销售回款【输入】'!$C$4:$C$123,$C121,'B4-1销售回款【输入】'!$D$4:$D$123,$D121,'B4-1销售回款【输入】'!$E$4:$E$123,$E121,'B4-1销售回款【输入】'!$J$4:$J$123,$F121)</f>
        <v>0</v>
      </c>
      <c r="BT121" s="282">
        <f>SUMIFS('B4-1销售回款【输入】'!BW$4:BW$123,'B4-1销售回款【输入】'!$C$4:$C$123,$C121,'B4-1销售回款【输入】'!$D$4:$D$123,$D121,'B4-1销售回款【输入】'!$E$4:$E$123,$E121,'B4-1销售回款【输入】'!$J$4:$J$123,$F121)</f>
        <v>0</v>
      </c>
      <c r="BU121" s="282">
        <f>SUMIFS('B4-1销售回款【输入】'!BX$4:BX$123,'B4-1销售回款【输入】'!$C$4:$C$123,$C121,'B4-1销售回款【输入】'!$D$4:$D$123,$D121,'B4-1销售回款【输入】'!$E$4:$E$123,$E121,'B4-1销售回款【输入】'!$J$4:$J$123,$F121)</f>
        <v>0</v>
      </c>
      <c r="BV121" s="282">
        <f>SUMIFS('B4-1销售回款【输入】'!BY$4:BY$123,'B4-1销售回款【输入】'!$C$4:$C$123,$C121,'B4-1销售回款【输入】'!$D$4:$D$123,$D121,'B4-1销售回款【输入】'!$E$4:$E$123,$E121,'B4-1销售回款【输入】'!$J$4:$J$123,$F121)</f>
        <v>0</v>
      </c>
      <c r="BW121" s="282">
        <f>SUMIFS('B4-1销售回款【输入】'!BZ$4:BZ$123,'B4-1销售回款【输入】'!$C$4:$C$123,$C121,'B4-1销售回款【输入】'!$D$4:$D$123,$D121,'B4-1销售回款【输入】'!$E$4:$E$123,$E121,'B4-1销售回款【输入】'!$J$4:$J$123,$F121)</f>
        <v>0</v>
      </c>
      <c r="BX121" s="282">
        <f>SUMIFS('B4-1销售回款【输入】'!CA$4:CA$123,'B4-1销售回款【输入】'!$C$4:$C$123,$C121,'B4-1销售回款【输入】'!$D$4:$D$123,$D121,'B4-1销售回款【输入】'!$E$4:$E$123,$E121,'B4-1销售回款【输入】'!$J$4:$J$123,$F121)</f>
        <v>0</v>
      </c>
      <c r="BY121" s="282">
        <f>SUMIFS('B4-1销售回款【输入】'!CB$4:CB$123,'B4-1销售回款【输入】'!$C$4:$C$123,$C121,'B4-1销售回款【输入】'!$D$4:$D$123,$D121,'B4-1销售回款【输入】'!$E$4:$E$123,$E121,'B4-1销售回款【输入】'!$J$4:$J$123,$F121)</f>
        <v>0</v>
      </c>
      <c r="BZ121" s="282">
        <f>SUMIFS('B4-1销售回款【输入】'!CC$4:CC$123,'B4-1销售回款【输入】'!$C$4:$C$123,$C121,'B4-1销售回款【输入】'!$D$4:$D$123,$D121,'B4-1销售回款【输入】'!$E$4:$E$123,$E121,'B4-1销售回款【输入】'!$J$4:$J$123,$F121)</f>
        <v>0</v>
      </c>
      <c r="CA121" s="282">
        <f>SUMIFS('B4-1销售回款【输入】'!CD$4:CD$123,'B4-1销售回款【输入】'!$C$4:$C$123,$C121,'B4-1销售回款【输入】'!$D$4:$D$123,$D121,'B4-1销售回款【输入】'!$E$4:$E$123,$E121,'B4-1销售回款【输入】'!$J$4:$J$123,$F121)</f>
        <v>0</v>
      </c>
      <c r="CB121" s="282">
        <f>SUMIFS('B4-1销售回款【输入】'!CE$4:CE$123,'B4-1销售回款【输入】'!$C$4:$C$123,$C121,'B4-1销售回款【输入】'!$D$4:$D$123,$D121,'B4-1销售回款【输入】'!$E$4:$E$123,$E121,'B4-1销售回款【输入】'!$J$4:$J$123,$F121)</f>
        <v>0</v>
      </c>
      <c r="CC121" s="282">
        <f>SUMIFS('B4-1销售回款【输入】'!CF$4:CF$123,'B4-1销售回款【输入】'!$C$4:$C$123,$C121,'B4-1销售回款【输入】'!$D$4:$D$123,$D121,'B4-1销售回款【输入】'!$E$4:$E$123,$E121,'B4-1销售回款【输入】'!$J$4:$J$123,$F121)</f>
        <v>0</v>
      </c>
      <c r="CD121" s="282">
        <f>SUMIFS('B4-1销售回款【输入】'!CG$4:CG$123,'B4-1销售回款【输入】'!$C$4:$C$123,$C121,'B4-1销售回款【输入】'!$D$4:$D$123,$D121,'B4-1销售回款【输入】'!$E$4:$E$123,$E121,'B4-1销售回款【输入】'!$J$4:$J$123,$F121)</f>
        <v>0</v>
      </c>
      <c r="CE121" s="282">
        <f>SUMIFS('B4-1销售回款【输入】'!CH$4:CH$123,'B4-1销售回款【输入】'!$C$4:$C$123,$C121,'B4-1销售回款【输入】'!$D$4:$D$123,$D121,'B4-1销售回款【输入】'!$E$4:$E$123,$E121,'B4-1销售回款【输入】'!$J$4:$J$123,$F121)</f>
        <v>0</v>
      </c>
      <c r="CF121" s="282">
        <f>SUMIFS('B4-1销售回款【输入】'!CI$4:CI$123,'B4-1销售回款【输入】'!$C$4:$C$123,$C121,'B4-1销售回款【输入】'!$D$4:$D$123,$D121,'B4-1销售回款【输入】'!$E$4:$E$123,$E121,'B4-1销售回款【输入】'!$J$4:$J$123,$F121)</f>
        <v>0</v>
      </c>
      <c r="CG121" s="282">
        <f>SUMIFS('B4-1销售回款【输入】'!CJ$4:CJ$123,'B4-1销售回款【输入】'!$C$4:$C$123,$C121,'B4-1销售回款【输入】'!$D$4:$D$123,$D121,'B4-1销售回款【输入】'!$E$4:$E$123,$E121,'B4-1销售回款【输入】'!$J$4:$J$123,$F121)</f>
        <v>0</v>
      </c>
      <c r="CH121" s="282">
        <f>SUMIFS('B4-1销售回款【输入】'!CK$4:CK$123,'B4-1销售回款【输入】'!$C$4:$C$123,$C121,'B4-1销售回款【输入】'!$D$4:$D$123,$D121,'B4-1销售回款【输入】'!$E$4:$E$123,$E121,'B4-1销售回款【输入】'!$J$4:$J$123,$F121)</f>
        <v>0</v>
      </c>
      <c r="CI121" s="282">
        <f>SUMIFS('B4-1销售回款【输入】'!CL$4:CL$123,'B4-1销售回款【输入】'!$C$4:$C$123,$C121,'B4-1销售回款【输入】'!$D$4:$D$123,$D121,'B4-1销售回款【输入】'!$E$4:$E$123,$E121,'B4-1销售回款【输入】'!$J$4:$J$123,$F121)</f>
        <v>0</v>
      </c>
      <c r="CJ121" s="282">
        <f>SUMIFS('B4-1销售回款【输入】'!CM$4:CM$123,'B4-1销售回款【输入】'!$C$4:$C$123,$C121,'B4-1销售回款【输入】'!$D$4:$D$123,$D121,'B4-1销售回款【输入】'!$E$4:$E$123,$E121,'B4-1销售回款【输入】'!$J$4:$J$123,$F121)</f>
        <v>0</v>
      </c>
      <c r="CK121" s="282">
        <f>SUMIFS('B4-1销售回款【输入】'!CN$4:CN$123,'B4-1销售回款【输入】'!$C$4:$C$123,$C121,'B4-1销售回款【输入】'!$D$4:$D$123,$D121,'B4-1销售回款【输入】'!$E$4:$E$123,$E121,'B4-1销售回款【输入】'!$J$4:$J$123,$F121)</f>
        <v>0</v>
      </c>
      <c r="CL121" s="282">
        <f>SUMIFS('B4-1销售回款【输入】'!CO$4:CO$123,'B4-1销售回款【输入】'!$C$4:$C$123,$C121,'B4-1销售回款【输入】'!$D$4:$D$123,$D121,'B4-1销售回款【输入】'!$E$4:$E$123,$E121,'B4-1销售回款【输入】'!$J$4:$J$123,$F121)</f>
        <v>0</v>
      </c>
      <c r="CM121" s="282">
        <f>SUMIFS('B4-1销售回款【输入】'!CP$4:CP$123,'B4-1销售回款【输入】'!$C$4:$C$123,$C121,'B4-1销售回款【输入】'!$D$4:$D$123,$D121,'B4-1销售回款【输入】'!$E$4:$E$123,$E121,'B4-1销售回款【输入】'!$J$4:$J$123,$F121)</f>
        <v>0</v>
      </c>
      <c r="CN121" s="282">
        <f>SUMIFS('B4-1销售回款【输入】'!CQ$4:CQ$123,'B4-1销售回款【输入】'!$C$4:$C$123,$C121,'B4-1销售回款【输入】'!$D$4:$D$123,$D121,'B4-1销售回款【输入】'!$E$4:$E$123,$E121,'B4-1销售回款【输入】'!$J$4:$J$123,$F121)</f>
        <v>0</v>
      </c>
      <c r="CO121" s="282">
        <f>SUMIFS('B4-1销售回款【输入】'!CR$4:CR$123,'B4-1销售回款【输入】'!$C$4:$C$123,$C121,'B4-1销售回款【输入】'!$D$4:$D$123,$D121,'B4-1销售回款【输入】'!$E$4:$E$123,$E121,'B4-1销售回款【输入】'!$J$4:$J$123,$F121)</f>
        <v>0</v>
      </c>
      <c r="CP121" s="282">
        <f>SUMIFS('B4-1销售回款【输入】'!CS$4:CS$123,'B4-1销售回款【输入】'!$C$4:$C$123,$C121,'B4-1销售回款【输入】'!$D$4:$D$123,$D121,'B4-1销售回款【输入】'!$E$4:$E$123,$E121,'B4-1销售回款【输入】'!$J$4:$J$123,$F121)</f>
        <v>0</v>
      </c>
      <c r="CQ121" s="282">
        <f>SUMIFS('B4-1销售回款【输入】'!CT$4:CT$123,'B4-1销售回款【输入】'!$C$4:$C$123,$C121,'B4-1销售回款【输入】'!$D$4:$D$123,$D121,'B4-1销售回款【输入】'!$E$4:$E$123,$E121,'B4-1销售回款【输入】'!$J$4:$J$123,$F121)</f>
        <v>0</v>
      </c>
      <c r="CR121" s="282">
        <f>SUMIFS('B4-1销售回款【输入】'!CU$4:CU$123,'B4-1销售回款【输入】'!$C$4:$C$123,$C121,'B4-1销售回款【输入】'!$D$4:$D$123,$D121,'B4-1销售回款【输入】'!$E$4:$E$123,$E121,'B4-1销售回款【输入】'!$J$4:$J$123,$F121)</f>
        <v>0</v>
      </c>
      <c r="CS121" s="282">
        <f>SUMIFS('B4-1销售回款【输入】'!CV$4:CV$123,'B4-1销售回款【输入】'!$C$4:$C$123,$C121,'B4-1销售回款【输入】'!$D$4:$D$123,$D121,'B4-1销售回款【输入】'!$E$4:$E$123,$E121,'B4-1销售回款【输入】'!$J$4:$J$123,$F121)</f>
        <v>0</v>
      </c>
      <c r="CT121" s="282">
        <f>SUMIFS('B4-1销售回款【输入】'!CW$4:CW$123,'B4-1销售回款【输入】'!$C$4:$C$123,$C121,'B4-1销售回款【输入】'!$D$4:$D$123,$D121,'B4-1销售回款【输入】'!$E$4:$E$123,$E121,'B4-1销售回款【输入】'!$J$4:$J$123,$F121)</f>
        <v>0</v>
      </c>
      <c r="CU121" s="282">
        <f>SUMIFS('B4-1销售回款【输入】'!CX$4:CX$123,'B4-1销售回款【输入】'!$C$4:$C$123,$C121,'B4-1销售回款【输入】'!$D$4:$D$123,$D121,'B4-1销售回款【输入】'!$E$4:$E$123,$E121,'B4-1销售回款【输入】'!$J$4:$J$123,$F121)</f>
        <v>0</v>
      </c>
      <c r="CV121" s="282">
        <f>SUMIFS('B4-1销售回款【输入】'!CY$4:CY$123,'B4-1销售回款【输入】'!$C$4:$C$123,$C121,'B4-1销售回款【输入】'!$D$4:$D$123,$D121,'B4-1销售回款【输入】'!$E$4:$E$123,$E121,'B4-1销售回款【输入】'!$J$4:$J$123,$F121)</f>
        <v>0</v>
      </c>
      <c r="CW121" s="282">
        <f>SUMIFS('B4-1销售回款【输入】'!CZ$4:CZ$123,'B4-1销售回款【输入】'!$C$4:$C$123,$C121,'B4-1销售回款【输入】'!$D$4:$D$123,$D121,'B4-1销售回款【输入】'!$E$4:$E$123,$E121,'B4-1销售回款【输入】'!$J$4:$J$123,$F121)</f>
        <v>0</v>
      </c>
      <c r="CX121" s="282">
        <f>SUMIFS('B4-1销售回款【输入】'!DA$4:DA$123,'B4-1销售回款【输入】'!$C$4:$C$123,$C121,'B4-1销售回款【输入】'!$D$4:$D$123,$D121,'B4-1销售回款【输入】'!$E$4:$E$123,$E121,'B4-1销售回款【输入】'!$J$4:$J$123,$F121)</f>
        <v>0</v>
      </c>
      <c r="CY121" s="282">
        <f>SUMIFS('B4-1销售回款【输入】'!DB$4:DB$123,'B4-1销售回款【输入】'!$C$4:$C$123,$C121,'B4-1销售回款【输入】'!$D$4:$D$123,$D121,'B4-1销售回款【输入】'!$E$4:$E$123,$E121,'B4-1销售回款【输入】'!$J$4:$J$123,$F121)</f>
        <v>0</v>
      </c>
      <c r="CZ121" s="282">
        <f>SUMIFS('B4-1销售回款【输入】'!DC$4:DC$123,'B4-1销售回款【输入】'!$C$4:$C$123,$C121,'B4-1销售回款【输入】'!$D$4:$D$123,$D121,'B4-1销售回款【输入】'!$E$4:$E$123,$E121,'B4-1销售回款【输入】'!$J$4:$J$123,$F121)</f>
        <v>0</v>
      </c>
      <c r="DA121" s="282">
        <f>SUMIFS('B4-1销售回款【输入】'!DD$4:DD$123,'B4-1销售回款【输入】'!$C$4:$C$123,$C121,'B4-1销售回款【输入】'!$D$4:$D$123,$D121,'B4-1销售回款【输入】'!$E$4:$E$123,$E121,'B4-1销售回款【输入】'!$J$4:$J$123,$F121)</f>
        <v>0</v>
      </c>
      <c r="DB121" s="282">
        <f>SUMIFS('B4-1销售回款【输入】'!DE$4:DE$123,'B4-1销售回款【输入】'!$C$4:$C$123,$C121,'B4-1销售回款【输入】'!$D$4:$D$123,$D121,'B4-1销售回款【输入】'!$E$4:$E$123,$E121,'B4-1销售回款【输入】'!$J$4:$J$123,$F121)</f>
        <v>0</v>
      </c>
      <c r="DC121" s="282">
        <f>SUMIFS('B4-1销售回款【输入】'!DF$4:DF$123,'B4-1销售回款【输入】'!$C$4:$C$123,$C121,'B4-1销售回款【输入】'!$D$4:$D$123,$D121,'B4-1销售回款【输入】'!$E$4:$E$123,$E121,'B4-1销售回款【输入】'!$J$4:$J$123,$F121)</f>
        <v>0</v>
      </c>
      <c r="DD121" s="282">
        <f>SUMIFS('B4-1销售回款【输入】'!DG$4:DG$123,'B4-1销售回款【输入】'!$C$4:$C$123,$C121,'B4-1销售回款【输入】'!$D$4:$D$123,$D121,'B4-1销售回款【输入】'!$E$4:$E$123,$E121,'B4-1销售回款【输入】'!$J$4:$J$123,$F121)</f>
        <v>0</v>
      </c>
      <c r="DE121" s="282">
        <f>SUMIFS('B4-1销售回款【输入】'!DH$4:DH$123,'B4-1销售回款【输入】'!$C$4:$C$123,$C121,'B4-1销售回款【输入】'!$D$4:$D$123,$D121,'B4-1销售回款【输入】'!$E$4:$E$123,$E121,'B4-1销售回款【输入】'!$J$4:$J$123,$F121)</f>
        <v>0</v>
      </c>
      <c r="DF121" s="282">
        <f>SUMIFS('B4-1销售回款【输入】'!DI$4:DI$123,'B4-1销售回款【输入】'!$C$4:$C$123,$C121,'B4-1销售回款【输入】'!$D$4:$D$123,$D121,'B4-1销售回款【输入】'!$E$4:$E$123,$E121,'B4-1销售回款【输入】'!$J$4:$J$123,$F121)</f>
        <v>0</v>
      </c>
      <c r="DG121" s="282">
        <f>SUMIFS('B4-1销售回款【输入】'!DJ$4:DJ$123,'B4-1销售回款【输入】'!$C$4:$C$123,$C121,'B4-1销售回款【输入】'!$D$4:$D$123,$D121,'B4-1销售回款【输入】'!$E$4:$E$123,$E121,'B4-1销售回款【输入】'!$J$4:$J$123,$F121)</f>
        <v>0</v>
      </c>
      <c r="DH121" s="282">
        <f>SUMIFS('B4-1销售回款【输入】'!DK$4:DK$123,'B4-1销售回款【输入】'!$C$4:$C$123,$C121,'B4-1销售回款【输入】'!$D$4:$D$123,$D121,'B4-1销售回款【输入】'!$E$4:$E$123,$E121,'B4-1销售回款【输入】'!$J$4:$J$123,$F121)</f>
        <v>0</v>
      </c>
      <c r="DI121" s="282">
        <f>SUMIFS('B4-1销售回款【输入】'!DL$4:DL$123,'B4-1销售回款【输入】'!$C$4:$C$123,$C121,'B4-1销售回款【输入】'!$D$4:$D$123,$D121,'B4-1销售回款【输入】'!$E$4:$E$123,$E121,'B4-1销售回款【输入】'!$J$4:$J$123,$F121)</f>
        <v>0</v>
      </c>
      <c r="DJ121" s="282">
        <f>SUMIFS('B4-1销售回款【输入】'!DM$4:DM$123,'B4-1销售回款【输入】'!$C$4:$C$123,$C121,'B4-1销售回款【输入】'!$D$4:$D$123,$D121,'B4-1销售回款【输入】'!$E$4:$E$123,$E121,'B4-1销售回款【输入】'!$J$4:$J$123,$F121)</f>
        <v>0</v>
      </c>
      <c r="DK121" s="282">
        <f>SUMIFS('B4-1销售回款【输入】'!DN$4:DN$123,'B4-1销售回款【输入】'!$C$4:$C$123,$C121,'B4-1销售回款【输入】'!$D$4:$D$123,$D121,'B4-1销售回款【输入】'!$E$4:$E$123,$E121,'B4-1销售回款【输入】'!$J$4:$J$123,$F121)</f>
        <v>0</v>
      </c>
      <c r="DL121" s="282">
        <f>SUMIFS('B4-1销售回款【输入】'!DO$4:DO$123,'B4-1销售回款【输入】'!$C$4:$C$123,$C121,'B4-1销售回款【输入】'!$D$4:$D$123,$D121,'B4-1销售回款【输入】'!$E$4:$E$123,$E121,'B4-1销售回款【输入】'!$J$4:$J$123,$F121)</f>
        <v>0</v>
      </c>
      <c r="DM121" s="282">
        <f>SUMIFS('B4-1销售回款【输入】'!DP$4:DP$123,'B4-1销售回款【输入】'!$C$4:$C$123,$C121,'B4-1销售回款【输入】'!$D$4:$D$123,$D121,'B4-1销售回款【输入】'!$E$4:$E$123,$E121,'B4-1销售回款【输入】'!$J$4:$J$123,$F121)</f>
        <v>0</v>
      </c>
      <c r="DN121" s="282">
        <f>SUMIFS('B4-1销售回款【输入】'!DQ$4:DQ$123,'B4-1销售回款【输入】'!$C$4:$C$123,$C121,'B4-1销售回款【输入】'!$D$4:$D$123,$D121,'B4-1销售回款【输入】'!$E$4:$E$123,$E121,'B4-1销售回款【输入】'!$J$4:$J$123,$F121)</f>
        <v>0</v>
      </c>
      <c r="DO121" s="282">
        <f>SUMIFS('B4-1销售回款【输入】'!DR$4:DR$123,'B4-1销售回款【输入】'!$C$4:$C$123,$C121,'B4-1销售回款【输入】'!$D$4:$D$123,$D121,'B4-1销售回款【输入】'!$E$4:$E$123,$E121,'B4-1销售回款【输入】'!$J$4:$J$123,$F121)</f>
        <v>0</v>
      </c>
      <c r="DP121" s="282">
        <f>SUMIFS('B4-1销售回款【输入】'!DS$4:DS$123,'B4-1销售回款【输入】'!$C$4:$C$123,$C121,'B4-1销售回款【输入】'!$D$4:$D$123,$D121,'B4-1销售回款【输入】'!$E$4:$E$123,$E121,'B4-1销售回款【输入】'!$J$4:$J$123,$F121)</f>
        <v>0</v>
      </c>
      <c r="DQ121" s="282">
        <f>SUMIFS('B4-1销售回款【输入】'!DT$4:DT$123,'B4-1销售回款【输入】'!$C$4:$C$123,$C121,'B4-1销售回款【输入】'!$D$4:$D$123,$D121,'B4-1销售回款【输入】'!$E$4:$E$123,$E121,'B4-1销售回款【输入】'!$J$4:$J$123,$F121)</f>
        <v>0</v>
      </c>
      <c r="DR121" s="282">
        <f>SUMIFS('B4-1销售回款【输入】'!DU$4:DU$123,'B4-1销售回款【输入】'!$C$4:$C$123,$C121,'B4-1销售回款【输入】'!$D$4:$D$123,$D121,'B4-1销售回款【输入】'!$E$4:$E$123,$E121,'B4-1销售回款【输入】'!$J$4:$J$123,$F121)</f>
        <v>0</v>
      </c>
      <c r="DS121" s="282">
        <f>SUMIFS('B4-1销售回款【输入】'!DV$4:DV$123,'B4-1销售回款【输入】'!$C$4:$C$123,$C121,'B4-1销售回款【输入】'!$D$4:$D$123,$D121,'B4-1销售回款【输入】'!$E$4:$E$123,$E121,'B4-1销售回款【输入】'!$J$4:$J$123,$F121)</f>
        <v>0</v>
      </c>
      <c r="DT121" s="282">
        <f>SUMIFS('B4-1销售回款【输入】'!DW$4:DW$123,'B4-1销售回款【输入】'!$C$4:$C$123,$C121,'B4-1销售回款【输入】'!$D$4:$D$123,$D121,'B4-1销售回款【输入】'!$E$4:$E$123,$E121,'B4-1销售回款【输入】'!$J$4:$J$123,$F121)</f>
        <v>0</v>
      </c>
      <c r="DU121" s="282">
        <f>SUMIFS('B4-1销售回款【输入】'!DX$4:DX$123,'B4-1销售回款【输入】'!$C$4:$C$123,$C121,'B4-1销售回款【输入】'!$D$4:$D$123,$D121,'B4-1销售回款【输入】'!$E$4:$E$123,$E121,'B4-1销售回款【输入】'!$J$4:$J$123,$F121)</f>
        <v>0</v>
      </c>
      <c r="DV121" s="282">
        <f>SUMIFS('B4-1销售回款【输入】'!DY$4:DY$123,'B4-1销售回款【输入】'!$C$4:$C$123,$C121,'B4-1销售回款【输入】'!$D$4:$D$123,$D121,'B4-1销售回款【输入】'!$E$4:$E$123,$E121,'B4-1销售回款【输入】'!$J$4:$J$123,$F121)</f>
        <v>0</v>
      </c>
      <c r="DW121" s="282">
        <f>SUMIFS('B4-1销售回款【输入】'!DZ$4:DZ$123,'B4-1销售回款【输入】'!$C$4:$C$123,$C121,'B4-1销售回款【输入】'!$D$4:$D$123,$D121,'B4-1销售回款【输入】'!$E$4:$E$123,$E121,'B4-1销售回款【输入】'!$J$4:$J$123,$F121)</f>
        <v>0</v>
      </c>
      <c r="DX121" s="282">
        <f>SUMIFS('B4-1销售回款【输入】'!EA$4:EA$123,'B4-1销售回款【输入】'!$C$4:$C$123,$C121,'B4-1销售回款【输入】'!$D$4:$D$123,$D121,'B4-1销售回款【输入】'!$E$4:$E$123,$E121,'B4-1销售回款【输入】'!$J$4:$J$123,$F121)</f>
        <v>0</v>
      </c>
      <c r="DY121" s="282">
        <f>SUMIFS('B4-1销售回款【输入】'!EB$4:EB$123,'B4-1销售回款【输入】'!$C$4:$C$123,$C121,'B4-1销售回款【输入】'!$D$4:$D$123,$D121,'B4-1销售回款【输入】'!$E$4:$E$123,$E121,'B4-1销售回款【输入】'!$J$4:$J$123,$F121)</f>
        <v>0</v>
      </c>
      <c r="DZ121" s="282">
        <f>SUMIFS('B4-1销售回款【输入】'!EC$4:EC$123,'B4-1销售回款【输入】'!$C$4:$C$123,$C121,'B4-1销售回款【输入】'!$D$4:$D$123,$D121,'B4-1销售回款【输入】'!$E$4:$E$123,$E121,'B4-1销售回款【输入】'!$J$4:$J$123,$F121)</f>
        <v>0</v>
      </c>
      <c r="EA121" s="282">
        <f>SUMIFS('B4-1销售回款【输入】'!ED$4:ED$123,'B4-1销售回款【输入】'!$C$4:$C$123,$C121,'B4-1销售回款【输入】'!$D$4:$D$123,$D121,'B4-1销售回款【输入】'!$E$4:$E$123,$E121,'B4-1销售回款【输入】'!$J$4:$J$123,$F121)</f>
        <v>0</v>
      </c>
      <c r="EB121" s="282">
        <f>SUMIFS('B4-1销售回款【输入】'!EE$4:EE$123,'B4-1销售回款【输入】'!$C$4:$C$123,$C121,'B4-1销售回款【输入】'!$D$4:$D$123,$D121,'B4-1销售回款【输入】'!$E$4:$E$123,$E121,'B4-1销售回款【输入】'!$J$4:$J$123,$F121)</f>
        <v>0</v>
      </c>
      <c r="EC121" s="282">
        <f>SUMIFS('B4-1销售回款【输入】'!EF$4:EF$123,'B4-1销售回款【输入】'!$C$4:$C$123,$C121,'B4-1销售回款【输入】'!$D$4:$D$123,$D121,'B4-1销售回款【输入】'!$E$4:$E$123,$E121,'B4-1销售回款【输入】'!$J$4:$J$123,$F121)</f>
        <v>0</v>
      </c>
      <c r="ED121" s="284">
        <f>SUMIFS('B4-1销售回款【输入】'!EG$4:EG$123,'B4-1销售回款【输入】'!$C$4:$C$123,$C121,'B4-1销售回款【输入】'!$D$4:$D$123,$D121,'B4-1销售回款【输入】'!$E$4:$E$123,$E121,'B4-1销售回款【输入】'!$J$4:$J$123,$F121)</f>
        <v>0</v>
      </c>
    </row>
    <row r="122" spans="2:134" ht="16.05" customHeight="1" x14ac:dyDescent="0.25">
      <c r="B122" s="1041" t="str">
        <f>B121</f>
        <v/>
      </c>
      <c r="C122" s="154" t="str">
        <f t="shared" ref="C122:C125" si="1970">C121</f>
        <v/>
      </c>
      <c r="D122" s="154" t="str">
        <f t="shared" si="1967"/>
        <v/>
      </c>
      <c r="E122" s="154" t="str">
        <f t="shared" si="1967"/>
        <v/>
      </c>
      <c r="F122" s="149" t="s">
        <v>348</v>
      </c>
      <c r="G122" s="171" t="s">
        <v>354</v>
      </c>
      <c r="H122" s="992">
        <f>IFERROR(H121/H120*10000,0)</f>
        <v>0</v>
      </c>
      <c r="I122" s="282">
        <f t="shared" si="1968"/>
        <v>0</v>
      </c>
      <c r="J122" s="985">
        <f>IFERROR(J121/J120*10000,0)</f>
        <v>0</v>
      </c>
      <c r="K122" s="460">
        <f ca="1">IFERROR(K121/K120*10000,0)</f>
        <v>0</v>
      </c>
      <c r="L122" s="283">
        <f t="shared" ref="L122" si="1971">IFERROR(L121/L120*10000,0)</f>
        <v>0</v>
      </c>
      <c r="M122" s="282">
        <f t="shared" ref="M122" si="1972">IFERROR(M121/M120*10000,0)</f>
        <v>0</v>
      </c>
      <c r="N122" s="282">
        <f t="shared" ref="N122" si="1973">IFERROR(N121/N120*10000,0)</f>
        <v>0</v>
      </c>
      <c r="O122" s="282">
        <f t="shared" ref="O122" si="1974">IFERROR(O121/O120*10000,0)</f>
        <v>0</v>
      </c>
      <c r="P122" s="282">
        <f t="shared" ref="P122" si="1975">IFERROR(P121/P120*10000,0)</f>
        <v>0</v>
      </c>
      <c r="Q122" s="282">
        <f t="shared" ref="Q122" si="1976">IFERROR(Q121/Q120*10000,0)</f>
        <v>0</v>
      </c>
      <c r="R122" s="282">
        <f t="shared" ref="R122" si="1977">IFERROR(R121/R120*10000,0)</f>
        <v>0</v>
      </c>
      <c r="S122" s="282">
        <f t="shared" ref="S122" si="1978">IFERROR(S121/S120*10000,0)</f>
        <v>0</v>
      </c>
      <c r="T122" s="282">
        <f t="shared" ref="T122" si="1979">IFERROR(T121/T120*10000,0)</f>
        <v>0</v>
      </c>
      <c r="U122" s="284">
        <f t="shared" ref="U122" si="1980">IFERROR(U121/U120*10000,0)</f>
        <v>0</v>
      </c>
      <c r="V122" s="285">
        <f>IFERROR(V121/V120*10000,0)</f>
        <v>0</v>
      </c>
      <c r="W122" s="282">
        <f t="shared" ref="W122" si="1981">IFERROR(W121/W120*10000,0)</f>
        <v>0</v>
      </c>
      <c r="X122" s="282">
        <f t="shared" ref="X122" si="1982">IFERROR(X121/X120*10000,0)</f>
        <v>0</v>
      </c>
      <c r="Y122" s="282">
        <f t="shared" ref="Y122" si="1983">IFERROR(Y121/Y120*10000,0)</f>
        <v>0</v>
      </c>
      <c r="Z122" s="282">
        <f t="shared" ref="Z122" si="1984">IFERROR(Z121/Z120*10000,0)</f>
        <v>0</v>
      </c>
      <c r="AA122" s="282">
        <f t="shared" ref="AA122" si="1985">IFERROR(AA121/AA120*10000,0)</f>
        <v>0</v>
      </c>
      <c r="AB122" s="282">
        <f t="shared" ref="AB122" si="1986">IFERROR(AB121/AB120*10000,0)</f>
        <v>0</v>
      </c>
      <c r="AC122" s="282">
        <f t="shared" ref="AC122" si="1987">IFERROR(AC121/AC120*10000,0)</f>
        <v>0</v>
      </c>
      <c r="AD122" s="282">
        <f t="shared" ref="AD122" si="1988">IFERROR(AD121/AD120*10000,0)</f>
        <v>0</v>
      </c>
      <c r="AE122" s="282">
        <f t="shared" ref="AE122" si="1989">IFERROR(AE121/AE120*10000,0)</f>
        <v>0</v>
      </c>
      <c r="AF122" s="282">
        <f t="shared" ref="AF122" si="1990">IFERROR(AF121/AF120*10000,0)</f>
        <v>0</v>
      </c>
      <c r="AG122" s="282">
        <f t="shared" ref="AG122" si="1991">IFERROR(AG121/AG120*10000,0)</f>
        <v>0</v>
      </c>
      <c r="AH122" s="282">
        <f t="shared" ref="AH122" si="1992">IFERROR(AH121/AH120*10000,0)</f>
        <v>0</v>
      </c>
      <c r="AI122" s="282">
        <f t="shared" ref="AI122" si="1993">IFERROR(AI121/AI120*10000,0)</f>
        <v>0</v>
      </c>
      <c r="AJ122" s="282">
        <f t="shared" ref="AJ122" si="1994">IFERROR(AJ121/AJ120*10000,0)</f>
        <v>0</v>
      </c>
      <c r="AK122" s="282">
        <f t="shared" ref="AK122" si="1995">IFERROR(AK121/AK120*10000,0)</f>
        <v>0</v>
      </c>
      <c r="AL122" s="282">
        <f t="shared" ref="AL122" si="1996">IFERROR(AL121/AL120*10000,0)</f>
        <v>0</v>
      </c>
      <c r="AM122" s="282">
        <f t="shared" ref="AM122" si="1997">IFERROR(AM121/AM120*10000,0)</f>
        <v>0</v>
      </c>
      <c r="AN122" s="282">
        <f t="shared" ref="AN122" si="1998">IFERROR(AN121/AN120*10000,0)</f>
        <v>0</v>
      </c>
      <c r="AO122" s="282">
        <f t="shared" ref="AO122" si="1999">IFERROR(AO121/AO120*10000,0)</f>
        <v>0</v>
      </c>
      <c r="AP122" s="282">
        <f t="shared" ref="AP122" si="2000">IFERROR(AP121/AP120*10000,0)</f>
        <v>0</v>
      </c>
      <c r="AQ122" s="282">
        <f t="shared" ref="AQ122" si="2001">IFERROR(AQ121/AQ120*10000,0)</f>
        <v>0</v>
      </c>
      <c r="AR122" s="282">
        <f t="shared" ref="AR122" si="2002">IFERROR(AR121/AR120*10000,0)</f>
        <v>0</v>
      </c>
      <c r="AS122" s="282">
        <f t="shared" ref="AS122" si="2003">IFERROR(AS121/AS120*10000,0)</f>
        <v>0</v>
      </c>
      <c r="AT122" s="282">
        <f t="shared" ref="AT122" si="2004">IFERROR(AT121/AT120*10000,0)</f>
        <v>0</v>
      </c>
      <c r="AU122" s="282">
        <f t="shared" ref="AU122" si="2005">IFERROR(AU121/AU120*10000,0)</f>
        <v>0</v>
      </c>
      <c r="AV122" s="282">
        <f t="shared" ref="AV122" si="2006">IFERROR(AV121/AV120*10000,0)</f>
        <v>0</v>
      </c>
      <c r="AW122" s="282">
        <f t="shared" ref="AW122" si="2007">IFERROR(AW121/AW120*10000,0)</f>
        <v>0</v>
      </c>
      <c r="AX122" s="282">
        <f t="shared" ref="AX122" si="2008">IFERROR(AX121/AX120*10000,0)</f>
        <v>0</v>
      </c>
      <c r="AY122" s="282">
        <f t="shared" ref="AY122" si="2009">IFERROR(AY121/AY120*10000,0)</f>
        <v>0</v>
      </c>
      <c r="AZ122" s="282">
        <f t="shared" ref="AZ122" si="2010">IFERROR(AZ121/AZ120*10000,0)</f>
        <v>0</v>
      </c>
      <c r="BA122" s="282">
        <f t="shared" ref="BA122" si="2011">IFERROR(BA121/BA120*10000,0)</f>
        <v>0</v>
      </c>
      <c r="BB122" s="282">
        <f t="shared" ref="BB122" si="2012">IFERROR(BB121/BB120*10000,0)</f>
        <v>0</v>
      </c>
      <c r="BC122" s="282">
        <f t="shared" ref="BC122" si="2013">IFERROR(BC121/BC120*10000,0)</f>
        <v>0</v>
      </c>
      <c r="BD122" s="282">
        <f t="shared" ref="BD122" si="2014">IFERROR(BD121/BD120*10000,0)</f>
        <v>0</v>
      </c>
      <c r="BE122" s="282">
        <f t="shared" ref="BE122" si="2015">IFERROR(BE121/BE120*10000,0)</f>
        <v>0</v>
      </c>
      <c r="BF122" s="282">
        <f t="shared" ref="BF122" si="2016">IFERROR(BF121/BF120*10000,0)</f>
        <v>0</v>
      </c>
      <c r="BG122" s="282">
        <f t="shared" ref="BG122" si="2017">IFERROR(BG121/BG120*10000,0)</f>
        <v>0</v>
      </c>
      <c r="BH122" s="282">
        <f t="shared" ref="BH122" si="2018">IFERROR(BH121/BH120*10000,0)</f>
        <v>0</v>
      </c>
      <c r="BI122" s="282">
        <f t="shared" ref="BI122" si="2019">IFERROR(BI121/BI120*10000,0)</f>
        <v>0</v>
      </c>
      <c r="BJ122" s="282">
        <f t="shared" ref="BJ122" si="2020">IFERROR(BJ121/BJ120*10000,0)</f>
        <v>0</v>
      </c>
      <c r="BK122" s="282">
        <f t="shared" ref="BK122" si="2021">IFERROR(BK121/BK120*10000,0)</f>
        <v>0</v>
      </c>
      <c r="BL122" s="282">
        <f t="shared" ref="BL122" si="2022">IFERROR(BL121/BL120*10000,0)</f>
        <v>0</v>
      </c>
      <c r="BM122" s="282">
        <f t="shared" ref="BM122" si="2023">IFERROR(BM121/BM120*10000,0)</f>
        <v>0</v>
      </c>
      <c r="BN122" s="282">
        <f t="shared" ref="BN122" si="2024">IFERROR(BN121/BN120*10000,0)</f>
        <v>0</v>
      </c>
      <c r="BO122" s="282">
        <f t="shared" ref="BO122" si="2025">IFERROR(BO121/BO120*10000,0)</f>
        <v>0</v>
      </c>
      <c r="BP122" s="282">
        <f t="shared" ref="BP122" si="2026">IFERROR(BP121/BP120*10000,0)</f>
        <v>0</v>
      </c>
      <c r="BQ122" s="282">
        <f t="shared" ref="BQ122" si="2027">IFERROR(BQ121/BQ120*10000,0)</f>
        <v>0</v>
      </c>
      <c r="BR122" s="282">
        <f t="shared" ref="BR122" si="2028">IFERROR(BR121/BR120*10000,0)</f>
        <v>0</v>
      </c>
      <c r="BS122" s="282">
        <f t="shared" ref="BS122" si="2029">IFERROR(BS121/BS120*10000,0)</f>
        <v>0</v>
      </c>
      <c r="BT122" s="282">
        <f t="shared" ref="BT122" si="2030">IFERROR(BT121/BT120*10000,0)</f>
        <v>0</v>
      </c>
      <c r="BU122" s="282">
        <f t="shared" ref="BU122" si="2031">IFERROR(BU121/BU120*10000,0)</f>
        <v>0</v>
      </c>
      <c r="BV122" s="282">
        <f t="shared" ref="BV122" si="2032">IFERROR(BV121/BV120*10000,0)</f>
        <v>0</v>
      </c>
      <c r="BW122" s="282">
        <f t="shared" ref="BW122" si="2033">IFERROR(BW121/BW120*10000,0)</f>
        <v>0</v>
      </c>
      <c r="BX122" s="282">
        <f t="shared" ref="BX122" si="2034">IFERROR(BX121/BX120*10000,0)</f>
        <v>0</v>
      </c>
      <c r="BY122" s="282">
        <f t="shared" ref="BY122" si="2035">IFERROR(BY121/BY120*10000,0)</f>
        <v>0</v>
      </c>
      <c r="BZ122" s="282">
        <f t="shared" ref="BZ122" si="2036">IFERROR(BZ121/BZ120*10000,0)</f>
        <v>0</v>
      </c>
      <c r="CA122" s="282">
        <f t="shared" ref="CA122" si="2037">IFERROR(CA121/CA120*10000,0)</f>
        <v>0</v>
      </c>
      <c r="CB122" s="282">
        <f t="shared" ref="CB122" si="2038">IFERROR(CB121/CB120*10000,0)</f>
        <v>0</v>
      </c>
      <c r="CC122" s="282">
        <f t="shared" ref="CC122" si="2039">IFERROR(CC121/CC120*10000,0)</f>
        <v>0</v>
      </c>
      <c r="CD122" s="282">
        <f t="shared" ref="CD122" si="2040">IFERROR(CD121/CD120*10000,0)</f>
        <v>0</v>
      </c>
      <c r="CE122" s="282">
        <f t="shared" ref="CE122" si="2041">IFERROR(CE121/CE120*10000,0)</f>
        <v>0</v>
      </c>
      <c r="CF122" s="282">
        <f t="shared" ref="CF122" si="2042">IFERROR(CF121/CF120*10000,0)</f>
        <v>0</v>
      </c>
      <c r="CG122" s="282">
        <f t="shared" ref="CG122" si="2043">IFERROR(CG121/CG120*10000,0)</f>
        <v>0</v>
      </c>
      <c r="CH122" s="282">
        <f t="shared" ref="CH122" si="2044">IFERROR(CH121/CH120*10000,0)</f>
        <v>0</v>
      </c>
      <c r="CI122" s="282">
        <f t="shared" ref="CI122" si="2045">IFERROR(CI121/CI120*10000,0)</f>
        <v>0</v>
      </c>
      <c r="CJ122" s="282">
        <f t="shared" ref="CJ122" si="2046">IFERROR(CJ121/CJ120*10000,0)</f>
        <v>0</v>
      </c>
      <c r="CK122" s="282">
        <f t="shared" ref="CK122" si="2047">IFERROR(CK121/CK120*10000,0)</f>
        <v>0</v>
      </c>
      <c r="CL122" s="282">
        <f t="shared" ref="CL122" si="2048">IFERROR(CL121/CL120*10000,0)</f>
        <v>0</v>
      </c>
      <c r="CM122" s="282">
        <f t="shared" ref="CM122" si="2049">IFERROR(CM121/CM120*10000,0)</f>
        <v>0</v>
      </c>
      <c r="CN122" s="282">
        <f t="shared" ref="CN122" si="2050">IFERROR(CN121/CN120*10000,0)</f>
        <v>0</v>
      </c>
      <c r="CO122" s="282">
        <f t="shared" ref="CO122" si="2051">IFERROR(CO121/CO120*10000,0)</f>
        <v>0</v>
      </c>
      <c r="CP122" s="282">
        <f t="shared" ref="CP122" si="2052">IFERROR(CP121/CP120*10000,0)</f>
        <v>0</v>
      </c>
      <c r="CQ122" s="282">
        <f t="shared" ref="CQ122" si="2053">IFERROR(CQ121/CQ120*10000,0)</f>
        <v>0</v>
      </c>
      <c r="CR122" s="282">
        <f t="shared" ref="CR122" si="2054">IFERROR(CR121/CR120*10000,0)</f>
        <v>0</v>
      </c>
      <c r="CS122" s="282">
        <f t="shared" ref="CS122" si="2055">IFERROR(CS121/CS120*10000,0)</f>
        <v>0</v>
      </c>
      <c r="CT122" s="282">
        <f t="shared" ref="CT122" si="2056">IFERROR(CT121/CT120*10000,0)</f>
        <v>0</v>
      </c>
      <c r="CU122" s="282">
        <f t="shared" ref="CU122" si="2057">IFERROR(CU121/CU120*10000,0)</f>
        <v>0</v>
      </c>
      <c r="CV122" s="282">
        <f t="shared" ref="CV122" si="2058">IFERROR(CV121/CV120*10000,0)</f>
        <v>0</v>
      </c>
      <c r="CW122" s="282">
        <f t="shared" ref="CW122" si="2059">IFERROR(CW121/CW120*10000,0)</f>
        <v>0</v>
      </c>
      <c r="CX122" s="282">
        <f t="shared" ref="CX122" si="2060">IFERROR(CX121/CX120*10000,0)</f>
        <v>0</v>
      </c>
      <c r="CY122" s="282">
        <f t="shared" ref="CY122" si="2061">IFERROR(CY121/CY120*10000,0)</f>
        <v>0</v>
      </c>
      <c r="CZ122" s="282">
        <f t="shared" ref="CZ122" si="2062">IFERROR(CZ121/CZ120*10000,0)</f>
        <v>0</v>
      </c>
      <c r="DA122" s="282">
        <f t="shared" ref="DA122" si="2063">IFERROR(DA121/DA120*10000,0)</f>
        <v>0</v>
      </c>
      <c r="DB122" s="282">
        <f t="shared" ref="DB122" si="2064">IFERROR(DB121/DB120*10000,0)</f>
        <v>0</v>
      </c>
      <c r="DC122" s="282">
        <f t="shared" ref="DC122" si="2065">IFERROR(DC121/DC120*10000,0)</f>
        <v>0</v>
      </c>
      <c r="DD122" s="282">
        <f t="shared" ref="DD122" si="2066">IFERROR(DD121/DD120*10000,0)</f>
        <v>0</v>
      </c>
      <c r="DE122" s="282">
        <f t="shared" ref="DE122" si="2067">IFERROR(DE121/DE120*10000,0)</f>
        <v>0</v>
      </c>
      <c r="DF122" s="282">
        <f t="shared" ref="DF122" si="2068">IFERROR(DF121/DF120*10000,0)</f>
        <v>0</v>
      </c>
      <c r="DG122" s="282">
        <f t="shared" ref="DG122" si="2069">IFERROR(DG121/DG120*10000,0)</f>
        <v>0</v>
      </c>
      <c r="DH122" s="282">
        <f t="shared" ref="DH122" si="2070">IFERROR(DH121/DH120*10000,0)</f>
        <v>0</v>
      </c>
      <c r="DI122" s="282">
        <f t="shared" ref="DI122" si="2071">IFERROR(DI121/DI120*10000,0)</f>
        <v>0</v>
      </c>
      <c r="DJ122" s="282">
        <f t="shared" ref="DJ122" si="2072">IFERROR(DJ121/DJ120*10000,0)</f>
        <v>0</v>
      </c>
      <c r="DK122" s="282">
        <f t="shared" ref="DK122" si="2073">IFERROR(DK121/DK120*10000,0)</f>
        <v>0</v>
      </c>
      <c r="DL122" s="282">
        <f t="shared" ref="DL122" si="2074">IFERROR(DL121/DL120*10000,0)</f>
        <v>0</v>
      </c>
      <c r="DM122" s="282">
        <f t="shared" ref="DM122" si="2075">IFERROR(DM121/DM120*10000,0)</f>
        <v>0</v>
      </c>
      <c r="DN122" s="282">
        <f t="shared" ref="DN122" si="2076">IFERROR(DN121/DN120*10000,0)</f>
        <v>0</v>
      </c>
      <c r="DO122" s="282">
        <f t="shared" ref="DO122" si="2077">IFERROR(DO121/DO120*10000,0)</f>
        <v>0</v>
      </c>
      <c r="DP122" s="282">
        <f t="shared" ref="DP122" si="2078">IFERROR(DP121/DP120*10000,0)</f>
        <v>0</v>
      </c>
      <c r="DQ122" s="282">
        <f t="shared" ref="DQ122" si="2079">IFERROR(DQ121/DQ120*10000,0)</f>
        <v>0</v>
      </c>
      <c r="DR122" s="282">
        <f t="shared" ref="DR122" si="2080">IFERROR(DR121/DR120*10000,0)</f>
        <v>0</v>
      </c>
      <c r="DS122" s="282">
        <f t="shared" ref="DS122" si="2081">IFERROR(DS121/DS120*10000,0)</f>
        <v>0</v>
      </c>
      <c r="DT122" s="282">
        <f t="shared" ref="DT122" si="2082">IFERROR(DT121/DT120*10000,0)</f>
        <v>0</v>
      </c>
      <c r="DU122" s="282">
        <f t="shared" ref="DU122" si="2083">IFERROR(DU121/DU120*10000,0)</f>
        <v>0</v>
      </c>
      <c r="DV122" s="282">
        <f t="shared" ref="DV122" si="2084">IFERROR(DV121/DV120*10000,0)</f>
        <v>0</v>
      </c>
      <c r="DW122" s="282">
        <f t="shared" ref="DW122" si="2085">IFERROR(DW121/DW120*10000,0)</f>
        <v>0</v>
      </c>
      <c r="DX122" s="282">
        <f t="shared" ref="DX122" si="2086">IFERROR(DX121/DX120*10000,0)</f>
        <v>0</v>
      </c>
      <c r="DY122" s="282">
        <f t="shared" ref="DY122" si="2087">IFERROR(DY121/DY120*10000,0)</f>
        <v>0</v>
      </c>
      <c r="DZ122" s="282">
        <f t="shared" ref="DZ122" si="2088">IFERROR(DZ121/DZ120*10000,0)</f>
        <v>0</v>
      </c>
      <c r="EA122" s="282">
        <f t="shared" ref="EA122" si="2089">IFERROR(EA121/EA120*10000,0)</f>
        <v>0</v>
      </c>
      <c r="EB122" s="282">
        <f t="shared" ref="EB122" si="2090">IFERROR(EB121/EB120*10000,0)</f>
        <v>0</v>
      </c>
      <c r="EC122" s="282">
        <f t="shared" ref="EC122" si="2091">IFERROR(EC121/EC120*10000,0)</f>
        <v>0</v>
      </c>
      <c r="ED122" s="284">
        <f t="shared" ref="ED122" si="2092">IFERROR(ED121/ED120*10000,0)</f>
        <v>0</v>
      </c>
    </row>
    <row r="123" spans="2:134" ht="16.05" customHeight="1" x14ac:dyDescent="0.25">
      <c r="B123" s="1043" t="str">
        <f>B122</f>
        <v/>
      </c>
      <c r="C123" s="159" t="str">
        <f t="shared" si="1970"/>
        <v/>
      </c>
      <c r="D123" s="159" t="str">
        <f t="shared" si="1967"/>
        <v/>
      </c>
      <c r="E123" s="159" t="str">
        <f t="shared" si="1967"/>
        <v/>
      </c>
      <c r="F123" s="149" t="s">
        <v>349</v>
      </c>
      <c r="G123" s="171" t="s">
        <v>353</v>
      </c>
      <c r="H123" s="992">
        <f>SUMIFS('B4-1销售回款【输入】'!L$4:L$123,'B4-1销售回款【输入】'!$C$4:$C$123,$C123,'B4-1销售回款【输入】'!$D$4:$D$123,$D123,'B4-1销售回款【输入】'!$E$4:$E$123,$E123,'B4-1销售回款【输入】'!$J$4:$J$123,$F123)</f>
        <v>0</v>
      </c>
      <c r="I123" s="282">
        <f t="shared" si="1968"/>
        <v>0</v>
      </c>
      <c r="J123" s="985">
        <f>SUM(V123:ED123)</f>
        <v>0</v>
      </c>
      <c r="K123" s="460">
        <f ca="1">SUM(OFFSET(V123,,,1,MATCH('B1-基本信息'!$C$12,$V$3:$ED$3,1)))</f>
        <v>0</v>
      </c>
      <c r="L123" s="283">
        <f t="shared" ref="L123:U123" si="2093">SUMIF($V$1:$ED$1,L$3,$V123:$ED123)</f>
        <v>0</v>
      </c>
      <c r="M123" s="282">
        <f t="shared" si="2093"/>
        <v>0</v>
      </c>
      <c r="N123" s="282">
        <f t="shared" si="2093"/>
        <v>0</v>
      </c>
      <c r="O123" s="282">
        <f t="shared" si="2093"/>
        <v>0</v>
      </c>
      <c r="P123" s="282">
        <f t="shared" si="2093"/>
        <v>0</v>
      </c>
      <c r="Q123" s="282">
        <f t="shared" si="2093"/>
        <v>0</v>
      </c>
      <c r="R123" s="282">
        <f t="shared" si="2093"/>
        <v>0</v>
      </c>
      <c r="S123" s="282">
        <f t="shared" si="2093"/>
        <v>0</v>
      </c>
      <c r="T123" s="282">
        <f t="shared" si="2093"/>
        <v>0</v>
      </c>
      <c r="U123" s="284">
        <f t="shared" si="2093"/>
        <v>0</v>
      </c>
      <c r="V123" s="285">
        <f>SUMIFS('B4-1销售回款【输入】'!Y$4:Y$123,'B4-1销售回款【输入】'!$C$4:$C$123,$C123,'B4-1销售回款【输入】'!$D$4:$D$123,$D123,'B4-1销售回款【输入】'!$E$4:$E$123,$E123,'B4-1销售回款【输入】'!$J$4:$J$123,$F123)</f>
        <v>0</v>
      </c>
      <c r="W123" s="282">
        <f>SUMIFS('B4-1销售回款【输入】'!Z$4:Z$123,'B4-1销售回款【输入】'!$C$4:$C$123,$C123,'B4-1销售回款【输入】'!$D$4:$D$123,$D123,'B4-1销售回款【输入】'!$E$4:$E$123,$E123,'B4-1销售回款【输入】'!$J$4:$J$123,$F123)</f>
        <v>0</v>
      </c>
      <c r="X123" s="282">
        <f>SUMIFS('B4-1销售回款【输入】'!AA$4:AA$123,'B4-1销售回款【输入】'!$C$4:$C$123,$C123,'B4-1销售回款【输入】'!$D$4:$D$123,$D123,'B4-1销售回款【输入】'!$E$4:$E$123,$E123,'B4-1销售回款【输入】'!$J$4:$J$123,$F123)</f>
        <v>0</v>
      </c>
      <c r="Y123" s="282">
        <f>SUMIFS('B4-1销售回款【输入】'!AB$4:AB$123,'B4-1销售回款【输入】'!$C$4:$C$123,$C123,'B4-1销售回款【输入】'!$D$4:$D$123,$D123,'B4-1销售回款【输入】'!$E$4:$E$123,$E123,'B4-1销售回款【输入】'!$J$4:$J$123,$F123)</f>
        <v>0</v>
      </c>
      <c r="Z123" s="282">
        <f>SUMIFS('B4-1销售回款【输入】'!AC$4:AC$123,'B4-1销售回款【输入】'!$C$4:$C$123,$C123,'B4-1销售回款【输入】'!$D$4:$D$123,$D123,'B4-1销售回款【输入】'!$E$4:$E$123,$E123,'B4-1销售回款【输入】'!$J$4:$J$123,$F123)</f>
        <v>0</v>
      </c>
      <c r="AA123" s="282">
        <f>SUMIFS('B4-1销售回款【输入】'!AD$4:AD$123,'B4-1销售回款【输入】'!$C$4:$C$123,$C123,'B4-1销售回款【输入】'!$D$4:$D$123,$D123,'B4-1销售回款【输入】'!$E$4:$E$123,$E123,'B4-1销售回款【输入】'!$J$4:$J$123,$F123)</f>
        <v>0</v>
      </c>
      <c r="AB123" s="282">
        <f>SUMIFS('B4-1销售回款【输入】'!AE$4:AE$123,'B4-1销售回款【输入】'!$C$4:$C$123,$C123,'B4-1销售回款【输入】'!$D$4:$D$123,$D123,'B4-1销售回款【输入】'!$E$4:$E$123,$E123,'B4-1销售回款【输入】'!$J$4:$J$123,$F123)</f>
        <v>0</v>
      </c>
      <c r="AC123" s="282">
        <f>SUMIFS('B4-1销售回款【输入】'!AF$4:AF$123,'B4-1销售回款【输入】'!$C$4:$C$123,$C123,'B4-1销售回款【输入】'!$D$4:$D$123,$D123,'B4-1销售回款【输入】'!$E$4:$E$123,$E123,'B4-1销售回款【输入】'!$J$4:$J$123,$F123)</f>
        <v>0</v>
      </c>
      <c r="AD123" s="282">
        <f>SUMIFS('B4-1销售回款【输入】'!AG$4:AG$123,'B4-1销售回款【输入】'!$C$4:$C$123,$C123,'B4-1销售回款【输入】'!$D$4:$D$123,$D123,'B4-1销售回款【输入】'!$E$4:$E$123,$E123,'B4-1销售回款【输入】'!$J$4:$J$123,$F123)</f>
        <v>0</v>
      </c>
      <c r="AE123" s="282">
        <f>SUMIFS('B4-1销售回款【输入】'!AH$4:AH$123,'B4-1销售回款【输入】'!$C$4:$C$123,$C123,'B4-1销售回款【输入】'!$D$4:$D$123,$D123,'B4-1销售回款【输入】'!$E$4:$E$123,$E123,'B4-1销售回款【输入】'!$J$4:$J$123,$F123)</f>
        <v>0</v>
      </c>
      <c r="AF123" s="282">
        <f>SUMIFS('B4-1销售回款【输入】'!AI$4:AI$123,'B4-1销售回款【输入】'!$C$4:$C$123,$C123,'B4-1销售回款【输入】'!$D$4:$D$123,$D123,'B4-1销售回款【输入】'!$E$4:$E$123,$E123,'B4-1销售回款【输入】'!$J$4:$J$123,$F123)</f>
        <v>0</v>
      </c>
      <c r="AG123" s="282">
        <f>SUMIFS('B4-1销售回款【输入】'!AJ$4:AJ$123,'B4-1销售回款【输入】'!$C$4:$C$123,$C123,'B4-1销售回款【输入】'!$D$4:$D$123,$D123,'B4-1销售回款【输入】'!$E$4:$E$123,$E123,'B4-1销售回款【输入】'!$J$4:$J$123,$F123)</f>
        <v>0</v>
      </c>
      <c r="AH123" s="282">
        <f>SUMIFS('B4-1销售回款【输入】'!AK$4:AK$123,'B4-1销售回款【输入】'!$C$4:$C$123,$C123,'B4-1销售回款【输入】'!$D$4:$D$123,$D123,'B4-1销售回款【输入】'!$E$4:$E$123,$E123,'B4-1销售回款【输入】'!$J$4:$J$123,$F123)</f>
        <v>0</v>
      </c>
      <c r="AI123" s="282">
        <f>SUMIFS('B4-1销售回款【输入】'!AL$4:AL$123,'B4-1销售回款【输入】'!$C$4:$C$123,$C123,'B4-1销售回款【输入】'!$D$4:$D$123,$D123,'B4-1销售回款【输入】'!$E$4:$E$123,$E123,'B4-1销售回款【输入】'!$J$4:$J$123,$F123)</f>
        <v>0</v>
      </c>
      <c r="AJ123" s="282">
        <f>SUMIFS('B4-1销售回款【输入】'!AM$4:AM$123,'B4-1销售回款【输入】'!$C$4:$C$123,$C123,'B4-1销售回款【输入】'!$D$4:$D$123,$D123,'B4-1销售回款【输入】'!$E$4:$E$123,$E123,'B4-1销售回款【输入】'!$J$4:$J$123,$F123)</f>
        <v>0</v>
      </c>
      <c r="AK123" s="282">
        <f>SUMIFS('B4-1销售回款【输入】'!AN$4:AN$123,'B4-1销售回款【输入】'!$C$4:$C$123,$C123,'B4-1销售回款【输入】'!$D$4:$D$123,$D123,'B4-1销售回款【输入】'!$E$4:$E$123,$E123,'B4-1销售回款【输入】'!$J$4:$J$123,$F123)</f>
        <v>0</v>
      </c>
      <c r="AL123" s="282">
        <f>SUMIFS('B4-1销售回款【输入】'!AO$4:AO$123,'B4-1销售回款【输入】'!$C$4:$C$123,$C123,'B4-1销售回款【输入】'!$D$4:$D$123,$D123,'B4-1销售回款【输入】'!$E$4:$E$123,$E123,'B4-1销售回款【输入】'!$J$4:$J$123,$F123)</f>
        <v>0</v>
      </c>
      <c r="AM123" s="282">
        <f>SUMIFS('B4-1销售回款【输入】'!AP$4:AP$123,'B4-1销售回款【输入】'!$C$4:$C$123,$C123,'B4-1销售回款【输入】'!$D$4:$D$123,$D123,'B4-1销售回款【输入】'!$E$4:$E$123,$E123,'B4-1销售回款【输入】'!$J$4:$J$123,$F123)</f>
        <v>0</v>
      </c>
      <c r="AN123" s="282">
        <f>SUMIFS('B4-1销售回款【输入】'!AQ$4:AQ$123,'B4-1销售回款【输入】'!$C$4:$C$123,$C123,'B4-1销售回款【输入】'!$D$4:$D$123,$D123,'B4-1销售回款【输入】'!$E$4:$E$123,$E123,'B4-1销售回款【输入】'!$J$4:$J$123,$F123)</f>
        <v>0</v>
      </c>
      <c r="AO123" s="282">
        <f>SUMIFS('B4-1销售回款【输入】'!AR$4:AR$123,'B4-1销售回款【输入】'!$C$4:$C$123,$C123,'B4-1销售回款【输入】'!$D$4:$D$123,$D123,'B4-1销售回款【输入】'!$E$4:$E$123,$E123,'B4-1销售回款【输入】'!$J$4:$J$123,$F123)</f>
        <v>0</v>
      </c>
      <c r="AP123" s="282">
        <f>SUMIFS('B4-1销售回款【输入】'!AS$4:AS$123,'B4-1销售回款【输入】'!$C$4:$C$123,$C123,'B4-1销售回款【输入】'!$D$4:$D$123,$D123,'B4-1销售回款【输入】'!$E$4:$E$123,$E123,'B4-1销售回款【输入】'!$J$4:$J$123,$F123)</f>
        <v>0</v>
      </c>
      <c r="AQ123" s="282">
        <f>SUMIFS('B4-1销售回款【输入】'!AT$4:AT$123,'B4-1销售回款【输入】'!$C$4:$C$123,$C123,'B4-1销售回款【输入】'!$D$4:$D$123,$D123,'B4-1销售回款【输入】'!$E$4:$E$123,$E123,'B4-1销售回款【输入】'!$J$4:$J$123,$F123)</f>
        <v>0</v>
      </c>
      <c r="AR123" s="282">
        <f>SUMIFS('B4-1销售回款【输入】'!AU$4:AU$123,'B4-1销售回款【输入】'!$C$4:$C$123,$C123,'B4-1销售回款【输入】'!$D$4:$D$123,$D123,'B4-1销售回款【输入】'!$E$4:$E$123,$E123,'B4-1销售回款【输入】'!$J$4:$J$123,$F123)</f>
        <v>0</v>
      </c>
      <c r="AS123" s="282">
        <f>SUMIFS('B4-1销售回款【输入】'!AV$4:AV$123,'B4-1销售回款【输入】'!$C$4:$C$123,$C123,'B4-1销售回款【输入】'!$D$4:$D$123,$D123,'B4-1销售回款【输入】'!$E$4:$E$123,$E123,'B4-1销售回款【输入】'!$J$4:$J$123,$F123)</f>
        <v>0</v>
      </c>
      <c r="AT123" s="282">
        <f>SUMIFS('B4-1销售回款【输入】'!AW$4:AW$123,'B4-1销售回款【输入】'!$C$4:$C$123,$C123,'B4-1销售回款【输入】'!$D$4:$D$123,$D123,'B4-1销售回款【输入】'!$E$4:$E$123,$E123,'B4-1销售回款【输入】'!$J$4:$J$123,$F123)</f>
        <v>0</v>
      </c>
      <c r="AU123" s="282">
        <f>SUMIFS('B4-1销售回款【输入】'!AX$4:AX$123,'B4-1销售回款【输入】'!$C$4:$C$123,$C123,'B4-1销售回款【输入】'!$D$4:$D$123,$D123,'B4-1销售回款【输入】'!$E$4:$E$123,$E123,'B4-1销售回款【输入】'!$J$4:$J$123,$F123)</f>
        <v>0</v>
      </c>
      <c r="AV123" s="282">
        <f>SUMIFS('B4-1销售回款【输入】'!AY$4:AY$123,'B4-1销售回款【输入】'!$C$4:$C$123,$C123,'B4-1销售回款【输入】'!$D$4:$D$123,$D123,'B4-1销售回款【输入】'!$E$4:$E$123,$E123,'B4-1销售回款【输入】'!$J$4:$J$123,$F123)</f>
        <v>0</v>
      </c>
      <c r="AW123" s="282">
        <f>SUMIFS('B4-1销售回款【输入】'!AZ$4:AZ$123,'B4-1销售回款【输入】'!$C$4:$C$123,$C123,'B4-1销售回款【输入】'!$D$4:$D$123,$D123,'B4-1销售回款【输入】'!$E$4:$E$123,$E123,'B4-1销售回款【输入】'!$J$4:$J$123,$F123)</f>
        <v>0</v>
      </c>
      <c r="AX123" s="282">
        <f>SUMIFS('B4-1销售回款【输入】'!BA$4:BA$123,'B4-1销售回款【输入】'!$C$4:$C$123,$C123,'B4-1销售回款【输入】'!$D$4:$D$123,$D123,'B4-1销售回款【输入】'!$E$4:$E$123,$E123,'B4-1销售回款【输入】'!$J$4:$J$123,$F123)</f>
        <v>0</v>
      </c>
      <c r="AY123" s="282">
        <f>SUMIFS('B4-1销售回款【输入】'!BB$4:BB$123,'B4-1销售回款【输入】'!$C$4:$C$123,$C123,'B4-1销售回款【输入】'!$D$4:$D$123,$D123,'B4-1销售回款【输入】'!$E$4:$E$123,$E123,'B4-1销售回款【输入】'!$J$4:$J$123,$F123)</f>
        <v>0</v>
      </c>
      <c r="AZ123" s="282">
        <f>SUMIFS('B4-1销售回款【输入】'!BC$4:BC$123,'B4-1销售回款【输入】'!$C$4:$C$123,$C123,'B4-1销售回款【输入】'!$D$4:$D$123,$D123,'B4-1销售回款【输入】'!$E$4:$E$123,$E123,'B4-1销售回款【输入】'!$J$4:$J$123,$F123)</f>
        <v>0</v>
      </c>
      <c r="BA123" s="282">
        <f>SUMIFS('B4-1销售回款【输入】'!BD$4:BD$123,'B4-1销售回款【输入】'!$C$4:$C$123,$C123,'B4-1销售回款【输入】'!$D$4:$D$123,$D123,'B4-1销售回款【输入】'!$E$4:$E$123,$E123,'B4-1销售回款【输入】'!$J$4:$J$123,$F123)</f>
        <v>0</v>
      </c>
      <c r="BB123" s="282">
        <f>SUMIFS('B4-1销售回款【输入】'!BE$4:BE$123,'B4-1销售回款【输入】'!$C$4:$C$123,$C123,'B4-1销售回款【输入】'!$D$4:$D$123,$D123,'B4-1销售回款【输入】'!$E$4:$E$123,$E123,'B4-1销售回款【输入】'!$J$4:$J$123,$F123)</f>
        <v>0</v>
      </c>
      <c r="BC123" s="282">
        <f>SUMIFS('B4-1销售回款【输入】'!BF$4:BF$123,'B4-1销售回款【输入】'!$C$4:$C$123,$C123,'B4-1销售回款【输入】'!$D$4:$D$123,$D123,'B4-1销售回款【输入】'!$E$4:$E$123,$E123,'B4-1销售回款【输入】'!$J$4:$J$123,$F123)</f>
        <v>0</v>
      </c>
      <c r="BD123" s="282">
        <f>SUMIFS('B4-1销售回款【输入】'!BG$4:BG$123,'B4-1销售回款【输入】'!$C$4:$C$123,$C123,'B4-1销售回款【输入】'!$D$4:$D$123,$D123,'B4-1销售回款【输入】'!$E$4:$E$123,$E123,'B4-1销售回款【输入】'!$J$4:$J$123,$F123)</f>
        <v>0</v>
      </c>
      <c r="BE123" s="282">
        <f>SUMIFS('B4-1销售回款【输入】'!BH$4:BH$123,'B4-1销售回款【输入】'!$C$4:$C$123,$C123,'B4-1销售回款【输入】'!$D$4:$D$123,$D123,'B4-1销售回款【输入】'!$E$4:$E$123,$E123,'B4-1销售回款【输入】'!$J$4:$J$123,$F123)</f>
        <v>0</v>
      </c>
      <c r="BF123" s="282">
        <f>SUMIFS('B4-1销售回款【输入】'!BI$4:BI$123,'B4-1销售回款【输入】'!$C$4:$C$123,$C123,'B4-1销售回款【输入】'!$D$4:$D$123,$D123,'B4-1销售回款【输入】'!$E$4:$E$123,$E123,'B4-1销售回款【输入】'!$J$4:$J$123,$F123)</f>
        <v>0</v>
      </c>
      <c r="BG123" s="282">
        <f>SUMIFS('B4-1销售回款【输入】'!BJ$4:BJ$123,'B4-1销售回款【输入】'!$C$4:$C$123,$C123,'B4-1销售回款【输入】'!$D$4:$D$123,$D123,'B4-1销售回款【输入】'!$E$4:$E$123,$E123,'B4-1销售回款【输入】'!$J$4:$J$123,$F123)</f>
        <v>0</v>
      </c>
      <c r="BH123" s="282">
        <f>SUMIFS('B4-1销售回款【输入】'!BK$4:BK$123,'B4-1销售回款【输入】'!$C$4:$C$123,$C123,'B4-1销售回款【输入】'!$D$4:$D$123,$D123,'B4-1销售回款【输入】'!$E$4:$E$123,$E123,'B4-1销售回款【输入】'!$J$4:$J$123,$F123)</f>
        <v>0</v>
      </c>
      <c r="BI123" s="282">
        <f>SUMIFS('B4-1销售回款【输入】'!BL$4:BL$123,'B4-1销售回款【输入】'!$C$4:$C$123,$C123,'B4-1销售回款【输入】'!$D$4:$D$123,$D123,'B4-1销售回款【输入】'!$E$4:$E$123,$E123,'B4-1销售回款【输入】'!$J$4:$J$123,$F123)</f>
        <v>0</v>
      </c>
      <c r="BJ123" s="282">
        <f>SUMIFS('B4-1销售回款【输入】'!BM$4:BM$123,'B4-1销售回款【输入】'!$C$4:$C$123,$C123,'B4-1销售回款【输入】'!$D$4:$D$123,$D123,'B4-1销售回款【输入】'!$E$4:$E$123,$E123,'B4-1销售回款【输入】'!$J$4:$J$123,$F123)</f>
        <v>0</v>
      </c>
      <c r="BK123" s="282">
        <f>SUMIFS('B4-1销售回款【输入】'!BN$4:BN$123,'B4-1销售回款【输入】'!$C$4:$C$123,$C123,'B4-1销售回款【输入】'!$D$4:$D$123,$D123,'B4-1销售回款【输入】'!$E$4:$E$123,$E123,'B4-1销售回款【输入】'!$J$4:$J$123,$F123)</f>
        <v>0</v>
      </c>
      <c r="BL123" s="282">
        <f>SUMIFS('B4-1销售回款【输入】'!BO$4:BO$123,'B4-1销售回款【输入】'!$C$4:$C$123,$C123,'B4-1销售回款【输入】'!$D$4:$D$123,$D123,'B4-1销售回款【输入】'!$E$4:$E$123,$E123,'B4-1销售回款【输入】'!$J$4:$J$123,$F123)</f>
        <v>0</v>
      </c>
      <c r="BM123" s="282">
        <f>SUMIFS('B4-1销售回款【输入】'!BP$4:BP$123,'B4-1销售回款【输入】'!$C$4:$C$123,$C123,'B4-1销售回款【输入】'!$D$4:$D$123,$D123,'B4-1销售回款【输入】'!$E$4:$E$123,$E123,'B4-1销售回款【输入】'!$J$4:$J$123,$F123)</f>
        <v>0</v>
      </c>
      <c r="BN123" s="282">
        <f>SUMIFS('B4-1销售回款【输入】'!BQ$4:BQ$123,'B4-1销售回款【输入】'!$C$4:$C$123,$C123,'B4-1销售回款【输入】'!$D$4:$D$123,$D123,'B4-1销售回款【输入】'!$E$4:$E$123,$E123,'B4-1销售回款【输入】'!$J$4:$J$123,$F123)</f>
        <v>0</v>
      </c>
      <c r="BO123" s="282">
        <f>SUMIFS('B4-1销售回款【输入】'!BR$4:BR$123,'B4-1销售回款【输入】'!$C$4:$C$123,$C123,'B4-1销售回款【输入】'!$D$4:$D$123,$D123,'B4-1销售回款【输入】'!$E$4:$E$123,$E123,'B4-1销售回款【输入】'!$J$4:$J$123,$F123)</f>
        <v>0</v>
      </c>
      <c r="BP123" s="282">
        <f>SUMIFS('B4-1销售回款【输入】'!BS$4:BS$123,'B4-1销售回款【输入】'!$C$4:$C$123,$C123,'B4-1销售回款【输入】'!$D$4:$D$123,$D123,'B4-1销售回款【输入】'!$E$4:$E$123,$E123,'B4-1销售回款【输入】'!$J$4:$J$123,$F123)</f>
        <v>0</v>
      </c>
      <c r="BQ123" s="282">
        <f>SUMIFS('B4-1销售回款【输入】'!BT$4:BT$123,'B4-1销售回款【输入】'!$C$4:$C$123,$C123,'B4-1销售回款【输入】'!$D$4:$D$123,$D123,'B4-1销售回款【输入】'!$E$4:$E$123,$E123,'B4-1销售回款【输入】'!$J$4:$J$123,$F123)</f>
        <v>0</v>
      </c>
      <c r="BR123" s="282">
        <f>SUMIFS('B4-1销售回款【输入】'!BU$4:BU$123,'B4-1销售回款【输入】'!$C$4:$C$123,$C123,'B4-1销售回款【输入】'!$D$4:$D$123,$D123,'B4-1销售回款【输入】'!$E$4:$E$123,$E123,'B4-1销售回款【输入】'!$J$4:$J$123,$F123)</f>
        <v>0</v>
      </c>
      <c r="BS123" s="282">
        <f>SUMIFS('B4-1销售回款【输入】'!BV$4:BV$123,'B4-1销售回款【输入】'!$C$4:$C$123,$C123,'B4-1销售回款【输入】'!$D$4:$D$123,$D123,'B4-1销售回款【输入】'!$E$4:$E$123,$E123,'B4-1销售回款【输入】'!$J$4:$J$123,$F123)</f>
        <v>0</v>
      </c>
      <c r="BT123" s="282">
        <f>SUMIFS('B4-1销售回款【输入】'!BW$4:BW$123,'B4-1销售回款【输入】'!$C$4:$C$123,$C123,'B4-1销售回款【输入】'!$D$4:$D$123,$D123,'B4-1销售回款【输入】'!$E$4:$E$123,$E123,'B4-1销售回款【输入】'!$J$4:$J$123,$F123)</f>
        <v>0</v>
      </c>
      <c r="BU123" s="282">
        <f>SUMIFS('B4-1销售回款【输入】'!BX$4:BX$123,'B4-1销售回款【输入】'!$C$4:$C$123,$C123,'B4-1销售回款【输入】'!$D$4:$D$123,$D123,'B4-1销售回款【输入】'!$E$4:$E$123,$E123,'B4-1销售回款【输入】'!$J$4:$J$123,$F123)</f>
        <v>0</v>
      </c>
      <c r="BV123" s="282">
        <f>SUMIFS('B4-1销售回款【输入】'!BY$4:BY$123,'B4-1销售回款【输入】'!$C$4:$C$123,$C123,'B4-1销售回款【输入】'!$D$4:$D$123,$D123,'B4-1销售回款【输入】'!$E$4:$E$123,$E123,'B4-1销售回款【输入】'!$J$4:$J$123,$F123)</f>
        <v>0</v>
      </c>
      <c r="BW123" s="282">
        <f>SUMIFS('B4-1销售回款【输入】'!BZ$4:BZ$123,'B4-1销售回款【输入】'!$C$4:$C$123,$C123,'B4-1销售回款【输入】'!$D$4:$D$123,$D123,'B4-1销售回款【输入】'!$E$4:$E$123,$E123,'B4-1销售回款【输入】'!$J$4:$J$123,$F123)</f>
        <v>0</v>
      </c>
      <c r="BX123" s="282">
        <f>SUMIFS('B4-1销售回款【输入】'!CA$4:CA$123,'B4-1销售回款【输入】'!$C$4:$C$123,$C123,'B4-1销售回款【输入】'!$D$4:$D$123,$D123,'B4-1销售回款【输入】'!$E$4:$E$123,$E123,'B4-1销售回款【输入】'!$J$4:$J$123,$F123)</f>
        <v>0</v>
      </c>
      <c r="BY123" s="282">
        <f>SUMIFS('B4-1销售回款【输入】'!CB$4:CB$123,'B4-1销售回款【输入】'!$C$4:$C$123,$C123,'B4-1销售回款【输入】'!$D$4:$D$123,$D123,'B4-1销售回款【输入】'!$E$4:$E$123,$E123,'B4-1销售回款【输入】'!$J$4:$J$123,$F123)</f>
        <v>0</v>
      </c>
      <c r="BZ123" s="282">
        <f>SUMIFS('B4-1销售回款【输入】'!CC$4:CC$123,'B4-1销售回款【输入】'!$C$4:$C$123,$C123,'B4-1销售回款【输入】'!$D$4:$D$123,$D123,'B4-1销售回款【输入】'!$E$4:$E$123,$E123,'B4-1销售回款【输入】'!$J$4:$J$123,$F123)</f>
        <v>0</v>
      </c>
      <c r="CA123" s="282">
        <f>SUMIFS('B4-1销售回款【输入】'!CD$4:CD$123,'B4-1销售回款【输入】'!$C$4:$C$123,$C123,'B4-1销售回款【输入】'!$D$4:$D$123,$D123,'B4-1销售回款【输入】'!$E$4:$E$123,$E123,'B4-1销售回款【输入】'!$J$4:$J$123,$F123)</f>
        <v>0</v>
      </c>
      <c r="CB123" s="282">
        <f>SUMIFS('B4-1销售回款【输入】'!CE$4:CE$123,'B4-1销售回款【输入】'!$C$4:$C$123,$C123,'B4-1销售回款【输入】'!$D$4:$D$123,$D123,'B4-1销售回款【输入】'!$E$4:$E$123,$E123,'B4-1销售回款【输入】'!$J$4:$J$123,$F123)</f>
        <v>0</v>
      </c>
      <c r="CC123" s="282">
        <f>SUMIFS('B4-1销售回款【输入】'!CF$4:CF$123,'B4-1销售回款【输入】'!$C$4:$C$123,$C123,'B4-1销售回款【输入】'!$D$4:$D$123,$D123,'B4-1销售回款【输入】'!$E$4:$E$123,$E123,'B4-1销售回款【输入】'!$J$4:$J$123,$F123)</f>
        <v>0</v>
      </c>
      <c r="CD123" s="282">
        <f>SUMIFS('B4-1销售回款【输入】'!CG$4:CG$123,'B4-1销售回款【输入】'!$C$4:$C$123,$C123,'B4-1销售回款【输入】'!$D$4:$D$123,$D123,'B4-1销售回款【输入】'!$E$4:$E$123,$E123,'B4-1销售回款【输入】'!$J$4:$J$123,$F123)</f>
        <v>0</v>
      </c>
      <c r="CE123" s="282">
        <f>SUMIFS('B4-1销售回款【输入】'!CH$4:CH$123,'B4-1销售回款【输入】'!$C$4:$C$123,$C123,'B4-1销售回款【输入】'!$D$4:$D$123,$D123,'B4-1销售回款【输入】'!$E$4:$E$123,$E123,'B4-1销售回款【输入】'!$J$4:$J$123,$F123)</f>
        <v>0</v>
      </c>
      <c r="CF123" s="282">
        <f>SUMIFS('B4-1销售回款【输入】'!CI$4:CI$123,'B4-1销售回款【输入】'!$C$4:$C$123,$C123,'B4-1销售回款【输入】'!$D$4:$D$123,$D123,'B4-1销售回款【输入】'!$E$4:$E$123,$E123,'B4-1销售回款【输入】'!$J$4:$J$123,$F123)</f>
        <v>0</v>
      </c>
      <c r="CG123" s="282">
        <f>SUMIFS('B4-1销售回款【输入】'!CJ$4:CJ$123,'B4-1销售回款【输入】'!$C$4:$C$123,$C123,'B4-1销售回款【输入】'!$D$4:$D$123,$D123,'B4-1销售回款【输入】'!$E$4:$E$123,$E123,'B4-1销售回款【输入】'!$J$4:$J$123,$F123)</f>
        <v>0</v>
      </c>
      <c r="CH123" s="282">
        <f>SUMIFS('B4-1销售回款【输入】'!CK$4:CK$123,'B4-1销售回款【输入】'!$C$4:$C$123,$C123,'B4-1销售回款【输入】'!$D$4:$D$123,$D123,'B4-1销售回款【输入】'!$E$4:$E$123,$E123,'B4-1销售回款【输入】'!$J$4:$J$123,$F123)</f>
        <v>0</v>
      </c>
      <c r="CI123" s="282">
        <f>SUMIFS('B4-1销售回款【输入】'!CL$4:CL$123,'B4-1销售回款【输入】'!$C$4:$C$123,$C123,'B4-1销售回款【输入】'!$D$4:$D$123,$D123,'B4-1销售回款【输入】'!$E$4:$E$123,$E123,'B4-1销售回款【输入】'!$J$4:$J$123,$F123)</f>
        <v>0</v>
      </c>
      <c r="CJ123" s="282">
        <f>SUMIFS('B4-1销售回款【输入】'!CM$4:CM$123,'B4-1销售回款【输入】'!$C$4:$C$123,$C123,'B4-1销售回款【输入】'!$D$4:$D$123,$D123,'B4-1销售回款【输入】'!$E$4:$E$123,$E123,'B4-1销售回款【输入】'!$J$4:$J$123,$F123)</f>
        <v>0</v>
      </c>
      <c r="CK123" s="282">
        <f>SUMIFS('B4-1销售回款【输入】'!CN$4:CN$123,'B4-1销售回款【输入】'!$C$4:$C$123,$C123,'B4-1销售回款【输入】'!$D$4:$D$123,$D123,'B4-1销售回款【输入】'!$E$4:$E$123,$E123,'B4-1销售回款【输入】'!$J$4:$J$123,$F123)</f>
        <v>0</v>
      </c>
      <c r="CL123" s="282">
        <f>SUMIFS('B4-1销售回款【输入】'!CO$4:CO$123,'B4-1销售回款【输入】'!$C$4:$C$123,$C123,'B4-1销售回款【输入】'!$D$4:$D$123,$D123,'B4-1销售回款【输入】'!$E$4:$E$123,$E123,'B4-1销售回款【输入】'!$J$4:$J$123,$F123)</f>
        <v>0</v>
      </c>
      <c r="CM123" s="282">
        <f>SUMIFS('B4-1销售回款【输入】'!CP$4:CP$123,'B4-1销售回款【输入】'!$C$4:$C$123,$C123,'B4-1销售回款【输入】'!$D$4:$D$123,$D123,'B4-1销售回款【输入】'!$E$4:$E$123,$E123,'B4-1销售回款【输入】'!$J$4:$J$123,$F123)</f>
        <v>0</v>
      </c>
      <c r="CN123" s="282">
        <f>SUMIFS('B4-1销售回款【输入】'!CQ$4:CQ$123,'B4-1销售回款【输入】'!$C$4:$C$123,$C123,'B4-1销售回款【输入】'!$D$4:$D$123,$D123,'B4-1销售回款【输入】'!$E$4:$E$123,$E123,'B4-1销售回款【输入】'!$J$4:$J$123,$F123)</f>
        <v>0</v>
      </c>
      <c r="CO123" s="282">
        <f>SUMIFS('B4-1销售回款【输入】'!CR$4:CR$123,'B4-1销售回款【输入】'!$C$4:$C$123,$C123,'B4-1销售回款【输入】'!$D$4:$D$123,$D123,'B4-1销售回款【输入】'!$E$4:$E$123,$E123,'B4-1销售回款【输入】'!$J$4:$J$123,$F123)</f>
        <v>0</v>
      </c>
      <c r="CP123" s="282">
        <f>SUMIFS('B4-1销售回款【输入】'!CS$4:CS$123,'B4-1销售回款【输入】'!$C$4:$C$123,$C123,'B4-1销售回款【输入】'!$D$4:$D$123,$D123,'B4-1销售回款【输入】'!$E$4:$E$123,$E123,'B4-1销售回款【输入】'!$J$4:$J$123,$F123)</f>
        <v>0</v>
      </c>
      <c r="CQ123" s="282">
        <f>SUMIFS('B4-1销售回款【输入】'!CT$4:CT$123,'B4-1销售回款【输入】'!$C$4:$C$123,$C123,'B4-1销售回款【输入】'!$D$4:$D$123,$D123,'B4-1销售回款【输入】'!$E$4:$E$123,$E123,'B4-1销售回款【输入】'!$J$4:$J$123,$F123)</f>
        <v>0</v>
      </c>
      <c r="CR123" s="282">
        <f>SUMIFS('B4-1销售回款【输入】'!CU$4:CU$123,'B4-1销售回款【输入】'!$C$4:$C$123,$C123,'B4-1销售回款【输入】'!$D$4:$D$123,$D123,'B4-1销售回款【输入】'!$E$4:$E$123,$E123,'B4-1销售回款【输入】'!$J$4:$J$123,$F123)</f>
        <v>0</v>
      </c>
      <c r="CS123" s="282">
        <f>SUMIFS('B4-1销售回款【输入】'!CV$4:CV$123,'B4-1销售回款【输入】'!$C$4:$C$123,$C123,'B4-1销售回款【输入】'!$D$4:$D$123,$D123,'B4-1销售回款【输入】'!$E$4:$E$123,$E123,'B4-1销售回款【输入】'!$J$4:$J$123,$F123)</f>
        <v>0</v>
      </c>
      <c r="CT123" s="282">
        <f>SUMIFS('B4-1销售回款【输入】'!CW$4:CW$123,'B4-1销售回款【输入】'!$C$4:$C$123,$C123,'B4-1销售回款【输入】'!$D$4:$D$123,$D123,'B4-1销售回款【输入】'!$E$4:$E$123,$E123,'B4-1销售回款【输入】'!$J$4:$J$123,$F123)</f>
        <v>0</v>
      </c>
      <c r="CU123" s="282">
        <f>SUMIFS('B4-1销售回款【输入】'!CX$4:CX$123,'B4-1销售回款【输入】'!$C$4:$C$123,$C123,'B4-1销售回款【输入】'!$D$4:$D$123,$D123,'B4-1销售回款【输入】'!$E$4:$E$123,$E123,'B4-1销售回款【输入】'!$J$4:$J$123,$F123)</f>
        <v>0</v>
      </c>
      <c r="CV123" s="282">
        <f>SUMIFS('B4-1销售回款【输入】'!CY$4:CY$123,'B4-1销售回款【输入】'!$C$4:$C$123,$C123,'B4-1销售回款【输入】'!$D$4:$D$123,$D123,'B4-1销售回款【输入】'!$E$4:$E$123,$E123,'B4-1销售回款【输入】'!$J$4:$J$123,$F123)</f>
        <v>0</v>
      </c>
      <c r="CW123" s="282">
        <f>SUMIFS('B4-1销售回款【输入】'!CZ$4:CZ$123,'B4-1销售回款【输入】'!$C$4:$C$123,$C123,'B4-1销售回款【输入】'!$D$4:$D$123,$D123,'B4-1销售回款【输入】'!$E$4:$E$123,$E123,'B4-1销售回款【输入】'!$J$4:$J$123,$F123)</f>
        <v>0</v>
      </c>
      <c r="CX123" s="282">
        <f>SUMIFS('B4-1销售回款【输入】'!DA$4:DA$123,'B4-1销售回款【输入】'!$C$4:$C$123,$C123,'B4-1销售回款【输入】'!$D$4:$D$123,$D123,'B4-1销售回款【输入】'!$E$4:$E$123,$E123,'B4-1销售回款【输入】'!$J$4:$J$123,$F123)</f>
        <v>0</v>
      </c>
      <c r="CY123" s="282">
        <f>SUMIFS('B4-1销售回款【输入】'!DB$4:DB$123,'B4-1销售回款【输入】'!$C$4:$C$123,$C123,'B4-1销售回款【输入】'!$D$4:$D$123,$D123,'B4-1销售回款【输入】'!$E$4:$E$123,$E123,'B4-1销售回款【输入】'!$J$4:$J$123,$F123)</f>
        <v>0</v>
      </c>
      <c r="CZ123" s="282">
        <f>SUMIFS('B4-1销售回款【输入】'!DC$4:DC$123,'B4-1销售回款【输入】'!$C$4:$C$123,$C123,'B4-1销售回款【输入】'!$D$4:$D$123,$D123,'B4-1销售回款【输入】'!$E$4:$E$123,$E123,'B4-1销售回款【输入】'!$J$4:$J$123,$F123)</f>
        <v>0</v>
      </c>
      <c r="DA123" s="282">
        <f>SUMIFS('B4-1销售回款【输入】'!DD$4:DD$123,'B4-1销售回款【输入】'!$C$4:$C$123,$C123,'B4-1销售回款【输入】'!$D$4:$D$123,$D123,'B4-1销售回款【输入】'!$E$4:$E$123,$E123,'B4-1销售回款【输入】'!$J$4:$J$123,$F123)</f>
        <v>0</v>
      </c>
      <c r="DB123" s="282">
        <f>SUMIFS('B4-1销售回款【输入】'!DE$4:DE$123,'B4-1销售回款【输入】'!$C$4:$C$123,$C123,'B4-1销售回款【输入】'!$D$4:$D$123,$D123,'B4-1销售回款【输入】'!$E$4:$E$123,$E123,'B4-1销售回款【输入】'!$J$4:$J$123,$F123)</f>
        <v>0</v>
      </c>
      <c r="DC123" s="282">
        <f>SUMIFS('B4-1销售回款【输入】'!DF$4:DF$123,'B4-1销售回款【输入】'!$C$4:$C$123,$C123,'B4-1销售回款【输入】'!$D$4:$D$123,$D123,'B4-1销售回款【输入】'!$E$4:$E$123,$E123,'B4-1销售回款【输入】'!$J$4:$J$123,$F123)</f>
        <v>0</v>
      </c>
      <c r="DD123" s="282">
        <f>SUMIFS('B4-1销售回款【输入】'!DG$4:DG$123,'B4-1销售回款【输入】'!$C$4:$C$123,$C123,'B4-1销售回款【输入】'!$D$4:$D$123,$D123,'B4-1销售回款【输入】'!$E$4:$E$123,$E123,'B4-1销售回款【输入】'!$J$4:$J$123,$F123)</f>
        <v>0</v>
      </c>
      <c r="DE123" s="282">
        <f>SUMIFS('B4-1销售回款【输入】'!DH$4:DH$123,'B4-1销售回款【输入】'!$C$4:$C$123,$C123,'B4-1销售回款【输入】'!$D$4:$D$123,$D123,'B4-1销售回款【输入】'!$E$4:$E$123,$E123,'B4-1销售回款【输入】'!$J$4:$J$123,$F123)</f>
        <v>0</v>
      </c>
      <c r="DF123" s="282">
        <f>SUMIFS('B4-1销售回款【输入】'!DI$4:DI$123,'B4-1销售回款【输入】'!$C$4:$C$123,$C123,'B4-1销售回款【输入】'!$D$4:$D$123,$D123,'B4-1销售回款【输入】'!$E$4:$E$123,$E123,'B4-1销售回款【输入】'!$J$4:$J$123,$F123)</f>
        <v>0</v>
      </c>
      <c r="DG123" s="282">
        <f>SUMIFS('B4-1销售回款【输入】'!DJ$4:DJ$123,'B4-1销售回款【输入】'!$C$4:$C$123,$C123,'B4-1销售回款【输入】'!$D$4:$D$123,$D123,'B4-1销售回款【输入】'!$E$4:$E$123,$E123,'B4-1销售回款【输入】'!$J$4:$J$123,$F123)</f>
        <v>0</v>
      </c>
      <c r="DH123" s="282">
        <f>SUMIFS('B4-1销售回款【输入】'!DK$4:DK$123,'B4-1销售回款【输入】'!$C$4:$C$123,$C123,'B4-1销售回款【输入】'!$D$4:$D$123,$D123,'B4-1销售回款【输入】'!$E$4:$E$123,$E123,'B4-1销售回款【输入】'!$J$4:$J$123,$F123)</f>
        <v>0</v>
      </c>
      <c r="DI123" s="282">
        <f>SUMIFS('B4-1销售回款【输入】'!DL$4:DL$123,'B4-1销售回款【输入】'!$C$4:$C$123,$C123,'B4-1销售回款【输入】'!$D$4:$D$123,$D123,'B4-1销售回款【输入】'!$E$4:$E$123,$E123,'B4-1销售回款【输入】'!$J$4:$J$123,$F123)</f>
        <v>0</v>
      </c>
      <c r="DJ123" s="282">
        <f>SUMIFS('B4-1销售回款【输入】'!DM$4:DM$123,'B4-1销售回款【输入】'!$C$4:$C$123,$C123,'B4-1销售回款【输入】'!$D$4:$D$123,$D123,'B4-1销售回款【输入】'!$E$4:$E$123,$E123,'B4-1销售回款【输入】'!$J$4:$J$123,$F123)</f>
        <v>0</v>
      </c>
      <c r="DK123" s="282">
        <f>SUMIFS('B4-1销售回款【输入】'!DN$4:DN$123,'B4-1销售回款【输入】'!$C$4:$C$123,$C123,'B4-1销售回款【输入】'!$D$4:$D$123,$D123,'B4-1销售回款【输入】'!$E$4:$E$123,$E123,'B4-1销售回款【输入】'!$J$4:$J$123,$F123)</f>
        <v>0</v>
      </c>
      <c r="DL123" s="282">
        <f>SUMIFS('B4-1销售回款【输入】'!DO$4:DO$123,'B4-1销售回款【输入】'!$C$4:$C$123,$C123,'B4-1销售回款【输入】'!$D$4:$D$123,$D123,'B4-1销售回款【输入】'!$E$4:$E$123,$E123,'B4-1销售回款【输入】'!$J$4:$J$123,$F123)</f>
        <v>0</v>
      </c>
      <c r="DM123" s="282">
        <f>SUMIFS('B4-1销售回款【输入】'!DP$4:DP$123,'B4-1销售回款【输入】'!$C$4:$C$123,$C123,'B4-1销售回款【输入】'!$D$4:$D$123,$D123,'B4-1销售回款【输入】'!$E$4:$E$123,$E123,'B4-1销售回款【输入】'!$J$4:$J$123,$F123)</f>
        <v>0</v>
      </c>
      <c r="DN123" s="282">
        <f>SUMIFS('B4-1销售回款【输入】'!DQ$4:DQ$123,'B4-1销售回款【输入】'!$C$4:$C$123,$C123,'B4-1销售回款【输入】'!$D$4:$D$123,$D123,'B4-1销售回款【输入】'!$E$4:$E$123,$E123,'B4-1销售回款【输入】'!$J$4:$J$123,$F123)</f>
        <v>0</v>
      </c>
      <c r="DO123" s="282">
        <f>SUMIFS('B4-1销售回款【输入】'!DR$4:DR$123,'B4-1销售回款【输入】'!$C$4:$C$123,$C123,'B4-1销售回款【输入】'!$D$4:$D$123,$D123,'B4-1销售回款【输入】'!$E$4:$E$123,$E123,'B4-1销售回款【输入】'!$J$4:$J$123,$F123)</f>
        <v>0</v>
      </c>
      <c r="DP123" s="282">
        <f>SUMIFS('B4-1销售回款【输入】'!DS$4:DS$123,'B4-1销售回款【输入】'!$C$4:$C$123,$C123,'B4-1销售回款【输入】'!$D$4:$D$123,$D123,'B4-1销售回款【输入】'!$E$4:$E$123,$E123,'B4-1销售回款【输入】'!$J$4:$J$123,$F123)</f>
        <v>0</v>
      </c>
      <c r="DQ123" s="282">
        <f>SUMIFS('B4-1销售回款【输入】'!DT$4:DT$123,'B4-1销售回款【输入】'!$C$4:$C$123,$C123,'B4-1销售回款【输入】'!$D$4:$D$123,$D123,'B4-1销售回款【输入】'!$E$4:$E$123,$E123,'B4-1销售回款【输入】'!$J$4:$J$123,$F123)</f>
        <v>0</v>
      </c>
      <c r="DR123" s="282">
        <f>SUMIFS('B4-1销售回款【输入】'!DU$4:DU$123,'B4-1销售回款【输入】'!$C$4:$C$123,$C123,'B4-1销售回款【输入】'!$D$4:$D$123,$D123,'B4-1销售回款【输入】'!$E$4:$E$123,$E123,'B4-1销售回款【输入】'!$J$4:$J$123,$F123)</f>
        <v>0</v>
      </c>
      <c r="DS123" s="282">
        <f>SUMIFS('B4-1销售回款【输入】'!DV$4:DV$123,'B4-1销售回款【输入】'!$C$4:$C$123,$C123,'B4-1销售回款【输入】'!$D$4:$D$123,$D123,'B4-1销售回款【输入】'!$E$4:$E$123,$E123,'B4-1销售回款【输入】'!$J$4:$J$123,$F123)</f>
        <v>0</v>
      </c>
      <c r="DT123" s="282">
        <f>SUMIFS('B4-1销售回款【输入】'!DW$4:DW$123,'B4-1销售回款【输入】'!$C$4:$C$123,$C123,'B4-1销售回款【输入】'!$D$4:$D$123,$D123,'B4-1销售回款【输入】'!$E$4:$E$123,$E123,'B4-1销售回款【输入】'!$J$4:$J$123,$F123)</f>
        <v>0</v>
      </c>
      <c r="DU123" s="282">
        <f>SUMIFS('B4-1销售回款【输入】'!DX$4:DX$123,'B4-1销售回款【输入】'!$C$4:$C$123,$C123,'B4-1销售回款【输入】'!$D$4:$D$123,$D123,'B4-1销售回款【输入】'!$E$4:$E$123,$E123,'B4-1销售回款【输入】'!$J$4:$J$123,$F123)</f>
        <v>0</v>
      </c>
      <c r="DV123" s="282">
        <f>SUMIFS('B4-1销售回款【输入】'!DY$4:DY$123,'B4-1销售回款【输入】'!$C$4:$C$123,$C123,'B4-1销售回款【输入】'!$D$4:$D$123,$D123,'B4-1销售回款【输入】'!$E$4:$E$123,$E123,'B4-1销售回款【输入】'!$J$4:$J$123,$F123)</f>
        <v>0</v>
      </c>
      <c r="DW123" s="282">
        <f>SUMIFS('B4-1销售回款【输入】'!DZ$4:DZ$123,'B4-1销售回款【输入】'!$C$4:$C$123,$C123,'B4-1销售回款【输入】'!$D$4:$D$123,$D123,'B4-1销售回款【输入】'!$E$4:$E$123,$E123,'B4-1销售回款【输入】'!$J$4:$J$123,$F123)</f>
        <v>0</v>
      </c>
      <c r="DX123" s="282">
        <f>SUMIFS('B4-1销售回款【输入】'!EA$4:EA$123,'B4-1销售回款【输入】'!$C$4:$C$123,$C123,'B4-1销售回款【输入】'!$D$4:$D$123,$D123,'B4-1销售回款【输入】'!$E$4:$E$123,$E123,'B4-1销售回款【输入】'!$J$4:$J$123,$F123)</f>
        <v>0</v>
      </c>
      <c r="DY123" s="282">
        <f>SUMIFS('B4-1销售回款【输入】'!EB$4:EB$123,'B4-1销售回款【输入】'!$C$4:$C$123,$C123,'B4-1销售回款【输入】'!$D$4:$D$123,$D123,'B4-1销售回款【输入】'!$E$4:$E$123,$E123,'B4-1销售回款【输入】'!$J$4:$J$123,$F123)</f>
        <v>0</v>
      </c>
      <c r="DZ123" s="282">
        <f>SUMIFS('B4-1销售回款【输入】'!EC$4:EC$123,'B4-1销售回款【输入】'!$C$4:$C$123,$C123,'B4-1销售回款【输入】'!$D$4:$D$123,$D123,'B4-1销售回款【输入】'!$E$4:$E$123,$E123,'B4-1销售回款【输入】'!$J$4:$J$123,$F123)</f>
        <v>0</v>
      </c>
      <c r="EA123" s="282">
        <f>SUMIFS('B4-1销售回款【输入】'!ED$4:ED$123,'B4-1销售回款【输入】'!$C$4:$C$123,$C123,'B4-1销售回款【输入】'!$D$4:$D$123,$D123,'B4-1销售回款【输入】'!$E$4:$E$123,$E123,'B4-1销售回款【输入】'!$J$4:$J$123,$F123)</f>
        <v>0</v>
      </c>
      <c r="EB123" s="282">
        <f>SUMIFS('B4-1销售回款【输入】'!EE$4:EE$123,'B4-1销售回款【输入】'!$C$4:$C$123,$C123,'B4-1销售回款【输入】'!$D$4:$D$123,$D123,'B4-1销售回款【输入】'!$E$4:$E$123,$E123,'B4-1销售回款【输入】'!$J$4:$J$123,$F123)</f>
        <v>0</v>
      </c>
      <c r="EC123" s="282">
        <f>SUMIFS('B4-1销售回款【输入】'!EF$4:EF$123,'B4-1销售回款【输入】'!$C$4:$C$123,$C123,'B4-1销售回款【输入】'!$D$4:$D$123,$D123,'B4-1销售回款【输入】'!$E$4:$E$123,$E123,'B4-1销售回款【输入】'!$J$4:$J$123,$F123)</f>
        <v>0</v>
      </c>
      <c r="ED123" s="284">
        <f>SUMIFS('B4-1销售回款【输入】'!EG$4:EG$123,'B4-1销售回款【输入】'!$C$4:$C$123,$C123,'B4-1销售回款【输入】'!$D$4:$D$123,$D123,'B4-1销售回款【输入】'!$E$4:$E$123,$E123,'B4-1销售回款【输入】'!$J$4:$J$123,$F123)</f>
        <v>0</v>
      </c>
    </row>
    <row r="124" spans="2:134" ht="16.05" customHeight="1" x14ac:dyDescent="0.25">
      <c r="B124" s="1043" t="str">
        <f>B123</f>
        <v/>
      </c>
      <c r="C124" s="159" t="str">
        <f t="shared" si="1970"/>
        <v/>
      </c>
      <c r="D124" s="159" t="str">
        <f t="shared" si="1967"/>
        <v/>
      </c>
      <c r="E124" s="159" t="str">
        <f t="shared" si="1967"/>
        <v/>
      </c>
      <c r="F124" s="149" t="s">
        <v>350</v>
      </c>
      <c r="G124" s="171" t="s">
        <v>355</v>
      </c>
      <c r="H124" s="992"/>
      <c r="I124" s="282"/>
      <c r="J124" s="986" t="s">
        <v>391</v>
      </c>
      <c r="K124" s="461"/>
      <c r="L124" s="297">
        <f>IFERROR(SUM($L121:L121)/$J121,0)</f>
        <v>0</v>
      </c>
      <c r="M124" s="291">
        <f>IFERROR(SUM($L121:M121)/$J121,0)</f>
        <v>0</v>
      </c>
      <c r="N124" s="291">
        <f>IFERROR(SUM($L121:N121)/$J121,0)</f>
        <v>0</v>
      </c>
      <c r="O124" s="291">
        <f>IFERROR(SUM($L121:O121)/$J121,0)</f>
        <v>0</v>
      </c>
      <c r="P124" s="291">
        <f>IFERROR(SUM($L121:P121)/$J121,0)</f>
        <v>0</v>
      </c>
      <c r="Q124" s="291">
        <f>IFERROR(SUM($L121:Q121)/$J121,0)</f>
        <v>0</v>
      </c>
      <c r="R124" s="291">
        <f>IFERROR(SUM($L121:R121)/$J121,0)</f>
        <v>0</v>
      </c>
      <c r="S124" s="291">
        <f>IFERROR(SUM($L121:S121)/$J121,0)</f>
        <v>0</v>
      </c>
      <c r="T124" s="291">
        <f>IFERROR(SUM($L121:T121)/$J121,0)</f>
        <v>0</v>
      </c>
      <c r="U124" s="292">
        <f>IFERROR(SUM($L121:U121)/$J121,0)</f>
        <v>0</v>
      </c>
      <c r="V124" s="290">
        <f>IFERROR(SUM($V121:V121)/$J121,0)</f>
        <v>0</v>
      </c>
      <c r="W124" s="291">
        <f>IFERROR(SUM($V121:W121)/$J121,0)</f>
        <v>0</v>
      </c>
      <c r="X124" s="291">
        <f>IFERROR(SUM($V121:X121)/$J121,0)</f>
        <v>0</v>
      </c>
      <c r="Y124" s="291">
        <f>IFERROR(SUM($V121:Y121)/$J121,0)</f>
        <v>0</v>
      </c>
      <c r="Z124" s="291">
        <f>IFERROR(SUM($V121:Z121)/$J121,0)</f>
        <v>0</v>
      </c>
      <c r="AA124" s="291">
        <f>IFERROR(SUM($V121:AA121)/$J121,0)</f>
        <v>0</v>
      </c>
      <c r="AB124" s="291">
        <f>IFERROR(SUM($V121:AB121)/$J121,0)</f>
        <v>0</v>
      </c>
      <c r="AC124" s="291">
        <f>IFERROR(SUM($V121:AC121)/$J121,0)</f>
        <v>0</v>
      </c>
      <c r="AD124" s="291">
        <f>IFERROR(SUM($V121:AD121)/$J121,0)</f>
        <v>0</v>
      </c>
      <c r="AE124" s="291">
        <f>IFERROR(SUM($V121:AE121)/$J121,0)</f>
        <v>0</v>
      </c>
      <c r="AF124" s="291">
        <f>IFERROR(SUM($V121:AF121)/$J121,0)</f>
        <v>0</v>
      </c>
      <c r="AG124" s="291">
        <f>IFERROR(SUM($V121:AG121)/$J121,0)</f>
        <v>0</v>
      </c>
      <c r="AH124" s="291">
        <f>IFERROR(SUM($V121:AH121)/$J121,0)</f>
        <v>0</v>
      </c>
      <c r="AI124" s="291">
        <f>IFERROR(SUM($V121:AI121)/$J121,0)</f>
        <v>0</v>
      </c>
      <c r="AJ124" s="291">
        <f>IFERROR(SUM($V121:AJ121)/$J121,0)</f>
        <v>0</v>
      </c>
      <c r="AK124" s="291">
        <f>IFERROR(SUM($V121:AK121)/$J121,0)</f>
        <v>0</v>
      </c>
      <c r="AL124" s="291">
        <f>IFERROR(SUM($V121:AL121)/$J121,0)</f>
        <v>0</v>
      </c>
      <c r="AM124" s="291">
        <f>IFERROR(SUM($V121:AM121)/$J121,0)</f>
        <v>0</v>
      </c>
      <c r="AN124" s="291">
        <f>IFERROR(SUM($V121:AN121)/$J121,0)</f>
        <v>0</v>
      </c>
      <c r="AO124" s="291">
        <f>IFERROR(SUM($V121:AO121)/$J121,0)</f>
        <v>0</v>
      </c>
      <c r="AP124" s="291">
        <f>IFERROR(SUM($V121:AP121)/$J121,0)</f>
        <v>0</v>
      </c>
      <c r="AQ124" s="291">
        <f>IFERROR(SUM($V121:AQ121)/$J121,0)</f>
        <v>0</v>
      </c>
      <c r="AR124" s="291">
        <f>IFERROR(SUM($V121:AR121)/$J121,0)</f>
        <v>0</v>
      </c>
      <c r="AS124" s="291">
        <f>IFERROR(SUM($V121:AS121)/$J121,0)</f>
        <v>0</v>
      </c>
      <c r="AT124" s="291">
        <f>IFERROR(SUM($V121:AT121)/$J121,0)</f>
        <v>0</v>
      </c>
      <c r="AU124" s="291">
        <f>IFERROR(SUM($V121:AU121)/$J121,0)</f>
        <v>0</v>
      </c>
      <c r="AV124" s="291">
        <f>IFERROR(SUM($V121:AV121)/$J121,0)</f>
        <v>0</v>
      </c>
      <c r="AW124" s="291">
        <f>IFERROR(SUM($V121:AW121)/$J121,0)</f>
        <v>0</v>
      </c>
      <c r="AX124" s="291">
        <f>IFERROR(SUM($V121:AX121)/$J121,0)</f>
        <v>0</v>
      </c>
      <c r="AY124" s="291">
        <f>IFERROR(SUM($V121:AY121)/$J121,0)</f>
        <v>0</v>
      </c>
      <c r="AZ124" s="291">
        <f>IFERROR(SUM($V121:AZ121)/$J121,0)</f>
        <v>0</v>
      </c>
      <c r="BA124" s="291">
        <f>IFERROR(SUM($V121:BA121)/$J121,0)</f>
        <v>0</v>
      </c>
      <c r="BB124" s="291">
        <f>IFERROR(SUM($V121:BB121)/$J121,0)</f>
        <v>0</v>
      </c>
      <c r="BC124" s="291">
        <f>IFERROR(SUM($V121:BC121)/$J121,0)</f>
        <v>0</v>
      </c>
      <c r="BD124" s="291">
        <f>IFERROR(SUM($V121:BD121)/$J121,0)</f>
        <v>0</v>
      </c>
      <c r="BE124" s="291">
        <f>IFERROR(SUM($V121:BE121)/$J121,0)</f>
        <v>0</v>
      </c>
      <c r="BF124" s="291">
        <f>IFERROR(SUM($V121:BF121)/$J121,0)</f>
        <v>0</v>
      </c>
      <c r="BG124" s="291">
        <f>IFERROR(SUM($V121:BG121)/$J121,0)</f>
        <v>0</v>
      </c>
      <c r="BH124" s="291">
        <f>IFERROR(SUM($V121:BH121)/$J121,0)</f>
        <v>0</v>
      </c>
      <c r="BI124" s="291">
        <f>IFERROR(SUM($V121:BI121)/$J121,0)</f>
        <v>0</v>
      </c>
      <c r="BJ124" s="291">
        <f>IFERROR(SUM($V121:BJ121)/$J121,0)</f>
        <v>0</v>
      </c>
      <c r="BK124" s="291">
        <f>IFERROR(SUM($V121:BK121)/$J121,0)</f>
        <v>0</v>
      </c>
      <c r="BL124" s="291">
        <f>IFERROR(SUM($V121:BL121)/$J121,0)</f>
        <v>0</v>
      </c>
      <c r="BM124" s="291">
        <f>IFERROR(SUM($V121:BM121)/$J121,0)</f>
        <v>0</v>
      </c>
      <c r="BN124" s="291">
        <f>IFERROR(SUM($V121:BN121)/$J121,0)</f>
        <v>0</v>
      </c>
      <c r="BO124" s="291">
        <f>IFERROR(SUM($V121:BO121)/$J121,0)</f>
        <v>0</v>
      </c>
      <c r="BP124" s="291">
        <f>IFERROR(SUM($V121:BP121)/$J121,0)</f>
        <v>0</v>
      </c>
      <c r="BQ124" s="291">
        <f>IFERROR(SUM($V121:BQ121)/$J121,0)</f>
        <v>0</v>
      </c>
      <c r="BR124" s="291">
        <f>IFERROR(SUM($V121:BR121)/$J121,0)</f>
        <v>0</v>
      </c>
      <c r="BS124" s="291">
        <f>IFERROR(SUM($V121:BS121)/$J121,0)</f>
        <v>0</v>
      </c>
      <c r="BT124" s="291">
        <f>IFERROR(SUM($V121:BT121)/$J121,0)</f>
        <v>0</v>
      </c>
      <c r="BU124" s="291">
        <f>IFERROR(SUM($V121:BU121)/$J121,0)</f>
        <v>0</v>
      </c>
      <c r="BV124" s="291">
        <f>IFERROR(SUM($V121:BV121)/$J121,0)</f>
        <v>0</v>
      </c>
      <c r="BW124" s="291">
        <f>IFERROR(SUM($V121:BW121)/$J121,0)</f>
        <v>0</v>
      </c>
      <c r="BX124" s="291">
        <f>IFERROR(SUM($V121:BX121)/$J121,0)</f>
        <v>0</v>
      </c>
      <c r="BY124" s="291">
        <f>IFERROR(SUM($V121:BY121)/$J121,0)</f>
        <v>0</v>
      </c>
      <c r="BZ124" s="291">
        <f>IFERROR(SUM($V121:BZ121)/$J121,0)</f>
        <v>0</v>
      </c>
      <c r="CA124" s="291">
        <f>IFERROR(SUM($V121:CA121)/$J121,0)</f>
        <v>0</v>
      </c>
      <c r="CB124" s="291">
        <f>IFERROR(SUM($V121:CB121)/$J121,0)</f>
        <v>0</v>
      </c>
      <c r="CC124" s="291">
        <f>IFERROR(SUM($V121:CC121)/$J121,0)</f>
        <v>0</v>
      </c>
      <c r="CD124" s="291">
        <f>IFERROR(SUM($V121:CD121)/$J121,0)</f>
        <v>0</v>
      </c>
      <c r="CE124" s="291">
        <f>IFERROR(SUM($V121:CE121)/$J121,0)</f>
        <v>0</v>
      </c>
      <c r="CF124" s="291">
        <f>IFERROR(SUM($V121:CF121)/$J121,0)</f>
        <v>0</v>
      </c>
      <c r="CG124" s="291">
        <f>IFERROR(SUM($V121:CG121)/$J121,0)</f>
        <v>0</v>
      </c>
      <c r="CH124" s="291">
        <f>IFERROR(SUM($V121:CH121)/$J121,0)</f>
        <v>0</v>
      </c>
      <c r="CI124" s="291">
        <f>IFERROR(SUM($V121:CI121)/$J121,0)</f>
        <v>0</v>
      </c>
      <c r="CJ124" s="291">
        <f>IFERROR(SUM($V121:CJ121)/$J121,0)</f>
        <v>0</v>
      </c>
      <c r="CK124" s="291">
        <f>IFERROR(SUM($V121:CK121)/$J121,0)</f>
        <v>0</v>
      </c>
      <c r="CL124" s="291">
        <f>IFERROR(SUM($V121:CL121)/$J121,0)</f>
        <v>0</v>
      </c>
      <c r="CM124" s="291">
        <f>IFERROR(SUM($V121:CM121)/$J121,0)</f>
        <v>0</v>
      </c>
      <c r="CN124" s="291">
        <f>IFERROR(SUM($V121:CN121)/$J121,0)</f>
        <v>0</v>
      </c>
      <c r="CO124" s="291">
        <f>IFERROR(SUM($V121:CO121)/$J121,0)</f>
        <v>0</v>
      </c>
      <c r="CP124" s="291">
        <f>IFERROR(SUM($V121:CP121)/$J121,0)</f>
        <v>0</v>
      </c>
      <c r="CQ124" s="291">
        <f>IFERROR(SUM($V121:CQ121)/$J121,0)</f>
        <v>0</v>
      </c>
      <c r="CR124" s="291">
        <f>IFERROR(SUM($V121:CR121)/$J121,0)</f>
        <v>0</v>
      </c>
      <c r="CS124" s="291">
        <f>IFERROR(SUM($V121:CS121)/$J121,0)</f>
        <v>0</v>
      </c>
      <c r="CT124" s="291">
        <f>IFERROR(SUM($V121:CT121)/$J121,0)</f>
        <v>0</v>
      </c>
      <c r="CU124" s="291">
        <f>IFERROR(SUM($V121:CU121)/$J121,0)</f>
        <v>0</v>
      </c>
      <c r="CV124" s="291">
        <f>IFERROR(SUM($V121:CV121)/$J121,0)</f>
        <v>0</v>
      </c>
      <c r="CW124" s="291">
        <f>IFERROR(SUM($V121:CW121)/$J121,0)</f>
        <v>0</v>
      </c>
      <c r="CX124" s="291">
        <f>IFERROR(SUM($V121:CX121)/$J121,0)</f>
        <v>0</v>
      </c>
      <c r="CY124" s="291">
        <f>IFERROR(SUM($V121:CY121)/$J121,0)</f>
        <v>0</v>
      </c>
      <c r="CZ124" s="291">
        <f>IFERROR(SUM($V121:CZ121)/$J121,0)</f>
        <v>0</v>
      </c>
      <c r="DA124" s="291">
        <f>IFERROR(SUM($V121:DA121)/$J121,0)</f>
        <v>0</v>
      </c>
      <c r="DB124" s="291">
        <f>IFERROR(SUM($V121:DB121)/$J121,0)</f>
        <v>0</v>
      </c>
      <c r="DC124" s="291">
        <f>IFERROR(SUM($V121:DC121)/$J121,0)</f>
        <v>0</v>
      </c>
      <c r="DD124" s="291">
        <f>IFERROR(SUM($V121:DD121)/$J121,0)</f>
        <v>0</v>
      </c>
      <c r="DE124" s="291">
        <f>IFERROR(SUM($V121:DE121)/$J121,0)</f>
        <v>0</v>
      </c>
      <c r="DF124" s="291">
        <f>IFERROR(SUM($V121:DF121)/$J121,0)</f>
        <v>0</v>
      </c>
      <c r="DG124" s="291">
        <f>IFERROR(SUM($V121:DG121)/$J121,0)</f>
        <v>0</v>
      </c>
      <c r="DH124" s="291">
        <f>IFERROR(SUM($V121:DH121)/$J121,0)</f>
        <v>0</v>
      </c>
      <c r="DI124" s="291">
        <f>IFERROR(SUM($V121:DI121)/$J121,0)</f>
        <v>0</v>
      </c>
      <c r="DJ124" s="291">
        <f>IFERROR(SUM($V121:DJ121)/$J121,0)</f>
        <v>0</v>
      </c>
      <c r="DK124" s="291">
        <f>IFERROR(SUM($V121:DK121)/$J121,0)</f>
        <v>0</v>
      </c>
      <c r="DL124" s="291">
        <f>IFERROR(SUM($V121:DL121)/$J121,0)</f>
        <v>0</v>
      </c>
      <c r="DM124" s="291">
        <f>IFERROR(SUM($V121:DM121)/$J121,0)</f>
        <v>0</v>
      </c>
      <c r="DN124" s="291">
        <f>IFERROR(SUM($V121:DN121)/$J121,0)</f>
        <v>0</v>
      </c>
      <c r="DO124" s="291">
        <f>IFERROR(SUM($V121:DO121)/$J121,0)</f>
        <v>0</v>
      </c>
      <c r="DP124" s="291">
        <f>IFERROR(SUM($V121:DP121)/$J121,0)</f>
        <v>0</v>
      </c>
      <c r="DQ124" s="291">
        <f>IFERROR(SUM($V121:DQ121)/$J121,0)</f>
        <v>0</v>
      </c>
      <c r="DR124" s="291">
        <f>IFERROR(SUM($V121:DR121)/$J121,0)</f>
        <v>0</v>
      </c>
      <c r="DS124" s="291">
        <f>IFERROR(SUM($V121:DS121)/$J121,0)</f>
        <v>0</v>
      </c>
      <c r="DT124" s="291">
        <f>IFERROR(SUM($V121:DT121)/$J121,0)</f>
        <v>0</v>
      </c>
      <c r="DU124" s="291">
        <f>IFERROR(SUM($V121:DU121)/$J121,0)</f>
        <v>0</v>
      </c>
      <c r="DV124" s="291">
        <f>IFERROR(SUM($V121:DV121)/$J121,0)</f>
        <v>0</v>
      </c>
      <c r="DW124" s="291">
        <f>IFERROR(SUM($V121:DW121)/$J121,0)</f>
        <v>0</v>
      </c>
      <c r="DX124" s="291">
        <f>IFERROR(SUM($V121:DX121)/$J121,0)</f>
        <v>0</v>
      </c>
      <c r="DY124" s="291">
        <f>IFERROR(SUM($V121:DY121)/$J121,0)</f>
        <v>0</v>
      </c>
      <c r="DZ124" s="291">
        <f>IFERROR(SUM($V121:DZ121)/$J121,0)</f>
        <v>0</v>
      </c>
      <c r="EA124" s="291">
        <f>IFERROR(SUM($V121:EA121)/$J121,0)</f>
        <v>0</v>
      </c>
      <c r="EB124" s="291">
        <f>IFERROR(SUM($V121:EB121)/$J121,0)</f>
        <v>0</v>
      </c>
      <c r="EC124" s="291">
        <f>IFERROR(SUM($V121:EC121)/$J121,0)</f>
        <v>0</v>
      </c>
      <c r="ED124" s="292">
        <f>IFERROR(SUM($V121:ED121)/$J121,0)</f>
        <v>0</v>
      </c>
    </row>
    <row r="125" spans="2:134" ht="16.05" customHeight="1" thickBot="1" x14ac:dyDescent="0.3">
      <c r="B125" s="1044" t="str">
        <f>B124</f>
        <v/>
      </c>
      <c r="C125" s="289" t="str">
        <f t="shared" si="1970"/>
        <v/>
      </c>
      <c r="D125" s="289" t="str">
        <f t="shared" si="1967"/>
        <v/>
      </c>
      <c r="E125" s="289" t="str">
        <f t="shared" si="1967"/>
        <v/>
      </c>
      <c r="F125" s="240" t="s">
        <v>351</v>
      </c>
      <c r="G125" s="254" t="s">
        <v>355</v>
      </c>
      <c r="H125" s="993"/>
      <c r="I125" s="286"/>
      <c r="J125" s="987" t="s">
        <v>391</v>
      </c>
      <c r="K125" s="462"/>
      <c r="L125" s="298">
        <f>IFERROR(SUM($L123:L123)/SUM($L121:L121),0)</f>
        <v>0</v>
      </c>
      <c r="M125" s="294">
        <f>IFERROR(SUM($L123:M123)/SUM($L121:M121),0)</f>
        <v>0</v>
      </c>
      <c r="N125" s="294">
        <f>IFERROR(SUM($L123:N123)/SUM($L121:N121),0)</f>
        <v>0</v>
      </c>
      <c r="O125" s="294">
        <f>IFERROR(SUM($L123:O123)/SUM($L121:O121),0)</f>
        <v>0</v>
      </c>
      <c r="P125" s="294">
        <f>IFERROR(SUM($L123:P123)/SUM($L121:P121),0)</f>
        <v>0</v>
      </c>
      <c r="Q125" s="294">
        <f>IFERROR(SUM($L123:Q123)/SUM($L121:Q121),0)</f>
        <v>0</v>
      </c>
      <c r="R125" s="294">
        <f>IFERROR(SUM($L123:R123)/SUM($L121:R121),0)</f>
        <v>0</v>
      </c>
      <c r="S125" s="294">
        <f>IFERROR(SUM($L123:S123)/SUM($L121:S121),0)</f>
        <v>0</v>
      </c>
      <c r="T125" s="294">
        <f>IFERROR(SUM($L123:T123)/SUM($L121:T121),0)</f>
        <v>0</v>
      </c>
      <c r="U125" s="295">
        <f>IFERROR(SUM($L123:U123)/SUM($L121:U121),0)</f>
        <v>0</v>
      </c>
      <c r="V125" s="293">
        <f>IFERROR(SUM($V123:V123)/SUM($V121:V121),0)</f>
        <v>0</v>
      </c>
      <c r="W125" s="294">
        <f>IFERROR(SUM($V123:W123)/SUM($V121:W121),0)</f>
        <v>0</v>
      </c>
      <c r="X125" s="294">
        <f>IFERROR(SUM($V123:X123)/SUM($V121:X121),0)</f>
        <v>0</v>
      </c>
      <c r="Y125" s="294">
        <f>IFERROR(SUM($V123:Y123)/SUM($V121:Y121),0)</f>
        <v>0</v>
      </c>
      <c r="Z125" s="294">
        <f>IFERROR(SUM($V123:Z123)/SUM($V121:Z121),0)</f>
        <v>0</v>
      </c>
      <c r="AA125" s="294">
        <f>IFERROR(SUM($V123:AA123)/SUM($V121:AA121),0)</f>
        <v>0</v>
      </c>
      <c r="AB125" s="294">
        <f>IFERROR(SUM($V123:AB123)/SUM($V121:AB121),0)</f>
        <v>0</v>
      </c>
      <c r="AC125" s="294">
        <f>IFERROR(SUM($V123:AC123)/SUM($V121:AC121),0)</f>
        <v>0</v>
      </c>
      <c r="AD125" s="294">
        <f>IFERROR(SUM($V123:AD123)/SUM($V121:AD121),0)</f>
        <v>0</v>
      </c>
      <c r="AE125" s="294">
        <f>IFERROR(SUM($V123:AE123)/SUM($V121:AE121),0)</f>
        <v>0</v>
      </c>
      <c r="AF125" s="294">
        <f>IFERROR(SUM($V123:AF123)/SUM($V121:AF121),0)</f>
        <v>0</v>
      </c>
      <c r="AG125" s="294">
        <f>IFERROR(SUM($V123:AG123)/SUM($V121:AG121),0)</f>
        <v>0</v>
      </c>
      <c r="AH125" s="294">
        <f>IFERROR(SUM($V123:AH123)/SUM($V121:AH121),0)</f>
        <v>0</v>
      </c>
      <c r="AI125" s="294">
        <f>IFERROR(SUM($V123:AI123)/SUM($V121:AI121),0)</f>
        <v>0</v>
      </c>
      <c r="AJ125" s="294">
        <f>IFERROR(SUM($V123:AJ123)/SUM($V121:AJ121),0)</f>
        <v>0</v>
      </c>
      <c r="AK125" s="294">
        <f>IFERROR(SUM($V123:AK123)/SUM($V121:AK121),0)</f>
        <v>0</v>
      </c>
      <c r="AL125" s="294">
        <f>IFERROR(SUM($V123:AL123)/SUM($V121:AL121),0)</f>
        <v>0</v>
      </c>
      <c r="AM125" s="294">
        <f>IFERROR(SUM($V123:AM123)/SUM($V121:AM121),0)</f>
        <v>0</v>
      </c>
      <c r="AN125" s="294">
        <f>IFERROR(SUM($V123:AN123)/SUM($V121:AN121),0)</f>
        <v>0</v>
      </c>
      <c r="AO125" s="294">
        <f>IFERROR(SUM($V123:AO123)/SUM($V121:AO121),0)</f>
        <v>0</v>
      </c>
      <c r="AP125" s="294">
        <f>IFERROR(SUM($V123:AP123)/SUM($V121:AP121),0)</f>
        <v>0</v>
      </c>
      <c r="AQ125" s="294">
        <f>IFERROR(SUM($V123:AQ123)/SUM($V121:AQ121),0)</f>
        <v>0</v>
      </c>
      <c r="AR125" s="294">
        <f>IFERROR(SUM($V123:AR123)/SUM($V121:AR121),0)</f>
        <v>0</v>
      </c>
      <c r="AS125" s="294">
        <f>IFERROR(SUM($V123:AS123)/SUM($V121:AS121),0)</f>
        <v>0</v>
      </c>
      <c r="AT125" s="294">
        <f>IFERROR(SUM($V123:AT123)/SUM($V121:AT121),0)</f>
        <v>0</v>
      </c>
      <c r="AU125" s="294">
        <f>IFERROR(SUM($V123:AU123)/SUM($V121:AU121),0)</f>
        <v>0</v>
      </c>
      <c r="AV125" s="294">
        <f>IFERROR(SUM($V123:AV123)/SUM($V121:AV121),0)</f>
        <v>0</v>
      </c>
      <c r="AW125" s="294">
        <f>IFERROR(SUM($V123:AW123)/SUM($V121:AW121),0)</f>
        <v>0</v>
      </c>
      <c r="AX125" s="294">
        <f>IFERROR(SUM($V123:AX123)/SUM($V121:AX121),0)</f>
        <v>0</v>
      </c>
      <c r="AY125" s="294">
        <f>IFERROR(SUM($V123:AY123)/SUM($V121:AY121),0)</f>
        <v>0</v>
      </c>
      <c r="AZ125" s="294">
        <f>IFERROR(SUM($V123:AZ123)/SUM($V121:AZ121),0)</f>
        <v>0</v>
      </c>
      <c r="BA125" s="294">
        <f>IFERROR(SUM($V123:BA123)/SUM($V121:BA121),0)</f>
        <v>0</v>
      </c>
      <c r="BB125" s="294">
        <f>IFERROR(SUM($V123:BB123)/SUM($V121:BB121),0)</f>
        <v>0</v>
      </c>
      <c r="BC125" s="294">
        <f>IFERROR(SUM($V123:BC123)/SUM($V121:BC121),0)</f>
        <v>0</v>
      </c>
      <c r="BD125" s="294">
        <f>IFERROR(SUM($V123:BD123)/SUM($V121:BD121),0)</f>
        <v>0</v>
      </c>
      <c r="BE125" s="294">
        <f>IFERROR(SUM($V123:BE123)/SUM($V121:BE121),0)</f>
        <v>0</v>
      </c>
      <c r="BF125" s="294">
        <f>IFERROR(SUM($V123:BF123)/SUM($V121:BF121),0)</f>
        <v>0</v>
      </c>
      <c r="BG125" s="294">
        <f>IFERROR(SUM($V123:BG123)/SUM($V121:BG121),0)</f>
        <v>0</v>
      </c>
      <c r="BH125" s="294">
        <f>IFERROR(SUM($V123:BH123)/SUM($V121:BH121),0)</f>
        <v>0</v>
      </c>
      <c r="BI125" s="294">
        <f>IFERROR(SUM($V123:BI123)/SUM($V121:BI121),0)</f>
        <v>0</v>
      </c>
      <c r="BJ125" s="294">
        <f>IFERROR(SUM($V123:BJ123)/SUM($V121:BJ121),0)</f>
        <v>0</v>
      </c>
      <c r="BK125" s="294">
        <f>IFERROR(SUM($V123:BK123)/SUM($V121:BK121),0)</f>
        <v>0</v>
      </c>
      <c r="BL125" s="294">
        <f>IFERROR(SUM($V123:BL123)/SUM($V121:BL121),0)</f>
        <v>0</v>
      </c>
      <c r="BM125" s="294">
        <f>IFERROR(SUM($V123:BM123)/SUM($V121:BM121),0)</f>
        <v>0</v>
      </c>
      <c r="BN125" s="294">
        <f>IFERROR(SUM($V123:BN123)/SUM($V121:BN121),0)</f>
        <v>0</v>
      </c>
      <c r="BO125" s="294">
        <f>IFERROR(SUM($V123:BO123)/SUM($V121:BO121),0)</f>
        <v>0</v>
      </c>
      <c r="BP125" s="294">
        <f>IFERROR(SUM($V123:BP123)/SUM($V121:BP121),0)</f>
        <v>0</v>
      </c>
      <c r="BQ125" s="294">
        <f>IFERROR(SUM($V123:BQ123)/SUM($V121:BQ121),0)</f>
        <v>0</v>
      </c>
      <c r="BR125" s="294">
        <f>IFERROR(SUM($V123:BR123)/SUM($V121:BR121),0)</f>
        <v>0</v>
      </c>
      <c r="BS125" s="294">
        <f>IFERROR(SUM($V123:BS123)/SUM($V121:BS121),0)</f>
        <v>0</v>
      </c>
      <c r="BT125" s="294">
        <f>IFERROR(SUM($V123:BT123)/SUM($V121:BT121),0)</f>
        <v>0</v>
      </c>
      <c r="BU125" s="294">
        <f>IFERROR(SUM($V123:BU123)/SUM($V121:BU121),0)</f>
        <v>0</v>
      </c>
      <c r="BV125" s="294">
        <f>IFERROR(SUM($V123:BV123)/SUM($V121:BV121),0)</f>
        <v>0</v>
      </c>
      <c r="BW125" s="294">
        <f>IFERROR(SUM($V123:BW123)/SUM($V121:BW121),0)</f>
        <v>0</v>
      </c>
      <c r="BX125" s="294">
        <f>IFERROR(SUM($V123:BX123)/SUM($V121:BX121),0)</f>
        <v>0</v>
      </c>
      <c r="BY125" s="294">
        <f>IFERROR(SUM($V123:BY123)/SUM($V121:BY121),0)</f>
        <v>0</v>
      </c>
      <c r="BZ125" s="294">
        <f>IFERROR(SUM($V123:BZ123)/SUM($V121:BZ121),0)</f>
        <v>0</v>
      </c>
      <c r="CA125" s="294">
        <f>IFERROR(SUM($V123:CA123)/SUM($V121:CA121),0)</f>
        <v>0</v>
      </c>
      <c r="CB125" s="294">
        <f>IFERROR(SUM($V123:CB123)/SUM($V121:CB121),0)</f>
        <v>0</v>
      </c>
      <c r="CC125" s="294">
        <f>IFERROR(SUM($V123:CC123)/SUM($V121:CC121),0)</f>
        <v>0</v>
      </c>
      <c r="CD125" s="294">
        <f>IFERROR(SUM($V123:CD123)/SUM($V121:CD121),0)</f>
        <v>0</v>
      </c>
      <c r="CE125" s="294">
        <f>IFERROR(SUM($V123:CE123)/SUM($V121:CE121),0)</f>
        <v>0</v>
      </c>
      <c r="CF125" s="294">
        <f>IFERROR(SUM($V123:CF123)/SUM($V121:CF121),0)</f>
        <v>0</v>
      </c>
      <c r="CG125" s="294">
        <f>IFERROR(SUM($V123:CG123)/SUM($V121:CG121),0)</f>
        <v>0</v>
      </c>
      <c r="CH125" s="294">
        <f>IFERROR(SUM($V123:CH123)/SUM($V121:CH121),0)</f>
        <v>0</v>
      </c>
      <c r="CI125" s="294">
        <f>IFERROR(SUM($V123:CI123)/SUM($V121:CI121),0)</f>
        <v>0</v>
      </c>
      <c r="CJ125" s="294">
        <f>IFERROR(SUM($V123:CJ123)/SUM($V121:CJ121),0)</f>
        <v>0</v>
      </c>
      <c r="CK125" s="294">
        <f>IFERROR(SUM($V123:CK123)/SUM($V121:CK121),0)</f>
        <v>0</v>
      </c>
      <c r="CL125" s="294">
        <f>IFERROR(SUM($V123:CL123)/SUM($V121:CL121),0)</f>
        <v>0</v>
      </c>
      <c r="CM125" s="294">
        <f>IFERROR(SUM($V123:CM123)/SUM($V121:CM121),0)</f>
        <v>0</v>
      </c>
      <c r="CN125" s="294">
        <f>IFERROR(SUM($V123:CN123)/SUM($V121:CN121),0)</f>
        <v>0</v>
      </c>
      <c r="CO125" s="294">
        <f>IFERROR(SUM($V123:CO123)/SUM($V121:CO121),0)</f>
        <v>0</v>
      </c>
      <c r="CP125" s="294">
        <f>IFERROR(SUM($V123:CP123)/SUM($V121:CP121),0)</f>
        <v>0</v>
      </c>
      <c r="CQ125" s="294">
        <f>IFERROR(SUM($V123:CQ123)/SUM($V121:CQ121),0)</f>
        <v>0</v>
      </c>
      <c r="CR125" s="294">
        <f>IFERROR(SUM($V123:CR123)/SUM($V121:CR121),0)</f>
        <v>0</v>
      </c>
      <c r="CS125" s="294">
        <f>IFERROR(SUM($V123:CS123)/SUM($V121:CS121),0)</f>
        <v>0</v>
      </c>
      <c r="CT125" s="294">
        <f>IFERROR(SUM($V123:CT123)/SUM($V121:CT121),0)</f>
        <v>0</v>
      </c>
      <c r="CU125" s="294">
        <f>IFERROR(SUM($V123:CU123)/SUM($V121:CU121),0)</f>
        <v>0</v>
      </c>
      <c r="CV125" s="294">
        <f>IFERROR(SUM($V123:CV123)/SUM($V121:CV121),0)</f>
        <v>0</v>
      </c>
      <c r="CW125" s="294">
        <f>IFERROR(SUM($V123:CW123)/SUM($V121:CW121),0)</f>
        <v>0</v>
      </c>
      <c r="CX125" s="294">
        <f>IFERROR(SUM($V123:CX123)/SUM($V121:CX121),0)</f>
        <v>0</v>
      </c>
      <c r="CY125" s="294">
        <f>IFERROR(SUM($V123:CY123)/SUM($V121:CY121),0)</f>
        <v>0</v>
      </c>
      <c r="CZ125" s="294">
        <f>IFERROR(SUM($V123:CZ123)/SUM($V121:CZ121),0)</f>
        <v>0</v>
      </c>
      <c r="DA125" s="294">
        <f>IFERROR(SUM($V123:DA123)/SUM($V121:DA121),0)</f>
        <v>0</v>
      </c>
      <c r="DB125" s="294">
        <f>IFERROR(SUM($V123:DB123)/SUM($V121:DB121),0)</f>
        <v>0</v>
      </c>
      <c r="DC125" s="294">
        <f>IFERROR(SUM($V123:DC123)/SUM($V121:DC121),0)</f>
        <v>0</v>
      </c>
      <c r="DD125" s="294">
        <f>IFERROR(SUM($V123:DD123)/SUM($V121:DD121),0)</f>
        <v>0</v>
      </c>
      <c r="DE125" s="294">
        <f>IFERROR(SUM($V123:DE123)/SUM($V121:DE121),0)</f>
        <v>0</v>
      </c>
      <c r="DF125" s="294">
        <f>IFERROR(SUM($V123:DF123)/SUM($V121:DF121),0)</f>
        <v>0</v>
      </c>
      <c r="DG125" s="294">
        <f>IFERROR(SUM($V123:DG123)/SUM($V121:DG121),0)</f>
        <v>0</v>
      </c>
      <c r="DH125" s="294">
        <f>IFERROR(SUM($V123:DH123)/SUM($V121:DH121),0)</f>
        <v>0</v>
      </c>
      <c r="DI125" s="294">
        <f>IFERROR(SUM($V123:DI123)/SUM($V121:DI121),0)</f>
        <v>0</v>
      </c>
      <c r="DJ125" s="294">
        <f>IFERROR(SUM($V123:DJ123)/SUM($V121:DJ121),0)</f>
        <v>0</v>
      </c>
      <c r="DK125" s="294">
        <f>IFERROR(SUM($V123:DK123)/SUM($V121:DK121),0)</f>
        <v>0</v>
      </c>
      <c r="DL125" s="294">
        <f>IFERROR(SUM($V123:DL123)/SUM($V121:DL121),0)</f>
        <v>0</v>
      </c>
      <c r="DM125" s="294">
        <f>IFERROR(SUM($V123:DM123)/SUM($V121:DM121),0)</f>
        <v>0</v>
      </c>
      <c r="DN125" s="294">
        <f>IFERROR(SUM($V123:DN123)/SUM($V121:DN121),0)</f>
        <v>0</v>
      </c>
      <c r="DO125" s="294">
        <f>IFERROR(SUM($V123:DO123)/SUM($V121:DO121),0)</f>
        <v>0</v>
      </c>
      <c r="DP125" s="294">
        <f>IFERROR(SUM($V123:DP123)/SUM($V121:DP121),0)</f>
        <v>0</v>
      </c>
      <c r="DQ125" s="294">
        <f>IFERROR(SUM($V123:DQ123)/SUM($V121:DQ121),0)</f>
        <v>0</v>
      </c>
      <c r="DR125" s="294">
        <f>IFERROR(SUM($V123:DR123)/SUM($V121:DR121),0)</f>
        <v>0</v>
      </c>
      <c r="DS125" s="294">
        <f>IFERROR(SUM($V123:DS123)/SUM($V121:DS121),0)</f>
        <v>0</v>
      </c>
      <c r="DT125" s="294">
        <f>IFERROR(SUM($V123:DT123)/SUM($V121:DT121),0)</f>
        <v>0</v>
      </c>
      <c r="DU125" s="294">
        <f>IFERROR(SUM($V123:DU123)/SUM($V121:DU121),0)</f>
        <v>0</v>
      </c>
      <c r="DV125" s="294">
        <f>IFERROR(SUM($V123:DV123)/SUM($V121:DV121),0)</f>
        <v>0</v>
      </c>
      <c r="DW125" s="294">
        <f>IFERROR(SUM($V123:DW123)/SUM($V121:DW121),0)</f>
        <v>0</v>
      </c>
      <c r="DX125" s="294">
        <f>IFERROR(SUM($V123:DX123)/SUM($V121:DX121),0)</f>
        <v>0</v>
      </c>
      <c r="DY125" s="294">
        <f>IFERROR(SUM($V123:DY123)/SUM($V121:DY121),0)</f>
        <v>0</v>
      </c>
      <c r="DZ125" s="294">
        <f>IFERROR(SUM($V123:DZ123)/SUM($V121:DZ121),0)</f>
        <v>0</v>
      </c>
      <c r="EA125" s="294">
        <f>IFERROR(SUM($V123:EA123)/SUM($V121:EA121),0)</f>
        <v>0</v>
      </c>
      <c r="EB125" s="294">
        <f>IFERROR(SUM($V123:EB123)/SUM($V121:EB121),0)</f>
        <v>0</v>
      </c>
      <c r="EC125" s="294">
        <f>IFERROR(SUM($V123:EC123)/SUM($V121:EC121),0)</f>
        <v>0</v>
      </c>
      <c r="ED125" s="295">
        <f>IFERROR(SUM($V123:ED123)/SUM($V121:ED121),0)</f>
        <v>0</v>
      </c>
    </row>
    <row r="126" spans="2:134" ht="16.05" customHeight="1" x14ac:dyDescent="0.25">
      <c r="B126" s="1042" t="str">
        <f>'B2-规划信息'!AM29</f>
        <v/>
      </c>
      <c r="C126" s="288" t="str">
        <f>IF($B126="","",$B$115)</f>
        <v/>
      </c>
      <c r="D126" s="288" t="str">
        <f>IF($B126="","",VLOOKUP($B126,'B2-规划信息'!$W$28:$Y$47,2,0))</f>
        <v/>
      </c>
      <c r="E126" s="288" t="str">
        <f>IF($B126="","",VLOOKUP($B126,'B2-规划信息'!$W$28:$Y$47,3,0))</f>
        <v/>
      </c>
      <c r="F126" s="239" t="str">
        <f>"签约"&amp;IF(D126="车位","个数","面积")</f>
        <v>签约面积</v>
      </c>
      <c r="G126" s="253" t="s">
        <v>352</v>
      </c>
      <c r="H126" s="991">
        <f>SUMIFS('B4-1销售回款【输入】'!L$4:L$123,'B4-1销售回款【输入】'!$C$4:$C$123,$C126,'B4-1销售回款【输入】'!$D$4:$D$123,$D126,'B4-1销售回款【输入】'!$E$4:$E$123,$E126,'B4-1销售回款【输入】'!$J$4:$J$123,$F126)</f>
        <v>0</v>
      </c>
      <c r="I126" s="278">
        <f>J126-H126</f>
        <v>0</v>
      </c>
      <c r="J126" s="988">
        <f>SUM(V126:ED126)</f>
        <v>0</v>
      </c>
      <c r="K126" s="463">
        <f ca="1">SUM(OFFSET(V126,,,1,MATCH('B1-基本信息'!$C$12,$V$3:$ED$3,1)))</f>
        <v>0</v>
      </c>
      <c r="L126" s="279">
        <f>SUMIF($V$1:$ED$1,L$3,$V126:$ED126)</f>
        <v>0</v>
      </c>
      <c r="M126" s="278">
        <f t="shared" ref="M126:U127" si="2094">SUMIF($V$1:$ED$1,M$3,$V126:$ED126)</f>
        <v>0</v>
      </c>
      <c r="N126" s="278">
        <f t="shared" si="2094"/>
        <v>0</v>
      </c>
      <c r="O126" s="278">
        <f>SUMIF($V$1:$ED$1,O$3,$V126:$ED126)</f>
        <v>0</v>
      </c>
      <c r="P126" s="278">
        <f t="shared" si="2094"/>
        <v>0</v>
      </c>
      <c r="Q126" s="278">
        <f t="shared" si="2094"/>
        <v>0</v>
      </c>
      <c r="R126" s="278">
        <f t="shared" si="2094"/>
        <v>0</v>
      </c>
      <c r="S126" s="278">
        <f t="shared" si="2094"/>
        <v>0</v>
      </c>
      <c r="T126" s="278">
        <f t="shared" si="2094"/>
        <v>0</v>
      </c>
      <c r="U126" s="280">
        <f t="shared" si="2094"/>
        <v>0</v>
      </c>
      <c r="V126" s="281">
        <f>SUMIFS('B4-1销售回款【输入】'!Y$4:Y$123,'B4-1销售回款【输入】'!$C$4:$C$123,$C126,'B4-1销售回款【输入】'!$D$4:$D$123,$D126,'B4-1销售回款【输入】'!$E$4:$E$123,$E126,'B4-1销售回款【输入】'!$J$4:$J$123,$F126)</f>
        <v>0</v>
      </c>
      <c r="W126" s="278">
        <f>SUMIFS('B4-1销售回款【输入】'!Z$4:Z$123,'B4-1销售回款【输入】'!$C$4:$C$123,$C126,'B4-1销售回款【输入】'!$D$4:$D$123,$D126,'B4-1销售回款【输入】'!$E$4:$E$123,$E126,'B4-1销售回款【输入】'!$J$4:$J$123,$F126)</f>
        <v>0</v>
      </c>
      <c r="X126" s="278">
        <f>SUMIFS('B4-1销售回款【输入】'!AA$4:AA$123,'B4-1销售回款【输入】'!$C$4:$C$123,$C126,'B4-1销售回款【输入】'!$D$4:$D$123,$D126,'B4-1销售回款【输入】'!$E$4:$E$123,$E126,'B4-1销售回款【输入】'!$J$4:$J$123,$F126)</f>
        <v>0</v>
      </c>
      <c r="Y126" s="278">
        <f>SUMIFS('B4-1销售回款【输入】'!AB$4:AB$123,'B4-1销售回款【输入】'!$C$4:$C$123,$C126,'B4-1销售回款【输入】'!$D$4:$D$123,$D126,'B4-1销售回款【输入】'!$E$4:$E$123,$E126,'B4-1销售回款【输入】'!$J$4:$J$123,$F126)</f>
        <v>0</v>
      </c>
      <c r="Z126" s="278">
        <f>SUMIFS('B4-1销售回款【输入】'!AC$4:AC$123,'B4-1销售回款【输入】'!$C$4:$C$123,$C126,'B4-1销售回款【输入】'!$D$4:$D$123,$D126,'B4-1销售回款【输入】'!$E$4:$E$123,$E126,'B4-1销售回款【输入】'!$J$4:$J$123,$F126)</f>
        <v>0</v>
      </c>
      <c r="AA126" s="278">
        <f>SUMIFS('B4-1销售回款【输入】'!AD$4:AD$123,'B4-1销售回款【输入】'!$C$4:$C$123,$C126,'B4-1销售回款【输入】'!$D$4:$D$123,$D126,'B4-1销售回款【输入】'!$E$4:$E$123,$E126,'B4-1销售回款【输入】'!$J$4:$J$123,$F126)</f>
        <v>0</v>
      </c>
      <c r="AB126" s="278">
        <f>SUMIFS('B4-1销售回款【输入】'!AE$4:AE$123,'B4-1销售回款【输入】'!$C$4:$C$123,$C126,'B4-1销售回款【输入】'!$D$4:$D$123,$D126,'B4-1销售回款【输入】'!$E$4:$E$123,$E126,'B4-1销售回款【输入】'!$J$4:$J$123,$F126)</f>
        <v>0</v>
      </c>
      <c r="AC126" s="278">
        <f>SUMIFS('B4-1销售回款【输入】'!AF$4:AF$123,'B4-1销售回款【输入】'!$C$4:$C$123,$C126,'B4-1销售回款【输入】'!$D$4:$D$123,$D126,'B4-1销售回款【输入】'!$E$4:$E$123,$E126,'B4-1销售回款【输入】'!$J$4:$J$123,$F126)</f>
        <v>0</v>
      </c>
      <c r="AD126" s="278">
        <f>SUMIFS('B4-1销售回款【输入】'!AG$4:AG$123,'B4-1销售回款【输入】'!$C$4:$C$123,$C126,'B4-1销售回款【输入】'!$D$4:$D$123,$D126,'B4-1销售回款【输入】'!$E$4:$E$123,$E126,'B4-1销售回款【输入】'!$J$4:$J$123,$F126)</f>
        <v>0</v>
      </c>
      <c r="AE126" s="278">
        <f>SUMIFS('B4-1销售回款【输入】'!AH$4:AH$123,'B4-1销售回款【输入】'!$C$4:$C$123,$C126,'B4-1销售回款【输入】'!$D$4:$D$123,$D126,'B4-1销售回款【输入】'!$E$4:$E$123,$E126,'B4-1销售回款【输入】'!$J$4:$J$123,$F126)</f>
        <v>0</v>
      </c>
      <c r="AF126" s="278">
        <f>SUMIFS('B4-1销售回款【输入】'!AI$4:AI$123,'B4-1销售回款【输入】'!$C$4:$C$123,$C126,'B4-1销售回款【输入】'!$D$4:$D$123,$D126,'B4-1销售回款【输入】'!$E$4:$E$123,$E126,'B4-1销售回款【输入】'!$J$4:$J$123,$F126)</f>
        <v>0</v>
      </c>
      <c r="AG126" s="278">
        <f>SUMIFS('B4-1销售回款【输入】'!AJ$4:AJ$123,'B4-1销售回款【输入】'!$C$4:$C$123,$C126,'B4-1销售回款【输入】'!$D$4:$D$123,$D126,'B4-1销售回款【输入】'!$E$4:$E$123,$E126,'B4-1销售回款【输入】'!$J$4:$J$123,$F126)</f>
        <v>0</v>
      </c>
      <c r="AH126" s="278">
        <f>SUMIFS('B4-1销售回款【输入】'!AK$4:AK$123,'B4-1销售回款【输入】'!$C$4:$C$123,$C126,'B4-1销售回款【输入】'!$D$4:$D$123,$D126,'B4-1销售回款【输入】'!$E$4:$E$123,$E126,'B4-1销售回款【输入】'!$J$4:$J$123,$F126)</f>
        <v>0</v>
      </c>
      <c r="AI126" s="278">
        <f>SUMIFS('B4-1销售回款【输入】'!AL$4:AL$123,'B4-1销售回款【输入】'!$C$4:$C$123,$C126,'B4-1销售回款【输入】'!$D$4:$D$123,$D126,'B4-1销售回款【输入】'!$E$4:$E$123,$E126,'B4-1销售回款【输入】'!$J$4:$J$123,$F126)</f>
        <v>0</v>
      </c>
      <c r="AJ126" s="278">
        <f>SUMIFS('B4-1销售回款【输入】'!AM$4:AM$123,'B4-1销售回款【输入】'!$C$4:$C$123,$C126,'B4-1销售回款【输入】'!$D$4:$D$123,$D126,'B4-1销售回款【输入】'!$E$4:$E$123,$E126,'B4-1销售回款【输入】'!$J$4:$J$123,$F126)</f>
        <v>0</v>
      </c>
      <c r="AK126" s="278">
        <f>SUMIFS('B4-1销售回款【输入】'!AN$4:AN$123,'B4-1销售回款【输入】'!$C$4:$C$123,$C126,'B4-1销售回款【输入】'!$D$4:$D$123,$D126,'B4-1销售回款【输入】'!$E$4:$E$123,$E126,'B4-1销售回款【输入】'!$J$4:$J$123,$F126)</f>
        <v>0</v>
      </c>
      <c r="AL126" s="278">
        <f>SUMIFS('B4-1销售回款【输入】'!AO$4:AO$123,'B4-1销售回款【输入】'!$C$4:$C$123,$C126,'B4-1销售回款【输入】'!$D$4:$D$123,$D126,'B4-1销售回款【输入】'!$E$4:$E$123,$E126,'B4-1销售回款【输入】'!$J$4:$J$123,$F126)</f>
        <v>0</v>
      </c>
      <c r="AM126" s="278">
        <f>SUMIFS('B4-1销售回款【输入】'!AP$4:AP$123,'B4-1销售回款【输入】'!$C$4:$C$123,$C126,'B4-1销售回款【输入】'!$D$4:$D$123,$D126,'B4-1销售回款【输入】'!$E$4:$E$123,$E126,'B4-1销售回款【输入】'!$J$4:$J$123,$F126)</f>
        <v>0</v>
      </c>
      <c r="AN126" s="278">
        <f>SUMIFS('B4-1销售回款【输入】'!AQ$4:AQ$123,'B4-1销售回款【输入】'!$C$4:$C$123,$C126,'B4-1销售回款【输入】'!$D$4:$D$123,$D126,'B4-1销售回款【输入】'!$E$4:$E$123,$E126,'B4-1销售回款【输入】'!$J$4:$J$123,$F126)</f>
        <v>0</v>
      </c>
      <c r="AO126" s="278">
        <f>SUMIFS('B4-1销售回款【输入】'!AR$4:AR$123,'B4-1销售回款【输入】'!$C$4:$C$123,$C126,'B4-1销售回款【输入】'!$D$4:$D$123,$D126,'B4-1销售回款【输入】'!$E$4:$E$123,$E126,'B4-1销售回款【输入】'!$J$4:$J$123,$F126)</f>
        <v>0</v>
      </c>
      <c r="AP126" s="278">
        <f>SUMIFS('B4-1销售回款【输入】'!AS$4:AS$123,'B4-1销售回款【输入】'!$C$4:$C$123,$C126,'B4-1销售回款【输入】'!$D$4:$D$123,$D126,'B4-1销售回款【输入】'!$E$4:$E$123,$E126,'B4-1销售回款【输入】'!$J$4:$J$123,$F126)</f>
        <v>0</v>
      </c>
      <c r="AQ126" s="278">
        <f>SUMIFS('B4-1销售回款【输入】'!AT$4:AT$123,'B4-1销售回款【输入】'!$C$4:$C$123,$C126,'B4-1销售回款【输入】'!$D$4:$D$123,$D126,'B4-1销售回款【输入】'!$E$4:$E$123,$E126,'B4-1销售回款【输入】'!$J$4:$J$123,$F126)</f>
        <v>0</v>
      </c>
      <c r="AR126" s="278">
        <f>SUMIFS('B4-1销售回款【输入】'!AU$4:AU$123,'B4-1销售回款【输入】'!$C$4:$C$123,$C126,'B4-1销售回款【输入】'!$D$4:$D$123,$D126,'B4-1销售回款【输入】'!$E$4:$E$123,$E126,'B4-1销售回款【输入】'!$J$4:$J$123,$F126)</f>
        <v>0</v>
      </c>
      <c r="AS126" s="278">
        <f>SUMIFS('B4-1销售回款【输入】'!AV$4:AV$123,'B4-1销售回款【输入】'!$C$4:$C$123,$C126,'B4-1销售回款【输入】'!$D$4:$D$123,$D126,'B4-1销售回款【输入】'!$E$4:$E$123,$E126,'B4-1销售回款【输入】'!$J$4:$J$123,$F126)</f>
        <v>0</v>
      </c>
      <c r="AT126" s="278">
        <f>SUMIFS('B4-1销售回款【输入】'!AW$4:AW$123,'B4-1销售回款【输入】'!$C$4:$C$123,$C126,'B4-1销售回款【输入】'!$D$4:$D$123,$D126,'B4-1销售回款【输入】'!$E$4:$E$123,$E126,'B4-1销售回款【输入】'!$J$4:$J$123,$F126)</f>
        <v>0</v>
      </c>
      <c r="AU126" s="278">
        <f>SUMIFS('B4-1销售回款【输入】'!AX$4:AX$123,'B4-1销售回款【输入】'!$C$4:$C$123,$C126,'B4-1销售回款【输入】'!$D$4:$D$123,$D126,'B4-1销售回款【输入】'!$E$4:$E$123,$E126,'B4-1销售回款【输入】'!$J$4:$J$123,$F126)</f>
        <v>0</v>
      </c>
      <c r="AV126" s="278">
        <f>SUMIFS('B4-1销售回款【输入】'!AY$4:AY$123,'B4-1销售回款【输入】'!$C$4:$C$123,$C126,'B4-1销售回款【输入】'!$D$4:$D$123,$D126,'B4-1销售回款【输入】'!$E$4:$E$123,$E126,'B4-1销售回款【输入】'!$J$4:$J$123,$F126)</f>
        <v>0</v>
      </c>
      <c r="AW126" s="278">
        <f>SUMIFS('B4-1销售回款【输入】'!AZ$4:AZ$123,'B4-1销售回款【输入】'!$C$4:$C$123,$C126,'B4-1销售回款【输入】'!$D$4:$D$123,$D126,'B4-1销售回款【输入】'!$E$4:$E$123,$E126,'B4-1销售回款【输入】'!$J$4:$J$123,$F126)</f>
        <v>0</v>
      </c>
      <c r="AX126" s="278">
        <f>SUMIFS('B4-1销售回款【输入】'!BA$4:BA$123,'B4-1销售回款【输入】'!$C$4:$C$123,$C126,'B4-1销售回款【输入】'!$D$4:$D$123,$D126,'B4-1销售回款【输入】'!$E$4:$E$123,$E126,'B4-1销售回款【输入】'!$J$4:$J$123,$F126)</f>
        <v>0</v>
      </c>
      <c r="AY126" s="278">
        <f>SUMIFS('B4-1销售回款【输入】'!BB$4:BB$123,'B4-1销售回款【输入】'!$C$4:$C$123,$C126,'B4-1销售回款【输入】'!$D$4:$D$123,$D126,'B4-1销售回款【输入】'!$E$4:$E$123,$E126,'B4-1销售回款【输入】'!$J$4:$J$123,$F126)</f>
        <v>0</v>
      </c>
      <c r="AZ126" s="278">
        <f>SUMIFS('B4-1销售回款【输入】'!BC$4:BC$123,'B4-1销售回款【输入】'!$C$4:$C$123,$C126,'B4-1销售回款【输入】'!$D$4:$D$123,$D126,'B4-1销售回款【输入】'!$E$4:$E$123,$E126,'B4-1销售回款【输入】'!$J$4:$J$123,$F126)</f>
        <v>0</v>
      </c>
      <c r="BA126" s="278">
        <f>SUMIFS('B4-1销售回款【输入】'!BD$4:BD$123,'B4-1销售回款【输入】'!$C$4:$C$123,$C126,'B4-1销售回款【输入】'!$D$4:$D$123,$D126,'B4-1销售回款【输入】'!$E$4:$E$123,$E126,'B4-1销售回款【输入】'!$J$4:$J$123,$F126)</f>
        <v>0</v>
      </c>
      <c r="BB126" s="278">
        <f>SUMIFS('B4-1销售回款【输入】'!BE$4:BE$123,'B4-1销售回款【输入】'!$C$4:$C$123,$C126,'B4-1销售回款【输入】'!$D$4:$D$123,$D126,'B4-1销售回款【输入】'!$E$4:$E$123,$E126,'B4-1销售回款【输入】'!$J$4:$J$123,$F126)</f>
        <v>0</v>
      </c>
      <c r="BC126" s="278">
        <f>SUMIFS('B4-1销售回款【输入】'!BF$4:BF$123,'B4-1销售回款【输入】'!$C$4:$C$123,$C126,'B4-1销售回款【输入】'!$D$4:$D$123,$D126,'B4-1销售回款【输入】'!$E$4:$E$123,$E126,'B4-1销售回款【输入】'!$J$4:$J$123,$F126)</f>
        <v>0</v>
      </c>
      <c r="BD126" s="278">
        <f>SUMIFS('B4-1销售回款【输入】'!BG$4:BG$123,'B4-1销售回款【输入】'!$C$4:$C$123,$C126,'B4-1销售回款【输入】'!$D$4:$D$123,$D126,'B4-1销售回款【输入】'!$E$4:$E$123,$E126,'B4-1销售回款【输入】'!$J$4:$J$123,$F126)</f>
        <v>0</v>
      </c>
      <c r="BE126" s="278">
        <f>SUMIFS('B4-1销售回款【输入】'!BH$4:BH$123,'B4-1销售回款【输入】'!$C$4:$C$123,$C126,'B4-1销售回款【输入】'!$D$4:$D$123,$D126,'B4-1销售回款【输入】'!$E$4:$E$123,$E126,'B4-1销售回款【输入】'!$J$4:$J$123,$F126)</f>
        <v>0</v>
      </c>
      <c r="BF126" s="278">
        <f>SUMIFS('B4-1销售回款【输入】'!BI$4:BI$123,'B4-1销售回款【输入】'!$C$4:$C$123,$C126,'B4-1销售回款【输入】'!$D$4:$D$123,$D126,'B4-1销售回款【输入】'!$E$4:$E$123,$E126,'B4-1销售回款【输入】'!$J$4:$J$123,$F126)</f>
        <v>0</v>
      </c>
      <c r="BG126" s="278">
        <f>SUMIFS('B4-1销售回款【输入】'!BJ$4:BJ$123,'B4-1销售回款【输入】'!$C$4:$C$123,$C126,'B4-1销售回款【输入】'!$D$4:$D$123,$D126,'B4-1销售回款【输入】'!$E$4:$E$123,$E126,'B4-1销售回款【输入】'!$J$4:$J$123,$F126)</f>
        <v>0</v>
      </c>
      <c r="BH126" s="278">
        <f>SUMIFS('B4-1销售回款【输入】'!BK$4:BK$123,'B4-1销售回款【输入】'!$C$4:$C$123,$C126,'B4-1销售回款【输入】'!$D$4:$D$123,$D126,'B4-1销售回款【输入】'!$E$4:$E$123,$E126,'B4-1销售回款【输入】'!$J$4:$J$123,$F126)</f>
        <v>0</v>
      </c>
      <c r="BI126" s="278">
        <f>SUMIFS('B4-1销售回款【输入】'!BL$4:BL$123,'B4-1销售回款【输入】'!$C$4:$C$123,$C126,'B4-1销售回款【输入】'!$D$4:$D$123,$D126,'B4-1销售回款【输入】'!$E$4:$E$123,$E126,'B4-1销售回款【输入】'!$J$4:$J$123,$F126)</f>
        <v>0</v>
      </c>
      <c r="BJ126" s="278">
        <f>SUMIFS('B4-1销售回款【输入】'!BM$4:BM$123,'B4-1销售回款【输入】'!$C$4:$C$123,$C126,'B4-1销售回款【输入】'!$D$4:$D$123,$D126,'B4-1销售回款【输入】'!$E$4:$E$123,$E126,'B4-1销售回款【输入】'!$J$4:$J$123,$F126)</f>
        <v>0</v>
      </c>
      <c r="BK126" s="278">
        <f>SUMIFS('B4-1销售回款【输入】'!BN$4:BN$123,'B4-1销售回款【输入】'!$C$4:$C$123,$C126,'B4-1销售回款【输入】'!$D$4:$D$123,$D126,'B4-1销售回款【输入】'!$E$4:$E$123,$E126,'B4-1销售回款【输入】'!$J$4:$J$123,$F126)</f>
        <v>0</v>
      </c>
      <c r="BL126" s="278">
        <f>SUMIFS('B4-1销售回款【输入】'!BO$4:BO$123,'B4-1销售回款【输入】'!$C$4:$C$123,$C126,'B4-1销售回款【输入】'!$D$4:$D$123,$D126,'B4-1销售回款【输入】'!$E$4:$E$123,$E126,'B4-1销售回款【输入】'!$J$4:$J$123,$F126)</f>
        <v>0</v>
      </c>
      <c r="BM126" s="278">
        <f>SUMIFS('B4-1销售回款【输入】'!BP$4:BP$123,'B4-1销售回款【输入】'!$C$4:$C$123,$C126,'B4-1销售回款【输入】'!$D$4:$D$123,$D126,'B4-1销售回款【输入】'!$E$4:$E$123,$E126,'B4-1销售回款【输入】'!$J$4:$J$123,$F126)</f>
        <v>0</v>
      </c>
      <c r="BN126" s="278">
        <f>SUMIFS('B4-1销售回款【输入】'!BQ$4:BQ$123,'B4-1销售回款【输入】'!$C$4:$C$123,$C126,'B4-1销售回款【输入】'!$D$4:$D$123,$D126,'B4-1销售回款【输入】'!$E$4:$E$123,$E126,'B4-1销售回款【输入】'!$J$4:$J$123,$F126)</f>
        <v>0</v>
      </c>
      <c r="BO126" s="278">
        <f>SUMIFS('B4-1销售回款【输入】'!BR$4:BR$123,'B4-1销售回款【输入】'!$C$4:$C$123,$C126,'B4-1销售回款【输入】'!$D$4:$D$123,$D126,'B4-1销售回款【输入】'!$E$4:$E$123,$E126,'B4-1销售回款【输入】'!$J$4:$J$123,$F126)</f>
        <v>0</v>
      </c>
      <c r="BP126" s="278">
        <f>SUMIFS('B4-1销售回款【输入】'!BS$4:BS$123,'B4-1销售回款【输入】'!$C$4:$C$123,$C126,'B4-1销售回款【输入】'!$D$4:$D$123,$D126,'B4-1销售回款【输入】'!$E$4:$E$123,$E126,'B4-1销售回款【输入】'!$J$4:$J$123,$F126)</f>
        <v>0</v>
      </c>
      <c r="BQ126" s="278">
        <f>SUMIFS('B4-1销售回款【输入】'!BT$4:BT$123,'B4-1销售回款【输入】'!$C$4:$C$123,$C126,'B4-1销售回款【输入】'!$D$4:$D$123,$D126,'B4-1销售回款【输入】'!$E$4:$E$123,$E126,'B4-1销售回款【输入】'!$J$4:$J$123,$F126)</f>
        <v>0</v>
      </c>
      <c r="BR126" s="278">
        <f>SUMIFS('B4-1销售回款【输入】'!BU$4:BU$123,'B4-1销售回款【输入】'!$C$4:$C$123,$C126,'B4-1销售回款【输入】'!$D$4:$D$123,$D126,'B4-1销售回款【输入】'!$E$4:$E$123,$E126,'B4-1销售回款【输入】'!$J$4:$J$123,$F126)</f>
        <v>0</v>
      </c>
      <c r="BS126" s="278">
        <f>SUMIFS('B4-1销售回款【输入】'!BV$4:BV$123,'B4-1销售回款【输入】'!$C$4:$C$123,$C126,'B4-1销售回款【输入】'!$D$4:$D$123,$D126,'B4-1销售回款【输入】'!$E$4:$E$123,$E126,'B4-1销售回款【输入】'!$J$4:$J$123,$F126)</f>
        <v>0</v>
      </c>
      <c r="BT126" s="278">
        <f>SUMIFS('B4-1销售回款【输入】'!BW$4:BW$123,'B4-1销售回款【输入】'!$C$4:$C$123,$C126,'B4-1销售回款【输入】'!$D$4:$D$123,$D126,'B4-1销售回款【输入】'!$E$4:$E$123,$E126,'B4-1销售回款【输入】'!$J$4:$J$123,$F126)</f>
        <v>0</v>
      </c>
      <c r="BU126" s="278">
        <f>SUMIFS('B4-1销售回款【输入】'!BX$4:BX$123,'B4-1销售回款【输入】'!$C$4:$C$123,$C126,'B4-1销售回款【输入】'!$D$4:$D$123,$D126,'B4-1销售回款【输入】'!$E$4:$E$123,$E126,'B4-1销售回款【输入】'!$J$4:$J$123,$F126)</f>
        <v>0</v>
      </c>
      <c r="BV126" s="278">
        <f>SUMIFS('B4-1销售回款【输入】'!BY$4:BY$123,'B4-1销售回款【输入】'!$C$4:$C$123,$C126,'B4-1销售回款【输入】'!$D$4:$D$123,$D126,'B4-1销售回款【输入】'!$E$4:$E$123,$E126,'B4-1销售回款【输入】'!$J$4:$J$123,$F126)</f>
        <v>0</v>
      </c>
      <c r="BW126" s="278">
        <f>SUMIFS('B4-1销售回款【输入】'!BZ$4:BZ$123,'B4-1销售回款【输入】'!$C$4:$C$123,$C126,'B4-1销售回款【输入】'!$D$4:$D$123,$D126,'B4-1销售回款【输入】'!$E$4:$E$123,$E126,'B4-1销售回款【输入】'!$J$4:$J$123,$F126)</f>
        <v>0</v>
      </c>
      <c r="BX126" s="278">
        <f>SUMIFS('B4-1销售回款【输入】'!CA$4:CA$123,'B4-1销售回款【输入】'!$C$4:$C$123,$C126,'B4-1销售回款【输入】'!$D$4:$D$123,$D126,'B4-1销售回款【输入】'!$E$4:$E$123,$E126,'B4-1销售回款【输入】'!$J$4:$J$123,$F126)</f>
        <v>0</v>
      </c>
      <c r="BY126" s="278">
        <f>SUMIFS('B4-1销售回款【输入】'!CB$4:CB$123,'B4-1销售回款【输入】'!$C$4:$C$123,$C126,'B4-1销售回款【输入】'!$D$4:$D$123,$D126,'B4-1销售回款【输入】'!$E$4:$E$123,$E126,'B4-1销售回款【输入】'!$J$4:$J$123,$F126)</f>
        <v>0</v>
      </c>
      <c r="BZ126" s="278">
        <f>SUMIFS('B4-1销售回款【输入】'!CC$4:CC$123,'B4-1销售回款【输入】'!$C$4:$C$123,$C126,'B4-1销售回款【输入】'!$D$4:$D$123,$D126,'B4-1销售回款【输入】'!$E$4:$E$123,$E126,'B4-1销售回款【输入】'!$J$4:$J$123,$F126)</f>
        <v>0</v>
      </c>
      <c r="CA126" s="278">
        <f>SUMIFS('B4-1销售回款【输入】'!CD$4:CD$123,'B4-1销售回款【输入】'!$C$4:$C$123,$C126,'B4-1销售回款【输入】'!$D$4:$D$123,$D126,'B4-1销售回款【输入】'!$E$4:$E$123,$E126,'B4-1销售回款【输入】'!$J$4:$J$123,$F126)</f>
        <v>0</v>
      </c>
      <c r="CB126" s="278">
        <f>SUMIFS('B4-1销售回款【输入】'!CE$4:CE$123,'B4-1销售回款【输入】'!$C$4:$C$123,$C126,'B4-1销售回款【输入】'!$D$4:$D$123,$D126,'B4-1销售回款【输入】'!$E$4:$E$123,$E126,'B4-1销售回款【输入】'!$J$4:$J$123,$F126)</f>
        <v>0</v>
      </c>
      <c r="CC126" s="278">
        <f>SUMIFS('B4-1销售回款【输入】'!CF$4:CF$123,'B4-1销售回款【输入】'!$C$4:$C$123,$C126,'B4-1销售回款【输入】'!$D$4:$D$123,$D126,'B4-1销售回款【输入】'!$E$4:$E$123,$E126,'B4-1销售回款【输入】'!$J$4:$J$123,$F126)</f>
        <v>0</v>
      </c>
      <c r="CD126" s="278">
        <f>SUMIFS('B4-1销售回款【输入】'!CG$4:CG$123,'B4-1销售回款【输入】'!$C$4:$C$123,$C126,'B4-1销售回款【输入】'!$D$4:$D$123,$D126,'B4-1销售回款【输入】'!$E$4:$E$123,$E126,'B4-1销售回款【输入】'!$J$4:$J$123,$F126)</f>
        <v>0</v>
      </c>
      <c r="CE126" s="278">
        <f>SUMIFS('B4-1销售回款【输入】'!CH$4:CH$123,'B4-1销售回款【输入】'!$C$4:$C$123,$C126,'B4-1销售回款【输入】'!$D$4:$D$123,$D126,'B4-1销售回款【输入】'!$E$4:$E$123,$E126,'B4-1销售回款【输入】'!$J$4:$J$123,$F126)</f>
        <v>0</v>
      </c>
      <c r="CF126" s="278">
        <f>SUMIFS('B4-1销售回款【输入】'!CI$4:CI$123,'B4-1销售回款【输入】'!$C$4:$C$123,$C126,'B4-1销售回款【输入】'!$D$4:$D$123,$D126,'B4-1销售回款【输入】'!$E$4:$E$123,$E126,'B4-1销售回款【输入】'!$J$4:$J$123,$F126)</f>
        <v>0</v>
      </c>
      <c r="CG126" s="278">
        <f>SUMIFS('B4-1销售回款【输入】'!CJ$4:CJ$123,'B4-1销售回款【输入】'!$C$4:$C$123,$C126,'B4-1销售回款【输入】'!$D$4:$D$123,$D126,'B4-1销售回款【输入】'!$E$4:$E$123,$E126,'B4-1销售回款【输入】'!$J$4:$J$123,$F126)</f>
        <v>0</v>
      </c>
      <c r="CH126" s="278">
        <f>SUMIFS('B4-1销售回款【输入】'!CK$4:CK$123,'B4-1销售回款【输入】'!$C$4:$C$123,$C126,'B4-1销售回款【输入】'!$D$4:$D$123,$D126,'B4-1销售回款【输入】'!$E$4:$E$123,$E126,'B4-1销售回款【输入】'!$J$4:$J$123,$F126)</f>
        <v>0</v>
      </c>
      <c r="CI126" s="278">
        <f>SUMIFS('B4-1销售回款【输入】'!CL$4:CL$123,'B4-1销售回款【输入】'!$C$4:$C$123,$C126,'B4-1销售回款【输入】'!$D$4:$D$123,$D126,'B4-1销售回款【输入】'!$E$4:$E$123,$E126,'B4-1销售回款【输入】'!$J$4:$J$123,$F126)</f>
        <v>0</v>
      </c>
      <c r="CJ126" s="278">
        <f>SUMIFS('B4-1销售回款【输入】'!CM$4:CM$123,'B4-1销售回款【输入】'!$C$4:$C$123,$C126,'B4-1销售回款【输入】'!$D$4:$D$123,$D126,'B4-1销售回款【输入】'!$E$4:$E$123,$E126,'B4-1销售回款【输入】'!$J$4:$J$123,$F126)</f>
        <v>0</v>
      </c>
      <c r="CK126" s="278">
        <f>SUMIFS('B4-1销售回款【输入】'!CN$4:CN$123,'B4-1销售回款【输入】'!$C$4:$C$123,$C126,'B4-1销售回款【输入】'!$D$4:$D$123,$D126,'B4-1销售回款【输入】'!$E$4:$E$123,$E126,'B4-1销售回款【输入】'!$J$4:$J$123,$F126)</f>
        <v>0</v>
      </c>
      <c r="CL126" s="278">
        <f>SUMIFS('B4-1销售回款【输入】'!CO$4:CO$123,'B4-1销售回款【输入】'!$C$4:$C$123,$C126,'B4-1销售回款【输入】'!$D$4:$D$123,$D126,'B4-1销售回款【输入】'!$E$4:$E$123,$E126,'B4-1销售回款【输入】'!$J$4:$J$123,$F126)</f>
        <v>0</v>
      </c>
      <c r="CM126" s="278">
        <f>SUMIFS('B4-1销售回款【输入】'!CP$4:CP$123,'B4-1销售回款【输入】'!$C$4:$C$123,$C126,'B4-1销售回款【输入】'!$D$4:$D$123,$D126,'B4-1销售回款【输入】'!$E$4:$E$123,$E126,'B4-1销售回款【输入】'!$J$4:$J$123,$F126)</f>
        <v>0</v>
      </c>
      <c r="CN126" s="278">
        <f>SUMIFS('B4-1销售回款【输入】'!CQ$4:CQ$123,'B4-1销售回款【输入】'!$C$4:$C$123,$C126,'B4-1销售回款【输入】'!$D$4:$D$123,$D126,'B4-1销售回款【输入】'!$E$4:$E$123,$E126,'B4-1销售回款【输入】'!$J$4:$J$123,$F126)</f>
        <v>0</v>
      </c>
      <c r="CO126" s="278">
        <f>SUMIFS('B4-1销售回款【输入】'!CR$4:CR$123,'B4-1销售回款【输入】'!$C$4:$C$123,$C126,'B4-1销售回款【输入】'!$D$4:$D$123,$D126,'B4-1销售回款【输入】'!$E$4:$E$123,$E126,'B4-1销售回款【输入】'!$J$4:$J$123,$F126)</f>
        <v>0</v>
      </c>
      <c r="CP126" s="278">
        <f>SUMIFS('B4-1销售回款【输入】'!CS$4:CS$123,'B4-1销售回款【输入】'!$C$4:$C$123,$C126,'B4-1销售回款【输入】'!$D$4:$D$123,$D126,'B4-1销售回款【输入】'!$E$4:$E$123,$E126,'B4-1销售回款【输入】'!$J$4:$J$123,$F126)</f>
        <v>0</v>
      </c>
      <c r="CQ126" s="278">
        <f>SUMIFS('B4-1销售回款【输入】'!CT$4:CT$123,'B4-1销售回款【输入】'!$C$4:$C$123,$C126,'B4-1销售回款【输入】'!$D$4:$D$123,$D126,'B4-1销售回款【输入】'!$E$4:$E$123,$E126,'B4-1销售回款【输入】'!$J$4:$J$123,$F126)</f>
        <v>0</v>
      </c>
      <c r="CR126" s="278">
        <f>SUMIFS('B4-1销售回款【输入】'!CU$4:CU$123,'B4-1销售回款【输入】'!$C$4:$C$123,$C126,'B4-1销售回款【输入】'!$D$4:$D$123,$D126,'B4-1销售回款【输入】'!$E$4:$E$123,$E126,'B4-1销售回款【输入】'!$J$4:$J$123,$F126)</f>
        <v>0</v>
      </c>
      <c r="CS126" s="278">
        <f>SUMIFS('B4-1销售回款【输入】'!CV$4:CV$123,'B4-1销售回款【输入】'!$C$4:$C$123,$C126,'B4-1销售回款【输入】'!$D$4:$D$123,$D126,'B4-1销售回款【输入】'!$E$4:$E$123,$E126,'B4-1销售回款【输入】'!$J$4:$J$123,$F126)</f>
        <v>0</v>
      </c>
      <c r="CT126" s="278">
        <f>SUMIFS('B4-1销售回款【输入】'!CW$4:CW$123,'B4-1销售回款【输入】'!$C$4:$C$123,$C126,'B4-1销售回款【输入】'!$D$4:$D$123,$D126,'B4-1销售回款【输入】'!$E$4:$E$123,$E126,'B4-1销售回款【输入】'!$J$4:$J$123,$F126)</f>
        <v>0</v>
      </c>
      <c r="CU126" s="278">
        <f>SUMIFS('B4-1销售回款【输入】'!CX$4:CX$123,'B4-1销售回款【输入】'!$C$4:$C$123,$C126,'B4-1销售回款【输入】'!$D$4:$D$123,$D126,'B4-1销售回款【输入】'!$E$4:$E$123,$E126,'B4-1销售回款【输入】'!$J$4:$J$123,$F126)</f>
        <v>0</v>
      </c>
      <c r="CV126" s="278">
        <f>SUMIFS('B4-1销售回款【输入】'!CY$4:CY$123,'B4-1销售回款【输入】'!$C$4:$C$123,$C126,'B4-1销售回款【输入】'!$D$4:$D$123,$D126,'B4-1销售回款【输入】'!$E$4:$E$123,$E126,'B4-1销售回款【输入】'!$J$4:$J$123,$F126)</f>
        <v>0</v>
      </c>
      <c r="CW126" s="278">
        <f>SUMIFS('B4-1销售回款【输入】'!CZ$4:CZ$123,'B4-1销售回款【输入】'!$C$4:$C$123,$C126,'B4-1销售回款【输入】'!$D$4:$D$123,$D126,'B4-1销售回款【输入】'!$E$4:$E$123,$E126,'B4-1销售回款【输入】'!$J$4:$J$123,$F126)</f>
        <v>0</v>
      </c>
      <c r="CX126" s="278">
        <f>SUMIFS('B4-1销售回款【输入】'!DA$4:DA$123,'B4-1销售回款【输入】'!$C$4:$C$123,$C126,'B4-1销售回款【输入】'!$D$4:$D$123,$D126,'B4-1销售回款【输入】'!$E$4:$E$123,$E126,'B4-1销售回款【输入】'!$J$4:$J$123,$F126)</f>
        <v>0</v>
      </c>
      <c r="CY126" s="278">
        <f>SUMIFS('B4-1销售回款【输入】'!DB$4:DB$123,'B4-1销售回款【输入】'!$C$4:$C$123,$C126,'B4-1销售回款【输入】'!$D$4:$D$123,$D126,'B4-1销售回款【输入】'!$E$4:$E$123,$E126,'B4-1销售回款【输入】'!$J$4:$J$123,$F126)</f>
        <v>0</v>
      </c>
      <c r="CZ126" s="278">
        <f>SUMIFS('B4-1销售回款【输入】'!DC$4:DC$123,'B4-1销售回款【输入】'!$C$4:$C$123,$C126,'B4-1销售回款【输入】'!$D$4:$D$123,$D126,'B4-1销售回款【输入】'!$E$4:$E$123,$E126,'B4-1销售回款【输入】'!$J$4:$J$123,$F126)</f>
        <v>0</v>
      </c>
      <c r="DA126" s="278">
        <f>SUMIFS('B4-1销售回款【输入】'!DD$4:DD$123,'B4-1销售回款【输入】'!$C$4:$C$123,$C126,'B4-1销售回款【输入】'!$D$4:$D$123,$D126,'B4-1销售回款【输入】'!$E$4:$E$123,$E126,'B4-1销售回款【输入】'!$J$4:$J$123,$F126)</f>
        <v>0</v>
      </c>
      <c r="DB126" s="278">
        <f>SUMIFS('B4-1销售回款【输入】'!DE$4:DE$123,'B4-1销售回款【输入】'!$C$4:$C$123,$C126,'B4-1销售回款【输入】'!$D$4:$D$123,$D126,'B4-1销售回款【输入】'!$E$4:$E$123,$E126,'B4-1销售回款【输入】'!$J$4:$J$123,$F126)</f>
        <v>0</v>
      </c>
      <c r="DC126" s="278">
        <f>SUMIFS('B4-1销售回款【输入】'!DF$4:DF$123,'B4-1销售回款【输入】'!$C$4:$C$123,$C126,'B4-1销售回款【输入】'!$D$4:$D$123,$D126,'B4-1销售回款【输入】'!$E$4:$E$123,$E126,'B4-1销售回款【输入】'!$J$4:$J$123,$F126)</f>
        <v>0</v>
      </c>
      <c r="DD126" s="278">
        <f>SUMIFS('B4-1销售回款【输入】'!DG$4:DG$123,'B4-1销售回款【输入】'!$C$4:$C$123,$C126,'B4-1销售回款【输入】'!$D$4:$D$123,$D126,'B4-1销售回款【输入】'!$E$4:$E$123,$E126,'B4-1销售回款【输入】'!$J$4:$J$123,$F126)</f>
        <v>0</v>
      </c>
      <c r="DE126" s="278">
        <f>SUMIFS('B4-1销售回款【输入】'!DH$4:DH$123,'B4-1销售回款【输入】'!$C$4:$C$123,$C126,'B4-1销售回款【输入】'!$D$4:$D$123,$D126,'B4-1销售回款【输入】'!$E$4:$E$123,$E126,'B4-1销售回款【输入】'!$J$4:$J$123,$F126)</f>
        <v>0</v>
      </c>
      <c r="DF126" s="278">
        <f>SUMIFS('B4-1销售回款【输入】'!DI$4:DI$123,'B4-1销售回款【输入】'!$C$4:$C$123,$C126,'B4-1销售回款【输入】'!$D$4:$D$123,$D126,'B4-1销售回款【输入】'!$E$4:$E$123,$E126,'B4-1销售回款【输入】'!$J$4:$J$123,$F126)</f>
        <v>0</v>
      </c>
      <c r="DG126" s="278">
        <f>SUMIFS('B4-1销售回款【输入】'!DJ$4:DJ$123,'B4-1销售回款【输入】'!$C$4:$C$123,$C126,'B4-1销售回款【输入】'!$D$4:$D$123,$D126,'B4-1销售回款【输入】'!$E$4:$E$123,$E126,'B4-1销售回款【输入】'!$J$4:$J$123,$F126)</f>
        <v>0</v>
      </c>
      <c r="DH126" s="278">
        <f>SUMIFS('B4-1销售回款【输入】'!DK$4:DK$123,'B4-1销售回款【输入】'!$C$4:$C$123,$C126,'B4-1销售回款【输入】'!$D$4:$D$123,$D126,'B4-1销售回款【输入】'!$E$4:$E$123,$E126,'B4-1销售回款【输入】'!$J$4:$J$123,$F126)</f>
        <v>0</v>
      </c>
      <c r="DI126" s="278">
        <f>SUMIFS('B4-1销售回款【输入】'!DL$4:DL$123,'B4-1销售回款【输入】'!$C$4:$C$123,$C126,'B4-1销售回款【输入】'!$D$4:$D$123,$D126,'B4-1销售回款【输入】'!$E$4:$E$123,$E126,'B4-1销售回款【输入】'!$J$4:$J$123,$F126)</f>
        <v>0</v>
      </c>
      <c r="DJ126" s="278">
        <f>SUMIFS('B4-1销售回款【输入】'!DM$4:DM$123,'B4-1销售回款【输入】'!$C$4:$C$123,$C126,'B4-1销售回款【输入】'!$D$4:$D$123,$D126,'B4-1销售回款【输入】'!$E$4:$E$123,$E126,'B4-1销售回款【输入】'!$J$4:$J$123,$F126)</f>
        <v>0</v>
      </c>
      <c r="DK126" s="278">
        <f>SUMIFS('B4-1销售回款【输入】'!DN$4:DN$123,'B4-1销售回款【输入】'!$C$4:$C$123,$C126,'B4-1销售回款【输入】'!$D$4:$D$123,$D126,'B4-1销售回款【输入】'!$E$4:$E$123,$E126,'B4-1销售回款【输入】'!$J$4:$J$123,$F126)</f>
        <v>0</v>
      </c>
      <c r="DL126" s="278">
        <f>SUMIFS('B4-1销售回款【输入】'!DO$4:DO$123,'B4-1销售回款【输入】'!$C$4:$C$123,$C126,'B4-1销售回款【输入】'!$D$4:$D$123,$D126,'B4-1销售回款【输入】'!$E$4:$E$123,$E126,'B4-1销售回款【输入】'!$J$4:$J$123,$F126)</f>
        <v>0</v>
      </c>
      <c r="DM126" s="278">
        <f>SUMIFS('B4-1销售回款【输入】'!DP$4:DP$123,'B4-1销售回款【输入】'!$C$4:$C$123,$C126,'B4-1销售回款【输入】'!$D$4:$D$123,$D126,'B4-1销售回款【输入】'!$E$4:$E$123,$E126,'B4-1销售回款【输入】'!$J$4:$J$123,$F126)</f>
        <v>0</v>
      </c>
      <c r="DN126" s="278">
        <f>SUMIFS('B4-1销售回款【输入】'!DQ$4:DQ$123,'B4-1销售回款【输入】'!$C$4:$C$123,$C126,'B4-1销售回款【输入】'!$D$4:$D$123,$D126,'B4-1销售回款【输入】'!$E$4:$E$123,$E126,'B4-1销售回款【输入】'!$J$4:$J$123,$F126)</f>
        <v>0</v>
      </c>
      <c r="DO126" s="278">
        <f>SUMIFS('B4-1销售回款【输入】'!DR$4:DR$123,'B4-1销售回款【输入】'!$C$4:$C$123,$C126,'B4-1销售回款【输入】'!$D$4:$D$123,$D126,'B4-1销售回款【输入】'!$E$4:$E$123,$E126,'B4-1销售回款【输入】'!$J$4:$J$123,$F126)</f>
        <v>0</v>
      </c>
      <c r="DP126" s="278">
        <f>SUMIFS('B4-1销售回款【输入】'!DS$4:DS$123,'B4-1销售回款【输入】'!$C$4:$C$123,$C126,'B4-1销售回款【输入】'!$D$4:$D$123,$D126,'B4-1销售回款【输入】'!$E$4:$E$123,$E126,'B4-1销售回款【输入】'!$J$4:$J$123,$F126)</f>
        <v>0</v>
      </c>
      <c r="DQ126" s="278">
        <f>SUMIFS('B4-1销售回款【输入】'!DT$4:DT$123,'B4-1销售回款【输入】'!$C$4:$C$123,$C126,'B4-1销售回款【输入】'!$D$4:$D$123,$D126,'B4-1销售回款【输入】'!$E$4:$E$123,$E126,'B4-1销售回款【输入】'!$J$4:$J$123,$F126)</f>
        <v>0</v>
      </c>
      <c r="DR126" s="278">
        <f>SUMIFS('B4-1销售回款【输入】'!DU$4:DU$123,'B4-1销售回款【输入】'!$C$4:$C$123,$C126,'B4-1销售回款【输入】'!$D$4:$D$123,$D126,'B4-1销售回款【输入】'!$E$4:$E$123,$E126,'B4-1销售回款【输入】'!$J$4:$J$123,$F126)</f>
        <v>0</v>
      </c>
      <c r="DS126" s="278">
        <f>SUMIFS('B4-1销售回款【输入】'!DV$4:DV$123,'B4-1销售回款【输入】'!$C$4:$C$123,$C126,'B4-1销售回款【输入】'!$D$4:$D$123,$D126,'B4-1销售回款【输入】'!$E$4:$E$123,$E126,'B4-1销售回款【输入】'!$J$4:$J$123,$F126)</f>
        <v>0</v>
      </c>
      <c r="DT126" s="278">
        <f>SUMIFS('B4-1销售回款【输入】'!DW$4:DW$123,'B4-1销售回款【输入】'!$C$4:$C$123,$C126,'B4-1销售回款【输入】'!$D$4:$D$123,$D126,'B4-1销售回款【输入】'!$E$4:$E$123,$E126,'B4-1销售回款【输入】'!$J$4:$J$123,$F126)</f>
        <v>0</v>
      </c>
      <c r="DU126" s="278">
        <f>SUMIFS('B4-1销售回款【输入】'!DX$4:DX$123,'B4-1销售回款【输入】'!$C$4:$C$123,$C126,'B4-1销售回款【输入】'!$D$4:$D$123,$D126,'B4-1销售回款【输入】'!$E$4:$E$123,$E126,'B4-1销售回款【输入】'!$J$4:$J$123,$F126)</f>
        <v>0</v>
      </c>
      <c r="DV126" s="278">
        <f>SUMIFS('B4-1销售回款【输入】'!DY$4:DY$123,'B4-1销售回款【输入】'!$C$4:$C$123,$C126,'B4-1销售回款【输入】'!$D$4:$D$123,$D126,'B4-1销售回款【输入】'!$E$4:$E$123,$E126,'B4-1销售回款【输入】'!$J$4:$J$123,$F126)</f>
        <v>0</v>
      </c>
      <c r="DW126" s="278">
        <f>SUMIFS('B4-1销售回款【输入】'!DZ$4:DZ$123,'B4-1销售回款【输入】'!$C$4:$C$123,$C126,'B4-1销售回款【输入】'!$D$4:$D$123,$D126,'B4-1销售回款【输入】'!$E$4:$E$123,$E126,'B4-1销售回款【输入】'!$J$4:$J$123,$F126)</f>
        <v>0</v>
      </c>
      <c r="DX126" s="278">
        <f>SUMIFS('B4-1销售回款【输入】'!EA$4:EA$123,'B4-1销售回款【输入】'!$C$4:$C$123,$C126,'B4-1销售回款【输入】'!$D$4:$D$123,$D126,'B4-1销售回款【输入】'!$E$4:$E$123,$E126,'B4-1销售回款【输入】'!$J$4:$J$123,$F126)</f>
        <v>0</v>
      </c>
      <c r="DY126" s="278">
        <f>SUMIFS('B4-1销售回款【输入】'!EB$4:EB$123,'B4-1销售回款【输入】'!$C$4:$C$123,$C126,'B4-1销售回款【输入】'!$D$4:$D$123,$D126,'B4-1销售回款【输入】'!$E$4:$E$123,$E126,'B4-1销售回款【输入】'!$J$4:$J$123,$F126)</f>
        <v>0</v>
      </c>
      <c r="DZ126" s="278">
        <f>SUMIFS('B4-1销售回款【输入】'!EC$4:EC$123,'B4-1销售回款【输入】'!$C$4:$C$123,$C126,'B4-1销售回款【输入】'!$D$4:$D$123,$D126,'B4-1销售回款【输入】'!$E$4:$E$123,$E126,'B4-1销售回款【输入】'!$J$4:$J$123,$F126)</f>
        <v>0</v>
      </c>
      <c r="EA126" s="278">
        <f>SUMIFS('B4-1销售回款【输入】'!ED$4:ED$123,'B4-1销售回款【输入】'!$C$4:$C$123,$C126,'B4-1销售回款【输入】'!$D$4:$D$123,$D126,'B4-1销售回款【输入】'!$E$4:$E$123,$E126,'B4-1销售回款【输入】'!$J$4:$J$123,$F126)</f>
        <v>0</v>
      </c>
      <c r="EB126" s="278">
        <f>SUMIFS('B4-1销售回款【输入】'!EE$4:EE$123,'B4-1销售回款【输入】'!$C$4:$C$123,$C126,'B4-1销售回款【输入】'!$D$4:$D$123,$D126,'B4-1销售回款【输入】'!$E$4:$E$123,$E126,'B4-1销售回款【输入】'!$J$4:$J$123,$F126)</f>
        <v>0</v>
      </c>
      <c r="EC126" s="278">
        <f>SUMIFS('B4-1销售回款【输入】'!EF$4:EF$123,'B4-1销售回款【输入】'!$C$4:$C$123,$C126,'B4-1销售回款【输入】'!$D$4:$D$123,$D126,'B4-1销售回款【输入】'!$E$4:$E$123,$E126,'B4-1销售回款【输入】'!$J$4:$J$123,$F126)</f>
        <v>0</v>
      </c>
      <c r="ED126" s="280">
        <f>SUMIFS('B4-1销售回款【输入】'!EG$4:EG$123,'B4-1销售回款【输入】'!$C$4:$C$123,$C126,'B4-1销售回款【输入】'!$D$4:$D$123,$D126,'B4-1销售回款【输入】'!$E$4:$E$123,$E126,'B4-1销售回款【输入】'!$J$4:$J$123,$F126)</f>
        <v>0</v>
      </c>
    </row>
    <row r="127" spans="2:134" ht="16.05" customHeight="1" x14ac:dyDescent="0.25">
      <c r="B127" s="1043" t="str">
        <f>B126</f>
        <v/>
      </c>
      <c r="C127" s="159" t="str">
        <f>C126</f>
        <v/>
      </c>
      <c r="D127" s="159" t="str">
        <f t="shared" si="1967"/>
        <v/>
      </c>
      <c r="E127" s="159" t="str">
        <f t="shared" si="1967"/>
        <v/>
      </c>
      <c r="F127" s="149" t="s">
        <v>347</v>
      </c>
      <c r="G127" s="171" t="s">
        <v>353</v>
      </c>
      <c r="H127" s="992">
        <f>SUMIFS('B4-1销售回款【输入】'!L$4:L$123,'B4-1销售回款【输入】'!$C$4:$C$123,$C127,'B4-1销售回款【输入】'!$D$4:$D$123,$D127,'B4-1销售回款【输入】'!$E$4:$E$123,$E127,'B4-1销售回款【输入】'!$J$4:$J$123,$F127)</f>
        <v>0</v>
      </c>
      <c r="I127" s="282">
        <f t="shared" ref="I127:I129" si="2095">J127-H127</f>
        <v>0</v>
      </c>
      <c r="J127" s="985">
        <f>SUM(V127:ED127)</f>
        <v>0</v>
      </c>
      <c r="K127" s="460">
        <f ca="1">SUM(OFFSET(V127,,,1,MATCH('B1-基本信息'!$C$12,$V$3:$ED$3,1)))</f>
        <v>0</v>
      </c>
      <c r="L127" s="283">
        <f t="shared" ref="L127" si="2096">SUMIF($V$1:$ED$1,L$3,$V127:$ED127)</f>
        <v>0</v>
      </c>
      <c r="M127" s="282">
        <f t="shared" si="2094"/>
        <v>0</v>
      </c>
      <c r="N127" s="282">
        <f t="shared" si="2094"/>
        <v>0</v>
      </c>
      <c r="O127" s="282">
        <f t="shared" si="2094"/>
        <v>0</v>
      </c>
      <c r="P127" s="282">
        <f t="shared" si="2094"/>
        <v>0</v>
      </c>
      <c r="Q127" s="282">
        <f t="shared" si="2094"/>
        <v>0</v>
      </c>
      <c r="R127" s="282">
        <f t="shared" si="2094"/>
        <v>0</v>
      </c>
      <c r="S127" s="282">
        <f t="shared" si="2094"/>
        <v>0</v>
      </c>
      <c r="T127" s="282">
        <f t="shared" si="2094"/>
        <v>0</v>
      </c>
      <c r="U127" s="284">
        <f t="shared" si="2094"/>
        <v>0</v>
      </c>
      <c r="V127" s="285">
        <f>SUMIFS('B4-1销售回款【输入】'!Y$4:Y$123,'B4-1销售回款【输入】'!$C$4:$C$123,$C127,'B4-1销售回款【输入】'!$D$4:$D$123,$D127,'B4-1销售回款【输入】'!$E$4:$E$123,$E127,'B4-1销售回款【输入】'!$J$4:$J$123,$F127)</f>
        <v>0</v>
      </c>
      <c r="W127" s="282">
        <f>SUMIFS('B4-1销售回款【输入】'!Z$4:Z$123,'B4-1销售回款【输入】'!$C$4:$C$123,$C127,'B4-1销售回款【输入】'!$D$4:$D$123,$D127,'B4-1销售回款【输入】'!$E$4:$E$123,$E127,'B4-1销售回款【输入】'!$J$4:$J$123,$F127)</f>
        <v>0</v>
      </c>
      <c r="X127" s="282">
        <f>SUMIFS('B4-1销售回款【输入】'!AA$4:AA$123,'B4-1销售回款【输入】'!$C$4:$C$123,$C127,'B4-1销售回款【输入】'!$D$4:$D$123,$D127,'B4-1销售回款【输入】'!$E$4:$E$123,$E127,'B4-1销售回款【输入】'!$J$4:$J$123,$F127)</f>
        <v>0</v>
      </c>
      <c r="Y127" s="282">
        <f>SUMIFS('B4-1销售回款【输入】'!AB$4:AB$123,'B4-1销售回款【输入】'!$C$4:$C$123,$C127,'B4-1销售回款【输入】'!$D$4:$D$123,$D127,'B4-1销售回款【输入】'!$E$4:$E$123,$E127,'B4-1销售回款【输入】'!$J$4:$J$123,$F127)</f>
        <v>0</v>
      </c>
      <c r="Z127" s="282">
        <f>SUMIFS('B4-1销售回款【输入】'!AC$4:AC$123,'B4-1销售回款【输入】'!$C$4:$C$123,$C127,'B4-1销售回款【输入】'!$D$4:$D$123,$D127,'B4-1销售回款【输入】'!$E$4:$E$123,$E127,'B4-1销售回款【输入】'!$J$4:$J$123,$F127)</f>
        <v>0</v>
      </c>
      <c r="AA127" s="282">
        <f>SUMIFS('B4-1销售回款【输入】'!AD$4:AD$123,'B4-1销售回款【输入】'!$C$4:$C$123,$C127,'B4-1销售回款【输入】'!$D$4:$D$123,$D127,'B4-1销售回款【输入】'!$E$4:$E$123,$E127,'B4-1销售回款【输入】'!$J$4:$J$123,$F127)</f>
        <v>0</v>
      </c>
      <c r="AB127" s="282">
        <f>SUMIFS('B4-1销售回款【输入】'!AE$4:AE$123,'B4-1销售回款【输入】'!$C$4:$C$123,$C127,'B4-1销售回款【输入】'!$D$4:$D$123,$D127,'B4-1销售回款【输入】'!$E$4:$E$123,$E127,'B4-1销售回款【输入】'!$J$4:$J$123,$F127)</f>
        <v>0</v>
      </c>
      <c r="AC127" s="282">
        <f>SUMIFS('B4-1销售回款【输入】'!AF$4:AF$123,'B4-1销售回款【输入】'!$C$4:$C$123,$C127,'B4-1销售回款【输入】'!$D$4:$D$123,$D127,'B4-1销售回款【输入】'!$E$4:$E$123,$E127,'B4-1销售回款【输入】'!$J$4:$J$123,$F127)</f>
        <v>0</v>
      </c>
      <c r="AD127" s="282">
        <f>SUMIFS('B4-1销售回款【输入】'!AG$4:AG$123,'B4-1销售回款【输入】'!$C$4:$C$123,$C127,'B4-1销售回款【输入】'!$D$4:$D$123,$D127,'B4-1销售回款【输入】'!$E$4:$E$123,$E127,'B4-1销售回款【输入】'!$J$4:$J$123,$F127)</f>
        <v>0</v>
      </c>
      <c r="AE127" s="282">
        <f>SUMIFS('B4-1销售回款【输入】'!AH$4:AH$123,'B4-1销售回款【输入】'!$C$4:$C$123,$C127,'B4-1销售回款【输入】'!$D$4:$D$123,$D127,'B4-1销售回款【输入】'!$E$4:$E$123,$E127,'B4-1销售回款【输入】'!$J$4:$J$123,$F127)</f>
        <v>0</v>
      </c>
      <c r="AF127" s="282">
        <f>SUMIFS('B4-1销售回款【输入】'!AI$4:AI$123,'B4-1销售回款【输入】'!$C$4:$C$123,$C127,'B4-1销售回款【输入】'!$D$4:$D$123,$D127,'B4-1销售回款【输入】'!$E$4:$E$123,$E127,'B4-1销售回款【输入】'!$J$4:$J$123,$F127)</f>
        <v>0</v>
      </c>
      <c r="AG127" s="282">
        <f>SUMIFS('B4-1销售回款【输入】'!AJ$4:AJ$123,'B4-1销售回款【输入】'!$C$4:$C$123,$C127,'B4-1销售回款【输入】'!$D$4:$D$123,$D127,'B4-1销售回款【输入】'!$E$4:$E$123,$E127,'B4-1销售回款【输入】'!$J$4:$J$123,$F127)</f>
        <v>0</v>
      </c>
      <c r="AH127" s="282">
        <f>SUMIFS('B4-1销售回款【输入】'!AK$4:AK$123,'B4-1销售回款【输入】'!$C$4:$C$123,$C127,'B4-1销售回款【输入】'!$D$4:$D$123,$D127,'B4-1销售回款【输入】'!$E$4:$E$123,$E127,'B4-1销售回款【输入】'!$J$4:$J$123,$F127)</f>
        <v>0</v>
      </c>
      <c r="AI127" s="282">
        <f>SUMIFS('B4-1销售回款【输入】'!AL$4:AL$123,'B4-1销售回款【输入】'!$C$4:$C$123,$C127,'B4-1销售回款【输入】'!$D$4:$D$123,$D127,'B4-1销售回款【输入】'!$E$4:$E$123,$E127,'B4-1销售回款【输入】'!$J$4:$J$123,$F127)</f>
        <v>0</v>
      </c>
      <c r="AJ127" s="282">
        <f>SUMIFS('B4-1销售回款【输入】'!AM$4:AM$123,'B4-1销售回款【输入】'!$C$4:$C$123,$C127,'B4-1销售回款【输入】'!$D$4:$D$123,$D127,'B4-1销售回款【输入】'!$E$4:$E$123,$E127,'B4-1销售回款【输入】'!$J$4:$J$123,$F127)</f>
        <v>0</v>
      </c>
      <c r="AK127" s="282">
        <f>SUMIFS('B4-1销售回款【输入】'!AN$4:AN$123,'B4-1销售回款【输入】'!$C$4:$C$123,$C127,'B4-1销售回款【输入】'!$D$4:$D$123,$D127,'B4-1销售回款【输入】'!$E$4:$E$123,$E127,'B4-1销售回款【输入】'!$J$4:$J$123,$F127)</f>
        <v>0</v>
      </c>
      <c r="AL127" s="282">
        <f>SUMIFS('B4-1销售回款【输入】'!AO$4:AO$123,'B4-1销售回款【输入】'!$C$4:$C$123,$C127,'B4-1销售回款【输入】'!$D$4:$D$123,$D127,'B4-1销售回款【输入】'!$E$4:$E$123,$E127,'B4-1销售回款【输入】'!$J$4:$J$123,$F127)</f>
        <v>0</v>
      </c>
      <c r="AM127" s="282">
        <f>SUMIFS('B4-1销售回款【输入】'!AP$4:AP$123,'B4-1销售回款【输入】'!$C$4:$C$123,$C127,'B4-1销售回款【输入】'!$D$4:$D$123,$D127,'B4-1销售回款【输入】'!$E$4:$E$123,$E127,'B4-1销售回款【输入】'!$J$4:$J$123,$F127)</f>
        <v>0</v>
      </c>
      <c r="AN127" s="282">
        <f>SUMIFS('B4-1销售回款【输入】'!AQ$4:AQ$123,'B4-1销售回款【输入】'!$C$4:$C$123,$C127,'B4-1销售回款【输入】'!$D$4:$D$123,$D127,'B4-1销售回款【输入】'!$E$4:$E$123,$E127,'B4-1销售回款【输入】'!$J$4:$J$123,$F127)</f>
        <v>0</v>
      </c>
      <c r="AO127" s="282">
        <f>SUMIFS('B4-1销售回款【输入】'!AR$4:AR$123,'B4-1销售回款【输入】'!$C$4:$C$123,$C127,'B4-1销售回款【输入】'!$D$4:$D$123,$D127,'B4-1销售回款【输入】'!$E$4:$E$123,$E127,'B4-1销售回款【输入】'!$J$4:$J$123,$F127)</f>
        <v>0</v>
      </c>
      <c r="AP127" s="282">
        <f>SUMIFS('B4-1销售回款【输入】'!AS$4:AS$123,'B4-1销售回款【输入】'!$C$4:$C$123,$C127,'B4-1销售回款【输入】'!$D$4:$D$123,$D127,'B4-1销售回款【输入】'!$E$4:$E$123,$E127,'B4-1销售回款【输入】'!$J$4:$J$123,$F127)</f>
        <v>0</v>
      </c>
      <c r="AQ127" s="282">
        <f>SUMIFS('B4-1销售回款【输入】'!AT$4:AT$123,'B4-1销售回款【输入】'!$C$4:$C$123,$C127,'B4-1销售回款【输入】'!$D$4:$D$123,$D127,'B4-1销售回款【输入】'!$E$4:$E$123,$E127,'B4-1销售回款【输入】'!$J$4:$J$123,$F127)</f>
        <v>0</v>
      </c>
      <c r="AR127" s="282">
        <f>SUMIFS('B4-1销售回款【输入】'!AU$4:AU$123,'B4-1销售回款【输入】'!$C$4:$C$123,$C127,'B4-1销售回款【输入】'!$D$4:$D$123,$D127,'B4-1销售回款【输入】'!$E$4:$E$123,$E127,'B4-1销售回款【输入】'!$J$4:$J$123,$F127)</f>
        <v>0</v>
      </c>
      <c r="AS127" s="282">
        <f>SUMIFS('B4-1销售回款【输入】'!AV$4:AV$123,'B4-1销售回款【输入】'!$C$4:$C$123,$C127,'B4-1销售回款【输入】'!$D$4:$D$123,$D127,'B4-1销售回款【输入】'!$E$4:$E$123,$E127,'B4-1销售回款【输入】'!$J$4:$J$123,$F127)</f>
        <v>0</v>
      </c>
      <c r="AT127" s="282">
        <f>SUMIFS('B4-1销售回款【输入】'!AW$4:AW$123,'B4-1销售回款【输入】'!$C$4:$C$123,$C127,'B4-1销售回款【输入】'!$D$4:$D$123,$D127,'B4-1销售回款【输入】'!$E$4:$E$123,$E127,'B4-1销售回款【输入】'!$J$4:$J$123,$F127)</f>
        <v>0</v>
      </c>
      <c r="AU127" s="282">
        <f>SUMIFS('B4-1销售回款【输入】'!AX$4:AX$123,'B4-1销售回款【输入】'!$C$4:$C$123,$C127,'B4-1销售回款【输入】'!$D$4:$D$123,$D127,'B4-1销售回款【输入】'!$E$4:$E$123,$E127,'B4-1销售回款【输入】'!$J$4:$J$123,$F127)</f>
        <v>0</v>
      </c>
      <c r="AV127" s="282">
        <f>SUMIFS('B4-1销售回款【输入】'!AY$4:AY$123,'B4-1销售回款【输入】'!$C$4:$C$123,$C127,'B4-1销售回款【输入】'!$D$4:$D$123,$D127,'B4-1销售回款【输入】'!$E$4:$E$123,$E127,'B4-1销售回款【输入】'!$J$4:$J$123,$F127)</f>
        <v>0</v>
      </c>
      <c r="AW127" s="282">
        <f>SUMIFS('B4-1销售回款【输入】'!AZ$4:AZ$123,'B4-1销售回款【输入】'!$C$4:$C$123,$C127,'B4-1销售回款【输入】'!$D$4:$D$123,$D127,'B4-1销售回款【输入】'!$E$4:$E$123,$E127,'B4-1销售回款【输入】'!$J$4:$J$123,$F127)</f>
        <v>0</v>
      </c>
      <c r="AX127" s="282">
        <f>SUMIFS('B4-1销售回款【输入】'!BA$4:BA$123,'B4-1销售回款【输入】'!$C$4:$C$123,$C127,'B4-1销售回款【输入】'!$D$4:$D$123,$D127,'B4-1销售回款【输入】'!$E$4:$E$123,$E127,'B4-1销售回款【输入】'!$J$4:$J$123,$F127)</f>
        <v>0</v>
      </c>
      <c r="AY127" s="282">
        <f>SUMIFS('B4-1销售回款【输入】'!BB$4:BB$123,'B4-1销售回款【输入】'!$C$4:$C$123,$C127,'B4-1销售回款【输入】'!$D$4:$D$123,$D127,'B4-1销售回款【输入】'!$E$4:$E$123,$E127,'B4-1销售回款【输入】'!$J$4:$J$123,$F127)</f>
        <v>0</v>
      </c>
      <c r="AZ127" s="282">
        <f>SUMIFS('B4-1销售回款【输入】'!BC$4:BC$123,'B4-1销售回款【输入】'!$C$4:$C$123,$C127,'B4-1销售回款【输入】'!$D$4:$D$123,$D127,'B4-1销售回款【输入】'!$E$4:$E$123,$E127,'B4-1销售回款【输入】'!$J$4:$J$123,$F127)</f>
        <v>0</v>
      </c>
      <c r="BA127" s="282">
        <f>SUMIFS('B4-1销售回款【输入】'!BD$4:BD$123,'B4-1销售回款【输入】'!$C$4:$C$123,$C127,'B4-1销售回款【输入】'!$D$4:$D$123,$D127,'B4-1销售回款【输入】'!$E$4:$E$123,$E127,'B4-1销售回款【输入】'!$J$4:$J$123,$F127)</f>
        <v>0</v>
      </c>
      <c r="BB127" s="282">
        <f>SUMIFS('B4-1销售回款【输入】'!BE$4:BE$123,'B4-1销售回款【输入】'!$C$4:$C$123,$C127,'B4-1销售回款【输入】'!$D$4:$D$123,$D127,'B4-1销售回款【输入】'!$E$4:$E$123,$E127,'B4-1销售回款【输入】'!$J$4:$J$123,$F127)</f>
        <v>0</v>
      </c>
      <c r="BC127" s="282">
        <f>SUMIFS('B4-1销售回款【输入】'!BF$4:BF$123,'B4-1销售回款【输入】'!$C$4:$C$123,$C127,'B4-1销售回款【输入】'!$D$4:$D$123,$D127,'B4-1销售回款【输入】'!$E$4:$E$123,$E127,'B4-1销售回款【输入】'!$J$4:$J$123,$F127)</f>
        <v>0</v>
      </c>
      <c r="BD127" s="282">
        <f>SUMIFS('B4-1销售回款【输入】'!BG$4:BG$123,'B4-1销售回款【输入】'!$C$4:$C$123,$C127,'B4-1销售回款【输入】'!$D$4:$D$123,$D127,'B4-1销售回款【输入】'!$E$4:$E$123,$E127,'B4-1销售回款【输入】'!$J$4:$J$123,$F127)</f>
        <v>0</v>
      </c>
      <c r="BE127" s="282">
        <f>SUMIFS('B4-1销售回款【输入】'!BH$4:BH$123,'B4-1销售回款【输入】'!$C$4:$C$123,$C127,'B4-1销售回款【输入】'!$D$4:$D$123,$D127,'B4-1销售回款【输入】'!$E$4:$E$123,$E127,'B4-1销售回款【输入】'!$J$4:$J$123,$F127)</f>
        <v>0</v>
      </c>
      <c r="BF127" s="282">
        <f>SUMIFS('B4-1销售回款【输入】'!BI$4:BI$123,'B4-1销售回款【输入】'!$C$4:$C$123,$C127,'B4-1销售回款【输入】'!$D$4:$D$123,$D127,'B4-1销售回款【输入】'!$E$4:$E$123,$E127,'B4-1销售回款【输入】'!$J$4:$J$123,$F127)</f>
        <v>0</v>
      </c>
      <c r="BG127" s="282">
        <f>SUMIFS('B4-1销售回款【输入】'!BJ$4:BJ$123,'B4-1销售回款【输入】'!$C$4:$C$123,$C127,'B4-1销售回款【输入】'!$D$4:$D$123,$D127,'B4-1销售回款【输入】'!$E$4:$E$123,$E127,'B4-1销售回款【输入】'!$J$4:$J$123,$F127)</f>
        <v>0</v>
      </c>
      <c r="BH127" s="282">
        <f>SUMIFS('B4-1销售回款【输入】'!BK$4:BK$123,'B4-1销售回款【输入】'!$C$4:$C$123,$C127,'B4-1销售回款【输入】'!$D$4:$D$123,$D127,'B4-1销售回款【输入】'!$E$4:$E$123,$E127,'B4-1销售回款【输入】'!$J$4:$J$123,$F127)</f>
        <v>0</v>
      </c>
      <c r="BI127" s="282">
        <f>SUMIFS('B4-1销售回款【输入】'!BL$4:BL$123,'B4-1销售回款【输入】'!$C$4:$C$123,$C127,'B4-1销售回款【输入】'!$D$4:$D$123,$D127,'B4-1销售回款【输入】'!$E$4:$E$123,$E127,'B4-1销售回款【输入】'!$J$4:$J$123,$F127)</f>
        <v>0</v>
      </c>
      <c r="BJ127" s="282">
        <f>SUMIFS('B4-1销售回款【输入】'!BM$4:BM$123,'B4-1销售回款【输入】'!$C$4:$C$123,$C127,'B4-1销售回款【输入】'!$D$4:$D$123,$D127,'B4-1销售回款【输入】'!$E$4:$E$123,$E127,'B4-1销售回款【输入】'!$J$4:$J$123,$F127)</f>
        <v>0</v>
      </c>
      <c r="BK127" s="282">
        <f>SUMIFS('B4-1销售回款【输入】'!BN$4:BN$123,'B4-1销售回款【输入】'!$C$4:$C$123,$C127,'B4-1销售回款【输入】'!$D$4:$D$123,$D127,'B4-1销售回款【输入】'!$E$4:$E$123,$E127,'B4-1销售回款【输入】'!$J$4:$J$123,$F127)</f>
        <v>0</v>
      </c>
      <c r="BL127" s="282">
        <f>SUMIFS('B4-1销售回款【输入】'!BO$4:BO$123,'B4-1销售回款【输入】'!$C$4:$C$123,$C127,'B4-1销售回款【输入】'!$D$4:$D$123,$D127,'B4-1销售回款【输入】'!$E$4:$E$123,$E127,'B4-1销售回款【输入】'!$J$4:$J$123,$F127)</f>
        <v>0</v>
      </c>
      <c r="BM127" s="282">
        <f>SUMIFS('B4-1销售回款【输入】'!BP$4:BP$123,'B4-1销售回款【输入】'!$C$4:$C$123,$C127,'B4-1销售回款【输入】'!$D$4:$D$123,$D127,'B4-1销售回款【输入】'!$E$4:$E$123,$E127,'B4-1销售回款【输入】'!$J$4:$J$123,$F127)</f>
        <v>0</v>
      </c>
      <c r="BN127" s="282">
        <f>SUMIFS('B4-1销售回款【输入】'!BQ$4:BQ$123,'B4-1销售回款【输入】'!$C$4:$C$123,$C127,'B4-1销售回款【输入】'!$D$4:$D$123,$D127,'B4-1销售回款【输入】'!$E$4:$E$123,$E127,'B4-1销售回款【输入】'!$J$4:$J$123,$F127)</f>
        <v>0</v>
      </c>
      <c r="BO127" s="282">
        <f>SUMIFS('B4-1销售回款【输入】'!BR$4:BR$123,'B4-1销售回款【输入】'!$C$4:$C$123,$C127,'B4-1销售回款【输入】'!$D$4:$D$123,$D127,'B4-1销售回款【输入】'!$E$4:$E$123,$E127,'B4-1销售回款【输入】'!$J$4:$J$123,$F127)</f>
        <v>0</v>
      </c>
      <c r="BP127" s="282">
        <f>SUMIFS('B4-1销售回款【输入】'!BS$4:BS$123,'B4-1销售回款【输入】'!$C$4:$C$123,$C127,'B4-1销售回款【输入】'!$D$4:$D$123,$D127,'B4-1销售回款【输入】'!$E$4:$E$123,$E127,'B4-1销售回款【输入】'!$J$4:$J$123,$F127)</f>
        <v>0</v>
      </c>
      <c r="BQ127" s="282">
        <f>SUMIFS('B4-1销售回款【输入】'!BT$4:BT$123,'B4-1销售回款【输入】'!$C$4:$C$123,$C127,'B4-1销售回款【输入】'!$D$4:$D$123,$D127,'B4-1销售回款【输入】'!$E$4:$E$123,$E127,'B4-1销售回款【输入】'!$J$4:$J$123,$F127)</f>
        <v>0</v>
      </c>
      <c r="BR127" s="282">
        <f>SUMIFS('B4-1销售回款【输入】'!BU$4:BU$123,'B4-1销售回款【输入】'!$C$4:$C$123,$C127,'B4-1销售回款【输入】'!$D$4:$D$123,$D127,'B4-1销售回款【输入】'!$E$4:$E$123,$E127,'B4-1销售回款【输入】'!$J$4:$J$123,$F127)</f>
        <v>0</v>
      </c>
      <c r="BS127" s="282">
        <f>SUMIFS('B4-1销售回款【输入】'!BV$4:BV$123,'B4-1销售回款【输入】'!$C$4:$C$123,$C127,'B4-1销售回款【输入】'!$D$4:$D$123,$D127,'B4-1销售回款【输入】'!$E$4:$E$123,$E127,'B4-1销售回款【输入】'!$J$4:$J$123,$F127)</f>
        <v>0</v>
      </c>
      <c r="BT127" s="282">
        <f>SUMIFS('B4-1销售回款【输入】'!BW$4:BW$123,'B4-1销售回款【输入】'!$C$4:$C$123,$C127,'B4-1销售回款【输入】'!$D$4:$D$123,$D127,'B4-1销售回款【输入】'!$E$4:$E$123,$E127,'B4-1销售回款【输入】'!$J$4:$J$123,$F127)</f>
        <v>0</v>
      </c>
      <c r="BU127" s="282">
        <f>SUMIFS('B4-1销售回款【输入】'!BX$4:BX$123,'B4-1销售回款【输入】'!$C$4:$C$123,$C127,'B4-1销售回款【输入】'!$D$4:$D$123,$D127,'B4-1销售回款【输入】'!$E$4:$E$123,$E127,'B4-1销售回款【输入】'!$J$4:$J$123,$F127)</f>
        <v>0</v>
      </c>
      <c r="BV127" s="282">
        <f>SUMIFS('B4-1销售回款【输入】'!BY$4:BY$123,'B4-1销售回款【输入】'!$C$4:$C$123,$C127,'B4-1销售回款【输入】'!$D$4:$D$123,$D127,'B4-1销售回款【输入】'!$E$4:$E$123,$E127,'B4-1销售回款【输入】'!$J$4:$J$123,$F127)</f>
        <v>0</v>
      </c>
      <c r="BW127" s="282">
        <f>SUMIFS('B4-1销售回款【输入】'!BZ$4:BZ$123,'B4-1销售回款【输入】'!$C$4:$C$123,$C127,'B4-1销售回款【输入】'!$D$4:$D$123,$D127,'B4-1销售回款【输入】'!$E$4:$E$123,$E127,'B4-1销售回款【输入】'!$J$4:$J$123,$F127)</f>
        <v>0</v>
      </c>
      <c r="BX127" s="282">
        <f>SUMIFS('B4-1销售回款【输入】'!CA$4:CA$123,'B4-1销售回款【输入】'!$C$4:$C$123,$C127,'B4-1销售回款【输入】'!$D$4:$D$123,$D127,'B4-1销售回款【输入】'!$E$4:$E$123,$E127,'B4-1销售回款【输入】'!$J$4:$J$123,$F127)</f>
        <v>0</v>
      </c>
      <c r="BY127" s="282">
        <f>SUMIFS('B4-1销售回款【输入】'!CB$4:CB$123,'B4-1销售回款【输入】'!$C$4:$C$123,$C127,'B4-1销售回款【输入】'!$D$4:$D$123,$D127,'B4-1销售回款【输入】'!$E$4:$E$123,$E127,'B4-1销售回款【输入】'!$J$4:$J$123,$F127)</f>
        <v>0</v>
      </c>
      <c r="BZ127" s="282">
        <f>SUMIFS('B4-1销售回款【输入】'!CC$4:CC$123,'B4-1销售回款【输入】'!$C$4:$C$123,$C127,'B4-1销售回款【输入】'!$D$4:$D$123,$D127,'B4-1销售回款【输入】'!$E$4:$E$123,$E127,'B4-1销售回款【输入】'!$J$4:$J$123,$F127)</f>
        <v>0</v>
      </c>
      <c r="CA127" s="282">
        <f>SUMIFS('B4-1销售回款【输入】'!CD$4:CD$123,'B4-1销售回款【输入】'!$C$4:$C$123,$C127,'B4-1销售回款【输入】'!$D$4:$D$123,$D127,'B4-1销售回款【输入】'!$E$4:$E$123,$E127,'B4-1销售回款【输入】'!$J$4:$J$123,$F127)</f>
        <v>0</v>
      </c>
      <c r="CB127" s="282">
        <f>SUMIFS('B4-1销售回款【输入】'!CE$4:CE$123,'B4-1销售回款【输入】'!$C$4:$C$123,$C127,'B4-1销售回款【输入】'!$D$4:$D$123,$D127,'B4-1销售回款【输入】'!$E$4:$E$123,$E127,'B4-1销售回款【输入】'!$J$4:$J$123,$F127)</f>
        <v>0</v>
      </c>
      <c r="CC127" s="282">
        <f>SUMIFS('B4-1销售回款【输入】'!CF$4:CF$123,'B4-1销售回款【输入】'!$C$4:$C$123,$C127,'B4-1销售回款【输入】'!$D$4:$D$123,$D127,'B4-1销售回款【输入】'!$E$4:$E$123,$E127,'B4-1销售回款【输入】'!$J$4:$J$123,$F127)</f>
        <v>0</v>
      </c>
      <c r="CD127" s="282">
        <f>SUMIFS('B4-1销售回款【输入】'!CG$4:CG$123,'B4-1销售回款【输入】'!$C$4:$C$123,$C127,'B4-1销售回款【输入】'!$D$4:$D$123,$D127,'B4-1销售回款【输入】'!$E$4:$E$123,$E127,'B4-1销售回款【输入】'!$J$4:$J$123,$F127)</f>
        <v>0</v>
      </c>
      <c r="CE127" s="282">
        <f>SUMIFS('B4-1销售回款【输入】'!CH$4:CH$123,'B4-1销售回款【输入】'!$C$4:$C$123,$C127,'B4-1销售回款【输入】'!$D$4:$D$123,$D127,'B4-1销售回款【输入】'!$E$4:$E$123,$E127,'B4-1销售回款【输入】'!$J$4:$J$123,$F127)</f>
        <v>0</v>
      </c>
      <c r="CF127" s="282">
        <f>SUMIFS('B4-1销售回款【输入】'!CI$4:CI$123,'B4-1销售回款【输入】'!$C$4:$C$123,$C127,'B4-1销售回款【输入】'!$D$4:$D$123,$D127,'B4-1销售回款【输入】'!$E$4:$E$123,$E127,'B4-1销售回款【输入】'!$J$4:$J$123,$F127)</f>
        <v>0</v>
      </c>
      <c r="CG127" s="282">
        <f>SUMIFS('B4-1销售回款【输入】'!CJ$4:CJ$123,'B4-1销售回款【输入】'!$C$4:$C$123,$C127,'B4-1销售回款【输入】'!$D$4:$D$123,$D127,'B4-1销售回款【输入】'!$E$4:$E$123,$E127,'B4-1销售回款【输入】'!$J$4:$J$123,$F127)</f>
        <v>0</v>
      </c>
      <c r="CH127" s="282">
        <f>SUMIFS('B4-1销售回款【输入】'!CK$4:CK$123,'B4-1销售回款【输入】'!$C$4:$C$123,$C127,'B4-1销售回款【输入】'!$D$4:$D$123,$D127,'B4-1销售回款【输入】'!$E$4:$E$123,$E127,'B4-1销售回款【输入】'!$J$4:$J$123,$F127)</f>
        <v>0</v>
      </c>
      <c r="CI127" s="282">
        <f>SUMIFS('B4-1销售回款【输入】'!CL$4:CL$123,'B4-1销售回款【输入】'!$C$4:$C$123,$C127,'B4-1销售回款【输入】'!$D$4:$D$123,$D127,'B4-1销售回款【输入】'!$E$4:$E$123,$E127,'B4-1销售回款【输入】'!$J$4:$J$123,$F127)</f>
        <v>0</v>
      </c>
      <c r="CJ127" s="282">
        <f>SUMIFS('B4-1销售回款【输入】'!CM$4:CM$123,'B4-1销售回款【输入】'!$C$4:$C$123,$C127,'B4-1销售回款【输入】'!$D$4:$D$123,$D127,'B4-1销售回款【输入】'!$E$4:$E$123,$E127,'B4-1销售回款【输入】'!$J$4:$J$123,$F127)</f>
        <v>0</v>
      </c>
      <c r="CK127" s="282">
        <f>SUMIFS('B4-1销售回款【输入】'!CN$4:CN$123,'B4-1销售回款【输入】'!$C$4:$C$123,$C127,'B4-1销售回款【输入】'!$D$4:$D$123,$D127,'B4-1销售回款【输入】'!$E$4:$E$123,$E127,'B4-1销售回款【输入】'!$J$4:$J$123,$F127)</f>
        <v>0</v>
      </c>
      <c r="CL127" s="282">
        <f>SUMIFS('B4-1销售回款【输入】'!CO$4:CO$123,'B4-1销售回款【输入】'!$C$4:$C$123,$C127,'B4-1销售回款【输入】'!$D$4:$D$123,$D127,'B4-1销售回款【输入】'!$E$4:$E$123,$E127,'B4-1销售回款【输入】'!$J$4:$J$123,$F127)</f>
        <v>0</v>
      </c>
      <c r="CM127" s="282">
        <f>SUMIFS('B4-1销售回款【输入】'!CP$4:CP$123,'B4-1销售回款【输入】'!$C$4:$C$123,$C127,'B4-1销售回款【输入】'!$D$4:$D$123,$D127,'B4-1销售回款【输入】'!$E$4:$E$123,$E127,'B4-1销售回款【输入】'!$J$4:$J$123,$F127)</f>
        <v>0</v>
      </c>
      <c r="CN127" s="282">
        <f>SUMIFS('B4-1销售回款【输入】'!CQ$4:CQ$123,'B4-1销售回款【输入】'!$C$4:$C$123,$C127,'B4-1销售回款【输入】'!$D$4:$D$123,$D127,'B4-1销售回款【输入】'!$E$4:$E$123,$E127,'B4-1销售回款【输入】'!$J$4:$J$123,$F127)</f>
        <v>0</v>
      </c>
      <c r="CO127" s="282">
        <f>SUMIFS('B4-1销售回款【输入】'!CR$4:CR$123,'B4-1销售回款【输入】'!$C$4:$C$123,$C127,'B4-1销售回款【输入】'!$D$4:$D$123,$D127,'B4-1销售回款【输入】'!$E$4:$E$123,$E127,'B4-1销售回款【输入】'!$J$4:$J$123,$F127)</f>
        <v>0</v>
      </c>
      <c r="CP127" s="282">
        <f>SUMIFS('B4-1销售回款【输入】'!CS$4:CS$123,'B4-1销售回款【输入】'!$C$4:$C$123,$C127,'B4-1销售回款【输入】'!$D$4:$D$123,$D127,'B4-1销售回款【输入】'!$E$4:$E$123,$E127,'B4-1销售回款【输入】'!$J$4:$J$123,$F127)</f>
        <v>0</v>
      </c>
      <c r="CQ127" s="282">
        <f>SUMIFS('B4-1销售回款【输入】'!CT$4:CT$123,'B4-1销售回款【输入】'!$C$4:$C$123,$C127,'B4-1销售回款【输入】'!$D$4:$D$123,$D127,'B4-1销售回款【输入】'!$E$4:$E$123,$E127,'B4-1销售回款【输入】'!$J$4:$J$123,$F127)</f>
        <v>0</v>
      </c>
      <c r="CR127" s="282">
        <f>SUMIFS('B4-1销售回款【输入】'!CU$4:CU$123,'B4-1销售回款【输入】'!$C$4:$C$123,$C127,'B4-1销售回款【输入】'!$D$4:$D$123,$D127,'B4-1销售回款【输入】'!$E$4:$E$123,$E127,'B4-1销售回款【输入】'!$J$4:$J$123,$F127)</f>
        <v>0</v>
      </c>
      <c r="CS127" s="282">
        <f>SUMIFS('B4-1销售回款【输入】'!CV$4:CV$123,'B4-1销售回款【输入】'!$C$4:$C$123,$C127,'B4-1销售回款【输入】'!$D$4:$D$123,$D127,'B4-1销售回款【输入】'!$E$4:$E$123,$E127,'B4-1销售回款【输入】'!$J$4:$J$123,$F127)</f>
        <v>0</v>
      </c>
      <c r="CT127" s="282">
        <f>SUMIFS('B4-1销售回款【输入】'!CW$4:CW$123,'B4-1销售回款【输入】'!$C$4:$C$123,$C127,'B4-1销售回款【输入】'!$D$4:$D$123,$D127,'B4-1销售回款【输入】'!$E$4:$E$123,$E127,'B4-1销售回款【输入】'!$J$4:$J$123,$F127)</f>
        <v>0</v>
      </c>
      <c r="CU127" s="282">
        <f>SUMIFS('B4-1销售回款【输入】'!CX$4:CX$123,'B4-1销售回款【输入】'!$C$4:$C$123,$C127,'B4-1销售回款【输入】'!$D$4:$D$123,$D127,'B4-1销售回款【输入】'!$E$4:$E$123,$E127,'B4-1销售回款【输入】'!$J$4:$J$123,$F127)</f>
        <v>0</v>
      </c>
      <c r="CV127" s="282">
        <f>SUMIFS('B4-1销售回款【输入】'!CY$4:CY$123,'B4-1销售回款【输入】'!$C$4:$C$123,$C127,'B4-1销售回款【输入】'!$D$4:$D$123,$D127,'B4-1销售回款【输入】'!$E$4:$E$123,$E127,'B4-1销售回款【输入】'!$J$4:$J$123,$F127)</f>
        <v>0</v>
      </c>
      <c r="CW127" s="282">
        <f>SUMIFS('B4-1销售回款【输入】'!CZ$4:CZ$123,'B4-1销售回款【输入】'!$C$4:$C$123,$C127,'B4-1销售回款【输入】'!$D$4:$D$123,$D127,'B4-1销售回款【输入】'!$E$4:$E$123,$E127,'B4-1销售回款【输入】'!$J$4:$J$123,$F127)</f>
        <v>0</v>
      </c>
      <c r="CX127" s="282">
        <f>SUMIFS('B4-1销售回款【输入】'!DA$4:DA$123,'B4-1销售回款【输入】'!$C$4:$C$123,$C127,'B4-1销售回款【输入】'!$D$4:$D$123,$D127,'B4-1销售回款【输入】'!$E$4:$E$123,$E127,'B4-1销售回款【输入】'!$J$4:$J$123,$F127)</f>
        <v>0</v>
      </c>
      <c r="CY127" s="282">
        <f>SUMIFS('B4-1销售回款【输入】'!DB$4:DB$123,'B4-1销售回款【输入】'!$C$4:$C$123,$C127,'B4-1销售回款【输入】'!$D$4:$D$123,$D127,'B4-1销售回款【输入】'!$E$4:$E$123,$E127,'B4-1销售回款【输入】'!$J$4:$J$123,$F127)</f>
        <v>0</v>
      </c>
      <c r="CZ127" s="282">
        <f>SUMIFS('B4-1销售回款【输入】'!DC$4:DC$123,'B4-1销售回款【输入】'!$C$4:$C$123,$C127,'B4-1销售回款【输入】'!$D$4:$D$123,$D127,'B4-1销售回款【输入】'!$E$4:$E$123,$E127,'B4-1销售回款【输入】'!$J$4:$J$123,$F127)</f>
        <v>0</v>
      </c>
      <c r="DA127" s="282">
        <f>SUMIFS('B4-1销售回款【输入】'!DD$4:DD$123,'B4-1销售回款【输入】'!$C$4:$C$123,$C127,'B4-1销售回款【输入】'!$D$4:$D$123,$D127,'B4-1销售回款【输入】'!$E$4:$E$123,$E127,'B4-1销售回款【输入】'!$J$4:$J$123,$F127)</f>
        <v>0</v>
      </c>
      <c r="DB127" s="282">
        <f>SUMIFS('B4-1销售回款【输入】'!DE$4:DE$123,'B4-1销售回款【输入】'!$C$4:$C$123,$C127,'B4-1销售回款【输入】'!$D$4:$D$123,$D127,'B4-1销售回款【输入】'!$E$4:$E$123,$E127,'B4-1销售回款【输入】'!$J$4:$J$123,$F127)</f>
        <v>0</v>
      </c>
      <c r="DC127" s="282">
        <f>SUMIFS('B4-1销售回款【输入】'!DF$4:DF$123,'B4-1销售回款【输入】'!$C$4:$C$123,$C127,'B4-1销售回款【输入】'!$D$4:$D$123,$D127,'B4-1销售回款【输入】'!$E$4:$E$123,$E127,'B4-1销售回款【输入】'!$J$4:$J$123,$F127)</f>
        <v>0</v>
      </c>
      <c r="DD127" s="282">
        <f>SUMIFS('B4-1销售回款【输入】'!DG$4:DG$123,'B4-1销售回款【输入】'!$C$4:$C$123,$C127,'B4-1销售回款【输入】'!$D$4:$D$123,$D127,'B4-1销售回款【输入】'!$E$4:$E$123,$E127,'B4-1销售回款【输入】'!$J$4:$J$123,$F127)</f>
        <v>0</v>
      </c>
      <c r="DE127" s="282">
        <f>SUMIFS('B4-1销售回款【输入】'!DH$4:DH$123,'B4-1销售回款【输入】'!$C$4:$C$123,$C127,'B4-1销售回款【输入】'!$D$4:$D$123,$D127,'B4-1销售回款【输入】'!$E$4:$E$123,$E127,'B4-1销售回款【输入】'!$J$4:$J$123,$F127)</f>
        <v>0</v>
      </c>
      <c r="DF127" s="282">
        <f>SUMIFS('B4-1销售回款【输入】'!DI$4:DI$123,'B4-1销售回款【输入】'!$C$4:$C$123,$C127,'B4-1销售回款【输入】'!$D$4:$D$123,$D127,'B4-1销售回款【输入】'!$E$4:$E$123,$E127,'B4-1销售回款【输入】'!$J$4:$J$123,$F127)</f>
        <v>0</v>
      </c>
      <c r="DG127" s="282">
        <f>SUMIFS('B4-1销售回款【输入】'!DJ$4:DJ$123,'B4-1销售回款【输入】'!$C$4:$C$123,$C127,'B4-1销售回款【输入】'!$D$4:$D$123,$D127,'B4-1销售回款【输入】'!$E$4:$E$123,$E127,'B4-1销售回款【输入】'!$J$4:$J$123,$F127)</f>
        <v>0</v>
      </c>
      <c r="DH127" s="282">
        <f>SUMIFS('B4-1销售回款【输入】'!DK$4:DK$123,'B4-1销售回款【输入】'!$C$4:$C$123,$C127,'B4-1销售回款【输入】'!$D$4:$D$123,$D127,'B4-1销售回款【输入】'!$E$4:$E$123,$E127,'B4-1销售回款【输入】'!$J$4:$J$123,$F127)</f>
        <v>0</v>
      </c>
      <c r="DI127" s="282">
        <f>SUMIFS('B4-1销售回款【输入】'!DL$4:DL$123,'B4-1销售回款【输入】'!$C$4:$C$123,$C127,'B4-1销售回款【输入】'!$D$4:$D$123,$D127,'B4-1销售回款【输入】'!$E$4:$E$123,$E127,'B4-1销售回款【输入】'!$J$4:$J$123,$F127)</f>
        <v>0</v>
      </c>
      <c r="DJ127" s="282">
        <f>SUMIFS('B4-1销售回款【输入】'!DM$4:DM$123,'B4-1销售回款【输入】'!$C$4:$C$123,$C127,'B4-1销售回款【输入】'!$D$4:$D$123,$D127,'B4-1销售回款【输入】'!$E$4:$E$123,$E127,'B4-1销售回款【输入】'!$J$4:$J$123,$F127)</f>
        <v>0</v>
      </c>
      <c r="DK127" s="282">
        <f>SUMIFS('B4-1销售回款【输入】'!DN$4:DN$123,'B4-1销售回款【输入】'!$C$4:$C$123,$C127,'B4-1销售回款【输入】'!$D$4:$D$123,$D127,'B4-1销售回款【输入】'!$E$4:$E$123,$E127,'B4-1销售回款【输入】'!$J$4:$J$123,$F127)</f>
        <v>0</v>
      </c>
      <c r="DL127" s="282">
        <f>SUMIFS('B4-1销售回款【输入】'!DO$4:DO$123,'B4-1销售回款【输入】'!$C$4:$C$123,$C127,'B4-1销售回款【输入】'!$D$4:$D$123,$D127,'B4-1销售回款【输入】'!$E$4:$E$123,$E127,'B4-1销售回款【输入】'!$J$4:$J$123,$F127)</f>
        <v>0</v>
      </c>
      <c r="DM127" s="282">
        <f>SUMIFS('B4-1销售回款【输入】'!DP$4:DP$123,'B4-1销售回款【输入】'!$C$4:$C$123,$C127,'B4-1销售回款【输入】'!$D$4:$D$123,$D127,'B4-1销售回款【输入】'!$E$4:$E$123,$E127,'B4-1销售回款【输入】'!$J$4:$J$123,$F127)</f>
        <v>0</v>
      </c>
      <c r="DN127" s="282">
        <f>SUMIFS('B4-1销售回款【输入】'!DQ$4:DQ$123,'B4-1销售回款【输入】'!$C$4:$C$123,$C127,'B4-1销售回款【输入】'!$D$4:$D$123,$D127,'B4-1销售回款【输入】'!$E$4:$E$123,$E127,'B4-1销售回款【输入】'!$J$4:$J$123,$F127)</f>
        <v>0</v>
      </c>
      <c r="DO127" s="282">
        <f>SUMIFS('B4-1销售回款【输入】'!DR$4:DR$123,'B4-1销售回款【输入】'!$C$4:$C$123,$C127,'B4-1销售回款【输入】'!$D$4:$D$123,$D127,'B4-1销售回款【输入】'!$E$4:$E$123,$E127,'B4-1销售回款【输入】'!$J$4:$J$123,$F127)</f>
        <v>0</v>
      </c>
      <c r="DP127" s="282">
        <f>SUMIFS('B4-1销售回款【输入】'!DS$4:DS$123,'B4-1销售回款【输入】'!$C$4:$C$123,$C127,'B4-1销售回款【输入】'!$D$4:$D$123,$D127,'B4-1销售回款【输入】'!$E$4:$E$123,$E127,'B4-1销售回款【输入】'!$J$4:$J$123,$F127)</f>
        <v>0</v>
      </c>
      <c r="DQ127" s="282">
        <f>SUMIFS('B4-1销售回款【输入】'!DT$4:DT$123,'B4-1销售回款【输入】'!$C$4:$C$123,$C127,'B4-1销售回款【输入】'!$D$4:$D$123,$D127,'B4-1销售回款【输入】'!$E$4:$E$123,$E127,'B4-1销售回款【输入】'!$J$4:$J$123,$F127)</f>
        <v>0</v>
      </c>
      <c r="DR127" s="282">
        <f>SUMIFS('B4-1销售回款【输入】'!DU$4:DU$123,'B4-1销售回款【输入】'!$C$4:$C$123,$C127,'B4-1销售回款【输入】'!$D$4:$D$123,$D127,'B4-1销售回款【输入】'!$E$4:$E$123,$E127,'B4-1销售回款【输入】'!$J$4:$J$123,$F127)</f>
        <v>0</v>
      </c>
      <c r="DS127" s="282">
        <f>SUMIFS('B4-1销售回款【输入】'!DV$4:DV$123,'B4-1销售回款【输入】'!$C$4:$C$123,$C127,'B4-1销售回款【输入】'!$D$4:$D$123,$D127,'B4-1销售回款【输入】'!$E$4:$E$123,$E127,'B4-1销售回款【输入】'!$J$4:$J$123,$F127)</f>
        <v>0</v>
      </c>
      <c r="DT127" s="282">
        <f>SUMIFS('B4-1销售回款【输入】'!DW$4:DW$123,'B4-1销售回款【输入】'!$C$4:$C$123,$C127,'B4-1销售回款【输入】'!$D$4:$D$123,$D127,'B4-1销售回款【输入】'!$E$4:$E$123,$E127,'B4-1销售回款【输入】'!$J$4:$J$123,$F127)</f>
        <v>0</v>
      </c>
      <c r="DU127" s="282">
        <f>SUMIFS('B4-1销售回款【输入】'!DX$4:DX$123,'B4-1销售回款【输入】'!$C$4:$C$123,$C127,'B4-1销售回款【输入】'!$D$4:$D$123,$D127,'B4-1销售回款【输入】'!$E$4:$E$123,$E127,'B4-1销售回款【输入】'!$J$4:$J$123,$F127)</f>
        <v>0</v>
      </c>
      <c r="DV127" s="282">
        <f>SUMIFS('B4-1销售回款【输入】'!DY$4:DY$123,'B4-1销售回款【输入】'!$C$4:$C$123,$C127,'B4-1销售回款【输入】'!$D$4:$D$123,$D127,'B4-1销售回款【输入】'!$E$4:$E$123,$E127,'B4-1销售回款【输入】'!$J$4:$J$123,$F127)</f>
        <v>0</v>
      </c>
      <c r="DW127" s="282">
        <f>SUMIFS('B4-1销售回款【输入】'!DZ$4:DZ$123,'B4-1销售回款【输入】'!$C$4:$C$123,$C127,'B4-1销售回款【输入】'!$D$4:$D$123,$D127,'B4-1销售回款【输入】'!$E$4:$E$123,$E127,'B4-1销售回款【输入】'!$J$4:$J$123,$F127)</f>
        <v>0</v>
      </c>
      <c r="DX127" s="282">
        <f>SUMIFS('B4-1销售回款【输入】'!EA$4:EA$123,'B4-1销售回款【输入】'!$C$4:$C$123,$C127,'B4-1销售回款【输入】'!$D$4:$D$123,$D127,'B4-1销售回款【输入】'!$E$4:$E$123,$E127,'B4-1销售回款【输入】'!$J$4:$J$123,$F127)</f>
        <v>0</v>
      </c>
      <c r="DY127" s="282">
        <f>SUMIFS('B4-1销售回款【输入】'!EB$4:EB$123,'B4-1销售回款【输入】'!$C$4:$C$123,$C127,'B4-1销售回款【输入】'!$D$4:$D$123,$D127,'B4-1销售回款【输入】'!$E$4:$E$123,$E127,'B4-1销售回款【输入】'!$J$4:$J$123,$F127)</f>
        <v>0</v>
      </c>
      <c r="DZ127" s="282">
        <f>SUMIFS('B4-1销售回款【输入】'!EC$4:EC$123,'B4-1销售回款【输入】'!$C$4:$C$123,$C127,'B4-1销售回款【输入】'!$D$4:$D$123,$D127,'B4-1销售回款【输入】'!$E$4:$E$123,$E127,'B4-1销售回款【输入】'!$J$4:$J$123,$F127)</f>
        <v>0</v>
      </c>
      <c r="EA127" s="282">
        <f>SUMIFS('B4-1销售回款【输入】'!ED$4:ED$123,'B4-1销售回款【输入】'!$C$4:$C$123,$C127,'B4-1销售回款【输入】'!$D$4:$D$123,$D127,'B4-1销售回款【输入】'!$E$4:$E$123,$E127,'B4-1销售回款【输入】'!$J$4:$J$123,$F127)</f>
        <v>0</v>
      </c>
      <c r="EB127" s="282">
        <f>SUMIFS('B4-1销售回款【输入】'!EE$4:EE$123,'B4-1销售回款【输入】'!$C$4:$C$123,$C127,'B4-1销售回款【输入】'!$D$4:$D$123,$D127,'B4-1销售回款【输入】'!$E$4:$E$123,$E127,'B4-1销售回款【输入】'!$J$4:$J$123,$F127)</f>
        <v>0</v>
      </c>
      <c r="EC127" s="282">
        <f>SUMIFS('B4-1销售回款【输入】'!EF$4:EF$123,'B4-1销售回款【输入】'!$C$4:$C$123,$C127,'B4-1销售回款【输入】'!$D$4:$D$123,$D127,'B4-1销售回款【输入】'!$E$4:$E$123,$E127,'B4-1销售回款【输入】'!$J$4:$J$123,$F127)</f>
        <v>0</v>
      </c>
      <c r="ED127" s="284">
        <f>SUMIFS('B4-1销售回款【输入】'!EG$4:EG$123,'B4-1销售回款【输入】'!$C$4:$C$123,$C127,'B4-1销售回款【输入】'!$D$4:$D$123,$D127,'B4-1销售回款【输入】'!$E$4:$E$123,$E127,'B4-1销售回款【输入】'!$J$4:$J$123,$F127)</f>
        <v>0</v>
      </c>
    </row>
    <row r="128" spans="2:134" ht="16.05" customHeight="1" x14ac:dyDescent="0.25">
      <c r="B128" s="1041" t="str">
        <f>B127</f>
        <v/>
      </c>
      <c r="C128" s="154" t="str">
        <f t="shared" ref="C128:C131" si="2097">C127</f>
        <v/>
      </c>
      <c r="D128" s="154" t="str">
        <f t="shared" si="1967"/>
        <v/>
      </c>
      <c r="E128" s="154" t="str">
        <f t="shared" si="1967"/>
        <v/>
      </c>
      <c r="F128" s="149" t="s">
        <v>348</v>
      </c>
      <c r="G128" s="171" t="s">
        <v>354</v>
      </c>
      <c r="H128" s="992">
        <f>IFERROR(H127/H126*10000,0)</f>
        <v>0</v>
      </c>
      <c r="I128" s="282">
        <f t="shared" si="2095"/>
        <v>0</v>
      </c>
      <c r="J128" s="985">
        <f>IFERROR(J127/J126*10000,0)</f>
        <v>0</v>
      </c>
      <c r="K128" s="460">
        <f ca="1">IFERROR(K127/K126*10000,0)</f>
        <v>0</v>
      </c>
      <c r="L128" s="283">
        <f t="shared" ref="L128" si="2098">IFERROR(L127/L126*10000,0)</f>
        <v>0</v>
      </c>
      <c r="M128" s="282">
        <f t="shared" ref="M128" si="2099">IFERROR(M127/M126*10000,0)</f>
        <v>0</v>
      </c>
      <c r="N128" s="282">
        <f t="shared" ref="N128" si="2100">IFERROR(N127/N126*10000,0)</f>
        <v>0</v>
      </c>
      <c r="O128" s="282">
        <f t="shared" ref="O128" si="2101">IFERROR(O127/O126*10000,0)</f>
        <v>0</v>
      </c>
      <c r="P128" s="282">
        <f t="shared" ref="P128" si="2102">IFERROR(P127/P126*10000,0)</f>
        <v>0</v>
      </c>
      <c r="Q128" s="282">
        <f t="shared" ref="Q128" si="2103">IFERROR(Q127/Q126*10000,0)</f>
        <v>0</v>
      </c>
      <c r="R128" s="282">
        <f t="shared" ref="R128" si="2104">IFERROR(R127/R126*10000,0)</f>
        <v>0</v>
      </c>
      <c r="S128" s="282">
        <f t="shared" ref="S128" si="2105">IFERROR(S127/S126*10000,0)</f>
        <v>0</v>
      </c>
      <c r="T128" s="282">
        <f t="shared" ref="T128" si="2106">IFERROR(T127/T126*10000,0)</f>
        <v>0</v>
      </c>
      <c r="U128" s="284">
        <f t="shared" ref="U128" si="2107">IFERROR(U127/U126*10000,0)</f>
        <v>0</v>
      </c>
      <c r="V128" s="285">
        <f>IFERROR(V127/V126*10000,0)</f>
        <v>0</v>
      </c>
      <c r="W128" s="282">
        <f t="shared" ref="W128" si="2108">IFERROR(W127/W126*10000,0)</f>
        <v>0</v>
      </c>
      <c r="X128" s="282">
        <f t="shared" ref="X128" si="2109">IFERROR(X127/X126*10000,0)</f>
        <v>0</v>
      </c>
      <c r="Y128" s="282">
        <f t="shared" ref="Y128" si="2110">IFERROR(Y127/Y126*10000,0)</f>
        <v>0</v>
      </c>
      <c r="Z128" s="282">
        <f t="shared" ref="Z128" si="2111">IFERROR(Z127/Z126*10000,0)</f>
        <v>0</v>
      </c>
      <c r="AA128" s="282">
        <f t="shared" ref="AA128" si="2112">IFERROR(AA127/AA126*10000,0)</f>
        <v>0</v>
      </c>
      <c r="AB128" s="282">
        <f t="shared" ref="AB128" si="2113">IFERROR(AB127/AB126*10000,0)</f>
        <v>0</v>
      </c>
      <c r="AC128" s="282">
        <f t="shared" ref="AC128" si="2114">IFERROR(AC127/AC126*10000,0)</f>
        <v>0</v>
      </c>
      <c r="AD128" s="282">
        <f t="shared" ref="AD128" si="2115">IFERROR(AD127/AD126*10000,0)</f>
        <v>0</v>
      </c>
      <c r="AE128" s="282">
        <f t="shared" ref="AE128" si="2116">IFERROR(AE127/AE126*10000,0)</f>
        <v>0</v>
      </c>
      <c r="AF128" s="282">
        <f t="shared" ref="AF128" si="2117">IFERROR(AF127/AF126*10000,0)</f>
        <v>0</v>
      </c>
      <c r="AG128" s="282">
        <f t="shared" ref="AG128" si="2118">IFERROR(AG127/AG126*10000,0)</f>
        <v>0</v>
      </c>
      <c r="AH128" s="282">
        <f t="shared" ref="AH128" si="2119">IFERROR(AH127/AH126*10000,0)</f>
        <v>0</v>
      </c>
      <c r="AI128" s="282">
        <f t="shared" ref="AI128" si="2120">IFERROR(AI127/AI126*10000,0)</f>
        <v>0</v>
      </c>
      <c r="AJ128" s="282">
        <f t="shared" ref="AJ128" si="2121">IFERROR(AJ127/AJ126*10000,0)</f>
        <v>0</v>
      </c>
      <c r="AK128" s="282">
        <f t="shared" ref="AK128" si="2122">IFERROR(AK127/AK126*10000,0)</f>
        <v>0</v>
      </c>
      <c r="AL128" s="282">
        <f t="shared" ref="AL128" si="2123">IFERROR(AL127/AL126*10000,0)</f>
        <v>0</v>
      </c>
      <c r="AM128" s="282">
        <f t="shared" ref="AM128" si="2124">IFERROR(AM127/AM126*10000,0)</f>
        <v>0</v>
      </c>
      <c r="AN128" s="282">
        <f t="shared" ref="AN128" si="2125">IFERROR(AN127/AN126*10000,0)</f>
        <v>0</v>
      </c>
      <c r="AO128" s="282">
        <f t="shared" ref="AO128" si="2126">IFERROR(AO127/AO126*10000,0)</f>
        <v>0</v>
      </c>
      <c r="AP128" s="282">
        <f t="shared" ref="AP128" si="2127">IFERROR(AP127/AP126*10000,0)</f>
        <v>0</v>
      </c>
      <c r="AQ128" s="282">
        <f t="shared" ref="AQ128" si="2128">IFERROR(AQ127/AQ126*10000,0)</f>
        <v>0</v>
      </c>
      <c r="AR128" s="282">
        <f t="shared" ref="AR128" si="2129">IFERROR(AR127/AR126*10000,0)</f>
        <v>0</v>
      </c>
      <c r="AS128" s="282">
        <f t="shared" ref="AS128" si="2130">IFERROR(AS127/AS126*10000,0)</f>
        <v>0</v>
      </c>
      <c r="AT128" s="282">
        <f t="shared" ref="AT128" si="2131">IFERROR(AT127/AT126*10000,0)</f>
        <v>0</v>
      </c>
      <c r="AU128" s="282">
        <f t="shared" ref="AU128" si="2132">IFERROR(AU127/AU126*10000,0)</f>
        <v>0</v>
      </c>
      <c r="AV128" s="282">
        <f t="shared" ref="AV128" si="2133">IFERROR(AV127/AV126*10000,0)</f>
        <v>0</v>
      </c>
      <c r="AW128" s="282">
        <f t="shared" ref="AW128" si="2134">IFERROR(AW127/AW126*10000,0)</f>
        <v>0</v>
      </c>
      <c r="AX128" s="282">
        <f t="shared" ref="AX128" si="2135">IFERROR(AX127/AX126*10000,0)</f>
        <v>0</v>
      </c>
      <c r="AY128" s="282">
        <f t="shared" ref="AY128" si="2136">IFERROR(AY127/AY126*10000,0)</f>
        <v>0</v>
      </c>
      <c r="AZ128" s="282">
        <f t="shared" ref="AZ128" si="2137">IFERROR(AZ127/AZ126*10000,0)</f>
        <v>0</v>
      </c>
      <c r="BA128" s="282">
        <f t="shared" ref="BA128" si="2138">IFERROR(BA127/BA126*10000,0)</f>
        <v>0</v>
      </c>
      <c r="BB128" s="282">
        <f t="shared" ref="BB128" si="2139">IFERROR(BB127/BB126*10000,0)</f>
        <v>0</v>
      </c>
      <c r="BC128" s="282">
        <f t="shared" ref="BC128" si="2140">IFERROR(BC127/BC126*10000,0)</f>
        <v>0</v>
      </c>
      <c r="BD128" s="282">
        <f t="shared" ref="BD128" si="2141">IFERROR(BD127/BD126*10000,0)</f>
        <v>0</v>
      </c>
      <c r="BE128" s="282">
        <f t="shared" ref="BE128" si="2142">IFERROR(BE127/BE126*10000,0)</f>
        <v>0</v>
      </c>
      <c r="BF128" s="282">
        <f t="shared" ref="BF128" si="2143">IFERROR(BF127/BF126*10000,0)</f>
        <v>0</v>
      </c>
      <c r="BG128" s="282">
        <f t="shared" ref="BG128" si="2144">IFERROR(BG127/BG126*10000,0)</f>
        <v>0</v>
      </c>
      <c r="BH128" s="282">
        <f t="shared" ref="BH128" si="2145">IFERROR(BH127/BH126*10000,0)</f>
        <v>0</v>
      </c>
      <c r="BI128" s="282">
        <f t="shared" ref="BI128" si="2146">IFERROR(BI127/BI126*10000,0)</f>
        <v>0</v>
      </c>
      <c r="BJ128" s="282">
        <f t="shared" ref="BJ128" si="2147">IFERROR(BJ127/BJ126*10000,0)</f>
        <v>0</v>
      </c>
      <c r="BK128" s="282">
        <f t="shared" ref="BK128" si="2148">IFERROR(BK127/BK126*10000,0)</f>
        <v>0</v>
      </c>
      <c r="BL128" s="282">
        <f t="shared" ref="BL128" si="2149">IFERROR(BL127/BL126*10000,0)</f>
        <v>0</v>
      </c>
      <c r="BM128" s="282">
        <f t="shared" ref="BM128" si="2150">IFERROR(BM127/BM126*10000,0)</f>
        <v>0</v>
      </c>
      <c r="BN128" s="282">
        <f t="shared" ref="BN128" si="2151">IFERROR(BN127/BN126*10000,0)</f>
        <v>0</v>
      </c>
      <c r="BO128" s="282">
        <f t="shared" ref="BO128" si="2152">IFERROR(BO127/BO126*10000,0)</f>
        <v>0</v>
      </c>
      <c r="BP128" s="282">
        <f t="shared" ref="BP128" si="2153">IFERROR(BP127/BP126*10000,0)</f>
        <v>0</v>
      </c>
      <c r="BQ128" s="282">
        <f t="shared" ref="BQ128" si="2154">IFERROR(BQ127/BQ126*10000,0)</f>
        <v>0</v>
      </c>
      <c r="BR128" s="282">
        <f t="shared" ref="BR128" si="2155">IFERROR(BR127/BR126*10000,0)</f>
        <v>0</v>
      </c>
      <c r="BS128" s="282">
        <f t="shared" ref="BS128" si="2156">IFERROR(BS127/BS126*10000,0)</f>
        <v>0</v>
      </c>
      <c r="BT128" s="282">
        <f t="shared" ref="BT128" si="2157">IFERROR(BT127/BT126*10000,0)</f>
        <v>0</v>
      </c>
      <c r="BU128" s="282">
        <f t="shared" ref="BU128" si="2158">IFERROR(BU127/BU126*10000,0)</f>
        <v>0</v>
      </c>
      <c r="BV128" s="282">
        <f t="shared" ref="BV128" si="2159">IFERROR(BV127/BV126*10000,0)</f>
        <v>0</v>
      </c>
      <c r="BW128" s="282">
        <f t="shared" ref="BW128" si="2160">IFERROR(BW127/BW126*10000,0)</f>
        <v>0</v>
      </c>
      <c r="BX128" s="282">
        <f t="shared" ref="BX128" si="2161">IFERROR(BX127/BX126*10000,0)</f>
        <v>0</v>
      </c>
      <c r="BY128" s="282">
        <f t="shared" ref="BY128" si="2162">IFERROR(BY127/BY126*10000,0)</f>
        <v>0</v>
      </c>
      <c r="BZ128" s="282">
        <f t="shared" ref="BZ128" si="2163">IFERROR(BZ127/BZ126*10000,0)</f>
        <v>0</v>
      </c>
      <c r="CA128" s="282">
        <f t="shared" ref="CA128" si="2164">IFERROR(CA127/CA126*10000,0)</f>
        <v>0</v>
      </c>
      <c r="CB128" s="282">
        <f t="shared" ref="CB128" si="2165">IFERROR(CB127/CB126*10000,0)</f>
        <v>0</v>
      </c>
      <c r="CC128" s="282">
        <f t="shared" ref="CC128" si="2166">IFERROR(CC127/CC126*10000,0)</f>
        <v>0</v>
      </c>
      <c r="CD128" s="282">
        <f t="shared" ref="CD128" si="2167">IFERROR(CD127/CD126*10000,0)</f>
        <v>0</v>
      </c>
      <c r="CE128" s="282">
        <f t="shared" ref="CE128" si="2168">IFERROR(CE127/CE126*10000,0)</f>
        <v>0</v>
      </c>
      <c r="CF128" s="282">
        <f t="shared" ref="CF128" si="2169">IFERROR(CF127/CF126*10000,0)</f>
        <v>0</v>
      </c>
      <c r="CG128" s="282">
        <f t="shared" ref="CG128" si="2170">IFERROR(CG127/CG126*10000,0)</f>
        <v>0</v>
      </c>
      <c r="CH128" s="282">
        <f t="shared" ref="CH128" si="2171">IFERROR(CH127/CH126*10000,0)</f>
        <v>0</v>
      </c>
      <c r="CI128" s="282">
        <f t="shared" ref="CI128" si="2172">IFERROR(CI127/CI126*10000,0)</f>
        <v>0</v>
      </c>
      <c r="CJ128" s="282">
        <f t="shared" ref="CJ128" si="2173">IFERROR(CJ127/CJ126*10000,0)</f>
        <v>0</v>
      </c>
      <c r="CK128" s="282">
        <f t="shared" ref="CK128" si="2174">IFERROR(CK127/CK126*10000,0)</f>
        <v>0</v>
      </c>
      <c r="CL128" s="282">
        <f t="shared" ref="CL128" si="2175">IFERROR(CL127/CL126*10000,0)</f>
        <v>0</v>
      </c>
      <c r="CM128" s="282">
        <f t="shared" ref="CM128" si="2176">IFERROR(CM127/CM126*10000,0)</f>
        <v>0</v>
      </c>
      <c r="CN128" s="282">
        <f t="shared" ref="CN128" si="2177">IFERROR(CN127/CN126*10000,0)</f>
        <v>0</v>
      </c>
      <c r="CO128" s="282">
        <f t="shared" ref="CO128" si="2178">IFERROR(CO127/CO126*10000,0)</f>
        <v>0</v>
      </c>
      <c r="CP128" s="282">
        <f t="shared" ref="CP128" si="2179">IFERROR(CP127/CP126*10000,0)</f>
        <v>0</v>
      </c>
      <c r="CQ128" s="282">
        <f t="shared" ref="CQ128" si="2180">IFERROR(CQ127/CQ126*10000,0)</f>
        <v>0</v>
      </c>
      <c r="CR128" s="282">
        <f t="shared" ref="CR128" si="2181">IFERROR(CR127/CR126*10000,0)</f>
        <v>0</v>
      </c>
      <c r="CS128" s="282">
        <f t="shared" ref="CS128" si="2182">IFERROR(CS127/CS126*10000,0)</f>
        <v>0</v>
      </c>
      <c r="CT128" s="282">
        <f t="shared" ref="CT128" si="2183">IFERROR(CT127/CT126*10000,0)</f>
        <v>0</v>
      </c>
      <c r="CU128" s="282">
        <f t="shared" ref="CU128" si="2184">IFERROR(CU127/CU126*10000,0)</f>
        <v>0</v>
      </c>
      <c r="CV128" s="282">
        <f t="shared" ref="CV128" si="2185">IFERROR(CV127/CV126*10000,0)</f>
        <v>0</v>
      </c>
      <c r="CW128" s="282">
        <f t="shared" ref="CW128" si="2186">IFERROR(CW127/CW126*10000,0)</f>
        <v>0</v>
      </c>
      <c r="CX128" s="282">
        <f t="shared" ref="CX128" si="2187">IFERROR(CX127/CX126*10000,0)</f>
        <v>0</v>
      </c>
      <c r="CY128" s="282">
        <f t="shared" ref="CY128" si="2188">IFERROR(CY127/CY126*10000,0)</f>
        <v>0</v>
      </c>
      <c r="CZ128" s="282">
        <f t="shared" ref="CZ128" si="2189">IFERROR(CZ127/CZ126*10000,0)</f>
        <v>0</v>
      </c>
      <c r="DA128" s="282">
        <f t="shared" ref="DA128" si="2190">IFERROR(DA127/DA126*10000,0)</f>
        <v>0</v>
      </c>
      <c r="DB128" s="282">
        <f t="shared" ref="DB128" si="2191">IFERROR(DB127/DB126*10000,0)</f>
        <v>0</v>
      </c>
      <c r="DC128" s="282">
        <f t="shared" ref="DC128" si="2192">IFERROR(DC127/DC126*10000,0)</f>
        <v>0</v>
      </c>
      <c r="DD128" s="282">
        <f t="shared" ref="DD128" si="2193">IFERROR(DD127/DD126*10000,0)</f>
        <v>0</v>
      </c>
      <c r="DE128" s="282">
        <f t="shared" ref="DE128" si="2194">IFERROR(DE127/DE126*10000,0)</f>
        <v>0</v>
      </c>
      <c r="DF128" s="282">
        <f t="shared" ref="DF128" si="2195">IFERROR(DF127/DF126*10000,0)</f>
        <v>0</v>
      </c>
      <c r="DG128" s="282">
        <f t="shared" ref="DG128" si="2196">IFERROR(DG127/DG126*10000,0)</f>
        <v>0</v>
      </c>
      <c r="DH128" s="282">
        <f t="shared" ref="DH128" si="2197">IFERROR(DH127/DH126*10000,0)</f>
        <v>0</v>
      </c>
      <c r="DI128" s="282">
        <f t="shared" ref="DI128" si="2198">IFERROR(DI127/DI126*10000,0)</f>
        <v>0</v>
      </c>
      <c r="DJ128" s="282">
        <f t="shared" ref="DJ128" si="2199">IFERROR(DJ127/DJ126*10000,0)</f>
        <v>0</v>
      </c>
      <c r="DK128" s="282">
        <f t="shared" ref="DK128" si="2200">IFERROR(DK127/DK126*10000,0)</f>
        <v>0</v>
      </c>
      <c r="DL128" s="282">
        <f t="shared" ref="DL128" si="2201">IFERROR(DL127/DL126*10000,0)</f>
        <v>0</v>
      </c>
      <c r="DM128" s="282">
        <f t="shared" ref="DM128" si="2202">IFERROR(DM127/DM126*10000,0)</f>
        <v>0</v>
      </c>
      <c r="DN128" s="282">
        <f t="shared" ref="DN128" si="2203">IFERROR(DN127/DN126*10000,0)</f>
        <v>0</v>
      </c>
      <c r="DO128" s="282">
        <f t="shared" ref="DO128" si="2204">IFERROR(DO127/DO126*10000,0)</f>
        <v>0</v>
      </c>
      <c r="DP128" s="282">
        <f t="shared" ref="DP128" si="2205">IFERROR(DP127/DP126*10000,0)</f>
        <v>0</v>
      </c>
      <c r="DQ128" s="282">
        <f t="shared" ref="DQ128" si="2206">IFERROR(DQ127/DQ126*10000,0)</f>
        <v>0</v>
      </c>
      <c r="DR128" s="282">
        <f t="shared" ref="DR128" si="2207">IFERROR(DR127/DR126*10000,0)</f>
        <v>0</v>
      </c>
      <c r="DS128" s="282">
        <f t="shared" ref="DS128" si="2208">IFERROR(DS127/DS126*10000,0)</f>
        <v>0</v>
      </c>
      <c r="DT128" s="282">
        <f t="shared" ref="DT128" si="2209">IFERROR(DT127/DT126*10000,0)</f>
        <v>0</v>
      </c>
      <c r="DU128" s="282">
        <f t="shared" ref="DU128" si="2210">IFERROR(DU127/DU126*10000,0)</f>
        <v>0</v>
      </c>
      <c r="DV128" s="282">
        <f t="shared" ref="DV128" si="2211">IFERROR(DV127/DV126*10000,0)</f>
        <v>0</v>
      </c>
      <c r="DW128" s="282">
        <f t="shared" ref="DW128" si="2212">IFERROR(DW127/DW126*10000,0)</f>
        <v>0</v>
      </c>
      <c r="DX128" s="282">
        <f t="shared" ref="DX128" si="2213">IFERROR(DX127/DX126*10000,0)</f>
        <v>0</v>
      </c>
      <c r="DY128" s="282">
        <f t="shared" ref="DY128" si="2214">IFERROR(DY127/DY126*10000,0)</f>
        <v>0</v>
      </c>
      <c r="DZ128" s="282">
        <f t="shared" ref="DZ128" si="2215">IFERROR(DZ127/DZ126*10000,0)</f>
        <v>0</v>
      </c>
      <c r="EA128" s="282">
        <f t="shared" ref="EA128" si="2216">IFERROR(EA127/EA126*10000,0)</f>
        <v>0</v>
      </c>
      <c r="EB128" s="282">
        <f t="shared" ref="EB128" si="2217">IFERROR(EB127/EB126*10000,0)</f>
        <v>0</v>
      </c>
      <c r="EC128" s="282">
        <f t="shared" ref="EC128" si="2218">IFERROR(EC127/EC126*10000,0)</f>
        <v>0</v>
      </c>
      <c r="ED128" s="284">
        <f t="shared" ref="ED128" si="2219">IFERROR(ED127/ED126*10000,0)</f>
        <v>0</v>
      </c>
    </row>
    <row r="129" spans="2:134" ht="16.05" customHeight="1" x14ac:dyDescent="0.25">
      <c r="B129" s="1043" t="str">
        <f>B128</f>
        <v/>
      </c>
      <c r="C129" s="159" t="str">
        <f t="shared" si="2097"/>
        <v/>
      </c>
      <c r="D129" s="159" t="str">
        <f t="shared" si="1967"/>
        <v/>
      </c>
      <c r="E129" s="159" t="str">
        <f t="shared" si="1967"/>
        <v/>
      </c>
      <c r="F129" s="149" t="s">
        <v>349</v>
      </c>
      <c r="G129" s="171" t="s">
        <v>353</v>
      </c>
      <c r="H129" s="992">
        <f>SUMIFS('B4-1销售回款【输入】'!L$4:L$123,'B4-1销售回款【输入】'!$C$4:$C$123,$C129,'B4-1销售回款【输入】'!$D$4:$D$123,$D129,'B4-1销售回款【输入】'!$E$4:$E$123,$E129,'B4-1销售回款【输入】'!$J$4:$J$123,$F129)</f>
        <v>0</v>
      </c>
      <c r="I129" s="282">
        <f t="shared" si="2095"/>
        <v>0</v>
      </c>
      <c r="J129" s="985">
        <f>SUM(V129:ED129)</f>
        <v>0</v>
      </c>
      <c r="K129" s="460">
        <f ca="1">SUM(OFFSET(V129,,,1,MATCH('B1-基本信息'!$C$12,$V$3:$ED$3,1)))</f>
        <v>0</v>
      </c>
      <c r="L129" s="283">
        <f t="shared" ref="L129:U129" si="2220">SUMIF($V$1:$ED$1,L$3,$V129:$ED129)</f>
        <v>0</v>
      </c>
      <c r="M129" s="282">
        <f t="shared" si="2220"/>
        <v>0</v>
      </c>
      <c r="N129" s="282">
        <f t="shared" si="2220"/>
        <v>0</v>
      </c>
      <c r="O129" s="282">
        <f t="shared" si="2220"/>
        <v>0</v>
      </c>
      <c r="P129" s="282">
        <f t="shared" si="2220"/>
        <v>0</v>
      </c>
      <c r="Q129" s="282">
        <f t="shared" si="2220"/>
        <v>0</v>
      </c>
      <c r="R129" s="282">
        <f t="shared" si="2220"/>
        <v>0</v>
      </c>
      <c r="S129" s="282">
        <f t="shared" si="2220"/>
        <v>0</v>
      </c>
      <c r="T129" s="282">
        <f t="shared" si="2220"/>
        <v>0</v>
      </c>
      <c r="U129" s="284">
        <f t="shared" si="2220"/>
        <v>0</v>
      </c>
      <c r="V129" s="285">
        <f>SUMIFS('B4-1销售回款【输入】'!Y$4:Y$123,'B4-1销售回款【输入】'!$C$4:$C$123,$C129,'B4-1销售回款【输入】'!$D$4:$D$123,$D129,'B4-1销售回款【输入】'!$E$4:$E$123,$E129,'B4-1销售回款【输入】'!$J$4:$J$123,$F129)</f>
        <v>0</v>
      </c>
      <c r="W129" s="282">
        <f>SUMIFS('B4-1销售回款【输入】'!Z$4:Z$123,'B4-1销售回款【输入】'!$C$4:$C$123,$C129,'B4-1销售回款【输入】'!$D$4:$D$123,$D129,'B4-1销售回款【输入】'!$E$4:$E$123,$E129,'B4-1销售回款【输入】'!$J$4:$J$123,$F129)</f>
        <v>0</v>
      </c>
      <c r="X129" s="282">
        <f>SUMIFS('B4-1销售回款【输入】'!AA$4:AA$123,'B4-1销售回款【输入】'!$C$4:$C$123,$C129,'B4-1销售回款【输入】'!$D$4:$D$123,$D129,'B4-1销售回款【输入】'!$E$4:$E$123,$E129,'B4-1销售回款【输入】'!$J$4:$J$123,$F129)</f>
        <v>0</v>
      </c>
      <c r="Y129" s="282">
        <f>SUMIFS('B4-1销售回款【输入】'!AB$4:AB$123,'B4-1销售回款【输入】'!$C$4:$C$123,$C129,'B4-1销售回款【输入】'!$D$4:$D$123,$D129,'B4-1销售回款【输入】'!$E$4:$E$123,$E129,'B4-1销售回款【输入】'!$J$4:$J$123,$F129)</f>
        <v>0</v>
      </c>
      <c r="Z129" s="282">
        <f>SUMIFS('B4-1销售回款【输入】'!AC$4:AC$123,'B4-1销售回款【输入】'!$C$4:$C$123,$C129,'B4-1销售回款【输入】'!$D$4:$D$123,$D129,'B4-1销售回款【输入】'!$E$4:$E$123,$E129,'B4-1销售回款【输入】'!$J$4:$J$123,$F129)</f>
        <v>0</v>
      </c>
      <c r="AA129" s="282">
        <f>SUMIFS('B4-1销售回款【输入】'!AD$4:AD$123,'B4-1销售回款【输入】'!$C$4:$C$123,$C129,'B4-1销售回款【输入】'!$D$4:$D$123,$D129,'B4-1销售回款【输入】'!$E$4:$E$123,$E129,'B4-1销售回款【输入】'!$J$4:$J$123,$F129)</f>
        <v>0</v>
      </c>
      <c r="AB129" s="282">
        <f>SUMIFS('B4-1销售回款【输入】'!AE$4:AE$123,'B4-1销售回款【输入】'!$C$4:$C$123,$C129,'B4-1销售回款【输入】'!$D$4:$D$123,$D129,'B4-1销售回款【输入】'!$E$4:$E$123,$E129,'B4-1销售回款【输入】'!$J$4:$J$123,$F129)</f>
        <v>0</v>
      </c>
      <c r="AC129" s="282">
        <f>SUMIFS('B4-1销售回款【输入】'!AF$4:AF$123,'B4-1销售回款【输入】'!$C$4:$C$123,$C129,'B4-1销售回款【输入】'!$D$4:$D$123,$D129,'B4-1销售回款【输入】'!$E$4:$E$123,$E129,'B4-1销售回款【输入】'!$J$4:$J$123,$F129)</f>
        <v>0</v>
      </c>
      <c r="AD129" s="282">
        <f>SUMIFS('B4-1销售回款【输入】'!AG$4:AG$123,'B4-1销售回款【输入】'!$C$4:$C$123,$C129,'B4-1销售回款【输入】'!$D$4:$D$123,$D129,'B4-1销售回款【输入】'!$E$4:$E$123,$E129,'B4-1销售回款【输入】'!$J$4:$J$123,$F129)</f>
        <v>0</v>
      </c>
      <c r="AE129" s="282">
        <f>SUMIFS('B4-1销售回款【输入】'!AH$4:AH$123,'B4-1销售回款【输入】'!$C$4:$C$123,$C129,'B4-1销售回款【输入】'!$D$4:$D$123,$D129,'B4-1销售回款【输入】'!$E$4:$E$123,$E129,'B4-1销售回款【输入】'!$J$4:$J$123,$F129)</f>
        <v>0</v>
      </c>
      <c r="AF129" s="282">
        <f>SUMIFS('B4-1销售回款【输入】'!AI$4:AI$123,'B4-1销售回款【输入】'!$C$4:$C$123,$C129,'B4-1销售回款【输入】'!$D$4:$D$123,$D129,'B4-1销售回款【输入】'!$E$4:$E$123,$E129,'B4-1销售回款【输入】'!$J$4:$J$123,$F129)</f>
        <v>0</v>
      </c>
      <c r="AG129" s="282">
        <f>SUMIFS('B4-1销售回款【输入】'!AJ$4:AJ$123,'B4-1销售回款【输入】'!$C$4:$C$123,$C129,'B4-1销售回款【输入】'!$D$4:$D$123,$D129,'B4-1销售回款【输入】'!$E$4:$E$123,$E129,'B4-1销售回款【输入】'!$J$4:$J$123,$F129)</f>
        <v>0</v>
      </c>
      <c r="AH129" s="282">
        <f>SUMIFS('B4-1销售回款【输入】'!AK$4:AK$123,'B4-1销售回款【输入】'!$C$4:$C$123,$C129,'B4-1销售回款【输入】'!$D$4:$D$123,$D129,'B4-1销售回款【输入】'!$E$4:$E$123,$E129,'B4-1销售回款【输入】'!$J$4:$J$123,$F129)</f>
        <v>0</v>
      </c>
      <c r="AI129" s="282">
        <f>SUMIFS('B4-1销售回款【输入】'!AL$4:AL$123,'B4-1销售回款【输入】'!$C$4:$C$123,$C129,'B4-1销售回款【输入】'!$D$4:$D$123,$D129,'B4-1销售回款【输入】'!$E$4:$E$123,$E129,'B4-1销售回款【输入】'!$J$4:$J$123,$F129)</f>
        <v>0</v>
      </c>
      <c r="AJ129" s="282">
        <f>SUMIFS('B4-1销售回款【输入】'!AM$4:AM$123,'B4-1销售回款【输入】'!$C$4:$C$123,$C129,'B4-1销售回款【输入】'!$D$4:$D$123,$D129,'B4-1销售回款【输入】'!$E$4:$E$123,$E129,'B4-1销售回款【输入】'!$J$4:$J$123,$F129)</f>
        <v>0</v>
      </c>
      <c r="AK129" s="282">
        <f>SUMIFS('B4-1销售回款【输入】'!AN$4:AN$123,'B4-1销售回款【输入】'!$C$4:$C$123,$C129,'B4-1销售回款【输入】'!$D$4:$D$123,$D129,'B4-1销售回款【输入】'!$E$4:$E$123,$E129,'B4-1销售回款【输入】'!$J$4:$J$123,$F129)</f>
        <v>0</v>
      </c>
      <c r="AL129" s="282">
        <f>SUMIFS('B4-1销售回款【输入】'!AO$4:AO$123,'B4-1销售回款【输入】'!$C$4:$C$123,$C129,'B4-1销售回款【输入】'!$D$4:$D$123,$D129,'B4-1销售回款【输入】'!$E$4:$E$123,$E129,'B4-1销售回款【输入】'!$J$4:$J$123,$F129)</f>
        <v>0</v>
      </c>
      <c r="AM129" s="282">
        <f>SUMIFS('B4-1销售回款【输入】'!AP$4:AP$123,'B4-1销售回款【输入】'!$C$4:$C$123,$C129,'B4-1销售回款【输入】'!$D$4:$D$123,$D129,'B4-1销售回款【输入】'!$E$4:$E$123,$E129,'B4-1销售回款【输入】'!$J$4:$J$123,$F129)</f>
        <v>0</v>
      </c>
      <c r="AN129" s="282">
        <f>SUMIFS('B4-1销售回款【输入】'!AQ$4:AQ$123,'B4-1销售回款【输入】'!$C$4:$C$123,$C129,'B4-1销售回款【输入】'!$D$4:$D$123,$D129,'B4-1销售回款【输入】'!$E$4:$E$123,$E129,'B4-1销售回款【输入】'!$J$4:$J$123,$F129)</f>
        <v>0</v>
      </c>
      <c r="AO129" s="282">
        <f>SUMIFS('B4-1销售回款【输入】'!AR$4:AR$123,'B4-1销售回款【输入】'!$C$4:$C$123,$C129,'B4-1销售回款【输入】'!$D$4:$D$123,$D129,'B4-1销售回款【输入】'!$E$4:$E$123,$E129,'B4-1销售回款【输入】'!$J$4:$J$123,$F129)</f>
        <v>0</v>
      </c>
      <c r="AP129" s="282">
        <f>SUMIFS('B4-1销售回款【输入】'!AS$4:AS$123,'B4-1销售回款【输入】'!$C$4:$C$123,$C129,'B4-1销售回款【输入】'!$D$4:$D$123,$D129,'B4-1销售回款【输入】'!$E$4:$E$123,$E129,'B4-1销售回款【输入】'!$J$4:$J$123,$F129)</f>
        <v>0</v>
      </c>
      <c r="AQ129" s="282">
        <f>SUMIFS('B4-1销售回款【输入】'!AT$4:AT$123,'B4-1销售回款【输入】'!$C$4:$C$123,$C129,'B4-1销售回款【输入】'!$D$4:$D$123,$D129,'B4-1销售回款【输入】'!$E$4:$E$123,$E129,'B4-1销售回款【输入】'!$J$4:$J$123,$F129)</f>
        <v>0</v>
      </c>
      <c r="AR129" s="282">
        <f>SUMIFS('B4-1销售回款【输入】'!AU$4:AU$123,'B4-1销售回款【输入】'!$C$4:$C$123,$C129,'B4-1销售回款【输入】'!$D$4:$D$123,$D129,'B4-1销售回款【输入】'!$E$4:$E$123,$E129,'B4-1销售回款【输入】'!$J$4:$J$123,$F129)</f>
        <v>0</v>
      </c>
      <c r="AS129" s="282">
        <f>SUMIFS('B4-1销售回款【输入】'!AV$4:AV$123,'B4-1销售回款【输入】'!$C$4:$C$123,$C129,'B4-1销售回款【输入】'!$D$4:$D$123,$D129,'B4-1销售回款【输入】'!$E$4:$E$123,$E129,'B4-1销售回款【输入】'!$J$4:$J$123,$F129)</f>
        <v>0</v>
      </c>
      <c r="AT129" s="282">
        <f>SUMIFS('B4-1销售回款【输入】'!AW$4:AW$123,'B4-1销售回款【输入】'!$C$4:$C$123,$C129,'B4-1销售回款【输入】'!$D$4:$D$123,$D129,'B4-1销售回款【输入】'!$E$4:$E$123,$E129,'B4-1销售回款【输入】'!$J$4:$J$123,$F129)</f>
        <v>0</v>
      </c>
      <c r="AU129" s="282">
        <f>SUMIFS('B4-1销售回款【输入】'!AX$4:AX$123,'B4-1销售回款【输入】'!$C$4:$C$123,$C129,'B4-1销售回款【输入】'!$D$4:$D$123,$D129,'B4-1销售回款【输入】'!$E$4:$E$123,$E129,'B4-1销售回款【输入】'!$J$4:$J$123,$F129)</f>
        <v>0</v>
      </c>
      <c r="AV129" s="282">
        <f>SUMIFS('B4-1销售回款【输入】'!AY$4:AY$123,'B4-1销售回款【输入】'!$C$4:$C$123,$C129,'B4-1销售回款【输入】'!$D$4:$D$123,$D129,'B4-1销售回款【输入】'!$E$4:$E$123,$E129,'B4-1销售回款【输入】'!$J$4:$J$123,$F129)</f>
        <v>0</v>
      </c>
      <c r="AW129" s="282">
        <f>SUMIFS('B4-1销售回款【输入】'!AZ$4:AZ$123,'B4-1销售回款【输入】'!$C$4:$C$123,$C129,'B4-1销售回款【输入】'!$D$4:$D$123,$D129,'B4-1销售回款【输入】'!$E$4:$E$123,$E129,'B4-1销售回款【输入】'!$J$4:$J$123,$F129)</f>
        <v>0</v>
      </c>
      <c r="AX129" s="282">
        <f>SUMIFS('B4-1销售回款【输入】'!BA$4:BA$123,'B4-1销售回款【输入】'!$C$4:$C$123,$C129,'B4-1销售回款【输入】'!$D$4:$D$123,$D129,'B4-1销售回款【输入】'!$E$4:$E$123,$E129,'B4-1销售回款【输入】'!$J$4:$J$123,$F129)</f>
        <v>0</v>
      </c>
      <c r="AY129" s="282">
        <f>SUMIFS('B4-1销售回款【输入】'!BB$4:BB$123,'B4-1销售回款【输入】'!$C$4:$C$123,$C129,'B4-1销售回款【输入】'!$D$4:$D$123,$D129,'B4-1销售回款【输入】'!$E$4:$E$123,$E129,'B4-1销售回款【输入】'!$J$4:$J$123,$F129)</f>
        <v>0</v>
      </c>
      <c r="AZ129" s="282">
        <f>SUMIFS('B4-1销售回款【输入】'!BC$4:BC$123,'B4-1销售回款【输入】'!$C$4:$C$123,$C129,'B4-1销售回款【输入】'!$D$4:$D$123,$D129,'B4-1销售回款【输入】'!$E$4:$E$123,$E129,'B4-1销售回款【输入】'!$J$4:$J$123,$F129)</f>
        <v>0</v>
      </c>
      <c r="BA129" s="282">
        <f>SUMIFS('B4-1销售回款【输入】'!BD$4:BD$123,'B4-1销售回款【输入】'!$C$4:$C$123,$C129,'B4-1销售回款【输入】'!$D$4:$D$123,$D129,'B4-1销售回款【输入】'!$E$4:$E$123,$E129,'B4-1销售回款【输入】'!$J$4:$J$123,$F129)</f>
        <v>0</v>
      </c>
      <c r="BB129" s="282">
        <f>SUMIFS('B4-1销售回款【输入】'!BE$4:BE$123,'B4-1销售回款【输入】'!$C$4:$C$123,$C129,'B4-1销售回款【输入】'!$D$4:$D$123,$D129,'B4-1销售回款【输入】'!$E$4:$E$123,$E129,'B4-1销售回款【输入】'!$J$4:$J$123,$F129)</f>
        <v>0</v>
      </c>
      <c r="BC129" s="282">
        <f>SUMIFS('B4-1销售回款【输入】'!BF$4:BF$123,'B4-1销售回款【输入】'!$C$4:$C$123,$C129,'B4-1销售回款【输入】'!$D$4:$D$123,$D129,'B4-1销售回款【输入】'!$E$4:$E$123,$E129,'B4-1销售回款【输入】'!$J$4:$J$123,$F129)</f>
        <v>0</v>
      </c>
      <c r="BD129" s="282">
        <f>SUMIFS('B4-1销售回款【输入】'!BG$4:BG$123,'B4-1销售回款【输入】'!$C$4:$C$123,$C129,'B4-1销售回款【输入】'!$D$4:$D$123,$D129,'B4-1销售回款【输入】'!$E$4:$E$123,$E129,'B4-1销售回款【输入】'!$J$4:$J$123,$F129)</f>
        <v>0</v>
      </c>
      <c r="BE129" s="282">
        <f>SUMIFS('B4-1销售回款【输入】'!BH$4:BH$123,'B4-1销售回款【输入】'!$C$4:$C$123,$C129,'B4-1销售回款【输入】'!$D$4:$D$123,$D129,'B4-1销售回款【输入】'!$E$4:$E$123,$E129,'B4-1销售回款【输入】'!$J$4:$J$123,$F129)</f>
        <v>0</v>
      </c>
      <c r="BF129" s="282">
        <f>SUMIFS('B4-1销售回款【输入】'!BI$4:BI$123,'B4-1销售回款【输入】'!$C$4:$C$123,$C129,'B4-1销售回款【输入】'!$D$4:$D$123,$D129,'B4-1销售回款【输入】'!$E$4:$E$123,$E129,'B4-1销售回款【输入】'!$J$4:$J$123,$F129)</f>
        <v>0</v>
      </c>
      <c r="BG129" s="282">
        <f>SUMIFS('B4-1销售回款【输入】'!BJ$4:BJ$123,'B4-1销售回款【输入】'!$C$4:$C$123,$C129,'B4-1销售回款【输入】'!$D$4:$D$123,$D129,'B4-1销售回款【输入】'!$E$4:$E$123,$E129,'B4-1销售回款【输入】'!$J$4:$J$123,$F129)</f>
        <v>0</v>
      </c>
      <c r="BH129" s="282">
        <f>SUMIFS('B4-1销售回款【输入】'!BK$4:BK$123,'B4-1销售回款【输入】'!$C$4:$C$123,$C129,'B4-1销售回款【输入】'!$D$4:$D$123,$D129,'B4-1销售回款【输入】'!$E$4:$E$123,$E129,'B4-1销售回款【输入】'!$J$4:$J$123,$F129)</f>
        <v>0</v>
      </c>
      <c r="BI129" s="282">
        <f>SUMIFS('B4-1销售回款【输入】'!BL$4:BL$123,'B4-1销售回款【输入】'!$C$4:$C$123,$C129,'B4-1销售回款【输入】'!$D$4:$D$123,$D129,'B4-1销售回款【输入】'!$E$4:$E$123,$E129,'B4-1销售回款【输入】'!$J$4:$J$123,$F129)</f>
        <v>0</v>
      </c>
      <c r="BJ129" s="282">
        <f>SUMIFS('B4-1销售回款【输入】'!BM$4:BM$123,'B4-1销售回款【输入】'!$C$4:$C$123,$C129,'B4-1销售回款【输入】'!$D$4:$D$123,$D129,'B4-1销售回款【输入】'!$E$4:$E$123,$E129,'B4-1销售回款【输入】'!$J$4:$J$123,$F129)</f>
        <v>0</v>
      </c>
      <c r="BK129" s="282">
        <f>SUMIFS('B4-1销售回款【输入】'!BN$4:BN$123,'B4-1销售回款【输入】'!$C$4:$C$123,$C129,'B4-1销售回款【输入】'!$D$4:$D$123,$D129,'B4-1销售回款【输入】'!$E$4:$E$123,$E129,'B4-1销售回款【输入】'!$J$4:$J$123,$F129)</f>
        <v>0</v>
      </c>
      <c r="BL129" s="282">
        <f>SUMIFS('B4-1销售回款【输入】'!BO$4:BO$123,'B4-1销售回款【输入】'!$C$4:$C$123,$C129,'B4-1销售回款【输入】'!$D$4:$D$123,$D129,'B4-1销售回款【输入】'!$E$4:$E$123,$E129,'B4-1销售回款【输入】'!$J$4:$J$123,$F129)</f>
        <v>0</v>
      </c>
      <c r="BM129" s="282">
        <f>SUMIFS('B4-1销售回款【输入】'!BP$4:BP$123,'B4-1销售回款【输入】'!$C$4:$C$123,$C129,'B4-1销售回款【输入】'!$D$4:$D$123,$D129,'B4-1销售回款【输入】'!$E$4:$E$123,$E129,'B4-1销售回款【输入】'!$J$4:$J$123,$F129)</f>
        <v>0</v>
      </c>
      <c r="BN129" s="282">
        <f>SUMIFS('B4-1销售回款【输入】'!BQ$4:BQ$123,'B4-1销售回款【输入】'!$C$4:$C$123,$C129,'B4-1销售回款【输入】'!$D$4:$D$123,$D129,'B4-1销售回款【输入】'!$E$4:$E$123,$E129,'B4-1销售回款【输入】'!$J$4:$J$123,$F129)</f>
        <v>0</v>
      </c>
      <c r="BO129" s="282">
        <f>SUMIFS('B4-1销售回款【输入】'!BR$4:BR$123,'B4-1销售回款【输入】'!$C$4:$C$123,$C129,'B4-1销售回款【输入】'!$D$4:$D$123,$D129,'B4-1销售回款【输入】'!$E$4:$E$123,$E129,'B4-1销售回款【输入】'!$J$4:$J$123,$F129)</f>
        <v>0</v>
      </c>
      <c r="BP129" s="282">
        <f>SUMIFS('B4-1销售回款【输入】'!BS$4:BS$123,'B4-1销售回款【输入】'!$C$4:$C$123,$C129,'B4-1销售回款【输入】'!$D$4:$D$123,$D129,'B4-1销售回款【输入】'!$E$4:$E$123,$E129,'B4-1销售回款【输入】'!$J$4:$J$123,$F129)</f>
        <v>0</v>
      </c>
      <c r="BQ129" s="282">
        <f>SUMIFS('B4-1销售回款【输入】'!BT$4:BT$123,'B4-1销售回款【输入】'!$C$4:$C$123,$C129,'B4-1销售回款【输入】'!$D$4:$D$123,$D129,'B4-1销售回款【输入】'!$E$4:$E$123,$E129,'B4-1销售回款【输入】'!$J$4:$J$123,$F129)</f>
        <v>0</v>
      </c>
      <c r="BR129" s="282">
        <f>SUMIFS('B4-1销售回款【输入】'!BU$4:BU$123,'B4-1销售回款【输入】'!$C$4:$C$123,$C129,'B4-1销售回款【输入】'!$D$4:$D$123,$D129,'B4-1销售回款【输入】'!$E$4:$E$123,$E129,'B4-1销售回款【输入】'!$J$4:$J$123,$F129)</f>
        <v>0</v>
      </c>
      <c r="BS129" s="282">
        <f>SUMIFS('B4-1销售回款【输入】'!BV$4:BV$123,'B4-1销售回款【输入】'!$C$4:$C$123,$C129,'B4-1销售回款【输入】'!$D$4:$D$123,$D129,'B4-1销售回款【输入】'!$E$4:$E$123,$E129,'B4-1销售回款【输入】'!$J$4:$J$123,$F129)</f>
        <v>0</v>
      </c>
      <c r="BT129" s="282">
        <f>SUMIFS('B4-1销售回款【输入】'!BW$4:BW$123,'B4-1销售回款【输入】'!$C$4:$C$123,$C129,'B4-1销售回款【输入】'!$D$4:$D$123,$D129,'B4-1销售回款【输入】'!$E$4:$E$123,$E129,'B4-1销售回款【输入】'!$J$4:$J$123,$F129)</f>
        <v>0</v>
      </c>
      <c r="BU129" s="282">
        <f>SUMIFS('B4-1销售回款【输入】'!BX$4:BX$123,'B4-1销售回款【输入】'!$C$4:$C$123,$C129,'B4-1销售回款【输入】'!$D$4:$D$123,$D129,'B4-1销售回款【输入】'!$E$4:$E$123,$E129,'B4-1销售回款【输入】'!$J$4:$J$123,$F129)</f>
        <v>0</v>
      </c>
      <c r="BV129" s="282">
        <f>SUMIFS('B4-1销售回款【输入】'!BY$4:BY$123,'B4-1销售回款【输入】'!$C$4:$C$123,$C129,'B4-1销售回款【输入】'!$D$4:$D$123,$D129,'B4-1销售回款【输入】'!$E$4:$E$123,$E129,'B4-1销售回款【输入】'!$J$4:$J$123,$F129)</f>
        <v>0</v>
      </c>
      <c r="BW129" s="282">
        <f>SUMIFS('B4-1销售回款【输入】'!BZ$4:BZ$123,'B4-1销售回款【输入】'!$C$4:$C$123,$C129,'B4-1销售回款【输入】'!$D$4:$D$123,$D129,'B4-1销售回款【输入】'!$E$4:$E$123,$E129,'B4-1销售回款【输入】'!$J$4:$J$123,$F129)</f>
        <v>0</v>
      </c>
      <c r="BX129" s="282">
        <f>SUMIFS('B4-1销售回款【输入】'!CA$4:CA$123,'B4-1销售回款【输入】'!$C$4:$C$123,$C129,'B4-1销售回款【输入】'!$D$4:$D$123,$D129,'B4-1销售回款【输入】'!$E$4:$E$123,$E129,'B4-1销售回款【输入】'!$J$4:$J$123,$F129)</f>
        <v>0</v>
      </c>
      <c r="BY129" s="282">
        <f>SUMIFS('B4-1销售回款【输入】'!CB$4:CB$123,'B4-1销售回款【输入】'!$C$4:$C$123,$C129,'B4-1销售回款【输入】'!$D$4:$D$123,$D129,'B4-1销售回款【输入】'!$E$4:$E$123,$E129,'B4-1销售回款【输入】'!$J$4:$J$123,$F129)</f>
        <v>0</v>
      </c>
      <c r="BZ129" s="282">
        <f>SUMIFS('B4-1销售回款【输入】'!CC$4:CC$123,'B4-1销售回款【输入】'!$C$4:$C$123,$C129,'B4-1销售回款【输入】'!$D$4:$D$123,$D129,'B4-1销售回款【输入】'!$E$4:$E$123,$E129,'B4-1销售回款【输入】'!$J$4:$J$123,$F129)</f>
        <v>0</v>
      </c>
      <c r="CA129" s="282">
        <f>SUMIFS('B4-1销售回款【输入】'!CD$4:CD$123,'B4-1销售回款【输入】'!$C$4:$C$123,$C129,'B4-1销售回款【输入】'!$D$4:$D$123,$D129,'B4-1销售回款【输入】'!$E$4:$E$123,$E129,'B4-1销售回款【输入】'!$J$4:$J$123,$F129)</f>
        <v>0</v>
      </c>
      <c r="CB129" s="282">
        <f>SUMIFS('B4-1销售回款【输入】'!CE$4:CE$123,'B4-1销售回款【输入】'!$C$4:$C$123,$C129,'B4-1销售回款【输入】'!$D$4:$D$123,$D129,'B4-1销售回款【输入】'!$E$4:$E$123,$E129,'B4-1销售回款【输入】'!$J$4:$J$123,$F129)</f>
        <v>0</v>
      </c>
      <c r="CC129" s="282">
        <f>SUMIFS('B4-1销售回款【输入】'!CF$4:CF$123,'B4-1销售回款【输入】'!$C$4:$C$123,$C129,'B4-1销售回款【输入】'!$D$4:$D$123,$D129,'B4-1销售回款【输入】'!$E$4:$E$123,$E129,'B4-1销售回款【输入】'!$J$4:$J$123,$F129)</f>
        <v>0</v>
      </c>
      <c r="CD129" s="282">
        <f>SUMIFS('B4-1销售回款【输入】'!CG$4:CG$123,'B4-1销售回款【输入】'!$C$4:$C$123,$C129,'B4-1销售回款【输入】'!$D$4:$D$123,$D129,'B4-1销售回款【输入】'!$E$4:$E$123,$E129,'B4-1销售回款【输入】'!$J$4:$J$123,$F129)</f>
        <v>0</v>
      </c>
      <c r="CE129" s="282">
        <f>SUMIFS('B4-1销售回款【输入】'!CH$4:CH$123,'B4-1销售回款【输入】'!$C$4:$C$123,$C129,'B4-1销售回款【输入】'!$D$4:$D$123,$D129,'B4-1销售回款【输入】'!$E$4:$E$123,$E129,'B4-1销售回款【输入】'!$J$4:$J$123,$F129)</f>
        <v>0</v>
      </c>
      <c r="CF129" s="282">
        <f>SUMIFS('B4-1销售回款【输入】'!CI$4:CI$123,'B4-1销售回款【输入】'!$C$4:$C$123,$C129,'B4-1销售回款【输入】'!$D$4:$D$123,$D129,'B4-1销售回款【输入】'!$E$4:$E$123,$E129,'B4-1销售回款【输入】'!$J$4:$J$123,$F129)</f>
        <v>0</v>
      </c>
      <c r="CG129" s="282">
        <f>SUMIFS('B4-1销售回款【输入】'!CJ$4:CJ$123,'B4-1销售回款【输入】'!$C$4:$C$123,$C129,'B4-1销售回款【输入】'!$D$4:$D$123,$D129,'B4-1销售回款【输入】'!$E$4:$E$123,$E129,'B4-1销售回款【输入】'!$J$4:$J$123,$F129)</f>
        <v>0</v>
      </c>
      <c r="CH129" s="282">
        <f>SUMIFS('B4-1销售回款【输入】'!CK$4:CK$123,'B4-1销售回款【输入】'!$C$4:$C$123,$C129,'B4-1销售回款【输入】'!$D$4:$D$123,$D129,'B4-1销售回款【输入】'!$E$4:$E$123,$E129,'B4-1销售回款【输入】'!$J$4:$J$123,$F129)</f>
        <v>0</v>
      </c>
      <c r="CI129" s="282">
        <f>SUMIFS('B4-1销售回款【输入】'!CL$4:CL$123,'B4-1销售回款【输入】'!$C$4:$C$123,$C129,'B4-1销售回款【输入】'!$D$4:$D$123,$D129,'B4-1销售回款【输入】'!$E$4:$E$123,$E129,'B4-1销售回款【输入】'!$J$4:$J$123,$F129)</f>
        <v>0</v>
      </c>
      <c r="CJ129" s="282">
        <f>SUMIFS('B4-1销售回款【输入】'!CM$4:CM$123,'B4-1销售回款【输入】'!$C$4:$C$123,$C129,'B4-1销售回款【输入】'!$D$4:$D$123,$D129,'B4-1销售回款【输入】'!$E$4:$E$123,$E129,'B4-1销售回款【输入】'!$J$4:$J$123,$F129)</f>
        <v>0</v>
      </c>
      <c r="CK129" s="282">
        <f>SUMIFS('B4-1销售回款【输入】'!CN$4:CN$123,'B4-1销售回款【输入】'!$C$4:$C$123,$C129,'B4-1销售回款【输入】'!$D$4:$D$123,$D129,'B4-1销售回款【输入】'!$E$4:$E$123,$E129,'B4-1销售回款【输入】'!$J$4:$J$123,$F129)</f>
        <v>0</v>
      </c>
      <c r="CL129" s="282">
        <f>SUMIFS('B4-1销售回款【输入】'!CO$4:CO$123,'B4-1销售回款【输入】'!$C$4:$C$123,$C129,'B4-1销售回款【输入】'!$D$4:$D$123,$D129,'B4-1销售回款【输入】'!$E$4:$E$123,$E129,'B4-1销售回款【输入】'!$J$4:$J$123,$F129)</f>
        <v>0</v>
      </c>
      <c r="CM129" s="282">
        <f>SUMIFS('B4-1销售回款【输入】'!CP$4:CP$123,'B4-1销售回款【输入】'!$C$4:$C$123,$C129,'B4-1销售回款【输入】'!$D$4:$D$123,$D129,'B4-1销售回款【输入】'!$E$4:$E$123,$E129,'B4-1销售回款【输入】'!$J$4:$J$123,$F129)</f>
        <v>0</v>
      </c>
      <c r="CN129" s="282">
        <f>SUMIFS('B4-1销售回款【输入】'!CQ$4:CQ$123,'B4-1销售回款【输入】'!$C$4:$C$123,$C129,'B4-1销售回款【输入】'!$D$4:$D$123,$D129,'B4-1销售回款【输入】'!$E$4:$E$123,$E129,'B4-1销售回款【输入】'!$J$4:$J$123,$F129)</f>
        <v>0</v>
      </c>
      <c r="CO129" s="282">
        <f>SUMIFS('B4-1销售回款【输入】'!CR$4:CR$123,'B4-1销售回款【输入】'!$C$4:$C$123,$C129,'B4-1销售回款【输入】'!$D$4:$D$123,$D129,'B4-1销售回款【输入】'!$E$4:$E$123,$E129,'B4-1销售回款【输入】'!$J$4:$J$123,$F129)</f>
        <v>0</v>
      </c>
      <c r="CP129" s="282">
        <f>SUMIFS('B4-1销售回款【输入】'!CS$4:CS$123,'B4-1销售回款【输入】'!$C$4:$C$123,$C129,'B4-1销售回款【输入】'!$D$4:$D$123,$D129,'B4-1销售回款【输入】'!$E$4:$E$123,$E129,'B4-1销售回款【输入】'!$J$4:$J$123,$F129)</f>
        <v>0</v>
      </c>
      <c r="CQ129" s="282">
        <f>SUMIFS('B4-1销售回款【输入】'!CT$4:CT$123,'B4-1销售回款【输入】'!$C$4:$C$123,$C129,'B4-1销售回款【输入】'!$D$4:$D$123,$D129,'B4-1销售回款【输入】'!$E$4:$E$123,$E129,'B4-1销售回款【输入】'!$J$4:$J$123,$F129)</f>
        <v>0</v>
      </c>
      <c r="CR129" s="282">
        <f>SUMIFS('B4-1销售回款【输入】'!CU$4:CU$123,'B4-1销售回款【输入】'!$C$4:$C$123,$C129,'B4-1销售回款【输入】'!$D$4:$D$123,$D129,'B4-1销售回款【输入】'!$E$4:$E$123,$E129,'B4-1销售回款【输入】'!$J$4:$J$123,$F129)</f>
        <v>0</v>
      </c>
      <c r="CS129" s="282">
        <f>SUMIFS('B4-1销售回款【输入】'!CV$4:CV$123,'B4-1销售回款【输入】'!$C$4:$C$123,$C129,'B4-1销售回款【输入】'!$D$4:$D$123,$D129,'B4-1销售回款【输入】'!$E$4:$E$123,$E129,'B4-1销售回款【输入】'!$J$4:$J$123,$F129)</f>
        <v>0</v>
      </c>
      <c r="CT129" s="282">
        <f>SUMIFS('B4-1销售回款【输入】'!CW$4:CW$123,'B4-1销售回款【输入】'!$C$4:$C$123,$C129,'B4-1销售回款【输入】'!$D$4:$D$123,$D129,'B4-1销售回款【输入】'!$E$4:$E$123,$E129,'B4-1销售回款【输入】'!$J$4:$J$123,$F129)</f>
        <v>0</v>
      </c>
      <c r="CU129" s="282">
        <f>SUMIFS('B4-1销售回款【输入】'!CX$4:CX$123,'B4-1销售回款【输入】'!$C$4:$C$123,$C129,'B4-1销售回款【输入】'!$D$4:$D$123,$D129,'B4-1销售回款【输入】'!$E$4:$E$123,$E129,'B4-1销售回款【输入】'!$J$4:$J$123,$F129)</f>
        <v>0</v>
      </c>
      <c r="CV129" s="282">
        <f>SUMIFS('B4-1销售回款【输入】'!CY$4:CY$123,'B4-1销售回款【输入】'!$C$4:$C$123,$C129,'B4-1销售回款【输入】'!$D$4:$D$123,$D129,'B4-1销售回款【输入】'!$E$4:$E$123,$E129,'B4-1销售回款【输入】'!$J$4:$J$123,$F129)</f>
        <v>0</v>
      </c>
      <c r="CW129" s="282">
        <f>SUMIFS('B4-1销售回款【输入】'!CZ$4:CZ$123,'B4-1销售回款【输入】'!$C$4:$C$123,$C129,'B4-1销售回款【输入】'!$D$4:$D$123,$D129,'B4-1销售回款【输入】'!$E$4:$E$123,$E129,'B4-1销售回款【输入】'!$J$4:$J$123,$F129)</f>
        <v>0</v>
      </c>
      <c r="CX129" s="282">
        <f>SUMIFS('B4-1销售回款【输入】'!DA$4:DA$123,'B4-1销售回款【输入】'!$C$4:$C$123,$C129,'B4-1销售回款【输入】'!$D$4:$D$123,$D129,'B4-1销售回款【输入】'!$E$4:$E$123,$E129,'B4-1销售回款【输入】'!$J$4:$J$123,$F129)</f>
        <v>0</v>
      </c>
      <c r="CY129" s="282">
        <f>SUMIFS('B4-1销售回款【输入】'!DB$4:DB$123,'B4-1销售回款【输入】'!$C$4:$C$123,$C129,'B4-1销售回款【输入】'!$D$4:$D$123,$D129,'B4-1销售回款【输入】'!$E$4:$E$123,$E129,'B4-1销售回款【输入】'!$J$4:$J$123,$F129)</f>
        <v>0</v>
      </c>
      <c r="CZ129" s="282">
        <f>SUMIFS('B4-1销售回款【输入】'!DC$4:DC$123,'B4-1销售回款【输入】'!$C$4:$C$123,$C129,'B4-1销售回款【输入】'!$D$4:$D$123,$D129,'B4-1销售回款【输入】'!$E$4:$E$123,$E129,'B4-1销售回款【输入】'!$J$4:$J$123,$F129)</f>
        <v>0</v>
      </c>
      <c r="DA129" s="282">
        <f>SUMIFS('B4-1销售回款【输入】'!DD$4:DD$123,'B4-1销售回款【输入】'!$C$4:$C$123,$C129,'B4-1销售回款【输入】'!$D$4:$D$123,$D129,'B4-1销售回款【输入】'!$E$4:$E$123,$E129,'B4-1销售回款【输入】'!$J$4:$J$123,$F129)</f>
        <v>0</v>
      </c>
      <c r="DB129" s="282">
        <f>SUMIFS('B4-1销售回款【输入】'!DE$4:DE$123,'B4-1销售回款【输入】'!$C$4:$C$123,$C129,'B4-1销售回款【输入】'!$D$4:$D$123,$D129,'B4-1销售回款【输入】'!$E$4:$E$123,$E129,'B4-1销售回款【输入】'!$J$4:$J$123,$F129)</f>
        <v>0</v>
      </c>
      <c r="DC129" s="282">
        <f>SUMIFS('B4-1销售回款【输入】'!DF$4:DF$123,'B4-1销售回款【输入】'!$C$4:$C$123,$C129,'B4-1销售回款【输入】'!$D$4:$D$123,$D129,'B4-1销售回款【输入】'!$E$4:$E$123,$E129,'B4-1销售回款【输入】'!$J$4:$J$123,$F129)</f>
        <v>0</v>
      </c>
      <c r="DD129" s="282">
        <f>SUMIFS('B4-1销售回款【输入】'!DG$4:DG$123,'B4-1销售回款【输入】'!$C$4:$C$123,$C129,'B4-1销售回款【输入】'!$D$4:$D$123,$D129,'B4-1销售回款【输入】'!$E$4:$E$123,$E129,'B4-1销售回款【输入】'!$J$4:$J$123,$F129)</f>
        <v>0</v>
      </c>
      <c r="DE129" s="282">
        <f>SUMIFS('B4-1销售回款【输入】'!DH$4:DH$123,'B4-1销售回款【输入】'!$C$4:$C$123,$C129,'B4-1销售回款【输入】'!$D$4:$D$123,$D129,'B4-1销售回款【输入】'!$E$4:$E$123,$E129,'B4-1销售回款【输入】'!$J$4:$J$123,$F129)</f>
        <v>0</v>
      </c>
      <c r="DF129" s="282">
        <f>SUMIFS('B4-1销售回款【输入】'!DI$4:DI$123,'B4-1销售回款【输入】'!$C$4:$C$123,$C129,'B4-1销售回款【输入】'!$D$4:$D$123,$D129,'B4-1销售回款【输入】'!$E$4:$E$123,$E129,'B4-1销售回款【输入】'!$J$4:$J$123,$F129)</f>
        <v>0</v>
      </c>
      <c r="DG129" s="282">
        <f>SUMIFS('B4-1销售回款【输入】'!DJ$4:DJ$123,'B4-1销售回款【输入】'!$C$4:$C$123,$C129,'B4-1销售回款【输入】'!$D$4:$D$123,$D129,'B4-1销售回款【输入】'!$E$4:$E$123,$E129,'B4-1销售回款【输入】'!$J$4:$J$123,$F129)</f>
        <v>0</v>
      </c>
      <c r="DH129" s="282">
        <f>SUMIFS('B4-1销售回款【输入】'!DK$4:DK$123,'B4-1销售回款【输入】'!$C$4:$C$123,$C129,'B4-1销售回款【输入】'!$D$4:$D$123,$D129,'B4-1销售回款【输入】'!$E$4:$E$123,$E129,'B4-1销售回款【输入】'!$J$4:$J$123,$F129)</f>
        <v>0</v>
      </c>
      <c r="DI129" s="282">
        <f>SUMIFS('B4-1销售回款【输入】'!DL$4:DL$123,'B4-1销售回款【输入】'!$C$4:$C$123,$C129,'B4-1销售回款【输入】'!$D$4:$D$123,$D129,'B4-1销售回款【输入】'!$E$4:$E$123,$E129,'B4-1销售回款【输入】'!$J$4:$J$123,$F129)</f>
        <v>0</v>
      </c>
      <c r="DJ129" s="282">
        <f>SUMIFS('B4-1销售回款【输入】'!DM$4:DM$123,'B4-1销售回款【输入】'!$C$4:$C$123,$C129,'B4-1销售回款【输入】'!$D$4:$D$123,$D129,'B4-1销售回款【输入】'!$E$4:$E$123,$E129,'B4-1销售回款【输入】'!$J$4:$J$123,$F129)</f>
        <v>0</v>
      </c>
      <c r="DK129" s="282">
        <f>SUMIFS('B4-1销售回款【输入】'!DN$4:DN$123,'B4-1销售回款【输入】'!$C$4:$C$123,$C129,'B4-1销售回款【输入】'!$D$4:$D$123,$D129,'B4-1销售回款【输入】'!$E$4:$E$123,$E129,'B4-1销售回款【输入】'!$J$4:$J$123,$F129)</f>
        <v>0</v>
      </c>
      <c r="DL129" s="282">
        <f>SUMIFS('B4-1销售回款【输入】'!DO$4:DO$123,'B4-1销售回款【输入】'!$C$4:$C$123,$C129,'B4-1销售回款【输入】'!$D$4:$D$123,$D129,'B4-1销售回款【输入】'!$E$4:$E$123,$E129,'B4-1销售回款【输入】'!$J$4:$J$123,$F129)</f>
        <v>0</v>
      </c>
      <c r="DM129" s="282">
        <f>SUMIFS('B4-1销售回款【输入】'!DP$4:DP$123,'B4-1销售回款【输入】'!$C$4:$C$123,$C129,'B4-1销售回款【输入】'!$D$4:$D$123,$D129,'B4-1销售回款【输入】'!$E$4:$E$123,$E129,'B4-1销售回款【输入】'!$J$4:$J$123,$F129)</f>
        <v>0</v>
      </c>
      <c r="DN129" s="282">
        <f>SUMIFS('B4-1销售回款【输入】'!DQ$4:DQ$123,'B4-1销售回款【输入】'!$C$4:$C$123,$C129,'B4-1销售回款【输入】'!$D$4:$D$123,$D129,'B4-1销售回款【输入】'!$E$4:$E$123,$E129,'B4-1销售回款【输入】'!$J$4:$J$123,$F129)</f>
        <v>0</v>
      </c>
      <c r="DO129" s="282">
        <f>SUMIFS('B4-1销售回款【输入】'!DR$4:DR$123,'B4-1销售回款【输入】'!$C$4:$C$123,$C129,'B4-1销售回款【输入】'!$D$4:$D$123,$D129,'B4-1销售回款【输入】'!$E$4:$E$123,$E129,'B4-1销售回款【输入】'!$J$4:$J$123,$F129)</f>
        <v>0</v>
      </c>
      <c r="DP129" s="282">
        <f>SUMIFS('B4-1销售回款【输入】'!DS$4:DS$123,'B4-1销售回款【输入】'!$C$4:$C$123,$C129,'B4-1销售回款【输入】'!$D$4:$D$123,$D129,'B4-1销售回款【输入】'!$E$4:$E$123,$E129,'B4-1销售回款【输入】'!$J$4:$J$123,$F129)</f>
        <v>0</v>
      </c>
      <c r="DQ129" s="282">
        <f>SUMIFS('B4-1销售回款【输入】'!DT$4:DT$123,'B4-1销售回款【输入】'!$C$4:$C$123,$C129,'B4-1销售回款【输入】'!$D$4:$D$123,$D129,'B4-1销售回款【输入】'!$E$4:$E$123,$E129,'B4-1销售回款【输入】'!$J$4:$J$123,$F129)</f>
        <v>0</v>
      </c>
      <c r="DR129" s="282">
        <f>SUMIFS('B4-1销售回款【输入】'!DU$4:DU$123,'B4-1销售回款【输入】'!$C$4:$C$123,$C129,'B4-1销售回款【输入】'!$D$4:$D$123,$D129,'B4-1销售回款【输入】'!$E$4:$E$123,$E129,'B4-1销售回款【输入】'!$J$4:$J$123,$F129)</f>
        <v>0</v>
      </c>
      <c r="DS129" s="282">
        <f>SUMIFS('B4-1销售回款【输入】'!DV$4:DV$123,'B4-1销售回款【输入】'!$C$4:$C$123,$C129,'B4-1销售回款【输入】'!$D$4:$D$123,$D129,'B4-1销售回款【输入】'!$E$4:$E$123,$E129,'B4-1销售回款【输入】'!$J$4:$J$123,$F129)</f>
        <v>0</v>
      </c>
      <c r="DT129" s="282">
        <f>SUMIFS('B4-1销售回款【输入】'!DW$4:DW$123,'B4-1销售回款【输入】'!$C$4:$C$123,$C129,'B4-1销售回款【输入】'!$D$4:$D$123,$D129,'B4-1销售回款【输入】'!$E$4:$E$123,$E129,'B4-1销售回款【输入】'!$J$4:$J$123,$F129)</f>
        <v>0</v>
      </c>
      <c r="DU129" s="282">
        <f>SUMIFS('B4-1销售回款【输入】'!DX$4:DX$123,'B4-1销售回款【输入】'!$C$4:$C$123,$C129,'B4-1销售回款【输入】'!$D$4:$D$123,$D129,'B4-1销售回款【输入】'!$E$4:$E$123,$E129,'B4-1销售回款【输入】'!$J$4:$J$123,$F129)</f>
        <v>0</v>
      </c>
      <c r="DV129" s="282">
        <f>SUMIFS('B4-1销售回款【输入】'!DY$4:DY$123,'B4-1销售回款【输入】'!$C$4:$C$123,$C129,'B4-1销售回款【输入】'!$D$4:$D$123,$D129,'B4-1销售回款【输入】'!$E$4:$E$123,$E129,'B4-1销售回款【输入】'!$J$4:$J$123,$F129)</f>
        <v>0</v>
      </c>
      <c r="DW129" s="282">
        <f>SUMIFS('B4-1销售回款【输入】'!DZ$4:DZ$123,'B4-1销售回款【输入】'!$C$4:$C$123,$C129,'B4-1销售回款【输入】'!$D$4:$D$123,$D129,'B4-1销售回款【输入】'!$E$4:$E$123,$E129,'B4-1销售回款【输入】'!$J$4:$J$123,$F129)</f>
        <v>0</v>
      </c>
      <c r="DX129" s="282">
        <f>SUMIFS('B4-1销售回款【输入】'!EA$4:EA$123,'B4-1销售回款【输入】'!$C$4:$C$123,$C129,'B4-1销售回款【输入】'!$D$4:$D$123,$D129,'B4-1销售回款【输入】'!$E$4:$E$123,$E129,'B4-1销售回款【输入】'!$J$4:$J$123,$F129)</f>
        <v>0</v>
      </c>
      <c r="DY129" s="282">
        <f>SUMIFS('B4-1销售回款【输入】'!EB$4:EB$123,'B4-1销售回款【输入】'!$C$4:$C$123,$C129,'B4-1销售回款【输入】'!$D$4:$D$123,$D129,'B4-1销售回款【输入】'!$E$4:$E$123,$E129,'B4-1销售回款【输入】'!$J$4:$J$123,$F129)</f>
        <v>0</v>
      </c>
      <c r="DZ129" s="282">
        <f>SUMIFS('B4-1销售回款【输入】'!EC$4:EC$123,'B4-1销售回款【输入】'!$C$4:$C$123,$C129,'B4-1销售回款【输入】'!$D$4:$D$123,$D129,'B4-1销售回款【输入】'!$E$4:$E$123,$E129,'B4-1销售回款【输入】'!$J$4:$J$123,$F129)</f>
        <v>0</v>
      </c>
      <c r="EA129" s="282">
        <f>SUMIFS('B4-1销售回款【输入】'!ED$4:ED$123,'B4-1销售回款【输入】'!$C$4:$C$123,$C129,'B4-1销售回款【输入】'!$D$4:$D$123,$D129,'B4-1销售回款【输入】'!$E$4:$E$123,$E129,'B4-1销售回款【输入】'!$J$4:$J$123,$F129)</f>
        <v>0</v>
      </c>
      <c r="EB129" s="282">
        <f>SUMIFS('B4-1销售回款【输入】'!EE$4:EE$123,'B4-1销售回款【输入】'!$C$4:$C$123,$C129,'B4-1销售回款【输入】'!$D$4:$D$123,$D129,'B4-1销售回款【输入】'!$E$4:$E$123,$E129,'B4-1销售回款【输入】'!$J$4:$J$123,$F129)</f>
        <v>0</v>
      </c>
      <c r="EC129" s="282">
        <f>SUMIFS('B4-1销售回款【输入】'!EF$4:EF$123,'B4-1销售回款【输入】'!$C$4:$C$123,$C129,'B4-1销售回款【输入】'!$D$4:$D$123,$D129,'B4-1销售回款【输入】'!$E$4:$E$123,$E129,'B4-1销售回款【输入】'!$J$4:$J$123,$F129)</f>
        <v>0</v>
      </c>
      <c r="ED129" s="284">
        <f>SUMIFS('B4-1销售回款【输入】'!EG$4:EG$123,'B4-1销售回款【输入】'!$C$4:$C$123,$C129,'B4-1销售回款【输入】'!$D$4:$D$123,$D129,'B4-1销售回款【输入】'!$E$4:$E$123,$E129,'B4-1销售回款【输入】'!$J$4:$J$123,$F129)</f>
        <v>0</v>
      </c>
    </row>
    <row r="130" spans="2:134" ht="16.05" customHeight="1" x14ac:dyDescent="0.25">
      <c r="B130" s="1043" t="str">
        <f>B129</f>
        <v/>
      </c>
      <c r="C130" s="159" t="str">
        <f t="shared" si="2097"/>
        <v/>
      </c>
      <c r="D130" s="159" t="str">
        <f t="shared" si="1967"/>
        <v/>
      </c>
      <c r="E130" s="159" t="str">
        <f t="shared" si="1967"/>
        <v/>
      </c>
      <c r="F130" s="149" t="s">
        <v>350</v>
      </c>
      <c r="G130" s="171" t="s">
        <v>355</v>
      </c>
      <c r="H130" s="992"/>
      <c r="I130" s="282"/>
      <c r="J130" s="986" t="s">
        <v>391</v>
      </c>
      <c r="K130" s="461"/>
      <c r="L130" s="297">
        <f>IFERROR(SUM($L127:L127)/$J127,0)</f>
        <v>0</v>
      </c>
      <c r="M130" s="291">
        <f>IFERROR(SUM($L127:M127)/$J127,0)</f>
        <v>0</v>
      </c>
      <c r="N130" s="291">
        <f>IFERROR(SUM($L127:N127)/$J127,0)</f>
        <v>0</v>
      </c>
      <c r="O130" s="291">
        <f>IFERROR(SUM($L127:O127)/$J127,0)</f>
        <v>0</v>
      </c>
      <c r="P130" s="291">
        <f>IFERROR(SUM($L127:P127)/$J127,0)</f>
        <v>0</v>
      </c>
      <c r="Q130" s="291">
        <f>IFERROR(SUM($L127:Q127)/$J127,0)</f>
        <v>0</v>
      </c>
      <c r="R130" s="291">
        <f>IFERROR(SUM($L127:R127)/$J127,0)</f>
        <v>0</v>
      </c>
      <c r="S130" s="291">
        <f>IFERROR(SUM($L127:S127)/$J127,0)</f>
        <v>0</v>
      </c>
      <c r="T130" s="291">
        <f>IFERROR(SUM($L127:T127)/$J127,0)</f>
        <v>0</v>
      </c>
      <c r="U130" s="292">
        <f>IFERROR(SUM($L127:U127)/$J127,0)</f>
        <v>0</v>
      </c>
      <c r="V130" s="290">
        <f>IFERROR(SUM($V127:V127)/$J127,0)</f>
        <v>0</v>
      </c>
      <c r="W130" s="291">
        <f>IFERROR(SUM($V127:W127)/$J127,0)</f>
        <v>0</v>
      </c>
      <c r="X130" s="291">
        <f>IFERROR(SUM($V127:X127)/$J127,0)</f>
        <v>0</v>
      </c>
      <c r="Y130" s="291">
        <f>IFERROR(SUM($V127:Y127)/$J127,0)</f>
        <v>0</v>
      </c>
      <c r="Z130" s="291">
        <f>IFERROR(SUM($V127:Z127)/$J127,0)</f>
        <v>0</v>
      </c>
      <c r="AA130" s="291">
        <f>IFERROR(SUM($V127:AA127)/$J127,0)</f>
        <v>0</v>
      </c>
      <c r="AB130" s="291">
        <f>IFERROR(SUM($V127:AB127)/$J127,0)</f>
        <v>0</v>
      </c>
      <c r="AC130" s="291">
        <f>IFERROR(SUM($V127:AC127)/$J127,0)</f>
        <v>0</v>
      </c>
      <c r="AD130" s="291">
        <f>IFERROR(SUM($V127:AD127)/$J127,0)</f>
        <v>0</v>
      </c>
      <c r="AE130" s="291">
        <f>IFERROR(SUM($V127:AE127)/$J127,0)</f>
        <v>0</v>
      </c>
      <c r="AF130" s="291">
        <f>IFERROR(SUM($V127:AF127)/$J127,0)</f>
        <v>0</v>
      </c>
      <c r="AG130" s="291">
        <f>IFERROR(SUM($V127:AG127)/$J127,0)</f>
        <v>0</v>
      </c>
      <c r="AH130" s="291">
        <f>IFERROR(SUM($V127:AH127)/$J127,0)</f>
        <v>0</v>
      </c>
      <c r="AI130" s="291">
        <f>IFERROR(SUM($V127:AI127)/$J127,0)</f>
        <v>0</v>
      </c>
      <c r="AJ130" s="291">
        <f>IFERROR(SUM($V127:AJ127)/$J127,0)</f>
        <v>0</v>
      </c>
      <c r="AK130" s="291">
        <f>IFERROR(SUM($V127:AK127)/$J127,0)</f>
        <v>0</v>
      </c>
      <c r="AL130" s="291">
        <f>IFERROR(SUM($V127:AL127)/$J127,0)</f>
        <v>0</v>
      </c>
      <c r="AM130" s="291">
        <f>IFERROR(SUM($V127:AM127)/$J127,0)</f>
        <v>0</v>
      </c>
      <c r="AN130" s="291">
        <f>IFERROR(SUM($V127:AN127)/$J127,0)</f>
        <v>0</v>
      </c>
      <c r="AO130" s="291">
        <f>IFERROR(SUM($V127:AO127)/$J127,0)</f>
        <v>0</v>
      </c>
      <c r="AP130" s="291">
        <f>IFERROR(SUM($V127:AP127)/$J127,0)</f>
        <v>0</v>
      </c>
      <c r="AQ130" s="291">
        <f>IFERROR(SUM($V127:AQ127)/$J127,0)</f>
        <v>0</v>
      </c>
      <c r="AR130" s="291">
        <f>IFERROR(SUM($V127:AR127)/$J127,0)</f>
        <v>0</v>
      </c>
      <c r="AS130" s="291">
        <f>IFERROR(SUM($V127:AS127)/$J127,0)</f>
        <v>0</v>
      </c>
      <c r="AT130" s="291">
        <f>IFERROR(SUM($V127:AT127)/$J127,0)</f>
        <v>0</v>
      </c>
      <c r="AU130" s="291">
        <f>IFERROR(SUM($V127:AU127)/$J127,0)</f>
        <v>0</v>
      </c>
      <c r="AV130" s="291">
        <f>IFERROR(SUM($V127:AV127)/$J127,0)</f>
        <v>0</v>
      </c>
      <c r="AW130" s="291">
        <f>IFERROR(SUM($V127:AW127)/$J127,0)</f>
        <v>0</v>
      </c>
      <c r="AX130" s="291">
        <f>IFERROR(SUM($V127:AX127)/$J127,0)</f>
        <v>0</v>
      </c>
      <c r="AY130" s="291">
        <f>IFERROR(SUM($V127:AY127)/$J127,0)</f>
        <v>0</v>
      </c>
      <c r="AZ130" s="291">
        <f>IFERROR(SUM($V127:AZ127)/$J127,0)</f>
        <v>0</v>
      </c>
      <c r="BA130" s="291">
        <f>IFERROR(SUM($V127:BA127)/$J127,0)</f>
        <v>0</v>
      </c>
      <c r="BB130" s="291">
        <f>IFERROR(SUM($V127:BB127)/$J127,0)</f>
        <v>0</v>
      </c>
      <c r="BC130" s="291">
        <f>IFERROR(SUM($V127:BC127)/$J127,0)</f>
        <v>0</v>
      </c>
      <c r="BD130" s="291">
        <f>IFERROR(SUM($V127:BD127)/$J127,0)</f>
        <v>0</v>
      </c>
      <c r="BE130" s="291">
        <f>IFERROR(SUM($V127:BE127)/$J127,0)</f>
        <v>0</v>
      </c>
      <c r="BF130" s="291">
        <f>IFERROR(SUM($V127:BF127)/$J127,0)</f>
        <v>0</v>
      </c>
      <c r="BG130" s="291">
        <f>IFERROR(SUM($V127:BG127)/$J127,0)</f>
        <v>0</v>
      </c>
      <c r="BH130" s="291">
        <f>IFERROR(SUM($V127:BH127)/$J127,0)</f>
        <v>0</v>
      </c>
      <c r="BI130" s="291">
        <f>IFERROR(SUM($V127:BI127)/$J127,0)</f>
        <v>0</v>
      </c>
      <c r="BJ130" s="291">
        <f>IFERROR(SUM($V127:BJ127)/$J127,0)</f>
        <v>0</v>
      </c>
      <c r="BK130" s="291">
        <f>IFERROR(SUM($V127:BK127)/$J127,0)</f>
        <v>0</v>
      </c>
      <c r="BL130" s="291">
        <f>IFERROR(SUM($V127:BL127)/$J127,0)</f>
        <v>0</v>
      </c>
      <c r="BM130" s="291">
        <f>IFERROR(SUM($V127:BM127)/$J127,0)</f>
        <v>0</v>
      </c>
      <c r="BN130" s="291">
        <f>IFERROR(SUM($V127:BN127)/$J127,0)</f>
        <v>0</v>
      </c>
      <c r="BO130" s="291">
        <f>IFERROR(SUM($V127:BO127)/$J127,0)</f>
        <v>0</v>
      </c>
      <c r="BP130" s="291">
        <f>IFERROR(SUM($V127:BP127)/$J127,0)</f>
        <v>0</v>
      </c>
      <c r="BQ130" s="291">
        <f>IFERROR(SUM($V127:BQ127)/$J127,0)</f>
        <v>0</v>
      </c>
      <c r="BR130" s="291">
        <f>IFERROR(SUM($V127:BR127)/$J127,0)</f>
        <v>0</v>
      </c>
      <c r="BS130" s="291">
        <f>IFERROR(SUM($V127:BS127)/$J127,0)</f>
        <v>0</v>
      </c>
      <c r="BT130" s="291">
        <f>IFERROR(SUM($V127:BT127)/$J127,0)</f>
        <v>0</v>
      </c>
      <c r="BU130" s="291">
        <f>IFERROR(SUM($V127:BU127)/$J127,0)</f>
        <v>0</v>
      </c>
      <c r="BV130" s="291">
        <f>IFERROR(SUM($V127:BV127)/$J127,0)</f>
        <v>0</v>
      </c>
      <c r="BW130" s="291">
        <f>IFERROR(SUM($V127:BW127)/$J127,0)</f>
        <v>0</v>
      </c>
      <c r="BX130" s="291">
        <f>IFERROR(SUM($V127:BX127)/$J127,0)</f>
        <v>0</v>
      </c>
      <c r="BY130" s="291">
        <f>IFERROR(SUM($V127:BY127)/$J127,0)</f>
        <v>0</v>
      </c>
      <c r="BZ130" s="291">
        <f>IFERROR(SUM($V127:BZ127)/$J127,0)</f>
        <v>0</v>
      </c>
      <c r="CA130" s="291">
        <f>IFERROR(SUM($V127:CA127)/$J127,0)</f>
        <v>0</v>
      </c>
      <c r="CB130" s="291">
        <f>IFERROR(SUM($V127:CB127)/$J127,0)</f>
        <v>0</v>
      </c>
      <c r="CC130" s="291">
        <f>IFERROR(SUM($V127:CC127)/$J127,0)</f>
        <v>0</v>
      </c>
      <c r="CD130" s="291">
        <f>IFERROR(SUM($V127:CD127)/$J127,0)</f>
        <v>0</v>
      </c>
      <c r="CE130" s="291">
        <f>IFERROR(SUM($V127:CE127)/$J127,0)</f>
        <v>0</v>
      </c>
      <c r="CF130" s="291">
        <f>IFERROR(SUM($V127:CF127)/$J127,0)</f>
        <v>0</v>
      </c>
      <c r="CG130" s="291">
        <f>IFERROR(SUM($V127:CG127)/$J127,0)</f>
        <v>0</v>
      </c>
      <c r="CH130" s="291">
        <f>IFERROR(SUM($V127:CH127)/$J127,0)</f>
        <v>0</v>
      </c>
      <c r="CI130" s="291">
        <f>IFERROR(SUM($V127:CI127)/$J127,0)</f>
        <v>0</v>
      </c>
      <c r="CJ130" s="291">
        <f>IFERROR(SUM($V127:CJ127)/$J127,0)</f>
        <v>0</v>
      </c>
      <c r="CK130" s="291">
        <f>IFERROR(SUM($V127:CK127)/$J127,0)</f>
        <v>0</v>
      </c>
      <c r="CL130" s="291">
        <f>IFERROR(SUM($V127:CL127)/$J127,0)</f>
        <v>0</v>
      </c>
      <c r="CM130" s="291">
        <f>IFERROR(SUM($V127:CM127)/$J127,0)</f>
        <v>0</v>
      </c>
      <c r="CN130" s="291">
        <f>IFERROR(SUM($V127:CN127)/$J127,0)</f>
        <v>0</v>
      </c>
      <c r="CO130" s="291">
        <f>IFERROR(SUM($V127:CO127)/$J127,0)</f>
        <v>0</v>
      </c>
      <c r="CP130" s="291">
        <f>IFERROR(SUM($V127:CP127)/$J127,0)</f>
        <v>0</v>
      </c>
      <c r="CQ130" s="291">
        <f>IFERROR(SUM($V127:CQ127)/$J127,0)</f>
        <v>0</v>
      </c>
      <c r="CR130" s="291">
        <f>IFERROR(SUM($V127:CR127)/$J127,0)</f>
        <v>0</v>
      </c>
      <c r="CS130" s="291">
        <f>IFERROR(SUM($V127:CS127)/$J127,0)</f>
        <v>0</v>
      </c>
      <c r="CT130" s="291">
        <f>IFERROR(SUM($V127:CT127)/$J127,0)</f>
        <v>0</v>
      </c>
      <c r="CU130" s="291">
        <f>IFERROR(SUM($V127:CU127)/$J127,0)</f>
        <v>0</v>
      </c>
      <c r="CV130" s="291">
        <f>IFERROR(SUM($V127:CV127)/$J127,0)</f>
        <v>0</v>
      </c>
      <c r="CW130" s="291">
        <f>IFERROR(SUM($V127:CW127)/$J127,0)</f>
        <v>0</v>
      </c>
      <c r="CX130" s="291">
        <f>IFERROR(SUM($V127:CX127)/$J127,0)</f>
        <v>0</v>
      </c>
      <c r="CY130" s="291">
        <f>IFERROR(SUM($V127:CY127)/$J127,0)</f>
        <v>0</v>
      </c>
      <c r="CZ130" s="291">
        <f>IFERROR(SUM($V127:CZ127)/$J127,0)</f>
        <v>0</v>
      </c>
      <c r="DA130" s="291">
        <f>IFERROR(SUM($V127:DA127)/$J127,0)</f>
        <v>0</v>
      </c>
      <c r="DB130" s="291">
        <f>IFERROR(SUM($V127:DB127)/$J127,0)</f>
        <v>0</v>
      </c>
      <c r="DC130" s="291">
        <f>IFERROR(SUM($V127:DC127)/$J127,0)</f>
        <v>0</v>
      </c>
      <c r="DD130" s="291">
        <f>IFERROR(SUM($V127:DD127)/$J127,0)</f>
        <v>0</v>
      </c>
      <c r="DE130" s="291">
        <f>IFERROR(SUM($V127:DE127)/$J127,0)</f>
        <v>0</v>
      </c>
      <c r="DF130" s="291">
        <f>IFERROR(SUM($V127:DF127)/$J127,0)</f>
        <v>0</v>
      </c>
      <c r="DG130" s="291">
        <f>IFERROR(SUM($V127:DG127)/$J127,0)</f>
        <v>0</v>
      </c>
      <c r="DH130" s="291">
        <f>IFERROR(SUM($V127:DH127)/$J127,0)</f>
        <v>0</v>
      </c>
      <c r="DI130" s="291">
        <f>IFERROR(SUM($V127:DI127)/$J127,0)</f>
        <v>0</v>
      </c>
      <c r="DJ130" s="291">
        <f>IFERROR(SUM($V127:DJ127)/$J127,0)</f>
        <v>0</v>
      </c>
      <c r="DK130" s="291">
        <f>IFERROR(SUM($V127:DK127)/$J127,0)</f>
        <v>0</v>
      </c>
      <c r="DL130" s="291">
        <f>IFERROR(SUM($V127:DL127)/$J127,0)</f>
        <v>0</v>
      </c>
      <c r="DM130" s="291">
        <f>IFERROR(SUM($V127:DM127)/$J127,0)</f>
        <v>0</v>
      </c>
      <c r="DN130" s="291">
        <f>IFERROR(SUM($V127:DN127)/$J127,0)</f>
        <v>0</v>
      </c>
      <c r="DO130" s="291">
        <f>IFERROR(SUM($V127:DO127)/$J127,0)</f>
        <v>0</v>
      </c>
      <c r="DP130" s="291">
        <f>IFERROR(SUM($V127:DP127)/$J127,0)</f>
        <v>0</v>
      </c>
      <c r="DQ130" s="291">
        <f>IFERROR(SUM($V127:DQ127)/$J127,0)</f>
        <v>0</v>
      </c>
      <c r="DR130" s="291">
        <f>IFERROR(SUM($V127:DR127)/$J127,0)</f>
        <v>0</v>
      </c>
      <c r="DS130" s="291">
        <f>IFERROR(SUM($V127:DS127)/$J127,0)</f>
        <v>0</v>
      </c>
      <c r="DT130" s="291">
        <f>IFERROR(SUM($V127:DT127)/$J127,0)</f>
        <v>0</v>
      </c>
      <c r="DU130" s="291">
        <f>IFERROR(SUM($V127:DU127)/$J127,0)</f>
        <v>0</v>
      </c>
      <c r="DV130" s="291">
        <f>IFERROR(SUM($V127:DV127)/$J127,0)</f>
        <v>0</v>
      </c>
      <c r="DW130" s="291">
        <f>IFERROR(SUM($V127:DW127)/$J127,0)</f>
        <v>0</v>
      </c>
      <c r="DX130" s="291">
        <f>IFERROR(SUM($V127:DX127)/$J127,0)</f>
        <v>0</v>
      </c>
      <c r="DY130" s="291">
        <f>IFERROR(SUM($V127:DY127)/$J127,0)</f>
        <v>0</v>
      </c>
      <c r="DZ130" s="291">
        <f>IFERROR(SUM($V127:DZ127)/$J127,0)</f>
        <v>0</v>
      </c>
      <c r="EA130" s="291">
        <f>IFERROR(SUM($V127:EA127)/$J127,0)</f>
        <v>0</v>
      </c>
      <c r="EB130" s="291">
        <f>IFERROR(SUM($V127:EB127)/$J127,0)</f>
        <v>0</v>
      </c>
      <c r="EC130" s="291">
        <f>IFERROR(SUM($V127:EC127)/$J127,0)</f>
        <v>0</v>
      </c>
      <c r="ED130" s="292">
        <f>IFERROR(SUM($V127:ED127)/$J127,0)</f>
        <v>0</v>
      </c>
    </row>
    <row r="131" spans="2:134" ht="16.05" customHeight="1" thickBot="1" x14ac:dyDescent="0.3">
      <c r="B131" s="1044" t="str">
        <f>B130</f>
        <v/>
      </c>
      <c r="C131" s="289" t="str">
        <f t="shared" si="2097"/>
        <v/>
      </c>
      <c r="D131" s="289" t="str">
        <f t="shared" si="1967"/>
        <v/>
      </c>
      <c r="E131" s="289" t="str">
        <f t="shared" si="1967"/>
        <v/>
      </c>
      <c r="F131" s="240" t="s">
        <v>351</v>
      </c>
      <c r="G131" s="254" t="s">
        <v>355</v>
      </c>
      <c r="H131" s="993"/>
      <c r="I131" s="286"/>
      <c r="J131" s="989" t="s">
        <v>391</v>
      </c>
      <c r="K131" s="464"/>
      <c r="L131" s="298">
        <f>IFERROR(SUM($L129:L129)/SUM($L127:L127),0)</f>
        <v>0</v>
      </c>
      <c r="M131" s="294">
        <f>IFERROR(SUM($L129:M129)/SUM($L127:M127),0)</f>
        <v>0</v>
      </c>
      <c r="N131" s="294">
        <f>IFERROR(SUM($L129:N129)/SUM($L127:N127),0)</f>
        <v>0</v>
      </c>
      <c r="O131" s="294">
        <f>IFERROR(SUM($L129:O129)/SUM($L127:O127),0)</f>
        <v>0</v>
      </c>
      <c r="P131" s="294">
        <f>IFERROR(SUM($L129:P129)/SUM($L127:P127),0)</f>
        <v>0</v>
      </c>
      <c r="Q131" s="294">
        <f>IFERROR(SUM($L129:Q129)/SUM($L127:Q127),0)</f>
        <v>0</v>
      </c>
      <c r="R131" s="294">
        <f>IFERROR(SUM($L129:R129)/SUM($L127:R127),0)</f>
        <v>0</v>
      </c>
      <c r="S131" s="294">
        <f>IFERROR(SUM($L129:S129)/SUM($L127:S127),0)</f>
        <v>0</v>
      </c>
      <c r="T131" s="294">
        <f>IFERROR(SUM($L129:T129)/SUM($L127:T127),0)</f>
        <v>0</v>
      </c>
      <c r="U131" s="295">
        <f>IFERROR(SUM($L129:U129)/SUM($L127:U127),0)</f>
        <v>0</v>
      </c>
      <c r="V131" s="293">
        <f>IFERROR(SUM($V129:V129)/SUM($V127:V127),0)</f>
        <v>0</v>
      </c>
      <c r="W131" s="294">
        <f>IFERROR(SUM($V129:W129)/SUM($V127:W127),0)</f>
        <v>0</v>
      </c>
      <c r="X131" s="294">
        <f>IFERROR(SUM($V129:X129)/SUM($V127:X127),0)</f>
        <v>0</v>
      </c>
      <c r="Y131" s="294">
        <f>IFERROR(SUM($V129:Y129)/SUM($V127:Y127),0)</f>
        <v>0</v>
      </c>
      <c r="Z131" s="294">
        <f>IFERROR(SUM($V129:Z129)/SUM($V127:Z127),0)</f>
        <v>0</v>
      </c>
      <c r="AA131" s="294">
        <f>IFERROR(SUM($V129:AA129)/SUM($V127:AA127),0)</f>
        <v>0</v>
      </c>
      <c r="AB131" s="294">
        <f>IFERROR(SUM($V129:AB129)/SUM($V127:AB127),0)</f>
        <v>0</v>
      </c>
      <c r="AC131" s="294">
        <f>IFERROR(SUM($V129:AC129)/SUM($V127:AC127),0)</f>
        <v>0</v>
      </c>
      <c r="AD131" s="294">
        <f>IFERROR(SUM($V129:AD129)/SUM($V127:AD127),0)</f>
        <v>0</v>
      </c>
      <c r="AE131" s="294">
        <f>IFERROR(SUM($V129:AE129)/SUM($V127:AE127),0)</f>
        <v>0</v>
      </c>
      <c r="AF131" s="294">
        <f>IFERROR(SUM($V129:AF129)/SUM($V127:AF127),0)</f>
        <v>0</v>
      </c>
      <c r="AG131" s="294">
        <f>IFERROR(SUM($V129:AG129)/SUM($V127:AG127),0)</f>
        <v>0</v>
      </c>
      <c r="AH131" s="294">
        <f>IFERROR(SUM($V129:AH129)/SUM($V127:AH127),0)</f>
        <v>0</v>
      </c>
      <c r="AI131" s="294">
        <f>IFERROR(SUM($V129:AI129)/SUM($V127:AI127),0)</f>
        <v>0</v>
      </c>
      <c r="AJ131" s="294">
        <f>IFERROR(SUM($V129:AJ129)/SUM($V127:AJ127),0)</f>
        <v>0</v>
      </c>
      <c r="AK131" s="294">
        <f>IFERROR(SUM($V129:AK129)/SUM($V127:AK127),0)</f>
        <v>0</v>
      </c>
      <c r="AL131" s="294">
        <f>IFERROR(SUM($V129:AL129)/SUM($V127:AL127),0)</f>
        <v>0</v>
      </c>
      <c r="AM131" s="294">
        <f>IFERROR(SUM($V129:AM129)/SUM($V127:AM127),0)</f>
        <v>0</v>
      </c>
      <c r="AN131" s="294">
        <f>IFERROR(SUM($V129:AN129)/SUM($V127:AN127),0)</f>
        <v>0</v>
      </c>
      <c r="AO131" s="294">
        <f>IFERROR(SUM($V129:AO129)/SUM($V127:AO127),0)</f>
        <v>0</v>
      </c>
      <c r="AP131" s="294">
        <f>IFERROR(SUM($V129:AP129)/SUM($V127:AP127),0)</f>
        <v>0</v>
      </c>
      <c r="AQ131" s="294">
        <f>IFERROR(SUM($V129:AQ129)/SUM($V127:AQ127),0)</f>
        <v>0</v>
      </c>
      <c r="AR131" s="294">
        <f>IFERROR(SUM($V129:AR129)/SUM($V127:AR127),0)</f>
        <v>0</v>
      </c>
      <c r="AS131" s="294">
        <f>IFERROR(SUM($V129:AS129)/SUM($V127:AS127),0)</f>
        <v>0</v>
      </c>
      <c r="AT131" s="294">
        <f>IFERROR(SUM($V129:AT129)/SUM($V127:AT127),0)</f>
        <v>0</v>
      </c>
      <c r="AU131" s="294">
        <f>IFERROR(SUM($V129:AU129)/SUM($V127:AU127),0)</f>
        <v>0</v>
      </c>
      <c r="AV131" s="294">
        <f>IFERROR(SUM($V129:AV129)/SUM($V127:AV127),0)</f>
        <v>0</v>
      </c>
      <c r="AW131" s="294">
        <f>IFERROR(SUM($V129:AW129)/SUM($V127:AW127),0)</f>
        <v>0</v>
      </c>
      <c r="AX131" s="294">
        <f>IFERROR(SUM($V129:AX129)/SUM($V127:AX127),0)</f>
        <v>0</v>
      </c>
      <c r="AY131" s="294">
        <f>IFERROR(SUM($V129:AY129)/SUM($V127:AY127),0)</f>
        <v>0</v>
      </c>
      <c r="AZ131" s="294">
        <f>IFERROR(SUM($V129:AZ129)/SUM($V127:AZ127),0)</f>
        <v>0</v>
      </c>
      <c r="BA131" s="294">
        <f>IFERROR(SUM($V129:BA129)/SUM($V127:BA127),0)</f>
        <v>0</v>
      </c>
      <c r="BB131" s="294">
        <f>IFERROR(SUM($V129:BB129)/SUM($V127:BB127),0)</f>
        <v>0</v>
      </c>
      <c r="BC131" s="294">
        <f>IFERROR(SUM($V129:BC129)/SUM($V127:BC127),0)</f>
        <v>0</v>
      </c>
      <c r="BD131" s="294">
        <f>IFERROR(SUM($V129:BD129)/SUM($V127:BD127),0)</f>
        <v>0</v>
      </c>
      <c r="BE131" s="294">
        <f>IFERROR(SUM($V129:BE129)/SUM($V127:BE127),0)</f>
        <v>0</v>
      </c>
      <c r="BF131" s="294">
        <f>IFERROR(SUM($V129:BF129)/SUM($V127:BF127),0)</f>
        <v>0</v>
      </c>
      <c r="BG131" s="294">
        <f>IFERROR(SUM($V129:BG129)/SUM($V127:BG127),0)</f>
        <v>0</v>
      </c>
      <c r="BH131" s="294">
        <f>IFERROR(SUM($V129:BH129)/SUM($V127:BH127),0)</f>
        <v>0</v>
      </c>
      <c r="BI131" s="294">
        <f>IFERROR(SUM($V129:BI129)/SUM($V127:BI127),0)</f>
        <v>0</v>
      </c>
      <c r="BJ131" s="294">
        <f>IFERROR(SUM($V129:BJ129)/SUM($V127:BJ127),0)</f>
        <v>0</v>
      </c>
      <c r="BK131" s="294">
        <f>IFERROR(SUM($V129:BK129)/SUM($V127:BK127),0)</f>
        <v>0</v>
      </c>
      <c r="BL131" s="294">
        <f>IFERROR(SUM($V129:BL129)/SUM($V127:BL127),0)</f>
        <v>0</v>
      </c>
      <c r="BM131" s="294">
        <f>IFERROR(SUM($V129:BM129)/SUM($V127:BM127),0)</f>
        <v>0</v>
      </c>
      <c r="BN131" s="294">
        <f>IFERROR(SUM($V129:BN129)/SUM($V127:BN127),0)</f>
        <v>0</v>
      </c>
      <c r="BO131" s="294">
        <f>IFERROR(SUM($V129:BO129)/SUM($V127:BO127),0)</f>
        <v>0</v>
      </c>
      <c r="BP131" s="294">
        <f>IFERROR(SUM($V129:BP129)/SUM($V127:BP127),0)</f>
        <v>0</v>
      </c>
      <c r="BQ131" s="294">
        <f>IFERROR(SUM($V129:BQ129)/SUM($V127:BQ127),0)</f>
        <v>0</v>
      </c>
      <c r="BR131" s="294">
        <f>IFERROR(SUM($V129:BR129)/SUM($V127:BR127),0)</f>
        <v>0</v>
      </c>
      <c r="BS131" s="294">
        <f>IFERROR(SUM($V129:BS129)/SUM($V127:BS127),0)</f>
        <v>0</v>
      </c>
      <c r="BT131" s="294">
        <f>IFERROR(SUM($V129:BT129)/SUM($V127:BT127),0)</f>
        <v>0</v>
      </c>
      <c r="BU131" s="294">
        <f>IFERROR(SUM($V129:BU129)/SUM($V127:BU127),0)</f>
        <v>0</v>
      </c>
      <c r="BV131" s="294">
        <f>IFERROR(SUM($V129:BV129)/SUM($V127:BV127),0)</f>
        <v>0</v>
      </c>
      <c r="BW131" s="294">
        <f>IFERROR(SUM($V129:BW129)/SUM($V127:BW127),0)</f>
        <v>0</v>
      </c>
      <c r="BX131" s="294">
        <f>IFERROR(SUM($V129:BX129)/SUM($V127:BX127),0)</f>
        <v>0</v>
      </c>
      <c r="BY131" s="294">
        <f>IFERROR(SUM($V129:BY129)/SUM($V127:BY127),0)</f>
        <v>0</v>
      </c>
      <c r="BZ131" s="294">
        <f>IFERROR(SUM($V129:BZ129)/SUM($V127:BZ127),0)</f>
        <v>0</v>
      </c>
      <c r="CA131" s="294">
        <f>IFERROR(SUM($V129:CA129)/SUM($V127:CA127),0)</f>
        <v>0</v>
      </c>
      <c r="CB131" s="294">
        <f>IFERROR(SUM($V129:CB129)/SUM($V127:CB127),0)</f>
        <v>0</v>
      </c>
      <c r="CC131" s="294">
        <f>IFERROR(SUM($V129:CC129)/SUM($V127:CC127),0)</f>
        <v>0</v>
      </c>
      <c r="CD131" s="294">
        <f>IFERROR(SUM($V129:CD129)/SUM($V127:CD127),0)</f>
        <v>0</v>
      </c>
      <c r="CE131" s="294">
        <f>IFERROR(SUM($V129:CE129)/SUM($V127:CE127),0)</f>
        <v>0</v>
      </c>
      <c r="CF131" s="294">
        <f>IFERROR(SUM($V129:CF129)/SUM($V127:CF127),0)</f>
        <v>0</v>
      </c>
      <c r="CG131" s="294">
        <f>IFERROR(SUM($V129:CG129)/SUM($V127:CG127),0)</f>
        <v>0</v>
      </c>
      <c r="CH131" s="294">
        <f>IFERROR(SUM($V129:CH129)/SUM($V127:CH127),0)</f>
        <v>0</v>
      </c>
      <c r="CI131" s="294">
        <f>IFERROR(SUM($V129:CI129)/SUM($V127:CI127),0)</f>
        <v>0</v>
      </c>
      <c r="CJ131" s="294">
        <f>IFERROR(SUM($V129:CJ129)/SUM($V127:CJ127),0)</f>
        <v>0</v>
      </c>
      <c r="CK131" s="294">
        <f>IFERROR(SUM($V129:CK129)/SUM($V127:CK127),0)</f>
        <v>0</v>
      </c>
      <c r="CL131" s="294">
        <f>IFERROR(SUM($V129:CL129)/SUM($V127:CL127),0)</f>
        <v>0</v>
      </c>
      <c r="CM131" s="294">
        <f>IFERROR(SUM($V129:CM129)/SUM($V127:CM127),0)</f>
        <v>0</v>
      </c>
      <c r="CN131" s="294">
        <f>IFERROR(SUM($V129:CN129)/SUM($V127:CN127),0)</f>
        <v>0</v>
      </c>
      <c r="CO131" s="294">
        <f>IFERROR(SUM($V129:CO129)/SUM($V127:CO127),0)</f>
        <v>0</v>
      </c>
      <c r="CP131" s="294">
        <f>IFERROR(SUM($V129:CP129)/SUM($V127:CP127),0)</f>
        <v>0</v>
      </c>
      <c r="CQ131" s="294">
        <f>IFERROR(SUM($V129:CQ129)/SUM($V127:CQ127),0)</f>
        <v>0</v>
      </c>
      <c r="CR131" s="294">
        <f>IFERROR(SUM($V129:CR129)/SUM($V127:CR127),0)</f>
        <v>0</v>
      </c>
      <c r="CS131" s="294">
        <f>IFERROR(SUM($V129:CS129)/SUM($V127:CS127),0)</f>
        <v>0</v>
      </c>
      <c r="CT131" s="294">
        <f>IFERROR(SUM($V129:CT129)/SUM($V127:CT127),0)</f>
        <v>0</v>
      </c>
      <c r="CU131" s="294">
        <f>IFERROR(SUM($V129:CU129)/SUM($V127:CU127),0)</f>
        <v>0</v>
      </c>
      <c r="CV131" s="294">
        <f>IFERROR(SUM($V129:CV129)/SUM($V127:CV127),0)</f>
        <v>0</v>
      </c>
      <c r="CW131" s="294">
        <f>IFERROR(SUM($V129:CW129)/SUM($V127:CW127),0)</f>
        <v>0</v>
      </c>
      <c r="CX131" s="294">
        <f>IFERROR(SUM($V129:CX129)/SUM($V127:CX127),0)</f>
        <v>0</v>
      </c>
      <c r="CY131" s="294">
        <f>IFERROR(SUM($V129:CY129)/SUM($V127:CY127),0)</f>
        <v>0</v>
      </c>
      <c r="CZ131" s="294">
        <f>IFERROR(SUM($V129:CZ129)/SUM($V127:CZ127),0)</f>
        <v>0</v>
      </c>
      <c r="DA131" s="294">
        <f>IFERROR(SUM($V129:DA129)/SUM($V127:DA127),0)</f>
        <v>0</v>
      </c>
      <c r="DB131" s="294">
        <f>IFERROR(SUM($V129:DB129)/SUM($V127:DB127),0)</f>
        <v>0</v>
      </c>
      <c r="DC131" s="294">
        <f>IFERROR(SUM($V129:DC129)/SUM($V127:DC127),0)</f>
        <v>0</v>
      </c>
      <c r="DD131" s="294">
        <f>IFERROR(SUM($V129:DD129)/SUM($V127:DD127),0)</f>
        <v>0</v>
      </c>
      <c r="DE131" s="294">
        <f>IFERROR(SUM($V129:DE129)/SUM($V127:DE127),0)</f>
        <v>0</v>
      </c>
      <c r="DF131" s="294">
        <f>IFERROR(SUM($V129:DF129)/SUM($V127:DF127),0)</f>
        <v>0</v>
      </c>
      <c r="DG131" s="294">
        <f>IFERROR(SUM($V129:DG129)/SUM($V127:DG127),0)</f>
        <v>0</v>
      </c>
      <c r="DH131" s="294">
        <f>IFERROR(SUM($V129:DH129)/SUM($V127:DH127),0)</f>
        <v>0</v>
      </c>
      <c r="DI131" s="294">
        <f>IFERROR(SUM($V129:DI129)/SUM($V127:DI127),0)</f>
        <v>0</v>
      </c>
      <c r="DJ131" s="294">
        <f>IFERROR(SUM($V129:DJ129)/SUM($V127:DJ127),0)</f>
        <v>0</v>
      </c>
      <c r="DK131" s="294">
        <f>IFERROR(SUM($V129:DK129)/SUM($V127:DK127),0)</f>
        <v>0</v>
      </c>
      <c r="DL131" s="294">
        <f>IFERROR(SUM($V129:DL129)/SUM($V127:DL127),0)</f>
        <v>0</v>
      </c>
      <c r="DM131" s="294">
        <f>IFERROR(SUM($V129:DM129)/SUM($V127:DM127),0)</f>
        <v>0</v>
      </c>
      <c r="DN131" s="294">
        <f>IFERROR(SUM($V129:DN129)/SUM($V127:DN127),0)</f>
        <v>0</v>
      </c>
      <c r="DO131" s="294">
        <f>IFERROR(SUM($V129:DO129)/SUM($V127:DO127),0)</f>
        <v>0</v>
      </c>
      <c r="DP131" s="294">
        <f>IFERROR(SUM($V129:DP129)/SUM($V127:DP127),0)</f>
        <v>0</v>
      </c>
      <c r="DQ131" s="294">
        <f>IFERROR(SUM($V129:DQ129)/SUM($V127:DQ127),0)</f>
        <v>0</v>
      </c>
      <c r="DR131" s="294">
        <f>IFERROR(SUM($V129:DR129)/SUM($V127:DR127),0)</f>
        <v>0</v>
      </c>
      <c r="DS131" s="294">
        <f>IFERROR(SUM($V129:DS129)/SUM($V127:DS127),0)</f>
        <v>0</v>
      </c>
      <c r="DT131" s="294">
        <f>IFERROR(SUM($V129:DT129)/SUM($V127:DT127),0)</f>
        <v>0</v>
      </c>
      <c r="DU131" s="294">
        <f>IFERROR(SUM($V129:DU129)/SUM($V127:DU127),0)</f>
        <v>0</v>
      </c>
      <c r="DV131" s="294">
        <f>IFERROR(SUM($V129:DV129)/SUM($V127:DV127),0)</f>
        <v>0</v>
      </c>
      <c r="DW131" s="294">
        <f>IFERROR(SUM($V129:DW129)/SUM($V127:DW127),0)</f>
        <v>0</v>
      </c>
      <c r="DX131" s="294">
        <f>IFERROR(SUM($V129:DX129)/SUM($V127:DX127),0)</f>
        <v>0</v>
      </c>
      <c r="DY131" s="294">
        <f>IFERROR(SUM($V129:DY129)/SUM($V127:DY127),0)</f>
        <v>0</v>
      </c>
      <c r="DZ131" s="294">
        <f>IFERROR(SUM($V129:DZ129)/SUM($V127:DZ127),0)</f>
        <v>0</v>
      </c>
      <c r="EA131" s="294">
        <f>IFERROR(SUM($V129:EA129)/SUM($V127:EA127),0)</f>
        <v>0</v>
      </c>
      <c r="EB131" s="294">
        <f>IFERROR(SUM($V129:EB129)/SUM($V127:EB127),0)</f>
        <v>0</v>
      </c>
      <c r="EC131" s="294">
        <f>IFERROR(SUM($V129:EC129)/SUM($V127:EC127),0)</f>
        <v>0</v>
      </c>
      <c r="ED131" s="295">
        <f>IFERROR(SUM($V129:ED129)/SUM($V127:ED127),0)</f>
        <v>0</v>
      </c>
    </row>
    <row r="132" spans="2:134" ht="16.05" customHeight="1" x14ac:dyDescent="0.25">
      <c r="B132" s="1042" t="str">
        <f>'B2-规划信息'!AM30</f>
        <v/>
      </c>
      <c r="C132" s="288" t="str">
        <f>IF($B132="","",$B$115)</f>
        <v/>
      </c>
      <c r="D132" s="288" t="str">
        <f>IF($B132="","",VLOOKUP($B132,'B2-规划信息'!$W$28:$Y$47,2,0))</f>
        <v/>
      </c>
      <c r="E132" s="288" t="str">
        <f>IF($B132="","",VLOOKUP($B132,'B2-规划信息'!$W$28:$Y$47,3,0))</f>
        <v/>
      </c>
      <c r="F132" s="239" t="str">
        <f>"签约"&amp;IF(D132="车位","个数","面积")</f>
        <v>签约面积</v>
      </c>
      <c r="G132" s="253" t="s">
        <v>352</v>
      </c>
      <c r="H132" s="991">
        <f>SUMIFS('B4-1销售回款【输入】'!L$4:L$123,'B4-1销售回款【输入】'!$C$4:$C$123,$C132,'B4-1销售回款【输入】'!$D$4:$D$123,$D132,'B4-1销售回款【输入】'!$E$4:$E$123,$E132,'B4-1销售回款【输入】'!$J$4:$J$123,$F132)</f>
        <v>0</v>
      </c>
      <c r="I132" s="278">
        <f>J132-H132</f>
        <v>0</v>
      </c>
      <c r="J132" s="984">
        <f>SUM(V132:ED132)</f>
        <v>0</v>
      </c>
      <c r="K132" s="459">
        <f ca="1">SUM(OFFSET(V132,,,1,MATCH('B1-基本信息'!$C$12,$V$3:$ED$3,1)))</f>
        <v>0</v>
      </c>
      <c r="L132" s="279">
        <f>SUMIF($V$1:$ED$1,L$3,$V132:$ED132)</f>
        <v>0</v>
      </c>
      <c r="M132" s="278">
        <f t="shared" ref="M132:U133" si="2221">SUMIF($V$1:$ED$1,M$3,$V132:$ED132)</f>
        <v>0</v>
      </c>
      <c r="N132" s="278">
        <f t="shared" si="2221"/>
        <v>0</v>
      </c>
      <c r="O132" s="278">
        <f t="shared" si="2221"/>
        <v>0</v>
      </c>
      <c r="P132" s="278">
        <f t="shared" si="2221"/>
        <v>0</v>
      </c>
      <c r="Q132" s="278">
        <f t="shared" si="2221"/>
        <v>0</v>
      </c>
      <c r="R132" s="278">
        <f t="shared" si="2221"/>
        <v>0</v>
      </c>
      <c r="S132" s="278">
        <f t="shared" si="2221"/>
        <v>0</v>
      </c>
      <c r="T132" s="278">
        <f t="shared" si="2221"/>
        <v>0</v>
      </c>
      <c r="U132" s="280">
        <f t="shared" si="2221"/>
        <v>0</v>
      </c>
      <c r="V132" s="281">
        <f>SUMIFS('B4-1销售回款【输入】'!Y$4:Y$123,'B4-1销售回款【输入】'!$C$4:$C$123,$C132,'B4-1销售回款【输入】'!$D$4:$D$123,$D132,'B4-1销售回款【输入】'!$E$4:$E$123,$E132,'B4-1销售回款【输入】'!$J$4:$J$123,$F132)</f>
        <v>0</v>
      </c>
      <c r="W132" s="278">
        <f>SUMIFS('B4-1销售回款【输入】'!Z$4:Z$123,'B4-1销售回款【输入】'!$C$4:$C$123,$C132,'B4-1销售回款【输入】'!$D$4:$D$123,$D132,'B4-1销售回款【输入】'!$E$4:$E$123,$E132,'B4-1销售回款【输入】'!$J$4:$J$123,$F132)</f>
        <v>0</v>
      </c>
      <c r="X132" s="278">
        <f>SUMIFS('B4-1销售回款【输入】'!AA$4:AA$123,'B4-1销售回款【输入】'!$C$4:$C$123,$C132,'B4-1销售回款【输入】'!$D$4:$D$123,$D132,'B4-1销售回款【输入】'!$E$4:$E$123,$E132,'B4-1销售回款【输入】'!$J$4:$J$123,$F132)</f>
        <v>0</v>
      </c>
      <c r="Y132" s="278">
        <f>SUMIFS('B4-1销售回款【输入】'!AB$4:AB$123,'B4-1销售回款【输入】'!$C$4:$C$123,$C132,'B4-1销售回款【输入】'!$D$4:$D$123,$D132,'B4-1销售回款【输入】'!$E$4:$E$123,$E132,'B4-1销售回款【输入】'!$J$4:$J$123,$F132)</f>
        <v>0</v>
      </c>
      <c r="Z132" s="278">
        <f>SUMIFS('B4-1销售回款【输入】'!AC$4:AC$123,'B4-1销售回款【输入】'!$C$4:$C$123,$C132,'B4-1销售回款【输入】'!$D$4:$D$123,$D132,'B4-1销售回款【输入】'!$E$4:$E$123,$E132,'B4-1销售回款【输入】'!$J$4:$J$123,$F132)</f>
        <v>0</v>
      </c>
      <c r="AA132" s="278">
        <f>SUMIFS('B4-1销售回款【输入】'!AD$4:AD$123,'B4-1销售回款【输入】'!$C$4:$C$123,$C132,'B4-1销售回款【输入】'!$D$4:$D$123,$D132,'B4-1销售回款【输入】'!$E$4:$E$123,$E132,'B4-1销售回款【输入】'!$J$4:$J$123,$F132)</f>
        <v>0</v>
      </c>
      <c r="AB132" s="278">
        <f>SUMIFS('B4-1销售回款【输入】'!AE$4:AE$123,'B4-1销售回款【输入】'!$C$4:$C$123,$C132,'B4-1销售回款【输入】'!$D$4:$D$123,$D132,'B4-1销售回款【输入】'!$E$4:$E$123,$E132,'B4-1销售回款【输入】'!$J$4:$J$123,$F132)</f>
        <v>0</v>
      </c>
      <c r="AC132" s="278">
        <f>SUMIFS('B4-1销售回款【输入】'!AF$4:AF$123,'B4-1销售回款【输入】'!$C$4:$C$123,$C132,'B4-1销售回款【输入】'!$D$4:$D$123,$D132,'B4-1销售回款【输入】'!$E$4:$E$123,$E132,'B4-1销售回款【输入】'!$J$4:$J$123,$F132)</f>
        <v>0</v>
      </c>
      <c r="AD132" s="278">
        <f>SUMIFS('B4-1销售回款【输入】'!AG$4:AG$123,'B4-1销售回款【输入】'!$C$4:$C$123,$C132,'B4-1销售回款【输入】'!$D$4:$D$123,$D132,'B4-1销售回款【输入】'!$E$4:$E$123,$E132,'B4-1销售回款【输入】'!$J$4:$J$123,$F132)</f>
        <v>0</v>
      </c>
      <c r="AE132" s="278">
        <f>SUMIFS('B4-1销售回款【输入】'!AH$4:AH$123,'B4-1销售回款【输入】'!$C$4:$C$123,$C132,'B4-1销售回款【输入】'!$D$4:$D$123,$D132,'B4-1销售回款【输入】'!$E$4:$E$123,$E132,'B4-1销售回款【输入】'!$J$4:$J$123,$F132)</f>
        <v>0</v>
      </c>
      <c r="AF132" s="278">
        <f>SUMIFS('B4-1销售回款【输入】'!AI$4:AI$123,'B4-1销售回款【输入】'!$C$4:$C$123,$C132,'B4-1销售回款【输入】'!$D$4:$D$123,$D132,'B4-1销售回款【输入】'!$E$4:$E$123,$E132,'B4-1销售回款【输入】'!$J$4:$J$123,$F132)</f>
        <v>0</v>
      </c>
      <c r="AG132" s="278">
        <f>SUMIFS('B4-1销售回款【输入】'!AJ$4:AJ$123,'B4-1销售回款【输入】'!$C$4:$C$123,$C132,'B4-1销售回款【输入】'!$D$4:$D$123,$D132,'B4-1销售回款【输入】'!$E$4:$E$123,$E132,'B4-1销售回款【输入】'!$J$4:$J$123,$F132)</f>
        <v>0</v>
      </c>
      <c r="AH132" s="278">
        <f>SUMIFS('B4-1销售回款【输入】'!AK$4:AK$123,'B4-1销售回款【输入】'!$C$4:$C$123,$C132,'B4-1销售回款【输入】'!$D$4:$D$123,$D132,'B4-1销售回款【输入】'!$E$4:$E$123,$E132,'B4-1销售回款【输入】'!$J$4:$J$123,$F132)</f>
        <v>0</v>
      </c>
      <c r="AI132" s="278">
        <f>SUMIFS('B4-1销售回款【输入】'!AL$4:AL$123,'B4-1销售回款【输入】'!$C$4:$C$123,$C132,'B4-1销售回款【输入】'!$D$4:$D$123,$D132,'B4-1销售回款【输入】'!$E$4:$E$123,$E132,'B4-1销售回款【输入】'!$J$4:$J$123,$F132)</f>
        <v>0</v>
      </c>
      <c r="AJ132" s="278">
        <f>SUMIFS('B4-1销售回款【输入】'!AM$4:AM$123,'B4-1销售回款【输入】'!$C$4:$C$123,$C132,'B4-1销售回款【输入】'!$D$4:$D$123,$D132,'B4-1销售回款【输入】'!$E$4:$E$123,$E132,'B4-1销售回款【输入】'!$J$4:$J$123,$F132)</f>
        <v>0</v>
      </c>
      <c r="AK132" s="278">
        <f>SUMIFS('B4-1销售回款【输入】'!AN$4:AN$123,'B4-1销售回款【输入】'!$C$4:$C$123,$C132,'B4-1销售回款【输入】'!$D$4:$D$123,$D132,'B4-1销售回款【输入】'!$E$4:$E$123,$E132,'B4-1销售回款【输入】'!$J$4:$J$123,$F132)</f>
        <v>0</v>
      </c>
      <c r="AL132" s="278">
        <f>SUMIFS('B4-1销售回款【输入】'!AO$4:AO$123,'B4-1销售回款【输入】'!$C$4:$C$123,$C132,'B4-1销售回款【输入】'!$D$4:$D$123,$D132,'B4-1销售回款【输入】'!$E$4:$E$123,$E132,'B4-1销售回款【输入】'!$J$4:$J$123,$F132)</f>
        <v>0</v>
      </c>
      <c r="AM132" s="278">
        <f>SUMIFS('B4-1销售回款【输入】'!AP$4:AP$123,'B4-1销售回款【输入】'!$C$4:$C$123,$C132,'B4-1销售回款【输入】'!$D$4:$D$123,$D132,'B4-1销售回款【输入】'!$E$4:$E$123,$E132,'B4-1销售回款【输入】'!$J$4:$J$123,$F132)</f>
        <v>0</v>
      </c>
      <c r="AN132" s="278">
        <f>SUMIFS('B4-1销售回款【输入】'!AQ$4:AQ$123,'B4-1销售回款【输入】'!$C$4:$C$123,$C132,'B4-1销售回款【输入】'!$D$4:$D$123,$D132,'B4-1销售回款【输入】'!$E$4:$E$123,$E132,'B4-1销售回款【输入】'!$J$4:$J$123,$F132)</f>
        <v>0</v>
      </c>
      <c r="AO132" s="278">
        <f>SUMIFS('B4-1销售回款【输入】'!AR$4:AR$123,'B4-1销售回款【输入】'!$C$4:$C$123,$C132,'B4-1销售回款【输入】'!$D$4:$D$123,$D132,'B4-1销售回款【输入】'!$E$4:$E$123,$E132,'B4-1销售回款【输入】'!$J$4:$J$123,$F132)</f>
        <v>0</v>
      </c>
      <c r="AP132" s="278">
        <f>SUMIFS('B4-1销售回款【输入】'!AS$4:AS$123,'B4-1销售回款【输入】'!$C$4:$C$123,$C132,'B4-1销售回款【输入】'!$D$4:$D$123,$D132,'B4-1销售回款【输入】'!$E$4:$E$123,$E132,'B4-1销售回款【输入】'!$J$4:$J$123,$F132)</f>
        <v>0</v>
      </c>
      <c r="AQ132" s="278">
        <f>SUMIFS('B4-1销售回款【输入】'!AT$4:AT$123,'B4-1销售回款【输入】'!$C$4:$C$123,$C132,'B4-1销售回款【输入】'!$D$4:$D$123,$D132,'B4-1销售回款【输入】'!$E$4:$E$123,$E132,'B4-1销售回款【输入】'!$J$4:$J$123,$F132)</f>
        <v>0</v>
      </c>
      <c r="AR132" s="278">
        <f>SUMIFS('B4-1销售回款【输入】'!AU$4:AU$123,'B4-1销售回款【输入】'!$C$4:$C$123,$C132,'B4-1销售回款【输入】'!$D$4:$D$123,$D132,'B4-1销售回款【输入】'!$E$4:$E$123,$E132,'B4-1销售回款【输入】'!$J$4:$J$123,$F132)</f>
        <v>0</v>
      </c>
      <c r="AS132" s="278">
        <f>SUMIFS('B4-1销售回款【输入】'!AV$4:AV$123,'B4-1销售回款【输入】'!$C$4:$C$123,$C132,'B4-1销售回款【输入】'!$D$4:$D$123,$D132,'B4-1销售回款【输入】'!$E$4:$E$123,$E132,'B4-1销售回款【输入】'!$J$4:$J$123,$F132)</f>
        <v>0</v>
      </c>
      <c r="AT132" s="278">
        <f>SUMIFS('B4-1销售回款【输入】'!AW$4:AW$123,'B4-1销售回款【输入】'!$C$4:$C$123,$C132,'B4-1销售回款【输入】'!$D$4:$D$123,$D132,'B4-1销售回款【输入】'!$E$4:$E$123,$E132,'B4-1销售回款【输入】'!$J$4:$J$123,$F132)</f>
        <v>0</v>
      </c>
      <c r="AU132" s="278">
        <f>SUMIFS('B4-1销售回款【输入】'!AX$4:AX$123,'B4-1销售回款【输入】'!$C$4:$C$123,$C132,'B4-1销售回款【输入】'!$D$4:$D$123,$D132,'B4-1销售回款【输入】'!$E$4:$E$123,$E132,'B4-1销售回款【输入】'!$J$4:$J$123,$F132)</f>
        <v>0</v>
      </c>
      <c r="AV132" s="278">
        <f>SUMIFS('B4-1销售回款【输入】'!AY$4:AY$123,'B4-1销售回款【输入】'!$C$4:$C$123,$C132,'B4-1销售回款【输入】'!$D$4:$D$123,$D132,'B4-1销售回款【输入】'!$E$4:$E$123,$E132,'B4-1销售回款【输入】'!$J$4:$J$123,$F132)</f>
        <v>0</v>
      </c>
      <c r="AW132" s="278">
        <f>SUMIFS('B4-1销售回款【输入】'!AZ$4:AZ$123,'B4-1销售回款【输入】'!$C$4:$C$123,$C132,'B4-1销售回款【输入】'!$D$4:$D$123,$D132,'B4-1销售回款【输入】'!$E$4:$E$123,$E132,'B4-1销售回款【输入】'!$J$4:$J$123,$F132)</f>
        <v>0</v>
      </c>
      <c r="AX132" s="278">
        <f>SUMIFS('B4-1销售回款【输入】'!BA$4:BA$123,'B4-1销售回款【输入】'!$C$4:$C$123,$C132,'B4-1销售回款【输入】'!$D$4:$D$123,$D132,'B4-1销售回款【输入】'!$E$4:$E$123,$E132,'B4-1销售回款【输入】'!$J$4:$J$123,$F132)</f>
        <v>0</v>
      </c>
      <c r="AY132" s="278">
        <f>SUMIFS('B4-1销售回款【输入】'!BB$4:BB$123,'B4-1销售回款【输入】'!$C$4:$C$123,$C132,'B4-1销售回款【输入】'!$D$4:$D$123,$D132,'B4-1销售回款【输入】'!$E$4:$E$123,$E132,'B4-1销售回款【输入】'!$J$4:$J$123,$F132)</f>
        <v>0</v>
      </c>
      <c r="AZ132" s="278">
        <f>SUMIFS('B4-1销售回款【输入】'!BC$4:BC$123,'B4-1销售回款【输入】'!$C$4:$C$123,$C132,'B4-1销售回款【输入】'!$D$4:$D$123,$D132,'B4-1销售回款【输入】'!$E$4:$E$123,$E132,'B4-1销售回款【输入】'!$J$4:$J$123,$F132)</f>
        <v>0</v>
      </c>
      <c r="BA132" s="278">
        <f>SUMIFS('B4-1销售回款【输入】'!BD$4:BD$123,'B4-1销售回款【输入】'!$C$4:$C$123,$C132,'B4-1销售回款【输入】'!$D$4:$D$123,$D132,'B4-1销售回款【输入】'!$E$4:$E$123,$E132,'B4-1销售回款【输入】'!$J$4:$J$123,$F132)</f>
        <v>0</v>
      </c>
      <c r="BB132" s="278">
        <f>SUMIFS('B4-1销售回款【输入】'!BE$4:BE$123,'B4-1销售回款【输入】'!$C$4:$C$123,$C132,'B4-1销售回款【输入】'!$D$4:$D$123,$D132,'B4-1销售回款【输入】'!$E$4:$E$123,$E132,'B4-1销售回款【输入】'!$J$4:$J$123,$F132)</f>
        <v>0</v>
      </c>
      <c r="BC132" s="278">
        <f>SUMIFS('B4-1销售回款【输入】'!BF$4:BF$123,'B4-1销售回款【输入】'!$C$4:$C$123,$C132,'B4-1销售回款【输入】'!$D$4:$D$123,$D132,'B4-1销售回款【输入】'!$E$4:$E$123,$E132,'B4-1销售回款【输入】'!$J$4:$J$123,$F132)</f>
        <v>0</v>
      </c>
      <c r="BD132" s="278">
        <f>SUMIFS('B4-1销售回款【输入】'!BG$4:BG$123,'B4-1销售回款【输入】'!$C$4:$C$123,$C132,'B4-1销售回款【输入】'!$D$4:$D$123,$D132,'B4-1销售回款【输入】'!$E$4:$E$123,$E132,'B4-1销售回款【输入】'!$J$4:$J$123,$F132)</f>
        <v>0</v>
      </c>
      <c r="BE132" s="278">
        <f>SUMIFS('B4-1销售回款【输入】'!BH$4:BH$123,'B4-1销售回款【输入】'!$C$4:$C$123,$C132,'B4-1销售回款【输入】'!$D$4:$D$123,$D132,'B4-1销售回款【输入】'!$E$4:$E$123,$E132,'B4-1销售回款【输入】'!$J$4:$J$123,$F132)</f>
        <v>0</v>
      </c>
      <c r="BF132" s="278">
        <f>SUMIFS('B4-1销售回款【输入】'!BI$4:BI$123,'B4-1销售回款【输入】'!$C$4:$C$123,$C132,'B4-1销售回款【输入】'!$D$4:$D$123,$D132,'B4-1销售回款【输入】'!$E$4:$E$123,$E132,'B4-1销售回款【输入】'!$J$4:$J$123,$F132)</f>
        <v>0</v>
      </c>
      <c r="BG132" s="278">
        <f>SUMIFS('B4-1销售回款【输入】'!BJ$4:BJ$123,'B4-1销售回款【输入】'!$C$4:$C$123,$C132,'B4-1销售回款【输入】'!$D$4:$D$123,$D132,'B4-1销售回款【输入】'!$E$4:$E$123,$E132,'B4-1销售回款【输入】'!$J$4:$J$123,$F132)</f>
        <v>0</v>
      </c>
      <c r="BH132" s="278">
        <f>SUMIFS('B4-1销售回款【输入】'!BK$4:BK$123,'B4-1销售回款【输入】'!$C$4:$C$123,$C132,'B4-1销售回款【输入】'!$D$4:$D$123,$D132,'B4-1销售回款【输入】'!$E$4:$E$123,$E132,'B4-1销售回款【输入】'!$J$4:$J$123,$F132)</f>
        <v>0</v>
      </c>
      <c r="BI132" s="278">
        <f>SUMIFS('B4-1销售回款【输入】'!BL$4:BL$123,'B4-1销售回款【输入】'!$C$4:$C$123,$C132,'B4-1销售回款【输入】'!$D$4:$D$123,$D132,'B4-1销售回款【输入】'!$E$4:$E$123,$E132,'B4-1销售回款【输入】'!$J$4:$J$123,$F132)</f>
        <v>0</v>
      </c>
      <c r="BJ132" s="278">
        <f>SUMIFS('B4-1销售回款【输入】'!BM$4:BM$123,'B4-1销售回款【输入】'!$C$4:$C$123,$C132,'B4-1销售回款【输入】'!$D$4:$D$123,$D132,'B4-1销售回款【输入】'!$E$4:$E$123,$E132,'B4-1销售回款【输入】'!$J$4:$J$123,$F132)</f>
        <v>0</v>
      </c>
      <c r="BK132" s="278">
        <f>SUMIFS('B4-1销售回款【输入】'!BN$4:BN$123,'B4-1销售回款【输入】'!$C$4:$C$123,$C132,'B4-1销售回款【输入】'!$D$4:$D$123,$D132,'B4-1销售回款【输入】'!$E$4:$E$123,$E132,'B4-1销售回款【输入】'!$J$4:$J$123,$F132)</f>
        <v>0</v>
      </c>
      <c r="BL132" s="278">
        <f>SUMIFS('B4-1销售回款【输入】'!BO$4:BO$123,'B4-1销售回款【输入】'!$C$4:$C$123,$C132,'B4-1销售回款【输入】'!$D$4:$D$123,$D132,'B4-1销售回款【输入】'!$E$4:$E$123,$E132,'B4-1销售回款【输入】'!$J$4:$J$123,$F132)</f>
        <v>0</v>
      </c>
      <c r="BM132" s="278">
        <f>SUMIFS('B4-1销售回款【输入】'!BP$4:BP$123,'B4-1销售回款【输入】'!$C$4:$C$123,$C132,'B4-1销售回款【输入】'!$D$4:$D$123,$D132,'B4-1销售回款【输入】'!$E$4:$E$123,$E132,'B4-1销售回款【输入】'!$J$4:$J$123,$F132)</f>
        <v>0</v>
      </c>
      <c r="BN132" s="278">
        <f>SUMIFS('B4-1销售回款【输入】'!BQ$4:BQ$123,'B4-1销售回款【输入】'!$C$4:$C$123,$C132,'B4-1销售回款【输入】'!$D$4:$D$123,$D132,'B4-1销售回款【输入】'!$E$4:$E$123,$E132,'B4-1销售回款【输入】'!$J$4:$J$123,$F132)</f>
        <v>0</v>
      </c>
      <c r="BO132" s="278">
        <f>SUMIFS('B4-1销售回款【输入】'!BR$4:BR$123,'B4-1销售回款【输入】'!$C$4:$C$123,$C132,'B4-1销售回款【输入】'!$D$4:$D$123,$D132,'B4-1销售回款【输入】'!$E$4:$E$123,$E132,'B4-1销售回款【输入】'!$J$4:$J$123,$F132)</f>
        <v>0</v>
      </c>
      <c r="BP132" s="278">
        <f>SUMIFS('B4-1销售回款【输入】'!BS$4:BS$123,'B4-1销售回款【输入】'!$C$4:$C$123,$C132,'B4-1销售回款【输入】'!$D$4:$D$123,$D132,'B4-1销售回款【输入】'!$E$4:$E$123,$E132,'B4-1销售回款【输入】'!$J$4:$J$123,$F132)</f>
        <v>0</v>
      </c>
      <c r="BQ132" s="278">
        <f>SUMIFS('B4-1销售回款【输入】'!BT$4:BT$123,'B4-1销售回款【输入】'!$C$4:$C$123,$C132,'B4-1销售回款【输入】'!$D$4:$D$123,$D132,'B4-1销售回款【输入】'!$E$4:$E$123,$E132,'B4-1销售回款【输入】'!$J$4:$J$123,$F132)</f>
        <v>0</v>
      </c>
      <c r="BR132" s="278">
        <f>SUMIFS('B4-1销售回款【输入】'!BU$4:BU$123,'B4-1销售回款【输入】'!$C$4:$C$123,$C132,'B4-1销售回款【输入】'!$D$4:$D$123,$D132,'B4-1销售回款【输入】'!$E$4:$E$123,$E132,'B4-1销售回款【输入】'!$J$4:$J$123,$F132)</f>
        <v>0</v>
      </c>
      <c r="BS132" s="278">
        <f>SUMIFS('B4-1销售回款【输入】'!BV$4:BV$123,'B4-1销售回款【输入】'!$C$4:$C$123,$C132,'B4-1销售回款【输入】'!$D$4:$D$123,$D132,'B4-1销售回款【输入】'!$E$4:$E$123,$E132,'B4-1销售回款【输入】'!$J$4:$J$123,$F132)</f>
        <v>0</v>
      </c>
      <c r="BT132" s="278">
        <f>SUMIFS('B4-1销售回款【输入】'!BW$4:BW$123,'B4-1销售回款【输入】'!$C$4:$C$123,$C132,'B4-1销售回款【输入】'!$D$4:$D$123,$D132,'B4-1销售回款【输入】'!$E$4:$E$123,$E132,'B4-1销售回款【输入】'!$J$4:$J$123,$F132)</f>
        <v>0</v>
      </c>
      <c r="BU132" s="278">
        <f>SUMIFS('B4-1销售回款【输入】'!BX$4:BX$123,'B4-1销售回款【输入】'!$C$4:$C$123,$C132,'B4-1销售回款【输入】'!$D$4:$D$123,$D132,'B4-1销售回款【输入】'!$E$4:$E$123,$E132,'B4-1销售回款【输入】'!$J$4:$J$123,$F132)</f>
        <v>0</v>
      </c>
      <c r="BV132" s="278">
        <f>SUMIFS('B4-1销售回款【输入】'!BY$4:BY$123,'B4-1销售回款【输入】'!$C$4:$C$123,$C132,'B4-1销售回款【输入】'!$D$4:$D$123,$D132,'B4-1销售回款【输入】'!$E$4:$E$123,$E132,'B4-1销售回款【输入】'!$J$4:$J$123,$F132)</f>
        <v>0</v>
      </c>
      <c r="BW132" s="278">
        <f>SUMIFS('B4-1销售回款【输入】'!BZ$4:BZ$123,'B4-1销售回款【输入】'!$C$4:$C$123,$C132,'B4-1销售回款【输入】'!$D$4:$D$123,$D132,'B4-1销售回款【输入】'!$E$4:$E$123,$E132,'B4-1销售回款【输入】'!$J$4:$J$123,$F132)</f>
        <v>0</v>
      </c>
      <c r="BX132" s="278">
        <f>SUMIFS('B4-1销售回款【输入】'!CA$4:CA$123,'B4-1销售回款【输入】'!$C$4:$C$123,$C132,'B4-1销售回款【输入】'!$D$4:$D$123,$D132,'B4-1销售回款【输入】'!$E$4:$E$123,$E132,'B4-1销售回款【输入】'!$J$4:$J$123,$F132)</f>
        <v>0</v>
      </c>
      <c r="BY132" s="278">
        <f>SUMIFS('B4-1销售回款【输入】'!CB$4:CB$123,'B4-1销售回款【输入】'!$C$4:$C$123,$C132,'B4-1销售回款【输入】'!$D$4:$D$123,$D132,'B4-1销售回款【输入】'!$E$4:$E$123,$E132,'B4-1销售回款【输入】'!$J$4:$J$123,$F132)</f>
        <v>0</v>
      </c>
      <c r="BZ132" s="278">
        <f>SUMIFS('B4-1销售回款【输入】'!CC$4:CC$123,'B4-1销售回款【输入】'!$C$4:$C$123,$C132,'B4-1销售回款【输入】'!$D$4:$D$123,$D132,'B4-1销售回款【输入】'!$E$4:$E$123,$E132,'B4-1销售回款【输入】'!$J$4:$J$123,$F132)</f>
        <v>0</v>
      </c>
      <c r="CA132" s="278">
        <f>SUMIFS('B4-1销售回款【输入】'!CD$4:CD$123,'B4-1销售回款【输入】'!$C$4:$C$123,$C132,'B4-1销售回款【输入】'!$D$4:$D$123,$D132,'B4-1销售回款【输入】'!$E$4:$E$123,$E132,'B4-1销售回款【输入】'!$J$4:$J$123,$F132)</f>
        <v>0</v>
      </c>
      <c r="CB132" s="278">
        <f>SUMIFS('B4-1销售回款【输入】'!CE$4:CE$123,'B4-1销售回款【输入】'!$C$4:$C$123,$C132,'B4-1销售回款【输入】'!$D$4:$D$123,$D132,'B4-1销售回款【输入】'!$E$4:$E$123,$E132,'B4-1销售回款【输入】'!$J$4:$J$123,$F132)</f>
        <v>0</v>
      </c>
      <c r="CC132" s="278">
        <f>SUMIFS('B4-1销售回款【输入】'!CF$4:CF$123,'B4-1销售回款【输入】'!$C$4:$C$123,$C132,'B4-1销售回款【输入】'!$D$4:$D$123,$D132,'B4-1销售回款【输入】'!$E$4:$E$123,$E132,'B4-1销售回款【输入】'!$J$4:$J$123,$F132)</f>
        <v>0</v>
      </c>
      <c r="CD132" s="278">
        <f>SUMIFS('B4-1销售回款【输入】'!CG$4:CG$123,'B4-1销售回款【输入】'!$C$4:$C$123,$C132,'B4-1销售回款【输入】'!$D$4:$D$123,$D132,'B4-1销售回款【输入】'!$E$4:$E$123,$E132,'B4-1销售回款【输入】'!$J$4:$J$123,$F132)</f>
        <v>0</v>
      </c>
      <c r="CE132" s="278">
        <f>SUMIFS('B4-1销售回款【输入】'!CH$4:CH$123,'B4-1销售回款【输入】'!$C$4:$C$123,$C132,'B4-1销售回款【输入】'!$D$4:$D$123,$D132,'B4-1销售回款【输入】'!$E$4:$E$123,$E132,'B4-1销售回款【输入】'!$J$4:$J$123,$F132)</f>
        <v>0</v>
      </c>
      <c r="CF132" s="278">
        <f>SUMIFS('B4-1销售回款【输入】'!CI$4:CI$123,'B4-1销售回款【输入】'!$C$4:$C$123,$C132,'B4-1销售回款【输入】'!$D$4:$D$123,$D132,'B4-1销售回款【输入】'!$E$4:$E$123,$E132,'B4-1销售回款【输入】'!$J$4:$J$123,$F132)</f>
        <v>0</v>
      </c>
      <c r="CG132" s="278">
        <f>SUMIFS('B4-1销售回款【输入】'!CJ$4:CJ$123,'B4-1销售回款【输入】'!$C$4:$C$123,$C132,'B4-1销售回款【输入】'!$D$4:$D$123,$D132,'B4-1销售回款【输入】'!$E$4:$E$123,$E132,'B4-1销售回款【输入】'!$J$4:$J$123,$F132)</f>
        <v>0</v>
      </c>
      <c r="CH132" s="278">
        <f>SUMIFS('B4-1销售回款【输入】'!CK$4:CK$123,'B4-1销售回款【输入】'!$C$4:$C$123,$C132,'B4-1销售回款【输入】'!$D$4:$D$123,$D132,'B4-1销售回款【输入】'!$E$4:$E$123,$E132,'B4-1销售回款【输入】'!$J$4:$J$123,$F132)</f>
        <v>0</v>
      </c>
      <c r="CI132" s="278">
        <f>SUMIFS('B4-1销售回款【输入】'!CL$4:CL$123,'B4-1销售回款【输入】'!$C$4:$C$123,$C132,'B4-1销售回款【输入】'!$D$4:$D$123,$D132,'B4-1销售回款【输入】'!$E$4:$E$123,$E132,'B4-1销售回款【输入】'!$J$4:$J$123,$F132)</f>
        <v>0</v>
      </c>
      <c r="CJ132" s="278">
        <f>SUMIFS('B4-1销售回款【输入】'!CM$4:CM$123,'B4-1销售回款【输入】'!$C$4:$C$123,$C132,'B4-1销售回款【输入】'!$D$4:$D$123,$D132,'B4-1销售回款【输入】'!$E$4:$E$123,$E132,'B4-1销售回款【输入】'!$J$4:$J$123,$F132)</f>
        <v>0</v>
      </c>
      <c r="CK132" s="278">
        <f>SUMIFS('B4-1销售回款【输入】'!CN$4:CN$123,'B4-1销售回款【输入】'!$C$4:$C$123,$C132,'B4-1销售回款【输入】'!$D$4:$D$123,$D132,'B4-1销售回款【输入】'!$E$4:$E$123,$E132,'B4-1销售回款【输入】'!$J$4:$J$123,$F132)</f>
        <v>0</v>
      </c>
      <c r="CL132" s="278">
        <f>SUMIFS('B4-1销售回款【输入】'!CO$4:CO$123,'B4-1销售回款【输入】'!$C$4:$C$123,$C132,'B4-1销售回款【输入】'!$D$4:$D$123,$D132,'B4-1销售回款【输入】'!$E$4:$E$123,$E132,'B4-1销售回款【输入】'!$J$4:$J$123,$F132)</f>
        <v>0</v>
      </c>
      <c r="CM132" s="278">
        <f>SUMIFS('B4-1销售回款【输入】'!CP$4:CP$123,'B4-1销售回款【输入】'!$C$4:$C$123,$C132,'B4-1销售回款【输入】'!$D$4:$D$123,$D132,'B4-1销售回款【输入】'!$E$4:$E$123,$E132,'B4-1销售回款【输入】'!$J$4:$J$123,$F132)</f>
        <v>0</v>
      </c>
      <c r="CN132" s="278">
        <f>SUMIFS('B4-1销售回款【输入】'!CQ$4:CQ$123,'B4-1销售回款【输入】'!$C$4:$C$123,$C132,'B4-1销售回款【输入】'!$D$4:$D$123,$D132,'B4-1销售回款【输入】'!$E$4:$E$123,$E132,'B4-1销售回款【输入】'!$J$4:$J$123,$F132)</f>
        <v>0</v>
      </c>
      <c r="CO132" s="278">
        <f>SUMIFS('B4-1销售回款【输入】'!CR$4:CR$123,'B4-1销售回款【输入】'!$C$4:$C$123,$C132,'B4-1销售回款【输入】'!$D$4:$D$123,$D132,'B4-1销售回款【输入】'!$E$4:$E$123,$E132,'B4-1销售回款【输入】'!$J$4:$J$123,$F132)</f>
        <v>0</v>
      </c>
      <c r="CP132" s="278">
        <f>SUMIFS('B4-1销售回款【输入】'!CS$4:CS$123,'B4-1销售回款【输入】'!$C$4:$C$123,$C132,'B4-1销售回款【输入】'!$D$4:$D$123,$D132,'B4-1销售回款【输入】'!$E$4:$E$123,$E132,'B4-1销售回款【输入】'!$J$4:$J$123,$F132)</f>
        <v>0</v>
      </c>
      <c r="CQ132" s="278">
        <f>SUMIFS('B4-1销售回款【输入】'!CT$4:CT$123,'B4-1销售回款【输入】'!$C$4:$C$123,$C132,'B4-1销售回款【输入】'!$D$4:$D$123,$D132,'B4-1销售回款【输入】'!$E$4:$E$123,$E132,'B4-1销售回款【输入】'!$J$4:$J$123,$F132)</f>
        <v>0</v>
      </c>
      <c r="CR132" s="278">
        <f>SUMIFS('B4-1销售回款【输入】'!CU$4:CU$123,'B4-1销售回款【输入】'!$C$4:$C$123,$C132,'B4-1销售回款【输入】'!$D$4:$D$123,$D132,'B4-1销售回款【输入】'!$E$4:$E$123,$E132,'B4-1销售回款【输入】'!$J$4:$J$123,$F132)</f>
        <v>0</v>
      </c>
      <c r="CS132" s="278">
        <f>SUMIFS('B4-1销售回款【输入】'!CV$4:CV$123,'B4-1销售回款【输入】'!$C$4:$C$123,$C132,'B4-1销售回款【输入】'!$D$4:$D$123,$D132,'B4-1销售回款【输入】'!$E$4:$E$123,$E132,'B4-1销售回款【输入】'!$J$4:$J$123,$F132)</f>
        <v>0</v>
      </c>
      <c r="CT132" s="278">
        <f>SUMIFS('B4-1销售回款【输入】'!CW$4:CW$123,'B4-1销售回款【输入】'!$C$4:$C$123,$C132,'B4-1销售回款【输入】'!$D$4:$D$123,$D132,'B4-1销售回款【输入】'!$E$4:$E$123,$E132,'B4-1销售回款【输入】'!$J$4:$J$123,$F132)</f>
        <v>0</v>
      </c>
      <c r="CU132" s="278">
        <f>SUMIFS('B4-1销售回款【输入】'!CX$4:CX$123,'B4-1销售回款【输入】'!$C$4:$C$123,$C132,'B4-1销售回款【输入】'!$D$4:$D$123,$D132,'B4-1销售回款【输入】'!$E$4:$E$123,$E132,'B4-1销售回款【输入】'!$J$4:$J$123,$F132)</f>
        <v>0</v>
      </c>
      <c r="CV132" s="278">
        <f>SUMIFS('B4-1销售回款【输入】'!CY$4:CY$123,'B4-1销售回款【输入】'!$C$4:$C$123,$C132,'B4-1销售回款【输入】'!$D$4:$D$123,$D132,'B4-1销售回款【输入】'!$E$4:$E$123,$E132,'B4-1销售回款【输入】'!$J$4:$J$123,$F132)</f>
        <v>0</v>
      </c>
      <c r="CW132" s="278">
        <f>SUMIFS('B4-1销售回款【输入】'!CZ$4:CZ$123,'B4-1销售回款【输入】'!$C$4:$C$123,$C132,'B4-1销售回款【输入】'!$D$4:$D$123,$D132,'B4-1销售回款【输入】'!$E$4:$E$123,$E132,'B4-1销售回款【输入】'!$J$4:$J$123,$F132)</f>
        <v>0</v>
      </c>
      <c r="CX132" s="278">
        <f>SUMIFS('B4-1销售回款【输入】'!DA$4:DA$123,'B4-1销售回款【输入】'!$C$4:$C$123,$C132,'B4-1销售回款【输入】'!$D$4:$D$123,$D132,'B4-1销售回款【输入】'!$E$4:$E$123,$E132,'B4-1销售回款【输入】'!$J$4:$J$123,$F132)</f>
        <v>0</v>
      </c>
      <c r="CY132" s="278">
        <f>SUMIFS('B4-1销售回款【输入】'!DB$4:DB$123,'B4-1销售回款【输入】'!$C$4:$C$123,$C132,'B4-1销售回款【输入】'!$D$4:$D$123,$D132,'B4-1销售回款【输入】'!$E$4:$E$123,$E132,'B4-1销售回款【输入】'!$J$4:$J$123,$F132)</f>
        <v>0</v>
      </c>
      <c r="CZ132" s="278">
        <f>SUMIFS('B4-1销售回款【输入】'!DC$4:DC$123,'B4-1销售回款【输入】'!$C$4:$C$123,$C132,'B4-1销售回款【输入】'!$D$4:$D$123,$D132,'B4-1销售回款【输入】'!$E$4:$E$123,$E132,'B4-1销售回款【输入】'!$J$4:$J$123,$F132)</f>
        <v>0</v>
      </c>
      <c r="DA132" s="278">
        <f>SUMIFS('B4-1销售回款【输入】'!DD$4:DD$123,'B4-1销售回款【输入】'!$C$4:$C$123,$C132,'B4-1销售回款【输入】'!$D$4:$D$123,$D132,'B4-1销售回款【输入】'!$E$4:$E$123,$E132,'B4-1销售回款【输入】'!$J$4:$J$123,$F132)</f>
        <v>0</v>
      </c>
      <c r="DB132" s="278">
        <f>SUMIFS('B4-1销售回款【输入】'!DE$4:DE$123,'B4-1销售回款【输入】'!$C$4:$C$123,$C132,'B4-1销售回款【输入】'!$D$4:$D$123,$D132,'B4-1销售回款【输入】'!$E$4:$E$123,$E132,'B4-1销售回款【输入】'!$J$4:$J$123,$F132)</f>
        <v>0</v>
      </c>
      <c r="DC132" s="278">
        <f>SUMIFS('B4-1销售回款【输入】'!DF$4:DF$123,'B4-1销售回款【输入】'!$C$4:$C$123,$C132,'B4-1销售回款【输入】'!$D$4:$D$123,$D132,'B4-1销售回款【输入】'!$E$4:$E$123,$E132,'B4-1销售回款【输入】'!$J$4:$J$123,$F132)</f>
        <v>0</v>
      </c>
      <c r="DD132" s="278">
        <f>SUMIFS('B4-1销售回款【输入】'!DG$4:DG$123,'B4-1销售回款【输入】'!$C$4:$C$123,$C132,'B4-1销售回款【输入】'!$D$4:$D$123,$D132,'B4-1销售回款【输入】'!$E$4:$E$123,$E132,'B4-1销售回款【输入】'!$J$4:$J$123,$F132)</f>
        <v>0</v>
      </c>
      <c r="DE132" s="278">
        <f>SUMIFS('B4-1销售回款【输入】'!DH$4:DH$123,'B4-1销售回款【输入】'!$C$4:$C$123,$C132,'B4-1销售回款【输入】'!$D$4:$D$123,$D132,'B4-1销售回款【输入】'!$E$4:$E$123,$E132,'B4-1销售回款【输入】'!$J$4:$J$123,$F132)</f>
        <v>0</v>
      </c>
      <c r="DF132" s="278">
        <f>SUMIFS('B4-1销售回款【输入】'!DI$4:DI$123,'B4-1销售回款【输入】'!$C$4:$C$123,$C132,'B4-1销售回款【输入】'!$D$4:$D$123,$D132,'B4-1销售回款【输入】'!$E$4:$E$123,$E132,'B4-1销售回款【输入】'!$J$4:$J$123,$F132)</f>
        <v>0</v>
      </c>
      <c r="DG132" s="278">
        <f>SUMIFS('B4-1销售回款【输入】'!DJ$4:DJ$123,'B4-1销售回款【输入】'!$C$4:$C$123,$C132,'B4-1销售回款【输入】'!$D$4:$D$123,$D132,'B4-1销售回款【输入】'!$E$4:$E$123,$E132,'B4-1销售回款【输入】'!$J$4:$J$123,$F132)</f>
        <v>0</v>
      </c>
      <c r="DH132" s="278">
        <f>SUMIFS('B4-1销售回款【输入】'!DK$4:DK$123,'B4-1销售回款【输入】'!$C$4:$C$123,$C132,'B4-1销售回款【输入】'!$D$4:$D$123,$D132,'B4-1销售回款【输入】'!$E$4:$E$123,$E132,'B4-1销售回款【输入】'!$J$4:$J$123,$F132)</f>
        <v>0</v>
      </c>
      <c r="DI132" s="278">
        <f>SUMIFS('B4-1销售回款【输入】'!DL$4:DL$123,'B4-1销售回款【输入】'!$C$4:$C$123,$C132,'B4-1销售回款【输入】'!$D$4:$D$123,$D132,'B4-1销售回款【输入】'!$E$4:$E$123,$E132,'B4-1销售回款【输入】'!$J$4:$J$123,$F132)</f>
        <v>0</v>
      </c>
      <c r="DJ132" s="278">
        <f>SUMIFS('B4-1销售回款【输入】'!DM$4:DM$123,'B4-1销售回款【输入】'!$C$4:$C$123,$C132,'B4-1销售回款【输入】'!$D$4:$D$123,$D132,'B4-1销售回款【输入】'!$E$4:$E$123,$E132,'B4-1销售回款【输入】'!$J$4:$J$123,$F132)</f>
        <v>0</v>
      </c>
      <c r="DK132" s="278">
        <f>SUMIFS('B4-1销售回款【输入】'!DN$4:DN$123,'B4-1销售回款【输入】'!$C$4:$C$123,$C132,'B4-1销售回款【输入】'!$D$4:$D$123,$D132,'B4-1销售回款【输入】'!$E$4:$E$123,$E132,'B4-1销售回款【输入】'!$J$4:$J$123,$F132)</f>
        <v>0</v>
      </c>
      <c r="DL132" s="278">
        <f>SUMIFS('B4-1销售回款【输入】'!DO$4:DO$123,'B4-1销售回款【输入】'!$C$4:$C$123,$C132,'B4-1销售回款【输入】'!$D$4:$D$123,$D132,'B4-1销售回款【输入】'!$E$4:$E$123,$E132,'B4-1销售回款【输入】'!$J$4:$J$123,$F132)</f>
        <v>0</v>
      </c>
      <c r="DM132" s="278">
        <f>SUMIFS('B4-1销售回款【输入】'!DP$4:DP$123,'B4-1销售回款【输入】'!$C$4:$C$123,$C132,'B4-1销售回款【输入】'!$D$4:$D$123,$D132,'B4-1销售回款【输入】'!$E$4:$E$123,$E132,'B4-1销售回款【输入】'!$J$4:$J$123,$F132)</f>
        <v>0</v>
      </c>
      <c r="DN132" s="278">
        <f>SUMIFS('B4-1销售回款【输入】'!DQ$4:DQ$123,'B4-1销售回款【输入】'!$C$4:$C$123,$C132,'B4-1销售回款【输入】'!$D$4:$D$123,$D132,'B4-1销售回款【输入】'!$E$4:$E$123,$E132,'B4-1销售回款【输入】'!$J$4:$J$123,$F132)</f>
        <v>0</v>
      </c>
      <c r="DO132" s="278">
        <f>SUMIFS('B4-1销售回款【输入】'!DR$4:DR$123,'B4-1销售回款【输入】'!$C$4:$C$123,$C132,'B4-1销售回款【输入】'!$D$4:$D$123,$D132,'B4-1销售回款【输入】'!$E$4:$E$123,$E132,'B4-1销售回款【输入】'!$J$4:$J$123,$F132)</f>
        <v>0</v>
      </c>
      <c r="DP132" s="278">
        <f>SUMIFS('B4-1销售回款【输入】'!DS$4:DS$123,'B4-1销售回款【输入】'!$C$4:$C$123,$C132,'B4-1销售回款【输入】'!$D$4:$D$123,$D132,'B4-1销售回款【输入】'!$E$4:$E$123,$E132,'B4-1销售回款【输入】'!$J$4:$J$123,$F132)</f>
        <v>0</v>
      </c>
      <c r="DQ132" s="278">
        <f>SUMIFS('B4-1销售回款【输入】'!DT$4:DT$123,'B4-1销售回款【输入】'!$C$4:$C$123,$C132,'B4-1销售回款【输入】'!$D$4:$D$123,$D132,'B4-1销售回款【输入】'!$E$4:$E$123,$E132,'B4-1销售回款【输入】'!$J$4:$J$123,$F132)</f>
        <v>0</v>
      </c>
      <c r="DR132" s="278">
        <f>SUMIFS('B4-1销售回款【输入】'!DU$4:DU$123,'B4-1销售回款【输入】'!$C$4:$C$123,$C132,'B4-1销售回款【输入】'!$D$4:$D$123,$D132,'B4-1销售回款【输入】'!$E$4:$E$123,$E132,'B4-1销售回款【输入】'!$J$4:$J$123,$F132)</f>
        <v>0</v>
      </c>
      <c r="DS132" s="278">
        <f>SUMIFS('B4-1销售回款【输入】'!DV$4:DV$123,'B4-1销售回款【输入】'!$C$4:$C$123,$C132,'B4-1销售回款【输入】'!$D$4:$D$123,$D132,'B4-1销售回款【输入】'!$E$4:$E$123,$E132,'B4-1销售回款【输入】'!$J$4:$J$123,$F132)</f>
        <v>0</v>
      </c>
      <c r="DT132" s="278">
        <f>SUMIFS('B4-1销售回款【输入】'!DW$4:DW$123,'B4-1销售回款【输入】'!$C$4:$C$123,$C132,'B4-1销售回款【输入】'!$D$4:$D$123,$D132,'B4-1销售回款【输入】'!$E$4:$E$123,$E132,'B4-1销售回款【输入】'!$J$4:$J$123,$F132)</f>
        <v>0</v>
      </c>
      <c r="DU132" s="278">
        <f>SUMIFS('B4-1销售回款【输入】'!DX$4:DX$123,'B4-1销售回款【输入】'!$C$4:$C$123,$C132,'B4-1销售回款【输入】'!$D$4:$D$123,$D132,'B4-1销售回款【输入】'!$E$4:$E$123,$E132,'B4-1销售回款【输入】'!$J$4:$J$123,$F132)</f>
        <v>0</v>
      </c>
      <c r="DV132" s="278">
        <f>SUMIFS('B4-1销售回款【输入】'!DY$4:DY$123,'B4-1销售回款【输入】'!$C$4:$C$123,$C132,'B4-1销售回款【输入】'!$D$4:$D$123,$D132,'B4-1销售回款【输入】'!$E$4:$E$123,$E132,'B4-1销售回款【输入】'!$J$4:$J$123,$F132)</f>
        <v>0</v>
      </c>
      <c r="DW132" s="278">
        <f>SUMIFS('B4-1销售回款【输入】'!DZ$4:DZ$123,'B4-1销售回款【输入】'!$C$4:$C$123,$C132,'B4-1销售回款【输入】'!$D$4:$D$123,$D132,'B4-1销售回款【输入】'!$E$4:$E$123,$E132,'B4-1销售回款【输入】'!$J$4:$J$123,$F132)</f>
        <v>0</v>
      </c>
      <c r="DX132" s="278">
        <f>SUMIFS('B4-1销售回款【输入】'!EA$4:EA$123,'B4-1销售回款【输入】'!$C$4:$C$123,$C132,'B4-1销售回款【输入】'!$D$4:$D$123,$D132,'B4-1销售回款【输入】'!$E$4:$E$123,$E132,'B4-1销售回款【输入】'!$J$4:$J$123,$F132)</f>
        <v>0</v>
      </c>
      <c r="DY132" s="278">
        <f>SUMIFS('B4-1销售回款【输入】'!EB$4:EB$123,'B4-1销售回款【输入】'!$C$4:$C$123,$C132,'B4-1销售回款【输入】'!$D$4:$D$123,$D132,'B4-1销售回款【输入】'!$E$4:$E$123,$E132,'B4-1销售回款【输入】'!$J$4:$J$123,$F132)</f>
        <v>0</v>
      </c>
      <c r="DZ132" s="278">
        <f>SUMIFS('B4-1销售回款【输入】'!EC$4:EC$123,'B4-1销售回款【输入】'!$C$4:$C$123,$C132,'B4-1销售回款【输入】'!$D$4:$D$123,$D132,'B4-1销售回款【输入】'!$E$4:$E$123,$E132,'B4-1销售回款【输入】'!$J$4:$J$123,$F132)</f>
        <v>0</v>
      </c>
      <c r="EA132" s="278">
        <f>SUMIFS('B4-1销售回款【输入】'!ED$4:ED$123,'B4-1销售回款【输入】'!$C$4:$C$123,$C132,'B4-1销售回款【输入】'!$D$4:$D$123,$D132,'B4-1销售回款【输入】'!$E$4:$E$123,$E132,'B4-1销售回款【输入】'!$J$4:$J$123,$F132)</f>
        <v>0</v>
      </c>
      <c r="EB132" s="278">
        <f>SUMIFS('B4-1销售回款【输入】'!EE$4:EE$123,'B4-1销售回款【输入】'!$C$4:$C$123,$C132,'B4-1销售回款【输入】'!$D$4:$D$123,$D132,'B4-1销售回款【输入】'!$E$4:$E$123,$E132,'B4-1销售回款【输入】'!$J$4:$J$123,$F132)</f>
        <v>0</v>
      </c>
      <c r="EC132" s="278">
        <f>SUMIFS('B4-1销售回款【输入】'!EF$4:EF$123,'B4-1销售回款【输入】'!$C$4:$C$123,$C132,'B4-1销售回款【输入】'!$D$4:$D$123,$D132,'B4-1销售回款【输入】'!$E$4:$E$123,$E132,'B4-1销售回款【输入】'!$J$4:$J$123,$F132)</f>
        <v>0</v>
      </c>
      <c r="ED132" s="280">
        <f>SUMIFS('B4-1销售回款【输入】'!EG$4:EG$123,'B4-1销售回款【输入】'!$C$4:$C$123,$C132,'B4-1销售回款【输入】'!$D$4:$D$123,$D132,'B4-1销售回款【输入】'!$E$4:$E$123,$E132,'B4-1销售回款【输入】'!$J$4:$J$123,$F132)</f>
        <v>0</v>
      </c>
    </row>
    <row r="133" spans="2:134" ht="16.05" customHeight="1" x14ac:dyDescent="0.25">
      <c r="B133" s="1043" t="str">
        <f>B132</f>
        <v/>
      </c>
      <c r="C133" s="159" t="str">
        <f>C132</f>
        <v/>
      </c>
      <c r="D133" s="159" t="str">
        <f t="shared" si="1967"/>
        <v/>
      </c>
      <c r="E133" s="159" t="str">
        <f t="shared" si="1967"/>
        <v/>
      </c>
      <c r="F133" s="149" t="s">
        <v>347</v>
      </c>
      <c r="G133" s="171" t="s">
        <v>353</v>
      </c>
      <c r="H133" s="992">
        <f>SUMIFS('B4-1销售回款【输入】'!L$4:L$123,'B4-1销售回款【输入】'!$C$4:$C$123,$C133,'B4-1销售回款【输入】'!$D$4:$D$123,$D133,'B4-1销售回款【输入】'!$E$4:$E$123,$E133,'B4-1销售回款【输入】'!$J$4:$J$123,$F133)</f>
        <v>0</v>
      </c>
      <c r="I133" s="282">
        <f t="shared" ref="I133:I135" si="2222">J133-H133</f>
        <v>0</v>
      </c>
      <c r="J133" s="985">
        <f>SUM(V133:ED133)</f>
        <v>0</v>
      </c>
      <c r="K133" s="460">
        <f ca="1">SUM(OFFSET(V133,,,1,MATCH('B1-基本信息'!$C$12,$V$3:$ED$3,1)))</f>
        <v>0</v>
      </c>
      <c r="L133" s="283">
        <f t="shared" ref="L133" si="2223">SUMIF($V$1:$ED$1,L$3,$V133:$ED133)</f>
        <v>0</v>
      </c>
      <c r="M133" s="282">
        <f t="shared" si="2221"/>
        <v>0</v>
      </c>
      <c r="N133" s="282">
        <f t="shared" si="2221"/>
        <v>0</v>
      </c>
      <c r="O133" s="282">
        <f t="shared" si="2221"/>
        <v>0</v>
      </c>
      <c r="P133" s="282">
        <f t="shared" si="2221"/>
        <v>0</v>
      </c>
      <c r="Q133" s="282">
        <f t="shared" si="2221"/>
        <v>0</v>
      </c>
      <c r="R133" s="282">
        <f t="shared" si="2221"/>
        <v>0</v>
      </c>
      <c r="S133" s="282">
        <f t="shared" si="2221"/>
        <v>0</v>
      </c>
      <c r="T133" s="282">
        <f t="shared" si="2221"/>
        <v>0</v>
      </c>
      <c r="U133" s="284">
        <f t="shared" si="2221"/>
        <v>0</v>
      </c>
      <c r="V133" s="285">
        <f>SUMIFS('B4-1销售回款【输入】'!Y$4:Y$123,'B4-1销售回款【输入】'!$C$4:$C$123,$C133,'B4-1销售回款【输入】'!$D$4:$D$123,$D133,'B4-1销售回款【输入】'!$E$4:$E$123,$E133,'B4-1销售回款【输入】'!$J$4:$J$123,$F133)</f>
        <v>0</v>
      </c>
      <c r="W133" s="282">
        <f>SUMIFS('B4-1销售回款【输入】'!Z$4:Z$123,'B4-1销售回款【输入】'!$C$4:$C$123,$C133,'B4-1销售回款【输入】'!$D$4:$D$123,$D133,'B4-1销售回款【输入】'!$E$4:$E$123,$E133,'B4-1销售回款【输入】'!$J$4:$J$123,$F133)</f>
        <v>0</v>
      </c>
      <c r="X133" s="282">
        <f>SUMIFS('B4-1销售回款【输入】'!AA$4:AA$123,'B4-1销售回款【输入】'!$C$4:$C$123,$C133,'B4-1销售回款【输入】'!$D$4:$D$123,$D133,'B4-1销售回款【输入】'!$E$4:$E$123,$E133,'B4-1销售回款【输入】'!$J$4:$J$123,$F133)</f>
        <v>0</v>
      </c>
      <c r="Y133" s="282">
        <f>SUMIFS('B4-1销售回款【输入】'!AB$4:AB$123,'B4-1销售回款【输入】'!$C$4:$C$123,$C133,'B4-1销售回款【输入】'!$D$4:$D$123,$D133,'B4-1销售回款【输入】'!$E$4:$E$123,$E133,'B4-1销售回款【输入】'!$J$4:$J$123,$F133)</f>
        <v>0</v>
      </c>
      <c r="Z133" s="282">
        <f>SUMIFS('B4-1销售回款【输入】'!AC$4:AC$123,'B4-1销售回款【输入】'!$C$4:$C$123,$C133,'B4-1销售回款【输入】'!$D$4:$D$123,$D133,'B4-1销售回款【输入】'!$E$4:$E$123,$E133,'B4-1销售回款【输入】'!$J$4:$J$123,$F133)</f>
        <v>0</v>
      </c>
      <c r="AA133" s="282">
        <f>SUMIFS('B4-1销售回款【输入】'!AD$4:AD$123,'B4-1销售回款【输入】'!$C$4:$C$123,$C133,'B4-1销售回款【输入】'!$D$4:$D$123,$D133,'B4-1销售回款【输入】'!$E$4:$E$123,$E133,'B4-1销售回款【输入】'!$J$4:$J$123,$F133)</f>
        <v>0</v>
      </c>
      <c r="AB133" s="282">
        <f>SUMIFS('B4-1销售回款【输入】'!AE$4:AE$123,'B4-1销售回款【输入】'!$C$4:$C$123,$C133,'B4-1销售回款【输入】'!$D$4:$D$123,$D133,'B4-1销售回款【输入】'!$E$4:$E$123,$E133,'B4-1销售回款【输入】'!$J$4:$J$123,$F133)</f>
        <v>0</v>
      </c>
      <c r="AC133" s="282">
        <f>SUMIFS('B4-1销售回款【输入】'!AF$4:AF$123,'B4-1销售回款【输入】'!$C$4:$C$123,$C133,'B4-1销售回款【输入】'!$D$4:$D$123,$D133,'B4-1销售回款【输入】'!$E$4:$E$123,$E133,'B4-1销售回款【输入】'!$J$4:$J$123,$F133)</f>
        <v>0</v>
      </c>
      <c r="AD133" s="282">
        <f>SUMIFS('B4-1销售回款【输入】'!AG$4:AG$123,'B4-1销售回款【输入】'!$C$4:$C$123,$C133,'B4-1销售回款【输入】'!$D$4:$D$123,$D133,'B4-1销售回款【输入】'!$E$4:$E$123,$E133,'B4-1销售回款【输入】'!$J$4:$J$123,$F133)</f>
        <v>0</v>
      </c>
      <c r="AE133" s="282">
        <f>SUMIFS('B4-1销售回款【输入】'!AH$4:AH$123,'B4-1销售回款【输入】'!$C$4:$C$123,$C133,'B4-1销售回款【输入】'!$D$4:$D$123,$D133,'B4-1销售回款【输入】'!$E$4:$E$123,$E133,'B4-1销售回款【输入】'!$J$4:$J$123,$F133)</f>
        <v>0</v>
      </c>
      <c r="AF133" s="282">
        <f>SUMIFS('B4-1销售回款【输入】'!AI$4:AI$123,'B4-1销售回款【输入】'!$C$4:$C$123,$C133,'B4-1销售回款【输入】'!$D$4:$D$123,$D133,'B4-1销售回款【输入】'!$E$4:$E$123,$E133,'B4-1销售回款【输入】'!$J$4:$J$123,$F133)</f>
        <v>0</v>
      </c>
      <c r="AG133" s="282">
        <f>SUMIFS('B4-1销售回款【输入】'!AJ$4:AJ$123,'B4-1销售回款【输入】'!$C$4:$C$123,$C133,'B4-1销售回款【输入】'!$D$4:$D$123,$D133,'B4-1销售回款【输入】'!$E$4:$E$123,$E133,'B4-1销售回款【输入】'!$J$4:$J$123,$F133)</f>
        <v>0</v>
      </c>
      <c r="AH133" s="282">
        <f>SUMIFS('B4-1销售回款【输入】'!AK$4:AK$123,'B4-1销售回款【输入】'!$C$4:$C$123,$C133,'B4-1销售回款【输入】'!$D$4:$D$123,$D133,'B4-1销售回款【输入】'!$E$4:$E$123,$E133,'B4-1销售回款【输入】'!$J$4:$J$123,$F133)</f>
        <v>0</v>
      </c>
      <c r="AI133" s="282">
        <f>SUMIFS('B4-1销售回款【输入】'!AL$4:AL$123,'B4-1销售回款【输入】'!$C$4:$C$123,$C133,'B4-1销售回款【输入】'!$D$4:$D$123,$D133,'B4-1销售回款【输入】'!$E$4:$E$123,$E133,'B4-1销售回款【输入】'!$J$4:$J$123,$F133)</f>
        <v>0</v>
      </c>
      <c r="AJ133" s="282">
        <f>SUMIFS('B4-1销售回款【输入】'!AM$4:AM$123,'B4-1销售回款【输入】'!$C$4:$C$123,$C133,'B4-1销售回款【输入】'!$D$4:$D$123,$D133,'B4-1销售回款【输入】'!$E$4:$E$123,$E133,'B4-1销售回款【输入】'!$J$4:$J$123,$F133)</f>
        <v>0</v>
      </c>
      <c r="AK133" s="282">
        <f>SUMIFS('B4-1销售回款【输入】'!AN$4:AN$123,'B4-1销售回款【输入】'!$C$4:$C$123,$C133,'B4-1销售回款【输入】'!$D$4:$D$123,$D133,'B4-1销售回款【输入】'!$E$4:$E$123,$E133,'B4-1销售回款【输入】'!$J$4:$J$123,$F133)</f>
        <v>0</v>
      </c>
      <c r="AL133" s="282">
        <f>SUMIFS('B4-1销售回款【输入】'!AO$4:AO$123,'B4-1销售回款【输入】'!$C$4:$C$123,$C133,'B4-1销售回款【输入】'!$D$4:$D$123,$D133,'B4-1销售回款【输入】'!$E$4:$E$123,$E133,'B4-1销售回款【输入】'!$J$4:$J$123,$F133)</f>
        <v>0</v>
      </c>
      <c r="AM133" s="282">
        <f>SUMIFS('B4-1销售回款【输入】'!AP$4:AP$123,'B4-1销售回款【输入】'!$C$4:$C$123,$C133,'B4-1销售回款【输入】'!$D$4:$D$123,$D133,'B4-1销售回款【输入】'!$E$4:$E$123,$E133,'B4-1销售回款【输入】'!$J$4:$J$123,$F133)</f>
        <v>0</v>
      </c>
      <c r="AN133" s="282">
        <f>SUMIFS('B4-1销售回款【输入】'!AQ$4:AQ$123,'B4-1销售回款【输入】'!$C$4:$C$123,$C133,'B4-1销售回款【输入】'!$D$4:$D$123,$D133,'B4-1销售回款【输入】'!$E$4:$E$123,$E133,'B4-1销售回款【输入】'!$J$4:$J$123,$F133)</f>
        <v>0</v>
      </c>
      <c r="AO133" s="282">
        <f>SUMIFS('B4-1销售回款【输入】'!AR$4:AR$123,'B4-1销售回款【输入】'!$C$4:$C$123,$C133,'B4-1销售回款【输入】'!$D$4:$D$123,$D133,'B4-1销售回款【输入】'!$E$4:$E$123,$E133,'B4-1销售回款【输入】'!$J$4:$J$123,$F133)</f>
        <v>0</v>
      </c>
      <c r="AP133" s="282">
        <f>SUMIFS('B4-1销售回款【输入】'!AS$4:AS$123,'B4-1销售回款【输入】'!$C$4:$C$123,$C133,'B4-1销售回款【输入】'!$D$4:$D$123,$D133,'B4-1销售回款【输入】'!$E$4:$E$123,$E133,'B4-1销售回款【输入】'!$J$4:$J$123,$F133)</f>
        <v>0</v>
      </c>
      <c r="AQ133" s="282">
        <f>SUMIFS('B4-1销售回款【输入】'!AT$4:AT$123,'B4-1销售回款【输入】'!$C$4:$C$123,$C133,'B4-1销售回款【输入】'!$D$4:$D$123,$D133,'B4-1销售回款【输入】'!$E$4:$E$123,$E133,'B4-1销售回款【输入】'!$J$4:$J$123,$F133)</f>
        <v>0</v>
      </c>
      <c r="AR133" s="282">
        <f>SUMIFS('B4-1销售回款【输入】'!AU$4:AU$123,'B4-1销售回款【输入】'!$C$4:$C$123,$C133,'B4-1销售回款【输入】'!$D$4:$D$123,$D133,'B4-1销售回款【输入】'!$E$4:$E$123,$E133,'B4-1销售回款【输入】'!$J$4:$J$123,$F133)</f>
        <v>0</v>
      </c>
      <c r="AS133" s="282">
        <f>SUMIFS('B4-1销售回款【输入】'!AV$4:AV$123,'B4-1销售回款【输入】'!$C$4:$C$123,$C133,'B4-1销售回款【输入】'!$D$4:$D$123,$D133,'B4-1销售回款【输入】'!$E$4:$E$123,$E133,'B4-1销售回款【输入】'!$J$4:$J$123,$F133)</f>
        <v>0</v>
      </c>
      <c r="AT133" s="282">
        <f>SUMIFS('B4-1销售回款【输入】'!AW$4:AW$123,'B4-1销售回款【输入】'!$C$4:$C$123,$C133,'B4-1销售回款【输入】'!$D$4:$D$123,$D133,'B4-1销售回款【输入】'!$E$4:$E$123,$E133,'B4-1销售回款【输入】'!$J$4:$J$123,$F133)</f>
        <v>0</v>
      </c>
      <c r="AU133" s="282">
        <f>SUMIFS('B4-1销售回款【输入】'!AX$4:AX$123,'B4-1销售回款【输入】'!$C$4:$C$123,$C133,'B4-1销售回款【输入】'!$D$4:$D$123,$D133,'B4-1销售回款【输入】'!$E$4:$E$123,$E133,'B4-1销售回款【输入】'!$J$4:$J$123,$F133)</f>
        <v>0</v>
      </c>
      <c r="AV133" s="282">
        <f>SUMIFS('B4-1销售回款【输入】'!AY$4:AY$123,'B4-1销售回款【输入】'!$C$4:$C$123,$C133,'B4-1销售回款【输入】'!$D$4:$D$123,$D133,'B4-1销售回款【输入】'!$E$4:$E$123,$E133,'B4-1销售回款【输入】'!$J$4:$J$123,$F133)</f>
        <v>0</v>
      </c>
      <c r="AW133" s="282">
        <f>SUMIFS('B4-1销售回款【输入】'!AZ$4:AZ$123,'B4-1销售回款【输入】'!$C$4:$C$123,$C133,'B4-1销售回款【输入】'!$D$4:$D$123,$D133,'B4-1销售回款【输入】'!$E$4:$E$123,$E133,'B4-1销售回款【输入】'!$J$4:$J$123,$F133)</f>
        <v>0</v>
      </c>
      <c r="AX133" s="282">
        <f>SUMIFS('B4-1销售回款【输入】'!BA$4:BA$123,'B4-1销售回款【输入】'!$C$4:$C$123,$C133,'B4-1销售回款【输入】'!$D$4:$D$123,$D133,'B4-1销售回款【输入】'!$E$4:$E$123,$E133,'B4-1销售回款【输入】'!$J$4:$J$123,$F133)</f>
        <v>0</v>
      </c>
      <c r="AY133" s="282">
        <f>SUMIFS('B4-1销售回款【输入】'!BB$4:BB$123,'B4-1销售回款【输入】'!$C$4:$C$123,$C133,'B4-1销售回款【输入】'!$D$4:$D$123,$D133,'B4-1销售回款【输入】'!$E$4:$E$123,$E133,'B4-1销售回款【输入】'!$J$4:$J$123,$F133)</f>
        <v>0</v>
      </c>
      <c r="AZ133" s="282">
        <f>SUMIFS('B4-1销售回款【输入】'!BC$4:BC$123,'B4-1销售回款【输入】'!$C$4:$C$123,$C133,'B4-1销售回款【输入】'!$D$4:$D$123,$D133,'B4-1销售回款【输入】'!$E$4:$E$123,$E133,'B4-1销售回款【输入】'!$J$4:$J$123,$F133)</f>
        <v>0</v>
      </c>
      <c r="BA133" s="282">
        <f>SUMIFS('B4-1销售回款【输入】'!BD$4:BD$123,'B4-1销售回款【输入】'!$C$4:$C$123,$C133,'B4-1销售回款【输入】'!$D$4:$D$123,$D133,'B4-1销售回款【输入】'!$E$4:$E$123,$E133,'B4-1销售回款【输入】'!$J$4:$J$123,$F133)</f>
        <v>0</v>
      </c>
      <c r="BB133" s="282">
        <f>SUMIFS('B4-1销售回款【输入】'!BE$4:BE$123,'B4-1销售回款【输入】'!$C$4:$C$123,$C133,'B4-1销售回款【输入】'!$D$4:$D$123,$D133,'B4-1销售回款【输入】'!$E$4:$E$123,$E133,'B4-1销售回款【输入】'!$J$4:$J$123,$F133)</f>
        <v>0</v>
      </c>
      <c r="BC133" s="282">
        <f>SUMIFS('B4-1销售回款【输入】'!BF$4:BF$123,'B4-1销售回款【输入】'!$C$4:$C$123,$C133,'B4-1销售回款【输入】'!$D$4:$D$123,$D133,'B4-1销售回款【输入】'!$E$4:$E$123,$E133,'B4-1销售回款【输入】'!$J$4:$J$123,$F133)</f>
        <v>0</v>
      </c>
      <c r="BD133" s="282">
        <f>SUMIFS('B4-1销售回款【输入】'!BG$4:BG$123,'B4-1销售回款【输入】'!$C$4:$C$123,$C133,'B4-1销售回款【输入】'!$D$4:$D$123,$D133,'B4-1销售回款【输入】'!$E$4:$E$123,$E133,'B4-1销售回款【输入】'!$J$4:$J$123,$F133)</f>
        <v>0</v>
      </c>
      <c r="BE133" s="282">
        <f>SUMIFS('B4-1销售回款【输入】'!BH$4:BH$123,'B4-1销售回款【输入】'!$C$4:$C$123,$C133,'B4-1销售回款【输入】'!$D$4:$D$123,$D133,'B4-1销售回款【输入】'!$E$4:$E$123,$E133,'B4-1销售回款【输入】'!$J$4:$J$123,$F133)</f>
        <v>0</v>
      </c>
      <c r="BF133" s="282">
        <f>SUMIFS('B4-1销售回款【输入】'!BI$4:BI$123,'B4-1销售回款【输入】'!$C$4:$C$123,$C133,'B4-1销售回款【输入】'!$D$4:$D$123,$D133,'B4-1销售回款【输入】'!$E$4:$E$123,$E133,'B4-1销售回款【输入】'!$J$4:$J$123,$F133)</f>
        <v>0</v>
      </c>
      <c r="BG133" s="282">
        <f>SUMIFS('B4-1销售回款【输入】'!BJ$4:BJ$123,'B4-1销售回款【输入】'!$C$4:$C$123,$C133,'B4-1销售回款【输入】'!$D$4:$D$123,$D133,'B4-1销售回款【输入】'!$E$4:$E$123,$E133,'B4-1销售回款【输入】'!$J$4:$J$123,$F133)</f>
        <v>0</v>
      </c>
      <c r="BH133" s="282">
        <f>SUMIFS('B4-1销售回款【输入】'!BK$4:BK$123,'B4-1销售回款【输入】'!$C$4:$C$123,$C133,'B4-1销售回款【输入】'!$D$4:$D$123,$D133,'B4-1销售回款【输入】'!$E$4:$E$123,$E133,'B4-1销售回款【输入】'!$J$4:$J$123,$F133)</f>
        <v>0</v>
      </c>
      <c r="BI133" s="282">
        <f>SUMIFS('B4-1销售回款【输入】'!BL$4:BL$123,'B4-1销售回款【输入】'!$C$4:$C$123,$C133,'B4-1销售回款【输入】'!$D$4:$D$123,$D133,'B4-1销售回款【输入】'!$E$4:$E$123,$E133,'B4-1销售回款【输入】'!$J$4:$J$123,$F133)</f>
        <v>0</v>
      </c>
      <c r="BJ133" s="282">
        <f>SUMIFS('B4-1销售回款【输入】'!BM$4:BM$123,'B4-1销售回款【输入】'!$C$4:$C$123,$C133,'B4-1销售回款【输入】'!$D$4:$D$123,$D133,'B4-1销售回款【输入】'!$E$4:$E$123,$E133,'B4-1销售回款【输入】'!$J$4:$J$123,$F133)</f>
        <v>0</v>
      </c>
      <c r="BK133" s="282">
        <f>SUMIFS('B4-1销售回款【输入】'!BN$4:BN$123,'B4-1销售回款【输入】'!$C$4:$C$123,$C133,'B4-1销售回款【输入】'!$D$4:$D$123,$D133,'B4-1销售回款【输入】'!$E$4:$E$123,$E133,'B4-1销售回款【输入】'!$J$4:$J$123,$F133)</f>
        <v>0</v>
      </c>
      <c r="BL133" s="282">
        <f>SUMIFS('B4-1销售回款【输入】'!BO$4:BO$123,'B4-1销售回款【输入】'!$C$4:$C$123,$C133,'B4-1销售回款【输入】'!$D$4:$D$123,$D133,'B4-1销售回款【输入】'!$E$4:$E$123,$E133,'B4-1销售回款【输入】'!$J$4:$J$123,$F133)</f>
        <v>0</v>
      </c>
      <c r="BM133" s="282">
        <f>SUMIFS('B4-1销售回款【输入】'!BP$4:BP$123,'B4-1销售回款【输入】'!$C$4:$C$123,$C133,'B4-1销售回款【输入】'!$D$4:$D$123,$D133,'B4-1销售回款【输入】'!$E$4:$E$123,$E133,'B4-1销售回款【输入】'!$J$4:$J$123,$F133)</f>
        <v>0</v>
      </c>
      <c r="BN133" s="282">
        <f>SUMIFS('B4-1销售回款【输入】'!BQ$4:BQ$123,'B4-1销售回款【输入】'!$C$4:$C$123,$C133,'B4-1销售回款【输入】'!$D$4:$D$123,$D133,'B4-1销售回款【输入】'!$E$4:$E$123,$E133,'B4-1销售回款【输入】'!$J$4:$J$123,$F133)</f>
        <v>0</v>
      </c>
      <c r="BO133" s="282">
        <f>SUMIFS('B4-1销售回款【输入】'!BR$4:BR$123,'B4-1销售回款【输入】'!$C$4:$C$123,$C133,'B4-1销售回款【输入】'!$D$4:$D$123,$D133,'B4-1销售回款【输入】'!$E$4:$E$123,$E133,'B4-1销售回款【输入】'!$J$4:$J$123,$F133)</f>
        <v>0</v>
      </c>
      <c r="BP133" s="282">
        <f>SUMIFS('B4-1销售回款【输入】'!BS$4:BS$123,'B4-1销售回款【输入】'!$C$4:$C$123,$C133,'B4-1销售回款【输入】'!$D$4:$D$123,$D133,'B4-1销售回款【输入】'!$E$4:$E$123,$E133,'B4-1销售回款【输入】'!$J$4:$J$123,$F133)</f>
        <v>0</v>
      </c>
      <c r="BQ133" s="282">
        <f>SUMIFS('B4-1销售回款【输入】'!BT$4:BT$123,'B4-1销售回款【输入】'!$C$4:$C$123,$C133,'B4-1销售回款【输入】'!$D$4:$D$123,$D133,'B4-1销售回款【输入】'!$E$4:$E$123,$E133,'B4-1销售回款【输入】'!$J$4:$J$123,$F133)</f>
        <v>0</v>
      </c>
      <c r="BR133" s="282">
        <f>SUMIFS('B4-1销售回款【输入】'!BU$4:BU$123,'B4-1销售回款【输入】'!$C$4:$C$123,$C133,'B4-1销售回款【输入】'!$D$4:$D$123,$D133,'B4-1销售回款【输入】'!$E$4:$E$123,$E133,'B4-1销售回款【输入】'!$J$4:$J$123,$F133)</f>
        <v>0</v>
      </c>
      <c r="BS133" s="282">
        <f>SUMIFS('B4-1销售回款【输入】'!BV$4:BV$123,'B4-1销售回款【输入】'!$C$4:$C$123,$C133,'B4-1销售回款【输入】'!$D$4:$D$123,$D133,'B4-1销售回款【输入】'!$E$4:$E$123,$E133,'B4-1销售回款【输入】'!$J$4:$J$123,$F133)</f>
        <v>0</v>
      </c>
      <c r="BT133" s="282">
        <f>SUMIFS('B4-1销售回款【输入】'!BW$4:BW$123,'B4-1销售回款【输入】'!$C$4:$C$123,$C133,'B4-1销售回款【输入】'!$D$4:$D$123,$D133,'B4-1销售回款【输入】'!$E$4:$E$123,$E133,'B4-1销售回款【输入】'!$J$4:$J$123,$F133)</f>
        <v>0</v>
      </c>
      <c r="BU133" s="282">
        <f>SUMIFS('B4-1销售回款【输入】'!BX$4:BX$123,'B4-1销售回款【输入】'!$C$4:$C$123,$C133,'B4-1销售回款【输入】'!$D$4:$D$123,$D133,'B4-1销售回款【输入】'!$E$4:$E$123,$E133,'B4-1销售回款【输入】'!$J$4:$J$123,$F133)</f>
        <v>0</v>
      </c>
      <c r="BV133" s="282">
        <f>SUMIFS('B4-1销售回款【输入】'!BY$4:BY$123,'B4-1销售回款【输入】'!$C$4:$C$123,$C133,'B4-1销售回款【输入】'!$D$4:$D$123,$D133,'B4-1销售回款【输入】'!$E$4:$E$123,$E133,'B4-1销售回款【输入】'!$J$4:$J$123,$F133)</f>
        <v>0</v>
      </c>
      <c r="BW133" s="282">
        <f>SUMIFS('B4-1销售回款【输入】'!BZ$4:BZ$123,'B4-1销售回款【输入】'!$C$4:$C$123,$C133,'B4-1销售回款【输入】'!$D$4:$D$123,$D133,'B4-1销售回款【输入】'!$E$4:$E$123,$E133,'B4-1销售回款【输入】'!$J$4:$J$123,$F133)</f>
        <v>0</v>
      </c>
      <c r="BX133" s="282">
        <f>SUMIFS('B4-1销售回款【输入】'!CA$4:CA$123,'B4-1销售回款【输入】'!$C$4:$C$123,$C133,'B4-1销售回款【输入】'!$D$4:$D$123,$D133,'B4-1销售回款【输入】'!$E$4:$E$123,$E133,'B4-1销售回款【输入】'!$J$4:$J$123,$F133)</f>
        <v>0</v>
      </c>
      <c r="BY133" s="282">
        <f>SUMIFS('B4-1销售回款【输入】'!CB$4:CB$123,'B4-1销售回款【输入】'!$C$4:$C$123,$C133,'B4-1销售回款【输入】'!$D$4:$D$123,$D133,'B4-1销售回款【输入】'!$E$4:$E$123,$E133,'B4-1销售回款【输入】'!$J$4:$J$123,$F133)</f>
        <v>0</v>
      </c>
      <c r="BZ133" s="282">
        <f>SUMIFS('B4-1销售回款【输入】'!CC$4:CC$123,'B4-1销售回款【输入】'!$C$4:$C$123,$C133,'B4-1销售回款【输入】'!$D$4:$D$123,$D133,'B4-1销售回款【输入】'!$E$4:$E$123,$E133,'B4-1销售回款【输入】'!$J$4:$J$123,$F133)</f>
        <v>0</v>
      </c>
      <c r="CA133" s="282">
        <f>SUMIFS('B4-1销售回款【输入】'!CD$4:CD$123,'B4-1销售回款【输入】'!$C$4:$C$123,$C133,'B4-1销售回款【输入】'!$D$4:$D$123,$D133,'B4-1销售回款【输入】'!$E$4:$E$123,$E133,'B4-1销售回款【输入】'!$J$4:$J$123,$F133)</f>
        <v>0</v>
      </c>
      <c r="CB133" s="282">
        <f>SUMIFS('B4-1销售回款【输入】'!CE$4:CE$123,'B4-1销售回款【输入】'!$C$4:$C$123,$C133,'B4-1销售回款【输入】'!$D$4:$D$123,$D133,'B4-1销售回款【输入】'!$E$4:$E$123,$E133,'B4-1销售回款【输入】'!$J$4:$J$123,$F133)</f>
        <v>0</v>
      </c>
      <c r="CC133" s="282">
        <f>SUMIFS('B4-1销售回款【输入】'!CF$4:CF$123,'B4-1销售回款【输入】'!$C$4:$C$123,$C133,'B4-1销售回款【输入】'!$D$4:$D$123,$D133,'B4-1销售回款【输入】'!$E$4:$E$123,$E133,'B4-1销售回款【输入】'!$J$4:$J$123,$F133)</f>
        <v>0</v>
      </c>
      <c r="CD133" s="282">
        <f>SUMIFS('B4-1销售回款【输入】'!CG$4:CG$123,'B4-1销售回款【输入】'!$C$4:$C$123,$C133,'B4-1销售回款【输入】'!$D$4:$D$123,$D133,'B4-1销售回款【输入】'!$E$4:$E$123,$E133,'B4-1销售回款【输入】'!$J$4:$J$123,$F133)</f>
        <v>0</v>
      </c>
      <c r="CE133" s="282">
        <f>SUMIFS('B4-1销售回款【输入】'!CH$4:CH$123,'B4-1销售回款【输入】'!$C$4:$C$123,$C133,'B4-1销售回款【输入】'!$D$4:$D$123,$D133,'B4-1销售回款【输入】'!$E$4:$E$123,$E133,'B4-1销售回款【输入】'!$J$4:$J$123,$F133)</f>
        <v>0</v>
      </c>
      <c r="CF133" s="282">
        <f>SUMIFS('B4-1销售回款【输入】'!CI$4:CI$123,'B4-1销售回款【输入】'!$C$4:$C$123,$C133,'B4-1销售回款【输入】'!$D$4:$D$123,$D133,'B4-1销售回款【输入】'!$E$4:$E$123,$E133,'B4-1销售回款【输入】'!$J$4:$J$123,$F133)</f>
        <v>0</v>
      </c>
      <c r="CG133" s="282">
        <f>SUMIFS('B4-1销售回款【输入】'!CJ$4:CJ$123,'B4-1销售回款【输入】'!$C$4:$C$123,$C133,'B4-1销售回款【输入】'!$D$4:$D$123,$D133,'B4-1销售回款【输入】'!$E$4:$E$123,$E133,'B4-1销售回款【输入】'!$J$4:$J$123,$F133)</f>
        <v>0</v>
      </c>
      <c r="CH133" s="282">
        <f>SUMIFS('B4-1销售回款【输入】'!CK$4:CK$123,'B4-1销售回款【输入】'!$C$4:$C$123,$C133,'B4-1销售回款【输入】'!$D$4:$D$123,$D133,'B4-1销售回款【输入】'!$E$4:$E$123,$E133,'B4-1销售回款【输入】'!$J$4:$J$123,$F133)</f>
        <v>0</v>
      </c>
      <c r="CI133" s="282">
        <f>SUMIFS('B4-1销售回款【输入】'!CL$4:CL$123,'B4-1销售回款【输入】'!$C$4:$C$123,$C133,'B4-1销售回款【输入】'!$D$4:$D$123,$D133,'B4-1销售回款【输入】'!$E$4:$E$123,$E133,'B4-1销售回款【输入】'!$J$4:$J$123,$F133)</f>
        <v>0</v>
      </c>
      <c r="CJ133" s="282">
        <f>SUMIFS('B4-1销售回款【输入】'!CM$4:CM$123,'B4-1销售回款【输入】'!$C$4:$C$123,$C133,'B4-1销售回款【输入】'!$D$4:$D$123,$D133,'B4-1销售回款【输入】'!$E$4:$E$123,$E133,'B4-1销售回款【输入】'!$J$4:$J$123,$F133)</f>
        <v>0</v>
      </c>
      <c r="CK133" s="282">
        <f>SUMIFS('B4-1销售回款【输入】'!CN$4:CN$123,'B4-1销售回款【输入】'!$C$4:$C$123,$C133,'B4-1销售回款【输入】'!$D$4:$D$123,$D133,'B4-1销售回款【输入】'!$E$4:$E$123,$E133,'B4-1销售回款【输入】'!$J$4:$J$123,$F133)</f>
        <v>0</v>
      </c>
      <c r="CL133" s="282">
        <f>SUMIFS('B4-1销售回款【输入】'!CO$4:CO$123,'B4-1销售回款【输入】'!$C$4:$C$123,$C133,'B4-1销售回款【输入】'!$D$4:$D$123,$D133,'B4-1销售回款【输入】'!$E$4:$E$123,$E133,'B4-1销售回款【输入】'!$J$4:$J$123,$F133)</f>
        <v>0</v>
      </c>
      <c r="CM133" s="282">
        <f>SUMIFS('B4-1销售回款【输入】'!CP$4:CP$123,'B4-1销售回款【输入】'!$C$4:$C$123,$C133,'B4-1销售回款【输入】'!$D$4:$D$123,$D133,'B4-1销售回款【输入】'!$E$4:$E$123,$E133,'B4-1销售回款【输入】'!$J$4:$J$123,$F133)</f>
        <v>0</v>
      </c>
      <c r="CN133" s="282">
        <f>SUMIFS('B4-1销售回款【输入】'!CQ$4:CQ$123,'B4-1销售回款【输入】'!$C$4:$C$123,$C133,'B4-1销售回款【输入】'!$D$4:$D$123,$D133,'B4-1销售回款【输入】'!$E$4:$E$123,$E133,'B4-1销售回款【输入】'!$J$4:$J$123,$F133)</f>
        <v>0</v>
      </c>
      <c r="CO133" s="282">
        <f>SUMIFS('B4-1销售回款【输入】'!CR$4:CR$123,'B4-1销售回款【输入】'!$C$4:$C$123,$C133,'B4-1销售回款【输入】'!$D$4:$D$123,$D133,'B4-1销售回款【输入】'!$E$4:$E$123,$E133,'B4-1销售回款【输入】'!$J$4:$J$123,$F133)</f>
        <v>0</v>
      </c>
      <c r="CP133" s="282">
        <f>SUMIFS('B4-1销售回款【输入】'!CS$4:CS$123,'B4-1销售回款【输入】'!$C$4:$C$123,$C133,'B4-1销售回款【输入】'!$D$4:$D$123,$D133,'B4-1销售回款【输入】'!$E$4:$E$123,$E133,'B4-1销售回款【输入】'!$J$4:$J$123,$F133)</f>
        <v>0</v>
      </c>
      <c r="CQ133" s="282">
        <f>SUMIFS('B4-1销售回款【输入】'!CT$4:CT$123,'B4-1销售回款【输入】'!$C$4:$C$123,$C133,'B4-1销售回款【输入】'!$D$4:$D$123,$D133,'B4-1销售回款【输入】'!$E$4:$E$123,$E133,'B4-1销售回款【输入】'!$J$4:$J$123,$F133)</f>
        <v>0</v>
      </c>
      <c r="CR133" s="282">
        <f>SUMIFS('B4-1销售回款【输入】'!CU$4:CU$123,'B4-1销售回款【输入】'!$C$4:$C$123,$C133,'B4-1销售回款【输入】'!$D$4:$D$123,$D133,'B4-1销售回款【输入】'!$E$4:$E$123,$E133,'B4-1销售回款【输入】'!$J$4:$J$123,$F133)</f>
        <v>0</v>
      </c>
      <c r="CS133" s="282">
        <f>SUMIFS('B4-1销售回款【输入】'!CV$4:CV$123,'B4-1销售回款【输入】'!$C$4:$C$123,$C133,'B4-1销售回款【输入】'!$D$4:$D$123,$D133,'B4-1销售回款【输入】'!$E$4:$E$123,$E133,'B4-1销售回款【输入】'!$J$4:$J$123,$F133)</f>
        <v>0</v>
      </c>
      <c r="CT133" s="282">
        <f>SUMIFS('B4-1销售回款【输入】'!CW$4:CW$123,'B4-1销售回款【输入】'!$C$4:$C$123,$C133,'B4-1销售回款【输入】'!$D$4:$D$123,$D133,'B4-1销售回款【输入】'!$E$4:$E$123,$E133,'B4-1销售回款【输入】'!$J$4:$J$123,$F133)</f>
        <v>0</v>
      </c>
      <c r="CU133" s="282">
        <f>SUMIFS('B4-1销售回款【输入】'!CX$4:CX$123,'B4-1销售回款【输入】'!$C$4:$C$123,$C133,'B4-1销售回款【输入】'!$D$4:$D$123,$D133,'B4-1销售回款【输入】'!$E$4:$E$123,$E133,'B4-1销售回款【输入】'!$J$4:$J$123,$F133)</f>
        <v>0</v>
      </c>
      <c r="CV133" s="282">
        <f>SUMIFS('B4-1销售回款【输入】'!CY$4:CY$123,'B4-1销售回款【输入】'!$C$4:$C$123,$C133,'B4-1销售回款【输入】'!$D$4:$D$123,$D133,'B4-1销售回款【输入】'!$E$4:$E$123,$E133,'B4-1销售回款【输入】'!$J$4:$J$123,$F133)</f>
        <v>0</v>
      </c>
      <c r="CW133" s="282">
        <f>SUMIFS('B4-1销售回款【输入】'!CZ$4:CZ$123,'B4-1销售回款【输入】'!$C$4:$C$123,$C133,'B4-1销售回款【输入】'!$D$4:$D$123,$D133,'B4-1销售回款【输入】'!$E$4:$E$123,$E133,'B4-1销售回款【输入】'!$J$4:$J$123,$F133)</f>
        <v>0</v>
      </c>
      <c r="CX133" s="282">
        <f>SUMIFS('B4-1销售回款【输入】'!DA$4:DA$123,'B4-1销售回款【输入】'!$C$4:$C$123,$C133,'B4-1销售回款【输入】'!$D$4:$D$123,$D133,'B4-1销售回款【输入】'!$E$4:$E$123,$E133,'B4-1销售回款【输入】'!$J$4:$J$123,$F133)</f>
        <v>0</v>
      </c>
      <c r="CY133" s="282">
        <f>SUMIFS('B4-1销售回款【输入】'!DB$4:DB$123,'B4-1销售回款【输入】'!$C$4:$C$123,$C133,'B4-1销售回款【输入】'!$D$4:$D$123,$D133,'B4-1销售回款【输入】'!$E$4:$E$123,$E133,'B4-1销售回款【输入】'!$J$4:$J$123,$F133)</f>
        <v>0</v>
      </c>
      <c r="CZ133" s="282">
        <f>SUMIFS('B4-1销售回款【输入】'!DC$4:DC$123,'B4-1销售回款【输入】'!$C$4:$C$123,$C133,'B4-1销售回款【输入】'!$D$4:$D$123,$D133,'B4-1销售回款【输入】'!$E$4:$E$123,$E133,'B4-1销售回款【输入】'!$J$4:$J$123,$F133)</f>
        <v>0</v>
      </c>
      <c r="DA133" s="282">
        <f>SUMIFS('B4-1销售回款【输入】'!DD$4:DD$123,'B4-1销售回款【输入】'!$C$4:$C$123,$C133,'B4-1销售回款【输入】'!$D$4:$D$123,$D133,'B4-1销售回款【输入】'!$E$4:$E$123,$E133,'B4-1销售回款【输入】'!$J$4:$J$123,$F133)</f>
        <v>0</v>
      </c>
      <c r="DB133" s="282">
        <f>SUMIFS('B4-1销售回款【输入】'!DE$4:DE$123,'B4-1销售回款【输入】'!$C$4:$C$123,$C133,'B4-1销售回款【输入】'!$D$4:$D$123,$D133,'B4-1销售回款【输入】'!$E$4:$E$123,$E133,'B4-1销售回款【输入】'!$J$4:$J$123,$F133)</f>
        <v>0</v>
      </c>
      <c r="DC133" s="282">
        <f>SUMIFS('B4-1销售回款【输入】'!DF$4:DF$123,'B4-1销售回款【输入】'!$C$4:$C$123,$C133,'B4-1销售回款【输入】'!$D$4:$D$123,$D133,'B4-1销售回款【输入】'!$E$4:$E$123,$E133,'B4-1销售回款【输入】'!$J$4:$J$123,$F133)</f>
        <v>0</v>
      </c>
      <c r="DD133" s="282">
        <f>SUMIFS('B4-1销售回款【输入】'!DG$4:DG$123,'B4-1销售回款【输入】'!$C$4:$C$123,$C133,'B4-1销售回款【输入】'!$D$4:$D$123,$D133,'B4-1销售回款【输入】'!$E$4:$E$123,$E133,'B4-1销售回款【输入】'!$J$4:$J$123,$F133)</f>
        <v>0</v>
      </c>
      <c r="DE133" s="282">
        <f>SUMIFS('B4-1销售回款【输入】'!DH$4:DH$123,'B4-1销售回款【输入】'!$C$4:$C$123,$C133,'B4-1销售回款【输入】'!$D$4:$D$123,$D133,'B4-1销售回款【输入】'!$E$4:$E$123,$E133,'B4-1销售回款【输入】'!$J$4:$J$123,$F133)</f>
        <v>0</v>
      </c>
      <c r="DF133" s="282">
        <f>SUMIFS('B4-1销售回款【输入】'!DI$4:DI$123,'B4-1销售回款【输入】'!$C$4:$C$123,$C133,'B4-1销售回款【输入】'!$D$4:$D$123,$D133,'B4-1销售回款【输入】'!$E$4:$E$123,$E133,'B4-1销售回款【输入】'!$J$4:$J$123,$F133)</f>
        <v>0</v>
      </c>
      <c r="DG133" s="282">
        <f>SUMIFS('B4-1销售回款【输入】'!DJ$4:DJ$123,'B4-1销售回款【输入】'!$C$4:$C$123,$C133,'B4-1销售回款【输入】'!$D$4:$D$123,$D133,'B4-1销售回款【输入】'!$E$4:$E$123,$E133,'B4-1销售回款【输入】'!$J$4:$J$123,$F133)</f>
        <v>0</v>
      </c>
      <c r="DH133" s="282">
        <f>SUMIFS('B4-1销售回款【输入】'!DK$4:DK$123,'B4-1销售回款【输入】'!$C$4:$C$123,$C133,'B4-1销售回款【输入】'!$D$4:$D$123,$D133,'B4-1销售回款【输入】'!$E$4:$E$123,$E133,'B4-1销售回款【输入】'!$J$4:$J$123,$F133)</f>
        <v>0</v>
      </c>
      <c r="DI133" s="282">
        <f>SUMIFS('B4-1销售回款【输入】'!DL$4:DL$123,'B4-1销售回款【输入】'!$C$4:$C$123,$C133,'B4-1销售回款【输入】'!$D$4:$D$123,$D133,'B4-1销售回款【输入】'!$E$4:$E$123,$E133,'B4-1销售回款【输入】'!$J$4:$J$123,$F133)</f>
        <v>0</v>
      </c>
      <c r="DJ133" s="282">
        <f>SUMIFS('B4-1销售回款【输入】'!DM$4:DM$123,'B4-1销售回款【输入】'!$C$4:$C$123,$C133,'B4-1销售回款【输入】'!$D$4:$D$123,$D133,'B4-1销售回款【输入】'!$E$4:$E$123,$E133,'B4-1销售回款【输入】'!$J$4:$J$123,$F133)</f>
        <v>0</v>
      </c>
      <c r="DK133" s="282">
        <f>SUMIFS('B4-1销售回款【输入】'!DN$4:DN$123,'B4-1销售回款【输入】'!$C$4:$C$123,$C133,'B4-1销售回款【输入】'!$D$4:$D$123,$D133,'B4-1销售回款【输入】'!$E$4:$E$123,$E133,'B4-1销售回款【输入】'!$J$4:$J$123,$F133)</f>
        <v>0</v>
      </c>
      <c r="DL133" s="282">
        <f>SUMIFS('B4-1销售回款【输入】'!DO$4:DO$123,'B4-1销售回款【输入】'!$C$4:$C$123,$C133,'B4-1销售回款【输入】'!$D$4:$D$123,$D133,'B4-1销售回款【输入】'!$E$4:$E$123,$E133,'B4-1销售回款【输入】'!$J$4:$J$123,$F133)</f>
        <v>0</v>
      </c>
      <c r="DM133" s="282">
        <f>SUMIFS('B4-1销售回款【输入】'!DP$4:DP$123,'B4-1销售回款【输入】'!$C$4:$C$123,$C133,'B4-1销售回款【输入】'!$D$4:$D$123,$D133,'B4-1销售回款【输入】'!$E$4:$E$123,$E133,'B4-1销售回款【输入】'!$J$4:$J$123,$F133)</f>
        <v>0</v>
      </c>
      <c r="DN133" s="282">
        <f>SUMIFS('B4-1销售回款【输入】'!DQ$4:DQ$123,'B4-1销售回款【输入】'!$C$4:$C$123,$C133,'B4-1销售回款【输入】'!$D$4:$D$123,$D133,'B4-1销售回款【输入】'!$E$4:$E$123,$E133,'B4-1销售回款【输入】'!$J$4:$J$123,$F133)</f>
        <v>0</v>
      </c>
      <c r="DO133" s="282">
        <f>SUMIFS('B4-1销售回款【输入】'!DR$4:DR$123,'B4-1销售回款【输入】'!$C$4:$C$123,$C133,'B4-1销售回款【输入】'!$D$4:$D$123,$D133,'B4-1销售回款【输入】'!$E$4:$E$123,$E133,'B4-1销售回款【输入】'!$J$4:$J$123,$F133)</f>
        <v>0</v>
      </c>
      <c r="DP133" s="282">
        <f>SUMIFS('B4-1销售回款【输入】'!DS$4:DS$123,'B4-1销售回款【输入】'!$C$4:$C$123,$C133,'B4-1销售回款【输入】'!$D$4:$D$123,$D133,'B4-1销售回款【输入】'!$E$4:$E$123,$E133,'B4-1销售回款【输入】'!$J$4:$J$123,$F133)</f>
        <v>0</v>
      </c>
      <c r="DQ133" s="282">
        <f>SUMIFS('B4-1销售回款【输入】'!DT$4:DT$123,'B4-1销售回款【输入】'!$C$4:$C$123,$C133,'B4-1销售回款【输入】'!$D$4:$D$123,$D133,'B4-1销售回款【输入】'!$E$4:$E$123,$E133,'B4-1销售回款【输入】'!$J$4:$J$123,$F133)</f>
        <v>0</v>
      </c>
      <c r="DR133" s="282">
        <f>SUMIFS('B4-1销售回款【输入】'!DU$4:DU$123,'B4-1销售回款【输入】'!$C$4:$C$123,$C133,'B4-1销售回款【输入】'!$D$4:$D$123,$D133,'B4-1销售回款【输入】'!$E$4:$E$123,$E133,'B4-1销售回款【输入】'!$J$4:$J$123,$F133)</f>
        <v>0</v>
      </c>
      <c r="DS133" s="282">
        <f>SUMIFS('B4-1销售回款【输入】'!DV$4:DV$123,'B4-1销售回款【输入】'!$C$4:$C$123,$C133,'B4-1销售回款【输入】'!$D$4:$D$123,$D133,'B4-1销售回款【输入】'!$E$4:$E$123,$E133,'B4-1销售回款【输入】'!$J$4:$J$123,$F133)</f>
        <v>0</v>
      </c>
      <c r="DT133" s="282">
        <f>SUMIFS('B4-1销售回款【输入】'!DW$4:DW$123,'B4-1销售回款【输入】'!$C$4:$C$123,$C133,'B4-1销售回款【输入】'!$D$4:$D$123,$D133,'B4-1销售回款【输入】'!$E$4:$E$123,$E133,'B4-1销售回款【输入】'!$J$4:$J$123,$F133)</f>
        <v>0</v>
      </c>
      <c r="DU133" s="282">
        <f>SUMIFS('B4-1销售回款【输入】'!DX$4:DX$123,'B4-1销售回款【输入】'!$C$4:$C$123,$C133,'B4-1销售回款【输入】'!$D$4:$D$123,$D133,'B4-1销售回款【输入】'!$E$4:$E$123,$E133,'B4-1销售回款【输入】'!$J$4:$J$123,$F133)</f>
        <v>0</v>
      </c>
      <c r="DV133" s="282">
        <f>SUMIFS('B4-1销售回款【输入】'!DY$4:DY$123,'B4-1销售回款【输入】'!$C$4:$C$123,$C133,'B4-1销售回款【输入】'!$D$4:$D$123,$D133,'B4-1销售回款【输入】'!$E$4:$E$123,$E133,'B4-1销售回款【输入】'!$J$4:$J$123,$F133)</f>
        <v>0</v>
      </c>
      <c r="DW133" s="282">
        <f>SUMIFS('B4-1销售回款【输入】'!DZ$4:DZ$123,'B4-1销售回款【输入】'!$C$4:$C$123,$C133,'B4-1销售回款【输入】'!$D$4:$D$123,$D133,'B4-1销售回款【输入】'!$E$4:$E$123,$E133,'B4-1销售回款【输入】'!$J$4:$J$123,$F133)</f>
        <v>0</v>
      </c>
      <c r="DX133" s="282">
        <f>SUMIFS('B4-1销售回款【输入】'!EA$4:EA$123,'B4-1销售回款【输入】'!$C$4:$C$123,$C133,'B4-1销售回款【输入】'!$D$4:$D$123,$D133,'B4-1销售回款【输入】'!$E$4:$E$123,$E133,'B4-1销售回款【输入】'!$J$4:$J$123,$F133)</f>
        <v>0</v>
      </c>
      <c r="DY133" s="282">
        <f>SUMIFS('B4-1销售回款【输入】'!EB$4:EB$123,'B4-1销售回款【输入】'!$C$4:$C$123,$C133,'B4-1销售回款【输入】'!$D$4:$D$123,$D133,'B4-1销售回款【输入】'!$E$4:$E$123,$E133,'B4-1销售回款【输入】'!$J$4:$J$123,$F133)</f>
        <v>0</v>
      </c>
      <c r="DZ133" s="282">
        <f>SUMIFS('B4-1销售回款【输入】'!EC$4:EC$123,'B4-1销售回款【输入】'!$C$4:$C$123,$C133,'B4-1销售回款【输入】'!$D$4:$D$123,$D133,'B4-1销售回款【输入】'!$E$4:$E$123,$E133,'B4-1销售回款【输入】'!$J$4:$J$123,$F133)</f>
        <v>0</v>
      </c>
      <c r="EA133" s="282">
        <f>SUMIFS('B4-1销售回款【输入】'!ED$4:ED$123,'B4-1销售回款【输入】'!$C$4:$C$123,$C133,'B4-1销售回款【输入】'!$D$4:$D$123,$D133,'B4-1销售回款【输入】'!$E$4:$E$123,$E133,'B4-1销售回款【输入】'!$J$4:$J$123,$F133)</f>
        <v>0</v>
      </c>
      <c r="EB133" s="282">
        <f>SUMIFS('B4-1销售回款【输入】'!EE$4:EE$123,'B4-1销售回款【输入】'!$C$4:$C$123,$C133,'B4-1销售回款【输入】'!$D$4:$D$123,$D133,'B4-1销售回款【输入】'!$E$4:$E$123,$E133,'B4-1销售回款【输入】'!$J$4:$J$123,$F133)</f>
        <v>0</v>
      </c>
      <c r="EC133" s="282">
        <f>SUMIFS('B4-1销售回款【输入】'!EF$4:EF$123,'B4-1销售回款【输入】'!$C$4:$C$123,$C133,'B4-1销售回款【输入】'!$D$4:$D$123,$D133,'B4-1销售回款【输入】'!$E$4:$E$123,$E133,'B4-1销售回款【输入】'!$J$4:$J$123,$F133)</f>
        <v>0</v>
      </c>
      <c r="ED133" s="284">
        <f>SUMIFS('B4-1销售回款【输入】'!EG$4:EG$123,'B4-1销售回款【输入】'!$C$4:$C$123,$C133,'B4-1销售回款【输入】'!$D$4:$D$123,$D133,'B4-1销售回款【输入】'!$E$4:$E$123,$E133,'B4-1销售回款【输入】'!$J$4:$J$123,$F133)</f>
        <v>0</v>
      </c>
    </row>
    <row r="134" spans="2:134" ht="16.05" customHeight="1" x14ac:dyDescent="0.25">
      <c r="B134" s="1041" t="str">
        <f>B133</f>
        <v/>
      </c>
      <c r="C134" s="154" t="str">
        <f t="shared" ref="C134:E149" si="2224">C133</f>
        <v/>
      </c>
      <c r="D134" s="154" t="str">
        <f t="shared" si="1967"/>
        <v/>
      </c>
      <c r="E134" s="154" t="str">
        <f t="shared" si="1967"/>
        <v/>
      </c>
      <c r="F134" s="149" t="s">
        <v>348</v>
      </c>
      <c r="G134" s="171" t="s">
        <v>354</v>
      </c>
      <c r="H134" s="992">
        <f>IFERROR(H133/H132*10000,0)</f>
        <v>0</v>
      </c>
      <c r="I134" s="282">
        <f t="shared" si="2222"/>
        <v>0</v>
      </c>
      <c r="J134" s="985">
        <f>IFERROR(J133/J132*10000,0)</f>
        <v>0</v>
      </c>
      <c r="K134" s="460">
        <f ca="1">IFERROR(K133/K132*10000,0)</f>
        <v>0</v>
      </c>
      <c r="L134" s="283">
        <f t="shared" ref="L134" si="2225">IFERROR(L133/L132*10000,0)</f>
        <v>0</v>
      </c>
      <c r="M134" s="282">
        <f t="shared" ref="M134" si="2226">IFERROR(M133/M132*10000,0)</f>
        <v>0</v>
      </c>
      <c r="N134" s="282">
        <f t="shared" ref="N134" si="2227">IFERROR(N133/N132*10000,0)</f>
        <v>0</v>
      </c>
      <c r="O134" s="282">
        <f t="shared" ref="O134" si="2228">IFERROR(O133/O132*10000,0)</f>
        <v>0</v>
      </c>
      <c r="P134" s="282">
        <f t="shared" ref="P134" si="2229">IFERROR(P133/P132*10000,0)</f>
        <v>0</v>
      </c>
      <c r="Q134" s="282">
        <f t="shared" ref="Q134" si="2230">IFERROR(Q133/Q132*10000,0)</f>
        <v>0</v>
      </c>
      <c r="R134" s="282">
        <f t="shared" ref="R134" si="2231">IFERROR(R133/R132*10000,0)</f>
        <v>0</v>
      </c>
      <c r="S134" s="282">
        <f t="shared" ref="S134" si="2232">IFERROR(S133/S132*10000,0)</f>
        <v>0</v>
      </c>
      <c r="T134" s="282">
        <f t="shared" ref="T134" si="2233">IFERROR(T133/T132*10000,0)</f>
        <v>0</v>
      </c>
      <c r="U134" s="284">
        <f t="shared" ref="U134" si="2234">IFERROR(U133/U132*10000,0)</f>
        <v>0</v>
      </c>
      <c r="V134" s="285">
        <f>IFERROR(V133/V132*10000,0)</f>
        <v>0</v>
      </c>
      <c r="W134" s="282">
        <f t="shared" ref="W134" si="2235">IFERROR(W133/W132*10000,0)</f>
        <v>0</v>
      </c>
      <c r="X134" s="282">
        <f t="shared" ref="X134" si="2236">IFERROR(X133/X132*10000,0)</f>
        <v>0</v>
      </c>
      <c r="Y134" s="282">
        <f t="shared" ref="Y134" si="2237">IFERROR(Y133/Y132*10000,0)</f>
        <v>0</v>
      </c>
      <c r="Z134" s="282">
        <f t="shared" ref="Z134" si="2238">IFERROR(Z133/Z132*10000,0)</f>
        <v>0</v>
      </c>
      <c r="AA134" s="282">
        <f t="shared" ref="AA134" si="2239">IFERROR(AA133/AA132*10000,0)</f>
        <v>0</v>
      </c>
      <c r="AB134" s="282">
        <f t="shared" ref="AB134" si="2240">IFERROR(AB133/AB132*10000,0)</f>
        <v>0</v>
      </c>
      <c r="AC134" s="282">
        <f t="shared" ref="AC134" si="2241">IFERROR(AC133/AC132*10000,0)</f>
        <v>0</v>
      </c>
      <c r="AD134" s="282">
        <f t="shared" ref="AD134" si="2242">IFERROR(AD133/AD132*10000,0)</f>
        <v>0</v>
      </c>
      <c r="AE134" s="282">
        <f t="shared" ref="AE134" si="2243">IFERROR(AE133/AE132*10000,0)</f>
        <v>0</v>
      </c>
      <c r="AF134" s="282">
        <f t="shared" ref="AF134" si="2244">IFERROR(AF133/AF132*10000,0)</f>
        <v>0</v>
      </c>
      <c r="AG134" s="282">
        <f t="shared" ref="AG134" si="2245">IFERROR(AG133/AG132*10000,0)</f>
        <v>0</v>
      </c>
      <c r="AH134" s="282">
        <f t="shared" ref="AH134" si="2246">IFERROR(AH133/AH132*10000,0)</f>
        <v>0</v>
      </c>
      <c r="AI134" s="282">
        <f t="shared" ref="AI134" si="2247">IFERROR(AI133/AI132*10000,0)</f>
        <v>0</v>
      </c>
      <c r="AJ134" s="282">
        <f t="shared" ref="AJ134" si="2248">IFERROR(AJ133/AJ132*10000,0)</f>
        <v>0</v>
      </c>
      <c r="AK134" s="282">
        <f t="shared" ref="AK134" si="2249">IFERROR(AK133/AK132*10000,0)</f>
        <v>0</v>
      </c>
      <c r="AL134" s="282">
        <f t="shared" ref="AL134" si="2250">IFERROR(AL133/AL132*10000,0)</f>
        <v>0</v>
      </c>
      <c r="AM134" s="282">
        <f t="shared" ref="AM134" si="2251">IFERROR(AM133/AM132*10000,0)</f>
        <v>0</v>
      </c>
      <c r="AN134" s="282">
        <f t="shared" ref="AN134" si="2252">IFERROR(AN133/AN132*10000,0)</f>
        <v>0</v>
      </c>
      <c r="AO134" s="282">
        <f t="shared" ref="AO134" si="2253">IFERROR(AO133/AO132*10000,0)</f>
        <v>0</v>
      </c>
      <c r="AP134" s="282">
        <f t="shared" ref="AP134" si="2254">IFERROR(AP133/AP132*10000,0)</f>
        <v>0</v>
      </c>
      <c r="AQ134" s="282">
        <f t="shared" ref="AQ134" si="2255">IFERROR(AQ133/AQ132*10000,0)</f>
        <v>0</v>
      </c>
      <c r="AR134" s="282">
        <f t="shared" ref="AR134" si="2256">IFERROR(AR133/AR132*10000,0)</f>
        <v>0</v>
      </c>
      <c r="AS134" s="282">
        <f t="shared" ref="AS134" si="2257">IFERROR(AS133/AS132*10000,0)</f>
        <v>0</v>
      </c>
      <c r="AT134" s="282">
        <f t="shared" ref="AT134" si="2258">IFERROR(AT133/AT132*10000,0)</f>
        <v>0</v>
      </c>
      <c r="AU134" s="282">
        <f t="shared" ref="AU134" si="2259">IFERROR(AU133/AU132*10000,0)</f>
        <v>0</v>
      </c>
      <c r="AV134" s="282">
        <f t="shared" ref="AV134" si="2260">IFERROR(AV133/AV132*10000,0)</f>
        <v>0</v>
      </c>
      <c r="AW134" s="282">
        <f t="shared" ref="AW134" si="2261">IFERROR(AW133/AW132*10000,0)</f>
        <v>0</v>
      </c>
      <c r="AX134" s="282">
        <f t="shared" ref="AX134" si="2262">IFERROR(AX133/AX132*10000,0)</f>
        <v>0</v>
      </c>
      <c r="AY134" s="282">
        <f t="shared" ref="AY134" si="2263">IFERROR(AY133/AY132*10000,0)</f>
        <v>0</v>
      </c>
      <c r="AZ134" s="282">
        <f t="shared" ref="AZ134" si="2264">IFERROR(AZ133/AZ132*10000,0)</f>
        <v>0</v>
      </c>
      <c r="BA134" s="282">
        <f t="shared" ref="BA134" si="2265">IFERROR(BA133/BA132*10000,0)</f>
        <v>0</v>
      </c>
      <c r="BB134" s="282">
        <f t="shared" ref="BB134" si="2266">IFERROR(BB133/BB132*10000,0)</f>
        <v>0</v>
      </c>
      <c r="BC134" s="282">
        <f t="shared" ref="BC134" si="2267">IFERROR(BC133/BC132*10000,0)</f>
        <v>0</v>
      </c>
      <c r="BD134" s="282">
        <f t="shared" ref="BD134" si="2268">IFERROR(BD133/BD132*10000,0)</f>
        <v>0</v>
      </c>
      <c r="BE134" s="282">
        <f t="shared" ref="BE134" si="2269">IFERROR(BE133/BE132*10000,0)</f>
        <v>0</v>
      </c>
      <c r="BF134" s="282">
        <f t="shared" ref="BF134" si="2270">IFERROR(BF133/BF132*10000,0)</f>
        <v>0</v>
      </c>
      <c r="BG134" s="282">
        <f t="shared" ref="BG134" si="2271">IFERROR(BG133/BG132*10000,0)</f>
        <v>0</v>
      </c>
      <c r="BH134" s="282">
        <f t="shared" ref="BH134" si="2272">IFERROR(BH133/BH132*10000,0)</f>
        <v>0</v>
      </c>
      <c r="BI134" s="282">
        <f t="shared" ref="BI134" si="2273">IFERROR(BI133/BI132*10000,0)</f>
        <v>0</v>
      </c>
      <c r="BJ134" s="282">
        <f t="shared" ref="BJ134" si="2274">IFERROR(BJ133/BJ132*10000,0)</f>
        <v>0</v>
      </c>
      <c r="BK134" s="282">
        <f t="shared" ref="BK134" si="2275">IFERROR(BK133/BK132*10000,0)</f>
        <v>0</v>
      </c>
      <c r="BL134" s="282">
        <f t="shared" ref="BL134" si="2276">IFERROR(BL133/BL132*10000,0)</f>
        <v>0</v>
      </c>
      <c r="BM134" s="282">
        <f t="shared" ref="BM134" si="2277">IFERROR(BM133/BM132*10000,0)</f>
        <v>0</v>
      </c>
      <c r="BN134" s="282">
        <f t="shared" ref="BN134" si="2278">IFERROR(BN133/BN132*10000,0)</f>
        <v>0</v>
      </c>
      <c r="BO134" s="282">
        <f t="shared" ref="BO134" si="2279">IFERROR(BO133/BO132*10000,0)</f>
        <v>0</v>
      </c>
      <c r="BP134" s="282">
        <f t="shared" ref="BP134" si="2280">IFERROR(BP133/BP132*10000,0)</f>
        <v>0</v>
      </c>
      <c r="BQ134" s="282">
        <f t="shared" ref="BQ134" si="2281">IFERROR(BQ133/BQ132*10000,0)</f>
        <v>0</v>
      </c>
      <c r="BR134" s="282">
        <f t="shared" ref="BR134" si="2282">IFERROR(BR133/BR132*10000,0)</f>
        <v>0</v>
      </c>
      <c r="BS134" s="282">
        <f t="shared" ref="BS134" si="2283">IFERROR(BS133/BS132*10000,0)</f>
        <v>0</v>
      </c>
      <c r="BT134" s="282">
        <f t="shared" ref="BT134" si="2284">IFERROR(BT133/BT132*10000,0)</f>
        <v>0</v>
      </c>
      <c r="BU134" s="282">
        <f t="shared" ref="BU134" si="2285">IFERROR(BU133/BU132*10000,0)</f>
        <v>0</v>
      </c>
      <c r="BV134" s="282">
        <f t="shared" ref="BV134" si="2286">IFERROR(BV133/BV132*10000,0)</f>
        <v>0</v>
      </c>
      <c r="BW134" s="282">
        <f t="shared" ref="BW134" si="2287">IFERROR(BW133/BW132*10000,0)</f>
        <v>0</v>
      </c>
      <c r="BX134" s="282">
        <f t="shared" ref="BX134" si="2288">IFERROR(BX133/BX132*10000,0)</f>
        <v>0</v>
      </c>
      <c r="BY134" s="282">
        <f t="shared" ref="BY134" si="2289">IFERROR(BY133/BY132*10000,0)</f>
        <v>0</v>
      </c>
      <c r="BZ134" s="282">
        <f t="shared" ref="BZ134" si="2290">IFERROR(BZ133/BZ132*10000,0)</f>
        <v>0</v>
      </c>
      <c r="CA134" s="282">
        <f t="shared" ref="CA134" si="2291">IFERROR(CA133/CA132*10000,0)</f>
        <v>0</v>
      </c>
      <c r="CB134" s="282">
        <f t="shared" ref="CB134" si="2292">IFERROR(CB133/CB132*10000,0)</f>
        <v>0</v>
      </c>
      <c r="CC134" s="282">
        <f t="shared" ref="CC134" si="2293">IFERROR(CC133/CC132*10000,0)</f>
        <v>0</v>
      </c>
      <c r="CD134" s="282">
        <f t="shared" ref="CD134" si="2294">IFERROR(CD133/CD132*10000,0)</f>
        <v>0</v>
      </c>
      <c r="CE134" s="282">
        <f t="shared" ref="CE134" si="2295">IFERROR(CE133/CE132*10000,0)</f>
        <v>0</v>
      </c>
      <c r="CF134" s="282">
        <f t="shared" ref="CF134" si="2296">IFERROR(CF133/CF132*10000,0)</f>
        <v>0</v>
      </c>
      <c r="CG134" s="282">
        <f t="shared" ref="CG134" si="2297">IFERROR(CG133/CG132*10000,0)</f>
        <v>0</v>
      </c>
      <c r="CH134" s="282">
        <f t="shared" ref="CH134" si="2298">IFERROR(CH133/CH132*10000,0)</f>
        <v>0</v>
      </c>
      <c r="CI134" s="282">
        <f t="shared" ref="CI134" si="2299">IFERROR(CI133/CI132*10000,0)</f>
        <v>0</v>
      </c>
      <c r="CJ134" s="282">
        <f t="shared" ref="CJ134" si="2300">IFERROR(CJ133/CJ132*10000,0)</f>
        <v>0</v>
      </c>
      <c r="CK134" s="282">
        <f t="shared" ref="CK134" si="2301">IFERROR(CK133/CK132*10000,0)</f>
        <v>0</v>
      </c>
      <c r="CL134" s="282">
        <f t="shared" ref="CL134" si="2302">IFERROR(CL133/CL132*10000,0)</f>
        <v>0</v>
      </c>
      <c r="CM134" s="282">
        <f t="shared" ref="CM134" si="2303">IFERROR(CM133/CM132*10000,0)</f>
        <v>0</v>
      </c>
      <c r="CN134" s="282">
        <f t="shared" ref="CN134" si="2304">IFERROR(CN133/CN132*10000,0)</f>
        <v>0</v>
      </c>
      <c r="CO134" s="282">
        <f t="shared" ref="CO134" si="2305">IFERROR(CO133/CO132*10000,0)</f>
        <v>0</v>
      </c>
      <c r="CP134" s="282">
        <f t="shared" ref="CP134" si="2306">IFERROR(CP133/CP132*10000,0)</f>
        <v>0</v>
      </c>
      <c r="CQ134" s="282">
        <f t="shared" ref="CQ134" si="2307">IFERROR(CQ133/CQ132*10000,0)</f>
        <v>0</v>
      </c>
      <c r="CR134" s="282">
        <f t="shared" ref="CR134" si="2308">IFERROR(CR133/CR132*10000,0)</f>
        <v>0</v>
      </c>
      <c r="CS134" s="282">
        <f t="shared" ref="CS134" si="2309">IFERROR(CS133/CS132*10000,0)</f>
        <v>0</v>
      </c>
      <c r="CT134" s="282">
        <f t="shared" ref="CT134" si="2310">IFERROR(CT133/CT132*10000,0)</f>
        <v>0</v>
      </c>
      <c r="CU134" s="282">
        <f t="shared" ref="CU134" si="2311">IFERROR(CU133/CU132*10000,0)</f>
        <v>0</v>
      </c>
      <c r="CV134" s="282">
        <f t="shared" ref="CV134" si="2312">IFERROR(CV133/CV132*10000,0)</f>
        <v>0</v>
      </c>
      <c r="CW134" s="282">
        <f t="shared" ref="CW134" si="2313">IFERROR(CW133/CW132*10000,0)</f>
        <v>0</v>
      </c>
      <c r="CX134" s="282">
        <f t="shared" ref="CX134" si="2314">IFERROR(CX133/CX132*10000,0)</f>
        <v>0</v>
      </c>
      <c r="CY134" s="282">
        <f t="shared" ref="CY134" si="2315">IFERROR(CY133/CY132*10000,0)</f>
        <v>0</v>
      </c>
      <c r="CZ134" s="282">
        <f t="shared" ref="CZ134" si="2316">IFERROR(CZ133/CZ132*10000,0)</f>
        <v>0</v>
      </c>
      <c r="DA134" s="282">
        <f t="shared" ref="DA134" si="2317">IFERROR(DA133/DA132*10000,0)</f>
        <v>0</v>
      </c>
      <c r="DB134" s="282">
        <f t="shared" ref="DB134" si="2318">IFERROR(DB133/DB132*10000,0)</f>
        <v>0</v>
      </c>
      <c r="DC134" s="282">
        <f t="shared" ref="DC134" si="2319">IFERROR(DC133/DC132*10000,0)</f>
        <v>0</v>
      </c>
      <c r="DD134" s="282">
        <f t="shared" ref="DD134" si="2320">IFERROR(DD133/DD132*10000,0)</f>
        <v>0</v>
      </c>
      <c r="DE134" s="282">
        <f t="shared" ref="DE134" si="2321">IFERROR(DE133/DE132*10000,0)</f>
        <v>0</v>
      </c>
      <c r="DF134" s="282">
        <f t="shared" ref="DF134" si="2322">IFERROR(DF133/DF132*10000,0)</f>
        <v>0</v>
      </c>
      <c r="DG134" s="282">
        <f t="shared" ref="DG134" si="2323">IFERROR(DG133/DG132*10000,0)</f>
        <v>0</v>
      </c>
      <c r="DH134" s="282">
        <f t="shared" ref="DH134" si="2324">IFERROR(DH133/DH132*10000,0)</f>
        <v>0</v>
      </c>
      <c r="DI134" s="282">
        <f t="shared" ref="DI134" si="2325">IFERROR(DI133/DI132*10000,0)</f>
        <v>0</v>
      </c>
      <c r="DJ134" s="282">
        <f t="shared" ref="DJ134" si="2326">IFERROR(DJ133/DJ132*10000,0)</f>
        <v>0</v>
      </c>
      <c r="DK134" s="282">
        <f t="shared" ref="DK134" si="2327">IFERROR(DK133/DK132*10000,0)</f>
        <v>0</v>
      </c>
      <c r="DL134" s="282">
        <f t="shared" ref="DL134" si="2328">IFERROR(DL133/DL132*10000,0)</f>
        <v>0</v>
      </c>
      <c r="DM134" s="282">
        <f t="shared" ref="DM134" si="2329">IFERROR(DM133/DM132*10000,0)</f>
        <v>0</v>
      </c>
      <c r="DN134" s="282">
        <f t="shared" ref="DN134" si="2330">IFERROR(DN133/DN132*10000,0)</f>
        <v>0</v>
      </c>
      <c r="DO134" s="282">
        <f t="shared" ref="DO134" si="2331">IFERROR(DO133/DO132*10000,0)</f>
        <v>0</v>
      </c>
      <c r="DP134" s="282">
        <f t="shared" ref="DP134" si="2332">IFERROR(DP133/DP132*10000,0)</f>
        <v>0</v>
      </c>
      <c r="DQ134" s="282">
        <f t="shared" ref="DQ134" si="2333">IFERROR(DQ133/DQ132*10000,0)</f>
        <v>0</v>
      </c>
      <c r="DR134" s="282">
        <f t="shared" ref="DR134" si="2334">IFERROR(DR133/DR132*10000,0)</f>
        <v>0</v>
      </c>
      <c r="DS134" s="282">
        <f t="shared" ref="DS134" si="2335">IFERROR(DS133/DS132*10000,0)</f>
        <v>0</v>
      </c>
      <c r="DT134" s="282">
        <f t="shared" ref="DT134" si="2336">IFERROR(DT133/DT132*10000,0)</f>
        <v>0</v>
      </c>
      <c r="DU134" s="282">
        <f t="shared" ref="DU134" si="2337">IFERROR(DU133/DU132*10000,0)</f>
        <v>0</v>
      </c>
      <c r="DV134" s="282">
        <f t="shared" ref="DV134" si="2338">IFERROR(DV133/DV132*10000,0)</f>
        <v>0</v>
      </c>
      <c r="DW134" s="282">
        <f t="shared" ref="DW134" si="2339">IFERROR(DW133/DW132*10000,0)</f>
        <v>0</v>
      </c>
      <c r="DX134" s="282">
        <f t="shared" ref="DX134" si="2340">IFERROR(DX133/DX132*10000,0)</f>
        <v>0</v>
      </c>
      <c r="DY134" s="282">
        <f t="shared" ref="DY134" si="2341">IFERROR(DY133/DY132*10000,0)</f>
        <v>0</v>
      </c>
      <c r="DZ134" s="282">
        <f t="shared" ref="DZ134" si="2342">IFERROR(DZ133/DZ132*10000,0)</f>
        <v>0</v>
      </c>
      <c r="EA134" s="282">
        <f t="shared" ref="EA134" si="2343">IFERROR(EA133/EA132*10000,0)</f>
        <v>0</v>
      </c>
      <c r="EB134" s="282">
        <f t="shared" ref="EB134" si="2344">IFERROR(EB133/EB132*10000,0)</f>
        <v>0</v>
      </c>
      <c r="EC134" s="282">
        <f t="shared" ref="EC134" si="2345">IFERROR(EC133/EC132*10000,0)</f>
        <v>0</v>
      </c>
      <c r="ED134" s="284">
        <f t="shared" ref="ED134" si="2346">IFERROR(ED133/ED132*10000,0)</f>
        <v>0</v>
      </c>
    </row>
    <row r="135" spans="2:134" ht="16.05" customHeight="1" x14ac:dyDescent="0.25">
      <c r="B135" s="1043" t="str">
        <f>B134</f>
        <v/>
      </c>
      <c r="C135" s="159" t="str">
        <f t="shared" si="2224"/>
        <v/>
      </c>
      <c r="D135" s="159" t="str">
        <f t="shared" si="1967"/>
        <v/>
      </c>
      <c r="E135" s="159" t="str">
        <f t="shared" si="1967"/>
        <v/>
      </c>
      <c r="F135" s="149" t="s">
        <v>349</v>
      </c>
      <c r="G135" s="171" t="s">
        <v>353</v>
      </c>
      <c r="H135" s="992">
        <f>SUMIFS('B4-1销售回款【输入】'!L$4:L$123,'B4-1销售回款【输入】'!$C$4:$C$123,$C135,'B4-1销售回款【输入】'!$D$4:$D$123,$D135,'B4-1销售回款【输入】'!$E$4:$E$123,$E135,'B4-1销售回款【输入】'!$J$4:$J$123,$F135)</f>
        <v>0</v>
      </c>
      <c r="I135" s="282">
        <f t="shared" si="2222"/>
        <v>0</v>
      </c>
      <c r="J135" s="985">
        <f>SUM(V135:ED135)</f>
        <v>0</v>
      </c>
      <c r="K135" s="460">
        <f ca="1">SUM(OFFSET(V135,,,1,MATCH('B1-基本信息'!$C$12,$V$3:$ED$3,1)))</f>
        <v>0</v>
      </c>
      <c r="L135" s="283">
        <f t="shared" ref="L135:U135" si="2347">SUMIF($V$1:$ED$1,L$3,$V135:$ED135)</f>
        <v>0</v>
      </c>
      <c r="M135" s="282">
        <f t="shared" si="2347"/>
        <v>0</v>
      </c>
      <c r="N135" s="282">
        <f t="shared" si="2347"/>
        <v>0</v>
      </c>
      <c r="O135" s="282">
        <f t="shared" si="2347"/>
        <v>0</v>
      </c>
      <c r="P135" s="282">
        <f t="shared" si="2347"/>
        <v>0</v>
      </c>
      <c r="Q135" s="282">
        <f t="shared" si="2347"/>
        <v>0</v>
      </c>
      <c r="R135" s="282">
        <f t="shared" si="2347"/>
        <v>0</v>
      </c>
      <c r="S135" s="282">
        <f t="shared" si="2347"/>
        <v>0</v>
      </c>
      <c r="T135" s="282">
        <f t="shared" si="2347"/>
        <v>0</v>
      </c>
      <c r="U135" s="284">
        <f t="shared" si="2347"/>
        <v>0</v>
      </c>
      <c r="V135" s="285">
        <f>SUMIFS('B4-1销售回款【输入】'!Y$4:Y$123,'B4-1销售回款【输入】'!$C$4:$C$123,$C135,'B4-1销售回款【输入】'!$D$4:$D$123,$D135,'B4-1销售回款【输入】'!$E$4:$E$123,$E135,'B4-1销售回款【输入】'!$J$4:$J$123,$F135)</f>
        <v>0</v>
      </c>
      <c r="W135" s="282">
        <f>SUMIFS('B4-1销售回款【输入】'!Z$4:Z$123,'B4-1销售回款【输入】'!$C$4:$C$123,$C135,'B4-1销售回款【输入】'!$D$4:$D$123,$D135,'B4-1销售回款【输入】'!$E$4:$E$123,$E135,'B4-1销售回款【输入】'!$J$4:$J$123,$F135)</f>
        <v>0</v>
      </c>
      <c r="X135" s="282">
        <f>SUMIFS('B4-1销售回款【输入】'!AA$4:AA$123,'B4-1销售回款【输入】'!$C$4:$C$123,$C135,'B4-1销售回款【输入】'!$D$4:$D$123,$D135,'B4-1销售回款【输入】'!$E$4:$E$123,$E135,'B4-1销售回款【输入】'!$J$4:$J$123,$F135)</f>
        <v>0</v>
      </c>
      <c r="Y135" s="282">
        <f>SUMIFS('B4-1销售回款【输入】'!AB$4:AB$123,'B4-1销售回款【输入】'!$C$4:$C$123,$C135,'B4-1销售回款【输入】'!$D$4:$D$123,$D135,'B4-1销售回款【输入】'!$E$4:$E$123,$E135,'B4-1销售回款【输入】'!$J$4:$J$123,$F135)</f>
        <v>0</v>
      </c>
      <c r="Z135" s="282">
        <f>SUMIFS('B4-1销售回款【输入】'!AC$4:AC$123,'B4-1销售回款【输入】'!$C$4:$C$123,$C135,'B4-1销售回款【输入】'!$D$4:$D$123,$D135,'B4-1销售回款【输入】'!$E$4:$E$123,$E135,'B4-1销售回款【输入】'!$J$4:$J$123,$F135)</f>
        <v>0</v>
      </c>
      <c r="AA135" s="282">
        <f>SUMIFS('B4-1销售回款【输入】'!AD$4:AD$123,'B4-1销售回款【输入】'!$C$4:$C$123,$C135,'B4-1销售回款【输入】'!$D$4:$D$123,$D135,'B4-1销售回款【输入】'!$E$4:$E$123,$E135,'B4-1销售回款【输入】'!$J$4:$J$123,$F135)</f>
        <v>0</v>
      </c>
      <c r="AB135" s="282">
        <f>SUMIFS('B4-1销售回款【输入】'!AE$4:AE$123,'B4-1销售回款【输入】'!$C$4:$C$123,$C135,'B4-1销售回款【输入】'!$D$4:$D$123,$D135,'B4-1销售回款【输入】'!$E$4:$E$123,$E135,'B4-1销售回款【输入】'!$J$4:$J$123,$F135)</f>
        <v>0</v>
      </c>
      <c r="AC135" s="282">
        <f>SUMIFS('B4-1销售回款【输入】'!AF$4:AF$123,'B4-1销售回款【输入】'!$C$4:$C$123,$C135,'B4-1销售回款【输入】'!$D$4:$D$123,$D135,'B4-1销售回款【输入】'!$E$4:$E$123,$E135,'B4-1销售回款【输入】'!$J$4:$J$123,$F135)</f>
        <v>0</v>
      </c>
      <c r="AD135" s="282">
        <f>SUMIFS('B4-1销售回款【输入】'!AG$4:AG$123,'B4-1销售回款【输入】'!$C$4:$C$123,$C135,'B4-1销售回款【输入】'!$D$4:$D$123,$D135,'B4-1销售回款【输入】'!$E$4:$E$123,$E135,'B4-1销售回款【输入】'!$J$4:$J$123,$F135)</f>
        <v>0</v>
      </c>
      <c r="AE135" s="282">
        <f>SUMIFS('B4-1销售回款【输入】'!AH$4:AH$123,'B4-1销售回款【输入】'!$C$4:$C$123,$C135,'B4-1销售回款【输入】'!$D$4:$D$123,$D135,'B4-1销售回款【输入】'!$E$4:$E$123,$E135,'B4-1销售回款【输入】'!$J$4:$J$123,$F135)</f>
        <v>0</v>
      </c>
      <c r="AF135" s="282">
        <f>SUMIFS('B4-1销售回款【输入】'!AI$4:AI$123,'B4-1销售回款【输入】'!$C$4:$C$123,$C135,'B4-1销售回款【输入】'!$D$4:$D$123,$D135,'B4-1销售回款【输入】'!$E$4:$E$123,$E135,'B4-1销售回款【输入】'!$J$4:$J$123,$F135)</f>
        <v>0</v>
      </c>
      <c r="AG135" s="282">
        <f>SUMIFS('B4-1销售回款【输入】'!AJ$4:AJ$123,'B4-1销售回款【输入】'!$C$4:$C$123,$C135,'B4-1销售回款【输入】'!$D$4:$D$123,$D135,'B4-1销售回款【输入】'!$E$4:$E$123,$E135,'B4-1销售回款【输入】'!$J$4:$J$123,$F135)</f>
        <v>0</v>
      </c>
      <c r="AH135" s="282">
        <f>SUMIFS('B4-1销售回款【输入】'!AK$4:AK$123,'B4-1销售回款【输入】'!$C$4:$C$123,$C135,'B4-1销售回款【输入】'!$D$4:$D$123,$D135,'B4-1销售回款【输入】'!$E$4:$E$123,$E135,'B4-1销售回款【输入】'!$J$4:$J$123,$F135)</f>
        <v>0</v>
      </c>
      <c r="AI135" s="282">
        <f>SUMIFS('B4-1销售回款【输入】'!AL$4:AL$123,'B4-1销售回款【输入】'!$C$4:$C$123,$C135,'B4-1销售回款【输入】'!$D$4:$D$123,$D135,'B4-1销售回款【输入】'!$E$4:$E$123,$E135,'B4-1销售回款【输入】'!$J$4:$J$123,$F135)</f>
        <v>0</v>
      </c>
      <c r="AJ135" s="282">
        <f>SUMIFS('B4-1销售回款【输入】'!AM$4:AM$123,'B4-1销售回款【输入】'!$C$4:$C$123,$C135,'B4-1销售回款【输入】'!$D$4:$D$123,$D135,'B4-1销售回款【输入】'!$E$4:$E$123,$E135,'B4-1销售回款【输入】'!$J$4:$J$123,$F135)</f>
        <v>0</v>
      </c>
      <c r="AK135" s="282">
        <f>SUMIFS('B4-1销售回款【输入】'!AN$4:AN$123,'B4-1销售回款【输入】'!$C$4:$C$123,$C135,'B4-1销售回款【输入】'!$D$4:$D$123,$D135,'B4-1销售回款【输入】'!$E$4:$E$123,$E135,'B4-1销售回款【输入】'!$J$4:$J$123,$F135)</f>
        <v>0</v>
      </c>
      <c r="AL135" s="282">
        <f>SUMIFS('B4-1销售回款【输入】'!AO$4:AO$123,'B4-1销售回款【输入】'!$C$4:$C$123,$C135,'B4-1销售回款【输入】'!$D$4:$D$123,$D135,'B4-1销售回款【输入】'!$E$4:$E$123,$E135,'B4-1销售回款【输入】'!$J$4:$J$123,$F135)</f>
        <v>0</v>
      </c>
      <c r="AM135" s="282">
        <f>SUMIFS('B4-1销售回款【输入】'!AP$4:AP$123,'B4-1销售回款【输入】'!$C$4:$C$123,$C135,'B4-1销售回款【输入】'!$D$4:$D$123,$D135,'B4-1销售回款【输入】'!$E$4:$E$123,$E135,'B4-1销售回款【输入】'!$J$4:$J$123,$F135)</f>
        <v>0</v>
      </c>
      <c r="AN135" s="282">
        <f>SUMIFS('B4-1销售回款【输入】'!AQ$4:AQ$123,'B4-1销售回款【输入】'!$C$4:$C$123,$C135,'B4-1销售回款【输入】'!$D$4:$D$123,$D135,'B4-1销售回款【输入】'!$E$4:$E$123,$E135,'B4-1销售回款【输入】'!$J$4:$J$123,$F135)</f>
        <v>0</v>
      </c>
      <c r="AO135" s="282">
        <f>SUMIFS('B4-1销售回款【输入】'!AR$4:AR$123,'B4-1销售回款【输入】'!$C$4:$C$123,$C135,'B4-1销售回款【输入】'!$D$4:$D$123,$D135,'B4-1销售回款【输入】'!$E$4:$E$123,$E135,'B4-1销售回款【输入】'!$J$4:$J$123,$F135)</f>
        <v>0</v>
      </c>
      <c r="AP135" s="282">
        <f>SUMIFS('B4-1销售回款【输入】'!AS$4:AS$123,'B4-1销售回款【输入】'!$C$4:$C$123,$C135,'B4-1销售回款【输入】'!$D$4:$D$123,$D135,'B4-1销售回款【输入】'!$E$4:$E$123,$E135,'B4-1销售回款【输入】'!$J$4:$J$123,$F135)</f>
        <v>0</v>
      </c>
      <c r="AQ135" s="282">
        <f>SUMIFS('B4-1销售回款【输入】'!AT$4:AT$123,'B4-1销售回款【输入】'!$C$4:$C$123,$C135,'B4-1销售回款【输入】'!$D$4:$D$123,$D135,'B4-1销售回款【输入】'!$E$4:$E$123,$E135,'B4-1销售回款【输入】'!$J$4:$J$123,$F135)</f>
        <v>0</v>
      </c>
      <c r="AR135" s="282">
        <f>SUMIFS('B4-1销售回款【输入】'!AU$4:AU$123,'B4-1销售回款【输入】'!$C$4:$C$123,$C135,'B4-1销售回款【输入】'!$D$4:$D$123,$D135,'B4-1销售回款【输入】'!$E$4:$E$123,$E135,'B4-1销售回款【输入】'!$J$4:$J$123,$F135)</f>
        <v>0</v>
      </c>
      <c r="AS135" s="282">
        <f>SUMIFS('B4-1销售回款【输入】'!AV$4:AV$123,'B4-1销售回款【输入】'!$C$4:$C$123,$C135,'B4-1销售回款【输入】'!$D$4:$D$123,$D135,'B4-1销售回款【输入】'!$E$4:$E$123,$E135,'B4-1销售回款【输入】'!$J$4:$J$123,$F135)</f>
        <v>0</v>
      </c>
      <c r="AT135" s="282">
        <f>SUMIFS('B4-1销售回款【输入】'!AW$4:AW$123,'B4-1销售回款【输入】'!$C$4:$C$123,$C135,'B4-1销售回款【输入】'!$D$4:$D$123,$D135,'B4-1销售回款【输入】'!$E$4:$E$123,$E135,'B4-1销售回款【输入】'!$J$4:$J$123,$F135)</f>
        <v>0</v>
      </c>
      <c r="AU135" s="282">
        <f>SUMIFS('B4-1销售回款【输入】'!AX$4:AX$123,'B4-1销售回款【输入】'!$C$4:$C$123,$C135,'B4-1销售回款【输入】'!$D$4:$D$123,$D135,'B4-1销售回款【输入】'!$E$4:$E$123,$E135,'B4-1销售回款【输入】'!$J$4:$J$123,$F135)</f>
        <v>0</v>
      </c>
      <c r="AV135" s="282">
        <f>SUMIFS('B4-1销售回款【输入】'!AY$4:AY$123,'B4-1销售回款【输入】'!$C$4:$C$123,$C135,'B4-1销售回款【输入】'!$D$4:$D$123,$D135,'B4-1销售回款【输入】'!$E$4:$E$123,$E135,'B4-1销售回款【输入】'!$J$4:$J$123,$F135)</f>
        <v>0</v>
      </c>
      <c r="AW135" s="282">
        <f>SUMIFS('B4-1销售回款【输入】'!AZ$4:AZ$123,'B4-1销售回款【输入】'!$C$4:$C$123,$C135,'B4-1销售回款【输入】'!$D$4:$D$123,$D135,'B4-1销售回款【输入】'!$E$4:$E$123,$E135,'B4-1销售回款【输入】'!$J$4:$J$123,$F135)</f>
        <v>0</v>
      </c>
      <c r="AX135" s="282">
        <f>SUMIFS('B4-1销售回款【输入】'!BA$4:BA$123,'B4-1销售回款【输入】'!$C$4:$C$123,$C135,'B4-1销售回款【输入】'!$D$4:$D$123,$D135,'B4-1销售回款【输入】'!$E$4:$E$123,$E135,'B4-1销售回款【输入】'!$J$4:$J$123,$F135)</f>
        <v>0</v>
      </c>
      <c r="AY135" s="282">
        <f>SUMIFS('B4-1销售回款【输入】'!BB$4:BB$123,'B4-1销售回款【输入】'!$C$4:$C$123,$C135,'B4-1销售回款【输入】'!$D$4:$D$123,$D135,'B4-1销售回款【输入】'!$E$4:$E$123,$E135,'B4-1销售回款【输入】'!$J$4:$J$123,$F135)</f>
        <v>0</v>
      </c>
      <c r="AZ135" s="282">
        <f>SUMIFS('B4-1销售回款【输入】'!BC$4:BC$123,'B4-1销售回款【输入】'!$C$4:$C$123,$C135,'B4-1销售回款【输入】'!$D$4:$D$123,$D135,'B4-1销售回款【输入】'!$E$4:$E$123,$E135,'B4-1销售回款【输入】'!$J$4:$J$123,$F135)</f>
        <v>0</v>
      </c>
      <c r="BA135" s="282">
        <f>SUMIFS('B4-1销售回款【输入】'!BD$4:BD$123,'B4-1销售回款【输入】'!$C$4:$C$123,$C135,'B4-1销售回款【输入】'!$D$4:$D$123,$D135,'B4-1销售回款【输入】'!$E$4:$E$123,$E135,'B4-1销售回款【输入】'!$J$4:$J$123,$F135)</f>
        <v>0</v>
      </c>
      <c r="BB135" s="282">
        <f>SUMIFS('B4-1销售回款【输入】'!BE$4:BE$123,'B4-1销售回款【输入】'!$C$4:$C$123,$C135,'B4-1销售回款【输入】'!$D$4:$D$123,$D135,'B4-1销售回款【输入】'!$E$4:$E$123,$E135,'B4-1销售回款【输入】'!$J$4:$J$123,$F135)</f>
        <v>0</v>
      </c>
      <c r="BC135" s="282">
        <f>SUMIFS('B4-1销售回款【输入】'!BF$4:BF$123,'B4-1销售回款【输入】'!$C$4:$C$123,$C135,'B4-1销售回款【输入】'!$D$4:$D$123,$D135,'B4-1销售回款【输入】'!$E$4:$E$123,$E135,'B4-1销售回款【输入】'!$J$4:$J$123,$F135)</f>
        <v>0</v>
      </c>
      <c r="BD135" s="282">
        <f>SUMIFS('B4-1销售回款【输入】'!BG$4:BG$123,'B4-1销售回款【输入】'!$C$4:$C$123,$C135,'B4-1销售回款【输入】'!$D$4:$D$123,$D135,'B4-1销售回款【输入】'!$E$4:$E$123,$E135,'B4-1销售回款【输入】'!$J$4:$J$123,$F135)</f>
        <v>0</v>
      </c>
      <c r="BE135" s="282">
        <f>SUMIFS('B4-1销售回款【输入】'!BH$4:BH$123,'B4-1销售回款【输入】'!$C$4:$C$123,$C135,'B4-1销售回款【输入】'!$D$4:$D$123,$D135,'B4-1销售回款【输入】'!$E$4:$E$123,$E135,'B4-1销售回款【输入】'!$J$4:$J$123,$F135)</f>
        <v>0</v>
      </c>
      <c r="BF135" s="282">
        <f>SUMIFS('B4-1销售回款【输入】'!BI$4:BI$123,'B4-1销售回款【输入】'!$C$4:$C$123,$C135,'B4-1销售回款【输入】'!$D$4:$D$123,$D135,'B4-1销售回款【输入】'!$E$4:$E$123,$E135,'B4-1销售回款【输入】'!$J$4:$J$123,$F135)</f>
        <v>0</v>
      </c>
      <c r="BG135" s="282">
        <f>SUMIFS('B4-1销售回款【输入】'!BJ$4:BJ$123,'B4-1销售回款【输入】'!$C$4:$C$123,$C135,'B4-1销售回款【输入】'!$D$4:$D$123,$D135,'B4-1销售回款【输入】'!$E$4:$E$123,$E135,'B4-1销售回款【输入】'!$J$4:$J$123,$F135)</f>
        <v>0</v>
      </c>
      <c r="BH135" s="282">
        <f>SUMIFS('B4-1销售回款【输入】'!BK$4:BK$123,'B4-1销售回款【输入】'!$C$4:$C$123,$C135,'B4-1销售回款【输入】'!$D$4:$D$123,$D135,'B4-1销售回款【输入】'!$E$4:$E$123,$E135,'B4-1销售回款【输入】'!$J$4:$J$123,$F135)</f>
        <v>0</v>
      </c>
      <c r="BI135" s="282">
        <f>SUMIFS('B4-1销售回款【输入】'!BL$4:BL$123,'B4-1销售回款【输入】'!$C$4:$C$123,$C135,'B4-1销售回款【输入】'!$D$4:$D$123,$D135,'B4-1销售回款【输入】'!$E$4:$E$123,$E135,'B4-1销售回款【输入】'!$J$4:$J$123,$F135)</f>
        <v>0</v>
      </c>
      <c r="BJ135" s="282">
        <f>SUMIFS('B4-1销售回款【输入】'!BM$4:BM$123,'B4-1销售回款【输入】'!$C$4:$C$123,$C135,'B4-1销售回款【输入】'!$D$4:$D$123,$D135,'B4-1销售回款【输入】'!$E$4:$E$123,$E135,'B4-1销售回款【输入】'!$J$4:$J$123,$F135)</f>
        <v>0</v>
      </c>
      <c r="BK135" s="282">
        <f>SUMIFS('B4-1销售回款【输入】'!BN$4:BN$123,'B4-1销售回款【输入】'!$C$4:$C$123,$C135,'B4-1销售回款【输入】'!$D$4:$D$123,$D135,'B4-1销售回款【输入】'!$E$4:$E$123,$E135,'B4-1销售回款【输入】'!$J$4:$J$123,$F135)</f>
        <v>0</v>
      </c>
      <c r="BL135" s="282">
        <f>SUMIFS('B4-1销售回款【输入】'!BO$4:BO$123,'B4-1销售回款【输入】'!$C$4:$C$123,$C135,'B4-1销售回款【输入】'!$D$4:$D$123,$D135,'B4-1销售回款【输入】'!$E$4:$E$123,$E135,'B4-1销售回款【输入】'!$J$4:$J$123,$F135)</f>
        <v>0</v>
      </c>
      <c r="BM135" s="282">
        <f>SUMIFS('B4-1销售回款【输入】'!BP$4:BP$123,'B4-1销售回款【输入】'!$C$4:$C$123,$C135,'B4-1销售回款【输入】'!$D$4:$D$123,$D135,'B4-1销售回款【输入】'!$E$4:$E$123,$E135,'B4-1销售回款【输入】'!$J$4:$J$123,$F135)</f>
        <v>0</v>
      </c>
      <c r="BN135" s="282">
        <f>SUMIFS('B4-1销售回款【输入】'!BQ$4:BQ$123,'B4-1销售回款【输入】'!$C$4:$C$123,$C135,'B4-1销售回款【输入】'!$D$4:$D$123,$D135,'B4-1销售回款【输入】'!$E$4:$E$123,$E135,'B4-1销售回款【输入】'!$J$4:$J$123,$F135)</f>
        <v>0</v>
      </c>
      <c r="BO135" s="282">
        <f>SUMIFS('B4-1销售回款【输入】'!BR$4:BR$123,'B4-1销售回款【输入】'!$C$4:$C$123,$C135,'B4-1销售回款【输入】'!$D$4:$D$123,$D135,'B4-1销售回款【输入】'!$E$4:$E$123,$E135,'B4-1销售回款【输入】'!$J$4:$J$123,$F135)</f>
        <v>0</v>
      </c>
      <c r="BP135" s="282">
        <f>SUMIFS('B4-1销售回款【输入】'!BS$4:BS$123,'B4-1销售回款【输入】'!$C$4:$C$123,$C135,'B4-1销售回款【输入】'!$D$4:$D$123,$D135,'B4-1销售回款【输入】'!$E$4:$E$123,$E135,'B4-1销售回款【输入】'!$J$4:$J$123,$F135)</f>
        <v>0</v>
      </c>
      <c r="BQ135" s="282">
        <f>SUMIFS('B4-1销售回款【输入】'!BT$4:BT$123,'B4-1销售回款【输入】'!$C$4:$C$123,$C135,'B4-1销售回款【输入】'!$D$4:$D$123,$D135,'B4-1销售回款【输入】'!$E$4:$E$123,$E135,'B4-1销售回款【输入】'!$J$4:$J$123,$F135)</f>
        <v>0</v>
      </c>
      <c r="BR135" s="282">
        <f>SUMIFS('B4-1销售回款【输入】'!BU$4:BU$123,'B4-1销售回款【输入】'!$C$4:$C$123,$C135,'B4-1销售回款【输入】'!$D$4:$D$123,$D135,'B4-1销售回款【输入】'!$E$4:$E$123,$E135,'B4-1销售回款【输入】'!$J$4:$J$123,$F135)</f>
        <v>0</v>
      </c>
      <c r="BS135" s="282">
        <f>SUMIFS('B4-1销售回款【输入】'!BV$4:BV$123,'B4-1销售回款【输入】'!$C$4:$C$123,$C135,'B4-1销售回款【输入】'!$D$4:$D$123,$D135,'B4-1销售回款【输入】'!$E$4:$E$123,$E135,'B4-1销售回款【输入】'!$J$4:$J$123,$F135)</f>
        <v>0</v>
      </c>
      <c r="BT135" s="282">
        <f>SUMIFS('B4-1销售回款【输入】'!BW$4:BW$123,'B4-1销售回款【输入】'!$C$4:$C$123,$C135,'B4-1销售回款【输入】'!$D$4:$D$123,$D135,'B4-1销售回款【输入】'!$E$4:$E$123,$E135,'B4-1销售回款【输入】'!$J$4:$J$123,$F135)</f>
        <v>0</v>
      </c>
      <c r="BU135" s="282">
        <f>SUMIFS('B4-1销售回款【输入】'!BX$4:BX$123,'B4-1销售回款【输入】'!$C$4:$C$123,$C135,'B4-1销售回款【输入】'!$D$4:$D$123,$D135,'B4-1销售回款【输入】'!$E$4:$E$123,$E135,'B4-1销售回款【输入】'!$J$4:$J$123,$F135)</f>
        <v>0</v>
      </c>
      <c r="BV135" s="282">
        <f>SUMIFS('B4-1销售回款【输入】'!BY$4:BY$123,'B4-1销售回款【输入】'!$C$4:$C$123,$C135,'B4-1销售回款【输入】'!$D$4:$D$123,$D135,'B4-1销售回款【输入】'!$E$4:$E$123,$E135,'B4-1销售回款【输入】'!$J$4:$J$123,$F135)</f>
        <v>0</v>
      </c>
      <c r="BW135" s="282">
        <f>SUMIFS('B4-1销售回款【输入】'!BZ$4:BZ$123,'B4-1销售回款【输入】'!$C$4:$C$123,$C135,'B4-1销售回款【输入】'!$D$4:$D$123,$D135,'B4-1销售回款【输入】'!$E$4:$E$123,$E135,'B4-1销售回款【输入】'!$J$4:$J$123,$F135)</f>
        <v>0</v>
      </c>
      <c r="BX135" s="282">
        <f>SUMIFS('B4-1销售回款【输入】'!CA$4:CA$123,'B4-1销售回款【输入】'!$C$4:$C$123,$C135,'B4-1销售回款【输入】'!$D$4:$D$123,$D135,'B4-1销售回款【输入】'!$E$4:$E$123,$E135,'B4-1销售回款【输入】'!$J$4:$J$123,$F135)</f>
        <v>0</v>
      </c>
      <c r="BY135" s="282">
        <f>SUMIFS('B4-1销售回款【输入】'!CB$4:CB$123,'B4-1销售回款【输入】'!$C$4:$C$123,$C135,'B4-1销售回款【输入】'!$D$4:$D$123,$D135,'B4-1销售回款【输入】'!$E$4:$E$123,$E135,'B4-1销售回款【输入】'!$J$4:$J$123,$F135)</f>
        <v>0</v>
      </c>
      <c r="BZ135" s="282">
        <f>SUMIFS('B4-1销售回款【输入】'!CC$4:CC$123,'B4-1销售回款【输入】'!$C$4:$C$123,$C135,'B4-1销售回款【输入】'!$D$4:$D$123,$D135,'B4-1销售回款【输入】'!$E$4:$E$123,$E135,'B4-1销售回款【输入】'!$J$4:$J$123,$F135)</f>
        <v>0</v>
      </c>
      <c r="CA135" s="282">
        <f>SUMIFS('B4-1销售回款【输入】'!CD$4:CD$123,'B4-1销售回款【输入】'!$C$4:$C$123,$C135,'B4-1销售回款【输入】'!$D$4:$D$123,$D135,'B4-1销售回款【输入】'!$E$4:$E$123,$E135,'B4-1销售回款【输入】'!$J$4:$J$123,$F135)</f>
        <v>0</v>
      </c>
      <c r="CB135" s="282">
        <f>SUMIFS('B4-1销售回款【输入】'!CE$4:CE$123,'B4-1销售回款【输入】'!$C$4:$C$123,$C135,'B4-1销售回款【输入】'!$D$4:$D$123,$D135,'B4-1销售回款【输入】'!$E$4:$E$123,$E135,'B4-1销售回款【输入】'!$J$4:$J$123,$F135)</f>
        <v>0</v>
      </c>
      <c r="CC135" s="282">
        <f>SUMIFS('B4-1销售回款【输入】'!CF$4:CF$123,'B4-1销售回款【输入】'!$C$4:$C$123,$C135,'B4-1销售回款【输入】'!$D$4:$D$123,$D135,'B4-1销售回款【输入】'!$E$4:$E$123,$E135,'B4-1销售回款【输入】'!$J$4:$J$123,$F135)</f>
        <v>0</v>
      </c>
      <c r="CD135" s="282">
        <f>SUMIFS('B4-1销售回款【输入】'!CG$4:CG$123,'B4-1销售回款【输入】'!$C$4:$C$123,$C135,'B4-1销售回款【输入】'!$D$4:$D$123,$D135,'B4-1销售回款【输入】'!$E$4:$E$123,$E135,'B4-1销售回款【输入】'!$J$4:$J$123,$F135)</f>
        <v>0</v>
      </c>
      <c r="CE135" s="282">
        <f>SUMIFS('B4-1销售回款【输入】'!CH$4:CH$123,'B4-1销售回款【输入】'!$C$4:$C$123,$C135,'B4-1销售回款【输入】'!$D$4:$D$123,$D135,'B4-1销售回款【输入】'!$E$4:$E$123,$E135,'B4-1销售回款【输入】'!$J$4:$J$123,$F135)</f>
        <v>0</v>
      </c>
      <c r="CF135" s="282">
        <f>SUMIFS('B4-1销售回款【输入】'!CI$4:CI$123,'B4-1销售回款【输入】'!$C$4:$C$123,$C135,'B4-1销售回款【输入】'!$D$4:$D$123,$D135,'B4-1销售回款【输入】'!$E$4:$E$123,$E135,'B4-1销售回款【输入】'!$J$4:$J$123,$F135)</f>
        <v>0</v>
      </c>
      <c r="CG135" s="282">
        <f>SUMIFS('B4-1销售回款【输入】'!CJ$4:CJ$123,'B4-1销售回款【输入】'!$C$4:$C$123,$C135,'B4-1销售回款【输入】'!$D$4:$D$123,$D135,'B4-1销售回款【输入】'!$E$4:$E$123,$E135,'B4-1销售回款【输入】'!$J$4:$J$123,$F135)</f>
        <v>0</v>
      </c>
      <c r="CH135" s="282">
        <f>SUMIFS('B4-1销售回款【输入】'!CK$4:CK$123,'B4-1销售回款【输入】'!$C$4:$C$123,$C135,'B4-1销售回款【输入】'!$D$4:$D$123,$D135,'B4-1销售回款【输入】'!$E$4:$E$123,$E135,'B4-1销售回款【输入】'!$J$4:$J$123,$F135)</f>
        <v>0</v>
      </c>
      <c r="CI135" s="282">
        <f>SUMIFS('B4-1销售回款【输入】'!CL$4:CL$123,'B4-1销售回款【输入】'!$C$4:$C$123,$C135,'B4-1销售回款【输入】'!$D$4:$D$123,$D135,'B4-1销售回款【输入】'!$E$4:$E$123,$E135,'B4-1销售回款【输入】'!$J$4:$J$123,$F135)</f>
        <v>0</v>
      </c>
      <c r="CJ135" s="282">
        <f>SUMIFS('B4-1销售回款【输入】'!CM$4:CM$123,'B4-1销售回款【输入】'!$C$4:$C$123,$C135,'B4-1销售回款【输入】'!$D$4:$D$123,$D135,'B4-1销售回款【输入】'!$E$4:$E$123,$E135,'B4-1销售回款【输入】'!$J$4:$J$123,$F135)</f>
        <v>0</v>
      </c>
      <c r="CK135" s="282">
        <f>SUMIFS('B4-1销售回款【输入】'!CN$4:CN$123,'B4-1销售回款【输入】'!$C$4:$C$123,$C135,'B4-1销售回款【输入】'!$D$4:$D$123,$D135,'B4-1销售回款【输入】'!$E$4:$E$123,$E135,'B4-1销售回款【输入】'!$J$4:$J$123,$F135)</f>
        <v>0</v>
      </c>
      <c r="CL135" s="282">
        <f>SUMIFS('B4-1销售回款【输入】'!CO$4:CO$123,'B4-1销售回款【输入】'!$C$4:$C$123,$C135,'B4-1销售回款【输入】'!$D$4:$D$123,$D135,'B4-1销售回款【输入】'!$E$4:$E$123,$E135,'B4-1销售回款【输入】'!$J$4:$J$123,$F135)</f>
        <v>0</v>
      </c>
      <c r="CM135" s="282">
        <f>SUMIFS('B4-1销售回款【输入】'!CP$4:CP$123,'B4-1销售回款【输入】'!$C$4:$C$123,$C135,'B4-1销售回款【输入】'!$D$4:$D$123,$D135,'B4-1销售回款【输入】'!$E$4:$E$123,$E135,'B4-1销售回款【输入】'!$J$4:$J$123,$F135)</f>
        <v>0</v>
      </c>
      <c r="CN135" s="282">
        <f>SUMIFS('B4-1销售回款【输入】'!CQ$4:CQ$123,'B4-1销售回款【输入】'!$C$4:$C$123,$C135,'B4-1销售回款【输入】'!$D$4:$D$123,$D135,'B4-1销售回款【输入】'!$E$4:$E$123,$E135,'B4-1销售回款【输入】'!$J$4:$J$123,$F135)</f>
        <v>0</v>
      </c>
      <c r="CO135" s="282">
        <f>SUMIFS('B4-1销售回款【输入】'!CR$4:CR$123,'B4-1销售回款【输入】'!$C$4:$C$123,$C135,'B4-1销售回款【输入】'!$D$4:$D$123,$D135,'B4-1销售回款【输入】'!$E$4:$E$123,$E135,'B4-1销售回款【输入】'!$J$4:$J$123,$F135)</f>
        <v>0</v>
      </c>
      <c r="CP135" s="282">
        <f>SUMIFS('B4-1销售回款【输入】'!CS$4:CS$123,'B4-1销售回款【输入】'!$C$4:$C$123,$C135,'B4-1销售回款【输入】'!$D$4:$D$123,$D135,'B4-1销售回款【输入】'!$E$4:$E$123,$E135,'B4-1销售回款【输入】'!$J$4:$J$123,$F135)</f>
        <v>0</v>
      </c>
      <c r="CQ135" s="282">
        <f>SUMIFS('B4-1销售回款【输入】'!CT$4:CT$123,'B4-1销售回款【输入】'!$C$4:$C$123,$C135,'B4-1销售回款【输入】'!$D$4:$D$123,$D135,'B4-1销售回款【输入】'!$E$4:$E$123,$E135,'B4-1销售回款【输入】'!$J$4:$J$123,$F135)</f>
        <v>0</v>
      </c>
      <c r="CR135" s="282">
        <f>SUMIFS('B4-1销售回款【输入】'!CU$4:CU$123,'B4-1销售回款【输入】'!$C$4:$C$123,$C135,'B4-1销售回款【输入】'!$D$4:$D$123,$D135,'B4-1销售回款【输入】'!$E$4:$E$123,$E135,'B4-1销售回款【输入】'!$J$4:$J$123,$F135)</f>
        <v>0</v>
      </c>
      <c r="CS135" s="282">
        <f>SUMIFS('B4-1销售回款【输入】'!CV$4:CV$123,'B4-1销售回款【输入】'!$C$4:$C$123,$C135,'B4-1销售回款【输入】'!$D$4:$D$123,$D135,'B4-1销售回款【输入】'!$E$4:$E$123,$E135,'B4-1销售回款【输入】'!$J$4:$J$123,$F135)</f>
        <v>0</v>
      </c>
      <c r="CT135" s="282">
        <f>SUMIFS('B4-1销售回款【输入】'!CW$4:CW$123,'B4-1销售回款【输入】'!$C$4:$C$123,$C135,'B4-1销售回款【输入】'!$D$4:$D$123,$D135,'B4-1销售回款【输入】'!$E$4:$E$123,$E135,'B4-1销售回款【输入】'!$J$4:$J$123,$F135)</f>
        <v>0</v>
      </c>
      <c r="CU135" s="282">
        <f>SUMIFS('B4-1销售回款【输入】'!CX$4:CX$123,'B4-1销售回款【输入】'!$C$4:$C$123,$C135,'B4-1销售回款【输入】'!$D$4:$D$123,$D135,'B4-1销售回款【输入】'!$E$4:$E$123,$E135,'B4-1销售回款【输入】'!$J$4:$J$123,$F135)</f>
        <v>0</v>
      </c>
      <c r="CV135" s="282">
        <f>SUMIFS('B4-1销售回款【输入】'!CY$4:CY$123,'B4-1销售回款【输入】'!$C$4:$C$123,$C135,'B4-1销售回款【输入】'!$D$4:$D$123,$D135,'B4-1销售回款【输入】'!$E$4:$E$123,$E135,'B4-1销售回款【输入】'!$J$4:$J$123,$F135)</f>
        <v>0</v>
      </c>
      <c r="CW135" s="282">
        <f>SUMIFS('B4-1销售回款【输入】'!CZ$4:CZ$123,'B4-1销售回款【输入】'!$C$4:$C$123,$C135,'B4-1销售回款【输入】'!$D$4:$D$123,$D135,'B4-1销售回款【输入】'!$E$4:$E$123,$E135,'B4-1销售回款【输入】'!$J$4:$J$123,$F135)</f>
        <v>0</v>
      </c>
      <c r="CX135" s="282">
        <f>SUMIFS('B4-1销售回款【输入】'!DA$4:DA$123,'B4-1销售回款【输入】'!$C$4:$C$123,$C135,'B4-1销售回款【输入】'!$D$4:$D$123,$D135,'B4-1销售回款【输入】'!$E$4:$E$123,$E135,'B4-1销售回款【输入】'!$J$4:$J$123,$F135)</f>
        <v>0</v>
      </c>
      <c r="CY135" s="282">
        <f>SUMIFS('B4-1销售回款【输入】'!DB$4:DB$123,'B4-1销售回款【输入】'!$C$4:$C$123,$C135,'B4-1销售回款【输入】'!$D$4:$D$123,$D135,'B4-1销售回款【输入】'!$E$4:$E$123,$E135,'B4-1销售回款【输入】'!$J$4:$J$123,$F135)</f>
        <v>0</v>
      </c>
      <c r="CZ135" s="282">
        <f>SUMIFS('B4-1销售回款【输入】'!DC$4:DC$123,'B4-1销售回款【输入】'!$C$4:$C$123,$C135,'B4-1销售回款【输入】'!$D$4:$D$123,$D135,'B4-1销售回款【输入】'!$E$4:$E$123,$E135,'B4-1销售回款【输入】'!$J$4:$J$123,$F135)</f>
        <v>0</v>
      </c>
      <c r="DA135" s="282">
        <f>SUMIFS('B4-1销售回款【输入】'!DD$4:DD$123,'B4-1销售回款【输入】'!$C$4:$C$123,$C135,'B4-1销售回款【输入】'!$D$4:$D$123,$D135,'B4-1销售回款【输入】'!$E$4:$E$123,$E135,'B4-1销售回款【输入】'!$J$4:$J$123,$F135)</f>
        <v>0</v>
      </c>
      <c r="DB135" s="282">
        <f>SUMIFS('B4-1销售回款【输入】'!DE$4:DE$123,'B4-1销售回款【输入】'!$C$4:$C$123,$C135,'B4-1销售回款【输入】'!$D$4:$D$123,$D135,'B4-1销售回款【输入】'!$E$4:$E$123,$E135,'B4-1销售回款【输入】'!$J$4:$J$123,$F135)</f>
        <v>0</v>
      </c>
      <c r="DC135" s="282">
        <f>SUMIFS('B4-1销售回款【输入】'!DF$4:DF$123,'B4-1销售回款【输入】'!$C$4:$C$123,$C135,'B4-1销售回款【输入】'!$D$4:$D$123,$D135,'B4-1销售回款【输入】'!$E$4:$E$123,$E135,'B4-1销售回款【输入】'!$J$4:$J$123,$F135)</f>
        <v>0</v>
      </c>
      <c r="DD135" s="282">
        <f>SUMIFS('B4-1销售回款【输入】'!DG$4:DG$123,'B4-1销售回款【输入】'!$C$4:$C$123,$C135,'B4-1销售回款【输入】'!$D$4:$D$123,$D135,'B4-1销售回款【输入】'!$E$4:$E$123,$E135,'B4-1销售回款【输入】'!$J$4:$J$123,$F135)</f>
        <v>0</v>
      </c>
      <c r="DE135" s="282">
        <f>SUMIFS('B4-1销售回款【输入】'!DH$4:DH$123,'B4-1销售回款【输入】'!$C$4:$C$123,$C135,'B4-1销售回款【输入】'!$D$4:$D$123,$D135,'B4-1销售回款【输入】'!$E$4:$E$123,$E135,'B4-1销售回款【输入】'!$J$4:$J$123,$F135)</f>
        <v>0</v>
      </c>
      <c r="DF135" s="282">
        <f>SUMIFS('B4-1销售回款【输入】'!DI$4:DI$123,'B4-1销售回款【输入】'!$C$4:$C$123,$C135,'B4-1销售回款【输入】'!$D$4:$D$123,$D135,'B4-1销售回款【输入】'!$E$4:$E$123,$E135,'B4-1销售回款【输入】'!$J$4:$J$123,$F135)</f>
        <v>0</v>
      </c>
      <c r="DG135" s="282">
        <f>SUMIFS('B4-1销售回款【输入】'!DJ$4:DJ$123,'B4-1销售回款【输入】'!$C$4:$C$123,$C135,'B4-1销售回款【输入】'!$D$4:$D$123,$D135,'B4-1销售回款【输入】'!$E$4:$E$123,$E135,'B4-1销售回款【输入】'!$J$4:$J$123,$F135)</f>
        <v>0</v>
      </c>
      <c r="DH135" s="282">
        <f>SUMIFS('B4-1销售回款【输入】'!DK$4:DK$123,'B4-1销售回款【输入】'!$C$4:$C$123,$C135,'B4-1销售回款【输入】'!$D$4:$D$123,$D135,'B4-1销售回款【输入】'!$E$4:$E$123,$E135,'B4-1销售回款【输入】'!$J$4:$J$123,$F135)</f>
        <v>0</v>
      </c>
      <c r="DI135" s="282">
        <f>SUMIFS('B4-1销售回款【输入】'!DL$4:DL$123,'B4-1销售回款【输入】'!$C$4:$C$123,$C135,'B4-1销售回款【输入】'!$D$4:$D$123,$D135,'B4-1销售回款【输入】'!$E$4:$E$123,$E135,'B4-1销售回款【输入】'!$J$4:$J$123,$F135)</f>
        <v>0</v>
      </c>
      <c r="DJ135" s="282">
        <f>SUMIFS('B4-1销售回款【输入】'!DM$4:DM$123,'B4-1销售回款【输入】'!$C$4:$C$123,$C135,'B4-1销售回款【输入】'!$D$4:$D$123,$D135,'B4-1销售回款【输入】'!$E$4:$E$123,$E135,'B4-1销售回款【输入】'!$J$4:$J$123,$F135)</f>
        <v>0</v>
      </c>
      <c r="DK135" s="282">
        <f>SUMIFS('B4-1销售回款【输入】'!DN$4:DN$123,'B4-1销售回款【输入】'!$C$4:$C$123,$C135,'B4-1销售回款【输入】'!$D$4:$D$123,$D135,'B4-1销售回款【输入】'!$E$4:$E$123,$E135,'B4-1销售回款【输入】'!$J$4:$J$123,$F135)</f>
        <v>0</v>
      </c>
      <c r="DL135" s="282">
        <f>SUMIFS('B4-1销售回款【输入】'!DO$4:DO$123,'B4-1销售回款【输入】'!$C$4:$C$123,$C135,'B4-1销售回款【输入】'!$D$4:$D$123,$D135,'B4-1销售回款【输入】'!$E$4:$E$123,$E135,'B4-1销售回款【输入】'!$J$4:$J$123,$F135)</f>
        <v>0</v>
      </c>
      <c r="DM135" s="282">
        <f>SUMIFS('B4-1销售回款【输入】'!DP$4:DP$123,'B4-1销售回款【输入】'!$C$4:$C$123,$C135,'B4-1销售回款【输入】'!$D$4:$D$123,$D135,'B4-1销售回款【输入】'!$E$4:$E$123,$E135,'B4-1销售回款【输入】'!$J$4:$J$123,$F135)</f>
        <v>0</v>
      </c>
      <c r="DN135" s="282">
        <f>SUMIFS('B4-1销售回款【输入】'!DQ$4:DQ$123,'B4-1销售回款【输入】'!$C$4:$C$123,$C135,'B4-1销售回款【输入】'!$D$4:$D$123,$D135,'B4-1销售回款【输入】'!$E$4:$E$123,$E135,'B4-1销售回款【输入】'!$J$4:$J$123,$F135)</f>
        <v>0</v>
      </c>
      <c r="DO135" s="282">
        <f>SUMIFS('B4-1销售回款【输入】'!DR$4:DR$123,'B4-1销售回款【输入】'!$C$4:$C$123,$C135,'B4-1销售回款【输入】'!$D$4:$D$123,$D135,'B4-1销售回款【输入】'!$E$4:$E$123,$E135,'B4-1销售回款【输入】'!$J$4:$J$123,$F135)</f>
        <v>0</v>
      </c>
      <c r="DP135" s="282">
        <f>SUMIFS('B4-1销售回款【输入】'!DS$4:DS$123,'B4-1销售回款【输入】'!$C$4:$C$123,$C135,'B4-1销售回款【输入】'!$D$4:$D$123,$D135,'B4-1销售回款【输入】'!$E$4:$E$123,$E135,'B4-1销售回款【输入】'!$J$4:$J$123,$F135)</f>
        <v>0</v>
      </c>
      <c r="DQ135" s="282">
        <f>SUMIFS('B4-1销售回款【输入】'!DT$4:DT$123,'B4-1销售回款【输入】'!$C$4:$C$123,$C135,'B4-1销售回款【输入】'!$D$4:$D$123,$D135,'B4-1销售回款【输入】'!$E$4:$E$123,$E135,'B4-1销售回款【输入】'!$J$4:$J$123,$F135)</f>
        <v>0</v>
      </c>
      <c r="DR135" s="282">
        <f>SUMIFS('B4-1销售回款【输入】'!DU$4:DU$123,'B4-1销售回款【输入】'!$C$4:$C$123,$C135,'B4-1销售回款【输入】'!$D$4:$D$123,$D135,'B4-1销售回款【输入】'!$E$4:$E$123,$E135,'B4-1销售回款【输入】'!$J$4:$J$123,$F135)</f>
        <v>0</v>
      </c>
      <c r="DS135" s="282">
        <f>SUMIFS('B4-1销售回款【输入】'!DV$4:DV$123,'B4-1销售回款【输入】'!$C$4:$C$123,$C135,'B4-1销售回款【输入】'!$D$4:$D$123,$D135,'B4-1销售回款【输入】'!$E$4:$E$123,$E135,'B4-1销售回款【输入】'!$J$4:$J$123,$F135)</f>
        <v>0</v>
      </c>
      <c r="DT135" s="282">
        <f>SUMIFS('B4-1销售回款【输入】'!DW$4:DW$123,'B4-1销售回款【输入】'!$C$4:$C$123,$C135,'B4-1销售回款【输入】'!$D$4:$D$123,$D135,'B4-1销售回款【输入】'!$E$4:$E$123,$E135,'B4-1销售回款【输入】'!$J$4:$J$123,$F135)</f>
        <v>0</v>
      </c>
      <c r="DU135" s="282">
        <f>SUMIFS('B4-1销售回款【输入】'!DX$4:DX$123,'B4-1销售回款【输入】'!$C$4:$C$123,$C135,'B4-1销售回款【输入】'!$D$4:$D$123,$D135,'B4-1销售回款【输入】'!$E$4:$E$123,$E135,'B4-1销售回款【输入】'!$J$4:$J$123,$F135)</f>
        <v>0</v>
      </c>
      <c r="DV135" s="282">
        <f>SUMIFS('B4-1销售回款【输入】'!DY$4:DY$123,'B4-1销售回款【输入】'!$C$4:$C$123,$C135,'B4-1销售回款【输入】'!$D$4:$D$123,$D135,'B4-1销售回款【输入】'!$E$4:$E$123,$E135,'B4-1销售回款【输入】'!$J$4:$J$123,$F135)</f>
        <v>0</v>
      </c>
      <c r="DW135" s="282">
        <f>SUMIFS('B4-1销售回款【输入】'!DZ$4:DZ$123,'B4-1销售回款【输入】'!$C$4:$C$123,$C135,'B4-1销售回款【输入】'!$D$4:$D$123,$D135,'B4-1销售回款【输入】'!$E$4:$E$123,$E135,'B4-1销售回款【输入】'!$J$4:$J$123,$F135)</f>
        <v>0</v>
      </c>
      <c r="DX135" s="282">
        <f>SUMIFS('B4-1销售回款【输入】'!EA$4:EA$123,'B4-1销售回款【输入】'!$C$4:$C$123,$C135,'B4-1销售回款【输入】'!$D$4:$D$123,$D135,'B4-1销售回款【输入】'!$E$4:$E$123,$E135,'B4-1销售回款【输入】'!$J$4:$J$123,$F135)</f>
        <v>0</v>
      </c>
      <c r="DY135" s="282">
        <f>SUMIFS('B4-1销售回款【输入】'!EB$4:EB$123,'B4-1销售回款【输入】'!$C$4:$C$123,$C135,'B4-1销售回款【输入】'!$D$4:$D$123,$D135,'B4-1销售回款【输入】'!$E$4:$E$123,$E135,'B4-1销售回款【输入】'!$J$4:$J$123,$F135)</f>
        <v>0</v>
      </c>
      <c r="DZ135" s="282">
        <f>SUMIFS('B4-1销售回款【输入】'!EC$4:EC$123,'B4-1销售回款【输入】'!$C$4:$C$123,$C135,'B4-1销售回款【输入】'!$D$4:$D$123,$D135,'B4-1销售回款【输入】'!$E$4:$E$123,$E135,'B4-1销售回款【输入】'!$J$4:$J$123,$F135)</f>
        <v>0</v>
      </c>
      <c r="EA135" s="282">
        <f>SUMIFS('B4-1销售回款【输入】'!ED$4:ED$123,'B4-1销售回款【输入】'!$C$4:$C$123,$C135,'B4-1销售回款【输入】'!$D$4:$D$123,$D135,'B4-1销售回款【输入】'!$E$4:$E$123,$E135,'B4-1销售回款【输入】'!$J$4:$J$123,$F135)</f>
        <v>0</v>
      </c>
      <c r="EB135" s="282">
        <f>SUMIFS('B4-1销售回款【输入】'!EE$4:EE$123,'B4-1销售回款【输入】'!$C$4:$C$123,$C135,'B4-1销售回款【输入】'!$D$4:$D$123,$D135,'B4-1销售回款【输入】'!$E$4:$E$123,$E135,'B4-1销售回款【输入】'!$J$4:$J$123,$F135)</f>
        <v>0</v>
      </c>
      <c r="EC135" s="282">
        <f>SUMIFS('B4-1销售回款【输入】'!EF$4:EF$123,'B4-1销售回款【输入】'!$C$4:$C$123,$C135,'B4-1销售回款【输入】'!$D$4:$D$123,$D135,'B4-1销售回款【输入】'!$E$4:$E$123,$E135,'B4-1销售回款【输入】'!$J$4:$J$123,$F135)</f>
        <v>0</v>
      </c>
      <c r="ED135" s="284">
        <f>SUMIFS('B4-1销售回款【输入】'!EG$4:EG$123,'B4-1销售回款【输入】'!$C$4:$C$123,$C135,'B4-1销售回款【输入】'!$D$4:$D$123,$D135,'B4-1销售回款【输入】'!$E$4:$E$123,$E135,'B4-1销售回款【输入】'!$J$4:$J$123,$F135)</f>
        <v>0</v>
      </c>
    </row>
    <row r="136" spans="2:134" ht="16.05" customHeight="1" x14ac:dyDescent="0.25">
      <c r="B136" s="1043" t="str">
        <f>B135</f>
        <v/>
      </c>
      <c r="C136" s="159" t="str">
        <f t="shared" si="2224"/>
        <v/>
      </c>
      <c r="D136" s="159" t="str">
        <f t="shared" si="1967"/>
        <v/>
      </c>
      <c r="E136" s="159" t="str">
        <f t="shared" si="1967"/>
        <v/>
      </c>
      <c r="F136" s="149" t="s">
        <v>350</v>
      </c>
      <c r="G136" s="171" t="s">
        <v>355</v>
      </c>
      <c r="H136" s="992"/>
      <c r="I136" s="282"/>
      <c r="J136" s="986" t="s">
        <v>391</v>
      </c>
      <c r="K136" s="461"/>
      <c r="L136" s="297">
        <f>IFERROR(SUM($L133:L133)/$J133,0)</f>
        <v>0</v>
      </c>
      <c r="M136" s="291">
        <f>IFERROR(SUM($L133:M133)/$J133,0)</f>
        <v>0</v>
      </c>
      <c r="N136" s="291">
        <f>IFERROR(SUM($L133:N133)/$J133,0)</f>
        <v>0</v>
      </c>
      <c r="O136" s="291">
        <f>IFERROR(SUM($L133:O133)/$J133,0)</f>
        <v>0</v>
      </c>
      <c r="P136" s="291">
        <f>IFERROR(SUM($L133:P133)/$J133,0)</f>
        <v>0</v>
      </c>
      <c r="Q136" s="291">
        <f>IFERROR(SUM($L133:Q133)/$J133,0)</f>
        <v>0</v>
      </c>
      <c r="R136" s="291">
        <f>IFERROR(SUM($L133:R133)/$J133,0)</f>
        <v>0</v>
      </c>
      <c r="S136" s="291">
        <f>IFERROR(SUM($L133:S133)/$J133,0)</f>
        <v>0</v>
      </c>
      <c r="T136" s="291">
        <f>IFERROR(SUM($L133:T133)/$J133,0)</f>
        <v>0</v>
      </c>
      <c r="U136" s="292">
        <f>IFERROR(SUM($L133:U133)/$J133,0)</f>
        <v>0</v>
      </c>
      <c r="V136" s="290">
        <f>IFERROR(SUM($V133:V133)/$J133,0)</f>
        <v>0</v>
      </c>
      <c r="W136" s="291">
        <f>IFERROR(SUM($V133:W133)/$J133,0)</f>
        <v>0</v>
      </c>
      <c r="X136" s="291">
        <f>IFERROR(SUM($V133:X133)/$J133,0)</f>
        <v>0</v>
      </c>
      <c r="Y136" s="291">
        <f>IFERROR(SUM($V133:Y133)/$J133,0)</f>
        <v>0</v>
      </c>
      <c r="Z136" s="291">
        <f>IFERROR(SUM($V133:Z133)/$J133,0)</f>
        <v>0</v>
      </c>
      <c r="AA136" s="291">
        <f>IFERROR(SUM($V133:AA133)/$J133,0)</f>
        <v>0</v>
      </c>
      <c r="AB136" s="291">
        <f>IFERROR(SUM($V133:AB133)/$J133,0)</f>
        <v>0</v>
      </c>
      <c r="AC136" s="291">
        <f>IFERROR(SUM($V133:AC133)/$J133,0)</f>
        <v>0</v>
      </c>
      <c r="AD136" s="291">
        <f>IFERROR(SUM($V133:AD133)/$J133,0)</f>
        <v>0</v>
      </c>
      <c r="AE136" s="291">
        <f>IFERROR(SUM($V133:AE133)/$J133,0)</f>
        <v>0</v>
      </c>
      <c r="AF136" s="291">
        <f>IFERROR(SUM($V133:AF133)/$J133,0)</f>
        <v>0</v>
      </c>
      <c r="AG136" s="291">
        <f>IFERROR(SUM($V133:AG133)/$J133,0)</f>
        <v>0</v>
      </c>
      <c r="AH136" s="291">
        <f>IFERROR(SUM($V133:AH133)/$J133,0)</f>
        <v>0</v>
      </c>
      <c r="AI136" s="291">
        <f>IFERROR(SUM($V133:AI133)/$J133,0)</f>
        <v>0</v>
      </c>
      <c r="AJ136" s="291">
        <f>IFERROR(SUM($V133:AJ133)/$J133,0)</f>
        <v>0</v>
      </c>
      <c r="AK136" s="291">
        <f>IFERROR(SUM($V133:AK133)/$J133,0)</f>
        <v>0</v>
      </c>
      <c r="AL136" s="291">
        <f>IFERROR(SUM($V133:AL133)/$J133,0)</f>
        <v>0</v>
      </c>
      <c r="AM136" s="291">
        <f>IFERROR(SUM($V133:AM133)/$J133,0)</f>
        <v>0</v>
      </c>
      <c r="AN136" s="291">
        <f>IFERROR(SUM($V133:AN133)/$J133,0)</f>
        <v>0</v>
      </c>
      <c r="AO136" s="291">
        <f>IFERROR(SUM($V133:AO133)/$J133,0)</f>
        <v>0</v>
      </c>
      <c r="AP136" s="291">
        <f>IFERROR(SUM($V133:AP133)/$J133,0)</f>
        <v>0</v>
      </c>
      <c r="AQ136" s="291">
        <f>IFERROR(SUM($V133:AQ133)/$J133,0)</f>
        <v>0</v>
      </c>
      <c r="AR136" s="291">
        <f>IFERROR(SUM($V133:AR133)/$J133,0)</f>
        <v>0</v>
      </c>
      <c r="AS136" s="291">
        <f>IFERROR(SUM($V133:AS133)/$J133,0)</f>
        <v>0</v>
      </c>
      <c r="AT136" s="291">
        <f>IFERROR(SUM($V133:AT133)/$J133,0)</f>
        <v>0</v>
      </c>
      <c r="AU136" s="291">
        <f>IFERROR(SUM($V133:AU133)/$J133,0)</f>
        <v>0</v>
      </c>
      <c r="AV136" s="291">
        <f>IFERROR(SUM($V133:AV133)/$J133,0)</f>
        <v>0</v>
      </c>
      <c r="AW136" s="291">
        <f>IFERROR(SUM($V133:AW133)/$J133,0)</f>
        <v>0</v>
      </c>
      <c r="AX136" s="291">
        <f>IFERROR(SUM($V133:AX133)/$J133,0)</f>
        <v>0</v>
      </c>
      <c r="AY136" s="291">
        <f>IFERROR(SUM($V133:AY133)/$J133,0)</f>
        <v>0</v>
      </c>
      <c r="AZ136" s="291">
        <f>IFERROR(SUM($V133:AZ133)/$J133,0)</f>
        <v>0</v>
      </c>
      <c r="BA136" s="291">
        <f>IFERROR(SUM($V133:BA133)/$J133,0)</f>
        <v>0</v>
      </c>
      <c r="BB136" s="291">
        <f>IFERROR(SUM($V133:BB133)/$J133,0)</f>
        <v>0</v>
      </c>
      <c r="BC136" s="291">
        <f>IFERROR(SUM($V133:BC133)/$J133,0)</f>
        <v>0</v>
      </c>
      <c r="BD136" s="291">
        <f>IFERROR(SUM($V133:BD133)/$J133,0)</f>
        <v>0</v>
      </c>
      <c r="BE136" s="291">
        <f>IFERROR(SUM($V133:BE133)/$J133,0)</f>
        <v>0</v>
      </c>
      <c r="BF136" s="291">
        <f>IFERROR(SUM($V133:BF133)/$J133,0)</f>
        <v>0</v>
      </c>
      <c r="BG136" s="291">
        <f>IFERROR(SUM($V133:BG133)/$J133,0)</f>
        <v>0</v>
      </c>
      <c r="BH136" s="291">
        <f>IFERROR(SUM($V133:BH133)/$J133,0)</f>
        <v>0</v>
      </c>
      <c r="BI136" s="291">
        <f>IFERROR(SUM($V133:BI133)/$J133,0)</f>
        <v>0</v>
      </c>
      <c r="BJ136" s="291">
        <f>IFERROR(SUM($V133:BJ133)/$J133,0)</f>
        <v>0</v>
      </c>
      <c r="BK136" s="291">
        <f>IFERROR(SUM($V133:BK133)/$J133,0)</f>
        <v>0</v>
      </c>
      <c r="BL136" s="291">
        <f>IFERROR(SUM($V133:BL133)/$J133,0)</f>
        <v>0</v>
      </c>
      <c r="BM136" s="291">
        <f>IFERROR(SUM($V133:BM133)/$J133,0)</f>
        <v>0</v>
      </c>
      <c r="BN136" s="291">
        <f>IFERROR(SUM($V133:BN133)/$J133,0)</f>
        <v>0</v>
      </c>
      <c r="BO136" s="291">
        <f>IFERROR(SUM($V133:BO133)/$J133,0)</f>
        <v>0</v>
      </c>
      <c r="BP136" s="291">
        <f>IFERROR(SUM($V133:BP133)/$J133,0)</f>
        <v>0</v>
      </c>
      <c r="BQ136" s="291">
        <f>IFERROR(SUM($V133:BQ133)/$J133,0)</f>
        <v>0</v>
      </c>
      <c r="BR136" s="291">
        <f>IFERROR(SUM($V133:BR133)/$J133,0)</f>
        <v>0</v>
      </c>
      <c r="BS136" s="291">
        <f>IFERROR(SUM($V133:BS133)/$J133,0)</f>
        <v>0</v>
      </c>
      <c r="BT136" s="291">
        <f>IFERROR(SUM($V133:BT133)/$J133,0)</f>
        <v>0</v>
      </c>
      <c r="BU136" s="291">
        <f>IFERROR(SUM($V133:BU133)/$J133,0)</f>
        <v>0</v>
      </c>
      <c r="BV136" s="291">
        <f>IFERROR(SUM($V133:BV133)/$J133,0)</f>
        <v>0</v>
      </c>
      <c r="BW136" s="291">
        <f>IFERROR(SUM($V133:BW133)/$J133,0)</f>
        <v>0</v>
      </c>
      <c r="BX136" s="291">
        <f>IFERROR(SUM($V133:BX133)/$J133,0)</f>
        <v>0</v>
      </c>
      <c r="BY136" s="291">
        <f>IFERROR(SUM($V133:BY133)/$J133,0)</f>
        <v>0</v>
      </c>
      <c r="BZ136" s="291">
        <f>IFERROR(SUM($V133:BZ133)/$J133,0)</f>
        <v>0</v>
      </c>
      <c r="CA136" s="291">
        <f>IFERROR(SUM($V133:CA133)/$J133,0)</f>
        <v>0</v>
      </c>
      <c r="CB136" s="291">
        <f>IFERROR(SUM($V133:CB133)/$J133,0)</f>
        <v>0</v>
      </c>
      <c r="CC136" s="291">
        <f>IFERROR(SUM($V133:CC133)/$J133,0)</f>
        <v>0</v>
      </c>
      <c r="CD136" s="291">
        <f>IFERROR(SUM($V133:CD133)/$J133,0)</f>
        <v>0</v>
      </c>
      <c r="CE136" s="291">
        <f>IFERROR(SUM($V133:CE133)/$J133,0)</f>
        <v>0</v>
      </c>
      <c r="CF136" s="291">
        <f>IFERROR(SUM($V133:CF133)/$J133,0)</f>
        <v>0</v>
      </c>
      <c r="CG136" s="291">
        <f>IFERROR(SUM($V133:CG133)/$J133,0)</f>
        <v>0</v>
      </c>
      <c r="CH136" s="291">
        <f>IFERROR(SUM($V133:CH133)/$J133,0)</f>
        <v>0</v>
      </c>
      <c r="CI136" s="291">
        <f>IFERROR(SUM($V133:CI133)/$J133,0)</f>
        <v>0</v>
      </c>
      <c r="CJ136" s="291">
        <f>IFERROR(SUM($V133:CJ133)/$J133,0)</f>
        <v>0</v>
      </c>
      <c r="CK136" s="291">
        <f>IFERROR(SUM($V133:CK133)/$J133,0)</f>
        <v>0</v>
      </c>
      <c r="CL136" s="291">
        <f>IFERROR(SUM($V133:CL133)/$J133,0)</f>
        <v>0</v>
      </c>
      <c r="CM136" s="291">
        <f>IFERROR(SUM($V133:CM133)/$J133,0)</f>
        <v>0</v>
      </c>
      <c r="CN136" s="291">
        <f>IFERROR(SUM($V133:CN133)/$J133,0)</f>
        <v>0</v>
      </c>
      <c r="CO136" s="291">
        <f>IFERROR(SUM($V133:CO133)/$J133,0)</f>
        <v>0</v>
      </c>
      <c r="CP136" s="291">
        <f>IFERROR(SUM($V133:CP133)/$J133,0)</f>
        <v>0</v>
      </c>
      <c r="CQ136" s="291">
        <f>IFERROR(SUM($V133:CQ133)/$J133,0)</f>
        <v>0</v>
      </c>
      <c r="CR136" s="291">
        <f>IFERROR(SUM($V133:CR133)/$J133,0)</f>
        <v>0</v>
      </c>
      <c r="CS136" s="291">
        <f>IFERROR(SUM($V133:CS133)/$J133,0)</f>
        <v>0</v>
      </c>
      <c r="CT136" s="291">
        <f>IFERROR(SUM($V133:CT133)/$J133,0)</f>
        <v>0</v>
      </c>
      <c r="CU136" s="291">
        <f>IFERROR(SUM($V133:CU133)/$J133,0)</f>
        <v>0</v>
      </c>
      <c r="CV136" s="291">
        <f>IFERROR(SUM($V133:CV133)/$J133,0)</f>
        <v>0</v>
      </c>
      <c r="CW136" s="291">
        <f>IFERROR(SUM($V133:CW133)/$J133,0)</f>
        <v>0</v>
      </c>
      <c r="CX136" s="291">
        <f>IFERROR(SUM($V133:CX133)/$J133,0)</f>
        <v>0</v>
      </c>
      <c r="CY136" s="291">
        <f>IFERROR(SUM($V133:CY133)/$J133,0)</f>
        <v>0</v>
      </c>
      <c r="CZ136" s="291">
        <f>IFERROR(SUM($V133:CZ133)/$J133,0)</f>
        <v>0</v>
      </c>
      <c r="DA136" s="291">
        <f>IFERROR(SUM($V133:DA133)/$J133,0)</f>
        <v>0</v>
      </c>
      <c r="DB136" s="291">
        <f>IFERROR(SUM($V133:DB133)/$J133,0)</f>
        <v>0</v>
      </c>
      <c r="DC136" s="291">
        <f>IFERROR(SUM($V133:DC133)/$J133,0)</f>
        <v>0</v>
      </c>
      <c r="DD136" s="291">
        <f>IFERROR(SUM($V133:DD133)/$J133,0)</f>
        <v>0</v>
      </c>
      <c r="DE136" s="291">
        <f>IFERROR(SUM($V133:DE133)/$J133,0)</f>
        <v>0</v>
      </c>
      <c r="DF136" s="291">
        <f>IFERROR(SUM($V133:DF133)/$J133,0)</f>
        <v>0</v>
      </c>
      <c r="DG136" s="291">
        <f>IFERROR(SUM($V133:DG133)/$J133,0)</f>
        <v>0</v>
      </c>
      <c r="DH136" s="291">
        <f>IFERROR(SUM($V133:DH133)/$J133,0)</f>
        <v>0</v>
      </c>
      <c r="DI136" s="291">
        <f>IFERROR(SUM($V133:DI133)/$J133,0)</f>
        <v>0</v>
      </c>
      <c r="DJ136" s="291">
        <f>IFERROR(SUM($V133:DJ133)/$J133,0)</f>
        <v>0</v>
      </c>
      <c r="DK136" s="291">
        <f>IFERROR(SUM($V133:DK133)/$J133,0)</f>
        <v>0</v>
      </c>
      <c r="DL136" s="291">
        <f>IFERROR(SUM($V133:DL133)/$J133,0)</f>
        <v>0</v>
      </c>
      <c r="DM136" s="291">
        <f>IFERROR(SUM($V133:DM133)/$J133,0)</f>
        <v>0</v>
      </c>
      <c r="DN136" s="291">
        <f>IFERROR(SUM($V133:DN133)/$J133,0)</f>
        <v>0</v>
      </c>
      <c r="DO136" s="291">
        <f>IFERROR(SUM($V133:DO133)/$J133,0)</f>
        <v>0</v>
      </c>
      <c r="DP136" s="291">
        <f>IFERROR(SUM($V133:DP133)/$J133,0)</f>
        <v>0</v>
      </c>
      <c r="DQ136" s="291">
        <f>IFERROR(SUM($V133:DQ133)/$J133,0)</f>
        <v>0</v>
      </c>
      <c r="DR136" s="291">
        <f>IFERROR(SUM($V133:DR133)/$J133,0)</f>
        <v>0</v>
      </c>
      <c r="DS136" s="291">
        <f>IFERROR(SUM($V133:DS133)/$J133,0)</f>
        <v>0</v>
      </c>
      <c r="DT136" s="291">
        <f>IFERROR(SUM($V133:DT133)/$J133,0)</f>
        <v>0</v>
      </c>
      <c r="DU136" s="291">
        <f>IFERROR(SUM($V133:DU133)/$J133,0)</f>
        <v>0</v>
      </c>
      <c r="DV136" s="291">
        <f>IFERROR(SUM($V133:DV133)/$J133,0)</f>
        <v>0</v>
      </c>
      <c r="DW136" s="291">
        <f>IFERROR(SUM($V133:DW133)/$J133,0)</f>
        <v>0</v>
      </c>
      <c r="DX136" s="291">
        <f>IFERROR(SUM($V133:DX133)/$J133,0)</f>
        <v>0</v>
      </c>
      <c r="DY136" s="291">
        <f>IFERROR(SUM($V133:DY133)/$J133,0)</f>
        <v>0</v>
      </c>
      <c r="DZ136" s="291">
        <f>IFERROR(SUM($V133:DZ133)/$J133,0)</f>
        <v>0</v>
      </c>
      <c r="EA136" s="291">
        <f>IFERROR(SUM($V133:EA133)/$J133,0)</f>
        <v>0</v>
      </c>
      <c r="EB136" s="291">
        <f>IFERROR(SUM($V133:EB133)/$J133,0)</f>
        <v>0</v>
      </c>
      <c r="EC136" s="291">
        <f>IFERROR(SUM($V133:EC133)/$J133,0)</f>
        <v>0</v>
      </c>
      <c r="ED136" s="292">
        <f>IFERROR(SUM($V133:ED133)/$J133,0)</f>
        <v>0</v>
      </c>
    </row>
    <row r="137" spans="2:134" ht="16.05" customHeight="1" thickBot="1" x14ac:dyDescent="0.3">
      <c r="B137" s="1044" t="str">
        <f>B136</f>
        <v/>
      </c>
      <c r="C137" s="289" t="str">
        <f t="shared" si="2224"/>
        <v/>
      </c>
      <c r="D137" s="289" t="str">
        <f t="shared" si="2224"/>
        <v/>
      </c>
      <c r="E137" s="289" t="str">
        <f t="shared" si="2224"/>
        <v/>
      </c>
      <c r="F137" s="240" t="s">
        <v>351</v>
      </c>
      <c r="G137" s="254" t="s">
        <v>355</v>
      </c>
      <c r="H137" s="993"/>
      <c r="I137" s="286"/>
      <c r="J137" s="987" t="s">
        <v>391</v>
      </c>
      <c r="K137" s="462"/>
      <c r="L137" s="298">
        <f>IFERROR(SUM($L135:L135)/SUM($L133:L133),0)</f>
        <v>0</v>
      </c>
      <c r="M137" s="294">
        <f>IFERROR(SUM($L135:M135)/SUM($L133:M133),0)</f>
        <v>0</v>
      </c>
      <c r="N137" s="294">
        <f>IFERROR(SUM($L135:N135)/SUM($L133:N133),0)</f>
        <v>0</v>
      </c>
      <c r="O137" s="294">
        <f>IFERROR(SUM($L135:O135)/SUM($L133:O133),0)</f>
        <v>0</v>
      </c>
      <c r="P137" s="294">
        <f>IFERROR(SUM($L135:P135)/SUM($L133:P133),0)</f>
        <v>0</v>
      </c>
      <c r="Q137" s="294">
        <f>IFERROR(SUM($L135:Q135)/SUM($L133:Q133),0)</f>
        <v>0</v>
      </c>
      <c r="R137" s="294">
        <f>IFERROR(SUM($L135:R135)/SUM($L133:R133),0)</f>
        <v>0</v>
      </c>
      <c r="S137" s="294">
        <f>IFERROR(SUM($L135:S135)/SUM($L133:S133),0)</f>
        <v>0</v>
      </c>
      <c r="T137" s="294">
        <f>IFERROR(SUM($L135:T135)/SUM($L133:T133),0)</f>
        <v>0</v>
      </c>
      <c r="U137" s="295">
        <f>IFERROR(SUM($L135:U135)/SUM($L133:U133),0)</f>
        <v>0</v>
      </c>
      <c r="V137" s="293">
        <f>IFERROR(SUM($V135:V135)/SUM($V133:V133),0)</f>
        <v>0</v>
      </c>
      <c r="W137" s="294">
        <f>IFERROR(SUM($V135:W135)/SUM($V133:W133),0)</f>
        <v>0</v>
      </c>
      <c r="X137" s="294">
        <f>IFERROR(SUM($V135:X135)/SUM($V133:X133),0)</f>
        <v>0</v>
      </c>
      <c r="Y137" s="294">
        <f>IFERROR(SUM($V135:Y135)/SUM($V133:Y133),0)</f>
        <v>0</v>
      </c>
      <c r="Z137" s="294">
        <f>IFERROR(SUM($V135:Z135)/SUM($V133:Z133),0)</f>
        <v>0</v>
      </c>
      <c r="AA137" s="294">
        <f>IFERROR(SUM($V135:AA135)/SUM($V133:AA133),0)</f>
        <v>0</v>
      </c>
      <c r="AB137" s="294">
        <f>IFERROR(SUM($V135:AB135)/SUM($V133:AB133),0)</f>
        <v>0</v>
      </c>
      <c r="AC137" s="294">
        <f>IFERROR(SUM($V135:AC135)/SUM($V133:AC133),0)</f>
        <v>0</v>
      </c>
      <c r="AD137" s="294">
        <f>IFERROR(SUM($V135:AD135)/SUM($V133:AD133),0)</f>
        <v>0</v>
      </c>
      <c r="AE137" s="294">
        <f>IFERROR(SUM($V135:AE135)/SUM($V133:AE133),0)</f>
        <v>0</v>
      </c>
      <c r="AF137" s="294">
        <f>IFERROR(SUM($V135:AF135)/SUM($V133:AF133),0)</f>
        <v>0</v>
      </c>
      <c r="AG137" s="294">
        <f>IFERROR(SUM($V135:AG135)/SUM($V133:AG133),0)</f>
        <v>0</v>
      </c>
      <c r="AH137" s="294">
        <f>IFERROR(SUM($V135:AH135)/SUM($V133:AH133),0)</f>
        <v>0</v>
      </c>
      <c r="AI137" s="294">
        <f>IFERROR(SUM($V135:AI135)/SUM($V133:AI133),0)</f>
        <v>0</v>
      </c>
      <c r="AJ137" s="294">
        <f>IFERROR(SUM($V135:AJ135)/SUM($V133:AJ133),0)</f>
        <v>0</v>
      </c>
      <c r="AK137" s="294">
        <f>IFERROR(SUM($V135:AK135)/SUM($V133:AK133),0)</f>
        <v>0</v>
      </c>
      <c r="AL137" s="294">
        <f>IFERROR(SUM($V135:AL135)/SUM($V133:AL133),0)</f>
        <v>0</v>
      </c>
      <c r="AM137" s="294">
        <f>IFERROR(SUM($V135:AM135)/SUM($V133:AM133),0)</f>
        <v>0</v>
      </c>
      <c r="AN137" s="294">
        <f>IFERROR(SUM($V135:AN135)/SUM($V133:AN133),0)</f>
        <v>0</v>
      </c>
      <c r="AO137" s="294">
        <f>IFERROR(SUM($V135:AO135)/SUM($V133:AO133),0)</f>
        <v>0</v>
      </c>
      <c r="AP137" s="294">
        <f>IFERROR(SUM($V135:AP135)/SUM($V133:AP133),0)</f>
        <v>0</v>
      </c>
      <c r="AQ137" s="294">
        <f>IFERROR(SUM($V135:AQ135)/SUM($V133:AQ133),0)</f>
        <v>0</v>
      </c>
      <c r="AR137" s="294">
        <f>IFERROR(SUM($V135:AR135)/SUM($V133:AR133),0)</f>
        <v>0</v>
      </c>
      <c r="AS137" s="294">
        <f>IFERROR(SUM($V135:AS135)/SUM($V133:AS133),0)</f>
        <v>0</v>
      </c>
      <c r="AT137" s="294">
        <f>IFERROR(SUM($V135:AT135)/SUM($V133:AT133),0)</f>
        <v>0</v>
      </c>
      <c r="AU137" s="294">
        <f>IFERROR(SUM($V135:AU135)/SUM($V133:AU133),0)</f>
        <v>0</v>
      </c>
      <c r="AV137" s="294">
        <f>IFERROR(SUM($V135:AV135)/SUM($V133:AV133),0)</f>
        <v>0</v>
      </c>
      <c r="AW137" s="294">
        <f>IFERROR(SUM($V135:AW135)/SUM($V133:AW133),0)</f>
        <v>0</v>
      </c>
      <c r="AX137" s="294">
        <f>IFERROR(SUM($V135:AX135)/SUM($V133:AX133),0)</f>
        <v>0</v>
      </c>
      <c r="AY137" s="294">
        <f>IFERROR(SUM($V135:AY135)/SUM($V133:AY133),0)</f>
        <v>0</v>
      </c>
      <c r="AZ137" s="294">
        <f>IFERROR(SUM($V135:AZ135)/SUM($V133:AZ133),0)</f>
        <v>0</v>
      </c>
      <c r="BA137" s="294">
        <f>IFERROR(SUM($V135:BA135)/SUM($V133:BA133),0)</f>
        <v>0</v>
      </c>
      <c r="BB137" s="294">
        <f>IFERROR(SUM($V135:BB135)/SUM($V133:BB133),0)</f>
        <v>0</v>
      </c>
      <c r="BC137" s="294">
        <f>IFERROR(SUM($V135:BC135)/SUM($V133:BC133),0)</f>
        <v>0</v>
      </c>
      <c r="BD137" s="294">
        <f>IFERROR(SUM($V135:BD135)/SUM($V133:BD133),0)</f>
        <v>0</v>
      </c>
      <c r="BE137" s="294">
        <f>IFERROR(SUM($V135:BE135)/SUM($V133:BE133),0)</f>
        <v>0</v>
      </c>
      <c r="BF137" s="294">
        <f>IFERROR(SUM($V135:BF135)/SUM($V133:BF133),0)</f>
        <v>0</v>
      </c>
      <c r="BG137" s="294">
        <f>IFERROR(SUM($V135:BG135)/SUM($V133:BG133),0)</f>
        <v>0</v>
      </c>
      <c r="BH137" s="294">
        <f>IFERROR(SUM($V135:BH135)/SUM($V133:BH133),0)</f>
        <v>0</v>
      </c>
      <c r="BI137" s="294">
        <f>IFERROR(SUM($V135:BI135)/SUM($V133:BI133),0)</f>
        <v>0</v>
      </c>
      <c r="BJ137" s="294">
        <f>IFERROR(SUM($V135:BJ135)/SUM($V133:BJ133),0)</f>
        <v>0</v>
      </c>
      <c r="BK137" s="294">
        <f>IFERROR(SUM($V135:BK135)/SUM($V133:BK133),0)</f>
        <v>0</v>
      </c>
      <c r="BL137" s="294">
        <f>IFERROR(SUM($V135:BL135)/SUM($V133:BL133),0)</f>
        <v>0</v>
      </c>
      <c r="BM137" s="294">
        <f>IFERROR(SUM($V135:BM135)/SUM($V133:BM133),0)</f>
        <v>0</v>
      </c>
      <c r="BN137" s="294">
        <f>IFERROR(SUM($V135:BN135)/SUM($V133:BN133),0)</f>
        <v>0</v>
      </c>
      <c r="BO137" s="294">
        <f>IFERROR(SUM($V135:BO135)/SUM($V133:BO133),0)</f>
        <v>0</v>
      </c>
      <c r="BP137" s="294">
        <f>IFERROR(SUM($V135:BP135)/SUM($V133:BP133),0)</f>
        <v>0</v>
      </c>
      <c r="BQ137" s="294">
        <f>IFERROR(SUM($V135:BQ135)/SUM($V133:BQ133),0)</f>
        <v>0</v>
      </c>
      <c r="BR137" s="294">
        <f>IFERROR(SUM($V135:BR135)/SUM($V133:BR133),0)</f>
        <v>0</v>
      </c>
      <c r="BS137" s="294">
        <f>IFERROR(SUM($V135:BS135)/SUM($V133:BS133),0)</f>
        <v>0</v>
      </c>
      <c r="BT137" s="294">
        <f>IFERROR(SUM($V135:BT135)/SUM($V133:BT133),0)</f>
        <v>0</v>
      </c>
      <c r="BU137" s="294">
        <f>IFERROR(SUM($V135:BU135)/SUM($V133:BU133),0)</f>
        <v>0</v>
      </c>
      <c r="BV137" s="294">
        <f>IFERROR(SUM($V135:BV135)/SUM($V133:BV133),0)</f>
        <v>0</v>
      </c>
      <c r="BW137" s="294">
        <f>IFERROR(SUM($V135:BW135)/SUM($V133:BW133),0)</f>
        <v>0</v>
      </c>
      <c r="BX137" s="294">
        <f>IFERROR(SUM($V135:BX135)/SUM($V133:BX133),0)</f>
        <v>0</v>
      </c>
      <c r="BY137" s="294">
        <f>IFERROR(SUM($V135:BY135)/SUM($V133:BY133),0)</f>
        <v>0</v>
      </c>
      <c r="BZ137" s="294">
        <f>IFERROR(SUM($V135:BZ135)/SUM($V133:BZ133),0)</f>
        <v>0</v>
      </c>
      <c r="CA137" s="294">
        <f>IFERROR(SUM($V135:CA135)/SUM($V133:CA133),0)</f>
        <v>0</v>
      </c>
      <c r="CB137" s="294">
        <f>IFERROR(SUM($V135:CB135)/SUM($V133:CB133),0)</f>
        <v>0</v>
      </c>
      <c r="CC137" s="294">
        <f>IFERROR(SUM($V135:CC135)/SUM($V133:CC133),0)</f>
        <v>0</v>
      </c>
      <c r="CD137" s="294">
        <f>IFERROR(SUM($V135:CD135)/SUM($V133:CD133),0)</f>
        <v>0</v>
      </c>
      <c r="CE137" s="294">
        <f>IFERROR(SUM($V135:CE135)/SUM($V133:CE133),0)</f>
        <v>0</v>
      </c>
      <c r="CF137" s="294">
        <f>IFERROR(SUM($V135:CF135)/SUM($V133:CF133),0)</f>
        <v>0</v>
      </c>
      <c r="CG137" s="294">
        <f>IFERROR(SUM($V135:CG135)/SUM($V133:CG133),0)</f>
        <v>0</v>
      </c>
      <c r="CH137" s="294">
        <f>IFERROR(SUM($V135:CH135)/SUM($V133:CH133),0)</f>
        <v>0</v>
      </c>
      <c r="CI137" s="294">
        <f>IFERROR(SUM($V135:CI135)/SUM($V133:CI133),0)</f>
        <v>0</v>
      </c>
      <c r="CJ137" s="294">
        <f>IFERROR(SUM($V135:CJ135)/SUM($V133:CJ133),0)</f>
        <v>0</v>
      </c>
      <c r="CK137" s="294">
        <f>IFERROR(SUM($V135:CK135)/SUM($V133:CK133),0)</f>
        <v>0</v>
      </c>
      <c r="CL137" s="294">
        <f>IFERROR(SUM($V135:CL135)/SUM($V133:CL133),0)</f>
        <v>0</v>
      </c>
      <c r="CM137" s="294">
        <f>IFERROR(SUM($V135:CM135)/SUM($V133:CM133),0)</f>
        <v>0</v>
      </c>
      <c r="CN137" s="294">
        <f>IFERROR(SUM($V135:CN135)/SUM($V133:CN133),0)</f>
        <v>0</v>
      </c>
      <c r="CO137" s="294">
        <f>IFERROR(SUM($V135:CO135)/SUM($V133:CO133),0)</f>
        <v>0</v>
      </c>
      <c r="CP137" s="294">
        <f>IFERROR(SUM($V135:CP135)/SUM($V133:CP133),0)</f>
        <v>0</v>
      </c>
      <c r="CQ137" s="294">
        <f>IFERROR(SUM($V135:CQ135)/SUM($V133:CQ133),0)</f>
        <v>0</v>
      </c>
      <c r="CR137" s="294">
        <f>IFERROR(SUM($V135:CR135)/SUM($V133:CR133),0)</f>
        <v>0</v>
      </c>
      <c r="CS137" s="294">
        <f>IFERROR(SUM($V135:CS135)/SUM($V133:CS133),0)</f>
        <v>0</v>
      </c>
      <c r="CT137" s="294">
        <f>IFERROR(SUM($V135:CT135)/SUM($V133:CT133),0)</f>
        <v>0</v>
      </c>
      <c r="CU137" s="294">
        <f>IFERROR(SUM($V135:CU135)/SUM($V133:CU133),0)</f>
        <v>0</v>
      </c>
      <c r="CV137" s="294">
        <f>IFERROR(SUM($V135:CV135)/SUM($V133:CV133),0)</f>
        <v>0</v>
      </c>
      <c r="CW137" s="294">
        <f>IFERROR(SUM($V135:CW135)/SUM($V133:CW133),0)</f>
        <v>0</v>
      </c>
      <c r="CX137" s="294">
        <f>IFERROR(SUM($V135:CX135)/SUM($V133:CX133),0)</f>
        <v>0</v>
      </c>
      <c r="CY137" s="294">
        <f>IFERROR(SUM($V135:CY135)/SUM($V133:CY133),0)</f>
        <v>0</v>
      </c>
      <c r="CZ137" s="294">
        <f>IFERROR(SUM($V135:CZ135)/SUM($V133:CZ133),0)</f>
        <v>0</v>
      </c>
      <c r="DA137" s="294">
        <f>IFERROR(SUM($V135:DA135)/SUM($V133:DA133),0)</f>
        <v>0</v>
      </c>
      <c r="DB137" s="294">
        <f>IFERROR(SUM($V135:DB135)/SUM($V133:DB133),0)</f>
        <v>0</v>
      </c>
      <c r="DC137" s="294">
        <f>IFERROR(SUM($V135:DC135)/SUM($V133:DC133),0)</f>
        <v>0</v>
      </c>
      <c r="DD137" s="294">
        <f>IFERROR(SUM($V135:DD135)/SUM($V133:DD133),0)</f>
        <v>0</v>
      </c>
      <c r="DE137" s="294">
        <f>IFERROR(SUM($V135:DE135)/SUM($V133:DE133),0)</f>
        <v>0</v>
      </c>
      <c r="DF137" s="294">
        <f>IFERROR(SUM($V135:DF135)/SUM($V133:DF133),0)</f>
        <v>0</v>
      </c>
      <c r="DG137" s="294">
        <f>IFERROR(SUM($V135:DG135)/SUM($V133:DG133),0)</f>
        <v>0</v>
      </c>
      <c r="DH137" s="294">
        <f>IFERROR(SUM($V135:DH135)/SUM($V133:DH133),0)</f>
        <v>0</v>
      </c>
      <c r="DI137" s="294">
        <f>IFERROR(SUM($V135:DI135)/SUM($V133:DI133),0)</f>
        <v>0</v>
      </c>
      <c r="DJ137" s="294">
        <f>IFERROR(SUM($V135:DJ135)/SUM($V133:DJ133),0)</f>
        <v>0</v>
      </c>
      <c r="DK137" s="294">
        <f>IFERROR(SUM($V135:DK135)/SUM($V133:DK133),0)</f>
        <v>0</v>
      </c>
      <c r="DL137" s="294">
        <f>IFERROR(SUM($V135:DL135)/SUM($V133:DL133),0)</f>
        <v>0</v>
      </c>
      <c r="DM137" s="294">
        <f>IFERROR(SUM($V135:DM135)/SUM($V133:DM133),0)</f>
        <v>0</v>
      </c>
      <c r="DN137" s="294">
        <f>IFERROR(SUM($V135:DN135)/SUM($V133:DN133),0)</f>
        <v>0</v>
      </c>
      <c r="DO137" s="294">
        <f>IFERROR(SUM($V135:DO135)/SUM($V133:DO133),0)</f>
        <v>0</v>
      </c>
      <c r="DP137" s="294">
        <f>IFERROR(SUM($V135:DP135)/SUM($V133:DP133),0)</f>
        <v>0</v>
      </c>
      <c r="DQ137" s="294">
        <f>IFERROR(SUM($V135:DQ135)/SUM($V133:DQ133),0)</f>
        <v>0</v>
      </c>
      <c r="DR137" s="294">
        <f>IFERROR(SUM($V135:DR135)/SUM($V133:DR133),0)</f>
        <v>0</v>
      </c>
      <c r="DS137" s="294">
        <f>IFERROR(SUM($V135:DS135)/SUM($V133:DS133),0)</f>
        <v>0</v>
      </c>
      <c r="DT137" s="294">
        <f>IFERROR(SUM($V135:DT135)/SUM($V133:DT133),0)</f>
        <v>0</v>
      </c>
      <c r="DU137" s="294">
        <f>IFERROR(SUM($V135:DU135)/SUM($V133:DU133),0)</f>
        <v>0</v>
      </c>
      <c r="DV137" s="294">
        <f>IFERROR(SUM($V135:DV135)/SUM($V133:DV133),0)</f>
        <v>0</v>
      </c>
      <c r="DW137" s="294">
        <f>IFERROR(SUM($V135:DW135)/SUM($V133:DW133),0)</f>
        <v>0</v>
      </c>
      <c r="DX137" s="294">
        <f>IFERROR(SUM($V135:DX135)/SUM($V133:DX133),0)</f>
        <v>0</v>
      </c>
      <c r="DY137" s="294">
        <f>IFERROR(SUM($V135:DY135)/SUM($V133:DY133),0)</f>
        <v>0</v>
      </c>
      <c r="DZ137" s="294">
        <f>IFERROR(SUM($V135:DZ135)/SUM($V133:DZ133),0)</f>
        <v>0</v>
      </c>
      <c r="EA137" s="294">
        <f>IFERROR(SUM($V135:EA135)/SUM($V133:EA133),0)</f>
        <v>0</v>
      </c>
      <c r="EB137" s="294">
        <f>IFERROR(SUM($V135:EB135)/SUM($V133:EB133),0)</f>
        <v>0</v>
      </c>
      <c r="EC137" s="294">
        <f>IFERROR(SUM($V135:EC135)/SUM($V133:EC133),0)</f>
        <v>0</v>
      </c>
      <c r="ED137" s="295">
        <f>IFERROR(SUM($V135:ED135)/SUM($V133:ED133),0)</f>
        <v>0</v>
      </c>
    </row>
    <row r="138" spans="2:134" ht="16.05" customHeight="1" x14ac:dyDescent="0.25">
      <c r="B138" s="1042" t="str">
        <f>'B2-规划信息'!AM31</f>
        <v/>
      </c>
      <c r="C138" s="288" t="str">
        <f>IF($B138="","",$B$115)</f>
        <v/>
      </c>
      <c r="D138" s="288" t="str">
        <f>IF($B138="","",VLOOKUP($B138,'B2-规划信息'!$W$28:$Y$47,2,0))</f>
        <v/>
      </c>
      <c r="E138" s="288" t="str">
        <f>IF($B138="","",VLOOKUP($B138,'B2-规划信息'!$W$28:$Y$47,3,0))</f>
        <v/>
      </c>
      <c r="F138" s="239" t="str">
        <f>"签约"&amp;IF(D138="车位","个数","面积")</f>
        <v>签约面积</v>
      </c>
      <c r="G138" s="253" t="s">
        <v>352</v>
      </c>
      <c r="H138" s="991">
        <f>SUMIFS('B4-1销售回款【输入】'!L$4:L$123,'B4-1销售回款【输入】'!$C$4:$C$123,$C138,'B4-1销售回款【输入】'!$D$4:$D$123,$D138,'B4-1销售回款【输入】'!$E$4:$E$123,$E138,'B4-1销售回款【输入】'!$J$4:$J$123,$F138)</f>
        <v>0</v>
      </c>
      <c r="I138" s="278">
        <f>J138-H138</f>
        <v>0</v>
      </c>
      <c r="J138" s="988">
        <f>SUM(V138:ED138)</f>
        <v>0</v>
      </c>
      <c r="K138" s="463">
        <f ca="1">SUM(OFFSET(V138,,,1,MATCH('B1-基本信息'!$C$12,$V$3:$ED$3,1)))</f>
        <v>0</v>
      </c>
      <c r="L138" s="279">
        <f>SUMIF($V$1:$ED$1,L$3,$V138:$ED138)</f>
        <v>0</v>
      </c>
      <c r="M138" s="278">
        <f t="shared" ref="M138:U139" si="2348">SUMIF($V$1:$ED$1,M$3,$V138:$ED138)</f>
        <v>0</v>
      </c>
      <c r="N138" s="278">
        <f t="shared" si="2348"/>
        <v>0</v>
      </c>
      <c r="O138" s="278">
        <f t="shared" si="2348"/>
        <v>0</v>
      </c>
      <c r="P138" s="278">
        <f t="shared" si="2348"/>
        <v>0</v>
      </c>
      <c r="Q138" s="278">
        <f t="shared" si="2348"/>
        <v>0</v>
      </c>
      <c r="R138" s="278">
        <f t="shared" si="2348"/>
        <v>0</v>
      </c>
      <c r="S138" s="278">
        <f t="shared" si="2348"/>
        <v>0</v>
      </c>
      <c r="T138" s="278">
        <f t="shared" si="2348"/>
        <v>0</v>
      </c>
      <c r="U138" s="280">
        <f t="shared" si="2348"/>
        <v>0</v>
      </c>
      <c r="V138" s="281">
        <f>SUMIFS('B4-1销售回款【输入】'!Y$4:Y$123,'B4-1销售回款【输入】'!$C$4:$C$123,$C138,'B4-1销售回款【输入】'!$D$4:$D$123,$D138,'B4-1销售回款【输入】'!$E$4:$E$123,$E138,'B4-1销售回款【输入】'!$J$4:$J$123,$F138)</f>
        <v>0</v>
      </c>
      <c r="W138" s="278">
        <f>SUMIFS('B4-1销售回款【输入】'!Z$4:Z$123,'B4-1销售回款【输入】'!$C$4:$C$123,$C138,'B4-1销售回款【输入】'!$D$4:$D$123,$D138,'B4-1销售回款【输入】'!$E$4:$E$123,$E138,'B4-1销售回款【输入】'!$J$4:$J$123,$F138)</f>
        <v>0</v>
      </c>
      <c r="X138" s="278">
        <f>SUMIFS('B4-1销售回款【输入】'!AA$4:AA$123,'B4-1销售回款【输入】'!$C$4:$C$123,$C138,'B4-1销售回款【输入】'!$D$4:$D$123,$D138,'B4-1销售回款【输入】'!$E$4:$E$123,$E138,'B4-1销售回款【输入】'!$J$4:$J$123,$F138)</f>
        <v>0</v>
      </c>
      <c r="Y138" s="278">
        <f>SUMIFS('B4-1销售回款【输入】'!AB$4:AB$123,'B4-1销售回款【输入】'!$C$4:$C$123,$C138,'B4-1销售回款【输入】'!$D$4:$D$123,$D138,'B4-1销售回款【输入】'!$E$4:$E$123,$E138,'B4-1销售回款【输入】'!$J$4:$J$123,$F138)</f>
        <v>0</v>
      </c>
      <c r="Z138" s="278">
        <f>SUMIFS('B4-1销售回款【输入】'!AC$4:AC$123,'B4-1销售回款【输入】'!$C$4:$C$123,$C138,'B4-1销售回款【输入】'!$D$4:$D$123,$D138,'B4-1销售回款【输入】'!$E$4:$E$123,$E138,'B4-1销售回款【输入】'!$J$4:$J$123,$F138)</f>
        <v>0</v>
      </c>
      <c r="AA138" s="278">
        <f>SUMIFS('B4-1销售回款【输入】'!AD$4:AD$123,'B4-1销售回款【输入】'!$C$4:$C$123,$C138,'B4-1销售回款【输入】'!$D$4:$D$123,$D138,'B4-1销售回款【输入】'!$E$4:$E$123,$E138,'B4-1销售回款【输入】'!$J$4:$J$123,$F138)</f>
        <v>0</v>
      </c>
      <c r="AB138" s="278">
        <f>SUMIFS('B4-1销售回款【输入】'!AE$4:AE$123,'B4-1销售回款【输入】'!$C$4:$C$123,$C138,'B4-1销售回款【输入】'!$D$4:$D$123,$D138,'B4-1销售回款【输入】'!$E$4:$E$123,$E138,'B4-1销售回款【输入】'!$J$4:$J$123,$F138)</f>
        <v>0</v>
      </c>
      <c r="AC138" s="278">
        <f>SUMIFS('B4-1销售回款【输入】'!AF$4:AF$123,'B4-1销售回款【输入】'!$C$4:$C$123,$C138,'B4-1销售回款【输入】'!$D$4:$D$123,$D138,'B4-1销售回款【输入】'!$E$4:$E$123,$E138,'B4-1销售回款【输入】'!$J$4:$J$123,$F138)</f>
        <v>0</v>
      </c>
      <c r="AD138" s="278">
        <f>SUMIFS('B4-1销售回款【输入】'!AG$4:AG$123,'B4-1销售回款【输入】'!$C$4:$C$123,$C138,'B4-1销售回款【输入】'!$D$4:$D$123,$D138,'B4-1销售回款【输入】'!$E$4:$E$123,$E138,'B4-1销售回款【输入】'!$J$4:$J$123,$F138)</f>
        <v>0</v>
      </c>
      <c r="AE138" s="278">
        <f>SUMIFS('B4-1销售回款【输入】'!AH$4:AH$123,'B4-1销售回款【输入】'!$C$4:$C$123,$C138,'B4-1销售回款【输入】'!$D$4:$D$123,$D138,'B4-1销售回款【输入】'!$E$4:$E$123,$E138,'B4-1销售回款【输入】'!$J$4:$J$123,$F138)</f>
        <v>0</v>
      </c>
      <c r="AF138" s="278">
        <f>SUMIFS('B4-1销售回款【输入】'!AI$4:AI$123,'B4-1销售回款【输入】'!$C$4:$C$123,$C138,'B4-1销售回款【输入】'!$D$4:$D$123,$D138,'B4-1销售回款【输入】'!$E$4:$E$123,$E138,'B4-1销售回款【输入】'!$J$4:$J$123,$F138)</f>
        <v>0</v>
      </c>
      <c r="AG138" s="278">
        <f>SUMIFS('B4-1销售回款【输入】'!AJ$4:AJ$123,'B4-1销售回款【输入】'!$C$4:$C$123,$C138,'B4-1销售回款【输入】'!$D$4:$D$123,$D138,'B4-1销售回款【输入】'!$E$4:$E$123,$E138,'B4-1销售回款【输入】'!$J$4:$J$123,$F138)</f>
        <v>0</v>
      </c>
      <c r="AH138" s="278">
        <f>SUMIFS('B4-1销售回款【输入】'!AK$4:AK$123,'B4-1销售回款【输入】'!$C$4:$C$123,$C138,'B4-1销售回款【输入】'!$D$4:$D$123,$D138,'B4-1销售回款【输入】'!$E$4:$E$123,$E138,'B4-1销售回款【输入】'!$J$4:$J$123,$F138)</f>
        <v>0</v>
      </c>
      <c r="AI138" s="278">
        <f>SUMIFS('B4-1销售回款【输入】'!AL$4:AL$123,'B4-1销售回款【输入】'!$C$4:$C$123,$C138,'B4-1销售回款【输入】'!$D$4:$D$123,$D138,'B4-1销售回款【输入】'!$E$4:$E$123,$E138,'B4-1销售回款【输入】'!$J$4:$J$123,$F138)</f>
        <v>0</v>
      </c>
      <c r="AJ138" s="278">
        <f>SUMIFS('B4-1销售回款【输入】'!AM$4:AM$123,'B4-1销售回款【输入】'!$C$4:$C$123,$C138,'B4-1销售回款【输入】'!$D$4:$D$123,$D138,'B4-1销售回款【输入】'!$E$4:$E$123,$E138,'B4-1销售回款【输入】'!$J$4:$J$123,$F138)</f>
        <v>0</v>
      </c>
      <c r="AK138" s="278">
        <f>SUMIFS('B4-1销售回款【输入】'!AN$4:AN$123,'B4-1销售回款【输入】'!$C$4:$C$123,$C138,'B4-1销售回款【输入】'!$D$4:$D$123,$D138,'B4-1销售回款【输入】'!$E$4:$E$123,$E138,'B4-1销售回款【输入】'!$J$4:$J$123,$F138)</f>
        <v>0</v>
      </c>
      <c r="AL138" s="278">
        <f>SUMIFS('B4-1销售回款【输入】'!AO$4:AO$123,'B4-1销售回款【输入】'!$C$4:$C$123,$C138,'B4-1销售回款【输入】'!$D$4:$D$123,$D138,'B4-1销售回款【输入】'!$E$4:$E$123,$E138,'B4-1销售回款【输入】'!$J$4:$J$123,$F138)</f>
        <v>0</v>
      </c>
      <c r="AM138" s="278">
        <f>SUMIFS('B4-1销售回款【输入】'!AP$4:AP$123,'B4-1销售回款【输入】'!$C$4:$C$123,$C138,'B4-1销售回款【输入】'!$D$4:$D$123,$D138,'B4-1销售回款【输入】'!$E$4:$E$123,$E138,'B4-1销售回款【输入】'!$J$4:$J$123,$F138)</f>
        <v>0</v>
      </c>
      <c r="AN138" s="278">
        <f>SUMIFS('B4-1销售回款【输入】'!AQ$4:AQ$123,'B4-1销售回款【输入】'!$C$4:$C$123,$C138,'B4-1销售回款【输入】'!$D$4:$D$123,$D138,'B4-1销售回款【输入】'!$E$4:$E$123,$E138,'B4-1销售回款【输入】'!$J$4:$J$123,$F138)</f>
        <v>0</v>
      </c>
      <c r="AO138" s="278">
        <f>SUMIFS('B4-1销售回款【输入】'!AR$4:AR$123,'B4-1销售回款【输入】'!$C$4:$C$123,$C138,'B4-1销售回款【输入】'!$D$4:$D$123,$D138,'B4-1销售回款【输入】'!$E$4:$E$123,$E138,'B4-1销售回款【输入】'!$J$4:$J$123,$F138)</f>
        <v>0</v>
      </c>
      <c r="AP138" s="278">
        <f>SUMIFS('B4-1销售回款【输入】'!AS$4:AS$123,'B4-1销售回款【输入】'!$C$4:$C$123,$C138,'B4-1销售回款【输入】'!$D$4:$D$123,$D138,'B4-1销售回款【输入】'!$E$4:$E$123,$E138,'B4-1销售回款【输入】'!$J$4:$J$123,$F138)</f>
        <v>0</v>
      </c>
      <c r="AQ138" s="278">
        <f>SUMIFS('B4-1销售回款【输入】'!AT$4:AT$123,'B4-1销售回款【输入】'!$C$4:$C$123,$C138,'B4-1销售回款【输入】'!$D$4:$D$123,$D138,'B4-1销售回款【输入】'!$E$4:$E$123,$E138,'B4-1销售回款【输入】'!$J$4:$J$123,$F138)</f>
        <v>0</v>
      </c>
      <c r="AR138" s="278">
        <f>SUMIFS('B4-1销售回款【输入】'!AU$4:AU$123,'B4-1销售回款【输入】'!$C$4:$C$123,$C138,'B4-1销售回款【输入】'!$D$4:$D$123,$D138,'B4-1销售回款【输入】'!$E$4:$E$123,$E138,'B4-1销售回款【输入】'!$J$4:$J$123,$F138)</f>
        <v>0</v>
      </c>
      <c r="AS138" s="278">
        <f>SUMIFS('B4-1销售回款【输入】'!AV$4:AV$123,'B4-1销售回款【输入】'!$C$4:$C$123,$C138,'B4-1销售回款【输入】'!$D$4:$D$123,$D138,'B4-1销售回款【输入】'!$E$4:$E$123,$E138,'B4-1销售回款【输入】'!$J$4:$J$123,$F138)</f>
        <v>0</v>
      </c>
      <c r="AT138" s="278">
        <f>SUMIFS('B4-1销售回款【输入】'!AW$4:AW$123,'B4-1销售回款【输入】'!$C$4:$C$123,$C138,'B4-1销售回款【输入】'!$D$4:$D$123,$D138,'B4-1销售回款【输入】'!$E$4:$E$123,$E138,'B4-1销售回款【输入】'!$J$4:$J$123,$F138)</f>
        <v>0</v>
      </c>
      <c r="AU138" s="278">
        <f>SUMIFS('B4-1销售回款【输入】'!AX$4:AX$123,'B4-1销售回款【输入】'!$C$4:$C$123,$C138,'B4-1销售回款【输入】'!$D$4:$D$123,$D138,'B4-1销售回款【输入】'!$E$4:$E$123,$E138,'B4-1销售回款【输入】'!$J$4:$J$123,$F138)</f>
        <v>0</v>
      </c>
      <c r="AV138" s="278">
        <f>SUMIFS('B4-1销售回款【输入】'!AY$4:AY$123,'B4-1销售回款【输入】'!$C$4:$C$123,$C138,'B4-1销售回款【输入】'!$D$4:$D$123,$D138,'B4-1销售回款【输入】'!$E$4:$E$123,$E138,'B4-1销售回款【输入】'!$J$4:$J$123,$F138)</f>
        <v>0</v>
      </c>
      <c r="AW138" s="278">
        <f>SUMIFS('B4-1销售回款【输入】'!AZ$4:AZ$123,'B4-1销售回款【输入】'!$C$4:$C$123,$C138,'B4-1销售回款【输入】'!$D$4:$D$123,$D138,'B4-1销售回款【输入】'!$E$4:$E$123,$E138,'B4-1销售回款【输入】'!$J$4:$J$123,$F138)</f>
        <v>0</v>
      </c>
      <c r="AX138" s="278">
        <f>SUMIFS('B4-1销售回款【输入】'!BA$4:BA$123,'B4-1销售回款【输入】'!$C$4:$C$123,$C138,'B4-1销售回款【输入】'!$D$4:$D$123,$D138,'B4-1销售回款【输入】'!$E$4:$E$123,$E138,'B4-1销售回款【输入】'!$J$4:$J$123,$F138)</f>
        <v>0</v>
      </c>
      <c r="AY138" s="278">
        <f>SUMIFS('B4-1销售回款【输入】'!BB$4:BB$123,'B4-1销售回款【输入】'!$C$4:$C$123,$C138,'B4-1销售回款【输入】'!$D$4:$D$123,$D138,'B4-1销售回款【输入】'!$E$4:$E$123,$E138,'B4-1销售回款【输入】'!$J$4:$J$123,$F138)</f>
        <v>0</v>
      </c>
      <c r="AZ138" s="278">
        <f>SUMIFS('B4-1销售回款【输入】'!BC$4:BC$123,'B4-1销售回款【输入】'!$C$4:$C$123,$C138,'B4-1销售回款【输入】'!$D$4:$D$123,$D138,'B4-1销售回款【输入】'!$E$4:$E$123,$E138,'B4-1销售回款【输入】'!$J$4:$J$123,$F138)</f>
        <v>0</v>
      </c>
      <c r="BA138" s="278">
        <f>SUMIFS('B4-1销售回款【输入】'!BD$4:BD$123,'B4-1销售回款【输入】'!$C$4:$C$123,$C138,'B4-1销售回款【输入】'!$D$4:$D$123,$D138,'B4-1销售回款【输入】'!$E$4:$E$123,$E138,'B4-1销售回款【输入】'!$J$4:$J$123,$F138)</f>
        <v>0</v>
      </c>
      <c r="BB138" s="278">
        <f>SUMIFS('B4-1销售回款【输入】'!BE$4:BE$123,'B4-1销售回款【输入】'!$C$4:$C$123,$C138,'B4-1销售回款【输入】'!$D$4:$D$123,$D138,'B4-1销售回款【输入】'!$E$4:$E$123,$E138,'B4-1销售回款【输入】'!$J$4:$J$123,$F138)</f>
        <v>0</v>
      </c>
      <c r="BC138" s="278">
        <f>SUMIFS('B4-1销售回款【输入】'!BF$4:BF$123,'B4-1销售回款【输入】'!$C$4:$C$123,$C138,'B4-1销售回款【输入】'!$D$4:$D$123,$D138,'B4-1销售回款【输入】'!$E$4:$E$123,$E138,'B4-1销售回款【输入】'!$J$4:$J$123,$F138)</f>
        <v>0</v>
      </c>
      <c r="BD138" s="278">
        <f>SUMIFS('B4-1销售回款【输入】'!BG$4:BG$123,'B4-1销售回款【输入】'!$C$4:$C$123,$C138,'B4-1销售回款【输入】'!$D$4:$D$123,$D138,'B4-1销售回款【输入】'!$E$4:$E$123,$E138,'B4-1销售回款【输入】'!$J$4:$J$123,$F138)</f>
        <v>0</v>
      </c>
      <c r="BE138" s="278">
        <f>SUMIFS('B4-1销售回款【输入】'!BH$4:BH$123,'B4-1销售回款【输入】'!$C$4:$C$123,$C138,'B4-1销售回款【输入】'!$D$4:$D$123,$D138,'B4-1销售回款【输入】'!$E$4:$E$123,$E138,'B4-1销售回款【输入】'!$J$4:$J$123,$F138)</f>
        <v>0</v>
      </c>
      <c r="BF138" s="278">
        <f>SUMIFS('B4-1销售回款【输入】'!BI$4:BI$123,'B4-1销售回款【输入】'!$C$4:$C$123,$C138,'B4-1销售回款【输入】'!$D$4:$D$123,$D138,'B4-1销售回款【输入】'!$E$4:$E$123,$E138,'B4-1销售回款【输入】'!$J$4:$J$123,$F138)</f>
        <v>0</v>
      </c>
      <c r="BG138" s="278">
        <f>SUMIFS('B4-1销售回款【输入】'!BJ$4:BJ$123,'B4-1销售回款【输入】'!$C$4:$C$123,$C138,'B4-1销售回款【输入】'!$D$4:$D$123,$D138,'B4-1销售回款【输入】'!$E$4:$E$123,$E138,'B4-1销售回款【输入】'!$J$4:$J$123,$F138)</f>
        <v>0</v>
      </c>
      <c r="BH138" s="278">
        <f>SUMIFS('B4-1销售回款【输入】'!BK$4:BK$123,'B4-1销售回款【输入】'!$C$4:$C$123,$C138,'B4-1销售回款【输入】'!$D$4:$D$123,$D138,'B4-1销售回款【输入】'!$E$4:$E$123,$E138,'B4-1销售回款【输入】'!$J$4:$J$123,$F138)</f>
        <v>0</v>
      </c>
      <c r="BI138" s="278">
        <f>SUMIFS('B4-1销售回款【输入】'!BL$4:BL$123,'B4-1销售回款【输入】'!$C$4:$C$123,$C138,'B4-1销售回款【输入】'!$D$4:$D$123,$D138,'B4-1销售回款【输入】'!$E$4:$E$123,$E138,'B4-1销售回款【输入】'!$J$4:$J$123,$F138)</f>
        <v>0</v>
      </c>
      <c r="BJ138" s="278">
        <f>SUMIFS('B4-1销售回款【输入】'!BM$4:BM$123,'B4-1销售回款【输入】'!$C$4:$C$123,$C138,'B4-1销售回款【输入】'!$D$4:$D$123,$D138,'B4-1销售回款【输入】'!$E$4:$E$123,$E138,'B4-1销售回款【输入】'!$J$4:$J$123,$F138)</f>
        <v>0</v>
      </c>
      <c r="BK138" s="278">
        <f>SUMIFS('B4-1销售回款【输入】'!BN$4:BN$123,'B4-1销售回款【输入】'!$C$4:$C$123,$C138,'B4-1销售回款【输入】'!$D$4:$D$123,$D138,'B4-1销售回款【输入】'!$E$4:$E$123,$E138,'B4-1销售回款【输入】'!$J$4:$J$123,$F138)</f>
        <v>0</v>
      </c>
      <c r="BL138" s="278">
        <f>SUMIFS('B4-1销售回款【输入】'!BO$4:BO$123,'B4-1销售回款【输入】'!$C$4:$C$123,$C138,'B4-1销售回款【输入】'!$D$4:$D$123,$D138,'B4-1销售回款【输入】'!$E$4:$E$123,$E138,'B4-1销售回款【输入】'!$J$4:$J$123,$F138)</f>
        <v>0</v>
      </c>
      <c r="BM138" s="278">
        <f>SUMIFS('B4-1销售回款【输入】'!BP$4:BP$123,'B4-1销售回款【输入】'!$C$4:$C$123,$C138,'B4-1销售回款【输入】'!$D$4:$D$123,$D138,'B4-1销售回款【输入】'!$E$4:$E$123,$E138,'B4-1销售回款【输入】'!$J$4:$J$123,$F138)</f>
        <v>0</v>
      </c>
      <c r="BN138" s="278">
        <f>SUMIFS('B4-1销售回款【输入】'!BQ$4:BQ$123,'B4-1销售回款【输入】'!$C$4:$C$123,$C138,'B4-1销售回款【输入】'!$D$4:$D$123,$D138,'B4-1销售回款【输入】'!$E$4:$E$123,$E138,'B4-1销售回款【输入】'!$J$4:$J$123,$F138)</f>
        <v>0</v>
      </c>
      <c r="BO138" s="278">
        <f>SUMIFS('B4-1销售回款【输入】'!BR$4:BR$123,'B4-1销售回款【输入】'!$C$4:$C$123,$C138,'B4-1销售回款【输入】'!$D$4:$D$123,$D138,'B4-1销售回款【输入】'!$E$4:$E$123,$E138,'B4-1销售回款【输入】'!$J$4:$J$123,$F138)</f>
        <v>0</v>
      </c>
      <c r="BP138" s="278">
        <f>SUMIFS('B4-1销售回款【输入】'!BS$4:BS$123,'B4-1销售回款【输入】'!$C$4:$C$123,$C138,'B4-1销售回款【输入】'!$D$4:$D$123,$D138,'B4-1销售回款【输入】'!$E$4:$E$123,$E138,'B4-1销售回款【输入】'!$J$4:$J$123,$F138)</f>
        <v>0</v>
      </c>
      <c r="BQ138" s="278">
        <f>SUMIFS('B4-1销售回款【输入】'!BT$4:BT$123,'B4-1销售回款【输入】'!$C$4:$C$123,$C138,'B4-1销售回款【输入】'!$D$4:$D$123,$D138,'B4-1销售回款【输入】'!$E$4:$E$123,$E138,'B4-1销售回款【输入】'!$J$4:$J$123,$F138)</f>
        <v>0</v>
      </c>
      <c r="BR138" s="278">
        <f>SUMIFS('B4-1销售回款【输入】'!BU$4:BU$123,'B4-1销售回款【输入】'!$C$4:$C$123,$C138,'B4-1销售回款【输入】'!$D$4:$D$123,$D138,'B4-1销售回款【输入】'!$E$4:$E$123,$E138,'B4-1销售回款【输入】'!$J$4:$J$123,$F138)</f>
        <v>0</v>
      </c>
      <c r="BS138" s="278">
        <f>SUMIFS('B4-1销售回款【输入】'!BV$4:BV$123,'B4-1销售回款【输入】'!$C$4:$C$123,$C138,'B4-1销售回款【输入】'!$D$4:$D$123,$D138,'B4-1销售回款【输入】'!$E$4:$E$123,$E138,'B4-1销售回款【输入】'!$J$4:$J$123,$F138)</f>
        <v>0</v>
      </c>
      <c r="BT138" s="278">
        <f>SUMIFS('B4-1销售回款【输入】'!BW$4:BW$123,'B4-1销售回款【输入】'!$C$4:$C$123,$C138,'B4-1销售回款【输入】'!$D$4:$D$123,$D138,'B4-1销售回款【输入】'!$E$4:$E$123,$E138,'B4-1销售回款【输入】'!$J$4:$J$123,$F138)</f>
        <v>0</v>
      </c>
      <c r="BU138" s="278">
        <f>SUMIFS('B4-1销售回款【输入】'!BX$4:BX$123,'B4-1销售回款【输入】'!$C$4:$C$123,$C138,'B4-1销售回款【输入】'!$D$4:$D$123,$D138,'B4-1销售回款【输入】'!$E$4:$E$123,$E138,'B4-1销售回款【输入】'!$J$4:$J$123,$F138)</f>
        <v>0</v>
      </c>
      <c r="BV138" s="278">
        <f>SUMIFS('B4-1销售回款【输入】'!BY$4:BY$123,'B4-1销售回款【输入】'!$C$4:$C$123,$C138,'B4-1销售回款【输入】'!$D$4:$D$123,$D138,'B4-1销售回款【输入】'!$E$4:$E$123,$E138,'B4-1销售回款【输入】'!$J$4:$J$123,$F138)</f>
        <v>0</v>
      </c>
      <c r="BW138" s="278">
        <f>SUMIFS('B4-1销售回款【输入】'!BZ$4:BZ$123,'B4-1销售回款【输入】'!$C$4:$C$123,$C138,'B4-1销售回款【输入】'!$D$4:$D$123,$D138,'B4-1销售回款【输入】'!$E$4:$E$123,$E138,'B4-1销售回款【输入】'!$J$4:$J$123,$F138)</f>
        <v>0</v>
      </c>
      <c r="BX138" s="278">
        <f>SUMIFS('B4-1销售回款【输入】'!CA$4:CA$123,'B4-1销售回款【输入】'!$C$4:$C$123,$C138,'B4-1销售回款【输入】'!$D$4:$D$123,$D138,'B4-1销售回款【输入】'!$E$4:$E$123,$E138,'B4-1销售回款【输入】'!$J$4:$J$123,$F138)</f>
        <v>0</v>
      </c>
      <c r="BY138" s="278">
        <f>SUMIFS('B4-1销售回款【输入】'!CB$4:CB$123,'B4-1销售回款【输入】'!$C$4:$C$123,$C138,'B4-1销售回款【输入】'!$D$4:$D$123,$D138,'B4-1销售回款【输入】'!$E$4:$E$123,$E138,'B4-1销售回款【输入】'!$J$4:$J$123,$F138)</f>
        <v>0</v>
      </c>
      <c r="BZ138" s="278">
        <f>SUMIFS('B4-1销售回款【输入】'!CC$4:CC$123,'B4-1销售回款【输入】'!$C$4:$C$123,$C138,'B4-1销售回款【输入】'!$D$4:$D$123,$D138,'B4-1销售回款【输入】'!$E$4:$E$123,$E138,'B4-1销售回款【输入】'!$J$4:$J$123,$F138)</f>
        <v>0</v>
      </c>
      <c r="CA138" s="278">
        <f>SUMIFS('B4-1销售回款【输入】'!CD$4:CD$123,'B4-1销售回款【输入】'!$C$4:$C$123,$C138,'B4-1销售回款【输入】'!$D$4:$D$123,$D138,'B4-1销售回款【输入】'!$E$4:$E$123,$E138,'B4-1销售回款【输入】'!$J$4:$J$123,$F138)</f>
        <v>0</v>
      </c>
      <c r="CB138" s="278">
        <f>SUMIFS('B4-1销售回款【输入】'!CE$4:CE$123,'B4-1销售回款【输入】'!$C$4:$C$123,$C138,'B4-1销售回款【输入】'!$D$4:$D$123,$D138,'B4-1销售回款【输入】'!$E$4:$E$123,$E138,'B4-1销售回款【输入】'!$J$4:$J$123,$F138)</f>
        <v>0</v>
      </c>
      <c r="CC138" s="278">
        <f>SUMIFS('B4-1销售回款【输入】'!CF$4:CF$123,'B4-1销售回款【输入】'!$C$4:$C$123,$C138,'B4-1销售回款【输入】'!$D$4:$D$123,$D138,'B4-1销售回款【输入】'!$E$4:$E$123,$E138,'B4-1销售回款【输入】'!$J$4:$J$123,$F138)</f>
        <v>0</v>
      </c>
      <c r="CD138" s="278">
        <f>SUMIFS('B4-1销售回款【输入】'!CG$4:CG$123,'B4-1销售回款【输入】'!$C$4:$C$123,$C138,'B4-1销售回款【输入】'!$D$4:$D$123,$D138,'B4-1销售回款【输入】'!$E$4:$E$123,$E138,'B4-1销售回款【输入】'!$J$4:$J$123,$F138)</f>
        <v>0</v>
      </c>
      <c r="CE138" s="278">
        <f>SUMIFS('B4-1销售回款【输入】'!CH$4:CH$123,'B4-1销售回款【输入】'!$C$4:$C$123,$C138,'B4-1销售回款【输入】'!$D$4:$D$123,$D138,'B4-1销售回款【输入】'!$E$4:$E$123,$E138,'B4-1销售回款【输入】'!$J$4:$J$123,$F138)</f>
        <v>0</v>
      </c>
      <c r="CF138" s="278">
        <f>SUMIFS('B4-1销售回款【输入】'!CI$4:CI$123,'B4-1销售回款【输入】'!$C$4:$C$123,$C138,'B4-1销售回款【输入】'!$D$4:$D$123,$D138,'B4-1销售回款【输入】'!$E$4:$E$123,$E138,'B4-1销售回款【输入】'!$J$4:$J$123,$F138)</f>
        <v>0</v>
      </c>
      <c r="CG138" s="278">
        <f>SUMIFS('B4-1销售回款【输入】'!CJ$4:CJ$123,'B4-1销售回款【输入】'!$C$4:$C$123,$C138,'B4-1销售回款【输入】'!$D$4:$D$123,$D138,'B4-1销售回款【输入】'!$E$4:$E$123,$E138,'B4-1销售回款【输入】'!$J$4:$J$123,$F138)</f>
        <v>0</v>
      </c>
      <c r="CH138" s="278">
        <f>SUMIFS('B4-1销售回款【输入】'!CK$4:CK$123,'B4-1销售回款【输入】'!$C$4:$C$123,$C138,'B4-1销售回款【输入】'!$D$4:$D$123,$D138,'B4-1销售回款【输入】'!$E$4:$E$123,$E138,'B4-1销售回款【输入】'!$J$4:$J$123,$F138)</f>
        <v>0</v>
      </c>
      <c r="CI138" s="278">
        <f>SUMIFS('B4-1销售回款【输入】'!CL$4:CL$123,'B4-1销售回款【输入】'!$C$4:$C$123,$C138,'B4-1销售回款【输入】'!$D$4:$D$123,$D138,'B4-1销售回款【输入】'!$E$4:$E$123,$E138,'B4-1销售回款【输入】'!$J$4:$J$123,$F138)</f>
        <v>0</v>
      </c>
      <c r="CJ138" s="278">
        <f>SUMIFS('B4-1销售回款【输入】'!CM$4:CM$123,'B4-1销售回款【输入】'!$C$4:$C$123,$C138,'B4-1销售回款【输入】'!$D$4:$D$123,$D138,'B4-1销售回款【输入】'!$E$4:$E$123,$E138,'B4-1销售回款【输入】'!$J$4:$J$123,$F138)</f>
        <v>0</v>
      </c>
      <c r="CK138" s="278">
        <f>SUMIFS('B4-1销售回款【输入】'!CN$4:CN$123,'B4-1销售回款【输入】'!$C$4:$C$123,$C138,'B4-1销售回款【输入】'!$D$4:$D$123,$D138,'B4-1销售回款【输入】'!$E$4:$E$123,$E138,'B4-1销售回款【输入】'!$J$4:$J$123,$F138)</f>
        <v>0</v>
      </c>
      <c r="CL138" s="278">
        <f>SUMIFS('B4-1销售回款【输入】'!CO$4:CO$123,'B4-1销售回款【输入】'!$C$4:$C$123,$C138,'B4-1销售回款【输入】'!$D$4:$D$123,$D138,'B4-1销售回款【输入】'!$E$4:$E$123,$E138,'B4-1销售回款【输入】'!$J$4:$J$123,$F138)</f>
        <v>0</v>
      </c>
      <c r="CM138" s="278">
        <f>SUMIFS('B4-1销售回款【输入】'!CP$4:CP$123,'B4-1销售回款【输入】'!$C$4:$C$123,$C138,'B4-1销售回款【输入】'!$D$4:$D$123,$D138,'B4-1销售回款【输入】'!$E$4:$E$123,$E138,'B4-1销售回款【输入】'!$J$4:$J$123,$F138)</f>
        <v>0</v>
      </c>
      <c r="CN138" s="278">
        <f>SUMIFS('B4-1销售回款【输入】'!CQ$4:CQ$123,'B4-1销售回款【输入】'!$C$4:$C$123,$C138,'B4-1销售回款【输入】'!$D$4:$D$123,$D138,'B4-1销售回款【输入】'!$E$4:$E$123,$E138,'B4-1销售回款【输入】'!$J$4:$J$123,$F138)</f>
        <v>0</v>
      </c>
      <c r="CO138" s="278">
        <f>SUMIFS('B4-1销售回款【输入】'!CR$4:CR$123,'B4-1销售回款【输入】'!$C$4:$C$123,$C138,'B4-1销售回款【输入】'!$D$4:$D$123,$D138,'B4-1销售回款【输入】'!$E$4:$E$123,$E138,'B4-1销售回款【输入】'!$J$4:$J$123,$F138)</f>
        <v>0</v>
      </c>
      <c r="CP138" s="278">
        <f>SUMIFS('B4-1销售回款【输入】'!CS$4:CS$123,'B4-1销售回款【输入】'!$C$4:$C$123,$C138,'B4-1销售回款【输入】'!$D$4:$D$123,$D138,'B4-1销售回款【输入】'!$E$4:$E$123,$E138,'B4-1销售回款【输入】'!$J$4:$J$123,$F138)</f>
        <v>0</v>
      </c>
      <c r="CQ138" s="278">
        <f>SUMIFS('B4-1销售回款【输入】'!CT$4:CT$123,'B4-1销售回款【输入】'!$C$4:$C$123,$C138,'B4-1销售回款【输入】'!$D$4:$D$123,$D138,'B4-1销售回款【输入】'!$E$4:$E$123,$E138,'B4-1销售回款【输入】'!$J$4:$J$123,$F138)</f>
        <v>0</v>
      </c>
      <c r="CR138" s="278">
        <f>SUMIFS('B4-1销售回款【输入】'!CU$4:CU$123,'B4-1销售回款【输入】'!$C$4:$C$123,$C138,'B4-1销售回款【输入】'!$D$4:$D$123,$D138,'B4-1销售回款【输入】'!$E$4:$E$123,$E138,'B4-1销售回款【输入】'!$J$4:$J$123,$F138)</f>
        <v>0</v>
      </c>
      <c r="CS138" s="278">
        <f>SUMIFS('B4-1销售回款【输入】'!CV$4:CV$123,'B4-1销售回款【输入】'!$C$4:$C$123,$C138,'B4-1销售回款【输入】'!$D$4:$D$123,$D138,'B4-1销售回款【输入】'!$E$4:$E$123,$E138,'B4-1销售回款【输入】'!$J$4:$J$123,$F138)</f>
        <v>0</v>
      </c>
      <c r="CT138" s="278">
        <f>SUMIFS('B4-1销售回款【输入】'!CW$4:CW$123,'B4-1销售回款【输入】'!$C$4:$C$123,$C138,'B4-1销售回款【输入】'!$D$4:$D$123,$D138,'B4-1销售回款【输入】'!$E$4:$E$123,$E138,'B4-1销售回款【输入】'!$J$4:$J$123,$F138)</f>
        <v>0</v>
      </c>
      <c r="CU138" s="278">
        <f>SUMIFS('B4-1销售回款【输入】'!CX$4:CX$123,'B4-1销售回款【输入】'!$C$4:$C$123,$C138,'B4-1销售回款【输入】'!$D$4:$D$123,$D138,'B4-1销售回款【输入】'!$E$4:$E$123,$E138,'B4-1销售回款【输入】'!$J$4:$J$123,$F138)</f>
        <v>0</v>
      </c>
      <c r="CV138" s="278">
        <f>SUMIFS('B4-1销售回款【输入】'!CY$4:CY$123,'B4-1销售回款【输入】'!$C$4:$C$123,$C138,'B4-1销售回款【输入】'!$D$4:$D$123,$D138,'B4-1销售回款【输入】'!$E$4:$E$123,$E138,'B4-1销售回款【输入】'!$J$4:$J$123,$F138)</f>
        <v>0</v>
      </c>
      <c r="CW138" s="278">
        <f>SUMIFS('B4-1销售回款【输入】'!CZ$4:CZ$123,'B4-1销售回款【输入】'!$C$4:$C$123,$C138,'B4-1销售回款【输入】'!$D$4:$D$123,$D138,'B4-1销售回款【输入】'!$E$4:$E$123,$E138,'B4-1销售回款【输入】'!$J$4:$J$123,$F138)</f>
        <v>0</v>
      </c>
      <c r="CX138" s="278">
        <f>SUMIFS('B4-1销售回款【输入】'!DA$4:DA$123,'B4-1销售回款【输入】'!$C$4:$C$123,$C138,'B4-1销售回款【输入】'!$D$4:$D$123,$D138,'B4-1销售回款【输入】'!$E$4:$E$123,$E138,'B4-1销售回款【输入】'!$J$4:$J$123,$F138)</f>
        <v>0</v>
      </c>
      <c r="CY138" s="278">
        <f>SUMIFS('B4-1销售回款【输入】'!DB$4:DB$123,'B4-1销售回款【输入】'!$C$4:$C$123,$C138,'B4-1销售回款【输入】'!$D$4:$D$123,$D138,'B4-1销售回款【输入】'!$E$4:$E$123,$E138,'B4-1销售回款【输入】'!$J$4:$J$123,$F138)</f>
        <v>0</v>
      </c>
      <c r="CZ138" s="278">
        <f>SUMIFS('B4-1销售回款【输入】'!DC$4:DC$123,'B4-1销售回款【输入】'!$C$4:$C$123,$C138,'B4-1销售回款【输入】'!$D$4:$D$123,$D138,'B4-1销售回款【输入】'!$E$4:$E$123,$E138,'B4-1销售回款【输入】'!$J$4:$J$123,$F138)</f>
        <v>0</v>
      </c>
      <c r="DA138" s="278">
        <f>SUMIFS('B4-1销售回款【输入】'!DD$4:DD$123,'B4-1销售回款【输入】'!$C$4:$C$123,$C138,'B4-1销售回款【输入】'!$D$4:$D$123,$D138,'B4-1销售回款【输入】'!$E$4:$E$123,$E138,'B4-1销售回款【输入】'!$J$4:$J$123,$F138)</f>
        <v>0</v>
      </c>
      <c r="DB138" s="278">
        <f>SUMIFS('B4-1销售回款【输入】'!DE$4:DE$123,'B4-1销售回款【输入】'!$C$4:$C$123,$C138,'B4-1销售回款【输入】'!$D$4:$D$123,$D138,'B4-1销售回款【输入】'!$E$4:$E$123,$E138,'B4-1销售回款【输入】'!$J$4:$J$123,$F138)</f>
        <v>0</v>
      </c>
      <c r="DC138" s="278">
        <f>SUMIFS('B4-1销售回款【输入】'!DF$4:DF$123,'B4-1销售回款【输入】'!$C$4:$C$123,$C138,'B4-1销售回款【输入】'!$D$4:$D$123,$D138,'B4-1销售回款【输入】'!$E$4:$E$123,$E138,'B4-1销售回款【输入】'!$J$4:$J$123,$F138)</f>
        <v>0</v>
      </c>
      <c r="DD138" s="278">
        <f>SUMIFS('B4-1销售回款【输入】'!DG$4:DG$123,'B4-1销售回款【输入】'!$C$4:$C$123,$C138,'B4-1销售回款【输入】'!$D$4:$D$123,$D138,'B4-1销售回款【输入】'!$E$4:$E$123,$E138,'B4-1销售回款【输入】'!$J$4:$J$123,$F138)</f>
        <v>0</v>
      </c>
      <c r="DE138" s="278">
        <f>SUMIFS('B4-1销售回款【输入】'!DH$4:DH$123,'B4-1销售回款【输入】'!$C$4:$C$123,$C138,'B4-1销售回款【输入】'!$D$4:$D$123,$D138,'B4-1销售回款【输入】'!$E$4:$E$123,$E138,'B4-1销售回款【输入】'!$J$4:$J$123,$F138)</f>
        <v>0</v>
      </c>
      <c r="DF138" s="278">
        <f>SUMIFS('B4-1销售回款【输入】'!DI$4:DI$123,'B4-1销售回款【输入】'!$C$4:$C$123,$C138,'B4-1销售回款【输入】'!$D$4:$D$123,$D138,'B4-1销售回款【输入】'!$E$4:$E$123,$E138,'B4-1销售回款【输入】'!$J$4:$J$123,$F138)</f>
        <v>0</v>
      </c>
      <c r="DG138" s="278">
        <f>SUMIFS('B4-1销售回款【输入】'!DJ$4:DJ$123,'B4-1销售回款【输入】'!$C$4:$C$123,$C138,'B4-1销售回款【输入】'!$D$4:$D$123,$D138,'B4-1销售回款【输入】'!$E$4:$E$123,$E138,'B4-1销售回款【输入】'!$J$4:$J$123,$F138)</f>
        <v>0</v>
      </c>
      <c r="DH138" s="278">
        <f>SUMIFS('B4-1销售回款【输入】'!DK$4:DK$123,'B4-1销售回款【输入】'!$C$4:$C$123,$C138,'B4-1销售回款【输入】'!$D$4:$D$123,$D138,'B4-1销售回款【输入】'!$E$4:$E$123,$E138,'B4-1销售回款【输入】'!$J$4:$J$123,$F138)</f>
        <v>0</v>
      </c>
      <c r="DI138" s="278">
        <f>SUMIFS('B4-1销售回款【输入】'!DL$4:DL$123,'B4-1销售回款【输入】'!$C$4:$C$123,$C138,'B4-1销售回款【输入】'!$D$4:$D$123,$D138,'B4-1销售回款【输入】'!$E$4:$E$123,$E138,'B4-1销售回款【输入】'!$J$4:$J$123,$F138)</f>
        <v>0</v>
      </c>
      <c r="DJ138" s="278">
        <f>SUMIFS('B4-1销售回款【输入】'!DM$4:DM$123,'B4-1销售回款【输入】'!$C$4:$C$123,$C138,'B4-1销售回款【输入】'!$D$4:$D$123,$D138,'B4-1销售回款【输入】'!$E$4:$E$123,$E138,'B4-1销售回款【输入】'!$J$4:$J$123,$F138)</f>
        <v>0</v>
      </c>
      <c r="DK138" s="278">
        <f>SUMIFS('B4-1销售回款【输入】'!DN$4:DN$123,'B4-1销售回款【输入】'!$C$4:$C$123,$C138,'B4-1销售回款【输入】'!$D$4:$D$123,$D138,'B4-1销售回款【输入】'!$E$4:$E$123,$E138,'B4-1销售回款【输入】'!$J$4:$J$123,$F138)</f>
        <v>0</v>
      </c>
      <c r="DL138" s="278">
        <f>SUMIFS('B4-1销售回款【输入】'!DO$4:DO$123,'B4-1销售回款【输入】'!$C$4:$C$123,$C138,'B4-1销售回款【输入】'!$D$4:$D$123,$D138,'B4-1销售回款【输入】'!$E$4:$E$123,$E138,'B4-1销售回款【输入】'!$J$4:$J$123,$F138)</f>
        <v>0</v>
      </c>
      <c r="DM138" s="278">
        <f>SUMIFS('B4-1销售回款【输入】'!DP$4:DP$123,'B4-1销售回款【输入】'!$C$4:$C$123,$C138,'B4-1销售回款【输入】'!$D$4:$D$123,$D138,'B4-1销售回款【输入】'!$E$4:$E$123,$E138,'B4-1销售回款【输入】'!$J$4:$J$123,$F138)</f>
        <v>0</v>
      </c>
      <c r="DN138" s="278">
        <f>SUMIFS('B4-1销售回款【输入】'!DQ$4:DQ$123,'B4-1销售回款【输入】'!$C$4:$C$123,$C138,'B4-1销售回款【输入】'!$D$4:$D$123,$D138,'B4-1销售回款【输入】'!$E$4:$E$123,$E138,'B4-1销售回款【输入】'!$J$4:$J$123,$F138)</f>
        <v>0</v>
      </c>
      <c r="DO138" s="278">
        <f>SUMIFS('B4-1销售回款【输入】'!DR$4:DR$123,'B4-1销售回款【输入】'!$C$4:$C$123,$C138,'B4-1销售回款【输入】'!$D$4:$D$123,$D138,'B4-1销售回款【输入】'!$E$4:$E$123,$E138,'B4-1销售回款【输入】'!$J$4:$J$123,$F138)</f>
        <v>0</v>
      </c>
      <c r="DP138" s="278">
        <f>SUMIFS('B4-1销售回款【输入】'!DS$4:DS$123,'B4-1销售回款【输入】'!$C$4:$C$123,$C138,'B4-1销售回款【输入】'!$D$4:$D$123,$D138,'B4-1销售回款【输入】'!$E$4:$E$123,$E138,'B4-1销售回款【输入】'!$J$4:$J$123,$F138)</f>
        <v>0</v>
      </c>
      <c r="DQ138" s="278">
        <f>SUMIFS('B4-1销售回款【输入】'!DT$4:DT$123,'B4-1销售回款【输入】'!$C$4:$C$123,$C138,'B4-1销售回款【输入】'!$D$4:$D$123,$D138,'B4-1销售回款【输入】'!$E$4:$E$123,$E138,'B4-1销售回款【输入】'!$J$4:$J$123,$F138)</f>
        <v>0</v>
      </c>
      <c r="DR138" s="278">
        <f>SUMIFS('B4-1销售回款【输入】'!DU$4:DU$123,'B4-1销售回款【输入】'!$C$4:$C$123,$C138,'B4-1销售回款【输入】'!$D$4:$D$123,$D138,'B4-1销售回款【输入】'!$E$4:$E$123,$E138,'B4-1销售回款【输入】'!$J$4:$J$123,$F138)</f>
        <v>0</v>
      </c>
      <c r="DS138" s="278">
        <f>SUMIFS('B4-1销售回款【输入】'!DV$4:DV$123,'B4-1销售回款【输入】'!$C$4:$C$123,$C138,'B4-1销售回款【输入】'!$D$4:$D$123,$D138,'B4-1销售回款【输入】'!$E$4:$E$123,$E138,'B4-1销售回款【输入】'!$J$4:$J$123,$F138)</f>
        <v>0</v>
      </c>
      <c r="DT138" s="278">
        <f>SUMIFS('B4-1销售回款【输入】'!DW$4:DW$123,'B4-1销售回款【输入】'!$C$4:$C$123,$C138,'B4-1销售回款【输入】'!$D$4:$D$123,$D138,'B4-1销售回款【输入】'!$E$4:$E$123,$E138,'B4-1销售回款【输入】'!$J$4:$J$123,$F138)</f>
        <v>0</v>
      </c>
      <c r="DU138" s="278">
        <f>SUMIFS('B4-1销售回款【输入】'!DX$4:DX$123,'B4-1销售回款【输入】'!$C$4:$C$123,$C138,'B4-1销售回款【输入】'!$D$4:$D$123,$D138,'B4-1销售回款【输入】'!$E$4:$E$123,$E138,'B4-1销售回款【输入】'!$J$4:$J$123,$F138)</f>
        <v>0</v>
      </c>
      <c r="DV138" s="278">
        <f>SUMIFS('B4-1销售回款【输入】'!DY$4:DY$123,'B4-1销售回款【输入】'!$C$4:$C$123,$C138,'B4-1销售回款【输入】'!$D$4:$D$123,$D138,'B4-1销售回款【输入】'!$E$4:$E$123,$E138,'B4-1销售回款【输入】'!$J$4:$J$123,$F138)</f>
        <v>0</v>
      </c>
      <c r="DW138" s="278">
        <f>SUMIFS('B4-1销售回款【输入】'!DZ$4:DZ$123,'B4-1销售回款【输入】'!$C$4:$C$123,$C138,'B4-1销售回款【输入】'!$D$4:$D$123,$D138,'B4-1销售回款【输入】'!$E$4:$E$123,$E138,'B4-1销售回款【输入】'!$J$4:$J$123,$F138)</f>
        <v>0</v>
      </c>
      <c r="DX138" s="278">
        <f>SUMIFS('B4-1销售回款【输入】'!EA$4:EA$123,'B4-1销售回款【输入】'!$C$4:$C$123,$C138,'B4-1销售回款【输入】'!$D$4:$D$123,$D138,'B4-1销售回款【输入】'!$E$4:$E$123,$E138,'B4-1销售回款【输入】'!$J$4:$J$123,$F138)</f>
        <v>0</v>
      </c>
      <c r="DY138" s="278">
        <f>SUMIFS('B4-1销售回款【输入】'!EB$4:EB$123,'B4-1销售回款【输入】'!$C$4:$C$123,$C138,'B4-1销售回款【输入】'!$D$4:$D$123,$D138,'B4-1销售回款【输入】'!$E$4:$E$123,$E138,'B4-1销售回款【输入】'!$J$4:$J$123,$F138)</f>
        <v>0</v>
      </c>
      <c r="DZ138" s="278">
        <f>SUMIFS('B4-1销售回款【输入】'!EC$4:EC$123,'B4-1销售回款【输入】'!$C$4:$C$123,$C138,'B4-1销售回款【输入】'!$D$4:$D$123,$D138,'B4-1销售回款【输入】'!$E$4:$E$123,$E138,'B4-1销售回款【输入】'!$J$4:$J$123,$F138)</f>
        <v>0</v>
      </c>
      <c r="EA138" s="278">
        <f>SUMIFS('B4-1销售回款【输入】'!ED$4:ED$123,'B4-1销售回款【输入】'!$C$4:$C$123,$C138,'B4-1销售回款【输入】'!$D$4:$D$123,$D138,'B4-1销售回款【输入】'!$E$4:$E$123,$E138,'B4-1销售回款【输入】'!$J$4:$J$123,$F138)</f>
        <v>0</v>
      </c>
      <c r="EB138" s="278">
        <f>SUMIFS('B4-1销售回款【输入】'!EE$4:EE$123,'B4-1销售回款【输入】'!$C$4:$C$123,$C138,'B4-1销售回款【输入】'!$D$4:$D$123,$D138,'B4-1销售回款【输入】'!$E$4:$E$123,$E138,'B4-1销售回款【输入】'!$J$4:$J$123,$F138)</f>
        <v>0</v>
      </c>
      <c r="EC138" s="278">
        <f>SUMIFS('B4-1销售回款【输入】'!EF$4:EF$123,'B4-1销售回款【输入】'!$C$4:$C$123,$C138,'B4-1销售回款【输入】'!$D$4:$D$123,$D138,'B4-1销售回款【输入】'!$E$4:$E$123,$E138,'B4-1销售回款【输入】'!$J$4:$J$123,$F138)</f>
        <v>0</v>
      </c>
      <c r="ED138" s="280">
        <f>SUMIFS('B4-1销售回款【输入】'!EG$4:EG$123,'B4-1销售回款【输入】'!$C$4:$C$123,$C138,'B4-1销售回款【输入】'!$D$4:$D$123,$D138,'B4-1销售回款【输入】'!$E$4:$E$123,$E138,'B4-1销售回款【输入】'!$J$4:$J$123,$F138)</f>
        <v>0</v>
      </c>
    </row>
    <row r="139" spans="2:134" ht="16.05" customHeight="1" x14ac:dyDescent="0.25">
      <c r="B139" s="1043" t="str">
        <f>B138</f>
        <v/>
      </c>
      <c r="C139" s="159" t="str">
        <f>C138</f>
        <v/>
      </c>
      <c r="D139" s="159" t="str">
        <f t="shared" si="2224"/>
        <v/>
      </c>
      <c r="E139" s="159" t="str">
        <f t="shared" si="2224"/>
        <v/>
      </c>
      <c r="F139" s="149" t="s">
        <v>347</v>
      </c>
      <c r="G139" s="171" t="s">
        <v>353</v>
      </c>
      <c r="H139" s="992">
        <f>SUMIFS('B4-1销售回款【输入】'!L$4:L$123,'B4-1销售回款【输入】'!$C$4:$C$123,$C139,'B4-1销售回款【输入】'!$D$4:$D$123,$D139,'B4-1销售回款【输入】'!$E$4:$E$123,$E139,'B4-1销售回款【输入】'!$J$4:$J$123,$F139)</f>
        <v>0</v>
      </c>
      <c r="I139" s="282">
        <f t="shared" ref="I139:I141" si="2349">J139-H139</f>
        <v>0</v>
      </c>
      <c r="J139" s="985">
        <f>SUM(V139:ED139)</f>
        <v>0</v>
      </c>
      <c r="K139" s="460">
        <f ca="1">SUM(OFFSET(V139,,,1,MATCH('B1-基本信息'!$C$12,$V$3:$ED$3,1)))</f>
        <v>0</v>
      </c>
      <c r="L139" s="283">
        <f t="shared" ref="L139" si="2350">SUMIF($V$1:$ED$1,L$3,$V139:$ED139)</f>
        <v>0</v>
      </c>
      <c r="M139" s="282">
        <f t="shared" si="2348"/>
        <v>0</v>
      </c>
      <c r="N139" s="282">
        <f t="shared" si="2348"/>
        <v>0</v>
      </c>
      <c r="O139" s="282">
        <f t="shared" si="2348"/>
        <v>0</v>
      </c>
      <c r="P139" s="282">
        <f t="shared" si="2348"/>
        <v>0</v>
      </c>
      <c r="Q139" s="282">
        <f t="shared" si="2348"/>
        <v>0</v>
      </c>
      <c r="R139" s="282">
        <f t="shared" si="2348"/>
        <v>0</v>
      </c>
      <c r="S139" s="282">
        <f t="shared" si="2348"/>
        <v>0</v>
      </c>
      <c r="T139" s="282">
        <f t="shared" si="2348"/>
        <v>0</v>
      </c>
      <c r="U139" s="284">
        <f t="shared" si="2348"/>
        <v>0</v>
      </c>
      <c r="V139" s="285">
        <f>SUMIFS('B4-1销售回款【输入】'!Y$4:Y$123,'B4-1销售回款【输入】'!$C$4:$C$123,$C139,'B4-1销售回款【输入】'!$D$4:$D$123,$D139,'B4-1销售回款【输入】'!$E$4:$E$123,$E139,'B4-1销售回款【输入】'!$J$4:$J$123,$F139)</f>
        <v>0</v>
      </c>
      <c r="W139" s="282">
        <f>SUMIFS('B4-1销售回款【输入】'!Z$4:Z$123,'B4-1销售回款【输入】'!$C$4:$C$123,$C139,'B4-1销售回款【输入】'!$D$4:$D$123,$D139,'B4-1销售回款【输入】'!$E$4:$E$123,$E139,'B4-1销售回款【输入】'!$J$4:$J$123,$F139)</f>
        <v>0</v>
      </c>
      <c r="X139" s="282">
        <f>SUMIFS('B4-1销售回款【输入】'!AA$4:AA$123,'B4-1销售回款【输入】'!$C$4:$C$123,$C139,'B4-1销售回款【输入】'!$D$4:$D$123,$D139,'B4-1销售回款【输入】'!$E$4:$E$123,$E139,'B4-1销售回款【输入】'!$J$4:$J$123,$F139)</f>
        <v>0</v>
      </c>
      <c r="Y139" s="282">
        <f>SUMIFS('B4-1销售回款【输入】'!AB$4:AB$123,'B4-1销售回款【输入】'!$C$4:$C$123,$C139,'B4-1销售回款【输入】'!$D$4:$D$123,$D139,'B4-1销售回款【输入】'!$E$4:$E$123,$E139,'B4-1销售回款【输入】'!$J$4:$J$123,$F139)</f>
        <v>0</v>
      </c>
      <c r="Z139" s="282">
        <f>SUMIFS('B4-1销售回款【输入】'!AC$4:AC$123,'B4-1销售回款【输入】'!$C$4:$C$123,$C139,'B4-1销售回款【输入】'!$D$4:$D$123,$D139,'B4-1销售回款【输入】'!$E$4:$E$123,$E139,'B4-1销售回款【输入】'!$J$4:$J$123,$F139)</f>
        <v>0</v>
      </c>
      <c r="AA139" s="282">
        <f>SUMIFS('B4-1销售回款【输入】'!AD$4:AD$123,'B4-1销售回款【输入】'!$C$4:$C$123,$C139,'B4-1销售回款【输入】'!$D$4:$D$123,$D139,'B4-1销售回款【输入】'!$E$4:$E$123,$E139,'B4-1销售回款【输入】'!$J$4:$J$123,$F139)</f>
        <v>0</v>
      </c>
      <c r="AB139" s="282">
        <f>SUMIFS('B4-1销售回款【输入】'!AE$4:AE$123,'B4-1销售回款【输入】'!$C$4:$C$123,$C139,'B4-1销售回款【输入】'!$D$4:$D$123,$D139,'B4-1销售回款【输入】'!$E$4:$E$123,$E139,'B4-1销售回款【输入】'!$J$4:$J$123,$F139)</f>
        <v>0</v>
      </c>
      <c r="AC139" s="282">
        <f>SUMIFS('B4-1销售回款【输入】'!AF$4:AF$123,'B4-1销售回款【输入】'!$C$4:$C$123,$C139,'B4-1销售回款【输入】'!$D$4:$D$123,$D139,'B4-1销售回款【输入】'!$E$4:$E$123,$E139,'B4-1销售回款【输入】'!$J$4:$J$123,$F139)</f>
        <v>0</v>
      </c>
      <c r="AD139" s="282">
        <f>SUMIFS('B4-1销售回款【输入】'!AG$4:AG$123,'B4-1销售回款【输入】'!$C$4:$C$123,$C139,'B4-1销售回款【输入】'!$D$4:$D$123,$D139,'B4-1销售回款【输入】'!$E$4:$E$123,$E139,'B4-1销售回款【输入】'!$J$4:$J$123,$F139)</f>
        <v>0</v>
      </c>
      <c r="AE139" s="282">
        <f>SUMIFS('B4-1销售回款【输入】'!AH$4:AH$123,'B4-1销售回款【输入】'!$C$4:$C$123,$C139,'B4-1销售回款【输入】'!$D$4:$D$123,$D139,'B4-1销售回款【输入】'!$E$4:$E$123,$E139,'B4-1销售回款【输入】'!$J$4:$J$123,$F139)</f>
        <v>0</v>
      </c>
      <c r="AF139" s="282">
        <f>SUMIFS('B4-1销售回款【输入】'!AI$4:AI$123,'B4-1销售回款【输入】'!$C$4:$C$123,$C139,'B4-1销售回款【输入】'!$D$4:$D$123,$D139,'B4-1销售回款【输入】'!$E$4:$E$123,$E139,'B4-1销售回款【输入】'!$J$4:$J$123,$F139)</f>
        <v>0</v>
      </c>
      <c r="AG139" s="282">
        <f>SUMIFS('B4-1销售回款【输入】'!AJ$4:AJ$123,'B4-1销售回款【输入】'!$C$4:$C$123,$C139,'B4-1销售回款【输入】'!$D$4:$D$123,$D139,'B4-1销售回款【输入】'!$E$4:$E$123,$E139,'B4-1销售回款【输入】'!$J$4:$J$123,$F139)</f>
        <v>0</v>
      </c>
      <c r="AH139" s="282">
        <f>SUMIFS('B4-1销售回款【输入】'!AK$4:AK$123,'B4-1销售回款【输入】'!$C$4:$C$123,$C139,'B4-1销售回款【输入】'!$D$4:$D$123,$D139,'B4-1销售回款【输入】'!$E$4:$E$123,$E139,'B4-1销售回款【输入】'!$J$4:$J$123,$F139)</f>
        <v>0</v>
      </c>
      <c r="AI139" s="282">
        <f>SUMIFS('B4-1销售回款【输入】'!AL$4:AL$123,'B4-1销售回款【输入】'!$C$4:$C$123,$C139,'B4-1销售回款【输入】'!$D$4:$D$123,$D139,'B4-1销售回款【输入】'!$E$4:$E$123,$E139,'B4-1销售回款【输入】'!$J$4:$J$123,$F139)</f>
        <v>0</v>
      </c>
      <c r="AJ139" s="282">
        <f>SUMIFS('B4-1销售回款【输入】'!AM$4:AM$123,'B4-1销售回款【输入】'!$C$4:$C$123,$C139,'B4-1销售回款【输入】'!$D$4:$D$123,$D139,'B4-1销售回款【输入】'!$E$4:$E$123,$E139,'B4-1销售回款【输入】'!$J$4:$J$123,$F139)</f>
        <v>0</v>
      </c>
      <c r="AK139" s="282">
        <f>SUMIFS('B4-1销售回款【输入】'!AN$4:AN$123,'B4-1销售回款【输入】'!$C$4:$C$123,$C139,'B4-1销售回款【输入】'!$D$4:$D$123,$D139,'B4-1销售回款【输入】'!$E$4:$E$123,$E139,'B4-1销售回款【输入】'!$J$4:$J$123,$F139)</f>
        <v>0</v>
      </c>
      <c r="AL139" s="282">
        <f>SUMIFS('B4-1销售回款【输入】'!AO$4:AO$123,'B4-1销售回款【输入】'!$C$4:$C$123,$C139,'B4-1销售回款【输入】'!$D$4:$D$123,$D139,'B4-1销售回款【输入】'!$E$4:$E$123,$E139,'B4-1销售回款【输入】'!$J$4:$J$123,$F139)</f>
        <v>0</v>
      </c>
      <c r="AM139" s="282">
        <f>SUMIFS('B4-1销售回款【输入】'!AP$4:AP$123,'B4-1销售回款【输入】'!$C$4:$C$123,$C139,'B4-1销售回款【输入】'!$D$4:$D$123,$D139,'B4-1销售回款【输入】'!$E$4:$E$123,$E139,'B4-1销售回款【输入】'!$J$4:$J$123,$F139)</f>
        <v>0</v>
      </c>
      <c r="AN139" s="282">
        <f>SUMIFS('B4-1销售回款【输入】'!AQ$4:AQ$123,'B4-1销售回款【输入】'!$C$4:$C$123,$C139,'B4-1销售回款【输入】'!$D$4:$D$123,$D139,'B4-1销售回款【输入】'!$E$4:$E$123,$E139,'B4-1销售回款【输入】'!$J$4:$J$123,$F139)</f>
        <v>0</v>
      </c>
      <c r="AO139" s="282">
        <f>SUMIFS('B4-1销售回款【输入】'!AR$4:AR$123,'B4-1销售回款【输入】'!$C$4:$C$123,$C139,'B4-1销售回款【输入】'!$D$4:$D$123,$D139,'B4-1销售回款【输入】'!$E$4:$E$123,$E139,'B4-1销售回款【输入】'!$J$4:$J$123,$F139)</f>
        <v>0</v>
      </c>
      <c r="AP139" s="282">
        <f>SUMIFS('B4-1销售回款【输入】'!AS$4:AS$123,'B4-1销售回款【输入】'!$C$4:$C$123,$C139,'B4-1销售回款【输入】'!$D$4:$D$123,$D139,'B4-1销售回款【输入】'!$E$4:$E$123,$E139,'B4-1销售回款【输入】'!$J$4:$J$123,$F139)</f>
        <v>0</v>
      </c>
      <c r="AQ139" s="282">
        <f>SUMIFS('B4-1销售回款【输入】'!AT$4:AT$123,'B4-1销售回款【输入】'!$C$4:$C$123,$C139,'B4-1销售回款【输入】'!$D$4:$D$123,$D139,'B4-1销售回款【输入】'!$E$4:$E$123,$E139,'B4-1销售回款【输入】'!$J$4:$J$123,$F139)</f>
        <v>0</v>
      </c>
      <c r="AR139" s="282">
        <f>SUMIFS('B4-1销售回款【输入】'!AU$4:AU$123,'B4-1销售回款【输入】'!$C$4:$C$123,$C139,'B4-1销售回款【输入】'!$D$4:$D$123,$D139,'B4-1销售回款【输入】'!$E$4:$E$123,$E139,'B4-1销售回款【输入】'!$J$4:$J$123,$F139)</f>
        <v>0</v>
      </c>
      <c r="AS139" s="282">
        <f>SUMIFS('B4-1销售回款【输入】'!AV$4:AV$123,'B4-1销售回款【输入】'!$C$4:$C$123,$C139,'B4-1销售回款【输入】'!$D$4:$D$123,$D139,'B4-1销售回款【输入】'!$E$4:$E$123,$E139,'B4-1销售回款【输入】'!$J$4:$J$123,$F139)</f>
        <v>0</v>
      </c>
      <c r="AT139" s="282">
        <f>SUMIFS('B4-1销售回款【输入】'!AW$4:AW$123,'B4-1销售回款【输入】'!$C$4:$C$123,$C139,'B4-1销售回款【输入】'!$D$4:$D$123,$D139,'B4-1销售回款【输入】'!$E$4:$E$123,$E139,'B4-1销售回款【输入】'!$J$4:$J$123,$F139)</f>
        <v>0</v>
      </c>
      <c r="AU139" s="282">
        <f>SUMIFS('B4-1销售回款【输入】'!AX$4:AX$123,'B4-1销售回款【输入】'!$C$4:$C$123,$C139,'B4-1销售回款【输入】'!$D$4:$D$123,$D139,'B4-1销售回款【输入】'!$E$4:$E$123,$E139,'B4-1销售回款【输入】'!$J$4:$J$123,$F139)</f>
        <v>0</v>
      </c>
      <c r="AV139" s="282">
        <f>SUMIFS('B4-1销售回款【输入】'!AY$4:AY$123,'B4-1销售回款【输入】'!$C$4:$C$123,$C139,'B4-1销售回款【输入】'!$D$4:$D$123,$D139,'B4-1销售回款【输入】'!$E$4:$E$123,$E139,'B4-1销售回款【输入】'!$J$4:$J$123,$F139)</f>
        <v>0</v>
      </c>
      <c r="AW139" s="282">
        <f>SUMIFS('B4-1销售回款【输入】'!AZ$4:AZ$123,'B4-1销售回款【输入】'!$C$4:$C$123,$C139,'B4-1销售回款【输入】'!$D$4:$D$123,$D139,'B4-1销售回款【输入】'!$E$4:$E$123,$E139,'B4-1销售回款【输入】'!$J$4:$J$123,$F139)</f>
        <v>0</v>
      </c>
      <c r="AX139" s="282">
        <f>SUMIFS('B4-1销售回款【输入】'!BA$4:BA$123,'B4-1销售回款【输入】'!$C$4:$C$123,$C139,'B4-1销售回款【输入】'!$D$4:$D$123,$D139,'B4-1销售回款【输入】'!$E$4:$E$123,$E139,'B4-1销售回款【输入】'!$J$4:$J$123,$F139)</f>
        <v>0</v>
      </c>
      <c r="AY139" s="282">
        <f>SUMIFS('B4-1销售回款【输入】'!BB$4:BB$123,'B4-1销售回款【输入】'!$C$4:$C$123,$C139,'B4-1销售回款【输入】'!$D$4:$D$123,$D139,'B4-1销售回款【输入】'!$E$4:$E$123,$E139,'B4-1销售回款【输入】'!$J$4:$J$123,$F139)</f>
        <v>0</v>
      </c>
      <c r="AZ139" s="282">
        <f>SUMIFS('B4-1销售回款【输入】'!BC$4:BC$123,'B4-1销售回款【输入】'!$C$4:$C$123,$C139,'B4-1销售回款【输入】'!$D$4:$D$123,$D139,'B4-1销售回款【输入】'!$E$4:$E$123,$E139,'B4-1销售回款【输入】'!$J$4:$J$123,$F139)</f>
        <v>0</v>
      </c>
      <c r="BA139" s="282">
        <f>SUMIFS('B4-1销售回款【输入】'!BD$4:BD$123,'B4-1销售回款【输入】'!$C$4:$C$123,$C139,'B4-1销售回款【输入】'!$D$4:$D$123,$D139,'B4-1销售回款【输入】'!$E$4:$E$123,$E139,'B4-1销售回款【输入】'!$J$4:$J$123,$F139)</f>
        <v>0</v>
      </c>
      <c r="BB139" s="282">
        <f>SUMIFS('B4-1销售回款【输入】'!BE$4:BE$123,'B4-1销售回款【输入】'!$C$4:$C$123,$C139,'B4-1销售回款【输入】'!$D$4:$D$123,$D139,'B4-1销售回款【输入】'!$E$4:$E$123,$E139,'B4-1销售回款【输入】'!$J$4:$J$123,$F139)</f>
        <v>0</v>
      </c>
      <c r="BC139" s="282">
        <f>SUMIFS('B4-1销售回款【输入】'!BF$4:BF$123,'B4-1销售回款【输入】'!$C$4:$C$123,$C139,'B4-1销售回款【输入】'!$D$4:$D$123,$D139,'B4-1销售回款【输入】'!$E$4:$E$123,$E139,'B4-1销售回款【输入】'!$J$4:$J$123,$F139)</f>
        <v>0</v>
      </c>
      <c r="BD139" s="282">
        <f>SUMIFS('B4-1销售回款【输入】'!BG$4:BG$123,'B4-1销售回款【输入】'!$C$4:$C$123,$C139,'B4-1销售回款【输入】'!$D$4:$D$123,$D139,'B4-1销售回款【输入】'!$E$4:$E$123,$E139,'B4-1销售回款【输入】'!$J$4:$J$123,$F139)</f>
        <v>0</v>
      </c>
      <c r="BE139" s="282">
        <f>SUMIFS('B4-1销售回款【输入】'!BH$4:BH$123,'B4-1销售回款【输入】'!$C$4:$C$123,$C139,'B4-1销售回款【输入】'!$D$4:$D$123,$D139,'B4-1销售回款【输入】'!$E$4:$E$123,$E139,'B4-1销售回款【输入】'!$J$4:$J$123,$F139)</f>
        <v>0</v>
      </c>
      <c r="BF139" s="282">
        <f>SUMIFS('B4-1销售回款【输入】'!BI$4:BI$123,'B4-1销售回款【输入】'!$C$4:$C$123,$C139,'B4-1销售回款【输入】'!$D$4:$D$123,$D139,'B4-1销售回款【输入】'!$E$4:$E$123,$E139,'B4-1销售回款【输入】'!$J$4:$J$123,$F139)</f>
        <v>0</v>
      </c>
      <c r="BG139" s="282">
        <f>SUMIFS('B4-1销售回款【输入】'!BJ$4:BJ$123,'B4-1销售回款【输入】'!$C$4:$C$123,$C139,'B4-1销售回款【输入】'!$D$4:$D$123,$D139,'B4-1销售回款【输入】'!$E$4:$E$123,$E139,'B4-1销售回款【输入】'!$J$4:$J$123,$F139)</f>
        <v>0</v>
      </c>
      <c r="BH139" s="282">
        <f>SUMIFS('B4-1销售回款【输入】'!BK$4:BK$123,'B4-1销售回款【输入】'!$C$4:$C$123,$C139,'B4-1销售回款【输入】'!$D$4:$D$123,$D139,'B4-1销售回款【输入】'!$E$4:$E$123,$E139,'B4-1销售回款【输入】'!$J$4:$J$123,$F139)</f>
        <v>0</v>
      </c>
      <c r="BI139" s="282">
        <f>SUMIFS('B4-1销售回款【输入】'!BL$4:BL$123,'B4-1销售回款【输入】'!$C$4:$C$123,$C139,'B4-1销售回款【输入】'!$D$4:$D$123,$D139,'B4-1销售回款【输入】'!$E$4:$E$123,$E139,'B4-1销售回款【输入】'!$J$4:$J$123,$F139)</f>
        <v>0</v>
      </c>
      <c r="BJ139" s="282">
        <f>SUMIFS('B4-1销售回款【输入】'!BM$4:BM$123,'B4-1销售回款【输入】'!$C$4:$C$123,$C139,'B4-1销售回款【输入】'!$D$4:$D$123,$D139,'B4-1销售回款【输入】'!$E$4:$E$123,$E139,'B4-1销售回款【输入】'!$J$4:$J$123,$F139)</f>
        <v>0</v>
      </c>
      <c r="BK139" s="282">
        <f>SUMIFS('B4-1销售回款【输入】'!BN$4:BN$123,'B4-1销售回款【输入】'!$C$4:$C$123,$C139,'B4-1销售回款【输入】'!$D$4:$D$123,$D139,'B4-1销售回款【输入】'!$E$4:$E$123,$E139,'B4-1销售回款【输入】'!$J$4:$J$123,$F139)</f>
        <v>0</v>
      </c>
      <c r="BL139" s="282">
        <f>SUMIFS('B4-1销售回款【输入】'!BO$4:BO$123,'B4-1销售回款【输入】'!$C$4:$C$123,$C139,'B4-1销售回款【输入】'!$D$4:$D$123,$D139,'B4-1销售回款【输入】'!$E$4:$E$123,$E139,'B4-1销售回款【输入】'!$J$4:$J$123,$F139)</f>
        <v>0</v>
      </c>
      <c r="BM139" s="282">
        <f>SUMIFS('B4-1销售回款【输入】'!BP$4:BP$123,'B4-1销售回款【输入】'!$C$4:$C$123,$C139,'B4-1销售回款【输入】'!$D$4:$D$123,$D139,'B4-1销售回款【输入】'!$E$4:$E$123,$E139,'B4-1销售回款【输入】'!$J$4:$J$123,$F139)</f>
        <v>0</v>
      </c>
      <c r="BN139" s="282">
        <f>SUMIFS('B4-1销售回款【输入】'!BQ$4:BQ$123,'B4-1销售回款【输入】'!$C$4:$C$123,$C139,'B4-1销售回款【输入】'!$D$4:$D$123,$D139,'B4-1销售回款【输入】'!$E$4:$E$123,$E139,'B4-1销售回款【输入】'!$J$4:$J$123,$F139)</f>
        <v>0</v>
      </c>
      <c r="BO139" s="282">
        <f>SUMIFS('B4-1销售回款【输入】'!BR$4:BR$123,'B4-1销售回款【输入】'!$C$4:$C$123,$C139,'B4-1销售回款【输入】'!$D$4:$D$123,$D139,'B4-1销售回款【输入】'!$E$4:$E$123,$E139,'B4-1销售回款【输入】'!$J$4:$J$123,$F139)</f>
        <v>0</v>
      </c>
      <c r="BP139" s="282">
        <f>SUMIFS('B4-1销售回款【输入】'!BS$4:BS$123,'B4-1销售回款【输入】'!$C$4:$C$123,$C139,'B4-1销售回款【输入】'!$D$4:$D$123,$D139,'B4-1销售回款【输入】'!$E$4:$E$123,$E139,'B4-1销售回款【输入】'!$J$4:$J$123,$F139)</f>
        <v>0</v>
      </c>
      <c r="BQ139" s="282">
        <f>SUMIFS('B4-1销售回款【输入】'!BT$4:BT$123,'B4-1销售回款【输入】'!$C$4:$C$123,$C139,'B4-1销售回款【输入】'!$D$4:$D$123,$D139,'B4-1销售回款【输入】'!$E$4:$E$123,$E139,'B4-1销售回款【输入】'!$J$4:$J$123,$F139)</f>
        <v>0</v>
      </c>
      <c r="BR139" s="282">
        <f>SUMIFS('B4-1销售回款【输入】'!BU$4:BU$123,'B4-1销售回款【输入】'!$C$4:$C$123,$C139,'B4-1销售回款【输入】'!$D$4:$D$123,$D139,'B4-1销售回款【输入】'!$E$4:$E$123,$E139,'B4-1销售回款【输入】'!$J$4:$J$123,$F139)</f>
        <v>0</v>
      </c>
      <c r="BS139" s="282">
        <f>SUMIFS('B4-1销售回款【输入】'!BV$4:BV$123,'B4-1销售回款【输入】'!$C$4:$C$123,$C139,'B4-1销售回款【输入】'!$D$4:$D$123,$D139,'B4-1销售回款【输入】'!$E$4:$E$123,$E139,'B4-1销售回款【输入】'!$J$4:$J$123,$F139)</f>
        <v>0</v>
      </c>
      <c r="BT139" s="282">
        <f>SUMIFS('B4-1销售回款【输入】'!BW$4:BW$123,'B4-1销售回款【输入】'!$C$4:$C$123,$C139,'B4-1销售回款【输入】'!$D$4:$D$123,$D139,'B4-1销售回款【输入】'!$E$4:$E$123,$E139,'B4-1销售回款【输入】'!$J$4:$J$123,$F139)</f>
        <v>0</v>
      </c>
      <c r="BU139" s="282">
        <f>SUMIFS('B4-1销售回款【输入】'!BX$4:BX$123,'B4-1销售回款【输入】'!$C$4:$C$123,$C139,'B4-1销售回款【输入】'!$D$4:$D$123,$D139,'B4-1销售回款【输入】'!$E$4:$E$123,$E139,'B4-1销售回款【输入】'!$J$4:$J$123,$F139)</f>
        <v>0</v>
      </c>
      <c r="BV139" s="282">
        <f>SUMIFS('B4-1销售回款【输入】'!BY$4:BY$123,'B4-1销售回款【输入】'!$C$4:$C$123,$C139,'B4-1销售回款【输入】'!$D$4:$D$123,$D139,'B4-1销售回款【输入】'!$E$4:$E$123,$E139,'B4-1销售回款【输入】'!$J$4:$J$123,$F139)</f>
        <v>0</v>
      </c>
      <c r="BW139" s="282">
        <f>SUMIFS('B4-1销售回款【输入】'!BZ$4:BZ$123,'B4-1销售回款【输入】'!$C$4:$C$123,$C139,'B4-1销售回款【输入】'!$D$4:$D$123,$D139,'B4-1销售回款【输入】'!$E$4:$E$123,$E139,'B4-1销售回款【输入】'!$J$4:$J$123,$F139)</f>
        <v>0</v>
      </c>
      <c r="BX139" s="282">
        <f>SUMIFS('B4-1销售回款【输入】'!CA$4:CA$123,'B4-1销售回款【输入】'!$C$4:$C$123,$C139,'B4-1销售回款【输入】'!$D$4:$D$123,$D139,'B4-1销售回款【输入】'!$E$4:$E$123,$E139,'B4-1销售回款【输入】'!$J$4:$J$123,$F139)</f>
        <v>0</v>
      </c>
      <c r="BY139" s="282">
        <f>SUMIFS('B4-1销售回款【输入】'!CB$4:CB$123,'B4-1销售回款【输入】'!$C$4:$C$123,$C139,'B4-1销售回款【输入】'!$D$4:$D$123,$D139,'B4-1销售回款【输入】'!$E$4:$E$123,$E139,'B4-1销售回款【输入】'!$J$4:$J$123,$F139)</f>
        <v>0</v>
      </c>
      <c r="BZ139" s="282">
        <f>SUMIFS('B4-1销售回款【输入】'!CC$4:CC$123,'B4-1销售回款【输入】'!$C$4:$C$123,$C139,'B4-1销售回款【输入】'!$D$4:$D$123,$D139,'B4-1销售回款【输入】'!$E$4:$E$123,$E139,'B4-1销售回款【输入】'!$J$4:$J$123,$F139)</f>
        <v>0</v>
      </c>
      <c r="CA139" s="282">
        <f>SUMIFS('B4-1销售回款【输入】'!CD$4:CD$123,'B4-1销售回款【输入】'!$C$4:$C$123,$C139,'B4-1销售回款【输入】'!$D$4:$D$123,$D139,'B4-1销售回款【输入】'!$E$4:$E$123,$E139,'B4-1销售回款【输入】'!$J$4:$J$123,$F139)</f>
        <v>0</v>
      </c>
      <c r="CB139" s="282">
        <f>SUMIFS('B4-1销售回款【输入】'!CE$4:CE$123,'B4-1销售回款【输入】'!$C$4:$C$123,$C139,'B4-1销售回款【输入】'!$D$4:$D$123,$D139,'B4-1销售回款【输入】'!$E$4:$E$123,$E139,'B4-1销售回款【输入】'!$J$4:$J$123,$F139)</f>
        <v>0</v>
      </c>
      <c r="CC139" s="282">
        <f>SUMIFS('B4-1销售回款【输入】'!CF$4:CF$123,'B4-1销售回款【输入】'!$C$4:$C$123,$C139,'B4-1销售回款【输入】'!$D$4:$D$123,$D139,'B4-1销售回款【输入】'!$E$4:$E$123,$E139,'B4-1销售回款【输入】'!$J$4:$J$123,$F139)</f>
        <v>0</v>
      </c>
      <c r="CD139" s="282">
        <f>SUMIFS('B4-1销售回款【输入】'!CG$4:CG$123,'B4-1销售回款【输入】'!$C$4:$C$123,$C139,'B4-1销售回款【输入】'!$D$4:$D$123,$D139,'B4-1销售回款【输入】'!$E$4:$E$123,$E139,'B4-1销售回款【输入】'!$J$4:$J$123,$F139)</f>
        <v>0</v>
      </c>
      <c r="CE139" s="282">
        <f>SUMIFS('B4-1销售回款【输入】'!CH$4:CH$123,'B4-1销售回款【输入】'!$C$4:$C$123,$C139,'B4-1销售回款【输入】'!$D$4:$D$123,$D139,'B4-1销售回款【输入】'!$E$4:$E$123,$E139,'B4-1销售回款【输入】'!$J$4:$J$123,$F139)</f>
        <v>0</v>
      </c>
      <c r="CF139" s="282">
        <f>SUMIFS('B4-1销售回款【输入】'!CI$4:CI$123,'B4-1销售回款【输入】'!$C$4:$C$123,$C139,'B4-1销售回款【输入】'!$D$4:$D$123,$D139,'B4-1销售回款【输入】'!$E$4:$E$123,$E139,'B4-1销售回款【输入】'!$J$4:$J$123,$F139)</f>
        <v>0</v>
      </c>
      <c r="CG139" s="282">
        <f>SUMIFS('B4-1销售回款【输入】'!CJ$4:CJ$123,'B4-1销售回款【输入】'!$C$4:$C$123,$C139,'B4-1销售回款【输入】'!$D$4:$D$123,$D139,'B4-1销售回款【输入】'!$E$4:$E$123,$E139,'B4-1销售回款【输入】'!$J$4:$J$123,$F139)</f>
        <v>0</v>
      </c>
      <c r="CH139" s="282">
        <f>SUMIFS('B4-1销售回款【输入】'!CK$4:CK$123,'B4-1销售回款【输入】'!$C$4:$C$123,$C139,'B4-1销售回款【输入】'!$D$4:$D$123,$D139,'B4-1销售回款【输入】'!$E$4:$E$123,$E139,'B4-1销售回款【输入】'!$J$4:$J$123,$F139)</f>
        <v>0</v>
      </c>
      <c r="CI139" s="282">
        <f>SUMIFS('B4-1销售回款【输入】'!CL$4:CL$123,'B4-1销售回款【输入】'!$C$4:$C$123,$C139,'B4-1销售回款【输入】'!$D$4:$D$123,$D139,'B4-1销售回款【输入】'!$E$4:$E$123,$E139,'B4-1销售回款【输入】'!$J$4:$J$123,$F139)</f>
        <v>0</v>
      </c>
      <c r="CJ139" s="282">
        <f>SUMIFS('B4-1销售回款【输入】'!CM$4:CM$123,'B4-1销售回款【输入】'!$C$4:$C$123,$C139,'B4-1销售回款【输入】'!$D$4:$D$123,$D139,'B4-1销售回款【输入】'!$E$4:$E$123,$E139,'B4-1销售回款【输入】'!$J$4:$J$123,$F139)</f>
        <v>0</v>
      </c>
      <c r="CK139" s="282">
        <f>SUMIFS('B4-1销售回款【输入】'!CN$4:CN$123,'B4-1销售回款【输入】'!$C$4:$C$123,$C139,'B4-1销售回款【输入】'!$D$4:$D$123,$D139,'B4-1销售回款【输入】'!$E$4:$E$123,$E139,'B4-1销售回款【输入】'!$J$4:$J$123,$F139)</f>
        <v>0</v>
      </c>
      <c r="CL139" s="282">
        <f>SUMIFS('B4-1销售回款【输入】'!CO$4:CO$123,'B4-1销售回款【输入】'!$C$4:$C$123,$C139,'B4-1销售回款【输入】'!$D$4:$D$123,$D139,'B4-1销售回款【输入】'!$E$4:$E$123,$E139,'B4-1销售回款【输入】'!$J$4:$J$123,$F139)</f>
        <v>0</v>
      </c>
      <c r="CM139" s="282">
        <f>SUMIFS('B4-1销售回款【输入】'!CP$4:CP$123,'B4-1销售回款【输入】'!$C$4:$C$123,$C139,'B4-1销售回款【输入】'!$D$4:$D$123,$D139,'B4-1销售回款【输入】'!$E$4:$E$123,$E139,'B4-1销售回款【输入】'!$J$4:$J$123,$F139)</f>
        <v>0</v>
      </c>
      <c r="CN139" s="282">
        <f>SUMIFS('B4-1销售回款【输入】'!CQ$4:CQ$123,'B4-1销售回款【输入】'!$C$4:$C$123,$C139,'B4-1销售回款【输入】'!$D$4:$D$123,$D139,'B4-1销售回款【输入】'!$E$4:$E$123,$E139,'B4-1销售回款【输入】'!$J$4:$J$123,$F139)</f>
        <v>0</v>
      </c>
      <c r="CO139" s="282">
        <f>SUMIFS('B4-1销售回款【输入】'!CR$4:CR$123,'B4-1销售回款【输入】'!$C$4:$C$123,$C139,'B4-1销售回款【输入】'!$D$4:$D$123,$D139,'B4-1销售回款【输入】'!$E$4:$E$123,$E139,'B4-1销售回款【输入】'!$J$4:$J$123,$F139)</f>
        <v>0</v>
      </c>
      <c r="CP139" s="282">
        <f>SUMIFS('B4-1销售回款【输入】'!CS$4:CS$123,'B4-1销售回款【输入】'!$C$4:$C$123,$C139,'B4-1销售回款【输入】'!$D$4:$D$123,$D139,'B4-1销售回款【输入】'!$E$4:$E$123,$E139,'B4-1销售回款【输入】'!$J$4:$J$123,$F139)</f>
        <v>0</v>
      </c>
      <c r="CQ139" s="282">
        <f>SUMIFS('B4-1销售回款【输入】'!CT$4:CT$123,'B4-1销售回款【输入】'!$C$4:$C$123,$C139,'B4-1销售回款【输入】'!$D$4:$D$123,$D139,'B4-1销售回款【输入】'!$E$4:$E$123,$E139,'B4-1销售回款【输入】'!$J$4:$J$123,$F139)</f>
        <v>0</v>
      </c>
      <c r="CR139" s="282">
        <f>SUMIFS('B4-1销售回款【输入】'!CU$4:CU$123,'B4-1销售回款【输入】'!$C$4:$C$123,$C139,'B4-1销售回款【输入】'!$D$4:$D$123,$D139,'B4-1销售回款【输入】'!$E$4:$E$123,$E139,'B4-1销售回款【输入】'!$J$4:$J$123,$F139)</f>
        <v>0</v>
      </c>
      <c r="CS139" s="282">
        <f>SUMIFS('B4-1销售回款【输入】'!CV$4:CV$123,'B4-1销售回款【输入】'!$C$4:$C$123,$C139,'B4-1销售回款【输入】'!$D$4:$D$123,$D139,'B4-1销售回款【输入】'!$E$4:$E$123,$E139,'B4-1销售回款【输入】'!$J$4:$J$123,$F139)</f>
        <v>0</v>
      </c>
      <c r="CT139" s="282">
        <f>SUMIFS('B4-1销售回款【输入】'!CW$4:CW$123,'B4-1销售回款【输入】'!$C$4:$C$123,$C139,'B4-1销售回款【输入】'!$D$4:$D$123,$D139,'B4-1销售回款【输入】'!$E$4:$E$123,$E139,'B4-1销售回款【输入】'!$J$4:$J$123,$F139)</f>
        <v>0</v>
      </c>
      <c r="CU139" s="282">
        <f>SUMIFS('B4-1销售回款【输入】'!CX$4:CX$123,'B4-1销售回款【输入】'!$C$4:$C$123,$C139,'B4-1销售回款【输入】'!$D$4:$D$123,$D139,'B4-1销售回款【输入】'!$E$4:$E$123,$E139,'B4-1销售回款【输入】'!$J$4:$J$123,$F139)</f>
        <v>0</v>
      </c>
      <c r="CV139" s="282">
        <f>SUMIFS('B4-1销售回款【输入】'!CY$4:CY$123,'B4-1销售回款【输入】'!$C$4:$C$123,$C139,'B4-1销售回款【输入】'!$D$4:$D$123,$D139,'B4-1销售回款【输入】'!$E$4:$E$123,$E139,'B4-1销售回款【输入】'!$J$4:$J$123,$F139)</f>
        <v>0</v>
      </c>
      <c r="CW139" s="282">
        <f>SUMIFS('B4-1销售回款【输入】'!CZ$4:CZ$123,'B4-1销售回款【输入】'!$C$4:$C$123,$C139,'B4-1销售回款【输入】'!$D$4:$D$123,$D139,'B4-1销售回款【输入】'!$E$4:$E$123,$E139,'B4-1销售回款【输入】'!$J$4:$J$123,$F139)</f>
        <v>0</v>
      </c>
      <c r="CX139" s="282">
        <f>SUMIFS('B4-1销售回款【输入】'!DA$4:DA$123,'B4-1销售回款【输入】'!$C$4:$C$123,$C139,'B4-1销售回款【输入】'!$D$4:$D$123,$D139,'B4-1销售回款【输入】'!$E$4:$E$123,$E139,'B4-1销售回款【输入】'!$J$4:$J$123,$F139)</f>
        <v>0</v>
      </c>
      <c r="CY139" s="282">
        <f>SUMIFS('B4-1销售回款【输入】'!DB$4:DB$123,'B4-1销售回款【输入】'!$C$4:$C$123,$C139,'B4-1销售回款【输入】'!$D$4:$D$123,$D139,'B4-1销售回款【输入】'!$E$4:$E$123,$E139,'B4-1销售回款【输入】'!$J$4:$J$123,$F139)</f>
        <v>0</v>
      </c>
      <c r="CZ139" s="282">
        <f>SUMIFS('B4-1销售回款【输入】'!DC$4:DC$123,'B4-1销售回款【输入】'!$C$4:$C$123,$C139,'B4-1销售回款【输入】'!$D$4:$D$123,$D139,'B4-1销售回款【输入】'!$E$4:$E$123,$E139,'B4-1销售回款【输入】'!$J$4:$J$123,$F139)</f>
        <v>0</v>
      </c>
      <c r="DA139" s="282">
        <f>SUMIFS('B4-1销售回款【输入】'!DD$4:DD$123,'B4-1销售回款【输入】'!$C$4:$C$123,$C139,'B4-1销售回款【输入】'!$D$4:$D$123,$D139,'B4-1销售回款【输入】'!$E$4:$E$123,$E139,'B4-1销售回款【输入】'!$J$4:$J$123,$F139)</f>
        <v>0</v>
      </c>
      <c r="DB139" s="282">
        <f>SUMIFS('B4-1销售回款【输入】'!DE$4:DE$123,'B4-1销售回款【输入】'!$C$4:$C$123,$C139,'B4-1销售回款【输入】'!$D$4:$D$123,$D139,'B4-1销售回款【输入】'!$E$4:$E$123,$E139,'B4-1销售回款【输入】'!$J$4:$J$123,$F139)</f>
        <v>0</v>
      </c>
      <c r="DC139" s="282">
        <f>SUMIFS('B4-1销售回款【输入】'!DF$4:DF$123,'B4-1销售回款【输入】'!$C$4:$C$123,$C139,'B4-1销售回款【输入】'!$D$4:$D$123,$D139,'B4-1销售回款【输入】'!$E$4:$E$123,$E139,'B4-1销售回款【输入】'!$J$4:$J$123,$F139)</f>
        <v>0</v>
      </c>
      <c r="DD139" s="282">
        <f>SUMIFS('B4-1销售回款【输入】'!DG$4:DG$123,'B4-1销售回款【输入】'!$C$4:$C$123,$C139,'B4-1销售回款【输入】'!$D$4:$D$123,$D139,'B4-1销售回款【输入】'!$E$4:$E$123,$E139,'B4-1销售回款【输入】'!$J$4:$J$123,$F139)</f>
        <v>0</v>
      </c>
      <c r="DE139" s="282">
        <f>SUMIFS('B4-1销售回款【输入】'!DH$4:DH$123,'B4-1销售回款【输入】'!$C$4:$C$123,$C139,'B4-1销售回款【输入】'!$D$4:$D$123,$D139,'B4-1销售回款【输入】'!$E$4:$E$123,$E139,'B4-1销售回款【输入】'!$J$4:$J$123,$F139)</f>
        <v>0</v>
      </c>
      <c r="DF139" s="282">
        <f>SUMIFS('B4-1销售回款【输入】'!DI$4:DI$123,'B4-1销售回款【输入】'!$C$4:$C$123,$C139,'B4-1销售回款【输入】'!$D$4:$D$123,$D139,'B4-1销售回款【输入】'!$E$4:$E$123,$E139,'B4-1销售回款【输入】'!$J$4:$J$123,$F139)</f>
        <v>0</v>
      </c>
      <c r="DG139" s="282">
        <f>SUMIFS('B4-1销售回款【输入】'!DJ$4:DJ$123,'B4-1销售回款【输入】'!$C$4:$C$123,$C139,'B4-1销售回款【输入】'!$D$4:$D$123,$D139,'B4-1销售回款【输入】'!$E$4:$E$123,$E139,'B4-1销售回款【输入】'!$J$4:$J$123,$F139)</f>
        <v>0</v>
      </c>
      <c r="DH139" s="282">
        <f>SUMIFS('B4-1销售回款【输入】'!DK$4:DK$123,'B4-1销售回款【输入】'!$C$4:$C$123,$C139,'B4-1销售回款【输入】'!$D$4:$D$123,$D139,'B4-1销售回款【输入】'!$E$4:$E$123,$E139,'B4-1销售回款【输入】'!$J$4:$J$123,$F139)</f>
        <v>0</v>
      </c>
      <c r="DI139" s="282">
        <f>SUMIFS('B4-1销售回款【输入】'!DL$4:DL$123,'B4-1销售回款【输入】'!$C$4:$C$123,$C139,'B4-1销售回款【输入】'!$D$4:$D$123,$D139,'B4-1销售回款【输入】'!$E$4:$E$123,$E139,'B4-1销售回款【输入】'!$J$4:$J$123,$F139)</f>
        <v>0</v>
      </c>
      <c r="DJ139" s="282">
        <f>SUMIFS('B4-1销售回款【输入】'!DM$4:DM$123,'B4-1销售回款【输入】'!$C$4:$C$123,$C139,'B4-1销售回款【输入】'!$D$4:$D$123,$D139,'B4-1销售回款【输入】'!$E$4:$E$123,$E139,'B4-1销售回款【输入】'!$J$4:$J$123,$F139)</f>
        <v>0</v>
      </c>
      <c r="DK139" s="282">
        <f>SUMIFS('B4-1销售回款【输入】'!DN$4:DN$123,'B4-1销售回款【输入】'!$C$4:$C$123,$C139,'B4-1销售回款【输入】'!$D$4:$D$123,$D139,'B4-1销售回款【输入】'!$E$4:$E$123,$E139,'B4-1销售回款【输入】'!$J$4:$J$123,$F139)</f>
        <v>0</v>
      </c>
      <c r="DL139" s="282">
        <f>SUMIFS('B4-1销售回款【输入】'!DO$4:DO$123,'B4-1销售回款【输入】'!$C$4:$C$123,$C139,'B4-1销售回款【输入】'!$D$4:$D$123,$D139,'B4-1销售回款【输入】'!$E$4:$E$123,$E139,'B4-1销售回款【输入】'!$J$4:$J$123,$F139)</f>
        <v>0</v>
      </c>
      <c r="DM139" s="282">
        <f>SUMIFS('B4-1销售回款【输入】'!DP$4:DP$123,'B4-1销售回款【输入】'!$C$4:$C$123,$C139,'B4-1销售回款【输入】'!$D$4:$D$123,$D139,'B4-1销售回款【输入】'!$E$4:$E$123,$E139,'B4-1销售回款【输入】'!$J$4:$J$123,$F139)</f>
        <v>0</v>
      </c>
      <c r="DN139" s="282">
        <f>SUMIFS('B4-1销售回款【输入】'!DQ$4:DQ$123,'B4-1销售回款【输入】'!$C$4:$C$123,$C139,'B4-1销售回款【输入】'!$D$4:$D$123,$D139,'B4-1销售回款【输入】'!$E$4:$E$123,$E139,'B4-1销售回款【输入】'!$J$4:$J$123,$F139)</f>
        <v>0</v>
      </c>
      <c r="DO139" s="282">
        <f>SUMIFS('B4-1销售回款【输入】'!DR$4:DR$123,'B4-1销售回款【输入】'!$C$4:$C$123,$C139,'B4-1销售回款【输入】'!$D$4:$D$123,$D139,'B4-1销售回款【输入】'!$E$4:$E$123,$E139,'B4-1销售回款【输入】'!$J$4:$J$123,$F139)</f>
        <v>0</v>
      </c>
      <c r="DP139" s="282">
        <f>SUMIFS('B4-1销售回款【输入】'!DS$4:DS$123,'B4-1销售回款【输入】'!$C$4:$C$123,$C139,'B4-1销售回款【输入】'!$D$4:$D$123,$D139,'B4-1销售回款【输入】'!$E$4:$E$123,$E139,'B4-1销售回款【输入】'!$J$4:$J$123,$F139)</f>
        <v>0</v>
      </c>
      <c r="DQ139" s="282">
        <f>SUMIFS('B4-1销售回款【输入】'!DT$4:DT$123,'B4-1销售回款【输入】'!$C$4:$C$123,$C139,'B4-1销售回款【输入】'!$D$4:$D$123,$D139,'B4-1销售回款【输入】'!$E$4:$E$123,$E139,'B4-1销售回款【输入】'!$J$4:$J$123,$F139)</f>
        <v>0</v>
      </c>
      <c r="DR139" s="282">
        <f>SUMIFS('B4-1销售回款【输入】'!DU$4:DU$123,'B4-1销售回款【输入】'!$C$4:$C$123,$C139,'B4-1销售回款【输入】'!$D$4:$D$123,$D139,'B4-1销售回款【输入】'!$E$4:$E$123,$E139,'B4-1销售回款【输入】'!$J$4:$J$123,$F139)</f>
        <v>0</v>
      </c>
      <c r="DS139" s="282">
        <f>SUMIFS('B4-1销售回款【输入】'!DV$4:DV$123,'B4-1销售回款【输入】'!$C$4:$C$123,$C139,'B4-1销售回款【输入】'!$D$4:$D$123,$D139,'B4-1销售回款【输入】'!$E$4:$E$123,$E139,'B4-1销售回款【输入】'!$J$4:$J$123,$F139)</f>
        <v>0</v>
      </c>
      <c r="DT139" s="282">
        <f>SUMIFS('B4-1销售回款【输入】'!DW$4:DW$123,'B4-1销售回款【输入】'!$C$4:$C$123,$C139,'B4-1销售回款【输入】'!$D$4:$D$123,$D139,'B4-1销售回款【输入】'!$E$4:$E$123,$E139,'B4-1销售回款【输入】'!$J$4:$J$123,$F139)</f>
        <v>0</v>
      </c>
      <c r="DU139" s="282">
        <f>SUMIFS('B4-1销售回款【输入】'!DX$4:DX$123,'B4-1销售回款【输入】'!$C$4:$C$123,$C139,'B4-1销售回款【输入】'!$D$4:$D$123,$D139,'B4-1销售回款【输入】'!$E$4:$E$123,$E139,'B4-1销售回款【输入】'!$J$4:$J$123,$F139)</f>
        <v>0</v>
      </c>
      <c r="DV139" s="282">
        <f>SUMIFS('B4-1销售回款【输入】'!DY$4:DY$123,'B4-1销售回款【输入】'!$C$4:$C$123,$C139,'B4-1销售回款【输入】'!$D$4:$D$123,$D139,'B4-1销售回款【输入】'!$E$4:$E$123,$E139,'B4-1销售回款【输入】'!$J$4:$J$123,$F139)</f>
        <v>0</v>
      </c>
      <c r="DW139" s="282">
        <f>SUMIFS('B4-1销售回款【输入】'!DZ$4:DZ$123,'B4-1销售回款【输入】'!$C$4:$C$123,$C139,'B4-1销售回款【输入】'!$D$4:$D$123,$D139,'B4-1销售回款【输入】'!$E$4:$E$123,$E139,'B4-1销售回款【输入】'!$J$4:$J$123,$F139)</f>
        <v>0</v>
      </c>
      <c r="DX139" s="282">
        <f>SUMIFS('B4-1销售回款【输入】'!EA$4:EA$123,'B4-1销售回款【输入】'!$C$4:$C$123,$C139,'B4-1销售回款【输入】'!$D$4:$D$123,$D139,'B4-1销售回款【输入】'!$E$4:$E$123,$E139,'B4-1销售回款【输入】'!$J$4:$J$123,$F139)</f>
        <v>0</v>
      </c>
      <c r="DY139" s="282">
        <f>SUMIFS('B4-1销售回款【输入】'!EB$4:EB$123,'B4-1销售回款【输入】'!$C$4:$C$123,$C139,'B4-1销售回款【输入】'!$D$4:$D$123,$D139,'B4-1销售回款【输入】'!$E$4:$E$123,$E139,'B4-1销售回款【输入】'!$J$4:$J$123,$F139)</f>
        <v>0</v>
      </c>
      <c r="DZ139" s="282">
        <f>SUMIFS('B4-1销售回款【输入】'!EC$4:EC$123,'B4-1销售回款【输入】'!$C$4:$C$123,$C139,'B4-1销售回款【输入】'!$D$4:$D$123,$D139,'B4-1销售回款【输入】'!$E$4:$E$123,$E139,'B4-1销售回款【输入】'!$J$4:$J$123,$F139)</f>
        <v>0</v>
      </c>
      <c r="EA139" s="282">
        <f>SUMIFS('B4-1销售回款【输入】'!ED$4:ED$123,'B4-1销售回款【输入】'!$C$4:$C$123,$C139,'B4-1销售回款【输入】'!$D$4:$D$123,$D139,'B4-1销售回款【输入】'!$E$4:$E$123,$E139,'B4-1销售回款【输入】'!$J$4:$J$123,$F139)</f>
        <v>0</v>
      </c>
      <c r="EB139" s="282">
        <f>SUMIFS('B4-1销售回款【输入】'!EE$4:EE$123,'B4-1销售回款【输入】'!$C$4:$C$123,$C139,'B4-1销售回款【输入】'!$D$4:$D$123,$D139,'B4-1销售回款【输入】'!$E$4:$E$123,$E139,'B4-1销售回款【输入】'!$J$4:$J$123,$F139)</f>
        <v>0</v>
      </c>
      <c r="EC139" s="282">
        <f>SUMIFS('B4-1销售回款【输入】'!EF$4:EF$123,'B4-1销售回款【输入】'!$C$4:$C$123,$C139,'B4-1销售回款【输入】'!$D$4:$D$123,$D139,'B4-1销售回款【输入】'!$E$4:$E$123,$E139,'B4-1销售回款【输入】'!$J$4:$J$123,$F139)</f>
        <v>0</v>
      </c>
      <c r="ED139" s="284">
        <f>SUMIFS('B4-1销售回款【输入】'!EG$4:EG$123,'B4-1销售回款【输入】'!$C$4:$C$123,$C139,'B4-1销售回款【输入】'!$D$4:$D$123,$D139,'B4-1销售回款【输入】'!$E$4:$E$123,$E139,'B4-1销售回款【输入】'!$J$4:$J$123,$F139)</f>
        <v>0</v>
      </c>
    </row>
    <row r="140" spans="2:134" ht="16.05" customHeight="1" x14ac:dyDescent="0.25">
      <c r="B140" s="1041" t="str">
        <f>B139</f>
        <v/>
      </c>
      <c r="C140" s="154" t="str">
        <f t="shared" ref="C140:C143" si="2351">C139</f>
        <v/>
      </c>
      <c r="D140" s="154" t="str">
        <f t="shared" si="2224"/>
        <v/>
      </c>
      <c r="E140" s="154" t="str">
        <f t="shared" si="2224"/>
        <v/>
      </c>
      <c r="F140" s="149" t="s">
        <v>348</v>
      </c>
      <c r="G140" s="171" t="s">
        <v>354</v>
      </c>
      <c r="H140" s="992">
        <f>IFERROR(H139/H138*10000,0)</f>
        <v>0</v>
      </c>
      <c r="I140" s="282">
        <f t="shared" si="2349"/>
        <v>0</v>
      </c>
      <c r="J140" s="985">
        <f>IFERROR(J139/J138*10000,0)</f>
        <v>0</v>
      </c>
      <c r="K140" s="460">
        <f ca="1">IFERROR(K139/K138*10000,0)</f>
        <v>0</v>
      </c>
      <c r="L140" s="283">
        <f t="shared" ref="L140" si="2352">IFERROR(L139/L138*10000,0)</f>
        <v>0</v>
      </c>
      <c r="M140" s="282">
        <f t="shared" ref="M140" si="2353">IFERROR(M139/M138*10000,0)</f>
        <v>0</v>
      </c>
      <c r="N140" s="282">
        <f t="shared" ref="N140" si="2354">IFERROR(N139/N138*10000,0)</f>
        <v>0</v>
      </c>
      <c r="O140" s="282">
        <f t="shared" ref="O140" si="2355">IFERROR(O139/O138*10000,0)</f>
        <v>0</v>
      </c>
      <c r="P140" s="282">
        <f t="shared" ref="P140" si="2356">IFERROR(P139/P138*10000,0)</f>
        <v>0</v>
      </c>
      <c r="Q140" s="282">
        <f t="shared" ref="Q140" si="2357">IFERROR(Q139/Q138*10000,0)</f>
        <v>0</v>
      </c>
      <c r="R140" s="282">
        <f t="shared" ref="R140" si="2358">IFERROR(R139/R138*10000,0)</f>
        <v>0</v>
      </c>
      <c r="S140" s="282">
        <f t="shared" ref="S140" si="2359">IFERROR(S139/S138*10000,0)</f>
        <v>0</v>
      </c>
      <c r="T140" s="282">
        <f t="shared" ref="T140" si="2360">IFERROR(T139/T138*10000,0)</f>
        <v>0</v>
      </c>
      <c r="U140" s="284">
        <f t="shared" ref="U140" si="2361">IFERROR(U139/U138*10000,0)</f>
        <v>0</v>
      </c>
      <c r="V140" s="285">
        <f>IFERROR(V139/V138*10000,0)</f>
        <v>0</v>
      </c>
      <c r="W140" s="282">
        <f t="shared" ref="W140" si="2362">IFERROR(W139/W138*10000,0)</f>
        <v>0</v>
      </c>
      <c r="X140" s="282">
        <f t="shared" ref="X140" si="2363">IFERROR(X139/X138*10000,0)</f>
        <v>0</v>
      </c>
      <c r="Y140" s="282">
        <f t="shared" ref="Y140" si="2364">IFERROR(Y139/Y138*10000,0)</f>
        <v>0</v>
      </c>
      <c r="Z140" s="282">
        <f t="shared" ref="Z140" si="2365">IFERROR(Z139/Z138*10000,0)</f>
        <v>0</v>
      </c>
      <c r="AA140" s="282">
        <f t="shared" ref="AA140" si="2366">IFERROR(AA139/AA138*10000,0)</f>
        <v>0</v>
      </c>
      <c r="AB140" s="282">
        <f t="shared" ref="AB140" si="2367">IFERROR(AB139/AB138*10000,0)</f>
        <v>0</v>
      </c>
      <c r="AC140" s="282">
        <f t="shared" ref="AC140" si="2368">IFERROR(AC139/AC138*10000,0)</f>
        <v>0</v>
      </c>
      <c r="AD140" s="282">
        <f t="shared" ref="AD140" si="2369">IFERROR(AD139/AD138*10000,0)</f>
        <v>0</v>
      </c>
      <c r="AE140" s="282">
        <f t="shared" ref="AE140" si="2370">IFERROR(AE139/AE138*10000,0)</f>
        <v>0</v>
      </c>
      <c r="AF140" s="282">
        <f t="shared" ref="AF140" si="2371">IFERROR(AF139/AF138*10000,0)</f>
        <v>0</v>
      </c>
      <c r="AG140" s="282">
        <f t="shared" ref="AG140" si="2372">IFERROR(AG139/AG138*10000,0)</f>
        <v>0</v>
      </c>
      <c r="AH140" s="282">
        <f t="shared" ref="AH140" si="2373">IFERROR(AH139/AH138*10000,0)</f>
        <v>0</v>
      </c>
      <c r="AI140" s="282">
        <f t="shared" ref="AI140" si="2374">IFERROR(AI139/AI138*10000,0)</f>
        <v>0</v>
      </c>
      <c r="AJ140" s="282">
        <f t="shared" ref="AJ140" si="2375">IFERROR(AJ139/AJ138*10000,0)</f>
        <v>0</v>
      </c>
      <c r="AK140" s="282">
        <f t="shared" ref="AK140" si="2376">IFERROR(AK139/AK138*10000,0)</f>
        <v>0</v>
      </c>
      <c r="AL140" s="282">
        <f t="shared" ref="AL140" si="2377">IFERROR(AL139/AL138*10000,0)</f>
        <v>0</v>
      </c>
      <c r="AM140" s="282">
        <f t="shared" ref="AM140" si="2378">IFERROR(AM139/AM138*10000,0)</f>
        <v>0</v>
      </c>
      <c r="AN140" s="282">
        <f t="shared" ref="AN140" si="2379">IFERROR(AN139/AN138*10000,0)</f>
        <v>0</v>
      </c>
      <c r="AO140" s="282">
        <f t="shared" ref="AO140" si="2380">IFERROR(AO139/AO138*10000,0)</f>
        <v>0</v>
      </c>
      <c r="AP140" s="282">
        <f t="shared" ref="AP140" si="2381">IFERROR(AP139/AP138*10000,0)</f>
        <v>0</v>
      </c>
      <c r="AQ140" s="282">
        <f t="shared" ref="AQ140" si="2382">IFERROR(AQ139/AQ138*10000,0)</f>
        <v>0</v>
      </c>
      <c r="AR140" s="282">
        <f t="shared" ref="AR140" si="2383">IFERROR(AR139/AR138*10000,0)</f>
        <v>0</v>
      </c>
      <c r="AS140" s="282">
        <f t="shared" ref="AS140" si="2384">IFERROR(AS139/AS138*10000,0)</f>
        <v>0</v>
      </c>
      <c r="AT140" s="282">
        <f t="shared" ref="AT140" si="2385">IFERROR(AT139/AT138*10000,0)</f>
        <v>0</v>
      </c>
      <c r="AU140" s="282">
        <f t="shared" ref="AU140" si="2386">IFERROR(AU139/AU138*10000,0)</f>
        <v>0</v>
      </c>
      <c r="AV140" s="282">
        <f t="shared" ref="AV140" si="2387">IFERROR(AV139/AV138*10000,0)</f>
        <v>0</v>
      </c>
      <c r="AW140" s="282">
        <f t="shared" ref="AW140" si="2388">IFERROR(AW139/AW138*10000,0)</f>
        <v>0</v>
      </c>
      <c r="AX140" s="282">
        <f t="shared" ref="AX140" si="2389">IFERROR(AX139/AX138*10000,0)</f>
        <v>0</v>
      </c>
      <c r="AY140" s="282">
        <f t="shared" ref="AY140" si="2390">IFERROR(AY139/AY138*10000,0)</f>
        <v>0</v>
      </c>
      <c r="AZ140" s="282">
        <f t="shared" ref="AZ140" si="2391">IFERROR(AZ139/AZ138*10000,0)</f>
        <v>0</v>
      </c>
      <c r="BA140" s="282">
        <f t="shared" ref="BA140" si="2392">IFERROR(BA139/BA138*10000,0)</f>
        <v>0</v>
      </c>
      <c r="BB140" s="282">
        <f t="shared" ref="BB140" si="2393">IFERROR(BB139/BB138*10000,0)</f>
        <v>0</v>
      </c>
      <c r="BC140" s="282">
        <f t="shared" ref="BC140" si="2394">IFERROR(BC139/BC138*10000,0)</f>
        <v>0</v>
      </c>
      <c r="BD140" s="282">
        <f t="shared" ref="BD140" si="2395">IFERROR(BD139/BD138*10000,0)</f>
        <v>0</v>
      </c>
      <c r="BE140" s="282">
        <f t="shared" ref="BE140" si="2396">IFERROR(BE139/BE138*10000,0)</f>
        <v>0</v>
      </c>
      <c r="BF140" s="282">
        <f t="shared" ref="BF140" si="2397">IFERROR(BF139/BF138*10000,0)</f>
        <v>0</v>
      </c>
      <c r="BG140" s="282">
        <f t="shared" ref="BG140" si="2398">IFERROR(BG139/BG138*10000,0)</f>
        <v>0</v>
      </c>
      <c r="BH140" s="282">
        <f t="shared" ref="BH140" si="2399">IFERROR(BH139/BH138*10000,0)</f>
        <v>0</v>
      </c>
      <c r="BI140" s="282">
        <f t="shared" ref="BI140" si="2400">IFERROR(BI139/BI138*10000,0)</f>
        <v>0</v>
      </c>
      <c r="BJ140" s="282">
        <f t="shared" ref="BJ140" si="2401">IFERROR(BJ139/BJ138*10000,0)</f>
        <v>0</v>
      </c>
      <c r="BK140" s="282">
        <f t="shared" ref="BK140" si="2402">IFERROR(BK139/BK138*10000,0)</f>
        <v>0</v>
      </c>
      <c r="BL140" s="282">
        <f t="shared" ref="BL140" si="2403">IFERROR(BL139/BL138*10000,0)</f>
        <v>0</v>
      </c>
      <c r="BM140" s="282">
        <f t="shared" ref="BM140" si="2404">IFERROR(BM139/BM138*10000,0)</f>
        <v>0</v>
      </c>
      <c r="BN140" s="282">
        <f t="shared" ref="BN140" si="2405">IFERROR(BN139/BN138*10000,0)</f>
        <v>0</v>
      </c>
      <c r="BO140" s="282">
        <f t="shared" ref="BO140" si="2406">IFERROR(BO139/BO138*10000,0)</f>
        <v>0</v>
      </c>
      <c r="BP140" s="282">
        <f t="shared" ref="BP140" si="2407">IFERROR(BP139/BP138*10000,0)</f>
        <v>0</v>
      </c>
      <c r="BQ140" s="282">
        <f t="shared" ref="BQ140" si="2408">IFERROR(BQ139/BQ138*10000,0)</f>
        <v>0</v>
      </c>
      <c r="BR140" s="282">
        <f t="shared" ref="BR140" si="2409">IFERROR(BR139/BR138*10000,0)</f>
        <v>0</v>
      </c>
      <c r="BS140" s="282">
        <f t="shared" ref="BS140" si="2410">IFERROR(BS139/BS138*10000,0)</f>
        <v>0</v>
      </c>
      <c r="BT140" s="282">
        <f t="shared" ref="BT140" si="2411">IFERROR(BT139/BT138*10000,0)</f>
        <v>0</v>
      </c>
      <c r="BU140" s="282">
        <f t="shared" ref="BU140" si="2412">IFERROR(BU139/BU138*10000,0)</f>
        <v>0</v>
      </c>
      <c r="BV140" s="282">
        <f t="shared" ref="BV140" si="2413">IFERROR(BV139/BV138*10000,0)</f>
        <v>0</v>
      </c>
      <c r="BW140" s="282">
        <f t="shared" ref="BW140" si="2414">IFERROR(BW139/BW138*10000,0)</f>
        <v>0</v>
      </c>
      <c r="BX140" s="282">
        <f t="shared" ref="BX140" si="2415">IFERROR(BX139/BX138*10000,0)</f>
        <v>0</v>
      </c>
      <c r="BY140" s="282">
        <f t="shared" ref="BY140" si="2416">IFERROR(BY139/BY138*10000,0)</f>
        <v>0</v>
      </c>
      <c r="BZ140" s="282">
        <f t="shared" ref="BZ140" si="2417">IFERROR(BZ139/BZ138*10000,0)</f>
        <v>0</v>
      </c>
      <c r="CA140" s="282">
        <f t="shared" ref="CA140" si="2418">IFERROR(CA139/CA138*10000,0)</f>
        <v>0</v>
      </c>
      <c r="CB140" s="282">
        <f t="shared" ref="CB140" si="2419">IFERROR(CB139/CB138*10000,0)</f>
        <v>0</v>
      </c>
      <c r="CC140" s="282">
        <f t="shared" ref="CC140" si="2420">IFERROR(CC139/CC138*10000,0)</f>
        <v>0</v>
      </c>
      <c r="CD140" s="282">
        <f t="shared" ref="CD140" si="2421">IFERROR(CD139/CD138*10000,0)</f>
        <v>0</v>
      </c>
      <c r="CE140" s="282">
        <f t="shared" ref="CE140" si="2422">IFERROR(CE139/CE138*10000,0)</f>
        <v>0</v>
      </c>
      <c r="CF140" s="282">
        <f t="shared" ref="CF140" si="2423">IFERROR(CF139/CF138*10000,0)</f>
        <v>0</v>
      </c>
      <c r="CG140" s="282">
        <f t="shared" ref="CG140" si="2424">IFERROR(CG139/CG138*10000,0)</f>
        <v>0</v>
      </c>
      <c r="CH140" s="282">
        <f t="shared" ref="CH140" si="2425">IFERROR(CH139/CH138*10000,0)</f>
        <v>0</v>
      </c>
      <c r="CI140" s="282">
        <f t="shared" ref="CI140" si="2426">IFERROR(CI139/CI138*10000,0)</f>
        <v>0</v>
      </c>
      <c r="CJ140" s="282">
        <f t="shared" ref="CJ140" si="2427">IFERROR(CJ139/CJ138*10000,0)</f>
        <v>0</v>
      </c>
      <c r="CK140" s="282">
        <f t="shared" ref="CK140" si="2428">IFERROR(CK139/CK138*10000,0)</f>
        <v>0</v>
      </c>
      <c r="CL140" s="282">
        <f t="shared" ref="CL140" si="2429">IFERROR(CL139/CL138*10000,0)</f>
        <v>0</v>
      </c>
      <c r="CM140" s="282">
        <f t="shared" ref="CM140" si="2430">IFERROR(CM139/CM138*10000,0)</f>
        <v>0</v>
      </c>
      <c r="CN140" s="282">
        <f t="shared" ref="CN140" si="2431">IFERROR(CN139/CN138*10000,0)</f>
        <v>0</v>
      </c>
      <c r="CO140" s="282">
        <f t="shared" ref="CO140" si="2432">IFERROR(CO139/CO138*10000,0)</f>
        <v>0</v>
      </c>
      <c r="CP140" s="282">
        <f t="shared" ref="CP140" si="2433">IFERROR(CP139/CP138*10000,0)</f>
        <v>0</v>
      </c>
      <c r="CQ140" s="282">
        <f t="shared" ref="CQ140" si="2434">IFERROR(CQ139/CQ138*10000,0)</f>
        <v>0</v>
      </c>
      <c r="CR140" s="282">
        <f t="shared" ref="CR140" si="2435">IFERROR(CR139/CR138*10000,0)</f>
        <v>0</v>
      </c>
      <c r="CS140" s="282">
        <f t="shared" ref="CS140" si="2436">IFERROR(CS139/CS138*10000,0)</f>
        <v>0</v>
      </c>
      <c r="CT140" s="282">
        <f t="shared" ref="CT140" si="2437">IFERROR(CT139/CT138*10000,0)</f>
        <v>0</v>
      </c>
      <c r="CU140" s="282">
        <f t="shared" ref="CU140" si="2438">IFERROR(CU139/CU138*10000,0)</f>
        <v>0</v>
      </c>
      <c r="CV140" s="282">
        <f t="shared" ref="CV140" si="2439">IFERROR(CV139/CV138*10000,0)</f>
        <v>0</v>
      </c>
      <c r="CW140" s="282">
        <f t="shared" ref="CW140" si="2440">IFERROR(CW139/CW138*10000,0)</f>
        <v>0</v>
      </c>
      <c r="CX140" s="282">
        <f t="shared" ref="CX140" si="2441">IFERROR(CX139/CX138*10000,0)</f>
        <v>0</v>
      </c>
      <c r="CY140" s="282">
        <f t="shared" ref="CY140" si="2442">IFERROR(CY139/CY138*10000,0)</f>
        <v>0</v>
      </c>
      <c r="CZ140" s="282">
        <f t="shared" ref="CZ140" si="2443">IFERROR(CZ139/CZ138*10000,0)</f>
        <v>0</v>
      </c>
      <c r="DA140" s="282">
        <f t="shared" ref="DA140" si="2444">IFERROR(DA139/DA138*10000,0)</f>
        <v>0</v>
      </c>
      <c r="DB140" s="282">
        <f t="shared" ref="DB140" si="2445">IFERROR(DB139/DB138*10000,0)</f>
        <v>0</v>
      </c>
      <c r="DC140" s="282">
        <f t="shared" ref="DC140" si="2446">IFERROR(DC139/DC138*10000,0)</f>
        <v>0</v>
      </c>
      <c r="DD140" s="282">
        <f t="shared" ref="DD140" si="2447">IFERROR(DD139/DD138*10000,0)</f>
        <v>0</v>
      </c>
      <c r="DE140" s="282">
        <f t="shared" ref="DE140" si="2448">IFERROR(DE139/DE138*10000,0)</f>
        <v>0</v>
      </c>
      <c r="DF140" s="282">
        <f t="shared" ref="DF140" si="2449">IFERROR(DF139/DF138*10000,0)</f>
        <v>0</v>
      </c>
      <c r="DG140" s="282">
        <f t="shared" ref="DG140" si="2450">IFERROR(DG139/DG138*10000,0)</f>
        <v>0</v>
      </c>
      <c r="DH140" s="282">
        <f t="shared" ref="DH140" si="2451">IFERROR(DH139/DH138*10000,0)</f>
        <v>0</v>
      </c>
      <c r="DI140" s="282">
        <f t="shared" ref="DI140" si="2452">IFERROR(DI139/DI138*10000,0)</f>
        <v>0</v>
      </c>
      <c r="DJ140" s="282">
        <f t="shared" ref="DJ140" si="2453">IFERROR(DJ139/DJ138*10000,0)</f>
        <v>0</v>
      </c>
      <c r="DK140" s="282">
        <f t="shared" ref="DK140" si="2454">IFERROR(DK139/DK138*10000,0)</f>
        <v>0</v>
      </c>
      <c r="DL140" s="282">
        <f t="shared" ref="DL140" si="2455">IFERROR(DL139/DL138*10000,0)</f>
        <v>0</v>
      </c>
      <c r="DM140" s="282">
        <f t="shared" ref="DM140" si="2456">IFERROR(DM139/DM138*10000,0)</f>
        <v>0</v>
      </c>
      <c r="DN140" s="282">
        <f t="shared" ref="DN140" si="2457">IFERROR(DN139/DN138*10000,0)</f>
        <v>0</v>
      </c>
      <c r="DO140" s="282">
        <f t="shared" ref="DO140" si="2458">IFERROR(DO139/DO138*10000,0)</f>
        <v>0</v>
      </c>
      <c r="DP140" s="282">
        <f t="shared" ref="DP140" si="2459">IFERROR(DP139/DP138*10000,0)</f>
        <v>0</v>
      </c>
      <c r="DQ140" s="282">
        <f t="shared" ref="DQ140" si="2460">IFERROR(DQ139/DQ138*10000,0)</f>
        <v>0</v>
      </c>
      <c r="DR140" s="282">
        <f t="shared" ref="DR140" si="2461">IFERROR(DR139/DR138*10000,0)</f>
        <v>0</v>
      </c>
      <c r="DS140" s="282">
        <f t="shared" ref="DS140" si="2462">IFERROR(DS139/DS138*10000,0)</f>
        <v>0</v>
      </c>
      <c r="DT140" s="282">
        <f t="shared" ref="DT140" si="2463">IFERROR(DT139/DT138*10000,0)</f>
        <v>0</v>
      </c>
      <c r="DU140" s="282">
        <f t="shared" ref="DU140" si="2464">IFERROR(DU139/DU138*10000,0)</f>
        <v>0</v>
      </c>
      <c r="DV140" s="282">
        <f t="shared" ref="DV140" si="2465">IFERROR(DV139/DV138*10000,0)</f>
        <v>0</v>
      </c>
      <c r="DW140" s="282">
        <f t="shared" ref="DW140" si="2466">IFERROR(DW139/DW138*10000,0)</f>
        <v>0</v>
      </c>
      <c r="DX140" s="282">
        <f t="shared" ref="DX140" si="2467">IFERROR(DX139/DX138*10000,0)</f>
        <v>0</v>
      </c>
      <c r="DY140" s="282">
        <f t="shared" ref="DY140" si="2468">IFERROR(DY139/DY138*10000,0)</f>
        <v>0</v>
      </c>
      <c r="DZ140" s="282">
        <f t="shared" ref="DZ140" si="2469">IFERROR(DZ139/DZ138*10000,0)</f>
        <v>0</v>
      </c>
      <c r="EA140" s="282">
        <f t="shared" ref="EA140" si="2470">IFERROR(EA139/EA138*10000,0)</f>
        <v>0</v>
      </c>
      <c r="EB140" s="282">
        <f t="shared" ref="EB140" si="2471">IFERROR(EB139/EB138*10000,0)</f>
        <v>0</v>
      </c>
      <c r="EC140" s="282">
        <f t="shared" ref="EC140" si="2472">IFERROR(EC139/EC138*10000,0)</f>
        <v>0</v>
      </c>
      <c r="ED140" s="284">
        <f t="shared" ref="ED140" si="2473">IFERROR(ED139/ED138*10000,0)</f>
        <v>0</v>
      </c>
    </row>
    <row r="141" spans="2:134" ht="16.05" customHeight="1" x14ac:dyDescent="0.25">
      <c r="B141" s="1043" t="str">
        <f>B140</f>
        <v/>
      </c>
      <c r="C141" s="159" t="str">
        <f t="shared" si="2351"/>
        <v/>
      </c>
      <c r="D141" s="159" t="str">
        <f t="shared" si="2224"/>
        <v/>
      </c>
      <c r="E141" s="159" t="str">
        <f t="shared" si="2224"/>
        <v/>
      </c>
      <c r="F141" s="149" t="s">
        <v>349</v>
      </c>
      <c r="G141" s="171" t="s">
        <v>353</v>
      </c>
      <c r="H141" s="992">
        <f>SUMIFS('B4-1销售回款【输入】'!L$4:L$123,'B4-1销售回款【输入】'!$C$4:$C$123,$C141,'B4-1销售回款【输入】'!$D$4:$D$123,$D141,'B4-1销售回款【输入】'!$E$4:$E$123,$E141,'B4-1销售回款【输入】'!$J$4:$J$123,$F141)</f>
        <v>0</v>
      </c>
      <c r="I141" s="282">
        <f t="shared" si="2349"/>
        <v>0</v>
      </c>
      <c r="J141" s="985">
        <f>SUM(V141:ED141)</f>
        <v>0</v>
      </c>
      <c r="K141" s="460">
        <f ca="1">SUM(OFFSET(V141,,,1,MATCH('B1-基本信息'!$C$12,$V$3:$ED$3,1)))</f>
        <v>0</v>
      </c>
      <c r="L141" s="283">
        <f t="shared" ref="L141:U141" si="2474">SUMIF($V$1:$ED$1,L$3,$V141:$ED141)</f>
        <v>0</v>
      </c>
      <c r="M141" s="282">
        <f t="shared" si="2474"/>
        <v>0</v>
      </c>
      <c r="N141" s="282">
        <f t="shared" si="2474"/>
        <v>0</v>
      </c>
      <c r="O141" s="282">
        <f t="shared" si="2474"/>
        <v>0</v>
      </c>
      <c r="P141" s="282">
        <f t="shared" si="2474"/>
        <v>0</v>
      </c>
      <c r="Q141" s="282">
        <f t="shared" si="2474"/>
        <v>0</v>
      </c>
      <c r="R141" s="282">
        <f t="shared" si="2474"/>
        <v>0</v>
      </c>
      <c r="S141" s="282">
        <f t="shared" si="2474"/>
        <v>0</v>
      </c>
      <c r="T141" s="282">
        <f t="shared" si="2474"/>
        <v>0</v>
      </c>
      <c r="U141" s="284">
        <f t="shared" si="2474"/>
        <v>0</v>
      </c>
      <c r="V141" s="285">
        <f>SUMIFS('B4-1销售回款【输入】'!Y$4:Y$123,'B4-1销售回款【输入】'!$C$4:$C$123,$C141,'B4-1销售回款【输入】'!$D$4:$D$123,$D141,'B4-1销售回款【输入】'!$E$4:$E$123,$E141,'B4-1销售回款【输入】'!$J$4:$J$123,$F141)</f>
        <v>0</v>
      </c>
      <c r="W141" s="282">
        <f>SUMIFS('B4-1销售回款【输入】'!Z$4:Z$123,'B4-1销售回款【输入】'!$C$4:$C$123,$C141,'B4-1销售回款【输入】'!$D$4:$D$123,$D141,'B4-1销售回款【输入】'!$E$4:$E$123,$E141,'B4-1销售回款【输入】'!$J$4:$J$123,$F141)</f>
        <v>0</v>
      </c>
      <c r="X141" s="282">
        <f>SUMIFS('B4-1销售回款【输入】'!AA$4:AA$123,'B4-1销售回款【输入】'!$C$4:$C$123,$C141,'B4-1销售回款【输入】'!$D$4:$D$123,$D141,'B4-1销售回款【输入】'!$E$4:$E$123,$E141,'B4-1销售回款【输入】'!$J$4:$J$123,$F141)</f>
        <v>0</v>
      </c>
      <c r="Y141" s="282">
        <f>SUMIFS('B4-1销售回款【输入】'!AB$4:AB$123,'B4-1销售回款【输入】'!$C$4:$C$123,$C141,'B4-1销售回款【输入】'!$D$4:$D$123,$D141,'B4-1销售回款【输入】'!$E$4:$E$123,$E141,'B4-1销售回款【输入】'!$J$4:$J$123,$F141)</f>
        <v>0</v>
      </c>
      <c r="Z141" s="282">
        <f>SUMIFS('B4-1销售回款【输入】'!AC$4:AC$123,'B4-1销售回款【输入】'!$C$4:$C$123,$C141,'B4-1销售回款【输入】'!$D$4:$D$123,$D141,'B4-1销售回款【输入】'!$E$4:$E$123,$E141,'B4-1销售回款【输入】'!$J$4:$J$123,$F141)</f>
        <v>0</v>
      </c>
      <c r="AA141" s="282">
        <f>SUMIFS('B4-1销售回款【输入】'!AD$4:AD$123,'B4-1销售回款【输入】'!$C$4:$C$123,$C141,'B4-1销售回款【输入】'!$D$4:$D$123,$D141,'B4-1销售回款【输入】'!$E$4:$E$123,$E141,'B4-1销售回款【输入】'!$J$4:$J$123,$F141)</f>
        <v>0</v>
      </c>
      <c r="AB141" s="282">
        <f>SUMIFS('B4-1销售回款【输入】'!AE$4:AE$123,'B4-1销售回款【输入】'!$C$4:$C$123,$C141,'B4-1销售回款【输入】'!$D$4:$D$123,$D141,'B4-1销售回款【输入】'!$E$4:$E$123,$E141,'B4-1销售回款【输入】'!$J$4:$J$123,$F141)</f>
        <v>0</v>
      </c>
      <c r="AC141" s="282">
        <f>SUMIFS('B4-1销售回款【输入】'!AF$4:AF$123,'B4-1销售回款【输入】'!$C$4:$C$123,$C141,'B4-1销售回款【输入】'!$D$4:$D$123,$D141,'B4-1销售回款【输入】'!$E$4:$E$123,$E141,'B4-1销售回款【输入】'!$J$4:$J$123,$F141)</f>
        <v>0</v>
      </c>
      <c r="AD141" s="282">
        <f>SUMIFS('B4-1销售回款【输入】'!AG$4:AG$123,'B4-1销售回款【输入】'!$C$4:$C$123,$C141,'B4-1销售回款【输入】'!$D$4:$D$123,$D141,'B4-1销售回款【输入】'!$E$4:$E$123,$E141,'B4-1销售回款【输入】'!$J$4:$J$123,$F141)</f>
        <v>0</v>
      </c>
      <c r="AE141" s="282">
        <f>SUMIFS('B4-1销售回款【输入】'!AH$4:AH$123,'B4-1销售回款【输入】'!$C$4:$C$123,$C141,'B4-1销售回款【输入】'!$D$4:$D$123,$D141,'B4-1销售回款【输入】'!$E$4:$E$123,$E141,'B4-1销售回款【输入】'!$J$4:$J$123,$F141)</f>
        <v>0</v>
      </c>
      <c r="AF141" s="282">
        <f>SUMIFS('B4-1销售回款【输入】'!AI$4:AI$123,'B4-1销售回款【输入】'!$C$4:$C$123,$C141,'B4-1销售回款【输入】'!$D$4:$D$123,$D141,'B4-1销售回款【输入】'!$E$4:$E$123,$E141,'B4-1销售回款【输入】'!$J$4:$J$123,$F141)</f>
        <v>0</v>
      </c>
      <c r="AG141" s="282">
        <f>SUMIFS('B4-1销售回款【输入】'!AJ$4:AJ$123,'B4-1销售回款【输入】'!$C$4:$C$123,$C141,'B4-1销售回款【输入】'!$D$4:$D$123,$D141,'B4-1销售回款【输入】'!$E$4:$E$123,$E141,'B4-1销售回款【输入】'!$J$4:$J$123,$F141)</f>
        <v>0</v>
      </c>
      <c r="AH141" s="282">
        <f>SUMIFS('B4-1销售回款【输入】'!AK$4:AK$123,'B4-1销售回款【输入】'!$C$4:$C$123,$C141,'B4-1销售回款【输入】'!$D$4:$D$123,$D141,'B4-1销售回款【输入】'!$E$4:$E$123,$E141,'B4-1销售回款【输入】'!$J$4:$J$123,$F141)</f>
        <v>0</v>
      </c>
      <c r="AI141" s="282">
        <f>SUMIFS('B4-1销售回款【输入】'!AL$4:AL$123,'B4-1销售回款【输入】'!$C$4:$C$123,$C141,'B4-1销售回款【输入】'!$D$4:$D$123,$D141,'B4-1销售回款【输入】'!$E$4:$E$123,$E141,'B4-1销售回款【输入】'!$J$4:$J$123,$F141)</f>
        <v>0</v>
      </c>
      <c r="AJ141" s="282">
        <f>SUMIFS('B4-1销售回款【输入】'!AM$4:AM$123,'B4-1销售回款【输入】'!$C$4:$C$123,$C141,'B4-1销售回款【输入】'!$D$4:$D$123,$D141,'B4-1销售回款【输入】'!$E$4:$E$123,$E141,'B4-1销售回款【输入】'!$J$4:$J$123,$F141)</f>
        <v>0</v>
      </c>
      <c r="AK141" s="282">
        <f>SUMIFS('B4-1销售回款【输入】'!AN$4:AN$123,'B4-1销售回款【输入】'!$C$4:$C$123,$C141,'B4-1销售回款【输入】'!$D$4:$D$123,$D141,'B4-1销售回款【输入】'!$E$4:$E$123,$E141,'B4-1销售回款【输入】'!$J$4:$J$123,$F141)</f>
        <v>0</v>
      </c>
      <c r="AL141" s="282">
        <f>SUMIFS('B4-1销售回款【输入】'!AO$4:AO$123,'B4-1销售回款【输入】'!$C$4:$C$123,$C141,'B4-1销售回款【输入】'!$D$4:$D$123,$D141,'B4-1销售回款【输入】'!$E$4:$E$123,$E141,'B4-1销售回款【输入】'!$J$4:$J$123,$F141)</f>
        <v>0</v>
      </c>
      <c r="AM141" s="282">
        <f>SUMIFS('B4-1销售回款【输入】'!AP$4:AP$123,'B4-1销售回款【输入】'!$C$4:$C$123,$C141,'B4-1销售回款【输入】'!$D$4:$D$123,$D141,'B4-1销售回款【输入】'!$E$4:$E$123,$E141,'B4-1销售回款【输入】'!$J$4:$J$123,$F141)</f>
        <v>0</v>
      </c>
      <c r="AN141" s="282">
        <f>SUMIFS('B4-1销售回款【输入】'!AQ$4:AQ$123,'B4-1销售回款【输入】'!$C$4:$C$123,$C141,'B4-1销售回款【输入】'!$D$4:$D$123,$D141,'B4-1销售回款【输入】'!$E$4:$E$123,$E141,'B4-1销售回款【输入】'!$J$4:$J$123,$F141)</f>
        <v>0</v>
      </c>
      <c r="AO141" s="282">
        <f>SUMIFS('B4-1销售回款【输入】'!AR$4:AR$123,'B4-1销售回款【输入】'!$C$4:$C$123,$C141,'B4-1销售回款【输入】'!$D$4:$D$123,$D141,'B4-1销售回款【输入】'!$E$4:$E$123,$E141,'B4-1销售回款【输入】'!$J$4:$J$123,$F141)</f>
        <v>0</v>
      </c>
      <c r="AP141" s="282">
        <f>SUMIFS('B4-1销售回款【输入】'!AS$4:AS$123,'B4-1销售回款【输入】'!$C$4:$C$123,$C141,'B4-1销售回款【输入】'!$D$4:$D$123,$D141,'B4-1销售回款【输入】'!$E$4:$E$123,$E141,'B4-1销售回款【输入】'!$J$4:$J$123,$F141)</f>
        <v>0</v>
      </c>
      <c r="AQ141" s="282">
        <f>SUMIFS('B4-1销售回款【输入】'!AT$4:AT$123,'B4-1销售回款【输入】'!$C$4:$C$123,$C141,'B4-1销售回款【输入】'!$D$4:$D$123,$D141,'B4-1销售回款【输入】'!$E$4:$E$123,$E141,'B4-1销售回款【输入】'!$J$4:$J$123,$F141)</f>
        <v>0</v>
      </c>
      <c r="AR141" s="282">
        <f>SUMIFS('B4-1销售回款【输入】'!AU$4:AU$123,'B4-1销售回款【输入】'!$C$4:$C$123,$C141,'B4-1销售回款【输入】'!$D$4:$D$123,$D141,'B4-1销售回款【输入】'!$E$4:$E$123,$E141,'B4-1销售回款【输入】'!$J$4:$J$123,$F141)</f>
        <v>0</v>
      </c>
      <c r="AS141" s="282">
        <f>SUMIFS('B4-1销售回款【输入】'!AV$4:AV$123,'B4-1销售回款【输入】'!$C$4:$C$123,$C141,'B4-1销售回款【输入】'!$D$4:$D$123,$D141,'B4-1销售回款【输入】'!$E$4:$E$123,$E141,'B4-1销售回款【输入】'!$J$4:$J$123,$F141)</f>
        <v>0</v>
      </c>
      <c r="AT141" s="282">
        <f>SUMIFS('B4-1销售回款【输入】'!AW$4:AW$123,'B4-1销售回款【输入】'!$C$4:$C$123,$C141,'B4-1销售回款【输入】'!$D$4:$D$123,$D141,'B4-1销售回款【输入】'!$E$4:$E$123,$E141,'B4-1销售回款【输入】'!$J$4:$J$123,$F141)</f>
        <v>0</v>
      </c>
      <c r="AU141" s="282">
        <f>SUMIFS('B4-1销售回款【输入】'!AX$4:AX$123,'B4-1销售回款【输入】'!$C$4:$C$123,$C141,'B4-1销售回款【输入】'!$D$4:$D$123,$D141,'B4-1销售回款【输入】'!$E$4:$E$123,$E141,'B4-1销售回款【输入】'!$J$4:$J$123,$F141)</f>
        <v>0</v>
      </c>
      <c r="AV141" s="282">
        <f>SUMIFS('B4-1销售回款【输入】'!AY$4:AY$123,'B4-1销售回款【输入】'!$C$4:$C$123,$C141,'B4-1销售回款【输入】'!$D$4:$D$123,$D141,'B4-1销售回款【输入】'!$E$4:$E$123,$E141,'B4-1销售回款【输入】'!$J$4:$J$123,$F141)</f>
        <v>0</v>
      </c>
      <c r="AW141" s="282">
        <f>SUMIFS('B4-1销售回款【输入】'!AZ$4:AZ$123,'B4-1销售回款【输入】'!$C$4:$C$123,$C141,'B4-1销售回款【输入】'!$D$4:$D$123,$D141,'B4-1销售回款【输入】'!$E$4:$E$123,$E141,'B4-1销售回款【输入】'!$J$4:$J$123,$F141)</f>
        <v>0</v>
      </c>
      <c r="AX141" s="282">
        <f>SUMIFS('B4-1销售回款【输入】'!BA$4:BA$123,'B4-1销售回款【输入】'!$C$4:$C$123,$C141,'B4-1销售回款【输入】'!$D$4:$D$123,$D141,'B4-1销售回款【输入】'!$E$4:$E$123,$E141,'B4-1销售回款【输入】'!$J$4:$J$123,$F141)</f>
        <v>0</v>
      </c>
      <c r="AY141" s="282">
        <f>SUMIFS('B4-1销售回款【输入】'!BB$4:BB$123,'B4-1销售回款【输入】'!$C$4:$C$123,$C141,'B4-1销售回款【输入】'!$D$4:$D$123,$D141,'B4-1销售回款【输入】'!$E$4:$E$123,$E141,'B4-1销售回款【输入】'!$J$4:$J$123,$F141)</f>
        <v>0</v>
      </c>
      <c r="AZ141" s="282">
        <f>SUMIFS('B4-1销售回款【输入】'!BC$4:BC$123,'B4-1销售回款【输入】'!$C$4:$C$123,$C141,'B4-1销售回款【输入】'!$D$4:$D$123,$D141,'B4-1销售回款【输入】'!$E$4:$E$123,$E141,'B4-1销售回款【输入】'!$J$4:$J$123,$F141)</f>
        <v>0</v>
      </c>
      <c r="BA141" s="282">
        <f>SUMIFS('B4-1销售回款【输入】'!BD$4:BD$123,'B4-1销售回款【输入】'!$C$4:$C$123,$C141,'B4-1销售回款【输入】'!$D$4:$D$123,$D141,'B4-1销售回款【输入】'!$E$4:$E$123,$E141,'B4-1销售回款【输入】'!$J$4:$J$123,$F141)</f>
        <v>0</v>
      </c>
      <c r="BB141" s="282">
        <f>SUMIFS('B4-1销售回款【输入】'!BE$4:BE$123,'B4-1销售回款【输入】'!$C$4:$C$123,$C141,'B4-1销售回款【输入】'!$D$4:$D$123,$D141,'B4-1销售回款【输入】'!$E$4:$E$123,$E141,'B4-1销售回款【输入】'!$J$4:$J$123,$F141)</f>
        <v>0</v>
      </c>
      <c r="BC141" s="282">
        <f>SUMIFS('B4-1销售回款【输入】'!BF$4:BF$123,'B4-1销售回款【输入】'!$C$4:$C$123,$C141,'B4-1销售回款【输入】'!$D$4:$D$123,$D141,'B4-1销售回款【输入】'!$E$4:$E$123,$E141,'B4-1销售回款【输入】'!$J$4:$J$123,$F141)</f>
        <v>0</v>
      </c>
      <c r="BD141" s="282">
        <f>SUMIFS('B4-1销售回款【输入】'!BG$4:BG$123,'B4-1销售回款【输入】'!$C$4:$C$123,$C141,'B4-1销售回款【输入】'!$D$4:$D$123,$D141,'B4-1销售回款【输入】'!$E$4:$E$123,$E141,'B4-1销售回款【输入】'!$J$4:$J$123,$F141)</f>
        <v>0</v>
      </c>
      <c r="BE141" s="282">
        <f>SUMIFS('B4-1销售回款【输入】'!BH$4:BH$123,'B4-1销售回款【输入】'!$C$4:$C$123,$C141,'B4-1销售回款【输入】'!$D$4:$D$123,$D141,'B4-1销售回款【输入】'!$E$4:$E$123,$E141,'B4-1销售回款【输入】'!$J$4:$J$123,$F141)</f>
        <v>0</v>
      </c>
      <c r="BF141" s="282">
        <f>SUMIFS('B4-1销售回款【输入】'!BI$4:BI$123,'B4-1销售回款【输入】'!$C$4:$C$123,$C141,'B4-1销售回款【输入】'!$D$4:$D$123,$D141,'B4-1销售回款【输入】'!$E$4:$E$123,$E141,'B4-1销售回款【输入】'!$J$4:$J$123,$F141)</f>
        <v>0</v>
      </c>
      <c r="BG141" s="282">
        <f>SUMIFS('B4-1销售回款【输入】'!BJ$4:BJ$123,'B4-1销售回款【输入】'!$C$4:$C$123,$C141,'B4-1销售回款【输入】'!$D$4:$D$123,$D141,'B4-1销售回款【输入】'!$E$4:$E$123,$E141,'B4-1销售回款【输入】'!$J$4:$J$123,$F141)</f>
        <v>0</v>
      </c>
      <c r="BH141" s="282">
        <f>SUMIFS('B4-1销售回款【输入】'!BK$4:BK$123,'B4-1销售回款【输入】'!$C$4:$C$123,$C141,'B4-1销售回款【输入】'!$D$4:$D$123,$D141,'B4-1销售回款【输入】'!$E$4:$E$123,$E141,'B4-1销售回款【输入】'!$J$4:$J$123,$F141)</f>
        <v>0</v>
      </c>
      <c r="BI141" s="282">
        <f>SUMIFS('B4-1销售回款【输入】'!BL$4:BL$123,'B4-1销售回款【输入】'!$C$4:$C$123,$C141,'B4-1销售回款【输入】'!$D$4:$D$123,$D141,'B4-1销售回款【输入】'!$E$4:$E$123,$E141,'B4-1销售回款【输入】'!$J$4:$J$123,$F141)</f>
        <v>0</v>
      </c>
      <c r="BJ141" s="282">
        <f>SUMIFS('B4-1销售回款【输入】'!BM$4:BM$123,'B4-1销售回款【输入】'!$C$4:$C$123,$C141,'B4-1销售回款【输入】'!$D$4:$D$123,$D141,'B4-1销售回款【输入】'!$E$4:$E$123,$E141,'B4-1销售回款【输入】'!$J$4:$J$123,$F141)</f>
        <v>0</v>
      </c>
      <c r="BK141" s="282">
        <f>SUMIFS('B4-1销售回款【输入】'!BN$4:BN$123,'B4-1销售回款【输入】'!$C$4:$C$123,$C141,'B4-1销售回款【输入】'!$D$4:$D$123,$D141,'B4-1销售回款【输入】'!$E$4:$E$123,$E141,'B4-1销售回款【输入】'!$J$4:$J$123,$F141)</f>
        <v>0</v>
      </c>
      <c r="BL141" s="282">
        <f>SUMIFS('B4-1销售回款【输入】'!BO$4:BO$123,'B4-1销售回款【输入】'!$C$4:$C$123,$C141,'B4-1销售回款【输入】'!$D$4:$D$123,$D141,'B4-1销售回款【输入】'!$E$4:$E$123,$E141,'B4-1销售回款【输入】'!$J$4:$J$123,$F141)</f>
        <v>0</v>
      </c>
      <c r="BM141" s="282">
        <f>SUMIFS('B4-1销售回款【输入】'!BP$4:BP$123,'B4-1销售回款【输入】'!$C$4:$C$123,$C141,'B4-1销售回款【输入】'!$D$4:$D$123,$D141,'B4-1销售回款【输入】'!$E$4:$E$123,$E141,'B4-1销售回款【输入】'!$J$4:$J$123,$F141)</f>
        <v>0</v>
      </c>
      <c r="BN141" s="282">
        <f>SUMIFS('B4-1销售回款【输入】'!BQ$4:BQ$123,'B4-1销售回款【输入】'!$C$4:$C$123,$C141,'B4-1销售回款【输入】'!$D$4:$D$123,$D141,'B4-1销售回款【输入】'!$E$4:$E$123,$E141,'B4-1销售回款【输入】'!$J$4:$J$123,$F141)</f>
        <v>0</v>
      </c>
      <c r="BO141" s="282">
        <f>SUMIFS('B4-1销售回款【输入】'!BR$4:BR$123,'B4-1销售回款【输入】'!$C$4:$C$123,$C141,'B4-1销售回款【输入】'!$D$4:$D$123,$D141,'B4-1销售回款【输入】'!$E$4:$E$123,$E141,'B4-1销售回款【输入】'!$J$4:$J$123,$F141)</f>
        <v>0</v>
      </c>
      <c r="BP141" s="282">
        <f>SUMIFS('B4-1销售回款【输入】'!BS$4:BS$123,'B4-1销售回款【输入】'!$C$4:$C$123,$C141,'B4-1销售回款【输入】'!$D$4:$D$123,$D141,'B4-1销售回款【输入】'!$E$4:$E$123,$E141,'B4-1销售回款【输入】'!$J$4:$J$123,$F141)</f>
        <v>0</v>
      </c>
      <c r="BQ141" s="282">
        <f>SUMIFS('B4-1销售回款【输入】'!BT$4:BT$123,'B4-1销售回款【输入】'!$C$4:$C$123,$C141,'B4-1销售回款【输入】'!$D$4:$D$123,$D141,'B4-1销售回款【输入】'!$E$4:$E$123,$E141,'B4-1销售回款【输入】'!$J$4:$J$123,$F141)</f>
        <v>0</v>
      </c>
      <c r="BR141" s="282">
        <f>SUMIFS('B4-1销售回款【输入】'!BU$4:BU$123,'B4-1销售回款【输入】'!$C$4:$C$123,$C141,'B4-1销售回款【输入】'!$D$4:$D$123,$D141,'B4-1销售回款【输入】'!$E$4:$E$123,$E141,'B4-1销售回款【输入】'!$J$4:$J$123,$F141)</f>
        <v>0</v>
      </c>
      <c r="BS141" s="282">
        <f>SUMIFS('B4-1销售回款【输入】'!BV$4:BV$123,'B4-1销售回款【输入】'!$C$4:$C$123,$C141,'B4-1销售回款【输入】'!$D$4:$D$123,$D141,'B4-1销售回款【输入】'!$E$4:$E$123,$E141,'B4-1销售回款【输入】'!$J$4:$J$123,$F141)</f>
        <v>0</v>
      </c>
      <c r="BT141" s="282">
        <f>SUMIFS('B4-1销售回款【输入】'!BW$4:BW$123,'B4-1销售回款【输入】'!$C$4:$C$123,$C141,'B4-1销售回款【输入】'!$D$4:$D$123,$D141,'B4-1销售回款【输入】'!$E$4:$E$123,$E141,'B4-1销售回款【输入】'!$J$4:$J$123,$F141)</f>
        <v>0</v>
      </c>
      <c r="BU141" s="282">
        <f>SUMIFS('B4-1销售回款【输入】'!BX$4:BX$123,'B4-1销售回款【输入】'!$C$4:$C$123,$C141,'B4-1销售回款【输入】'!$D$4:$D$123,$D141,'B4-1销售回款【输入】'!$E$4:$E$123,$E141,'B4-1销售回款【输入】'!$J$4:$J$123,$F141)</f>
        <v>0</v>
      </c>
      <c r="BV141" s="282">
        <f>SUMIFS('B4-1销售回款【输入】'!BY$4:BY$123,'B4-1销售回款【输入】'!$C$4:$C$123,$C141,'B4-1销售回款【输入】'!$D$4:$D$123,$D141,'B4-1销售回款【输入】'!$E$4:$E$123,$E141,'B4-1销售回款【输入】'!$J$4:$J$123,$F141)</f>
        <v>0</v>
      </c>
      <c r="BW141" s="282">
        <f>SUMIFS('B4-1销售回款【输入】'!BZ$4:BZ$123,'B4-1销售回款【输入】'!$C$4:$C$123,$C141,'B4-1销售回款【输入】'!$D$4:$D$123,$D141,'B4-1销售回款【输入】'!$E$4:$E$123,$E141,'B4-1销售回款【输入】'!$J$4:$J$123,$F141)</f>
        <v>0</v>
      </c>
      <c r="BX141" s="282">
        <f>SUMIFS('B4-1销售回款【输入】'!CA$4:CA$123,'B4-1销售回款【输入】'!$C$4:$C$123,$C141,'B4-1销售回款【输入】'!$D$4:$D$123,$D141,'B4-1销售回款【输入】'!$E$4:$E$123,$E141,'B4-1销售回款【输入】'!$J$4:$J$123,$F141)</f>
        <v>0</v>
      </c>
      <c r="BY141" s="282">
        <f>SUMIFS('B4-1销售回款【输入】'!CB$4:CB$123,'B4-1销售回款【输入】'!$C$4:$C$123,$C141,'B4-1销售回款【输入】'!$D$4:$D$123,$D141,'B4-1销售回款【输入】'!$E$4:$E$123,$E141,'B4-1销售回款【输入】'!$J$4:$J$123,$F141)</f>
        <v>0</v>
      </c>
      <c r="BZ141" s="282">
        <f>SUMIFS('B4-1销售回款【输入】'!CC$4:CC$123,'B4-1销售回款【输入】'!$C$4:$C$123,$C141,'B4-1销售回款【输入】'!$D$4:$D$123,$D141,'B4-1销售回款【输入】'!$E$4:$E$123,$E141,'B4-1销售回款【输入】'!$J$4:$J$123,$F141)</f>
        <v>0</v>
      </c>
      <c r="CA141" s="282">
        <f>SUMIFS('B4-1销售回款【输入】'!CD$4:CD$123,'B4-1销售回款【输入】'!$C$4:$C$123,$C141,'B4-1销售回款【输入】'!$D$4:$D$123,$D141,'B4-1销售回款【输入】'!$E$4:$E$123,$E141,'B4-1销售回款【输入】'!$J$4:$J$123,$F141)</f>
        <v>0</v>
      </c>
      <c r="CB141" s="282">
        <f>SUMIFS('B4-1销售回款【输入】'!CE$4:CE$123,'B4-1销售回款【输入】'!$C$4:$C$123,$C141,'B4-1销售回款【输入】'!$D$4:$D$123,$D141,'B4-1销售回款【输入】'!$E$4:$E$123,$E141,'B4-1销售回款【输入】'!$J$4:$J$123,$F141)</f>
        <v>0</v>
      </c>
      <c r="CC141" s="282">
        <f>SUMIFS('B4-1销售回款【输入】'!CF$4:CF$123,'B4-1销售回款【输入】'!$C$4:$C$123,$C141,'B4-1销售回款【输入】'!$D$4:$D$123,$D141,'B4-1销售回款【输入】'!$E$4:$E$123,$E141,'B4-1销售回款【输入】'!$J$4:$J$123,$F141)</f>
        <v>0</v>
      </c>
      <c r="CD141" s="282">
        <f>SUMIFS('B4-1销售回款【输入】'!CG$4:CG$123,'B4-1销售回款【输入】'!$C$4:$C$123,$C141,'B4-1销售回款【输入】'!$D$4:$D$123,$D141,'B4-1销售回款【输入】'!$E$4:$E$123,$E141,'B4-1销售回款【输入】'!$J$4:$J$123,$F141)</f>
        <v>0</v>
      </c>
      <c r="CE141" s="282">
        <f>SUMIFS('B4-1销售回款【输入】'!CH$4:CH$123,'B4-1销售回款【输入】'!$C$4:$C$123,$C141,'B4-1销售回款【输入】'!$D$4:$D$123,$D141,'B4-1销售回款【输入】'!$E$4:$E$123,$E141,'B4-1销售回款【输入】'!$J$4:$J$123,$F141)</f>
        <v>0</v>
      </c>
      <c r="CF141" s="282">
        <f>SUMIFS('B4-1销售回款【输入】'!CI$4:CI$123,'B4-1销售回款【输入】'!$C$4:$C$123,$C141,'B4-1销售回款【输入】'!$D$4:$D$123,$D141,'B4-1销售回款【输入】'!$E$4:$E$123,$E141,'B4-1销售回款【输入】'!$J$4:$J$123,$F141)</f>
        <v>0</v>
      </c>
      <c r="CG141" s="282">
        <f>SUMIFS('B4-1销售回款【输入】'!CJ$4:CJ$123,'B4-1销售回款【输入】'!$C$4:$C$123,$C141,'B4-1销售回款【输入】'!$D$4:$D$123,$D141,'B4-1销售回款【输入】'!$E$4:$E$123,$E141,'B4-1销售回款【输入】'!$J$4:$J$123,$F141)</f>
        <v>0</v>
      </c>
      <c r="CH141" s="282">
        <f>SUMIFS('B4-1销售回款【输入】'!CK$4:CK$123,'B4-1销售回款【输入】'!$C$4:$C$123,$C141,'B4-1销售回款【输入】'!$D$4:$D$123,$D141,'B4-1销售回款【输入】'!$E$4:$E$123,$E141,'B4-1销售回款【输入】'!$J$4:$J$123,$F141)</f>
        <v>0</v>
      </c>
      <c r="CI141" s="282">
        <f>SUMIFS('B4-1销售回款【输入】'!CL$4:CL$123,'B4-1销售回款【输入】'!$C$4:$C$123,$C141,'B4-1销售回款【输入】'!$D$4:$D$123,$D141,'B4-1销售回款【输入】'!$E$4:$E$123,$E141,'B4-1销售回款【输入】'!$J$4:$J$123,$F141)</f>
        <v>0</v>
      </c>
      <c r="CJ141" s="282">
        <f>SUMIFS('B4-1销售回款【输入】'!CM$4:CM$123,'B4-1销售回款【输入】'!$C$4:$C$123,$C141,'B4-1销售回款【输入】'!$D$4:$D$123,$D141,'B4-1销售回款【输入】'!$E$4:$E$123,$E141,'B4-1销售回款【输入】'!$J$4:$J$123,$F141)</f>
        <v>0</v>
      </c>
      <c r="CK141" s="282">
        <f>SUMIFS('B4-1销售回款【输入】'!CN$4:CN$123,'B4-1销售回款【输入】'!$C$4:$C$123,$C141,'B4-1销售回款【输入】'!$D$4:$D$123,$D141,'B4-1销售回款【输入】'!$E$4:$E$123,$E141,'B4-1销售回款【输入】'!$J$4:$J$123,$F141)</f>
        <v>0</v>
      </c>
      <c r="CL141" s="282">
        <f>SUMIFS('B4-1销售回款【输入】'!CO$4:CO$123,'B4-1销售回款【输入】'!$C$4:$C$123,$C141,'B4-1销售回款【输入】'!$D$4:$D$123,$D141,'B4-1销售回款【输入】'!$E$4:$E$123,$E141,'B4-1销售回款【输入】'!$J$4:$J$123,$F141)</f>
        <v>0</v>
      </c>
      <c r="CM141" s="282">
        <f>SUMIFS('B4-1销售回款【输入】'!CP$4:CP$123,'B4-1销售回款【输入】'!$C$4:$C$123,$C141,'B4-1销售回款【输入】'!$D$4:$D$123,$D141,'B4-1销售回款【输入】'!$E$4:$E$123,$E141,'B4-1销售回款【输入】'!$J$4:$J$123,$F141)</f>
        <v>0</v>
      </c>
      <c r="CN141" s="282">
        <f>SUMIFS('B4-1销售回款【输入】'!CQ$4:CQ$123,'B4-1销售回款【输入】'!$C$4:$C$123,$C141,'B4-1销售回款【输入】'!$D$4:$D$123,$D141,'B4-1销售回款【输入】'!$E$4:$E$123,$E141,'B4-1销售回款【输入】'!$J$4:$J$123,$F141)</f>
        <v>0</v>
      </c>
      <c r="CO141" s="282">
        <f>SUMIFS('B4-1销售回款【输入】'!CR$4:CR$123,'B4-1销售回款【输入】'!$C$4:$C$123,$C141,'B4-1销售回款【输入】'!$D$4:$D$123,$D141,'B4-1销售回款【输入】'!$E$4:$E$123,$E141,'B4-1销售回款【输入】'!$J$4:$J$123,$F141)</f>
        <v>0</v>
      </c>
      <c r="CP141" s="282">
        <f>SUMIFS('B4-1销售回款【输入】'!CS$4:CS$123,'B4-1销售回款【输入】'!$C$4:$C$123,$C141,'B4-1销售回款【输入】'!$D$4:$D$123,$D141,'B4-1销售回款【输入】'!$E$4:$E$123,$E141,'B4-1销售回款【输入】'!$J$4:$J$123,$F141)</f>
        <v>0</v>
      </c>
      <c r="CQ141" s="282">
        <f>SUMIFS('B4-1销售回款【输入】'!CT$4:CT$123,'B4-1销售回款【输入】'!$C$4:$C$123,$C141,'B4-1销售回款【输入】'!$D$4:$D$123,$D141,'B4-1销售回款【输入】'!$E$4:$E$123,$E141,'B4-1销售回款【输入】'!$J$4:$J$123,$F141)</f>
        <v>0</v>
      </c>
      <c r="CR141" s="282">
        <f>SUMIFS('B4-1销售回款【输入】'!CU$4:CU$123,'B4-1销售回款【输入】'!$C$4:$C$123,$C141,'B4-1销售回款【输入】'!$D$4:$D$123,$D141,'B4-1销售回款【输入】'!$E$4:$E$123,$E141,'B4-1销售回款【输入】'!$J$4:$J$123,$F141)</f>
        <v>0</v>
      </c>
      <c r="CS141" s="282">
        <f>SUMIFS('B4-1销售回款【输入】'!CV$4:CV$123,'B4-1销售回款【输入】'!$C$4:$C$123,$C141,'B4-1销售回款【输入】'!$D$4:$D$123,$D141,'B4-1销售回款【输入】'!$E$4:$E$123,$E141,'B4-1销售回款【输入】'!$J$4:$J$123,$F141)</f>
        <v>0</v>
      </c>
      <c r="CT141" s="282">
        <f>SUMIFS('B4-1销售回款【输入】'!CW$4:CW$123,'B4-1销售回款【输入】'!$C$4:$C$123,$C141,'B4-1销售回款【输入】'!$D$4:$D$123,$D141,'B4-1销售回款【输入】'!$E$4:$E$123,$E141,'B4-1销售回款【输入】'!$J$4:$J$123,$F141)</f>
        <v>0</v>
      </c>
      <c r="CU141" s="282">
        <f>SUMIFS('B4-1销售回款【输入】'!CX$4:CX$123,'B4-1销售回款【输入】'!$C$4:$C$123,$C141,'B4-1销售回款【输入】'!$D$4:$D$123,$D141,'B4-1销售回款【输入】'!$E$4:$E$123,$E141,'B4-1销售回款【输入】'!$J$4:$J$123,$F141)</f>
        <v>0</v>
      </c>
      <c r="CV141" s="282">
        <f>SUMIFS('B4-1销售回款【输入】'!CY$4:CY$123,'B4-1销售回款【输入】'!$C$4:$C$123,$C141,'B4-1销售回款【输入】'!$D$4:$D$123,$D141,'B4-1销售回款【输入】'!$E$4:$E$123,$E141,'B4-1销售回款【输入】'!$J$4:$J$123,$F141)</f>
        <v>0</v>
      </c>
      <c r="CW141" s="282">
        <f>SUMIFS('B4-1销售回款【输入】'!CZ$4:CZ$123,'B4-1销售回款【输入】'!$C$4:$C$123,$C141,'B4-1销售回款【输入】'!$D$4:$D$123,$D141,'B4-1销售回款【输入】'!$E$4:$E$123,$E141,'B4-1销售回款【输入】'!$J$4:$J$123,$F141)</f>
        <v>0</v>
      </c>
      <c r="CX141" s="282">
        <f>SUMIFS('B4-1销售回款【输入】'!DA$4:DA$123,'B4-1销售回款【输入】'!$C$4:$C$123,$C141,'B4-1销售回款【输入】'!$D$4:$D$123,$D141,'B4-1销售回款【输入】'!$E$4:$E$123,$E141,'B4-1销售回款【输入】'!$J$4:$J$123,$F141)</f>
        <v>0</v>
      </c>
      <c r="CY141" s="282">
        <f>SUMIFS('B4-1销售回款【输入】'!DB$4:DB$123,'B4-1销售回款【输入】'!$C$4:$C$123,$C141,'B4-1销售回款【输入】'!$D$4:$D$123,$D141,'B4-1销售回款【输入】'!$E$4:$E$123,$E141,'B4-1销售回款【输入】'!$J$4:$J$123,$F141)</f>
        <v>0</v>
      </c>
      <c r="CZ141" s="282">
        <f>SUMIFS('B4-1销售回款【输入】'!DC$4:DC$123,'B4-1销售回款【输入】'!$C$4:$C$123,$C141,'B4-1销售回款【输入】'!$D$4:$D$123,$D141,'B4-1销售回款【输入】'!$E$4:$E$123,$E141,'B4-1销售回款【输入】'!$J$4:$J$123,$F141)</f>
        <v>0</v>
      </c>
      <c r="DA141" s="282">
        <f>SUMIFS('B4-1销售回款【输入】'!DD$4:DD$123,'B4-1销售回款【输入】'!$C$4:$C$123,$C141,'B4-1销售回款【输入】'!$D$4:$D$123,$D141,'B4-1销售回款【输入】'!$E$4:$E$123,$E141,'B4-1销售回款【输入】'!$J$4:$J$123,$F141)</f>
        <v>0</v>
      </c>
      <c r="DB141" s="282">
        <f>SUMIFS('B4-1销售回款【输入】'!DE$4:DE$123,'B4-1销售回款【输入】'!$C$4:$C$123,$C141,'B4-1销售回款【输入】'!$D$4:$D$123,$D141,'B4-1销售回款【输入】'!$E$4:$E$123,$E141,'B4-1销售回款【输入】'!$J$4:$J$123,$F141)</f>
        <v>0</v>
      </c>
      <c r="DC141" s="282">
        <f>SUMIFS('B4-1销售回款【输入】'!DF$4:DF$123,'B4-1销售回款【输入】'!$C$4:$C$123,$C141,'B4-1销售回款【输入】'!$D$4:$D$123,$D141,'B4-1销售回款【输入】'!$E$4:$E$123,$E141,'B4-1销售回款【输入】'!$J$4:$J$123,$F141)</f>
        <v>0</v>
      </c>
      <c r="DD141" s="282">
        <f>SUMIFS('B4-1销售回款【输入】'!DG$4:DG$123,'B4-1销售回款【输入】'!$C$4:$C$123,$C141,'B4-1销售回款【输入】'!$D$4:$D$123,$D141,'B4-1销售回款【输入】'!$E$4:$E$123,$E141,'B4-1销售回款【输入】'!$J$4:$J$123,$F141)</f>
        <v>0</v>
      </c>
      <c r="DE141" s="282">
        <f>SUMIFS('B4-1销售回款【输入】'!DH$4:DH$123,'B4-1销售回款【输入】'!$C$4:$C$123,$C141,'B4-1销售回款【输入】'!$D$4:$D$123,$D141,'B4-1销售回款【输入】'!$E$4:$E$123,$E141,'B4-1销售回款【输入】'!$J$4:$J$123,$F141)</f>
        <v>0</v>
      </c>
      <c r="DF141" s="282">
        <f>SUMIFS('B4-1销售回款【输入】'!DI$4:DI$123,'B4-1销售回款【输入】'!$C$4:$C$123,$C141,'B4-1销售回款【输入】'!$D$4:$D$123,$D141,'B4-1销售回款【输入】'!$E$4:$E$123,$E141,'B4-1销售回款【输入】'!$J$4:$J$123,$F141)</f>
        <v>0</v>
      </c>
      <c r="DG141" s="282">
        <f>SUMIFS('B4-1销售回款【输入】'!DJ$4:DJ$123,'B4-1销售回款【输入】'!$C$4:$C$123,$C141,'B4-1销售回款【输入】'!$D$4:$D$123,$D141,'B4-1销售回款【输入】'!$E$4:$E$123,$E141,'B4-1销售回款【输入】'!$J$4:$J$123,$F141)</f>
        <v>0</v>
      </c>
      <c r="DH141" s="282">
        <f>SUMIFS('B4-1销售回款【输入】'!DK$4:DK$123,'B4-1销售回款【输入】'!$C$4:$C$123,$C141,'B4-1销售回款【输入】'!$D$4:$D$123,$D141,'B4-1销售回款【输入】'!$E$4:$E$123,$E141,'B4-1销售回款【输入】'!$J$4:$J$123,$F141)</f>
        <v>0</v>
      </c>
      <c r="DI141" s="282">
        <f>SUMIFS('B4-1销售回款【输入】'!DL$4:DL$123,'B4-1销售回款【输入】'!$C$4:$C$123,$C141,'B4-1销售回款【输入】'!$D$4:$D$123,$D141,'B4-1销售回款【输入】'!$E$4:$E$123,$E141,'B4-1销售回款【输入】'!$J$4:$J$123,$F141)</f>
        <v>0</v>
      </c>
      <c r="DJ141" s="282">
        <f>SUMIFS('B4-1销售回款【输入】'!DM$4:DM$123,'B4-1销售回款【输入】'!$C$4:$C$123,$C141,'B4-1销售回款【输入】'!$D$4:$D$123,$D141,'B4-1销售回款【输入】'!$E$4:$E$123,$E141,'B4-1销售回款【输入】'!$J$4:$J$123,$F141)</f>
        <v>0</v>
      </c>
      <c r="DK141" s="282">
        <f>SUMIFS('B4-1销售回款【输入】'!DN$4:DN$123,'B4-1销售回款【输入】'!$C$4:$C$123,$C141,'B4-1销售回款【输入】'!$D$4:$D$123,$D141,'B4-1销售回款【输入】'!$E$4:$E$123,$E141,'B4-1销售回款【输入】'!$J$4:$J$123,$F141)</f>
        <v>0</v>
      </c>
      <c r="DL141" s="282">
        <f>SUMIFS('B4-1销售回款【输入】'!DO$4:DO$123,'B4-1销售回款【输入】'!$C$4:$C$123,$C141,'B4-1销售回款【输入】'!$D$4:$D$123,$D141,'B4-1销售回款【输入】'!$E$4:$E$123,$E141,'B4-1销售回款【输入】'!$J$4:$J$123,$F141)</f>
        <v>0</v>
      </c>
      <c r="DM141" s="282">
        <f>SUMIFS('B4-1销售回款【输入】'!DP$4:DP$123,'B4-1销售回款【输入】'!$C$4:$C$123,$C141,'B4-1销售回款【输入】'!$D$4:$D$123,$D141,'B4-1销售回款【输入】'!$E$4:$E$123,$E141,'B4-1销售回款【输入】'!$J$4:$J$123,$F141)</f>
        <v>0</v>
      </c>
      <c r="DN141" s="282">
        <f>SUMIFS('B4-1销售回款【输入】'!DQ$4:DQ$123,'B4-1销售回款【输入】'!$C$4:$C$123,$C141,'B4-1销售回款【输入】'!$D$4:$D$123,$D141,'B4-1销售回款【输入】'!$E$4:$E$123,$E141,'B4-1销售回款【输入】'!$J$4:$J$123,$F141)</f>
        <v>0</v>
      </c>
      <c r="DO141" s="282">
        <f>SUMIFS('B4-1销售回款【输入】'!DR$4:DR$123,'B4-1销售回款【输入】'!$C$4:$C$123,$C141,'B4-1销售回款【输入】'!$D$4:$D$123,$D141,'B4-1销售回款【输入】'!$E$4:$E$123,$E141,'B4-1销售回款【输入】'!$J$4:$J$123,$F141)</f>
        <v>0</v>
      </c>
      <c r="DP141" s="282">
        <f>SUMIFS('B4-1销售回款【输入】'!DS$4:DS$123,'B4-1销售回款【输入】'!$C$4:$C$123,$C141,'B4-1销售回款【输入】'!$D$4:$D$123,$D141,'B4-1销售回款【输入】'!$E$4:$E$123,$E141,'B4-1销售回款【输入】'!$J$4:$J$123,$F141)</f>
        <v>0</v>
      </c>
      <c r="DQ141" s="282">
        <f>SUMIFS('B4-1销售回款【输入】'!DT$4:DT$123,'B4-1销售回款【输入】'!$C$4:$C$123,$C141,'B4-1销售回款【输入】'!$D$4:$D$123,$D141,'B4-1销售回款【输入】'!$E$4:$E$123,$E141,'B4-1销售回款【输入】'!$J$4:$J$123,$F141)</f>
        <v>0</v>
      </c>
      <c r="DR141" s="282">
        <f>SUMIFS('B4-1销售回款【输入】'!DU$4:DU$123,'B4-1销售回款【输入】'!$C$4:$C$123,$C141,'B4-1销售回款【输入】'!$D$4:$D$123,$D141,'B4-1销售回款【输入】'!$E$4:$E$123,$E141,'B4-1销售回款【输入】'!$J$4:$J$123,$F141)</f>
        <v>0</v>
      </c>
      <c r="DS141" s="282">
        <f>SUMIFS('B4-1销售回款【输入】'!DV$4:DV$123,'B4-1销售回款【输入】'!$C$4:$C$123,$C141,'B4-1销售回款【输入】'!$D$4:$D$123,$D141,'B4-1销售回款【输入】'!$E$4:$E$123,$E141,'B4-1销售回款【输入】'!$J$4:$J$123,$F141)</f>
        <v>0</v>
      </c>
      <c r="DT141" s="282">
        <f>SUMIFS('B4-1销售回款【输入】'!DW$4:DW$123,'B4-1销售回款【输入】'!$C$4:$C$123,$C141,'B4-1销售回款【输入】'!$D$4:$D$123,$D141,'B4-1销售回款【输入】'!$E$4:$E$123,$E141,'B4-1销售回款【输入】'!$J$4:$J$123,$F141)</f>
        <v>0</v>
      </c>
      <c r="DU141" s="282">
        <f>SUMIFS('B4-1销售回款【输入】'!DX$4:DX$123,'B4-1销售回款【输入】'!$C$4:$C$123,$C141,'B4-1销售回款【输入】'!$D$4:$D$123,$D141,'B4-1销售回款【输入】'!$E$4:$E$123,$E141,'B4-1销售回款【输入】'!$J$4:$J$123,$F141)</f>
        <v>0</v>
      </c>
      <c r="DV141" s="282">
        <f>SUMIFS('B4-1销售回款【输入】'!DY$4:DY$123,'B4-1销售回款【输入】'!$C$4:$C$123,$C141,'B4-1销售回款【输入】'!$D$4:$D$123,$D141,'B4-1销售回款【输入】'!$E$4:$E$123,$E141,'B4-1销售回款【输入】'!$J$4:$J$123,$F141)</f>
        <v>0</v>
      </c>
      <c r="DW141" s="282">
        <f>SUMIFS('B4-1销售回款【输入】'!DZ$4:DZ$123,'B4-1销售回款【输入】'!$C$4:$C$123,$C141,'B4-1销售回款【输入】'!$D$4:$D$123,$D141,'B4-1销售回款【输入】'!$E$4:$E$123,$E141,'B4-1销售回款【输入】'!$J$4:$J$123,$F141)</f>
        <v>0</v>
      </c>
      <c r="DX141" s="282">
        <f>SUMIFS('B4-1销售回款【输入】'!EA$4:EA$123,'B4-1销售回款【输入】'!$C$4:$C$123,$C141,'B4-1销售回款【输入】'!$D$4:$D$123,$D141,'B4-1销售回款【输入】'!$E$4:$E$123,$E141,'B4-1销售回款【输入】'!$J$4:$J$123,$F141)</f>
        <v>0</v>
      </c>
      <c r="DY141" s="282">
        <f>SUMIFS('B4-1销售回款【输入】'!EB$4:EB$123,'B4-1销售回款【输入】'!$C$4:$C$123,$C141,'B4-1销售回款【输入】'!$D$4:$D$123,$D141,'B4-1销售回款【输入】'!$E$4:$E$123,$E141,'B4-1销售回款【输入】'!$J$4:$J$123,$F141)</f>
        <v>0</v>
      </c>
      <c r="DZ141" s="282">
        <f>SUMIFS('B4-1销售回款【输入】'!EC$4:EC$123,'B4-1销售回款【输入】'!$C$4:$C$123,$C141,'B4-1销售回款【输入】'!$D$4:$D$123,$D141,'B4-1销售回款【输入】'!$E$4:$E$123,$E141,'B4-1销售回款【输入】'!$J$4:$J$123,$F141)</f>
        <v>0</v>
      </c>
      <c r="EA141" s="282">
        <f>SUMIFS('B4-1销售回款【输入】'!ED$4:ED$123,'B4-1销售回款【输入】'!$C$4:$C$123,$C141,'B4-1销售回款【输入】'!$D$4:$D$123,$D141,'B4-1销售回款【输入】'!$E$4:$E$123,$E141,'B4-1销售回款【输入】'!$J$4:$J$123,$F141)</f>
        <v>0</v>
      </c>
      <c r="EB141" s="282">
        <f>SUMIFS('B4-1销售回款【输入】'!EE$4:EE$123,'B4-1销售回款【输入】'!$C$4:$C$123,$C141,'B4-1销售回款【输入】'!$D$4:$D$123,$D141,'B4-1销售回款【输入】'!$E$4:$E$123,$E141,'B4-1销售回款【输入】'!$J$4:$J$123,$F141)</f>
        <v>0</v>
      </c>
      <c r="EC141" s="282">
        <f>SUMIFS('B4-1销售回款【输入】'!EF$4:EF$123,'B4-1销售回款【输入】'!$C$4:$C$123,$C141,'B4-1销售回款【输入】'!$D$4:$D$123,$D141,'B4-1销售回款【输入】'!$E$4:$E$123,$E141,'B4-1销售回款【输入】'!$J$4:$J$123,$F141)</f>
        <v>0</v>
      </c>
      <c r="ED141" s="284">
        <f>SUMIFS('B4-1销售回款【输入】'!EG$4:EG$123,'B4-1销售回款【输入】'!$C$4:$C$123,$C141,'B4-1销售回款【输入】'!$D$4:$D$123,$D141,'B4-1销售回款【输入】'!$E$4:$E$123,$E141,'B4-1销售回款【输入】'!$J$4:$J$123,$F141)</f>
        <v>0</v>
      </c>
    </row>
    <row r="142" spans="2:134" ht="16.05" customHeight="1" x14ac:dyDescent="0.25">
      <c r="B142" s="1043" t="str">
        <f>B141</f>
        <v/>
      </c>
      <c r="C142" s="159" t="str">
        <f t="shared" si="2351"/>
        <v/>
      </c>
      <c r="D142" s="159" t="str">
        <f t="shared" si="2224"/>
        <v/>
      </c>
      <c r="E142" s="159" t="str">
        <f t="shared" si="2224"/>
        <v/>
      </c>
      <c r="F142" s="149" t="s">
        <v>350</v>
      </c>
      <c r="G142" s="171" t="s">
        <v>355</v>
      </c>
      <c r="H142" s="992"/>
      <c r="I142" s="282"/>
      <c r="J142" s="986" t="s">
        <v>391</v>
      </c>
      <c r="K142" s="461"/>
      <c r="L142" s="297">
        <f>IFERROR(SUM($L139:L139)/$J139,0)</f>
        <v>0</v>
      </c>
      <c r="M142" s="291">
        <f>IFERROR(SUM($L139:M139)/$J139,0)</f>
        <v>0</v>
      </c>
      <c r="N142" s="291">
        <f>IFERROR(SUM($L139:N139)/$J139,0)</f>
        <v>0</v>
      </c>
      <c r="O142" s="291">
        <f>IFERROR(SUM($L139:O139)/$J139,0)</f>
        <v>0</v>
      </c>
      <c r="P142" s="291">
        <f>IFERROR(SUM($L139:P139)/$J139,0)</f>
        <v>0</v>
      </c>
      <c r="Q142" s="291">
        <f>IFERROR(SUM($L139:Q139)/$J139,0)</f>
        <v>0</v>
      </c>
      <c r="R142" s="291">
        <f>IFERROR(SUM($L139:R139)/$J139,0)</f>
        <v>0</v>
      </c>
      <c r="S142" s="291">
        <f>IFERROR(SUM($L139:S139)/$J139,0)</f>
        <v>0</v>
      </c>
      <c r="T142" s="291">
        <f>IFERROR(SUM($L139:T139)/$J139,0)</f>
        <v>0</v>
      </c>
      <c r="U142" s="292">
        <f>IFERROR(SUM($L139:U139)/$J139,0)</f>
        <v>0</v>
      </c>
      <c r="V142" s="290">
        <f>IFERROR(SUM($V139:V139)/$J139,0)</f>
        <v>0</v>
      </c>
      <c r="W142" s="291">
        <f>IFERROR(SUM($V139:W139)/$J139,0)</f>
        <v>0</v>
      </c>
      <c r="X142" s="291">
        <f>IFERROR(SUM($V139:X139)/$J139,0)</f>
        <v>0</v>
      </c>
      <c r="Y142" s="291">
        <f>IFERROR(SUM($V139:Y139)/$J139,0)</f>
        <v>0</v>
      </c>
      <c r="Z142" s="291">
        <f>IFERROR(SUM($V139:Z139)/$J139,0)</f>
        <v>0</v>
      </c>
      <c r="AA142" s="291">
        <f>IFERROR(SUM($V139:AA139)/$J139,0)</f>
        <v>0</v>
      </c>
      <c r="AB142" s="291">
        <f>IFERROR(SUM($V139:AB139)/$J139,0)</f>
        <v>0</v>
      </c>
      <c r="AC142" s="291">
        <f>IFERROR(SUM($V139:AC139)/$J139,0)</f>
        <v>0</v>
      </c>
      <c r="AD142" s="291">
        <f>IFERROR(SUM($V139:AD139)/$J139,0)</f>
        <v>0</v>
      </c>
      <c r="AE142" s="291">
        <f>IFERROR(SUM($V139:AE139)/$J139,0)</f>
        <v>0</v>
      </c>
      <c r="AF142" s="291">
        <f>IFERROR(SUM($V139:AF139)/$J139,0)</f>
        <v>0</v>
      </c>
      <c r="AG142" s="291">
        <f>IFERROR(SUM($V139:AG139)/$J139,0)</f>
        <v>0</v>
      </c>
      <c r="AH142" s="291">
        <f>IFERROR(SUM($V139:AH139)/$J139,0)</f>
        <v>0</v>
      </c>
      <c r="AI142" s="291">
        <f>IFERROR(SUM($V139:AI139)/$J139,0)</f>
        <v>0</v>
      </c>
      <c r="AJ142" s="291">
        <f>IFERROR(SUM($V139:AJ139)/$J139,0)</f>
        <v>0</v>
      </c>
      <c r="AK142" s="291">
        <f>IFERROR(SUM($V139:AK139)/$J139,0)</f>
        <v>0</v>
      </c>
      <c r="AL142" s="291">
        <f>IFERROR(SUM($V139:AL139)/$J139,0)</f>
        <v>0</v>
      </c>
      <c r="AM142" s="291">
        <f>IFERROR(SUM($V139:AM139)/$J139,0)</f>
        <v>0</v>
      </c>
      <c r="AN142" s="291">
        <f>IFERROR(SUM($V139:AN139)/$J139,0)</f>
        <v>0</v>
      </c>
      <c r="AO142" s="291">
        <f>IFERROR(SUM($V139:AO139)/$J139,0)</f>
        <v>0</v>
      </c>
      <c r="AP142" s="291">
        <f>IFERROR(SUM($V139:AP139)/$J139,0)</f>
        <v>0</v>
      </c>
      <c r="AQ142" s="291">
        <f>IFERROR(SUM($V139:AQ139)/$J139,0)</f>
        <v>0</v>
      </c>
      <c r="AR142" s="291">
        <f>IFERROR(SUM($V139:AR139)/$J139,0)</f>
        <v>0</v>
      </c>
      <c r="AS142" s="291">
        <f>IFERROR(SUM($V139:AS139)/$J139,0)</f>
        <v>0</v>
      </c>
      <c r="AT142" s="291">
        <f>IFERROR(SUM($V139:AT139)/$J139,0)</f>
        <v>0</v>
      </c>
      <c r="AU142" s="291">
        <f>IFERROR(SUM($V139:AU139)/$J139,0)</f>
        <v>0</v>
      </c>
      <c r="AV142" s="291">
        <f>IFERROR(SUM($V139:AV139)/$J139,0)</f>
        <v>0</v>
      </c>
      <c r="AW142" s="291">
        <f>IFERROR(SUM($V139:AW139)/$J139,0)</f>
        <v>0</v>
      </c>
      <c r="AX142" s="291">
        <f>IFERROR(SUM($V139:AX139)/$J139,0)</f>
        <v>0</v>
      </c>
      <c r="AY142" s="291">
        <f>IFERROR(SUM($V139:AY139)/$J139,0)</f>
        <v>0</v>
      </c>
      <c r="AZ142" s="291">
        <f>IFERROR(SUM($V139:AZ139)/$J139,0)</f>
        <v>0</v>
      </c>
      <c r="BA142" s="291">
        <f>IFERROR(SUM($V139:BA139)/$J139,0)</f>
        <v>0</v>
      </c>
      <c r="BB142" s="291">
        <f>IFERROR(SUM($V139:BB139)/$J139,0)</f>
        <v>0</v>
      </c>
      <c r="BC142" s="291">
        <f>IFERROR(SUM($V139:BC139)/$J139,0)</f>
        <v>0</v>
      </c>
      <c r="BD142" s="291">
        <f>IFERROR(SUM($V139:BD139)/$J139,0)</f>
        <v>0</v>
      </c>
      <c r="BE142" s="291">
        <f>IFERROR(SUM($V139:BE139)/$J139,0)</f>
        <v>0</v>
      </c>
      <c r="BF142" s="291">
        <f>IFERROR(SUM($V139:BF139)/$J139,0)</f>
        <v>0</v>
      </c>
      <c r="BG142" s="291">
        <f>IFERROR(SUM($V139:BG139)/$J139,0)</f>
        <v>0</v>
      </c>
      <c r="BH142" s="291">
        <f>IFERROR(SUM($V139:BH139)/$J139,0)</f>
        <v>0</v>
      </c>
      <c r="BI142" s="291">
        <f>IFERROR(SUM($V139:BI139)/$J139,0)</f>
        <v>0</v>
      </c>
      <c r="BJ142" s="291">
        <f>IFERROR(SUM($V139:BJ139)/$J139,0)</f>
        <v>0</v>
      </c>
      <c r="BK142" s="291">
        <f>IFERROR(SUM($V139:BK139)/$J139,0)</f>
        <v>0</v>
      </c>
      <c r="BL142" s="291">
        <f>IFERROR(SUM($V139:BL139)/$J139,0)</f>
        <v>0</v>
      </c>
      <c r="BM142" s="291">
        <f>IFERROR(SUM($V139:BM139)/$J139,0)</f>
        <v>0</v>
      </c>
      <c r="BN142" s="291">
        <f>IFERROR(SUM($V139:BN139)/$J139,0)</f>
        <v>0</v>
      </c>
      <c r="BO142" s="291">
        <f>IFERROR(SUM($V139:BO139)/$J139,0)</f>
        <v>0</v>
      </c>
      <c r="BP142" s="291">
        <f>IFERROR(SUM($V139:BP139)/$J139,0)</f>
        <v>0</v>
      </c>
      <c r="BQ142" s="291">
        <f>IFERROR(SUM($V139:BQ139)/$J139,0)</f>
        <v>0</v>
      </c>
      <c r="BR142" s="291">
        <f>IFERROR(SUM($V139:BR139)/$J139,0)</f>
        <v>0</v>
      </c>
      <c r="BS142" s="291">
        <f>IFERROR(SUM($V139:BS139)/$J139,0)</f>
        <v>0</v>
      </c>
      <c r="BT142" s="291">
        <f>IFERROR(SUM($V139:BT139)/$J139,0)</f>
        <v>0</v>
      </c>
      <c r="BU142" s="291">
        <f>IFERROR(SUM($V139:BU139)/$J139,0)</f>
        <v>0</v>
      </c>
      <c r="BV142" s="291">
        <f>IFERROR(SUM($V139:BV139)/$J139,0)</f>
        <v>0</v>
      </c>
      <c r="BW142" s="291">
        <f>IFERROR(SUM($V139:BW139)/$J139,0)</f>
        <v>0</v>
      </c>
      <c r="BX142" s="291">
        <f>IFERROR(SUM($V139:BX139)/$J139,0)</f>
        <v>0</v>
      </c>
      <c r="BY142" s="291">
        <f>IFERROR(SUM($V139:BY139)/$J139,0)</f>
        <v>0</v>
      </c>
      <c r="BZ142" s="291">
        <f>IFERROR(SUM($V139:BZ139)/$J139,0)</f>
        <v>0</v>
      </c>
      <c r="CA142" s="291">
        <f>IFERROR(SUM($V139:CA139)/$J139,0)</f>
        <v>0</v>
      </c>
      <c r="CB142" s="291">
        <f>IFERROR(SUM($V139:CB139)/$J139,0)</f>
        <v>0</v>
      </c>
      <c r="CC142" s="291">
        <f>IFERROR(SUM($V139:CC139)/$J139,0)</f>
        <v>0</v>
      </c>
      <c r="CD142" s="291">
        <f>IFERROR(SUM($V139:CD139)/$J139,0)</f>
        <v>0</v>
      </c>
      <c r="CE142" s="291">
        <f>IFERROR(SUM($V139:CE139)/$J139,0)</f>
        <v>0</v>
      </c>
      <c r="CF142" s="291">
        <f>IFERROR(SUM($V139:CF139)/$J139,0)</f>
        <v>0</v>
      </c>
      <c r="CG142" s="291">
        <f>IFERROR(SUM($V139:CG139)/$J139,0)</f>
        <v>0</v>
      </c>
      <c r="CH142" s="291">
        <f>IFERROR(SUM($V139:CH139)/$J139,0)</f>
        <v>0</v>
      </c>
      <c r="CI142" s="291">
        <f>IFERROR(SUM($V139:CI139)/$J139,0)</f>
        <v>0</v>
      </c>
      <c r="CJ142" s="291">
        <f>IFERROR(SUM($V139:CJ139)/$J139,0)</f>
        <v>0</v>
      </c>
      <c r="CK142" s="291">
        <f>IFERROR(SUM($V139:CK139)/$J139,0)</f>
        <v>0</v>
      </c>
      <c r="CL142" s="291">
        <f>IFERROR(SUM($V139:CL139)/$J139,0)</f>
        <v>0</v>
      </c>
      <c r="CM142" s="291">
        <f>IFERROR(SUM($V139:CM139)/$J139,0)</f>
        <v>0</v>
      </c>
      <c r="CN142" s="291">
        <f>IFERROR(SUM($V139:CN139)/$J139,0)</f>
        <v>0</v>
      </c>
      <c r="CO142" s="291">
        <f>IFERROR(SUM($V139:CO139)/$J139,0)</f>
        <v>0</v>
      </c>
      <c r="CP142" s="291">
        <f>IFERROR(SUM($V139:CP139)/$J139,0)</f>
        <v>0</v>
      </c>
      <c r="CQ142" s="291">
        <f>IFERROR(SUM($V139:CQ139)/$J139,0)</f>
        <v>0</v>
      </c>
      <c r="CR142" s="291">
        <f>IFERROR(SUM($V139:CR139)/$J139,0)</f>
        <v>0</v>
      </c>
      <c r="CS142" s="291">
        <f>IFERROR(SUM($V139:CS139)/$J139,0)</f>
        <v>0</v>
      </c>
      <c r="CT142" s="291">
        <f>IFERROR(SUM($V139:CT139)/$J139,0)</f>
        <v>0</v>
      </c>
      <c r="CU142" s="291">
        <f>IFERROR(SUM($V139:CU139)/$J139,0)</f>
        <v>0</v>
      </c>
      <c r="CV142" s="291">
        <f>IFERROR(SUM($V139:CV139)/$J139,0)</f>
        <v>0</v>
      </c>
      <c r="CW142" s="291">
        <f>IFERROR(SUM($V139:CW139)/$J139,0)</f>
        <v>0</v>
      </c>
      <c r="CX142" s="291">
        <f>IFERROR(SUM($V139:CX139)/$J139,0)</f>
        <v>0</v>
      </c>
      <c r="CY142" s="291">
        <f>IFERROR(SUM($V139:CY139)/$J139,0)</f>
        <v>0</v>
      </c>
      <c r="CZ142" s="291">
        <f>IFERROR(SUM($V139:CZ139)/$J139,0)</f>
        <v>0</v>
      </c>
      <c r="DA142" s="291">
        <f>IFERROR(SUM($V139:DA139)/$J139,0)</f>
        <v>0</v>
      </c>
      <c r="DB142" s="291">
        <f>IFERROR(SUM($V139:DB139)/$J139,0)</f>
        <v>0</v>
      </c>
      <c r="DC142" s="291">
        <f>IFERROR(SUM($V139:DC139)/$J139,0)</f>
        <v>0</v>
      </c>
      <c r="DD142" s="291">
        <f>IFERROR(SUM($V139:DD139)/$J139,0)</f>
        <v>0</v>
      </c>
      <c r="DE142" s="291">
        <f>IFERROR(SUM($V139:DE139)/$J139,0)</f>
        <v>0</v>
      </c>
      <c r="DF142" s="291">
        <f>IFERROR(SUM($V139:DF139)/$J139,0)</f>
        <v>0</v>
      </c>
      <c r="DG142" s="291">
        <f>IFERROR(SUM($V139:DG139)/$J139,0)</f>
        <v>0</v>
      </c>
      <c r="DH142" s="291">
        <f>IFERROR(SUM($V139:DH139)/$J139,0)</f>
        <v>0</v>
      </c>
      <c r="DI142" s="291">
        <f>IFERROR(SUM($V139:DI139)/$J139,0)</f>
        <v>0</v>
      </c>
      <c r="DJ142" s="291">
        <f>IFERROR(SUM($V139:DJ139)/$J139,0)</f>
        <v>0</v>
      </c>
      <c r="DK142" s="291">
        <f>IFERROR(SUM($V139:DK139)/$J139,0)</f>
        <v>0</v>
      </c>
      <c r="DL142" s="291">
        <f>IFERROR(SUM($V139:DL139)/$J139,0)</f>
        <v>0</v>
      </c>
      <c r="DM142" s="291">
        <f>IFERROR(SUM($V139:DM139)/$J139,0)</f>
        <v>0</v>
      </c>
      <c r="DN142" s="291">
        <f>IFERROR(SUM($V139:DN139)/$J139,0)</f>
        <v>0</v>
      </c>
      <c r="DO142" s="291">
        <f>IFERROR(SUM($V139:DO139)/$J139,0)</f>
        <v>0</v>
      </c>
      <c r="DP142" s="291">
        <f>IFERROR(SUM($V139:DP139)/$J139,0)</f>
        <v>0</v>
      </c>
      <c r="DQ142" s="291">
        <f>IFERROR(SUM($V139:DQ139)/$J139,0)</f>
        <v>0</v>
      </c>
      <c r="DR142" s="291">
        <f>IFERROR(SUM($V139:DR139)/$J139,0)</f>
        <v>0</v>
      </c>
      <c r="DS142" s="291">
        <f>IFERROR(SUM($V139:DS139)/$J139,0)</f>
        <v>0</v>
      </c>
      <c r="DT142" s="291">
        <f>IFERROR(SUM($V139:DT139)/$J139,0)</f>
        <v>0</v>
      </c>
      <c r="DU142" s="291">
        <f>IFERROR(SUM($V139:DU139)/$J139,0)</f>
        <v>0</v>
      </c>
      <c r="DV142" s="291">
        <f>IFERROR(SUM($V139:DV139)/$J139,0)</f>
        <v>0</v>
      </c>
      <c r="DW142" s="291">
        <f>IFERROR(SUM($V139:DW139)/$J139,0)</f>
        <v>0</v>
      </c>
      <c r="DX142" s="291">
        <f>IFERROR(SUM($V139:DX139)/$J139,0)</f>
        <v>0</v>
      </c>
      <c r="DY142" s="291">
        <f>IFERROR(SUM($V139:DY139)/$J139,0)</f>
        <v>0</v>
      </c>
      <c r="DZ142" s="291">
        <f>IFERROR(SUM($V139:DZ139)/$J139,0)</f>
        <v>0</v>
      </c>
      <c r="EA142" s="291">
        <f>IFERROR(SUM($V139:EA139)/$J139,0)</f>
        <v>0</v>
      </c>
      <c r="EB142" s="291">
        <f>IFERROR(SUM($V139:EB139)/$J139,0)</f>
        <v>0</v>
      </c>
      <c r="EC142" s="291">
        <f>IFERROR(SUM($V139:EC139)/$J139,0)</f>
        <v>0</v>
      </c>
      <c r="ED142" s="292">
        <f>IFERROR(SUM($V139:ED139)/$J139,0)</f>
        <v>0</v>
      </c>
    </row>
    <row r="143" spans="2:134" ht="16.05" customHeight="1" thickBot="1" x14ac:dyDescent="0.3">
      <c r="B143" s="1044" t="str">
        <f>B142</f>
        <v/>
      </c>
      <c r="C143" s="289" t="str">
        <f t="shared" si="2351"/>
        <v/>
      </c>
      <c r="D143" s="289" t="str">
        <f t="shared" si="2224"/>
        <v/>
      </c>
      <c r="E143" s="289" t="str">
        <f t="shared" si="2224"/>
        <v/>
      </c>
      <c r="F143" s="240" t="s">
        <v>351</v>
      </c>
      <c r="G143" s="254" t="s">
        <v>355</v>
      </c>
      <c r="H143" s="993"/>
      <c r="I143" s="286"/>
      <c r="J143" s="989" t="s">
        <v>391</v>
      </c>
      <c r="K143" s="464"/>
      <c r="L143" s="298">
        <f>IFERROR(SUM($L141:L141)/SUM($L139:L139),0)</f>
        <v>0</v>
      </c>
      <c r="M143" s="294">
        <f>IFERROR(SUM($L141:M141)/SUM($L139:M139),0)</f>
        <v>0</v>
      </c>
      <c r="N143" s="294">
        <f>IFERROR(SUM($L141:N141)/SUM($L139:N139),0)</f>
        <v>0</v>
      </c>
      <c r="O143" s="294">
        <f>IFERROR(SUM($L141:O141)/SUM($L139:O139),0)</f>
        <v>0</v>
      </c>
      <c r="P143" s="294">
        <f>IFERROR(SUM($L141:P141)/SUM($L139:P139),0)</f>
        <v>0</v>
      </c>
      <c r="Q143" s="294">
        <f>IFERROR(SUM($L141:Q141)/SUM($L139:Q139),0)</f>
        <v>0</v>
      </c>
      <c r="R143" s="294">
        <f>IFERROR(SUM($L141:R141)/SUM($L139:R139),0)</f>
        <v>0</v>
      </c>
      <c r="S143" s="294">
        <f>IFERROR(SUM($L141:S141)/SUM($L139:S139),0)</f>
        <v>0</v>
      </c>
      <c r="T143" s="294">
        <f>IFERROR(SUM($L141:T141)/SUM($L139:T139),0)</f>
        <v>0</v>
      </c>
      <c r="U143" s="295">
        <f>IFERROR(SUM($L141:U141)/SUM($L139:U139),0)</f>
        <v>0</v>
      </c>
      <c r="V143" s="293">
        <f>IFERROR(SUM($V141:V141)/SUM($V139:V139),0)</f>
        <v>0</v>
      </c>
      <c r="W143" s="294">
        <f>IFERROR(SUM($V141:W141)/SUM($V139:W139),0)</f>
        <v>0</v>
      </c>
      <c r="X143" s="294">
        <f>IFERROR(SUM($V141:X141)/SUM($V139:X139),0)</f>
        <v>0</v>
      </c>
      <c r="Y143" s="294">
        <f>IFERROR(SUM($V141:Y141)/SUM($V139:Y139),0)</f>
        <v>0</v>
      </c>
      <c r="Z143" s="294">
        <f>IFERROR(SUM($V141:Z141)/SUM($V139:Z139),0)</f>
        <v>0</v>
      </c>
      <c r="AA143" s="294">
        <f>IFERROR(SUM($V141:AA141)/SUM($V139:AA139),0)</f>
        <v>0</v>
      </c>
      <c r="AB143" s="294">
        <f>IFERROR(SUM($V141:AB141)/SUM($V139:AB139),0)</f>
        <v>0</v>
      </c>
      <c r="AC143" s="294">
        <f>IFERROR(SUM($V141:AC141)/SUM($V139:AC139),0)</f>
        <v>0</v>
      </c>
      <c r="AD143" s="294">
        <f>IFERROR(SUM($V141:AD141)/SUM($V139:AD139),0)</f>
        <v>0</v>
      </c>
      <c r="AE143" s="294">
        <f>IFERROR(SUM($V141:AE141)/SUM($V139:AE139),0)</f>
        <v>0</v>
      </c>
      <c r="AF143" s="294">
        <f>IFERROR(SUM($V141:AF141)/SUM($V139:AF139),0)</f>
        <v>0</v>
      </c>
      <c r="AG143" s="294">
        <f>IFERROR(SUM($V141:AG141)/SUM($V139:AG139),0)</f>
        <v>0</v>
      </c>
      <c r="AH143" s="294">
        <f>IFERROR(SUM($V141:AH141)/SUM($V139:AH139),0)</f>
        <v>0</v>
      </c>
      <c r="AI143" s="294">
        <f>IFERROR(SUM($V141:AI141)/SUM($V139:AI139),0)</f>
        <v>0</v>
      </c>
      <c r="AJ143" s="294">
        <f>IFERROR(SUM($V141:AJ141)/SUM($V139:AJ139),0)</f>
        <v>0</v>
      </c>
      <c r="AK143" s="294">
        <f>IFERROR(SUM($V141:AK141)/SUM($V139:AK139),0)</f>
        <v>0</v>
      </c>
      <c r="AL143" s="294">
        <f>IFERROR(SUM($V141:AL141)/SUM($V139:AL139),0)</f>
        <v>0</v>
      </c>
      <c r="AM143" s="294">
        <f>IFERROR(SUM($V141:AM141)/SUM($V139:AM139),0)</f>
        <v>0</v>
      </c>
      <c r="AN143" s="294">
        <f>IFERROR(SUM($V141:AN141)/SUM($V139:AN139),0)</f>
        <v>0</v>
      </c>
      <c r="AO143" s="294">
        <f>IFERROR(SUM($V141:AO141)/SUM($V139:AO139),0)</f>
        <v>0</v>
      </c>
      <c r="AP143" s="294">
        <f>IFERROR(SUM($V141:AP141)/SUM($V139:AP139),0)</f>
        <v>0</v>
      </c>
      <c r="AQ143" s="294">
        <f>IFERROR(SUM($V141:AQ141)/SUM($V139:AQ139),0)</f>
        <v>0</v>
      </c>
      <c r="AR143" s="294">
        <f>IFERROR(SUM($V141:AR141)/SUM($V139:AR139),0)</f>
        <v>0</v>
      </c>
      <c r="AS143" s="294">
        <f>IFERROR(SUM($V141:AS141)/SUM($V139:AS139),0)</f>
        <v>0</v>
      </c>
      <c r="AT143" s="294">
        <f>IFERROR(SUM($V141:AT141)/SUM($V139:AT139),0)</f>
        <v>0</v>
      </c>
      <c r="AU143" s="294">
        <f>IFERROR(SUM($V141:AU141)/SUM($V139:AU139),0)</f>
        <v>0</v>
      </c>
      <c r="AV143" s="294">
        <f>IFERROR(SUM($V141:AV141)/SUM($V139:AV139),0)</f>
        <v>0</v>
      </c>
      <c r="AW143" s="294">
        <f>IFERROR(SUM($V141:AW141)/SUM($V139:AW139),0)</f>
        <v>0</v>
      </c>
      <c r="AX143" s="294">
        <f>IFERROR(SUM($V141:AX141)/SUM($V139:AX139),0)</f>
        <v>0</v>
      </c>
      <c r="AY143" s="294">
        <f>IFERROR(SUM($V141:AY141)/SUM($V139:AY139),0)</f>
        <v>0</v>
      </c>
      <c r="AZ143" s="294">
        <f>IFERROR(SUM($V141:AZ141)/SUM($V139:AZ139),0)</f>
        <v>0</v>
      </c>
      <c r="BA143" s="294">
        <f>IFERROR(SUM($V141:BA141)/SUM($V139:BA139),0)</f>
        <v>0</v>
      </c>
      <c r="BB143" s="294">
        <f>IFERROR(SUM($V141:BB141)/SUM($V139:BB139),0)</f>
        <v>0</v>
      </c>
      <c r="BC143" s="294">
        <f>IFERROR(SUM($V141:BC141)/SUM($V139:BC139),0)</f>
        <v>0</v>
      </c>
      <c r="BD143" s="294">
        <f>IFERROR(SUM($V141:BD141)/SUM($V139:BD139),0)</f>
        <v>0</v>
      </c>
      <c r="BE143" s="294">
        <f>IFERROR(SUM($V141:BE141)/SUM($V139:BE139),0)</f>
        <v>0</v>
      </c>
      <c r="BF143" s="294">
        <f>IFERROR(SUM($V141:BF141)/SUM($V139:BF139),0)</f>
        <v>0</v>
      </c>
      <c r="BG143" s="294">
        <f>IFERROR(SUM($V141:BG141)/SUM($V139:BG139),0)</f>
        <v>0</v>
      </c>
      <c r="BH143" s="294">
        <f>IFERROR(SUM($V141:BH141)/SUM($V139:BH139),0)</f>
        <v>0</v>
      </c>
      <c r="BI143" s="294">
        <f>IFERROR(SUM($V141:BI141)/SUM($V139:BI139),0)</f>
        <v>0</v>
      </c>
      <c r="BJ143" s="294">
        <f>IFERROR(SUM($V141:BJ141)/SUM($V139:BJ139),0)</f>
        <v>0</v>
      </c>
      <c r="BK143" s="294">
        <f>IFERROR(SUM($V141:BK141)/SUM($V139:BK139),0)</f>
        <v>0</v>
      </c>
      <c r="BL143" s="294">
        <f>IFERROR(SUM($V141:BL141)/SUM($V139:BL139),0)</f>
        <v>0</v>
      </c>
      <c r="BM143" s="294">
        <f>IFERROR(SUM($V141:BM141)/SUM($V139:BM139),0)</f>
        <v>0</v>
      </c>
      <c r="BN143" s="294">
        <f>IFERROR(SUM($V141:BN141)/SUM($V139:BN139),0)</f>
        <v>0</v>
      </c>
      <c r="BO143" s="294">
        <f>IFERROR(SUM($V141:BO141)/SUM($V139:BO139),0)</f>
        <v>0</v>
      </c>
      <c r="BP143" s="294">
        <f>IFERROR(SUM($V141:BP141)/SUM($V139:BP139),0)</f>
        <v>0</v>
      </c>
      <c r="BQ143" s="294">
        <f>IFERROR(SUM($V141:BQ141)/SUM($V139:BQ139),0)</f>
        <v>0</v>
      </c>
      <c r="BR143" s="294">
        <f>IFERROR(SUM($V141:BR141)/SUM($V139:BR139),0)</f>
        <v>0</v>
      </c>
      <c r="BS143" s="294">
        <f>IFERROR(SUM($V141:BS141)/SUM($V139:BS139),0)</f>
        <v>0</v>
      </c>
      <c r="BT143" s="294">
        <f>IFERROR(SUM($V141:BT141)/SUM($V139:BT139),0)</f>
        <v>0</v>
      </c>
      <c r="BU143" s="294">
        <f>IFERROR(SUM($V141:BU141)/SUM($V139:BU139),0)</f>
        <v>0</v>
      </c>
      <c r="BV143" s="294">
        <f>IFERROR(SUM($V141:BV141)/SUM($V139:BV139),0)</f>
        <v>0</v>
      </c>
      <c r="BW143" s="294">
        <f>IFERROR(SUM($V141:BW141)/SUM($V139:BW139),0)</f>
        <v>0</v>
      </c>
      <c r="BX143" s="294">
        <f>IFERROR(SUM($V141:BX141)/SUM($V139:BX139),0)</f>
        <v>0</v>
      </c>
      <c r="BY143" s="294">
        <f>IFERROR(SUM($V141:BY141)/SUM($V139:BY139),0)</f>
        <v>0</v>
      </c>
      <c r="BZ143" s="294">
        <f>IFERROR(SUM($V141:BZ141)/SUM($V139:BZ139),0)</f>
        <v>0</v>
      </c>
      <c r="CA143" s="294">
        <f>IFERROR(SUM($V141:CA141)/SUM($V139:CA139),0)</f>
        <v>0</v>
      </c>
      <c r="CB143" s="294">
        <f>IFERROR(SUM($V141:CB141)/SUM($V139:CB139),0)</f>
        <v>0</v>
      </c>
      <c r="CC143" s="294">
        <f>IFERROR(SUM($V141:CC141)/SUM($V139:CC139),0)</f>
        <v>0</v>
      </c>
      <c r="CD143" s="294">
        <f>IFERROR(SUM($V141:CD141)/SUM($V139:CD139),0)</f>
        <v>0</v>
      </c>
      <c r="CE143" s="294">
        <f>IFERROR(SUM($V141:CE141)/SUM($V139:CE139),0)</f>
        <v>0</v>
      </c>
      <c r="CF143" s="294">
        <f>IFERROR(SUM($V141:CF141)/SUM($V139:CF139),0)</f>
        <v>0</v>
      </c>
      <c r="CG143" s="294">
        <f>IFERROR(SUM($V141:CG141)/SUM($V139:CG139),0)</f>
        <v>0</v>
      </c>
      <c r="CH143" s="294">
        <f>IFERROR(SUM($V141:CH141)/SUM($V139:CH139),0)</f>
        <v>0</v>
      </c>
      <c r="CI143" s="294">
        <f>IFERROR(SUM($V141:CI141)/SUM($V139:CI139),0)</f>
        <v>0</v>
      </c>
      <c r="CJ143" s="294">
        <f>IFERROR(SUM($V141:CJ141)/SUM($V139:CJ139),0)</f>
        <v>0</v>
      </c>
      <c r="CK143" s="294">
        <f>IFERROR(SUM($V141:CK141)/SUM($V139:CK139),0)</f>
        <v>0</v>
      </c>
      <c r="CL143" s="294">
        <f>IFERROR(SUM($V141:CL141)/SUM($V139:CL139),0)</f>
        <v>0</v>
      </c>
      <c r="CM143" s="294">
        <f>IFERROR(SUM($V141:CM141)/SUM($V139:CM139),0)</f>
        <v>0</v>
      </c>
      <c r="CN143" s="294">
        <f>IFERROR(SUM($V141:CN141)/SUM($V139:CN139),0)</f>
        <v>0</v>
      </c>
      <c r="CO143" s="294">
        <f>IFERROR(SUM($V141:CO141)/SUM($V139:CO139),0)</f>
        <v>0</v>
      </c>
      <c r="CP143" s="294">
        <f>IFERROR(SUM($V141:CP141)/SUM($V139:CP139),0)</f>
        <v>0</v>
      </c>
      <c r="CQ143" s="294">
        <f>IFERROR(SUM($V141:CQ141)/SUM($V139:CQ139),0)</f>
        <v>0</v>
      </c>
      <c r="CR143" s="294">
        <f>IFERROR(SUM($V141:CR141)/SUM($V139:CR139),0)</f>
        <v>0</v>
      </c>
      <c r="CS143" s="294">
        <f>IFERROR(SUM($V141:CS141)/SUM($V139:CS139),0)</f>
        <v>0</v>
      </c>
      <c r="CT143" s="294">
        <f>IFERROR(SUM($V141:CT141)/SUM($V139:CT139),0)</f>
        <v>0</v>
      </c>
      <c r="CU143" s="294">
        <f>IFERROR(SUM($V141:CU141)/SUM($V139:CU139),0)</f>
        <v>0</v>
      </c>
      <c r="CV143" s="294">
        <f>IFERROR(SUM($V141:CV141)/SUM($V139:CV139),0)</f>
        <v>0</v>
      </c>
      <c r="CW143" s="294">
        <f>IFERROR(SUM($V141:CW141)/SUM($V139:CW139),0)</f>
        <v>0</v>
      </c>
      <c r="CX143" s="294">
        <f>IFERROR(SUM($V141:CX141)/SUM($V139:CX139),0)</f>
        <v>0</v>
      </c>
      <c r="CY143" s="294">
        <f>IFERROR(SUM($V141:CY141)/SUM($V139:CY139),0)</f>
        <v>0</v>
      </c>
      <c r="CZ143" s="294">
        <f>IFERROR(SUM($V141:CZ141)/SUM($V139:CZ139),0)</f>
        <v>0</v>
      </c>
      <c r="DA143" s="294">
        <f>IFERROR(SUM($V141:DA141)/SUM($V139:DA139),0)</f>
        <v>0</v>
      </c>
      <c r="DB143" s="294">
        <f>IFERROR(SUM($V141:DB141)/SUM($V139:DB139),0)</f>
        <v>0</v>
      </c>
      <c r="DC143" s="294">
        <f>IFERROR(SUM($V141:DC141)/SUM($V139:DC139),0)</f>
        <v>0</v>
      </c>
      <c r="DD143" s="294">
        <f>IFERROR(SUM($V141:DD141)/SUM($V139:DD139),0)</f>
        <v>0</v>
      </c>
      <c r="DE143" s="294">
        <f>IFERROR(SUM($V141:DE141)/SUM($V139:DE139),0)</f>
        <v>0</v>
      </c>
      <c r="DF143" s="294">
        <f>IFERROR(SUM($V141:DF141)/SUM($V139:DF139),0)</f>
        <v>0</v>
      </c>
      <c r="DG143" s="294">
        <f>IFERROR(SUM($V141:DG141)/SUM($V139:DG139),0)</f>
        <v>0</v>
      </c>
      <c r="DH143" s="294">
        <f>IFERROR(SUM($V141:DH141)/SUM($V139:DH139),0)</f>
        <v>0</v>
      </c>
      <c r="DI143" s="294">
        <f>IFERROR(SUM($V141:DI141)/SUM($V139:DI139),0)</f>
        <v>0</v>
      </c>
      <c r="DJ143" s="294">
        <f>IFERROR(SUM($V141:DJ141)/SUM($V139:DJ139),0)</f>
        <v>0</v>
      </c>
      <c r="DK143" s="294">
        <f>IFERROR(SUM($V141:DK141)/SUM($V139:DK139),0)</f>
        <v>0</v>
      </c>
      <c r="DL143" s="294">
        <f>IFERROR(SUM($V141:DL141)/SUM($V139:DL139),0)</f>
        <v>0</v>
      </c>
      <c r="DM143" s="294">
        <f>IFERROR(SUM($V141:DM141)/SUM($V139:DM139),0)</f>
        <v>0</v>
      </c>
      <c r="DN143" s="294">
        <f>IFERROR(SUM($V141:DN141)/SUM($V139:DN139),0)</f>
        <v>0</v>
      </c>
      <c r="DO143" s="294">
        <f>IFERROR(SUM($V141:DO141)/SUM($V139:DO139),0)</f>
        <v>0</v>
      </c>
      <c r="DP143" s="294">
        <f>IFERROR(SUM($V141:DP141)/SUM($V139:DP139),0)</f>
        <v>0</v>
      </c>
      <c r="DQ143" s="294">
        <f>IFERROR(SUM($V141:DQ141)/SUM($V139:DQ139),0)</f>
        <v>0</v>
      </c>
      <c r="DR143" s="294">
        <f>IFERROR(SUM($V141:DR141)/SUM($V139:DR139),0)</f>
        <v>0</v>
      </c>
      <c r="DS143" s="294">
        <f>IFERROR(SUM($V141:DS141)/SUM($V139:DS139),0)</f>
        <v>0</v>
      </c>
      <c r="DT143" s="294">
        <f>IFERROR(SUM($V141:DT141)/SUM($V139:DT139),0)</f>
        <v>0</v>
      </c>
      <c r="DU143" s="294">
        <f>IFERROR(SUM($V141:DU141)/SUM($V139:DU139),0)</f>
        <v>0</v>
      </c>
      <c r="DV143" s="294">
        <f>IFERROR(SUM($V141:DV141)/SUM($V139:DV139),0)</f>
        <v>0</v>
      </c>
      <c r="DW143" s="294">
        <f>IFERROR(SUM($V141:DW141)/SUM($V139:DW139),0)</f>
        <v>0</v>
      </c>
      <c r="DX143" s="294">
        <f>IFERROR(SUM($V141:DX141)/SUM($V139:DX139),0)</f>
        <v>0</v>
      </c>
      <c r="DY143" s="294">
        <f>IFERROR(SUM($V141:DY141)/SUM($V139:DY139),0)</f>
        <v>0</v>
      </c>
      <c r="DZ143" s="294">
        <f>IFERROR(SUM($V141:DZ141)/SUM($V139:DZ139),0)</f>
        <v>0</v>
      </c>
      <c r="EA143" s="294">
        <f>IFERROR(SUM($V141:EA141)/SUM($V139:EA139),0)</f>
        <v>0</v>
      </c>
      <c r="EB143" s="294">
        <f>IFERROR(SUM($V141:EB141)/SUM($V139:EB139),0)</f>
        <v>0</v>
      </c>
      <c r="EC143" s="294">
        <f>IFERROR(SUM($V141:EC141)/SUM($V139:EC139),0)</f>
        <v>0</v>
      </c>
      <c r="ED143" s="295">
        <f>IFERROR(SUM($V141:ED141)/SUM($V139:ED139),0)</f>
        <v>0</v>
      </c>
    </row>
    <row r="144" spans="2:134" ht="16.05" customHeight="1" x14ac:dyDescent="0.25">
      <c r="B144" s="1042" t="str">
        <f>'B2-规划信息'!AM32</f>
        <v/>
      </c>
      <c r="C144" s="288" t="str">
        <f>IF($B144="","",$B$115)</f>
        <v/>
      </c>
      <c r="D144" s="288" t="str">
        <f>IF($B144="","",VLOOKUP($B144,'B2-规划信息'!$W$28:$Y$47,2,0))</f>
        <v/>
      </c>
      <c r="E144" s="288" t="str">
        <f>IF($B144="","",VLOOKUP($B144,'B2-规划信息'!$W$28:$Y$47,3,0))</f>
        <v/>
      </c>
      <c r="F144" s="239" t="str">
        <f>"签约"&amp;IF(D144="车位","个数","面积")</f>
        <v>签约面积</v>
      </c>
      <c r="G144" s="253" t="s">
        <v>352</v>
      </c>
      <c r="H144" s="991">
        <f>SUMIFS('B4-1销售回款【输入】'!L$4:L$123,'B4-1销售回款【输入】'!$C$4:$C$123,$C144,'B4-1销售回款【输入】'!$D$4:$D$123,$D144,'B4-1销售回款【输入】'!$E$4:$E$123,$E144,'B4-1销售回款【输入】'!$J$4:$J$123,$F144)</f>
        <v>0</v>
      </c>
      <c r="I144" s="278">
        <f>J144-H144</f>
        <v>0</v>
      </c>
      <c r="J144" s="984">
        <f>SUM(V144:ED144)</f>
        <v>0</v>
      </c>
      <c r="K144" s="459">
        <f ca="1">SUM(OFFSET(V144,,,1,MATCH('B1-基本信息'!$C$12,$V$3:$ED$3,1)))</f>
        <v>0</v>
      </c>
      <c r="L144" s="279">
        <f>SUMIF($V$1:$ED$1,L$3,$V144:$ED144)</f>
        <v>0</v>
      </c>
      <c r="M144" s="278">
        <f t="shared" ref="M144:U145" si="2475">SUMIF($V$1:$ED$1,M$3,$V144:$ED144)</f>
        <v>0</v>
      </c>
      <c r="N144" s="278">
        <f t="shared" si="2475"/>
        <v>0</v>
      </c>
      <c r="O144" s="278">
        <f t="shared" si="2475"/>
        <v>0</v>
      </c>
      <c r="P144" s="278">
        <f t="shared" si="2475"/>
        <v>0</v>
      </c>
      <c r="Q144" s="278">
        <f t="shared" si="2475"/>
        <v>0</v>
      </c>
      <c r="R144" s="278">
        <f t="shared" si="2475"/>
        <v>0</v>
      </c>
      <c r="S144" s="278">
        <f t="shared" si="2475"/>
        <v>0</v>
      </c>
      <c r="T144" s="278">
        <f t="shared" si="2475"/>
        <v>0</v>
      </c>
      <c r="U144" s="280">
        <f t="shared" si="2475"/>
        <v>0</v>
      </c>
      <c r="V144" s="281">
        <f>SUMIFS('B4-1销售回款【输入】'!Y$4:Y$123,'B4-1销售回款【输入】'!$C$4:$C$123,$C144,'B4-1销售回款【输入】'!$D$4:$D$123,$D144,'B4-1销售回款【输入】'!$E$4:$E$123,$E144,'B4-1销售回款【输入】'!$J$4:$J$123,$F144)</f>
        <v>0</v>
      </c>
      <c r="W144" s="278">
        <f>SUMIFS('B4-1销售回款【输入】'!Z$4:Z$123,'B4-1销售回款【输入】'!$C$4:$C$123,$C144,'B4-1销售回款【输入】'!$D$4:$D$123,$D144,'B4-1销售回款【输入】'!$E$4:$E$123,$E144,'B4-1销售回款【输入】'!$J$4:$J$123,$F144)</f>
        <v>0</v>
      </c>
      <c r="X144" s="278">
        <f>SUMIFS('B4-1销售回款【输入】'!AA$4:AA$123,'B4-1销售回款【输入】'!$C$4:$C$123,$C144,'B4-1销售回款【输入】'!$D$4:$D$123,$D144,'B4-1销售回款【输入】'!$E$4:$E$123,$E144,'B4-1销售回款【输入】'!$J$4:$J$123,$F144)</f>
        <v>0</v>
      </c>
      <c r="Y144" s="278">
        <f>SUMIFS('B4-1销售回款【输入】'!AB$4:AB$123,'B4-1销售回款【输入】'!$C$4:$C$123,$C144,'B4-1销售回款【输入】'!$D$4:$D$123,$D144,'B4-1销售回款【输入】'!$E$4:$E$123,$E144,'B4-1销售回款【输入】'!$J$4:$J$123,$F144)</f>
        <v>0</v>
      </c>
      <c r="Z144" s="278">
        <f>SUMIFS('B4-1销售回款【输入】'!AC$4:AC$123,'B4-1销售回款【输入】'!$C$4:$C$123,$C144,'B4-1销售回款【输入】'!$D$4:$D$123,$D144,'B4-1销售回款【输入】'!$E$4:$E$123,$E144,'B4-1销售回款【输入】'!$J$4:$J$123,$F144)</f>
        <v>0</v>
      </c>
      <c r="AA144" s="278">
        <f>SUMIFS('B4-1销售回款【输入】'!AD$4:AD$123,'B4-1销售回款【输入】'!$C$4:$C$123,$C144,'B4-1销售回款【输入】'!$D$4:$D$123,$D144,'B4-1销售回款【输入】'!$E$4:$E$123,$E144,'B4-1销售回款【输入】'!$J$4:$J$123,$F144)</f>
        <v>0</v>
      </c>
      <c r="AB144" s="278">
        <f>SUMIFS('B4-1销售回款【输入】'!AE$4:AE$123,'B4-1销售回款【输入】'!$C$4:$C$123,$C144,'B4-1销售回款【输入】'!$D$4:$D$123,$D144,'B4-1销售回款【输入】'!$E$4:$E$123,$E144,'B4-1销售回款【输入】'!$J$4:$J$123,$F144)</f>
        <v>0</v>
      </c>
      <c r="AC144" s="278">
        <f>SUMIFS('B4-1销售回款【输入】'!AF$4:AF$123,'B4-1销售回款【输入】'!$C$4:$C$123,$C144,'B4-1销售回款【输入】'!$D$4:$D$123,$D144,'B4-1销售回款【输入】'!$E$4:$E$123,$E144,'B4-1销售回款【输入】'!$J$4:$J$123,$F144)</f>
        <v>0</v>
      </c>
      <c r="AD144" s="278">
        <f>SUMIFS('B4-1销售回款【输入】'!AG$4:AG$123,'B4-1销售回款【输入】'!$C$4:$C$123,$C144,'B4-1销售回款【输入】'!$D$4:$D$123,$D144,'B4-1销售回款【输入】'!$E$4:$E$123,$E144,'B4-1销售回款【输入】'!$J$4:$J$123,$F144)</f>
        <v>0</v>
      </c>
      <c r="AE144" s="278">
        <f>SUMIFS('B4-1销售回款【输入】'!AH$4:AH$123,'B4-1销售回款【输入】'!$C$4:$C$123,$C144,'B4-1销售回款【输入】'!$D$4:$D$123,$D144,'B4-1销售回款【输入】'!$E$4:$E$123,$E144,'B4-1销售回款【输入】'!$J$4:$J$123,$F144)</f>
        <v>0</v>
      </c>
      <c r="AF144" s="278">
        <f>SUMIFS('B4-1销售回款【输入】'!AI$4:AI$123,'B4-1销售回款【输入】'!$C$4:$C$123,$C144,'B4-1销售回款【输入】'!$D$4:$D$123,$D144,'B4-1销售回款【输入】'!$E$4:$E$123,$E144,'B4-1销售回款【输入】'!$J$4:$J$123,$F144)</f>
        <v>0</v>
      </c>
      <c r="AG144" s="278">
        <f>SUMIFS('B4-1销售回款【输入】'!AJ$4:AJ$123,'B4-1销售回款【输入】'!$C$4:$C$123,$C144,'B4-1销售回款【输入】'!$D$4:$D$123,$D144,'B4-1销售回款【输入】'!$E$4:$E$123,$E144,'B4-1销售回款【输入】'!$J$4:$J$123,$F144)</f>
        <v>0</v>
      </c>
      <c r="AH144" s="278">
        <f>SUMIFS('B4-1销售回款【输入】'!AK$4:AK$123,'B4-1销售回款【输入】'!$C$4:$C$123,$C144,'B4-1销售回款【输入】'!$D$4:$D$123,$D144,'B4-1销售回款【输入】'!$E$4:$E$123,$E144,'B4-1销售回款【输入】'!$J$4:$J$123,$F144)</f>
        <v>0</v>
      </c>
      <c r="AI144" s="278">
        <f>SUMIFS('B4-1销售回款【输入】'!AL$4:AL$123,'B4-1销售回款【输入】'!$C$4:$C$123,$C144,'B4-1销售回款【输入】'!$D$4:$D$123,$D144,'B4-1销售回款【输入】'!$E$4:$E$123,$E144,'B4-1销售回款【输入】'!$J$4:$J$123,$F144)</f>
        <v>0</v>
      </c>
      <c r="AJ144" s="278">
        <f>SUMIFS('B4-1销售回款【输入】'!AM$4:AM$123,'B4-1销售回款【输入】'!$C$4:$C$123,$C144,'B4-1销售回款【输入】'!$D$4:$D$123,$D144,'B4-1销售回款【输入】'!$E$4:$E$123,$E144,'B4-1销售回款【输入】'!$J$4:$J$123,$F144)</f>
        <v>0</v>
      </c>
      <c r="AK144" s="278">
        <f>SUMIFS('B4-1销售回款【输入】'!AN$4:AN$123,'B4-1销售回款【输入】'!$C$4:$C$123,$C144,'B4-1销售回款【输入】'!$D$4:$D$123,$D144,'B4-1销售回款【输入】'!$E$4:$E$123,$E144,'B4-1销售回款【输入】'!$J$4:$J$123,$F144)</f>
        <v>0</v>
      </c>
      <c r="AL144" s="278">
        <f>SUMIFS('B4-1销售回款【输入】'!AO$4:AO$123,'B4-1销售回款【输入】'!$C$4:$C$123,$C144,'B4-1销售回款【输入】'!$D$4:$D$123,$D144,'B4-1销售回款【输入】'!$E$4:$E$123,$E144,'B4-1销售回款【输入】'!$J$4:$J$123,$F144)</f>
        <v>0</v>
      </c>
      <c r="AM144" s="278">
        <f>SUMIFS('B4-1销售回款【输入】'!AP$4:AP$123,'B4-1销售回款【输入】'!$C$4:$C$123,$C144,'B4-1销售回款【输入】'!$D$4:$D$123,$D144,'B4-1销售回款【输入】'!$E$4:$E$123,$E144,'B4-1销售回款【输入】'!$J$4:$J$123,$F144)</f>
        <v>0</v>
      </c>
      <c r="AN144" s="278">
        <f>SUMIFS('B4-1销售回款【输入】'!AQ$4:AQ$123,'B4-1销售回款【输入】'!$C$4:$C$123,$C144,'B4-1销售回款【输入】'!$D$4:$D$123,$D144,'B4-1销售回款【输入】'!$E$4:$E$123,$E144,'B4-1销售回款【输入】'!$J$4:$J$123,$F144)</f>
        <v>0</v>
      </c>
      <c r="AO144" s="278">
        <f>SUMIFS('B4-1销售回款【输入】'!AR$4:AR$123,'B4-1销售回款【输入】'!$C$4:$C$123,$C144,'B4-1销售回款【输入】'!$D$4:$D$123,$D144,'B4-1销售回款【输入】'!$E$4:$E$123,$E144,'B4-1销售回款【输入】'!$J$4:$J$123,$F144)</f>
        <v>0</v>
      </c>
      <c r="AP144" s="278">
        <f>SUMIFS('B4-1销售回款【输入】'!AS$4:AS$123,'B4-1销售回款【输入】'!$C$4:$C$123,$C144,'B4-1销售回款【输入】'!$D$4:$D$123,$D144,'B4-1销售回款【输入】'!$E$4:$E$123,$E144,'B4-1销售回款【输入】'!$J$4:$J$123,$F144)</f>
        <v>0</v>
      </c>
      <c r="AQ144" s="278">
        <f>SUMIFS('B4-1销售回款【输入】'!AT$4:AT$123,'B4-1销售回款【输入】'!$C$4:$C$123,$C144,'B4-1销售回款【输入】'!$D$4:$D$123,$D144,'B4-1销售回款【输入】'!$E$4:$E$123,$E144,'B4-1销售回款【输入】'!$J$4:$J$123,$F144)</f>
        <v>0</v>
      </c>
      <c r="AR144" s="278">
        <f>SUMIFS('B4-1销售回款【输入】'!AU$4:AU$123,'B4-1销售回款【输入】'!$C$4:$C$123,$C144,'B4-1销售回款【输入】'!$D$4:$D$123,$D144,'B4-1销售回款【输入】'!$E$4:$E$123,$E144,'B4-1销售回款【输入】'!$J$4:$J$123,$F144)</f>
        <v>0</v>
      </c>
      <c r="AS144" s="278">
        <f>SUMIFS('B4-1销售回款【输入】'!AV$4:AV$123,'B4-1销售回款【输入】'!$C$4:$C$123,$C144,'B4-1销售回款【输入】'!$D$4:$D$123,$D144,'B4-1销售回款【输入】'!$E$4:$E$123,$E144,'B4-1销售回款【输入】'!$J$4:$J$123,$F144)</f>
        <v>0</v>
      </c>
      <c r="AT144" s="278">
        <f>SUMIFS('B4-1销售回款【输入】'!AW$4:AW$123,'B4-1销售回款【输入】'!$C$4:$C$123,$C144,'B4-1销售回款【输入】'!$D$4:$D$123,$D144,'B4-1销售回款【输入】'!$E$4:$E$123,$E144,'B4-1销售回款【输入】'!$J$4:$J$123,$F144)</f>
        <v>0</v>
      </c>
      <c r="AU144" s="278">
        <f>SUMIFS('B4-1销售回款【输入】'!AX$4:AX$123,'B4-1销售回款【输入】'!$C$4:$C$123,$C144,'B4-1销售回款【输入】'!$D$4:$D$123,$D144,'B4-1销售回款【输入】'!$E$4:$E$123,$E144,'B4-1销售回款【输入】'!$J$4:$J$123,$F144)</f>
        <v>0</v>
      </c>
      <c r="AV144" s="278">
        <f>SUMIFS('B4-1销售回款【输入】'!AY$4:AY$123,'B4-1销售回款【输入】'!$C$4:$C$123,$C144,'B4-1销售回款【输入】'!$D$4:$D$123,$D144,'B4-1销售回款【输入】'!$E$4:$E$123,$E144,'B4-1销售回款【输入】'!$J$4:$J$123,$F144)</f>
        <v>0</v>
      </c>
      <c r="AW144" s="278">
        <f>SUMIFS('B4-1销售回款【输入】'!AZ$4:AZ$123,'B4-1销售回款【输入】'!$C$4:$C$123,$C144,'B4-1销售回款【输入】'!$D$4:$D$123,$D144,'B4-1销售回款【输入】'!$E$4:$E$123,$E144,'B4-1销售回款【输入】'!$J$4:$J$123,$F144)</f>
        <v>0</v>
      </c>
      <c r="AX144" s="278">
        <f>SUMIFS('B4-1销售回款【输入】'!BA$4:BA$123,'B4-1销售回款【输入】'!$C$4:$C$123,$C144,'B4-1销售回款【输入】'!$D$4:$D$123,$D144,'B4-1销售回款【输入】'!$E$4:$E$123,$E144,'B4-1销售回款【输入】'!$J$4:$J$123,$F144)</f>
        <v>0</v>
      </c>
      <c r="AY144" s="278">
        <f>SUMIFS('B4-1销售回款【输入】'!BB$4:BB$123,'B4-1销售回款【输入】'!$C$4:$C$123,$C144,'B4-1销售回款【输入】'!$D$4:$D$123,$D144,'B4-1销售回款【输入】'!$E$4:$E$123,$E144,'B4-1销售回款【输入】'!$J$4:$J$123,$F144)</f>
        <v>0</v>
      </c>
      <c r="AZ144" s="278">
        <f>SUMIFS('B4-1销售回款【输入】'!BC$4:BC$123,'B4-1销售回款【输入】'!$C$4:$C$123,$C144,'B4-1销售回款【输入】'!$D$4:$D$123,$D144,'B4-1销售回款【输入】'!$E$4:$E$123,$E144,'B4-1销售回款【输入】'!$J$4:$J$123,$F144)</f>
        <v>0</v>
      </c>
      <c r="BA144" s="278">
        <f>SUMIFS('B4-1销售回款【输入】'!BD$4:BD$123,'B4-1销售回款【输入】'!$C$4:$C$123,$C144,'B4-1销售回款【输入】'!$D$4:$D$123,$D144,'B4-1销售回款【输入】'!$E$4:$E$123,$E144,'B4-1销售回款【输入】'!$J$4:$J$123,$F144)</f>
        <v>0</v>
      </c>
      <c r="BB144" s="278">
        <f>SUMIFS('B4-1销售回款【输入】'!BE$4:BE$123,'B4-1销售回款【输入】'!$C$4:$C$123,$C144,'B4-1销售回款【输入】'!$D$4:$D$123,$D144,'B4-1销售回款【输入】'!$E$4:$E$123,$E144,'B4-1销售回款【输入】'!$J$4:$J$123,$F144)</f>
        <v>0</v>
      </c>
      <c r="BC144" s="278">
        <f>SUMIFS('B4-1销售回款【输入】'!BF$4:BF$123,'B4-1销售回款【输入】'!$C$4:$C$123,$C144,'B4-1销售回款【输入】'!$D$4:$D$123,$D144,'B4-1销售回款【输入】'!$E$4:$E$123,$E144,'B4-1销售回款【输入】'!$J$4:$J$123,$F144)</f>
        <v>0</v>
      </c>
      <c r="BD144" s="278">
        <f>SUMIFS('B4-1销售回款【输入】'!BG$4:BG$123,'B4-1销售回款【输入】'!$C$4:$C$123,$C144,'B4-1销售回款【输入】'!$D$4:$D$123,$D144,'B4-1销售回款【输入】'!$E$4:$E$123,$E144,'B4-1销售回款【输入】'!$J$4:$J$123,$F144)</f>
        <v>0</v>
      </c>
      <c r="BE144" s="278">
        <f>SUMIFS('B4-1销售回款【输入】'!BH$4:BH$123,'B4-1销售回款【输入】'!$C$4:$C$123,$C144,'B4-1销售回款【输入】'!$D$4:$D$123,$D144,'B4-1销售回款【输入】'!$E$4:$E$123,$E144,'B4-1销售回款【输入】'!$J$4:$J$123,$F144)</f>
        <v>0</v>
      </c>
      <c r="BF144" s="278">
        <f>SUMIFS('B4-1销售回款【输入】'!BI$4:BI$123,'B4-1销售回款【输入】'!$C$4:$C$123,$C144,'B4-1销售回款【输入】'!$D$4:$D$123,$D144,'B4-1销售回款【输入】'!$E$4:$E$123,$E144,'B4-1销售回款【输入】'!$J$4:$J$123,$F144)</f>
        <v>0</v>
      </c>
      <c r="BG144" s="278">
        <f>SUMIFS('B4-1销售回款【输入】'!BJ$4:BJ$123,'B4-1销售回款【输入】'!$C$4:$C$123,$C144,'B4-1销售回款【输入】'!$D$4:$D$123,$D144,'B4-1销售回款【输入】'!$E$4:$E$123,$E144,'B4-1销售回款【输入】'!$J$4:$J$123,$F144)</f>
        <v>0</v>
      </c>
      <c r="BH144" s="278">
        <f>SUMIFS('B4-1销售回款【输入】'!BK$4:BK$123,'B4-1销售回款【输入】'!$C$4:$C$123,$C144,'B4-1销售回款【输入】'!$D$4:$D$123,$D144,'B4-1销售回款【输入】'!$E$4:$E$123,$E144,'B4-1销售回款【输入】'!$J$4:$J$123,$F144)</f>
        <v>0</v>
      </c>
      <c r="BI144" s="278">
        <f>SUMIFS('B4-1销售回款【输入】'!BL$4:BL$123,'B4-1销售回款【输入】'!$C$4:$C$123,$C144,'B4-1销售回款【输入】'!$D$4:$D$123,$D144,'B4-1销售回款【输入】'!$E$4:$E$123,$E144,'B4-1销售回款【输入】'!$J$4:$J$123,$F144)</f>
        <v>0</v>
      </c>
      <c r="BJ144" s="278">
        <f>SUMIFS('B4-1销售回款【输入】'!BM$4:BM$123,'B4-1销售回款【输入】'!$C$4:$C$123,$C144,'B4-1销售回款【输入】'!$D$4:$D$123,$D144,'B4-1销售回款【输入】'!$E$4:$E$123,$E144,'B4-1销售回款【输入】'!$J$4:$J$123,$F144)</f>
        <v>0</v>
      </c>
      <c r="BK144" s="278">
        <f>SUMIFS('B4-1销售回款【输入】'!BN$4:BN$123,'B4-1销售回款【输入】'!$C$4:$C$123,$C144,'B4-1销售回款【输入】'!$D$4:$D$123,$D144,'B4-1销售回款【输入】'!$E$4:$E$123,$E144,'B4-1销售回款【输入】'!$J$4:$J$123,$F144)</f>
        <v>0</v>
      </c>
      <c r="BL144" s="278">
        <f>SUMIFS('B4-1销售回款【输入】'!BO$4:BO$123,'B4-1销售回款【输入】'!$C$4:$C$123,$C144,'B4-1销售回款【输入】'!$D$4:$D$123,$D144,'B4-1销售回款【输入】'!$E$4:$E$123,$E144,'B4-1销售回款【输入】'!$J$4:$J$123,$F144)</f>
        <v>0</v>
      </c>
      <c r="BM144" s="278">
        <f>SUMIFS('B4-1销售回款【输入】'!BP$4:BP$123,'B4-1销售回款【输入】'!$C$4:$C$123,$C144,'B4-1销售回款【输入】'!$D$4:$D$123,$D144,'B4-1销售回款【输入】'!$E$4:$E$123,$E144,'B4-1销售回款【输入】'!$J$4:$J$123,$F144)</f>
        <v>0</v>
      </c>
      <c r="BN144" s="278">
        <f>SUMIFS('B4-1销售回款【输入】'!BQ$4:BQ$123,'B4-1销售回款【输入】'!$C$4:$C$123,$C144,'B4-1销售回款【输入】'!$D$4:$D$123,$D144,'B4-1销售回款【输入】'!$E$4:$E$123,$E144,'B4-1销售回款【输入】'!$J$4:$J$123,$F144)</f>
        <v>0</v>
      </c>
      <c r="BO144" s="278">
        <f>SUMIFS('B4-1销售回款【输入】'!BR$4:BR$123,'B4-1销售回款【输入】'!$C$4:$C$123,$C144,'B4-1销售回款【输入】'!$D$4:$D$123,$D144,'B4-1销售回款【输入】'!$E$4:$E$123,$E144,'B4-1销售回款【输入】'!$J$4:$J$123,$F144)</f>
        <v>0</v>
      </c>
      <c r="BP144" s="278">
        <f>SUMIFS('B4-1销售回款【输入】'!BS$4:BS$123,'B4-1销售回款【输入】'!$C$4:$C$123,$C144,'B4-1销售回款【输入】'!$D$4:$D$123,$D144,'B4-1销售回款【输入】'!$E$4:$E$123,$E144,'B4-1销售回款【输入】'!$J$4:$J$123,$F144)</f>
        <v>0</v>
      </c>
      <c r="BQ144" s="278">
        <f>SUMIFS('B4-1销售回款【输入】'!BT$4:BT$123,'B4-1销售回款【输入】'!$C$4:$C$123,$C144,'B4-1销售回款【输入】'!$D$4:$D$123,$D144,'B4-1销售回款【输入】'!$E$4:$E$123,$E144,'B4-1销售回款【输入】'!$J$4:$J$123,$F144)</f>
        <v>0</v>
      </c>
      <c r="BR144" s="278">
        <f>SUMIFS('B4-1销售回款【输入】'!BU$4:BU$123,'B4-1销售回款【输入】'!$C$4:$C$123,$C144,'B4-1销售回款【输入】'!$D$4:$D$123,$D144,'B4-1销售回款【输入】'!$E$4:$E$123,$E144,'B4-1销售回款【输入】'!$J$4:$J$123,$F144)</f>
        <v>0</v>
      </c>
      <c r="BS144" s="278">
        <f>SUMIFS('B4-1销售回款【输入】'!BV$4:BV$123,'B4-1销售回款【输入】'!$C$4:$C$123,$C144,'B4-1销售回款【输入】'!$D$4:$D$123,$D144,'B4-1销售回款【输入】'!$E$4:$E$123,$E144,'B4-1销售回款【输入】'!$J$4:$J$123,$F144)</f>
        <v>0</v>
      </c>
      <c r="BT144" s="278">
        <f>SUMIFS('B4-1销售回款【输入】'!BW$4:BW$123,'B4-1销售回款【输入】'!$C$4:$C$123,$C144,'B4-1销售回款【输入】'!$D$4:$D$123,$D144,'B4-1销售回款【输入】'!$E$4:$E$123,$E144,'B4-1销售回款【输入】'!$J$4:$J$123,$F144)</f>
        <v>0</v>
      </c>
      <c r="BU144" s="278">
        <f>SUMIFS('B4-1销售回款【输入】'!BX$4:BX$123,'B4-1销售回款【输入】'!$C$4:$C$123,$C144,'B4-1销售回款【输入】'!$D$4:$D$123,$D144,'B4-1销售回款【输入】'!$E$4:$E$123,$E144,'B4-1销售回款【输入】'!$J$4:$J$123,$F144)</f>
        <v>0</v>
      </c>
      <c r="BV144" s="278">
        <f>SUMIFS('B4-1销售回款【输入】'!BY$4:BY$123,'B4-1销售回款【输入】'!$C$4:$C$123,$C144,'B4-1销售回款【输入】'!$D$4:$D$123,$D144,'B4-1销售回款【输入】'!$E$4:$E$123,$E144,'B4-1销售回款【输入】'!$J$4:$J$123,$F144)</f>
        <v>0</v>
      </c>
      <c r="BW144" s="278">
        <f>SUMIFS('B4-1销售回款【输入】'!BZ$4:BZ$123,'B4-1销售回款【输入】'!$C$4:$C$123,$C144,'B4-1销售回款【输入】'!$D$4:$D$123,$D144,'B4-1销售回款【输入】'!$E$4:$E$123,$E144,'B4-1销售回款【输入】'!$J$4:$J$123,$F144)</f>
        <v>0</v>
      </c>
      <c r="BX144" s="278">
        <f>SUMIFS('B4-1销售回款【输入】'!CA$4:CA$123,'B4-1销售回款【输入】'!$C$4:$C$123,$C144,'B4-1销售回款【输入】'!$D$4:$D$123,$D144,'B4-1销售回款【输入】'!$E$4:$E$123,$E144,'B4-1销售回款【输入】'!$J$4:$J$123,$F144)</f>
        <v>0</v>
      </c>
      <c r="BY144" s="278">
        <f>SUMIFS('B4-1销售回款【输入】'!CB$4:CB$123,'B4-1销售回款【输入】'!$C$4:$C$123,$C144,'B4-1销售回款【输入】'!$D$4:$D$123,$D144,'B4-1销售回款【输入】'!$E$4:$E$123,$E144,'B4-1销售回款【输入】'!$J$4:$J$123,$F144)</f>
        <v>0</v>
      </c>
      <c r="BZ144" s="278">
        <f>SUMIFS('B4-1销售回款【输入】'!CC$4:CC$123,'B4-1销售回款【输入】'!$C$4:$C$123,$C144,'B4-1销售回款【输入】'!$D$4:$D$123,$D144,'B4-1销售回款【输入】'!$E$4:$E$123,$E144,'B4-1销售回款【输入】'!$J$4:$J$123,$F144)</f>
        <v>0</v>
      </c>
      <c r="CA144" s="278">
        <f>SUMIFS('B4-1销售回款【输入】'!CD$4:CD$123,'B4-1销售回款【输入】'!$C$4:$C$123,$C144,'B4-1销售回款【输入】'!$D$4:$D$123,$D144,'B4-1销售回款【输入】'!$E$4:$E$123,$E144,'B4-1销售回款【输入】'!$J$4:$J$123,$F144)</f>
        <v>0</v>
      </c>
      <c r="CB144" s="278">
        <f>SUMIFS('B4-1销售回款【输入】'!CE$4:CE$123,'B4-1销售回款【输入】'!$C$4:$C$123,$C144,'B4-1销售回款【输入】'!$D$4:$D$123,$D144,'B4-1销售回款【输入】'!$E$4:$E$123,$E144,'B4-1销售回款【输入】'!$J$4:$J$123,$F144)</f>
        <v>0</v>
      </c>
      <c r="CC144" s="278">
        <f>SUMIFS('B4-1销售回款【输入】'!CF$4:CF$123,'B4-1销售回款【输入】'!$C$4:$C$123,$C144,'B4-1销售回款【输入】'!$D$4:$D$123,$D144,'B4-1销售回款【输入】'!$E$4:$E$123,$E144,'B4-1销售回款【输入】'!$J$4:$J$123,$F144)</f>
        <v>0</v>
      </c>
      <c r="CD144" s="278">
        <f>SUMIFS('B4-1销售回款【输入】'!CG$4:CG$123,'B4-1销售回款【输入】'!$C$4:$C$123,$C144,'B4-1销售回款【输入】'!$D$4:$D$123,$D144,'B4-1销售回款【输入】'!$E$4:$E$123,$E144,'B4-1销售回款【输入】'!$J$4:$J$123,$F144)</f>
        <v>0</v>
      </c>
      <c r="CE144" s="278">
        <f>SUMIFS('B4-1销售回款【输入】'!CH$4:CH$123,'B4-1销售回款【输入】'!$C$4:$C$123,$C144,'B4-1销售回款【输入】'!$D$4:$D$123,$D144,'B4-1销售回款【输入】'!$E$4:$E$123,$E144,'B4-1销售回款【输入】'!$J$4:$J$123,$F144)</f>
        <v>0</v>
      </c>
      <c r="CF144" s="278">
        <f>SUMIFS('B4-1销售回款【输入】'!CI$4:CI$123,'B4-1销售回款【输入】'!$C$4:$C$123,$C144,'B4-1销售回款【输入】'!$D$4:$D$123,$D144,'B4-1销售回款【输入】'!$E$4:$E$123,$E144,'B4-1销售回款【输入】'!$J$4:$J$123,$F144)</f>
        <v>0</v>
      </c>
      <c r="CG144" s="278">
        <f>SUMIFS('B4-1销售回款【输入】'!CJ$4:CJ$123,'B4-1销售回款【输入】'!$C$4:$C$123,$C144,'B4-1销售回款【输入】'!$D$4:$D$123,$D144,'B4-1销售回款【输入】'!$E$4:$E$123,$E144,'B4-1销售回款【输入】'!$J$4:$J$123,$F144)</f>
        <v>0</v>
      </c>
      <c r="CH144" s="278">
        <f>SUMIFS('B4-1销售回款【输入】'!CK$4:CK$123,'B4-1销售回款【输入】'!$C$4:$C$123,$C144,'B4-1销售回款【输入】'!$D$4:$D$123,$D144,'B4-1销售回款【输入】'!$E$4:$E$123,$E144,'B4-1销售回款【输入】'!$J$4:$J$123,$F144)</f>
        <v>0</v>
      </c>
      <c r="CI144" s="278">
        <f>SUMIFS('B4-1销售回款【输入】'!CL$4:CL$123,'B4-1销售回款【输入】'!$C$4:$C$123,$C144,'B4-1销售回款【输入】'!$D$4:$D$123,$D144,'B4-1销售回款【输入】'!$E$4:$E$123,$E144,'B4-1销售回款【输入】'!$J$4:$J$123,$F144)</f>
        <v>0</v>
      </c>
      <c r="CJ144" s="278">
        <f>SUMIFS('B4-1销售回款【输入】'!CM$4:CM$123,'B4-1销售回款【输入】'!$C$4:$C$123,$C144,'B4-1销售回款【输入】'!$D$4:$D$123,$D144,'B4-1销售回款【输入】'!$E$4:$E$123,$E144,'B4-1销售回款【输入】'!$J$4:$J$123,$F144)</f>
        <v>0</v>
      </c>
      <c r="CK144" s="278">
        <f>SUMIFS('B4-1销售回款【输入】'!CN$4:CN$123,'B4-1销售回款【输入】'!$C$4:$C$123,$C144,'B4-1销售回款【输入】'!$D$4:$D$123,$D144,'B4-1销售回款【输入】'!$E$4:$E$123,$E144,'B4-1销售回款【输入】'!$J$4:$J$123,$F144)</f>
        <v>0</v>
      </c>
      <c r="CL144" s="278">
        <f>SUMIFS('B4-1销售回款【输入】'!CO$4:CO$123,'B4-1销售回款【输入】'!$C$4:$C$123,$C144,'B4-1销售回款【输入】'!$D$4:$D$123,$D144,'B4-1销售回款【输入】'!$E$4:$E$123,$E144,'B4-1销售回款【输入】'!$J$4:$J$123,$F144)</f>
        <v>0</v>
      </c>
      <c r="CM144" s="278">
        <f>SUMIFS('B4-1销售回款【输入】'!CP$4:CP$123,'B4-1销售回款【输入】'!$C$4:$C$123,$C144,'B4-1销售回款【输入】'!$D$4:$D$123,$D144,'B4-1销售回款【输入】'!$E$4:$E$123,$E144,'B4-1销售回款【输入】'!$J$4:$J$123,$F144)</f>
        <v>0</v>
      </c>
      <c r="CN144" s="278">
        <f>SUMIFS('B4-1销售回款【输入】'!CQ$4:CQ$123,'B4-1销售回款【输入】'!$C$4:$C$123,$C144,'B4-1销售回款【输入】'!$D$4:$D$123,$D144,'B4-1销售回款【输入】'!$E$4:$E$123,$E144,'B4-1销售回款【输入】'!$J$4:$J$123,$F144)</f>
        <v>0</v>
      </c>
      <c r="CO144" s="278">
        <f>SUMIFS('B4-1销售回款【输入】'!CR$4:CR$123,'B4-1销售回款【输入】'!$C$4:$C$123,$C144,'B4-1销售回款【输入】'!$D$4:$D$123,$D144,'B4-1销售回款【输入】'!$E$4:$E$123,$E144,'B4-1销售回款【输入】'!$J$4:$J$123,$F144)</f>
        <v>0</v>
      </c>
      <c r="CP144" s="278">
        <f>SUMIFS('B4-1销售回款【输入】'!CS$4:CS$123,'B4-1销售回款【输入】'!$C$4:$C$123,$C144,'B4-1销售回款【输入】'!$D$4:$D$123,$D144,'B4-1销售回款【输入】'!$E$4:$E$123,$E144,'B4-1销售回款【输入】'!$J$4:$J$123,$F144)</f>
        <v>0</v>
      </c>
      <c r="CQ144" s="278">
        <f>SUMIFS('B4-1销售回款【输入】'!CT$4:CT$123,'B4-1销售回款【输入】'!$C$4:$C$123,$C144,'B4-1销售回款【输入】'!$D$4:$D$123,$D144,'B4-1销售回款【输入】'!$E$4:$E$123,$E144,'B4-1销售回款【输入】'!$J$4:$J$123,$F144)</f>
        <v>0</v>
      </c>
      <c r="CR144" s="278">
        <f>SUMIFS('B4-1销售回款【输入】'!CU$4:CU$123,'B4-1销售回款【输入】'!$C$4:$C$123,$C144,'B4-1销售回款【输入】'!$D$4:$D$123,$D144,'B4-1销售回款【输入】'!$E$4:$E$123,$E144,'B4-1销售回款【输入】'!$J$4:$J$123,$F144)</f>
        <v>0</v>
      </c>
      <c r="CS144" s="278">
        <f>SUMIFS('B4-1销售回款【输入】'!CV$4:CV$123,'B4-1销售回款【输入】'!$C$4:$C$123,$C144,'B4-1销售回款【输入】'!$D$4:$D$123,$D144,'B4-1销售回款【输入】'!$E$4:$E$123,$E144,'B4-1销售回款【输入】'!$J$4:$J$123,$F144)</f>
        <v>0</v>
      </c>
      <c r="CT144" s="278">
        <f>SUMIFS('B4-1销售回款【输入】'!CW$4:CW$123,'B4-1销售回款【输入】'!$C$4:$C$123,$C144,'B4-1销售回款【输入】'!$D$4:$D$123,$D144,'B4-1销售回款【输入】'!$E$4:$E$123,$E144,'B4-1销售回款【输入】'!$J$4:$J$123,$F144)</f>
        <v>0</v>
      </c>
      <c r="CU144" s="278">
        <f>SUMIFS('B4-1销售回款【输入】'!CX$4:CX$123,'B4-1销售回款【输入】'!$C$4:$C$123,$C144,'B4-1销售回款【输入】'!$D$4:$D$123,$D144,'B4-1销售回款【输入】'!$E$4:$E$123,$E144,'B4-1销售回款【输入】'!$J$4:$J$123,$F144)</f>
        <v>0</v>
      </c>
      <c r="CV144" s="278">
        <f>SUMIFS('B4-1销售回款【输入】'!CY$4:CY$123,'B4-1销售回款【输入】'!$C$4:$C$123,$C144,'B4-1销售回款【输入】'!$D$4:$D$123,$D144,'B4-1销售回款【输入】'!$E$4:$E$123,$E144,'B4-1销售回款【输入】'!$J$4:$J$123,$F144)</f>
        <v>0</v>
      </c>
      <c r="CW144" s="278">
        <f>SUMIFS('B4-1销售回款【输入】'!CZ$4:CZ$123,'B4-1销售回款【输入】'!$C$4:$C$123,$C144,'B4-1销售回款【输入】'!$D$4:$D$123,$D144,'B4-1销售回款【输入】'!$E$4:$E$123,$E144,'B4-1销售回款【输入】'!$J$4:$J$123,$F144)</f>
        <v>0</v>
      </c>
      <c r="CX144" s="278">
        <f>SUMIFS('B4-1销售回款【输入】'!DA$4:DA$123,'B4-1销售回款【输入】'!$C$4:$C$123,$C144,'B4-1销售回款【输入】'!$D$4:$D$123,$D144,'B4-1销售回款【输入】'!$E$4:$E$123,$E144,'B4-1销售回款【输入】'!$J$4:$J$123,$F144)</f>
        <v>0</v>
      </c>
      <c r="CY144" s="278">
        <f>SUMIFS('B4-1销售回款【输入】'!DB$4:DB$123,'B4-1销售回款【输入】'!$C$4:$C$123,$C144,'B4-1销售回款【输入】'!$D$4:$D$123,$D144,'B4-1销售回款【输入】'!$E$4:$E$123,$E144,'B4-1销售回款【输入】'!$J$4:$J$123,$F144)</f>
        <v>0</v>
      </c>
      <c r="CZ144" s="278">
        <f>SUMIFS('B4-1销售回款【输入】'!DC$4:DC$123,'B4-1销售回款【输入】'!$C$4:$C$123,$C144,'B4-1销售回款【输入】'!$D$4:$D$123,$D144,'B4-1销售回款【输入】'!$E$4:$E$123,$E144,'B4-1销售回款【输入】'!$J$4:$J$123,$F144)</f>
        <v>0</v>
      </c>
      <c r="DA144" s="278">
        <f>SUMIFS('B4-1销售回款【输入】'!DD$4:DD$123,'B4-1销售回款【输入】'!$C$4:$C$123,$C144,'B4-1销售回款【输入】'!$D$4:$D$123,$D144,'B4-1销售回款【输入】'!$E$4:$E$123,$E144,'B4-1销售回款【输入】'!$J$4:$J$123,$F144)</f>
        <v>0</v>
      </c>
      <c r="DB144" s="278">
        <f>SUMIFS('B4-1销售回款【输入】'!DE$4:DE$123,'B4-1销售回款【输入】'!$C$4:$C$123,$C144,'B4-1销售回款【输入】'!$D$4:$D$123,$D144,'B4-1销售回款【输入】'!$E$4:$E$123,$E144,'B4-1销售回款【输入】'!$J$4:$J$123,$F144)</f>
        <v>0</v>
      </c>
      <c r="DC144" s="278">
        <f>SUMIFS('B4-1销售回款【输入】'!DF$4:DF$123,'B4-1销售回款【输入】'!$C$4:$C$123,$C144,'B4-1销售回款【输入】'!$D$4:$D$123,$D144,'B4-1销售回款【输入】'!$E$4:$E$123,$E144,'B4-1销售回款【输入】'!$J$4:$J$123,$F144)</f>
        <v>0</v>
      </c>
      <c r="DD144" s="278">
        <f>SUMIFS('B4-1销售回款【输入】'!DG$4:DG$123,'B4-1销售回款【输入】'!$C$4:$C$123,$C144,'B4-1销售回款【输入】'!$D$4:$D$123,$D144,'B4-1销售回款【输入】'!$E$4:$E$123,$E144,'B4-1销售回款【输入】'!$J$4:$J$123,$F144)</f>
        <v>0</v>
      </c>
      <c r="DE144" s="278">
        <f>SUMIFS('B4-1销售回款【输入】'!DH$4:DH$123,'B4-1销售回款【输入】'!$C$4:$C$123,$C144,'B4-1销售回款【输入】'!$D$4:$D$123,$D144,'B4-1销售回款【输入】'!$E$4:$E$123,$E144,'B4-1销售回款【输入】'!$J$4:$J$123,$F144)</f>
        <v>0</v>
      </c>
      <c r="DF144" s="278">
        <f>SUMIFS('B4-1销售回款【输入】'!DI$4:DI$123,'B4-1销售回款【输入】'!$C$4:$C$123,$C144,'B4-1销售回款【输入】'!$D$4:$D$123,$D144,'B4-1销售回款【输入】'!$E$4:$E$123,$E144,'B4-1销售回款【输入】'!$J$4:$J$123,$F144)</f>
        <v>0</v>
      </c>
      <c r="DG144" s="278">
        <f>SUMIFS('B4-1销售回款【输入】'!DJ$4:DJ$123,'B4-1销售回款【输入】'!$C$4:$C$123,$C144,'B4-1销售回款【输入】'!$D$4:$D$123,$D144,'B4-1销售回款【输入】'!$E$4:$E$123,$E144,'B4-1销售回款【输入】'!$J$4:$J$123,$F144)</f>
        <v>0</v>
      </c>
      <c r="DH144" s="278">
        <f>SUMIFS('B4-1销售回款【输入】'!DK$4:DK$123,'B4-1销售回款【输入】'!$C$4:$C$123,$C144,'B4-1销售回款【输入】'!$D$4:$D$123,$D144,'B4-1销售回款【输入】'!$E$4:$E$123,$E144,'B4-1销售回款【输入】'!$J$4:$J$123,$F144)</f>
        <v>0</v>
      </c>
      <c r="DI144" s="278">
        <f>SUMIFS('B4-1销售回款【输入】'!DL$4:DL$123,'B4-1销售回款【输入】'!$C$4:$C$123,$C144,'B4-1销售回款【输入】'!$D$4:$D$123,$D144,'B4-1销售回款【输入】'!$E$4:$E$123,$E144,'B4-1销售回款【输入】'!$J$4:$J$123,$F144)</f>
        <v>0</v>
      </c>
      <c r="DJ144" s="278">
        <f>SUMIFS('B4-1销售回款【输入】'!DM$4:DM$123,'B4-1销售回款【输入】'!$C$4:$C$123,$C144,'B4-1销售回款【输入】'!$D$4:$D$123,$D144,'B4-1销售回款【输入】'!$E$4:$E$123,$E144,'B4-1销售回款【输入】'!$J$4:$J$123,$F144)</f>
        <v>0</v>
      </c>
      <c r="DK144" s="278">
        <f>SUMIFS('B4-1销售回款【输入】'!DN$4:DN$123,'B4-1销售回款【输入】'!$C$4:$C$123,$C144,'B4-1销售回款【输入】'!$D$4:$D$123,$D144,'B4-1销售回款【输入】'!$E$4:$E$123,$E144,'B4-1销售回款【输入】'!$J$4:$J$123,$F144)</f>
        <v>0</v>
      </c>
      <c r="DL144" s="278">
        <f>SUMIFS('B4-1销售回款【输入】'!DO$4:DO$123,'B4-1销售回款【输入】'!$C$4:$C$123,$C144,'B4-1销售回款【输入】'!$D$4:$D$123,$D144,'B4-1销售回款【输入】'!$E$4:$E$123,$E144,'B4-1销售回款【输入】'!$J$4:$J$123,$F144)</f>
        <v>0</v>
      </c>
      <c r="DM144" s="278">
        <f>SUMIFS('B4-1销售回款【输入】'!DP$4:DP$123,'B4-1销售回款【输入】'!$C$4:$C$123,$C144,'B4-1销售回款【输入】'!$D$4:$D$123,$D144,'B4-1销售回款【输入】'!$E$4:$E$123,$E144,'B4-1销售回款【输入】'!$J$4:$J$123,$F144)</f>
        <v>0</v>
      </c>
      <c r="DN144" s="278">
        <f>SUMIFS('B4-1销售回款【输入】'!DQ$4:DQ$123,'B4-1销售回款【输入】'!$C$4:$C$123,$C144,'B4-1销售回款【输入】'!$D$4:$D$123,$D144,'B4-1销售回款【输入】'!$E$4:$E$123,$E144,'B4-1销售回款【输入】'!$J$4:$J$123,$F144)</f>
        <v>0</v>
      </c>
      <c r="DO144" s="278">
        <f>SUMIFS('B4-1销售回款【输入】'!DR$4:DR$123,'B4-1销售回款【输入】'!$C$4:$C$123,$C144,'B4-1销售回款【输入】'!$D$4:$D$123,$D144,'B4-1销售回款【输入】'!$E$4:$E$123,$E144,'B4-1销售回款【输入】'!$J$4:$J$123,$F144)</f>
        <v>0</v>
      </c>
      <c r="DP144" s="278">
        <f>SUMIFS('B4-1销售回款【输入】'!DS$4:DS$123,'B4-1销售回款【输入】'!$C$4:$C$123,$C144,'B4-1销售回款【输入】'!$D$4:$D$123,$D144,'B4-1销售回款【输入】'!$E$4:$E$123,$E144,'B4-1销售回款【输入】'!$J$4:$J$123,$F144)</f>
        <v>0</v>
      </c>
      <c r="DQ144" s="278">
        <f>SUMIFS('B4-1销售回款【输入】'!DT$4:DT$123,'B4-1销售回款【输入】'!$C$4:$C$123,$C144,'B4-1销售回款【输入】'!$D$4:$D$123,$D144,'B4-1销售回款【输入】'!$E$4:$E$123,$E144,'B4-1销售回款【输入】'!$J$4:$J$123,$F144)</f>
        <v>0</v>
      </c>
      <c r="DR144" s="278">
        <f>SUMIFS('B4-1销售回款【输入】'!DU$4:DU$123,'B4-1销售回款【输入】'!$C$4:$C$123,$C144,'B4-1销售回款【输入】'!$D$4:$D$123,$D144,'B4-1销售回款【输入】'!$E$4:$E$123,$E144,'B4-1销售回款【输入】'!$J$4:$J$123,$F144)</f>
        <v>0</v>
      </c>
      <c r="DS144" s="278">
        <f>SUMIFS('B4-1销售回款【输入】'!DV$4:DV$123,'B4-1销售回款【输入】'!$C$4:$C$123,$C144,'B4-1销售回款【输入】'!$D$4:$D$123,$D144,'B4-1销售回款【输入】'!$E$4:$E$123,$E144,'B4-1销售回款【输入】'!$J$4:$J$123,$F144)</f>
        <v>0</v>
      </c>
      <c r="DT144" s="278">
        <f>SUMIFS('B4-1销售回款【输入】'!DW$4:DW$123,'B4-1销售回款【输入】'!$C$4:$C$123,$C144,'B4-1销售回款【输入】'!$D$4:$D$123,$D144,'B4-1销售回款【输入】'!$E$4:$E$123,$E144,'B4-1销售回款【输入】'!$J$4:$J$123,$F144)</f>
        <v>0</v>
      </c>
      <c r="DU144" s="278">
        <f>SUMIFS('B4-1销售回款【输入】'!DX$4:DX$123,'B4-1销售回款【输入】'!$C$4:$C$123,$C144,'B4-1销售回款【输入】'!$D$4:$D$123,$D144,'B4-1销售回款【输入】'!$E$4:$E$123,$E144,'B4-1销售回款【输入】'!$J$4:$J$123,$F144)</f>
        <v>0</v>
      </c>
      <c r="DV144" s="278">
        <f>SUMIFS('B4-1销售回款【输入】'!DY$4:DY$123,'B4-1销售回款【输入】'!$C$4:$C$123,$C144,'B4-1销售回款【输入】'!$D$4:$D$123,$D144,'B4-1销售回款【输入】'!$E$4:$E$123,$E144,'B4-1销售回款【输入】'!$J$4:$J$123,$F144)</f>
        <v>0</v>
      </c>
      <c r="DW144" s="278">
        <f>SUMIFS('B4-1销售回款【输入】'!DZ$4:DZ$123,'B4-1销售回款【输入】'!$C$4:$C$123,$C144,'B4-1销售回款【输入】'!$D$4:$D$123,$D144,'B4-1销售回款【输入】'!$E$4:$E$123,$E144,'B4-1销售回款【输入】'!$J$4:$J$123,$F144)</f>
        <v>0</v>
      </c>
      <c r="DX144" s="278">
        <f>SUMIFS('B4-1销售回款【输入】'!EA$4:EA$123,'B4-1销售回款【输入】'!$C$4:$C$123,$C144,'B4-1销售回款【输入】'!$D$4:$D$123,$D144,'B4-1销售回款【输入】'!$E$4:$E$123,$E144,'B4-1销售回款【输入】'!$J$4:$J$123,$F144)</f>
        <v>0</v>
      </c>
      <c r="DY144" s="278">
        <f>SUMIFS('B4-1销售回款【输入】'!EB$4:EB$123,'B4-1销售回款【输入】'!$C$4:$C$123,$C144,'B4-1销售回款【输入】'!$D$4:$D$123,$D144,'B4-1销售回款【输入】'!$E$4:$E$123,$E144,'B4-1销售回款【输入】'!$J$4:$J$123,$F144)</f>
        <v>0</v>
      </c>
      <c r="DZ144" s="278">
        <f>SUMIFS('B4-1销售回款【输入】'!EC$4:EC$123,'B4-1销售回款【输入】'!$C$4:$C$123,$C144,'B4-1销售回款【输入】'!$D$4:$D$123,$D144,'B4-1销售回款【输入】'!$E$4:$E$123,$E144,'B4-1销售回款【输入】'!$J$4:$J$123,$F144)</f>
        <v>0</v>
      </c>
      <c r="EA144" s="278">
        <f>SUMIFS('B4-1销售回款【输入】'!ED$4:ED$123,'B4-1销售回款【输入】'!$C$4:$C$123,$C144,'B4-1销售回款【输入】'!$D$4:$D$123,$D144,'B4-1销售回款【输入】'!$E$4:$E$123,$E144,'B4-1销售回款【输入】'!$J$4:$J$123,$F144)</f>
        <v>0</v>
      </c>
      <c r="EB144" s="278">
        <f>SUMIFS('B4-1销售回款【输入】'!EE$4:EE$123,'B4-1销售回款【输入】'!$C$4:$C$123,$C144,'B4-1销售回款【输入】'!$D$4:$D$123,$D144,'B4-1销售回款【输入】'!$E$4:$E$123,$E144,'B4-1销售回款【输入】'!$J$4:$J$123,$F144)</f>
        <v>0</v>
      </c>
      <c r="EC144" s="278">
        <f>SUMIFS('B4-1销售回款【输入】'!EF$4:EF$123,'B4-1销售回款【输入】'!$C$4:$C$123,$C144,'B4-1销售回款【输入】'!$D$4:$D$123,$D144,'B4-1销售回款【输入】'!$E$4:$E$123,$E144,'B4-1销售回款【输入】'!$J$4:$J$123,$F144)</f>
        <v>0</v>
      </c>
      <c r="ED144" s="280">
        <f>SUMIFS('B4-1销售回款【输入】'!EG$4:EG$123,'B4-1销售回款【输入】'!$C$4:$C$123,$C144,'B4-1销售回款【输入】'!$D$4:$D$123,$D144,'B4-1销售回款【输入】'!$E$4:$E$123,$E144,'B4-1销售回款【输入】'!$J$4:$J$123,$F144)</f>
        <v>0</v>
      </c>
    </row>
    <row r="145" spans="2:134" ht="16.05" customHeight="1" x14ac:dyDescent="0.25">
      <c r="B145" s="1043" t="str">
        <f>B144</f>
        <v/>
      </c>
      <c r="C145" s="159" t="str">
        <f>C144</f>
        <v/>
      </c>
      <c r="D145" s="159" t="str">
        <f t="shared" si="2224"/>
        <v/>
      </c>
      <c r="E145" s="159" t="str">
        <f t="shared" si="2224"/>
        <v/>
      </c>
      <c r="F145" s="149" t="s">
        <v>347</v>
      </c>
      <c r="G145" s="171" t="s">
        <v>353</v>
      </c>
      <c r="H145" s="992">
        <f>SUMIFS('B4-1销售回款【输入】'!L$4:L$123,'B4-1销售回款【输入】'!$C$4:$C$123,$C145,'B4-1销售回款【输入】'!$D$4:$D$123,$D145,'B4-1销售回款【输入】'!$E$4:$E$123,$E145,'B4-1销售回款【输入】'!$J$4:$J$123,$F145)</f>
        <v>0</v>
      </c>
      <c r="I145" s="282">
        <f t="shared" ref="I145:I147" si="2476">J145-H145</f>
        <v>0</v>
      </c>
      <c r="J145" s="985">
        <f>SUM(V145:ED145)</f>
        <v>0</v>
      </c>
      <c r="K145" s="460">
        <f ca="1">SUM(OFFSET(V145,,,1,MATCH('B1-基本信息'!$C$12,$V$3:$ED$3,1)))</f>
        <v>0</v>
      </c>
      <c r="L145" s="283">
        <f t="shared" ref="L145" si="2477">SUMIF($V$1:$ED$1,L$3,$V145:$ED145)</f>
        <v>0</v>
      </c>
      <c r="M145" s="282">
        <f t="shared" si="2475"/>
        <v>0</v>
      </c>
      <c r="N145" s="282">
        <f t="shared" si="2475"/>
        <v>0</v>
      </c>
      <c r="O145" s="282">
        <f t="shared" si="2475"/>
        <v>0</v>
      </c>
      <c r="P145" s="282">
        <f t="shared" si="2475"/>
        <v>0</v>
      </c>
      <c r="Q145" s="282">
        <f t="shared" si="2475"/>
        <v>0</v>
      </c>
      <c r="R145" s="282">
        <f t="shared" si="2475"/>
        <v>0</v>
      </c>
      <c r="S145" s="282">
        <f t="shared" si="2475"/>
        <v>0</v>
      </c>
      <c r="T145" s="282">
        <f t="shared" si="2475"/>
        <v>0</v>
      </c>
      <c r="U145" s="284">
        <f t="shared" si="2475"/>
        <v>0</v>
      </c>
      <c r="V145" s="285">
        <f>SUMIFS('B4-1销售回款【输入】'!Y$4:Y$123,'B4-1销售回款【输入】'!$C$4:$C$123,$C145,'B4-1销售回款【输入】'!$D$4:$D$123,$D145,'B4-1销售回款【输入】'!$E$4:$E$123,$E145,'B4-1销售回款【输入】'!$J$4:$J$123,$F145)</f>
        <v>0</v>
      </c>
      <c r="W145" s="282">
        <f>SUMIFS('B4-1销售回款【输入】'!Z$4:Z$123,'B4-1销售回款【输入】'!$C$4:$C$123,$C145,'B4-1销售回款【输入】'!$D$4:$D$123,$D145,'B4-1销售回款【输入】'!$E$4:$E$123,$E145,'B4-1销售回款【输入】'!$J$4:$J$123,$F145)</f>
        <v>0</v>
      </c>
      <c r="X145" s="282">
        <f>SUMIFS('B4-1销售回款【输入】'!AA$4:AA$123,'B4-1销售回款【输入】'!$C$4:$C$123,$C145,'B4-1销售回款【输入】'!$D$4:$D$123,$D145,'B4-1销售回款【输入】'!$E$4:$E$123,$E145,'B4-1销售回款【输入】'!$J$4:$J$123,$F145)</f>
        <v>0</v>
      </c>
      <c r="Y145" s="282">
        <f>SUMIFS('B4-1销售回款【输入】'!AB$4:AB$123,'B4-1销售回款【输入】'!$C$4:$C$123,$C145,'B4-1销售回款【输入】'!$D$4:$D$123,$D145,'B4-1销售回款【输入】'!$E$4:$E$123,$E145,'B4-1销售回款【输入】'!$J$4:$J$123,$F145)</f>
        <v>0</v>
      </c>
      <c r="Z145" s="282">
        <f>SUMIFS('B4-1销售回款【输入】'!AC$4:AC$123,'B4-1销售回款【输入】'!$C$4:$C$123,$C145,'B4-1销售回款【输入】'!$D$4:$D$123,$D145,'B4-1销售回款【输入】'!$E$4:$E$123,$E145,'B4-1销售回款【输入】'!$J$4:$J$123,$F145)</f>
        <v>0</v>
      </c>
      <c r="AA145" s="282">
        <f>SUMIFS('B4-1销售回款【输入】'!AD$4:AD$123,'B4-1销售回款【输入】'!$C$4:$C$123,$C145,'B4-1销售回款【输入】'!$D$4:$D$123,$D145,'B4-1销售回款【输入】'!$E$4:$E$123,$E145,'B4-1销售回款【输入】'!$J$4:$J$123,$F145)</f>
        <v>0</v>
      </c>
      <c r="AB145" s="282">
        <f>SUMIFS('B4-1销售回款【输入】'!AE$4:AE$123,'B4-1销售回款【输入】'!$C$4:$C$123,$C145,'B4-1销售回款【输入】'!$D$4:$D$123,$D145,'B4-1销售回款【输入】'!$E$4:$E$123,$E145,'B4-1销售回款【输入】'!$J$4:$J$123,$F145)</f>
        <v>0</v>
      </c>
      <c r="AC145" s="282">
        <f>SUMIFS('B4-1销售回款【输入】'!AF$4:AF$123,'B4-1销售回款【输入】'!$C$4:$C$123,$C145,'B4-1销售回款【输入】'!$D$4:$D$123,$D145,'B4-1销售回款【输入】'!$E$4:$E$123,$E145,'B4-1销售回款【输入】'!$J$4:$J$123,$F145)</f>
        <v>0</v>
      </c>
      <c r="AD145" s="282">
        <f>SUMIFS('B4-1销售回款【输入】'!AG$4:AG$123,'B4-1销售回款【输入】'!$C$4:$C$123,$C145,'B4-1销售回款【输入】'!$D$4:$D$123,$D145,'B4-1销售回款【输入】'!$E$4:$E$123,$E145,'B4-1销售回款【输入】'!$J$4:$J$123,$F145)</f>
        <v>0</v>
      </c>
      <c r="AE145" s="282">
        <f>SUMIFS('B4-1销售回款【输入】'!AH$4:AH$123,'B4-1销售回款【输入】'!$C$4:$C$123,$C145,'B4-1销售回款【输入】'!$D$4:$D$123,$D145,'B4-1销售回款【输入】'!$E$4:$E$123,$E145,'B4-1销售回款【输入】'!$J$4:$J$123,$F145)</f>
        <v>0</v>
      </c>
      <c r="AF145" s="282">
        <f>SUMIFS('B4-1销售回款【输入】'!AI$4:AI$123,'B4-1销售回款【输入】'!$C$4:$C$123,$C145,'B4-1销售回款【输入】'!$D$4:$D$123,$D145,'B4-1销售回款【输入】'!$E$4:$E$123,$E145,'B4-1销售回款【输入】'!$J$4:$J$123,$F145)</f>
        <v>0</v>
      </c>
      <c r="AG145" s="282">
        <f>SUMIFS('B4-1销售回款【输入】'!AJ$4:AJ$123,'B4-1销售回款【输入】'!$C$4:$C$123,$C145,'B4-1销售回款【输入】'!$D$4:$D$123,$D145,'B4-1销售回款【输入】'!$E$4:$E$123,$E145,'B4-1销售回款【输入】'!$J$4:$J$123,$F145)</f>
        <v>0</v>
      </c>
      <c r="AH145" s="282">
        <f>SUMIFS('B4-1销售回款【输入】'!AK$4:AK$123,'B4-1销售回款【输入】'!$C$4:$C$123,$C145,'B4-1销售回款【输入】'!$D$4:$D$123,$D145,'B4-1销售回款【输入】'!$E$4:$E$123,$E145,'B4-1销售回款【输入】'!$J$4:$J$123,$F145)</f>
        <v>0</v>
      </c>
      <c r="AI145" s="282">
        <f>SUMIFS('B4-1销售回款【输入】'!AL$4:AL$123,'B4-1销售回款【输入】'!$C$4:$C$123,$C145,'B4-1销售回款【输入】'!$D$4:$D$123,$D145,'B4-1销售回款【输入】'!$E$4:$E$123,$E145,'B4-1销售回款【输入】'!$J$4:$J$123,$F145)</f>
        <v>0</v>
      </c>
      <c r="AJ145" s="282">
        <f>SUMIFS('B4-1销售回款【输入】'!AM$4:AM$123,'B4-1销售回款【输入】'!$C$4:$C$123,$C145,'B4-1销售回款【输入】'!$D$4:$D$123,$D145,'B4-1销售回款【输入】'!$E$4:$E$123,$E145,'B4-1销售回款【输入】'!$J$4:$J$123,$F145)</f>
        <v>0</v>
      </c>
      <c r="AK145" s="282">
        <f>SUMIFS('B4-1销售回款【输入】'!AN$4:AN$123,'B4-1销售回款【输入】'!$C$4:$C$123,$C145,'B4-1销售回款【输入】'!$D$4:$D$123,$D145,'B4-1销售回款【输入】'!$E$4:$E$123,$E145,'B4-1销售回款【输入】'!$J$4:$J$123,$F145)</f>
        <v>0</v>
      </c>
      <c r="AL145" s="282">
        <f>SUMIFS('B4-1销售回款【输入】'!AO$4:AO$123,'B4-1销售回款【输入】'!$C$4:$C$123,$C145,'B4-1销售回款【输入】'!$D$4:$D$123,$D145,'B4-1销售回款【输入】'!$E$4:$E$123,$E145,'B4-1销售回款【输入】'!$J$4:$J$123,$F145)</f>
        <v>0</v>
      </c>
      <c r="AM145" s="282">
        <f>SUMIFS('B4-1销售回款【输入】'!AP$4:AP$123,'B4-1销售回款【输入】'!$C$4:$C$123,$C145,'B4-1销售回款【输入】'!$D$4:$D$123,$D145,'B4-1销售回款【输入】'!$E$4:$E$123,$E145,'B4-1销售回款【输入】'!$J$4:$J$123,$F145)</f>
        <v>0</v>
      </c>
      <c r="AN145" s="282">
        <f>SUMIFS('B4-1销售回款【输入】'!AQ$4:AQ$123,'B4-1销售回款【输入】'!$C$4:$C$123,$C145,'B4-1销售回款【输入】'!$D$4:$D$123,$D145,'B4-1销售回款【输入】'!$E$4:$E$123,$E145,'B4-1销售回款【输入】'!$J$4:$J$123,$F145)</f>
        <v>0</v>
      </c>
      <c r="AO145" s="282">
        <f>SUMIFS('B4-1销售回款【输入】'!AR$4:AR$123,'B4-1销售回款【输入】'!$C$4:$C$123,$C145,'B4-1销售回款【输入】'!$D$4:$D$123,$D145,'B4-1销售回款【输入】'!$E$4:$E$123,$E145,'B4-1销售回款【输入】'!$J$4:$J$123,$F145)</f>
        <v>0</v>
      </c>
      <c r="AP145" s="282">
        <f>SUMIFS('B4-1销售回款【输入】'!AS$4:AS$123,'B4-1销售回款【输入】'!$C$4:$C$123,$C145,'B4-1销售回款【输入】'!$D$4:$D$123,$D145,'B4-1销售回款【输入】'!$E$4:$E$123,$E145,'B4-1销售回款【输入】'!$J$4:$J$123,$F145)</f>
        <v>0</v>
      </c>
      <c r="AQ145" s="282">
        <f>SUMIFS('B4-1销售回款【输入】'!AT$4:AT$123,'B4-1销售回款【输入】'!$C$4:$C$123,$C145,'B4-1销售回款【输入】'!$D$4:$D$123,$D145,'B4-1销售回款【输入】'!$E$4:$E$123,$E145,'B4-1销售回款【输入】'!$J$4:$J$123,$F145)</f>
        <v>0</v>
      </c>
      <c r="AR145" s="282">
        <f>SUMIFS('B4-1销售回款【输入】'!AU$4:AU$123,'B4-1销售回款【输入】'!$C$4:$C$123,$C145,'B4-1销售回款【输入】'!$D$4:$D$123,$D145,'B4-1销售回款【输入】'!$E$4:$E$123,$E145,'B4-1销售回款【输入】'!$J$4:$J$123,$F145)</f>
        <v>0</v>
      </c>
      <c r="AS145" s="282">
        <f>SUMIFS('B4-1销售回款【输入】'!AV$4:AV$123,'B4-1销售回款【输入】'!$C$4:$C$123,$C145,'B4-1销售回款【输入】'!$D$4:$D$123,$D145,'B4-1销售回款【输入】'!$E$4:$E$123,$E145,'B4-1销售回款【输入】'!$J$4:$J$123,$F145)</f>
        <v>0</v>
      </c>
      <c r="AT145" s="282">
        <f>SUMIFS('B4-1销售回款【输入】'!AW$4:AW$123,'B4-1销售回款【输入】'!$C$4:$C$123,$C145,'B4-1销售回款【输入】'!$D$4:$D$123,$D145,'B4-1销售回款【输入】'!$E$4:$E$123,$E145,'B4-1销售回款【输入】'!$J$4:$J$123,$F145)</f>
        <v>0</v>
      </c>
      <c r="AU145" s="282">
        <f>SUMIFS('B4-1销售回款【输入】'!AX$4:AX$123,'B4-1销售回款【输入】'!$C$4:$C$123,$C145,'B4-1销售回款【输入】'!$D$4:$D$123,$D145,'B4-1销售回款【输入】'!$E$4:$E$123,$E145,'B4-1销售回款【输入】'!$J$4:$J$123,$F145)</f>
        <v>0</v>
      </c>
      <c r="AV145" s="282">
        <f>SUMIFS('B4-1销售回款【输入】'!AY$4:AY$123,'B4-1销售回款【输入】'!$C$4:$C$123,$C145,'B4-1销售回款【输入】'!$D$4:$D$123,$D145,'B4-1销售回款【输入】'!$E$4:$E$123,$E145,'B4-1销售回款【输入】'!$J$4:$J$123,$F145)</f>
        <v>0</v>
      </c>
      <c r="AW145" s="282">
        <f>SUMIFS('B4-1销售回款【输入】'!AZ$4:AZ$123,'B4-1销售回款【输入】'!$C$4:$C$123,$C145,'B4-1销售回款【输入】'!$D$4:$D$123,$D145,'B4-1销售回款【输入】'!$E$4:$E$123,$E145,'B4-1销售回款【输入】'!$J$4:$J$123,$F145)</f>
        <v>0</v>
      </c>
      <c r="AX145" s="282">
        <f>SUMIFS('B4-1销售回款【输入】'!BA$4:BA$123,'B4-1销售回款【输入】'!$C$4:$C$123,$C145,'B4-1销售回款【输入】'!$D$4:$D$123,$D145,'B4-1销售回款【输入】'!$E$4:$E$123,$E145,'B4-1销售回款【输入】'!$J$4:$J$123,$F145)</f>
        <v>0</v>
      </c>
      <c r="AY145" s="282">
        <f>SUMIFS('B4-1销售回款【输入】'!BB$4:BB$123,'B4-1销售回款【输入】'!$C$4:$C$123,$C145,'B4-1销售回款【输入】'!$D$4:$D$123,$D145,'B4-1销售回款【输入】'!$E$4:$E$123,$E145,'B4-1销售回款【输入】'!$J$4:$J$123,$F145)</f>
        <v>0</v>
      </c>
      <c r="AZ145" s="282">
        <f>SUMIFS('B4-1销售回款【输入】'!BC$4:BC$123,'B4-1销售回款【输入】'!$C$4:$C$123,$C145,'B4-1销售回款【输入】'!$D$4:$D$123,$D145,'B4-1销售回款【输入】'!$E$4:$E$123,$E145,'B4-1销售回款【输入】'!$J$4:$J$123,$F145)</f>
        <v>0</v>
      </c>
      <c r="BA145" s="282">
        <f>SUMIFS('B4-1销售回款【输入】'!BD$4:BD$123,'B4-1销售回款【输入】'!$C$4:$C$123,$C145,'B4-1销售回款【输入】'!$D$4:$D$123,$D145,'B4-1销售回款【输入】'!$E$4:$E$123,$E145,'B4-1销售回款【输入】'!$J$4:$J$123,$F145)</f>
        <v>0</v>
      </c>
      <c r="BB145" s="282">
        <f>SUMIFS('B4-1销售回款【输入】'!BE$4:BE$123,'B4-1销售回款【输入】'!$C$4:$C$123,$C145,'B4-1销售回款【输入】'!$D$4:$D$123,$D145,'B4-1销售回款【输入】'!$E$4:$E$123,$E145,'B4-1销售回款【输入】'!$J$4:$J$123,$F145)</f>
        <v>0</v>
      </c>
      <c r="BC145" s="282">
        <f>SUMIFS('B4-1销售回款【输入】'!BF$4:BF$123,'B4-1销售回款【输入】'!$C$4:$C$123,$C145,'B4-1销售回款【输入】'!$D$4:$D$123,$D145,'B4-1销售回款【输入】'!$E$4:$E$123,$E145,'B4-1销售回款【输入】'!$J$4:$J$123,$F145)</f>
        <v>0</v>
      </c>
      <c r="BD145" s="282">
        <f>SUMIFS('B4-1销售回款【输入】'!BG$4:BG$123,'B4-1销售回款【输入】'!$C$4:$C$123,$C145,'B4-1销售回款【输入】'!$D$4:$D$123,$D145,'B4-1销售回款【输入】'!$E$4:$E$123,$E145,'B4-1销售回款【输入】'!$J$4:$J$123,$F145)</f>
        <v>0</v>
      </c>
      <c r="BE145" s="282">
        <f>SUMIFS('B4-1销售回款【输入】'!BH$4:BH$123,'B4-1销售回款【输入】'!$C$4:$C$123,$C145,'B4-1销售回款【输入】'!$D$4:$D$123,$D145,'B4-1销售回款【输入】'!$E$4:$E$123,$E145,'B4-1销售回款【输入】'!$J$4:$J$123,$F145)</f>
        <v>0</v>
      </c>
      <c r="BF145" s="282">
        <f>SUMIFS('B4-1销售回款【输入】'!BI$4:BI$123,'B4-1销售回款【输入】'!$C$4:$C$123,$C145,'B4-1销售回款【输入】'!$D$4:$D$123,$D145,'B4-1销售回款【输入】'!$E$4:$E$123,$E145,'B4-1销售回款【输入】'!$J$4:$J$123,$F145)</f>
        <v>0</v>
      </c>
      <c r="BG145" s="282">
        <f>SUMIFS('B4-1销售回款【输入】'!BJ$4:BJ$123,'B4-1销售回款【输入】'!$C$4:$C$123,$C145,'B4-1销售回款【输入】'!$D$4:$D$123,$D145,'B4-1销售回款【输入】'!$E$4:$E$123,$E145,'B4-1销售回款【输入】'!$J$4:$J$123,$F145)</f>
        <v>0</v>
      </c>
      <c r="BH145" s="282">
        <f>SUMIFS('B4-1销售回款【输入】'!BK$4:BK$123,'B4-1销售回款【输入】'!$C$4:$C$123,$C145,'B4-1销售回款【输入】'!$D$4:$D$123,$D145,'B4-1销售回款【输入】'!$E$4:$E$123,$E145,'B4-1销售回款【输入】'!$J$4:$J$123,$F145)</f>
        <v>0</v>
      </c>
      <c r="BI145" s="282">
        <f>SUMIFS('B4-1销售回款【输入】'!BL$4:BL$123,'B4-1销售回款【输入】'!$C$4:$C$123,$C145,'B4-1销售回款【输入】'!$D$4:$D$123,$D145,'B4-1销售回款【输入】'!$E$4:$E$123,$E145,'B4-1销售回款【输入】'!$J$4:$J$123,$F145)</f>
        <v>0</v>
      </c>
      <c r="BJ145" s="282">
        <f>SUMIFS('B4-1销售回款【输入】'!BM$4:BM$123,'B4-1销售回款【输入】'!$C$4:$C$123,$C145,'B4-1销售回款【输入】'!$D$4:$D$123,$D145,'B4-1销售回款【输入】'!$E$4:$E$123,$E145,'B4-1销售回款【输入】'!$J$4:$J$123,$F145)</f>
        <v>0</v>
      </c>
      <c r="BK145" s="282">
        <f>SUMIFS('B4-1销售回款【输入】'!BN$4:BN$123,'B4-1销售回款【输入】'!$C$4:$C$123,$C145,'B4-1销售回款【输入】'!$D$4:$D$123,$D145,'B4-1销售回款【输入】'!$E$4:$E$123,$E145,'B4-1销售回款【输入】'!$J$4:$J$123,$F145)</f>
        <v>0</v>
      </c>
      <c r="BL145" s="282">
        <f>SUMIFS('B4-1销售回款【输入】'!BO$4:BO$123,'B4-1销售回款【输入】'!$C$4:$C$123,$C145,'B4-1销售回款【输入】'!$D$4:$D$123,$D145,'B4-1销售回款【输入】'!$E$4:$E$123,$E145,'B4-1销售回款【输入】'!$J$4:$J$123,$F145)</f>
        <v>0</v>
      </c>
      <c r="BM145" s="282">
        <f>SUMIFS('B4-1销售回款【输入】'!BP$4:BP$123,'B4-1销售回款【输入】'!$C$4:$C$123,$C145,'B4-1销售回款【输入】'!$D$4:$D$123,$D145,'B4-1销售回款【输入】'!$E$4:$E$123,$E145,'B4-1销售回款【输入】'!$J$4:$J$123,$F145)</f>
        <v>0</v>
      </c>
      <c r="BN145" s="282">
        <f>SUMIFS('B4-1销售回款【输入】'!BQ$4:BQ$123,'B4-1销售回款【输入】'!$C$4:$C$123,$C145,'B4-1销售回款【输入】'!$D$4:$D$123,$D145,'B4-1销售回款【输入】'!$E$4:$E$123,$E145,'B4-1销售回款【输入】'!$J$4:$J$123,$F145)</f>
        <v>0</v>
      </c>
      <c r="BO145" s="282">
        <f>SUMIFS('B4-1销售回款【输入】'!BR$4:BR$123,'B4-1销售回款【输入】'!$C$4:$C$123,$C145,'B4-1销售回款【输入】'!$D$4:$D$123,$D145,'B4-1销售回款【输入】'!$E$4:$E$123,$E145,'B4-1销售回款【输入】'!$J$4:$J$123,$F145)</f>
        <v>0</v>
      </c>
      <c r="BP145" s="282">
        <f>SUMIFS('B4-1销售回款【输入】'!BS$4:BS$123,'B4-1销售回款【输入】'!$C$4:$C$123,$C145,'B4-1销售回款【输入】'!$D$4:$D$123,$D145,'B4-1销售回款【输入】'!$E$4:$E$123,$E145,'B4-1销售回款【输入】'!$J$4:$J$123,$F145)</f>
        <v>0</v>
      </c>
      <c r="BQ145" s="282">
        <f>SUMIFS('B4-1销售回款【输入】'!BT$4:BT$123,'B4-1销售回款【输入】'!$C$4:$C$123,$C145,'B4-1销售回款【输入】'!$D$4:$D$123,$D145,'B4-1销售回款【输入】'!$E$4:$E$123,$E145,'B4-1销售回款【输入】'!$J$4:$J$123,$F145)</f>
        <v>0</v>
      </c>
      <c r="BR145" s="282">
        <f>SUMIFS('B4-1销售回款【输入】'!BU$4:BU$123,'B4-1销售回款【输入】'!$C$4:$C$123,$C145,'B4-1销售回款【输入】'!$D$4:$D$123,$D145,'B4-1销售回款【输入】'!$E$4:$E$123,$E145,'B4-1销售回款【输入】'!$J$4:$J$123,$F145)</f>
        <v>0</v>
      </c>
      <c r="BS145" s="282">
        <f>SUMIFS('B4-1销售回款【输入】'!BV$4:BV$123,'B4-1销售回款【输入】'!$C$4:$C$123,$C145,'B4-1销售回款【输入】'!$D$4:$D$123,$D145,'B4-1销售回款【输入】'!$E$4:$E$123,$E145,'B4-1销售回款【输入】'!$J$4:$J$123,$F145)</f>
        <v>0</v>
      </c>
      <c r="BT145" s="282">
        <f>SUMIFS('B4-1销售回款【输入】'!BW$4:BW$123,'B4-1销售回款【输入】'!$C$4:$C$123,$C145,'B4-1销售回款【输入】'!$D$4:$D$123,$D145,'B4-1销售回款【输入】'!$E$4:$E$123,$E145,'B4-1销售回款【输入】'!$J$4:$J$123,$F145)</f>
        <v>0</v>
      </c>
      <c r="BU145" s="282">
        <f>SUMIFS('B4-1销售回款【输入】'!BX$4:BX$123,'B4-1销售回款【输入】'!$C$4:$C$123,$C145,'B4-1销售回款【输入】'!$D$4:$D$123,$D145,'B4-1销售回款【输入】'!$E$4:$E$123,$E145,'B4-1销售回款【输入】'!$J$4:$J$123,$F145)</f>
        <v>0</v>
      </c>
      <c r="BV145" s="282">
        <f>SUMIFS('B4-1销售回款【输入】'!BY$4:BY$123,'B4-1销售回款【输入】'!$C$4:$C$123,$C145,'B4-1销售回款【输入】'!$D$4:$D$123,$D145,'B4-1销售回款【输入】'!$E$4:$E$123,$E145,'B4-1销售回款【输入】'!$J$4:$J$123,$F145)</f>
        <v>0</v>
      </c>
      <c r="BW145" s="282">
        <f>SUMIFS('B4-1销售回款【输入】'!BZ$4:BZ$123,'B4-1销售回款【输入】'!$C$4:$C$123,$C145,'B4-1销售回款【输入】'!$D$4:$D$123,$D145,'B4-1销售回款【输入】'!$E$4:$E$123,$E145,'B4-1销售回款【输入】'!$J$4:$J$123,$F145)</f>
        <v>0</v>
      </c>
      <c r="BX145" s="282">
        <f>SUMIFS('B4-1销售回款【输入】'!CA$4:CA$123,'B4-1销售回款【输入】'!$C$4:$C$123,$C145,'B4-1销售回款【输入】'!$D$4:$D$123,$D145,'B4-1销售回款【输入】'!$E$4:$E$123,$E145,'B4-1销售回款【输入】'!$J$4:$J$123,$F145)</f>
        <v>0</v>
      </c>
      <c r="BY145" s="282">
        <f>SUMIFS('B4-1销售回款【输入】'!CB$4:CB$123,'B4-1销售回款【输入】'!$C$4:$C$123,$C145,'B4-1销售回款【输入】'!$D$4:$D$123,$D145,'B4-1销售回款【输入】'!$E$4:$E$123,$E145,'B4-1销售回款【输入】'!$J$4:$J$123,$F145)</f>
        <v>0</v>
      </c>
      <c r="BZ145" s="282">
        <f>SUMIFS('B4-1销售回款【输入】'!CC$4:CC$123,'B4-1销售回款【输入】'!$C$4:$C$123,$C145,'B4-1销售回款【输入】'!$D$4:$D$123,$D145,'B4-1销售回款【输入】'!$E$4:$E$123,$E145,'B4-1销售回款【输入】'!$J$4:$J$123,$F145)</f>
        <v>0</v>
      </c>
      <c r="CA145" s="282">
        <f>SUMIFS('B4-1销售回款【输入】'!CD$4:CD$123,'B4-1销售回款【输入】'!$C$4:$C$123,$C145,'B4-1销售回款【输入】'!$D$4:$D$123,$D145,'B4-1销售回款【输入】'!$E$4:$E$123,$E145,'B4-1销售回款【输入】'!$J$4:$J$123,$F145)</f>
        <v>0</v>
      </c>
      <c r="CB145" s="282">
        <f>SUMIFS('B4-1销售回款【输入】'!CE$4:CE$123,'B4-1销售回款【输入】'!$C$4:$C$123,$C145,'B4-1销售回款【输入】'!$D$4:$D$123,$D145,'B4-1销售回款【输入】'!$E$4:$E$123,$E145,'B4-1销售回款【输入】'!$J$4:$J$123,$F145)</f>
        <v>0</v>
      </c>
      <c r="CC145" s="282">
        <f>SUMIFS('B4-1销售回款【输入】'!CF$4:CF$123,'B4-1销售回款【输入】'!$C$4:$C$123,$C145,'B4-1销售回款【输入】'!$D$4:$D$123,$D145,'B4-1销售回款【输入】'!$E$4:$E$123,$E145,'B4-1销售回款【输入】'!$J$4:$J$123,$F145)</f>
        <v>0</v>
      </c>
      <c r="CD145" s="282">
        <f>SUMIFS('B4-1销售回款【输入】'!CG$4:CG$123,'B4-1销售回款【输入】'!$C$4:$C$123,$C145,'B4-1销售回款【输入】'!$D$4:$D$123,$D145,'B4-1销售回款【输入】'!$E$4:$E$123,$E145,'B4-1销售回款【输入】'!$J$4:$J$123,$F145)</f>
        <v>0</v>
      </c>
      <c r="CE145" s="282">
        <f>SUMIFS('B4-1销售回款【输入】'!CH$4:CH$123,'B4-1销售回款【输入】'!$C$4:$C$123,$C145,'B4-1销售回款【输入】'!$D$4:$D$123,$D145,'B4-1销售回款【输入】'!$E$4:$E$123,$E145,'B4-1销售回款【输入】'!$J$4:$J$123,$F145)</f>
        <v>0</v>
      </c>
      <c r="CF145" s="282">
        <f>SUMIFS('B4-1销售回款【输入】'!CI$4:CI$123,'B4-1销售回款【输入】'!$C$4:$C$123,$C145,'B4-1销售回款【输入】'!$D$4:$D$123,$D145,'B4-1销售回款【输入】'!$E$4:$E$123,$E145,'B4-1销售回款【输入】'!$J$4:$J$123,$F145)</f>
        <v>0</v>
      </c>
      <c r="CG145" s="282">
        <f>SUMIFS('B4-1销售回款【输入】'!CJ$4:CJ$123,'B4-1销售回款【输入】'!$C$4:$C$123,$C145,'B4-1销售回款【输入】'!$D$4:$D$123,$D145,'B4-1销售回款【输入】'!$E$4:$E$123,$E145,'B4-1销售回款【输入】'!$J$4:$J$123,$F145)</f>
        <v>0</v>
      </c>
      <c r="CH145" s="282">
        <f>SUMIFS('B4-1销售回款【输入】'!CK$4:CK$123,'B4-1销售回款【输入】'!$C$4:$C$123,$C145,'B4-1销售回款【输入】'!$D$4:$D$123,$D145,'B4-1销售回款【输入】'!$E$4:$E$123,$E145,'B4-1销售回款【输入】'!$J$4:$J$123,$F145)</f>
        <v>0</v>
      </c>
      <c r="CI145" s="282">
        <f>SUMIFS('B4-1销售回款【输入】'!CL$4:CL$123,'B4-1销售回款【输入】'!$C$4:$C$123,$C145,'B4-1销售回款【输入】'!$D$4:$D$123,$D145,'B4-1销售回款【输入】'!$E$4:$E$123,$E145,'B4-1销售回款【输入】'!$J$4:$J$123,$F145)</f>
        <v>0</v>
      </c>
      <c r="CJ145" s="282">
        <f>SUMIFS('B4-1销售回款【输入】'!CM$4:CM$123,'B4-1销售回款【输入】'!$C$4:$C$123,$C145,'B4-1销售回款【输入】'!$D$4:$D$123,$D145,'B4-1销售回款【输入】'!$E$4:$E$123,$E145,'B4-1销售回款【输入】'!$J$4:$J$123,$F145)</f>
        <v>0</v>
      </c>
      <c r="CK145" s="282">
        <f>SUMIFS('B4-1销售回款【输入】'!CN$4:CN$123,'B4-1销售回款【输入】'!$C$4:$C$123,$C145,'B4-1销售回款【输入】'!$D$4:$D$123,$D145,'B4-1销售回款【输入】'!$E$4:$E$123,$E145,'B4-1销售回款【输入】'!$J$4:$J$123,$F145)</f>
        <v>0</v>
      </c>
      <c r="CL145" s="282">
        <f>SUMIFS('B4-1销售回款【输入】'!CO$4:CO$123,'B4-1销售回款【输入】'!$C$4:$C$123,$C145,'B4-1销售回款【输入】'!$D$4:$D$123,$D145,'B4-1销售回款【输入】'!$E$4:$E$123,$E145,'B4-1销售回款【输入】'!$J$4:$J$123,$F145)</f>
        <v>0</v>
      </c>
      <c r="CM145" s="282">
        <f>SUMIFS('B4-1销售回款【输入】'!CP$4:CP$123,'B4-1销售回款【输入】'!$C$4:$C$123,$C145,'B4-1销售回款【输入】'!$D$4:$D$123,$D145,'B4-1销售回款【输入】'!$E$4:$E$123,$E145,'B4-1销售回款【输入】'!$J$4:$J$123,$F145)</f>
        <v>0</v>
      </c>
      <c r="CN145" s="282">
        <f>SUMIFS('B4-1销售回款【输入】'!CQ$4:CQ$123,'B4-1销售回款【输入】'!$C$4:$C$123,$C145,'B4-1销售回款【输入】'!$D$4:$D$123,$D145,'B4-1销售回款【输入】'!$E$4:$E$123,$E145,'B4-1销售回款【输入】'!$J$4:$J$123,$F145)</f>
        <v>0</v>
      </c>
      <c r="CO145" s="282">
        <f>SUMIFS('B4-1销售回款【输入】'!CR$4:CR$123,'B4-1销售回款【输入】'!$C$4:$C$123,$C145,'B4-1销售回款【输入】'!$D$4:$D$123,$D145,'B4-1销售回款【输入】'!$E$4:$E$123,$E145,'B4-1销售回款【输入】'!$J$4:$J$123,$F145)</f>
        <v>0</v>
      </c>
      <c r="CP145" s="282">
        <f>SUMIFS('B4-1销售回款【输入】'!CS$4:CS$123,'B4-1销售回款【输入】'!$C$4:$C$123,$C145,'B4-1销售回款【输入】'!$D$4:$D$123,$D145,'B4-1销售回款【输入】'!$E$4:$E$123,$E145,'B4-1销售回款【输入】'!$J$4:$J$123,$F145)</f>
        <v>0</v>
      </c>
      <c r="CQ145" s="282">
        <f>SUMIFS('B4-1销售回款【输入】'!CT$4:CT$123,'B4-1销售回款【输入】'!$C$4:$C$123,$C145,'B4-1销售回款【输入】'!$D$4:$D$123,$D145,'B4-1销售回款【输入】'!$E$4:$E$123,$E145,'B4-1销售回款【输入】'!$J$4:$J$123,$F145)</f>
        <v>0</v>
      </c>
      <c r="CR145" s="282">
        <f>SUMIFS('B4-1销售回款【输入】'!CU$4:CU$123,'B4-1销售回款【输入】'!$C$4:$C$123,$C145,'B4-1销售回款【输入】'!$D$4:$D$123,$D145,'B4-1销售回款【输入】'!$E$4:$E$123,$E145,'B4-1销售回款【输入】'!$J$4:$J$123,$F145)</f>
        <v>0</v>
      </c>
      <c r="CS145" s="282">
        <f>SUMIFS('B4-1销售回款【输入】'!CV$4:CV$123,'B4-1销售回款【输入】'!$C$4:$C$123,$C145,'B4-1销售回款【输入】'!$D$4:$D$123,$D145,'B4-1销售回款【输入】'!$E$4:$E$123,$E145,'B4-1销售回款【输入】'!$J$4:$J$123,$F145)</f>
        <v>0</v>
      </c>
      <c r="CT145" s="282">
        <f>SUMIFS('B4-1销售回款【输入】'!CW$4:CW$123,'B4-1销售回款【输入】'!$C$4:$C$123,$C145,'B4-1销售回款【输入】'!$D$4:$D$123,$D145,'B4-1销售回款【输入】'!$E$4:$E$123,$E145,'B4-1销售回款【输入】'!$J$4:$J$123,$F145)</f>
        <v>0</v>
      </c>
      <c r="CU145" s="282">
        <f>SUMIFS('B4-1销售回款【输入】'!CX$4:CX$123,'B4-1销售回款【输入】'!$C$4:$C$123,$C145,'B4-1销售回款【输入】'!$D$4:$D$123,$D145,'B4-1销售回款【输入】'!$E$4:$E$123,$E145,'B4-1销售回款【输入】'!$J$4:$J$123,$F145)</f>
        <v>0</v>
      </c>
      <c r="CV145" s="282">
        <f>SUMIFS('B4-1销售回款【输入】'!CY$4:CY$123,'B4-1销售回款【输入】'!$C$4:$C$123,$C145,'B4-1销售回款【输入】'!$D$4:$D$123,$D145,'B4-1销售回款【输入】'!$E$4:$E$123,$E145,'B4-1销售回款【输入】'!$J$4:$J$123,$F145)</f>
        <v>0</v>
      </c>
      <c r="CW145" s="282">
        <f>SUMIFS('B4-1销售回款【输入】'!CZ$4:CZ$123,'B4-1销售回款【输入】'!$C$4:$C$123,$C145,'B4-1销售回款【输入】'!$D$4:$D$123,$D145,'B4-1销售回款【输入】'!$E$4:$E$123,$E145,'B4-1销售回款【输入】'!$J$4:$J$123,$F145)</f>
        <v>0</v>
      </c>
      <c r="CX145" s="282">
        <f>SUMIFS('B4-1销售回款【输入】'!DA$4:DA$123,'B4-1销售回款【输入】'!$C$4:$C$123,$C145,'B4-1销售回款【输入】'!$D$4:$D$123,$D145,'B4-1销售回款【输入】'!$E$4:$E$123,$E145,'B4-1销售回款【输入】'!$J$4:$J$123,$F145)</f>
        <v>0</v>
      </c>
      <c r="CY145" s="282">
        <f>SUMIFS('B4-1销售回款【输入】'!DB$4:DB$123,'B4-1销售回款【输入】'!$C$4:$C$123,$C145,'B4-1销售回款【输入】'!$D$4:$D$123,$D145,'B4-1销售回款【输入】'!$E$4:$E$123,$E145,'B4-1销售回款【输入】'!$J$4:$J$123,$F145)</f>
        <v>0</v>
      </c>
      <c r="CZ145" s="282">
        <f>SUMIFS('B4-1销售回款【输入】'!DC$4:DC$123,'B4-1销售回款【输入】'!$C$4:$C$123,$C145,'B4-1销售回款【输入】'!$D$4:$D$123,$D145,'B4-1销售回款【输入】'!$E$4:$E$123,$E145,'B4-1销售回款【输入】'!$J$4:$J$123,$F145)</f>
        <v>0</v>
      </c>
      <c r="DA145" s="282">
        <f>SUMIFS('B4-1销售回款【输入】'!DD$4:DD$123,'B4-1销售回款【输入】'!$C$4:$C$123,$C145,'B4-1销售回款【输入】'!$D$4:$D$123,$D145,'B4-1销售回款【输入】'!$E$4:$E$123,$E145,'B4-1销售回款【输入】'!$J$4:$J$123,$F145)</f>
        <v>0</v>
      </c>
      <c r="DB145" s="282">
        <f>SUMIFS('B4-1销售回款【输入】'!DE$4:DE$123,'B4-1销售回款【输入】'!$C$4:$C$123,$C145,'B4-1销售回款【输入】'!$D$4:$D$123,$D145,'B4-1销售回款【输入】'!$E$4:$E$123,$E145,'B4-1销售回款【输入】'!$J$4:$J$123,$F145)</f>
        <v>0</v>
      </c>
      <c r="DC145" s="282">
        <f>SUMIFS('B4-1销售回款【输入】'!DF$4:DF$123,'B4-1销售回款【输入】'!$C$4:$C$123,$C145,'B4-1销售回款【输入】'!$D$4:$D$123,$D145,'B4-1销售回款【输入】'!$E$4:$E$123,$E145,'B4-1销售回款【输入】'!$J$4:$J$123,$F145)</f>
        <v>0</v>
      </c>
      <c r="DD145" s="282">
        <f>SUMIFS('B4-1销售回款【输入】'!DG$4:DG$123,'B4-1销售回款【输入】'!$C$4:$C$123,$C145,'B4-1销售回款【输入】'!$D$4:$D$123,$D145,'B4-1销售回款【输入】'!$E$4:$E$123,$E145,'B4-1销售回款【输入】'!$J$4:$J$123,$F145)</f>
        <v>0</v>
      </c>
      <c r="DE145" s="282">
        <f>SUMIFS('B4-1销售回款【输入】'!DH$4:DH$123,'B4-1销售回款【输入】'!$C$4:$C$123,$C145,'B4-1销售回款【输入】'!$D$4:$D$123,$D145,'B4-1销售回款【输入】'!$E$4:$E$123,$E145,'B4-1销售回款【输入】'!$J$4:$J$123,$F145)</f>
        <v>0</v>
      </c>
      <c r="DF145" s="282">
        <f>SUMIFS('B4-1销售回款【输入】'!DI$4:DI$123,'B4-1销售回款【输入】'!$C$4:$C$123,$C145,'B4-1销售回款【输入】'!$D$4:$D$123,$D145,'B4-1销售回款【输入】'!$E$4:$E$123,$E145,'B4-1销售回款【输入】'!$J$4:$J$123,$F145)</f>
        <v>0</v>
      </c>
      <c r="DG145" s="282">
        <f>SUMIFS('B4-1销售回款【输入】'!DJ$4:DJ$123,'B4-1销售回款【输入】'!$C$4:$C$123,$C145,'B4-1销售回款【输入】'!$D$4:$D$123,$D145,'B4-1销售回款【输入】'!$E$4:$E$123,$E145,'B4-1销售回款【输入】'!$J$4:$J$123,$F145)</f>
        <v>0</v>
      </c>
      <c r="DH145" s="282">
        <f>SUMIFS('B4-1销售回款【输入】'!DK$4:DK$123,'B4-1销售回款【输入】'!$C$4:$C$123,$C145,'B4-1销售回款【输入】'!$D$4:$D$123,$D145,'B4-1销售回款【输入】'!$E$4:$E$123,$E145,'B4-1销售回款【输入】'!$J$4:$J$123,$F145)</f>
        <v>0</v>
      </c>
      <c r="DI145" s="282">
        <f>SUMIFS('B4-1销售回款【输入】'!DL$4:DL$123,'B4-1销售回款【输入】'!$C$4:$C$123,$C145,'B4-1销售回款【输入】'!$D$4:$D$123,$D145,'B4-1销售回款【输入】'!$E$4:$E$123,$E145,'B4-1销售回款【输入】'!$J$4:$J$123,$F145)</f>
        <v>0</v>
      </c>
      <c r="DJ145" s="282">
        <f>SUMIFS('B4-1销售回款【输入】'!DM$4:DM$123,'B4-1销售回款【输入】'!$C$4:$C$123,$C145,'B4-1销售回款【输入】'!$D$4:$D$123,$D145,'B4-1销售回款【输入】'!$E$4:$E$123,$E145,'B4-1销售回款【输入】'!$J$4:$J$123,$F145)</f>
        <v>0</v>
      </c>
      <c r="DK145" s="282">
        <f>SUMIFS('B4-1销售回款【输入】'!DN$4:DN$123,'B4-1销售回款【输入】'!$C$4:$C$123,$C145,'B4-1销售回款【输入】'!$D$4:$D$123,$D145,'B4-1销售回款【输入】'!$E$4:$E$123,$E145,'B4-1销售回款【输入】'!$J$4:$J$123,$F145)</f>
        <v>0</v>
      </c>
      <c r="DL145" s="282">
        <f>SUMIFS('B4-1销售回款【输入】'!DO$4:DO$123,'B4-1销售回款【输入】'!$C$4:$C$123,$C145,'B4-1销售回款【输入】'!$D$4:$D$123,$D145,'B4-1销售回款【输入】'!$E$4:$E$123,$E145,'B4-1销售回款【输入】'!$J$4:$J$123,$F145)</f>
        <v>0</v>
      </c>
      <c r="DM145" s="282">
        <f>SUMIFS('B4-1销售回款【输入】'!DP$4:DP$123,'B4-1销售回款【输入】'!$C$4:$C$123,$C145,'B4-1销售回款【输入】'!$D$4:$D$123,$D145,'B4-1销售回款【输入】'!$E$4:$E$123,$E145,'B4-1销售回款【输入】'!$J$4:$J$123,$F145)</f>
        <v>0</v>
      </c>
      <c r="DN145" s="282">
        <f>SUMIFS('B4-1销售回款【输入】'!DQ$4:DQ$123,'B4-1销售回款【输入】'!$C$4:$C$123,$C145,'B4-1销售回款【输入】'!$D$4:$D$123,$D145,'B4-1销售回款【输入】'!$E$4:$E$123,$E145,'B4-1销售回款【输入】'!$J$4:$J$123,$F145)</f>
        <v>0</v>
      </c>
      <c r="DO145" s="282">
        <f>SUMIFS('B4-1销售回款【输入】'!DR$4:DR$123,'B4-1销售回款【输入】'!$C$4:$C$123,$C145,'B4-1销售回款【输入】'!$D$4:$D$123,$D145,'B4-1销售回款【输入】'!$E$4:$E$123,$E145,'B4-1销售回款【输入】'!$J$4:$J$123,$F145)</f>
        <v>0</v>
      </c>
      <c r="DP145" s="282">
        <f>SUMIFS('B4-1销售回款【输入】'!DS$4:DS$123,'B4-1销售回款【输入】'!$C$4:$C$123,$C145,'B4-1销售回款【输入】'!$D$4:$D$123,$D145,'B4-1销售回款【输入】'!$E$4:$E$123,$E145,'B4-1销售回款【输入】'!$J$4:$J$123,$F145)</f>
        <v>0</v>
      </c>
      <c r="DQ145" s="282">
        <f>SUMIFS('B4-1销售回款【输入】'!DT$4:DT$123,'B4-1销售回款【输入】'!$C$4:$C$123,$C145,'B4-1销售回款【输入】'!$D$4:$D$123,$D145,'B4-1销售回款【输入】'!$E$4:$E$123,$E145,'B4-1销售回款【输入】'!$J$4:$J$123,$F145)</f>
        <v>0</v>
      </c>
      <c r="DR145" s="282">
        <f>SUMIFS('B4-1销售回款【输入】'!DU$4:DU$123,'B4-1销售回款【输入】'!$C$4:$C$123,$C145,'B4-1销售回款【输入】'!$D$4:$D$123,$D145,'B4-1销售回款【输入】'!$E$4:$E$123,$E145,'B4-1销售回款【输入】'!$J$4:$J$123,$F145)</f>
        <v>0</v>
      </c>
      <c r="DS145" s="282">
        <f>SUMIFS('B4-1销售回款【输入】'!DV$4:DV$123,'B4-1销售回款【输入】'!$C$4:$C$123,$C145,'B4-1销售回款【输入】'!$D$4:$D$123,$D145,'B4-1销售回款【输入】'!$E$4:$E$123,$E145,'B4-1销售回款【输入】'!$J$4:$J$123,$F145)</f>
        <v>0</v>
      </c>
      <c r="DT145" s="282">
        <f>SUMIFS('B4-1销售回款【输入】'!DW$4:DW$123,'B4-1销售回款【输入】'!$C$4:$C$123,$C145,'B4-1销售回款【输入】'!$D$4:$D$123,$D145,'B4-1销售回款【输入】'!$E$4:$E$123,$E145,'B4-1销售回款【输入】'!$J$4:$J$123,$F145)</f>
        <v>0</v>
      </c>
      <c r="DU145" s="282">
        <f>SUMIFS('B4-1销售回款【输入】'!DX$4:DX$123,'B4-1销售回款【输入】'!$C$4:$C$123,$C145,'B4-1销售回款【输入】'!$D$4:$D$123,$D145,'B4-1销售回款【输入】'!$E$4:$E$123,$E145,'B4-1销售回款【输入】'!$J$4:$J$123,$F145)</f>
        <v>0</v>
      </c>
      <c r="DV145" s="282">
        <f>SUMIFS('B4-1销售回款【输入】'!DY$4:DY$123,'B4-1销售回款【输入】'!$C$4:$C$123,$C145,'B4-1销售回款【输入】'!$D$4:$D$123,$D145,'B4-1销售回款【输入】'!$E$4:$E$123,$E145,'B4-1销售回款【输入】'!$J$4:$J$123,$F145)</f>
        <v>0</v>
      </c>
      <c r="DW145" s="282">
        <f>SUMIFS('B4-1销售回款【输入】'!DZ$4:DZ$123,'B4-1销售回款【输入】'!$C$4:$C$123,$C145,'B4-1销售回款【输入】'!$D$4:$D$123,$D145,'B4-1销售回款【输入】'!$E$4:$E$123,$E145,'B4-1销售回款【输入】'!$J$4:$J$123,$F145)</f>
        <v>0</v>
      </c>
      <c r="DX145" s="282">
        <f>SUMIFS('B4-1销售回款【输入】'!EA$4:EA$123,'B4-1销售回款【输入】'!$C$4:$C$123,$C145,'B4-1销售回款【输入】'!$D$4:$D$123,$D145,'B4-1销售回款【输入】'!$E$4:$E$123,$E145,'B4-1销售回款【输入】'!$J$4:$J$123,$F145)</f>
        <v>0</v>
      </c>
      <c r="DY145" s="282">
        <f>SUMIFS('B4-1销售回款【输入】'!EB$4:EB$123,'B4-1销售回款【输入】'!$C$4:$C$123,$C145,'B4-1销售回款【输入】'!$D$4:$D$123,$D145,'B4-1销售回款【输入】'!$E$4:$E$123,$E145,'B4-1销售回款【输入】'!$J$4:$J$123,$F145)</f>
        <v>0</v>
      </c>
      <c r="DZ145" s="282">
        <f>SUMIFS('B4-1销售回款【输入】'!EC$4:EC$123,'B4-1销售回款【输入】'!$C$4:$C$123,$C145,'B4-1销售回款【输入】'!$D$4:$D$123,$D145,'B4-1销售回款【输入】'!$E$4:$E$123,$E145,'B4-1销售回款【输入】'!$J$4:$J$123,$F145)</f>
        <v>0</v>
      </c>
      <c r="EA145" s="282">
        <f>SUMIFS('B4-1销售回款【输入】'!ED$4:ED$123,'B4-1销售回款【输入】'!$C$4:$C$123,$C145,'B4-1销售回款【输入】'!$D$4:$D$123,$D145,'B4-1销售回款【输入】'!$E$4:$E$123,$E145,'B4-1销售回款【输入】'!$J$4:$J$123,$F145)</f>
        <v>0</v>
      </c>
      <c r="EB145" s="282">
        <f>SUMIFS('B4-1销售回款【输入】'!EE$4:EE$123,'B4-1销售回款【输入】'!$C$4:$C$123,$C145,'B4-1销售回款【输入】'!$D$4:$D$123,$D145,'B4-1销售回款【输入】'!$E$4:$E$123,$E145,'B4-1销售回款【输入】'!$J$4:$J$123,$F145)</f>
        <v>0</v>
      </c>
      <c r="EC145" s="282">
        <f>SUMIFS('B4-1销售回款【输入】'!EF$4:EF$123,'B4-1销售回款【输入】'!$C$4:$C$123,$C145,'B4-1销售回款【输入】'!$D$4:$D$123,$D145,'B4-1销售回款【输入】'!$E$4:$E$123,$E145,'B4-1销售回款【输入】'!$J$4:$J$123,$F145)</f>
        <v>0</v>
      </c>
      <c r="ED145" s="284">
        <f>SUMIFS('B4-1销售回款【输入】'!EG$4:EG$123,'B4-1销售回款【输入】'!$C$4:$C$123,$C145,'B4-1销售回款【输入】'!$D$4:$D$123,$D145,'B4-1销售回款【输入】'!$E$4:$E$123,$E145,'B4-1销售回款【输入】'!$J$4:$J$123,$F145)</f>
        <v>0</v>
      </c>
    </row>
    <row r="146" spans="2:134" ht="16.05" customHeight="1" x14ac:dyDescent="0.25">
      <c r="B146" s="1041" t="str">
        <f>B145</f>
        <v/>
      </c>
      <c r="C146" s="154" t="str">
        <f t="shared" ref="C146:C149" si="2478">C145</f>
        <v/>
      </c>
      <c r="D146" s="154" t="str">
        <f t="shared" si="2224"/>
        <v/>
      </c>
      <c r="E146" s="154" t="str">
        <f t="shared" si="2224"/>
        <v/>
      </c>
      <c r="F146" s="149" t="s">
        <v>348</v>
      </c>
      <c r="G146" s="171" t="s">
        <v>354</v>
      </c>
      <c r="H146" s="992">
        <f>IFERROR(H145/H144*10000,0)</f>
        <v>0</v>
      </c>
      <c r="I146" s="282">
        <f t="shared" si="2476"/>
        <v>0</v>
      </c>
      <c r="J146" s="985">
        <f>IFERROR(J145/J144*10000,0)</f>
        <v>0</v>
      </c>
      <c r="K146" s="460">
        <f ca="1">IFERROR(K145/K144*10000,0)</f>
        <v>0</v>
      </c>
      <c r="L146" s="283">
        <f t="shared" ref="L146" si="2479">IFERROR(L145/L144*10000,0)</f>
        <v>0</v>
      </c>
      <c r="M146" s="282">
        <f t="shared" ref="M146" si="2480">IFERROR(M145/M144*10000,0)</f>
        <v>0</v>
      </c>
      <c r="N146" s="282">
        <f t="shared" ref="N146" si="2481">IFERROR(N145/N144*10000,0)</f>
        <v>0</v>
      </c>
      <c r="O146" s="282">
        <f t="shared" ref="O146" si="2482">IFERROR(O145/O144*10000,0)</f>
        <v>0</v>
      </c>
      <c r="P146" s="282">
        <f t="shared" ref="P146" si="2483">IFERROR(P145/P144*10000,0)</f>
        <v>0</v>
      </c>
      <c r="Q146" s="282">
        <f t="shared" ref="Q146" si="2484">IFERROR(Q145/Q144*10000,0)</f>
        <v>0</v>
      </c>
      <c r="R146" s="282">
        <f t="shared" ref="R146" si="2485">IFERROR(R145/R144*10000,0)</f>
        <v>0</v>
      </c>
      <c r="S146" s="282">
        <f t="shared" ref="S146" si="2486">IFERROR(S145/S144*10000,0)</f>
        <v>0</v>
      </c>
      <c r="T146" s="282">
        <f t="shared" ref="T146" si="2487">IFERROR(T145/T144*10000,0)</f>
        <v>0</v>
      </c>
      <c r="U146" s="284">
        <f t="shared" ref="U146" si="2488">IFERROR(U145/U144*10000,0)</f>
        <v>0</v>
      </c>
      <c r="V146" s="285">
        <f>IFERROR(V145/V144*10000,0)</f>
        <v>0</v>
      </c>
      <c r="W146" s="282">
        <f t="shared" ref="W146" si="2489">IFERROR(W145/W144*10000,0)</f>
        <v>0</v>
      </c>
      <c r="X146" s="282">
        <f t="shared" ref="X146" si="2490">IFERROR(X145/X144*10000,0)</f>
        <v>0</v>
      </c>
      <c r="Y146" s="282">
        <f t="shared" ref="Y146" si="2491">IFERROR(Y145/Y144*10000,0)</f>
        <v>0</v>
      </c>
      <c r="Z146" s="282">
        <f t="shared" ref="Z146" si="2492">IFERROR(Z145/Z144*10000,0)</f>
        <v>0</v>
      </c>
      <c r="AA146" s="282">
        <f t="shared" ref="AA146" si="2493">IFERROR(AA145/AA144*10000,0)</f>
        <v>0</v>
      </c>
      <c r="AB146" s="282">
        <f t="shared" ref="AB146" si="2494">IFERROR(AB145/AB144*10000,0)</f>
        <v>0</v>
      </c>
      <c r="AC146" s="282">
        <f t="shared" ref="AC146" si="2495">IFERROR(AC145/AC144*10000,0)</f>
        <v>0</v>
      </c>
      <c r="AD146" s="282">
        <f t="shared" ref="AD146" si="2496">IFERROR(AD145/AD144*10000,0)</f>
        <v>0</v>
      </c>
      <c r="AE146" s="282">
        <f t="shared" ref="AE146" si="2497">IFERROR(AE145/AE144*10000,0)</f>
        <v>0</v>
      </c>
      <c r="AF146" s="282">
        <f t="shared" ref="AF146" si="2498">IFERROR(AF145/AF144*10000,0)</f>
        <v>0</v>
      </c>
      <c r="AG146" s="282">
        <f t="shared" ref="AG146" si="2499">IFERROR(AG145/AG144*10000,0)</f>
        <v>0</v>
      </c>
      <c r="AH146" s="282">
        <f t="shared" ref="AH146" si="2500">IFERROR(AH145/AH144*10000,0)</f>
        <v>0</v>
      </c>
      <c r="AI146" s="282">
        <f t="shared" ref="AI146" si="2501">IFERROR(AI145/AI144*10000,0)</f>
        <v>0</v>
      </c>
      <c r="AJ146" s="282">
        <f t="shared" ref="AJ146" si="2502">IFERROR(AJ145/AJ144*10000,0)</f>
        <v>0</v>
      </c>
      <c r="AK146" s="282">
        <f t="shared" ref="AK146" si="2503">IFERROR(AK145/AK144*10000,0)</f>
        <v>0</v>
      </c>
      <c r="AL146" s="282">
        <f t="shared" ref="AL146" si="2504">IFERROR(AL145/AL144*10000,0)</f>
        <v>0</v>
      </c>
      <c r="AM146" s="282">
        <f t="shared" ref="AM146" si="2505">IFERROR(AM145/AM144*10000,0)</f>
        <v>0</v>
      </c>
      <c r="AN146" s="282">
        <f t="shared" ref="AN146" si="2506">IFERROR(AN145/AN144*10000,0)</f>
        <v>0</v>
      </c>
      <c r="AO146" s="282">
        <f t="shared" ref="AO146" si="2507">IFERROR(AO145/AO144*10000,0)</f>
        <v>0</v>
      </c>
      <c r="AP146" s="282">
        <f t="shared" ref="AP146" si="2508">IFERROR(AP145/AP144*10000,0)</f>
        <v>0</v>
      </c>
      <c r="AQ146" s="282">
        <f t="shared" ref="AQ146" si="2509">IFERROR(AQ145/AQ144*10000,0)</f>
        <v>0</v>
      </c>
      <c r="AR146" s="282">
        <f t="shared" ref="AR146" si="2510">IFERROR(AR145/AR144*10000,0)</f>
        <v>0</v>
      </c>
      <c r="AS146" s="282">
        <f t="shared" ref="AS146" si="2511">IFERROR(AS145/AS144*10000,0)</f>
        <v>0</v>
      </c>
      <c r="AT146" s="282">
        <f t="shared" ref="AT146" si="2512">IFERROR(AT145/AT144*10000,0)</f>
        <v>0</v>
      </c>
      <c r="AU146" s="282">
        <f t="shared" ref="AU146" si="2513">IFERROR(AU145/AU144*10000,0)</f>
        <v>0</v>
      </c>
      <c r="AV146" s="282">
        <f t="shared" ref="AV146" si="2514">IFERROR(AV145/AV144*10000,0)</f>
        <v>0</v>
      </c>
      <c r="AW146" s="282">
        <f t="shared" ref="AW146" si="2515">IFERROR(AW145/AW144*10000,0)</f>
        <v>0</v>
      </c>
      <c r="AX146" s="282">
        <f t="shared" ref="AX146" si="2516">IFERROR(AX145/AX144*10000,0)</f>
        <v>0</v>
      </c>
      <c r="AY146" s="282">
        <f t="shared" ref="AY146" si="2517">IFERROR(AY145/AY144*10000,0)</f>
        <v>0</v>
      </c>
      <c r="AZ146" s="282">
        <f t="shared" ref="AZ146" si="2518">IFERROR(AZ145/AZ144*10000,0)</f>
        <v>0</v>
      </c>
      <c r="BA146" s="282">
        <f t="shared" ref="BA146" si="2519">IFERROR(BA145/BA144*10000,0)</f>
        <v>0</v>
      </c>
      <c r="BB146" s="282">
        <f t="shared" ref="BB146" si="2520">IFERROR(BB145/BB144*10000,0)</f>
        <v>0</v>
      </c>
      <c r="BC146" s="282">
        <f t="shared" ref="BC146" si="2521">IFERROR(BC145/BC144*10000,0)</f>
        <v>0</v>
      </c>
      <c r="BD146" s="282">
        <f t="shared" ref="BD146" si="2522">IFERROR(BD145/BD144*10000,0)</f>
        <v>0</v>
      </c>
      <c r="BE146" s="282">
        <f t="shared" ref="BE146" si="2523">IFERROR(BE145/BE144*10000,0)</f>
        <v>0</v>
      </c>
      <c r="BF146" s="282">
        <f t="shared" ref="BF146" si="2524">IFERROR(BF145/BF144*10000,0)</f>
        <v>0</v>
      </c>
      <c r="BG146" s="282">
        <f t="shared" ref="BG146" si="2525">IFERROR(BG145/BG144*10000,0)</f>
        <v>0</v>
      </c>
      <c r="BH146" s="282">
        <f t="shared" ref="BH146" si="2526">IFERROR(BH145/BH144*10000,0)</f>
        <v>0</v>
      </c>
      <c r="BI146" s="282">
        <f t="shared" ref="BI146" si="2527">IFERROR(BI145/BI144*10000,0)</f>
        <v>0</v>
      </c>
      <c r="BJ146" s="282">
        <f t="shared" ref="BJ146" si="2528">IFERROR(BJ145/BJ144*10000,0)</f>
        <v>0</v>
      </c>
      <c r="BK146" s="282">
        <f t="shared" ref="BK146" si="2529">IFERROR(BK145/BK144*10000,0)</f>
        <v>0</v>
      </c>
      <c r="BL146" s="282">
        <f t="shared" ref="BL146" si="2530">IFERROR(BL145/BL144*10000,0)</f>
        <v>0</v>
      </c>
      <c r="BM146" s="282">
        <f t="shared" ref="BM146" si="2531">IFERROR(BM145/BM144*10000,0)</f>
        <v>0</v>
      </c>
      <c r="BN146" s="282">
        <f t="shared" ref="BN146" si="2532">IFERROR(BN145/BN144*10000,0)</f>
        <v>0</v>
      </c>
      <c r="BO146" s="282">
        <f t="shared" ref="BO146" si="2533">IFERROR(BO145/BO144*10000,0)</f>
        <v>0</v>
      </c>
      <c r="BP146" s="282">
        <f t="shared" ref="BP146" si="2534">IFERROR(BP145/BP144*10000,0)</f>
        <v>0</v>
      </c>
      <c r="BQ146" s="282">
        <f t="shared" ref="BQ146" si="2535">IFERROR(BQ145/BQ144*10000,0)</f>
        <v>0</v>
      </c>
      <c r="BR146" s="282">
        <f t="shared" ref="BR146" si="2536">IFERROR(BR145/BR144*10000,0)</f>
        <v>0</v>
      </c>
      <c r="BS146" s="282">
        <f t="shared" ref="BS146" si="2537">IFERROR(BS145/BS144*10000,0)</f>
        <v>0</v>
      </c>
      <c r="BT146" s="282">
        <f t="shared" ref="BT146" si="2538">IFERROR(BT145/BT144*10000,0)</f>
        <v>0</v>
      </c>
      <c r="BU146" s="282">
        <f t="shared" ref="BU146" si="2539">IFERROR(BU145/BU144*10000,0)</f>
        <v>0</v>
      </c>
      <c r="BV146" s="282">
        <f t="shared" ref="BV146" si="2540">IFERROR(BV145/BV144*10000,0)</f>
        <v>0</v>
      </c>
      <c r="BW146" s="282">
        <f t="shared" ref="BW146" si="2541">IFERROR(BW145/BW144*10000,0)</f>
        <v>0</v>
      </c>
      <c r="BX146" s="282">
        <f t="shared" ref="BX146" si="2542">IFERROR(BX145/BX144*10000,0)</f>
        <v>0</v>
      </c>
      <c r="BY146" s="282">
        <f t="shared" ref="BY146" si="2543">IFERROR(BY145/BY144*10000,0)</f>
        <v>0</v>
      </c>
      <c r="BZ146" s="282">
        <f t="shared" ref="BZ146" si="2544">IFERROR(BZ145/BZ144*10000,0)</f>
        <v>0</v>
      </c>
      <c r="CA146" s="282">
        <f t="shared" ref="CA146" si="2545">IFERROR(CA145/CA144*10000,0)</f>
        <v>0</v>
      </c>
      <c r="CB146" s="282">
        <f t="shared" ref="CB146" si="2546">IFERROR(CB145/CB144*10000,0)</f>
        <v>0</v>
      </c>
      <c r="CC146" s="282">
        <f t="shared" ref="CC146" si="2547">IFERROR(CC145/CC144*10000,0)</f>
        <v>0</v>
      </c>
      <c r="CD146" s="282">
        <f t="shared" ref="CD146" si="2548">IFERROR(CD145/CD144*10000,0)</f>
        <v>0</v>
      </c>
      <c r="CE146" s="282">
        <f t="shared" ref="CE146" si="2549">IFERROR(CE145/CE144*10000,0)</f>
        <v>0</v>
      </c>
      <c r="CF146" s="282">
        <f t="shared" ref="CF146" si="2550">IFERROR(CF145/CF144*10000,0)</f>
        <v>0</v>
      </c>
      <c r="CG146" s="282">
        <f t="shared" ref="CG146" si="2551">IFERROR(CG145/CG144*10000,0)</f>
        <v>0</v>
      </c>
      <c r="CH146" s="282">
        <f t="shared" ref="CH146" si="2552">IFERROR(CH145/CH144*10000,0)</f>
        <v>0</v>
      </c>
      <c r="CI146" s="282">
        <f t="shared" ref="CI146" si="2553">IFERROR(CI145/CI144*10000,0)</f>
        <v>0</v>
      </c>
      <c r="CJ146" s="282">
        <f t="shared" ref="CJ146" si="2554">IFERROR(CJ145/CJ144*10000,0)</f>
        <v>0</v>
      </c>
      <c r="CK146" s="282">
        <f t="shared" ref="CK146" si="2555">IFERROR(CK145/CK144*10000,0)</f>
        <v>0</v>
      </c>
      <c r="CL146" s="282">
        <f t="shared" ref="CL146" si="2556">IFERROR(CL145/CL144*10000,0)</f>
        <v>0</v>
      </c>
      <c r="CM146" s="282">
        <f t="shared" ref="CM146" si="2557">IFERROR(CM145/CM144*10000,0)</f>
        <v>0</v>
      </c>
      <c r="CN146" s="282">
        <f t="shared" ref="CN146" si="2558">IFERROR(CN145/CN144*10000,0)</f>
        <v>0</v>
      </c>
      <c r="CO146" s="282">
        <f t="shared" ref="CO146" si="2559">IFERROR(CO145/CO144*10000,0)</f>
        <v>0</v>
      </c>
      <c r="CP146" s="282">
        <f t="shared" ref="CP146" si="2560">IFERROR(CP145/CP144*10000,0)</f>
        <v>0</v>
      </c>
      <c r="CQ146" s="282">
        <f t="shared" ref="CQ146" si="2561">IFERROR(CQ145/CQ144*10000,0)</f>
        <v>0</v>
      </c>
      <c r="CR146" s="282">
        <f t="shared" ref="CR146" si="2562">IFERROR(CR145/CR144*10000,0)</f>
        <v>0</v>
      </c>
      <c r="CS146" s="282">
        <f t="shared" ref="CS146" si="2563">IFERROR(CS145/CS144*10000,0)</f>
        <v>0</v>
      </c>
      <c r="CT146" s="282">
        <f t="shared" ref="CT146" si="2564">IFERROR(CT145/CT144*10000,0)</f>
        <v>0</v>
      </c>
      <c r="CU146" s="282">
        <f t="shared" ref="CU146" si="2565">IFERROR(CU145/CU144*10000,0)</f>
        <v>0</v>
      </c>
      <c r="CV146" s="282">
        <f t="shared" ref="CV146" si="2566">IFERROR(CV145/CV144*10000,0)</f>
        <v>0</v>
      </c>
      <c r="CW146" s="282">
        <f t="shared" ref="CW146" si="2567">IFERROR(CW145/CW144*10000,0)</f>
        <v>0</v>
      </c>
      <c r="CX146" s="282">
        <f t="shared" ref="CX146" si="2568">IFERROR(CX145/CX144*10000,0)</f>
        <v>0</v>
      </c>
      <c r="CY146" s="282">
        <f t="shared" ref="CY146" si="2569">IFERROR(CY145/CY144*10000,0)</f>
        <v>0</v>
      </c>
      <c r="CZ146" s="282">
        <f t="shared" ref="CZ146" si="2570">IFERROR(CZ145/CZ144*10000,0)</f>
        <v>0</v>
      </c>
      <c r="DA146" s="282">
        <f t="shared" ref="DA146" si="2571">IFERROR(DA145/DA144*10000,0)</f>
        <v>0</v>
      </c>
      <c r="DB146" s="282">
        <f t="shared" ref="DB146" si="2572">IFERROR(DB145/DB144*10000,0)</f>
        <v>0</v>
      </c>
      <c r="DC146" s="282">
        <f t="shared" ref="DC146" si="2573">IFERROR(DC145/DC144*10000,0)</f>
        <v>0</v>
      </c>
      <c r="DD146" s="282">
        <f t="shared" ref="DD146" si="2574">IFERROR(DD145/DD144*10000,0)</f>
        <v>0</v>
      </c>
      <c r="DE146" s="282">
        <f t="shared" ref="DE146" si="2575">IFERROR(DE145/DE144*10000,0)</f>
        <v>0</v>
      </c>
      <c r="DF146" s="282">
        <f t="shared" ref="DF146" si="2576">IFERROR(DF145/DF144*10000,0)</f>
        <v>0</v>
      </c>
      <c r="DG146" s="282">
        <f t="shared" ref="DG146" si="2577">IFERROR(DG145/DG144*10000,0)</f>
        <v>0</v>
      </c>
      <c r="DH146" s="282">
        <f t="shared" ref="DH146" si="2578">IFERROR(DH145/DH144*10000,0)</f>
        <v>0</v>
      </c>
      <c r="DI146" s="282">
        <f t="shared" ref="DI146" si="2579">IFERROR(DI145/DI144*10000,0)</f>
        <v>0</v>
      </c>
      <c r="DJ146" s="282">
        <f t="shared" ref="DJ146" si="2580">IFERROR(DJ145/DJ144*10000,0)</f>
        <v>0</v>
      </c>
      <c r="DK146" s="282">
        <f t="shared" ref="DK146" si="2581">IFERROR(DK145/DK144*10000,0)</f>
        <v>0</v>
      </c>
      <c r="DL146" s="282">
        <f t="shared" ref="DL146" si="2582">IFERROR(DL145/DL144*10000,0)</f>
        <v>0</v>
      </c>
      <c r="DM146" s="282">
        <f t="shared" ref="DM146" si="2583">IFERROR(DM145/DM144*10000,0)</f>
        <v>0</v>
      </c>
      <c r="DN146" s="282">
        <f t="shared" ref="DN146" si="2584">IFERROR(DN145/DN144*10000,0)</f>
        <v>0</v>
      </c>
      <c r="DO146" s="282">
        <f t="shared" ref="DO146" si="2585">IFERROR(DO145/DO144*10000,0)</f>
        <v>0</v>
      </c>
      <c r="DP146" s="282">
        <f t="shared" ref="DP146" si="2586">IFERROR(DP145/DP144*10000,0)</f>
        <v>0</v>
      </c>
      <c r="DQ146" s="282">
        <f t="shared" ref="DQ146" si="2587">IFERROR(DQ145/DQ144*10000,0)</f>
        <v>0</v>
      </c>
      <c r="DR146" s="282">
        <f t="shared" ref="DR146" si="2588">IFERROR(DR145/DR144*10000,0)</f>
        <v>0</v>
      </c>
      <c r="DS146" s="282">
        <f t="shared" ref="DS146" si="2589">IFERROR(DS145/DS144*10000,0)</f>
        <v>0</v>
      </c>
      <c r="DT146" s="282">
        <f t="shared" ref="DT146" si="2590">IFERROR(DT145/DT144*10000,0)</f>
        <v>0</v>
      </c>
      <c r="DU146" s="282">
        <f t="shared" ref="DU146" si="2591">IFERROR(DU145/DU144*10000,0)</f>
        <v>0</v>
      </c>
      <c r="DV146" s="282">
        <f t="shared" ref="DV146" si="2592">IFERROR(DV145/DV144*10000,0)</f>
        <v>0</v>
      </c>
      <c r="DW146" s="282">
        <f t="shared" ref="DW146" si="2593">IFERROR(DW145/DW144*10000,0)</f>
        <v>0</v>
      </c>
      <c r="DX146" s="282">
        <f t="shared" ref="DX146" si="2594">IFERROR(DX145/DX144*10000,0)</f>
        <v>0</v>
      </c>
      <c r="DY146" s="282">
        <f t="shared" ref="DY146" si="2595">IFERROR(DY145/DY144*10000,0)</f>
        <v>0</v>
      </c>
      <c r="DZ146" s="282">
        <f t="shared" ref="DZ146" si="2596">IFERROR(DZ145/DZ144*10000,0)</f>
        <v>0</v>
      </c>
      <c r="EA146" s="282">
        <f t="shared" ref="EA146" si="2597">IFERROR(EA145/EA144*10000,0)</f>
        <v>0</v>
      </c>
      <c r="EB146" s="282">
        <f t="shared" ref="EB146" si="2598">IFERROR(EB145/EB144*10000,0)</f>
        <v>0</v>
      </c>
      <c r="EC146" s="282">
        <f t="shared" ref="EC146" si="2599">IFERROR(EC145/EC144*10000,0)</f>
        <v>0</v>
      </c>
      <c r="ED146" s="284">
        <f t="shared" ref="ED146" si="2600">IFERROR(ED145/ED144*10000,0)</f>
        <v>0</v>
      </c>
    </row>
    <row r="147" spans="2:134" ht="16.05" customHeight="1" x14ac:dyDescent="0.25">
      <c r="B147" s="1043" t="str">
        <f>B146</f>
        <v/>
      </c>
      <c r="C147" s="159" t="str">
        <f t="shared" si="2478"/>
        <v/>
      </c>
      <c r="D147" s="159" t="str">
        <f t="shared" si="2224"/>
        <v/>
      </c>
      <c r="E147" s="159" t="str">
        <f t="shared" si="2224"/>
        <v/>
      </c>
      <c r="F147" s="149" t="s">
        <v>349</v>
      </c>
      <c r="G147" s="171" t="s">
        <v>353</v>
      </c>
      <c r="H147" s="992">
        <f>SUMIFS('B4-1销售回款【输入】'!L$4:L$123,'B4-1销售回款【输入】'!$C$4:$C$123,$C147,'B4-1销售回款【输入】'!$D$4:$D$123,$D147,'B4-1销售回款【输入】'!$E$4:$E$123,$E147,'B4-1销售回款【输入】'!$J$4:$J$123,$F147)</f>
        <v>0</v>
      </c>
      <c r="I147" s="282">
        <f t="shared" si="2476"/>
        <v>0</v>
      </c>
      <c r="J147" s="985">
        <f>SUM(V147:ED147)</f>
        <v>0</v>
      </c>
      <c r="K147" s="460">
        <f ca="1">SUM(OFFSET(V147,,,1,MATCH('B1-基本信息'!$C$12,$V$3:$ED$3,1)))</f>
        <v>0</v>
      </c>
      <c r="L147" s="283">
        <f t="shared" ref="L147:U147" si="2601">SUMIF($V$1:$ED$1,L$3,$V147:$ED147)</f>
        <v>0</v>
      </c>
      <c r="M147" s="282">
        <f t="shared" si="2601"/>
        <v>0</v>
      </c>
      <c r="N147" s="282">
        <f t="shared" si="2601"/>
        <v>0</v>
      </c>
      <c r="O147" s="282">
        <f t="shared" si="2601"/>
        <v>0</v>
      </c>
      <c r="P147" s="282">
        <f t="shared" si="2601"/>
        <v>0</v>
      </c>
      <c r="Q147" s="282">
        <f t="shared" si="2601"/>
        <v>0</v>
      </c>
      <c r="R147" s="282">
        <f t="shared" si="2601"/>
        <v>0</v>
      </c>
      <c r="S147" s="282">
        <f t="shared" si="2601"/>
        <v>0</v>
      </c>
      <c r="T147" s="282">
        <f t="shared" si="2601"/>
        <v>0</v>
      </c>
      <c r="U147" s="284">
        <f t="shared" si="2601"/>
        <v>0</v>
      </c>
      <c r="V147" s="285">
        <f>SUMIFS('B4-1销售回款【输入】'!Y$4:Y$123,'B4-1销售回款【输入】'!$C$4:$C$123,$C147,'B4-1销售回款【输入】'!$D$4:$D$123,$D147,'B4-1销售回款【输入】'!$E$4:$E$123,$E147,'B4-1销售回款【输入】'!$J$4:$J$123,$F147)</f>
        <v>0</v>
      </c>
      <c r="W147" s="282">
        <f>SUMIFS('B4-1销售回款【输入】'!Z$4:Z$123,'B4-1销售回款【输入】'!$C$4:$C$123,$C147,'B4-1销售回款【输入】'!$D$4:$D$123,$D147,'B4-1销售回款【输入】'!$E$4:$E$123,$E147,'B4-1销售回款【输入】'!$J$4:$J$123,$F147)</f>
        <v>0</v>
      </c>
      <c r="X147" s="282">
        <f>SUMIFS('B4-1销售回款【输入】'!AA$4:AA$123,'B4-1销售回款【输入】'!$C$4:$C$123,$C147,'B4-1销售回款【输入】'!$D$4:$D$123,$D147,'B4-1销售回款【输入】'!$E$4:$E$123,$E147,'B4-1销售回款【输入】'!$J$4:$J$123,$F147)</f>
        <v>0</v>
      </c>
      <c r="Y147" s="282">
        <f>SUMIFS('B4-1销售回款【输入】'!AB$4:AB$123,'B4-1销售回款【输入】'!$C$4:$C$123,$C147,'B4-1销售回款【输入】'!$D$4:$D$123,$D147,'B4-1销售回款【输入】'!$E$4:$E$123,$E147,'B4-1销售回款【输入】'!$J$4:$J$123,$F147)</f>
        <v>0</v>
      </c>
      <c r="Z147" s="282">
        <f>SUMIFS('B4-1销售回款【输入】'!AC$4:AC$123,'B4-1销售回款【输入】'!$C$4:$C$123,$C147,'B4-1销售回款【输入】'!$D$4:$D$123,$D147,'B4-1销售回款【输入】'!$E$4:$E$123,$E147,'B4-1销售回款【输入】'!$J$4:$J$123,$F147)</f>
        <v>0</v>
      </c>
      <c r="AA147" s="282">
        <f>SUMIFS('B4-1销售回款【输入】'!AD$4:AD$123,'B4-1销售回款【输入】'!$C$4:$C$123,$C147,'B4-1销售回款【输入】'!$D$4:$D$123,$D147,'B4-1销售回款【输入】'!$E$4:$E$123,$E147,'B4-1销售回款【输入】'!$J$4:$J$123,$F147)</f>
        <v>0</v>
      </c>
      <c r="AB147" s="282">
        <f>SUMIFS('B4-1销售回款【输入】'!AE$4:AE$123,'B4-1销售回款【输入】'!$C$4:$C$123,$C147,'B4-1销售回款【输入】'!$D$4:$D$123,$D147,'B4-1销售回款【输入】'!$E$4:$E$123,$E147,'B4-1销售回款【输入】'!$J$4:$J$123,$F147)</f>
        <v>0</v>
      </c>
      <c r="AC147" s="282">
        <f>SUMIFS('B4-1销售回款【输入】'!AF$4:AF$123,'B4-1销售回款【输入】'!$C$4:$C$123,$C147,'B4-1销售回款【输入】'!$D$4:$D$123,$D147,'B4-1销售回款【输入】'!$E$4:$E$123,$E147,'B4-1销售回款【输入】'!$J$4:$J$123,$F147)</f>
        <v>0</v>
      </c>
      <c r="AD147" s="282">
        <f>SUMIFS('B4-1销售回款【输入】'!AG$4:AG$123,'B4-1销售回款【输入】'!$C$4:$C$123,$C147,'B4-1销售回款【输入】'!$D$4:$D$123,$D147,'B4-1销售回款【输入】'!$E$4:$E$123,$E147,'B4-1销售回款【输入】'!$J$4:$J$123,$F147)</f>
        <v>0</v>
      </c>
      <c r="AE147" s="282">
        <f>SUMIFS('B4-1销售回款【输入】'!AH$4:AH$123,'B4-1销售回款【输入】'!$C$4:$C$123,$C147,'B4-1销售回款【输入】'!$D$4:$D$123,$D147,'B4-1销售回款【输入】'!$E$4:$E$123,$E147,'B4-1销售回款【输入】'!$J$4:$J$123,$F147)</f>
        <v>0</v>
      </c>
      <c r="AF147" s="282">
        <f>SUMIFS('B4-1销售回款【输入】'!AI$4:AI$123,'B4-1销售回款【输入】'!$C$4:$C$123,$C147,'B4-1销售回款【输入】'!$D$4:$D$123,$D147,'B4-1销售回款【输入】'!$E$4:$E$123,$E147,'B4-1销售回款【输入】'!$J$4:$J$123,$F147)</f>
        <v>0</v>
      </c>
      <c r="AG147" s="282">
        <f>SUMIFS('B4-1销售回款【输入】'!AJ$4:AJ$123,'B4-1销售回款【输入】'!$C$4:$C$123,$C147,'B4-1销售回款【输入】'!$D$4:$D$123,$D147,'B4-1销售回款【输入】'!$E$4:$E$123,$E147,'B4-1销售回款【输入】'!$J$4:$J$123,$F147)</f>
        <v>0</v>
      </c>
      <c r="AH147" s="282">
        <f>SUMIFS('B4-1销售回款【输入】'!AK$4:AK$123,'B4-1销售回款【输入】'!$C$4:$C$123,$C147,'B4-1销售回款【输入】'!$D$4:$D$123,$D147,'B4-1销售回款【输入】'!$E$4:$E$123,$E147,'B4-1销售回款【输入】'!$J$4:$J$123,$F147)</f>
        <v>0</v>
      </c>
      <c r="AI147" s="282">
        <f>SUMIFS('B4-1销售回款【输入】'!AL$4:AL$123,'B4-1销售回款【输入】'!$C$4:$C$123,$C147,'B4-1销售回款【输入】'!$D$4:$D$123,$D147,'B4-1销售回款【输入】'!$E$4:$E$123,$E147,'B4-1销售回款【输入】'!$J$4:$J$123,$F147)</f>
        <v>0</v>
      </c>
      <c r="AJ147" s="282">
        <f>SUMIFS('B4-1销售回款【输入】'!AM$4:AM$123,'B4-1销售回款【输入】'!$C$4:$C$123,$C147,'B4-1销售回款【输入】'!$D$4:$D$123,$D147,'B4-1销售回款【输入】'!$E$4:$E$123,$E147,'B4-1销售回款【输入】'!$J$4:$J$123,$F147)</f>
        <v>0</v>
      </c>
      <c r="AK147" s="282">
        <f>SUMIFS('B4-1销售回款【输入】'!AN$4:AN$123,'B4-1销售回款【输入】'!$C$4:$C$123,$C147,'B4-1销售回款【输入】'!$D$4:$D$123,$D147,'B4-1销售回款【输入】'!$E$4:$E$123,$E147,'B4-1销售回款【输入】'!$J$4:$J$123,$F147)</f>
        <v>0</v>
      </c>
      <c r="AL147" s="282">
        <f>SUMIFS('B4-1销售回款【输入】'!AO$4:AO$123,'B4-1销售回款【输入】'!$C$4:$C$123,$C147,'B4-1销售回款【输入】'!$D$4:$D$123,$D147,'B4-1销售回款【输入】'!$E$4:$E$123,$E147,'B4-1销售回款【输入】'!$J$4:$J$123,$F147)</f>
        <v>0</v>
      </c>
      <c r="AM147" s="282">
        <f>SUMIFS('B4-1销售回款【输入】'!AP$4:AP$123,'B4-1销售回款【输入】'!$C$4:$C$123,$C147,'B4-1销售回款【输入】'!$D$4:$D$123,$D147,'B4-1销售回款【输入】'!$E$4:$E$123,$E147,'B4-1销售回款【输入】'!$J$4:$J$123,$F147)</f>
        <v>0</v>
      </c>
      <c r="AN147" s="282">
        <f>SUMIFS('B4-1销售回款【输入】'!AQ$4:AQ$123,'B4-1销售回款【输入】'!$C$4:$C$123,$C147,'B4-1销售回款【输入】'!$D$4:$D$123,$D147,'B4-1销售回款【输入】'!$E$4:$E$123,$E147,'B4-1销售回款【输入】'!$J$4:$J$123,$F147)</f>
        <v>0</v>
      </c>
      <c r="AO147" s="282">
        <f>SUMIFS('B4-1销售回款【输入】'!AR$4:AR$123,'B4-1销售回款【输入】'!$C$4:$C$123,$C147,'B4-1销售回款【输入】'!$D$4:$D$123,$D147,'B4-1销售回款【输入】'!$E$4:$E$123,$E147,'B4-1销售回款【输入】'!$J$4:$J$123,$F147)</f>
        <v>0</v>
      </c>
      <c r="AP147" s="282">
        <f>SUMIFS('B4-1销售回款【输入】'!AS$4:AS$123,'B4-1销售回款【输入】'!$C$4:$C$123,$C147,'B4-1销售回款【输入】'!$D$4:$D$123,$D147,'B4-1销售回款【输入】'!$E$4:$E$123,$E147,'B4-1销售回款【输入】'!$J$4:$J$123,$F147)</f>
        <v>0</v>
      </c>
      <c r="AQ147" s="282">
        <f>SUMIFS('B4-1销售回款【输入】'!AT$4:AT$123,'B4-1销售回款【输入】'!$C$4:$C$123,$C147,'B4-1销售回款【输入】'!$D$4:$D$123,$D147,'B4-1销售回款【输入】'!$E$4:$E$123,$E147,'B4-1销售回款【输入】'!$J$4:$J$123,$F147)</f>
        <v>0</v>
      </c>
      <c r="AR147" s="282">
        <f>SUMIFS('B4-1销售回款【输入】'!AU$4:AU$123,'B4-1销售回款【输入】'!$C$4:$C$123,$C147,'B4-1销售回款【输入】'!$D$4:$D$123,$D147,'B4-1销售回款【输入】'!$E$4:$E$123,$E147,'B4-1销售回款【输入】'!$J$4:$J$123,$F147)</f>
        <v>0</v>
      </c>
      <c r="AS147" s="282">
        <f>SUMIFS('B4-1销售回款【输入】'!AV$4:AV$123,'B4-1销售回款【输入】'!$C$4:$C$123,$C147,'B4-1销售回款【输入】'!$D$4:$D$123,$D147,'B4-1销售回款【输入】'!$E$4:$E$123,$E147,'B4-1销售回款【输入】'!$J$4:$J$123,$F147)</f>
        <v>0</v>
      </c>
      <c r="AT147" s="282">
        <f>SUMIFS('B4-1销售回款【输入】'!AW$4:AW$123,'B4-1销售回款【输入】'!$C$4:$C$123,$C147,'B4-1销售回款【输入】'!$D$4:$D$123,$D147,'B4-1销售回款【输入】'!$E$4:$E$123,$E147,'B4-1销售回款【输入】'!$J$4:$J$123,$F147)</f>
        <v>0</v>
      </c>
      <c r="AU147" s="282">
        <f>SUMIFS('B4-1销售回款【输入】'!AX$4:AX$123,'B4-1销售回款【输入】'!$C$4:$C$123,$C147,'B4-1销售回款【输入】'!$D$4:$D$123,$D147,'B4-1销售回款【输入】'!$E$4:$E$123,$E147,'B4-1销售回款【输入】'!$J$4:$J$123,$F147)</f>
        <v>0</v>
      </c>
      <c r="AV147" s="282">
        <f>SUMIFS('B4-1销售回款【输入】'!AY$4:AY$123,'B4-1销售回款【输入】'!$C$4:$C$123,$C147,'B4-1销售回款【输入】'!$D$4:$D$123,$D147,'B4-1销售回款【输入】'!$E$4:$E$123,$E147,'B4-1销售回款【输入】'!$J$4:$J$123,$F147)</f>
        <v>0</v>
      </c>
      <c r="AW147" s="282">
        <f>SUMIFS('B4-1销售回款【输入】'!AZ$4:AZ$123,'B4-1销售回款【输入】'!$C$4:$C$123,$C147,'B4-1销售回款【输入】'!$D$4:$D$123,$D147,'B4-1销售回款【输入】'!$E$4:$E$123,$E147,'B4-1销售回款【输入】'!$J$4:$J$123,$F147)</f>
        <v>0</v>
      </c>
      <c r="AX147" s="282">
        <f>SUMIFS('B4-1销售回款【输入】'!BA$4:BA$123,'B4-1销售回款【输入】'!$C$4:$C$123,$C147,'B4-1销售回款【输入】'!$D$4:$D$123,$D147,'B4-1销售回款【输入】'!$E$4:$E$123,$E147,'B4-1销售回款【输入】'!$J$4:$J$123,$F147)</f>
        <v>0</v>
      </c>
      <c r="AY147" s="282">
        <f>SUMIFS('B4-1销售回款【输入】'!BB$4:BB$123,'B4-1销售回款【输入】'!$C$4:$C$123,$C147,'B4-1销售回款【输入】'!$D$4:$D$123,$D147,'B4-1销售回款【输入】'!$E$4:$E$123,$E147,'B4-1销售回款【输入】'!$J$4:$J$123,$F147)</f>
        <v>0</v>
      </c>
      <c r="AZ147" s="282">
        <f>SUMIFS('B4-1销售回款【输入】'!BC$4:BC$123,'B4-1销售回款【输入】'!$C$4:$C$123,$C147,'B4-1销售回款【输入】'!$D$4:$D$123,$D147,'B4-1销售回款【输入】'!$E$4:$E$123,$E147,'B4-1销售回款【输入】'!$J$4:$J$123,$F147)</f>
        <v>0</v>
      </c>
      <c r="BA147" s="282">
        <f>SUMIFS('B4-1销售回款【输入】'!BD$4:BD$123,'B4-1销售回款【输入】'!$C$4:$C$123,$C147,'B4-1销售回款【输入】'!$D$4:$D$123,$D147,'B4-1销售回款【输入】'!$E$4:$E$123,$E147,'B4-1销售回款【输入】'!$J$4:$J$123,$F147)</f>
        <v>0</v>
      </c>
      <c r="BB147" s="282">
        <f>SUMIFS('B4-1销售回款【输入】'!BE$4:BE$123,'B4-1销售回款【输入】'!$C$4:$C$123,$C147,'B4-1销售回款【输入】'!$D$4:$D$123,$D147,'B4-1销售回款【输入】'!$E$4:$E$123,$E147,'B4-1销售回款【输入】'!$J$4:$J$123,$F147)</f>
        <v>0</v>
      </c>
      <c r="BC147" s="282">
        <f>SUMIFS('B4-1销售回款【输入】'!BF$4:BF$123,'B4-1销售回款【输入】'!$C$4:$C$123,$C147,'B4-1销售回款【输入】'!$D$4:$D$123,$D147,'B4-1销售回款【输入】'!$E$4:$E$123,$E147,'B4-1销售回款【输入】'!$J$4:$J$123,$F147)</f>
        <v>0</v>
      </c>
      <c r="BD147" s="282">
        <f>SUMIFS('B4-1销售回款【输入】'!BG$4:BG$123,'B4-1销售回款【输入】'!$C$4:$C$123,$C147,'B4-1销售回款【输入】'!$D$4:$D$123,$D147,'B4-1销售回款【输入】'!$E$4:$E$123,$E147,'B4-1销售回款【输入】'!$J$4:$J$123,$F147)</f>
        <v>0</v>
      </c>
      <c r="BE147" s="282">
        <f>SUMIFS('B4-1销售回款【输入】'!BH$4:BH$123,'B4-1销售回款【输入】'!$C$4:$C$123,$C147,'B4-1销售回款【输入】'!$D$4:$D$123,$D147,'B4-1销售回款【输入】'!$E$4:$E$123,$E147,'B4-1销售回款【输入】'!$J$4:$J$123,$F147)</f>
        <v>0</v>
      </c>
      <c r="BF147" s="282">
        <f>SUMIFS('B4-1销售回款【输入】'!BI$4:BI$123,'B4-1销售回款【输入】'!$C$4:$C$123,$C147,'B4-1销售回款【输入】'!$D$4:$D$123,$D147,'B4-1销售回款【输入】'!$E$4:$E$123,$E147,'B4-1销售回款【输入】'!$J$4:$J$123,$F147)</f>
        <v>0</v>
      </c>
      <c r="BG147" s="282">
        <f>SUMIFS('B4-1销售回款【输入】'!BJ$4:BJ$123,'B4-1销售回款【输入】'!$C$4:$C$123,$C147,'B4-1销售回款【输入】'!$D$4:$D$123,$D147,'B4-1销售回款【输入】'!$E$4:$E$123,$E147,'B4-1销售回款【输入】'!$J$4:$J$123,$F147)</f>
        <v>0</v>
      </c>
      <c r="BH147" s="282">
        <f>SUMIFS('B4-1销售回款【输入】'!BK$4:BK$123,'B4-1销售回款【输入】'!$C$4:$C$123,$C147,'B4-1销售回款【输入】'!$D$4:$D$123,$D147,'B4-1销售回款【输入】'!$E$4:$E$123,$E147,'B4-1销售回款【输入】'!$J$4:$J$123,$F147)</f>
        <v>0</v>
      </c>
      <c r="BI147" s="282">
        <f>SUMIFS('B4-1销售回款【输入】'!BL$4:BL$123,'B4-1销售回款【输入】'!$C$4:$C$123,$C147,'B4-1销售回款【输入】'!$D$4:$D$123,$D147,'B4-1销售回款【输入】'!$E$4:$E$123,$E147,'B4-1销售回款【输入】'!$J$4:$J$123,$F147)</f>
        <v>0</v>
      </c>
      <c r="BJ147" s="282">
        <f>SUMIFS('B4-1销售回款【输入】'!BM$4:BM$123,'B4-1销售回款【输入】'!$C$4:$C$123,$C147,'B4-1销售回款【输入】'!$D$4:$D$123,$D147,'B4-1销售回款【输入】'!$E$4:$E$123,$E147,'B4-1销售回款【输入】'!$J$4:$J$123,$F147)</f>
        <v>0</v>
      </c>
      <c r="BK147" s="282">
        <f>SUMIFS('B4-1销售回款【输入】'!BN$4:BN$123,'B4-1销售回款【输入】'!$C$4:$C$123,$C147,'B4-1销售回款【输入】'!$D$4:$D$123,$D147,'B4-1销售回款【输入】'!$E$4:$E$123,$E147,'B4-1销售回款【输入】'!$J$4:$J$123,$F147)</f>
        <v>0</v>
      </c>
      <c r="BL147" s="282">
        <f>SUMIFS('B4-1销售回款【输入】'!BO$4:BO$123,'B4-1销售回款【输入】'!$C$4:$C$123,$C147,'B4-1销售回款【输入】'!$D$4:$D$123,$D147,'B4-1销售回款【输入】'!$E$4:$E$123,$E147,'B4-1销售回款【输入】'!$J$4:$J$123,$F147)</f>
        <v>0</v>
      </c>
      <c r="BM147" s="282">
        <f>SUMIFS('B4-1销售回款【输入】'!BP$4:BP$123,'B4-1销售回款【输入】'!$C$4:$C$123,$C147,'B4-1销售回款【输入】'!$D$4:$D$123,$D147,'B4-1销售回款【输入】'!$E$4:$E$123,$E147,'B4-1销售回款【输入】'!$J$4:$J$123,$F147)</f>
        <v>0</v>
      </c>
      <c r="BN147" s="282">
        <f>SUMIFS('B4-1销售回款【输入】'!BQ$4:BQ$123,'B4-1销售回款【输入】'!$C$4:$C$123,$C147,'B4-1销售回款【输入】'!$D$4:$D$123,$D147,'B4-1销售回款【输入】'!$E$4:$E$123,$E147,'B4-1销售回款【输入】'!$J$4:$J$123,$F147)</f>
        <v>0</v>
      </c>
      <c r="BO147" s="282">
        <f>SUMIFS('B4-1销售回款【输入】'!BR$4:BR$123,'B4-1销售回款【输入】'!$C$4:$C$123,$C147,'B4-1销售回款【输入】'!$D$4:$D$123,$D147,'B4-1销售回款【输入】'!$E$4:$E$123,$E147,'B4-1销售回款【输入】'!$J$4:$J$123,$F147)</f>
        <v>0</v>
      </c>
      <c r="BP147" s="282">
        <f>SUMIFS('B4-1销售回款【输入】'!BS$4:BS$123,'B4-1销售回款【输入】'!$C$4:$C$123,$C147,'B4-1销售回款【输入】'!$D$4:$D$123,$D147,'B4-1销售回款【输入】'!$E$4:$E$123,$E147,'B4-1销售回款【输入】'!$J$4:$J$123,$F147)</f>
        <v>0</v>
      </c>
      <c r="BQ147" s="282">
        <f>SUMIFS('B4-1销售回款【输入】'!BT$4:BT$123,'B4-1销售回款【输入】'!$C$4:$C$123,$C147,'B4-1销售回款【输入】'!$D$4:$D$123,$D147,'B4-1销售回款【输入】'!$E$4:$E$123,$E147,'B4-1销售回款【输入】'!$J$4:$J$123,$F147)</f>
        <v>0</v>
      </c>
      <c r="BR147" s="282">
        <f>SUMIFS('B4-1销售回款【输入】'!BU$4:BU$123,'B4-1销售回款【输入】'!$C$4:$C$123,$C147,'B4-1销售回款【输入】'!$D$4:$D$123,$D147,'B4-1销售回款【输入】'!$E$4:$E$123,$E147,'B4-1销售回款【输入】'!$J$4:$J$123,$F147)</f>
        <v>0</v>
      </c>
      <c r="BS147" s="282">
        <f>SUMIFS('B4-1销售回款【输入】'!BV$4:BV$123,'B4-1销售回款【输入】'!$C$4:$C$123,$C147,'B4-1销售回款【输入】'!$D$4:$D$123,$D147,'B4-1销售回款【输入】'!$E$4:$E$123,$E147,'B4-1销售回款【输入】'!$J$4:$J$123,$F147)</f>
        <v>0</v>
      </c>
      <c r="BT147" s="282">
        <f>SUMIFS('B4-1销售回款【输入】'!BW$4:BW$123,'B4-1销售回款【输入】'!$C$4:$C$123,$C147,'B4-1销售回款【输入】'!$D$4:$D$123,$D147,'B4-1销售回款【输入】'!$E$4:$E$123,$E147,'B4-1销售回款【输入】'!$J$4:$J$123,$F147)</f>
        <v>0</v>
      </c>
      <c r="BU147" s="282">
        <f>SUMIFS('B4-1销售回款【输入】'!BX$4:BX$123,'B4-1销售回款【输入】'!$C$4:$C$123,$C147,'B4-1销售回款【输入】'!$D$4:$D$123,$D147,'B4-1销售回款【输入】'!$E$4:$E$123,$E147,'B4-1销售回款【输入】'!$J$4:$J$123,$F147)</f>
        <v>0</v>
      </c>
      <c r="BV147" s="282">
        <f>SUMIFS('B4-1销售回款【输入】'!BY$4:BY$123,'B4-1销售回款【输入】'!$C$4:$C$123,$C147,'B4-1销售回款【输入】'!$D$4:$D$123,$D147,'B4-1销售回款【输入】'!$E$4:$E$123,$E147,'B4-1销售回款【输入】'!$J$4:$J$123,$F147)</f>
        <v>0</v>
      </c>
      <c r="BW147" s="282">
        <f>SUMIFS('B4-1销售回款【输入】'!BZ$4:BZ$123,'B4-1销售回款【输入】'!$C$4:$C$123,$C147,'B4-1销售回款【输入】'!$D$4:$D$123,$D147,'B4-1销售回款【输入】'!$E$4:$E$123,$E147,'B4-1销售回款【输入】'!$J$4:$J$123,$F147)</f>
        <v>0</v>
      </c>
      <c r="BX147" s="282">
        <f>SUMIFS('B4-1销售回款【输入】'!CA$4:CA$123,'B4-1销售回款【输入】'!$C$4:$C$123,$C147,'B4-1销售回款【输入】'!$D$4:$D$123,$D147,'B4-1销售回款【输入】'!$E$4:$E$123,$E147,'B4-1销售回款【输入】'!$J$4:$J$123,$F147)</f>
        <v>0</v>
      </c>
      <c r="BY147" s="282">
        <f>SUMIFS('B4-1销售回款【输入】'!CB$4:CB$123,'B4-1销售回款【输入】'!$C$4:$C$123,$C147,'B4-1销售回款【输入】'!$D$4:$D$123,$D147,'B4-1销售回款【输入】'!$E$4:$E$123,$E147,'B4-1销售回款【输入】'!$J$4:$J$123,$F147)</f>
        <v>0</v>
      </c>
      <c r="BZ147" s="282">
        <f>SUMIFS('B4-1销售回款【输入】'!CC$4:CC$123,'B4-1销售回款【输入】'!$C$4:$C$123,$C147,'B4-1销售回款【输入】'!$D$4:$D$123,$D147,'B4-1销售回款【输入】'!$E$4:$E$123,$E147,'B4-1销售回款【输入】'!$J$4:$J$123,$F147)</f>
        <v>0</v>
      </c>
      <c r="CA147" s="282">
        <f>SUMIFS('B4-1销售回款【输入】'!CD$4:CD$123,'B4-1销售回款【输入】'!$C$4:$C$123,$C147,'B4-1销售回款【输入】'!$D$4:$D$123,$D147,'B4-1销售回款【输入】'!$E$4:$E$123,$E147,'B4-1销售回款【输入】'!$J$4:$J$123,$F147)</f>
        <v>0</v>
      </c>
      <c r="CB147" s="282">
        <f>SUMIFS('B4-1销售回款【输入】'!CE$4:CE$123,'B4-1销售回款【输入】'!$C$4:$C$123,$C147,'B4-1销售回款【输入】'!$D$4:$D$123,$D147,'B4-1销售回款【输入】'!$E$4:$E$123,$E147,'B4-1销售回款【输入】'!$J$4:$J$123,$F147)</f>
        <v>0</v>
      </c>
      <c r="CC147" s="282">
        <f>SUMIFS('B4-1销售回款【输入】'!CF$4:CF$123,'B4-1销售回款【输入】'!$C$4:$C$123,$C147,'B4-1销售回款【输入】'!$D$4:$D$123,$D147,'B4-1销售回款【输入】'!$E$4:$E$123,$E147,'B4-1销售回款【输入】'!$J$4:$J$123,$F147)</f>
        <v>0</v>
      </c>
      <c r="CD147" s="282">
        <f>SUMIFS('B4-1销售回款【输入】'!CG$4:CG$123,'B4-1销售回款【输入】'!$C$4:$C$123,$C147,'B4-1销售回款【输入】'!$D$4:$D$123,$D147,'B4-1销售回款【输入】'!$E$4:$E$123,$E147,'B4-1销售回款【输入】'!$J$4:$J$123,$F147)</f>
        <v>0</v>
      </c>
      <c r="CE147" s="282">
        <f>SUMIFS('B4-1销售回款【输入】'!CH$4:CH$123,'B4-1销售回款【输入】'!$C$4:$C$123,$C147,'B4-1销售回款【输入】'!$D$4:$D$123,$D147,'B4-1销售回款【输入】'!$E$4:$E$123,$E147,'B4-1销售回款【输入】'!$J$4:$J$123,$F147)</f>
        <v>0</v>
      </c>
      <c r="CF147" s="282">
        <f>SUMIFS('B4-1销售回款【输入】'!CI$4:CI$123,'B4-1销售回款【输入】'!$C$4:$C$123,$C147,'B4-1销售回款【输入】'!$D$4:$D$123,$D147,'B4-1销售回款【输入】'!$E$4:$E$123,$E147,'B4-1销售回款【输入】'!$J$4:$J$123,$F147)</f>
        <v>0</v>
      </c>
      <c r="CG147" s="282">
        <f>SUMIFS('B4-1销售回款【输入】'!CJ$4:CJ$123,'B4-1销售回款【输入】'!$C$4:$C$123,$C147,'B4-1销售回款【输入】'!$D$4:$D$123,$D147,'B4-1销售回款【输入】'!$E$4:$E$123,$E147,'B4-1销售回款【输入】'!$J$4:$J$123,$F147)</f>
        <v>0</v>
      </c>
      <c r="CH147" s="282">
        <f>SUMIFS('B4-1销售回款【输入】'!CK$4:CK$123,'B4-1销售回款【输入】'!$C$4:$C$123,$C147,'B4-1销售回款【输入】'!$D$4:$D$123,$D147,'B4-1销售回款【输入】'!$E$4:$E$123,$E147,'B4-1销售回款【输入】'!$J$4:$J$123,$F147)</f>
        <v>0</v>
      </c>
      <c r="CI147" s="282">
        <f>SUMIFS('B4-1销售回款【输入】'!CL$4:CL$123,'B4-1销售回款【输入】'!$C$4:$C$123,$C147,'B4-1销售回款【输入】'!$D$4:$D$123,$D147,'B4-1销售回款【输入】'!$E$4:$E$123,$E147,'B4-1销售回款【输入】'!$J$4:$J$123,$F147)</f>
        <v>0</v>
      </c>
      <c r="CJ147" s="282">
        <f>SUMIFS('B4-1销售回款【输入】'!CM$4:CM$123,'B4-1销售回款【输入】'!$C$4:$C$123,$C147,'B4-1销售回款【输入】'!$D$4:$D$123,$D147,'B4-1销售回款【输入】'!$E$4:$E$123,$E147,'B4-1销售回款【输入】'!$J$4:$J$123,$F147)</f>
        <v>0</v>
      </c>
      <c r="CK147" s="282">
        <f>SUMIFS('B4-1销售回款【输入】'!CN$4:CN$123,'B4-1销售回款【输入】'!$C$4:$C$123,$C147,'B4-1销售回款【输入】'!$D$4:$D$123,$D147,'B4-1销售回款【输入】'!$E$4:$E$123,$E147,'B4-1销售回款【输入】'!$J$4:$J$123,$F147)</f>
        <v>0</v>
      </c>
      <c r="CL147" s="282">
        <f>SUMIFS('B4-1销售回款【输入】'!CO$4:CO$123,'B4-1销售回款【输入】'!$C$4:$C$123,$C147,'B4-1销售回款【输入】'!$D$4:$D$123,$D147,'B4-1销售回款【输入】'!$E$4:$E$123,$E147,'B4-1销售回款【输入】'!$J$4:$J$123,$F147)</f>
        <v>0</v>
      </c>
      <c r="CM147" s="282">
        <f>SUMIFS('B4-1销售回款【输入】'!CP$4:CP$123,'B4-1销售回款【输入】'!$C$4:$C$123,$C147,'B4-1销售回款【输入】'!$D$4:$D$123,$D147,'B4-1销售回款【输入】'!$E$4:$E$123,$E147,'B4-1销售回款【输入】'!$J$4:$J$123,$F147)</f>
        <v>0</v>
      </c>
      <c r="CN147" s="282">
        <f>SUMIFS('B4-1销售回款【输入】'!CQ$4:CQ$123,'B4-1销售回款【输入】'!$C$4:$C$123,$C147,'B4-1销售回款【输入】'!$D$4:$D$123,$D147,'B4-1销售回款【输入】'!$E$4:$E$123,$E147,'B4-1销售回款【输入】'!$J$4:$J$123,$F147)</f>
        <v>0</v>
      </c>
      <c r="CO147" s="282">
        <f>SUMIFS('B4-1销售回款【输入】'!CR$4:CR$123,'B4-1销售回款【输入】'!$C$4:$C$123,$C147,'B4-1销售回款【输入】'!$D$4:$D$123,$D147,'B4-1销售回款【输入】'!$E$4:$E$123,$E147,'B4-1销售回款【输入】'!$J$4:$J$123,$F147)</f>
        <v>0</v>
      </c>
      <c r="CP147" s="282">
        <f>SUMIFS('B4-1销售回款【输入】'!CS$4:CS$123,'B4-1销售回款【输入】'!$C$4:$C$123,$C147,'B4-1销售回款【输入】'!$D$4:$D$123,$D147,'B4-1销售回款【输入】'!$E$4:$E$123,$E147,'B4-1销售回款【输入】'!$J$4:$J$123,$F147)</f>
        <v>0</v>
      </c>
      <c r="CQ147" s="282">
        <f>SUMIFS('B4-1销售回款【输入】'!CT$4:CT$123,'B4-1销售回款【输入】'!$C$4:$C$123,$C147,'B4-1销售回款【输入】'!$D$4:$D$123,$D147,'B4-1销售回款【输入】'!$E$4:$E$123,$E147,'B4-1销售回款【输入】'!$J$4:$J$123,$F147)</f>
        <v>0</v>
      </c>
      <c r="CR147" s="282">
        <f>SUMIFS('B4-1销售回款【输入】'!CU$4:CU$123,'B4-1销售回款【输入】'!$C$4:$C$123,$C147,'B4-1销售回款【输入】'!$D$4:$D$123,$D147,'B4-1销售回款【输入】'!$E$4:$E$123,$E147,'B4-1销售回款【输入】'!$J$4:$J$123,$F147)</f>
        <v>0</v>
      </c>
      <c r="CS147" s="282">
        <f>SUMIFS('B4-1销售回款【输入】'!CV$4:CV$123,'B4-1销售回款【输入】'!$C$4:$C$123,$C147,'B4-1销售回款【输入】'!$D$4:$D$123,$D147,'B4-1销售回款【输入】'!$E$4:$E$123,$E147,'B4-1销售回款【输入】'!$J$4:$J$123,$F147)</f>
        <v>0</v>
      </c>
      <c r="CT147" s="282">
        <f>SUMIFS('B4-1销售回款【输入】'!CW$4:CW$123,'B4-1销售回款【输入】'!$C$4:$C$123,$C147,'B4-1销售回款【输入】'!$D$4:$D$123,$D147,'B4-1销售回款【输入】'!$E$4:$E$123,$E147,'B4-1销售回款【输入】'!$J$4:$J$123,$F147)</f>
        <v>0</v>
      </c>
      <c r="CU147" s="282">
        <f>SUMIFS('B4-1销售回款【输入】'!CX$4:CX$123,'B4-1销售回款【输入】'!$C$4:$C$123,$C147,'B4-1销售回款【输入】'!$D$4:$D$123,$D147,'B4-1销售回款【输入】'!$E$4:$E$123,$E147,'B4-1销售回款【输入】'!$J$4:$J$123,$F147)</f>
        <v>0</v>
      </c>
      <c r="CV147" s="282">
        <f>SUMIFS('B4-1销售回款【输入】'!CY$4:CY$123,'B4-1销售回款【输入】'!$C$4:$C$123,$C147,'B4-1销售回款【输入】'!$D$4:$D$123,$D147,'B4-1销售回款【输入】'!$E$4:$E$123,$E147,'B4-1销售回款【输入】'!$J$4:$J$123,$F147)</f>
        <v>0</v>
      </c>
      <c r="CW147" s="282">
        <f>SUMIFS('B4-1销售回款【输入】'!CZ$4:CZ$123,'B4-1销售回款【输入】'!$C$4:$C$123,$C147,'B4-1销售回款【输入】'!$D$4:$D$123,$D147,'B4-1销售回款【输入】'!$E$4:$E$123,$E147,'B4-1销售回款【输入】'!$J$4:$J$123,$F147)</f>
        <v>0</v>
      </c>
      <c r="CX147" s="282">
        <f>SUMIFS('B4-1销售回款【输入】'!DA$4:DA$123,'B4-1销售回款【输入】'!$C$4:$C$123,$C147,'B4-1销售回款【输入】'!$D$4:$D$123,$D147,'B4-1销售回款【输入】'!$E$4:$E$123,$E147,'B4-1销售回款【输入】'!$J$4:$J$123,$F147)</f>
        <v>0</v>
      </c>
      <c r="CY147" s="282">
        <f>SUMIFS('B4-1销售回款【输入】'!DB$4:DB$123,'B4-1销售回款【输入】'!$C$4:$C$123,$C147,'B4-1销售回款【输入】'!$D$4:$D$123,$D147,'B4-1销售回款【输入】'!$E$4:$E$123,$E147,'B4-1销售回款【输入】'!$J$4:$J$123,$F147)</f>
        <v>0</v>
      </c>
      <c r="CZ147" s="282">
        <f>SUMIFS('B4-1销售回款【输入】'!DC$4:DC$123,'B4-1销售回款【输入】'!$C$4:$C$123,$C147,'B4-1销售回款【输入】'!$D$4:$D$123,$D147,'B4-1销售回款【输入】'!$E$4:$E$123,$E147,'B4-1销售回款【输入】'!$J$4:$J$123,$F147)</f>
        <v>0</v>
      </c>
      <c r="DA147" s="282">
        <f>SUMIFS('B4-1销售回款【输入】'!DD$4:DD$123,'B4-1销售回款【输入】'!$C$4:$C$123,$C147,'B4-1销售回款【输入】'!$D$4:$D$123,$D147,'B4-1销售回款【输入】'!$E$4:$E$123,$E147,'B4-1销售回款【输入】'!$J$4:$J$123,$F147)</f>
        <v>0</v>
      </c>
      <c r="DB147" s="282">
        <f>SUMIFS('B4-1销售回款【输入】'!DE$4:DE$123,'B4-1销售回款【输入】'!$C$4:$C$123,$C147,'B4-1销售回款【输入】'!$D$4:$D$123,$D147,'B4-1销售回款【输入】'!$E$4:$E$123,$E147,'B4-1销售回款【输入】'!$J$4:$J$123,$F147)</f>
        <v>0</v>
      </c>
      <c r="DC147" s="282">
        <f>SUMIFS('B4-1销售回款【输入】'!DF$4:DF$123,'B4-1销售回款【输入】'!$C$4:$C$123,$C147,'B4-1销售回款【输入】'!$D$4:$D$123,$D147,'B4-1销售回款【输入】'!$E$4:$E$123,$E147,'B4-1销售回款【输入】'!$J$4:$J$123,$F147)</f>
        <v>0</v>
      </c>
      <c r="DD147" s="282">
        <f>SUMIFS('B4-1销售回款【输入】'!DG$4:DG$123,'B4-1销售回款【输入】'!$C$4:$C$123,$C147,'B4-1销售回款【输入】'!$D$4:$D$123,$D147,'B4-1销售回款【输入】'!$E$4:$E$123,$E147,'B4-1销售回款【输入】'!$J$4:$J$123,$F147)</f>
        <v>0</v>
      </c>
      <c r="DE147" s="282">
        <f>SUMIFS('B4-1销售回款【输入】'!DH$4:DH$123,'B4-1销售回款【输入】'!$C$4:$C$123,$C147,'B4-1销售回款【输入】'!$D$4:$D$123,$D147,'B4-1销售回款【输入】'!$E$4:$E$123,$E147,'B4-1销售回款【输入】'!$J$4:$J$123,$F147)</f>
        <v>0</v>
      </c>
      <c r="DF147" s="282">
        <f>SUMIFS('B4-1销售回款【输入】'!DI$4:DI$123,'B4-1销售回款【输入】'!$C$4:$C$123,$C147,'B4-1销售回款【输入】'!$D$4:$D$123,$D147,'B4-1销售回款【输入】'!$E$4:$E$123,$E147,'B4-1销售回款【输入】'!$J$4:$J$123,$F147)</f>
        <v>0</v>
      </c>
      <c r="DG147" s="282">
        <f>SUMIFS('B4-1销售回款【输入】'!DJ$4:DJ$123,'B4-1销售回款【输入】'!$C$4:$C$123,$C147,'B4-1销售回款【输入】'!$D$4:$D$123,$D147,'B4-1销售回款【输入】'!$E$4:$E$123,$E147,'B4-1销售回款【输入】'!$J$4:$J$123,$F147)</f>
        <v>0</v>
      </c>
      <c r="DH147" s="282">
        <f>SUMIFS('B4-1销售回款【输入】'!DK$4:DK$123,'B4-1销售回款【输入】'!$C$4:$C$123,$C147,'B4-1销售回款【输入】'!$D$4:$D$123,$D147,'B4-1销售回款【输入】'!$E$4:$E$123,$E147,'B4-1销售回款【输入】'!$J$4:$J$123,$F147)</f>
        <v>0</v>
      </c>
      <c r="DI147" s="282">
        <f>SUMIFS('B4-1销售回款【输入】'!DL$4:DL$123,'B4-1销售回款【输入】'!$C$4:$C$123,$C147,'B4-1销售回款【输入】'!$D$4:$D$123,$D147,'B4-1销售回款【输入】'!$E$4:$E$123,$E147,'B4-1销售回款【输入】'!$J$4:$J$123,$F147)</f>
        <v>0</v>
      </c>
      <c r="DJ147" s="282">
        <f>SUMIFS('B4-1销售回款【输入】'!DM$4:DM$123,'B4-1销售回款【输入】'!$C$4:$C$123,$C147,'B4-1销售回款【输入】'!$D$4:$D$123,$D147,'B4-1销售回款【输入】'!$E$4:$E$123,$E147,'B4-1销售回款【输入】'!$J$4:$J$123,$F147)</f>
        <v>0</v>
      </c>
      <c r="DK147" s="282">
        <f>SUMIFS('B4-1销售回款【输入】'!DN$4:DN$123,'B4-1销售回款【输入】'!$C$4:$C$123,$C147,'B4-1销售回款【输入】'!$D$4:$D$123,$D147,'B4-1销售回款【输入】'!$E$4:$E$123,$E147,'B4-1销售回款【输入】'!$J$4:$J$123,$F147)</f>
        <v>0</v>
      </c>
      <c r="DL147" s="282">
        <f>SUMIFS('B4-1销售回款【输入】'!DO$4:DO$123,'B4-1销售回款【输入】'!$C$4:$C$123,$C147,'B4-1销售回款【输入】'!$D$4:$D$123,$D147,'B4-1销售回款【输入】'!$E$4:$E$123,$E147,'B4-1销售回款【输入】'!$J$4:$J$123,$F147)</f>
        <v>0</v>
      </c>
      <c r="DM147" s="282">
        <f>SUMIFS('B4-1销售回款【输入】'!DP$4:DP$123,'B4-1销售回款【输入】'!$C$4:$C$123,$C147,'B4-1销售回款【输入】'!$D$4:$D$123,$D147,'B4-1销售回款【输入】'!$E$4:$E$123,$E147,'B4-1销售回款【输入】'!$J$4:$J$123,$F147)</f>
        <v>0</v>
      </c>
      <c r="DN147" s="282">
        <f>SUMIFS('B4-1销售回款【输入】'!DQ$4:DQ$123,'B4-1销售回款【输入】'!$C$4:$C$123,$C147,'B4-1销售回款【输入】'!$D$4:$D$123,$D147,'B4-1销售回款【输入】'!$E$4:$E$123,$E147,'B4-1销售回款【输入】'!$J$4:$J$123,$F147)</f>
        <v>0</v>
      </c>
      <c r="DO147" s="282">
        <f>SUMIFS('B4-1销售回款【输入】'!DR$4:DR$123,'B4-1销售回款【输入】'!$C$4:$C$123,$C147,'B4-1销售回款【输入】'!$D$4:$D$123,$D147,'B4-1销售回款【输入】'!$E$4:$E$123,$E147,'B4-1销售回款【输入】'!$J$4:$J$123,$F147)</f>
        <v>0</v>
      </c>
      <c r="DP147" s="282">
        <f>SUMIFS('B4-1销售回款【输入】'!DS$4:DS$123,'B4-1销售回款【输入】'!$C$4:$C$123,$C147,'B4-1销售回款【输入】'!$D$4:$D$123,$D147,'B4-1销售回款【输入】'!$E$4:$E$123,$E147,'B4-1销售回款【输入】'!$J$4:$J$123,$F147)</f>
        <v>0</v>
      </c>
      <c r="DQ147" s="282">
        <f>SUMIFS('B4-1销售回款【输入】'!DT$4:DT$123,'B4-1销售回款【输入】'!$C$4:$C$123,$C147,'B4-1销售回款【输入】'!$D$4:$D$123,$D147,'B4-1销售回款【输入】'!$E$4:$E$123,$E147,'B4-1销售回款【输入】'!$J$4:$J$123,$F147)</f>
        <v>0</v>
      </c>
      <c r="DR147" s="282">
        <f>SUMIFS('B4-1销售回款【输入】'!DU$4:DU$123,'B4-1销售回款【输入】'!$C$4:$C$123,$C147,'B4-1销售回款【输入】'!$D$4:$D$123,$D147,'B4-1销售回款【输入】'!$E$4:$E$123,$E147,'B4-1销售回款【输入】'!$J$4:$J$123,$F147)</f>
        <v>0</v>
      </c>
      <c r="DS147" s="282">
        <f>SUMIFS('B4-1销售回款【输入】'!DV$4:DV$123,'B4-1销售回款【输入】'!$C$4:$C$123,$C147,'B4-1销售回款【输入】'!$D$4:$D$123,$D147,'B4-1销售回款【输入】'!$E$4:$E$123,$E147,'B4-1销售回款【输入】'!$J$4:$J$123,$F147)</f>
        <v>0</v>
      </c>
      <c r="DT147" s="282">
        <f>SUMIFS('B4-1销售回款【输入】'!DW$4:DW$123,'B4-1销售回款【输入】'!$C$4:$C$123,$C147,'B4-1销售回款【输入】'!$D$4:$D$123,$D147,'B4-1销售回款【输入】'!$E$4:$E$123,$E147,'B4-1销售回款【输入】'!$J$4:$J$123,$F147)</f>
        <v>0</v>
      </c>
      <c r="DU147" s="282">
        <f>SUMIFS('B4-1销售回款【输入】'!DX$4:DX$123,'B4-1销售回款【输入】'!$C$4:$C$123,$C147,'B4-1销售回款【输入】'!$D$4:$D$123,$D147,'B4-1销售回款【输入】'!$E$4:$E$123,$E147,'B4-1销售回款【输入】'!$J$4:$J$123,$F147)</f>
        <v>0</v>
      </c>
      <c r="DV147" s="282">
        <f>SUMIFS('B4-1销售回款【输入】'!DY$4:DY$123,'B4-1销售回款【输入】'!$C$4:$C$123,$C147,'B4-1销售回款【输入】'!$D$4:$D$123,$D147,'B4-1销售回款【输入】'!$E$4:$E$123,$E147,'B4-1销售回款【输入】'!$J$4:$J$123,$F147)</f>
        <v>0</v>
      </c>
      <c r="DW147" s="282">
        <f>SUMIFS('B4-1销售回款【输入】'!DZ$4:DZ$123,'B4-1销售回款【输入】'!$C$4:$C$123,$C147,'B4-1销售回款【输入】'!$D$4:$D$123,$D147,'B4-1销售回款【输入】'!$E$4:$E$123,$E147,'B4-1销售回款【输入】'!$J$4:$J$123,$F147)</f>
        <v>0</v>
      </c>
      <c r="DX147" s="282">
        <f>SUMIFS('B4-1销售回款【输入】'!EA$4:EA$123,'B4-1销售回款【输入】'!$C$4:$C$123,$C147,'B4-1销售回款【输入】'!$D$4:$D$123,$D147,'B4-1销售回款【输入】'!$E$4:$E$123,$E147,'B4-1销售回款【输入】'!$J$4:$J$123,$F147)</f>
        <v>0</v>
      </c>
      <c r="DY147" s="282">
        <f>SUMIFS('B4-1销售回款【输入】'!EB$4:EB$123,'B4-1销售回款【输入】'!$C$4:$C$123,$C147,'B4-1销售回款【输入】'!$D$4:$D$123,$D147,'B4-1销售回款【输入】'!$E$4:$E$123,$E147,'B4-1销售回款【输入】'!$J$4:$J$123,$F147)</f>
        <v>0</v>
      </c>
      <c r="DZ147" s="282">
        <f>SUMIFS('B4-1销售回款【输入】'!EC$4:EC$123,'B4-1销售回款【输入】'!$C$4:$C$123,$C147,'B4-1销售回款【输入】'!$D$4:$D$123,$D147,'B4-1销售回款【输入】'!$E$4:$E$123,$E147,'B4-1销售回款【输入】'!$J$4:$J$123,$F147)</f>
        <v>0</v>
      </c>
      <c r="EA147" s="282">
        <f>SUMIFS('B4-1销售回款【输入】'!ED$4:ED$123,'B4-1销售回款【输入】'!$C$4:$C$123,$C147,'B4-1销售回款【输入】'!$D$4:$D$123,$D147,'B4-1销售回款【输入】'!$E$4:$E$123,$E147,'B4-1销售回款【输入】'!$J$4:$J$123,$F147)</f>
        <v>0</v>
      </c>
      <c r="EB147" s="282">
        <f>SUMIFS('B4-1销售回款【输入】'!EE$4:EE$123,'B4-1销售回款【输入】'!$C$4:$C$123,$C147,'B4-1销售回款【输入】'!$D$4:$D$123,$D147,'B4-1销售回款【输入】'!$E$4:$E$123,$E147,'B4-1销售回款【输入】'!$J$4:$J$123,$F147)</f>
        <v>0</v>
      </c>
      <c r="EC147" s="282">
        <f>SUMIFS('B4-1销售回款【输入】'!EF$4:EF$123,'B4-1销售回款【输入】'!$C$4:$C$123,$C147,'B4-1销售回款【输入】'!$D$4:$D$123,$D147,'B4-1销售回款【输入】'!$E$4:$E$123,$E147,'B4-1销售回款【输入】'!$J$4:$J$123,$F147)</f>
        <v>0</v>
      </c>
      <c r="ED147" s="284">
        <f>SUMIFS('B4-1销售回款【输入】'!EG$4:EG$123,'B4-1销售回款【输入】'!$C$4:$C$123,$C147,'B4-1销售回款【输入】'!$D$4:$D$123,$D147,'B4-1销售回款【输入】'!$E$4:$E$123,$E147,'B4-1销售回款【输入】'!$J$4:$J$123,$F147)</f>
        <v>0</v>
      </c>
    </row>
    <row r="148" spans="2:134" ht="16.05" customHeight="1" x14ac:dyDescent="0.25">
      <c r="B148" s="1043" t="str">
        <f>B147</f>
        <v/>
      </c>
      <c r="C148" s="159" t="str">
        <f t="shared" si="2478"/>
        <v/>
      </c>
      <c r="D148" s="159" t="str">
        <f t="shared" si="2224"/>
        <v/>
      </c>
      <c r="E148" s="159" t="str">
        <f t="shared" si="2224"/>
        <v/>
      </c>
      <c r="F148" s="149" t="s">
        <v>350</v>
      </c>
      <c r="G148" s="171" t="s">
        <v>355</v>
      </c>
      <c r="H148" s="992"/>
      <c r="I148" s="282"/>
      <c r="J148" s="986" t="s">
        <v>391</v>
      </c>
      <c r="K148" s="461"/>
      <c r="L148" s="297">
        <f>IFERROR(SUM($L145:L145)/$J145,0)</f>
        <v>0</v>
      </c>
      <c r="M148" s="291">
        <f>IFERROR(SUM($L145:M145)/$J145,0)</f>
        <v>0</v>
      </c>
      <c r="N148" s="291">
        <f>IFERROR(SUM($L145:N145)/$J145,0)</f>
        <v>0</v>
      </c>
      <c r="O148" s="291">
        <f>IFERROR(SUM($L145:O145)/$J145,0)</f>
        <v>0</v>
      </c>
      <c r="P148" s="291">
        <f>IFERROR(SUM($L145:P145)/$J145,0)</f>
        <v>0</v>
      </c>
      <c r="Q148" s="291">
        <f>IFERROR(SUM($L145:Q145)/$J145,0)</f>
        <v>0</v>
      </c>
      <c r="R148" s="291">
        <f>IFERROR(SUM($L145:R145)/$J145,0)</f>
        <v>0</v>
      </c>
      <c r="S148" s="291">
        <f>IFERROR(SUM($L145:S145)/$J145,0)</f>
        <v>0</v>
      </c>
      <c r="T148" s="291">
        <f>IFERROR(SUM($L145:T145)/$J145,0)</f>
        <v>0</v>
      </c>
      <c r="U148" s="292">
        <f>IFERROR(SUM($L145:U145)/$J145,0)</f>
        <v>0</v>
      </c>
      <c r="V148" s="290">
        <f>IFERROR(SUM($V145:V145)/$J145,0)</f>
        <v>0</v>
      </c>
      <c r="W148" s="291">
        <f>IFERROR(SUM($V145:W145)/$J145,0)</f>
        <v>0</v>
      </c>
      <c r="X148" s="291">
        <f>IFERROR(SUM($V145:X145)/$J145,0)</f>
        <v>0</v>
      </c>
      <c r="Y148" s="291">
        <f>IFERROR(SUM($V145:Y145)/$J145,0)</f>
        <v>0</v>
      </c>
      <c r="Z148" s="291">
        <f>IFERROR(SUM($V145:Z145)/$J145,0)</f>
        <v>0</v>
      </c>
      <c r="AA148" s="291">
        <f>IFERROR(SUM($V145:AA145)/$J145,0)</f>
        <v>0</v>
      </c>
      <c r="AB148" s="291">
        <f>IFERROR(SUM($V145:AB145)/$J145,0)</f>
        <v>0</v>
      </c>
      <c r="AC148" s="291">
        <f>IFERROR(SUM($V145:AC145)/$J145,0)</f>
        <v>0</v>
      </c>
      <c r="AD148" s="291">
        <f>IFERROR(SUM($V145:AD145)/$J145,0)</f>
        <v>0</v>
      </c>
      <c r="AE148" s="291">
        <f>IFERROR(SUM($V145:AE145)/$J145,0)</f>
        <v>0</v>
      </c>
      <c r="AF148" s="291">
        <f>IFERROR(SUM($V145:AF145)/$J145,0)</f>
        <v>0</v>
      </c>
      <c r="AG148" s="291">
        <f>IFERROR(SUM($V145:AG145)/$J145,0)</f>
        <v>0</v>
      </c>
      <c r="AH148" s="291">
        <f>IFERROR(SUM($V145:AH145)/$J145,0)</f>
        <v>0</v>
      </c>
      <c r="AI148" s="291">
        <f>IFERROR(SUM($V145:AI145)/$J145,0)</f>
        <v>0</v>
      </c>
      <c r="AJ148" s="291">
        <f>IFERROR(SUM($V145:AJ145)/$J145,0)</f>
        <v>0</v>
      </c>
      <c r="AK148" s="291">
        <f>IFERROR(SUM($V145:AK145)/$J145,0)</f>
        <v>0</v>
      </c>
      <c r="AL148" s="291">
        <f>IFERROR(SUM($V145:AL145)/$J145,0)</f>
        <v>0</v>
      </c>
      <c r="AM148" s="291">
        <f>IFERROR(SUM($V145:AM145)/$J145,0)</f>
        <v>0</v>
      </c>
      <c r="AN148" s="291">
        <f>IFERROR(SUM($V145:AN145)/$J145,0)</f>
        <v>0</v>
      </c>
      <c r="AO148" s="291">
        <f>IFERROR(SUM($V145:AO145)/$J145,0)</f>
        <v>0</v>
      </c>
      <c r="AP148" s="291">
        <f>IFERROR(SUM($V145:AP145)/$J145,0)</f>
        <v>0</v>
      </c>
      <c r="AQ148" s="291">
        <f>IFERROR(SUM($V145:AQ145)/$J145,0)</f>
        <v>0</v>
      </c>
      <c r="AR148" s="291">
        <f>IFERROR(SUM($V145:AR145)/$J145,0)</f>
        <v>0</v>
      </c>
      <c r="AS148" s="291">
        <f>IFERROR(SUM($V145:AS145)/$J145,0)</f>
        <v>0</v>
      </c>
      <c r="AT148" s="291">
        <f>IFERROR(SUM($V145:AT145)/$J145,0)</f>
        <v>0</v>
      </c>
      <c r="AU148" s="291">
        <f>IFERROR(SUM($V145:AU145)/$J145,0)</f>
        <v>0</v>
      </c>
      <c r="AV148" s="291">
        <f>IFERROR(SUM($V145:AV145)/$J145,0)</f>
        <v>0</v>
      </c>
      <c r="AW148" s="291">
        <f>IFERROR(SUM($V145:AW145)/$J145,0)</f>
        <v>0</v>
      </c>
      <c r="AX148" s="291">
        <f>IFERROR(SUM($V145:AX145)/$J145,0)</f>
        <v>0</v>
      </c>
      <c r="AY148" s="291">
        <f>IFERROR(SUM($V145:AY145)/$J145,0)</f>
        <v>0</v>
      </c>
      <c r="AZ148" s="291">
        <f>IFERROR(SUM($V145:AZ145)/$J145,0)</f>
        <v>0</v>
      </c>
      <c r="BA148" s="291">
        <f>IFERROR(SUM($V145:BA145)/$J145,0)</f>
        <v>0</v>
      </c>
      <c r="BB148" s="291">
        <f>IFERROR(SUM($V145:BB145)/$J145,0)</f>
        <v>0</v>
      </c>
      <c r="BC148" s="291">
        <f>IFERROR(SUM($V145:BC145)/$J145,0)</f>
        <v>0</v>
      </c>
      <c r="BD148" s="291">
        <f>IFERROR(SUM($V145:BD145)/$J145,0)</f>
        <v>0</v>
      </c>
      <c r="BE148" s="291">
        <f>IFERROR(SUM($V145:BE145)/$J145,0)</f>
        <v>0</v>
      </c>
      <c r="BF148" s="291">
        <f>IFERROR(SUM($V145:BF145)/$J145,0)</f>
        <v>0</v>
      </c>
      <c r="BG148" s="291">
        <f>IFERROR(SUM($V145:BG145)/$J145,0)</f>
        <v>0</v>
      </c>
      <c r="BH148" s="291">
        <f>IFERROR(SUM($V145:BH145)/$J145,0)</f>
        <v>0</v>
      </c>
      <c r="BI148" s="291">
        <f>IFERROR(SUM($V145:BI145)/$J145,0)</f>
        <v>0</v>
      </c>
      <c r="BJ148" s="291">
        <f>IFERROR(SUM($V145:BJ145)/$J145,0)</f>
        <v>0</v>
      </c>
      <c r="BK148" s="291">
        <f>IFERROR(SUM($V145:BK145)/$J145,0)</f>
        <v>0</v>
      </c>
      <c r="BL148" s="291">
        <f>IFERROR(SUM($V145:BL145)/$J145,0)</f>
        <v>0</v>
      </c>
      <c r="BM148" s="291">
        <f>IFERROR(SUM($V145:BM145)/$J145,0)</f>
        <v>0</v>
      </c>
      <c r="BN148" s="291">
        <f>IFERROR(SUM($V145:BN145)/$J145,0)</f>
        <v>0</v>
      </c>
      <c r="BO148" s="291">
        <f>IFERROR(SUM($V145:BO145)/$J145,0)</f>
        <v>0</v>
      </c>
      <c r="BP148" s="291">
        <f>IFERROR(SUM($V145:BP145)/$J145,0)</f>
        <v>0</v>
      </c>
      <c r="BQ148" s="291">
        <f>IFERROR(SUM($V145:BQ145)/$J145,0)</f>
        <v>0</v>
      </c>
      <c r="BR148" s="291">
        <f>IFERROR(SUM($V145:BR145)/$J145,0)</f>
        <v>0</v>
      </c>
      <c r="BS148" s="291">
        <f>IFERROR(SUM($V145:BS145)/$J145,0)</f>
        <v>0</v>
      </c>
      <c r="BT148" s="291">
        <f>IFERROR(SUM($V145:BT145)/$J145,0)</f>
        <v>0</v>
      </c>
      <c r="BU148" s="291">
        <f>IFERROR(SUM($V145:BU145)/$J145,0)</f>
        <v>0</v>
      </c>
      <c r="BV148" s="291">
        <f>IFERROR(SUM($V145:BV145)/$J145,0)</f>
        <v>0</v>
      </c>
      <c r="BW148" s="291">
        <f>IFERROR(SUM($V145:BW145)/$J145,0)</f>
        <v>0</v>
      </c>
      <c r="BX148" s="291">
        <f>IFERROR(SUM($V145:BX145)/$J145,0)</f>
        <v>0</v>
      </c>
      <c r="BY148" s="291">
        <f>IFERROR(SUM($V145:BY145)/$J145,0)</f>
        <v>0</v>
      </c>
      <c r="BZ148" s="291">
        <f>IFERROR(SUM($V145:BZ145)/$J145,0)</f>
        <v>0</v>
      </c>
      <c r="CA148" s="291">
        <f>IFERROR(SUM($V145:CA145)/$J145,0)</f>
        <v>0</v>
      </c>
      <c r="CB148" s="291">
        <f>IFERROR(SUM($V145:CB145)/$J145,0)</f>
        <v>0</v>
      </c>
      <c r="CC148" s="291">
        <f>IFERROR(SUM($V145:CC145)/$J145,0)</f>
        <v>0</v>
      </c>
      <c r="CD148" s="291">
        <f>IFERROR(SUM($V145:CD145)/$J145,0)</f>
        <v>0</v>
      </c>
      <c r="CE148" s="291">
        <f>IFERROR(SUM($V145:CE145)/$J145,0)</f>
        <v>0</v>
      </c>
      <c r="CF148" s="291">
        <f>IFERROR(SUM($V145:CF145)/$J145,0)</f>
        <v>0</v>
      </c>
      <c r="CG148" s="291">
        <f>IFERROR(SUM($V145:CG145)/$J145,0)</f>
        <v>0</v>
      </c>
      <c r="CH148" s="291">
        <f>IFERROR(SUM($V145:CH145)/$J145,0)</f>
        <v>0</v>
      </c>
      <c r="CI148" s="291">
        <f>IFERROR(SUM($V145:CI145)/$J145,0)</f>
        <v>0</v>
      </c>
      <c r="CJ148" s="291">
        <f>IFERROR(SUM($V145:CJ145)/$J145,0)</f>
        <v>0</v>
      </c>
      <c r="CK148" s="291">
        <f>IFERROR(SUM($V145:CK145)/$J145,0)</f>
        <v>0</v>
      </c>
      <c r="CL148" s="291">
        <f>IFERROR(SUM($V145:CL145)/$J145,0)</f>
        <v>0</v>
      </c>
      <c r="CM148" s="291">
        <f>IFERROR(SUM($V145:CM145)/$J145,0)</f>
        <v>0</v>
      </c>
      <c r="CN148" s="291">
        <f>IFERROR(SUM($V145:CN145)/$J145,0)</f>
        <v>0</v>
      </c>
      <c r="CO148" s="291">
        <f>IFERROR(SUM($V145:CO145)/$J145,0)</f>
        <v>0</v>
      </c>
      <c r="CP148" s="291">
        <f>IFERROR(SUM($V145:CP145)/$J145,0)</f>
        <v>0</v>
      </c>
      <c r="CQ148" s="291">
        <f>IFERROR(SUM($V145:CQ145)/$J145,0)</f>
        <v>0</v>
      </c>
      <c r="CR148" s="291">
        <f>IFERROR(SUM($V145:CR145)/$J145,0)</f>
        <v>0</v>
      </c>
      <c r="CS148" s="291">
        <f>IFERROR(SUM($V145:CS145)/$J145,0)</f>
        <v>0</v>
      </c>
      <c r="CT148" s="291">
        <f>IFERROR(SUM($V145:CT145)/$J145,0)</f>
        <v>0</v>
      </c>
      <c r="CU148" s="291">
        <f>IFERROR(SUM($V145:CU145)/$J145,0)</f>
        <v>0</v>
      </c>
      <c r="CV148" s="291">
        <f>IFERROR(SUM($V145:CV145)/$J145,0)</f>
        <v>0</v>
      </c>
      <c r="CW148" s="291">
        <f>IFERROR(SUM($V145:CW145)/$J145,0)</f>
        <v>0</v>
      </c>
      <c r="CX148" s="291">
        <f>IFERROR(SUM($V145:CX145)/$J145,0)</f>
        <v>0</v>
      </c>
      <c r="CY148" s="291">
        <f>IFERROR(SUM($V145:CY145)/$J145,0)</f>
        <v>0</v>
      </c>
      <c r="CZ148" s="291">
        <f>IFERROR(SUM($V145:CZ145)/$J145,0)</f>
        <v>0</v>
      </c>
      <c r="DA148" s="291">
        <f>IFERROR(SUM($V145:DA145)/$J145,0)</f>
        <v>0</v>
      </c>
      <c r="DB148" s="291">
        <f>IFERROR(SUM($V145:DB145)/$J145,0)</f>
        <v>0</v>
      </c>
      <c r="DC148" s="291">
        <f>IFERROR(SUM($V145:DC145)/$J145,0)</f>
        <v>0</v>
      </c>
      <c r="DD148" s="291">
        <f>IFERROR(SUM($V145:DD145)/$J145,0)</f>
        <v>0</v>
      </c>
      <c r="DE148" s="291">
        <f>IFERROR(SUM($V145:DE145)/$J145,0)</f>
        <v>0</v>
      </c>
      <c r="DF148" s="291">
        <f>IFERROR(SUM($V145:DF145)/$J145,0)</f>
        <v>0</v>
      </c>
      <c r="DG148" s="291">
        <f>IFERROR(SUM($V145:DG145)/$J145,0)</f>
        <v>0</v>
      </c>
      <c r="DH148" s="291">
        <f>IFERROR(SUM($V145:DH145)/$J145,0)</f>
        <v>0</v>
      </c>
      <c r="DI148" s="291">
        <f>IFERROR(SUM($V145:DI145)/$J145,0)</f>
        <v>0</v>
      </c>
      <c r="DJ148" s="291">
        <f>IFERROR(SUM($V145:DJ145)/$J145,0)</f>
        <v>0</v>
      </c>
      <c r="DK148" s="291">
        <f>IFERROR(SUM($V145:DK145)/$J145,0)</f>
        <v>0</v>
      </c>
      <c r="DL148" s="291">
        <f>IFERROR(SUM($V145:DL145)/$J145,0)</f>
        <v>0</v>
      </c>
      <c r="DM148" s="291">
        <f>IFERROR(SUM($V145:DM145)/$J145,0)</f>
        <v>0</v>
      </c>
      <c r="DN148" s="291">
        <f>IFERROR(SUM($V145:DN145)/$J145,0)</f>
        <v>0</v>
      </c>
      <c r="DO148" s="291">
        <f>IFERROR(SUM($V145:DO145)/$J145,0)</f>
        <v>0</v>
      </c>
      <c r="DP148" s="291">
        <f>IFERROR(SUM($V145:DP145)/$J145,0)</f>
        <v>0</v>
      </c>
      <c r="DQ148" s="291">
        <f>IFERROR(SUM($V145:DQ145)/$J145,0)</f>
        <v>0</v>
      </c>
      <c r="DR148" s="291">
        <f>IFERROR(SUM($V145:DR145)/$J145,0)</f>
        <v>0</v>
      </c>
      <c r="DS148" s="291">
        <f>IFERROR(SUM($V145:DS145)/$J145,0)</f>
        <v>0</v>
      </c>
      <c r="DT148" s="291">
        <f>IFERROR(SUM($V145:DT145)/$J145,0)</f>
        <v>0</v>
      </c>
      <c r="DU148" s="291">
        <f>IFERROR(SUM($V145:DU145)/$J145,0)</f>
        <v>0</v>
      </c>
      <c r="DV148" s="291">
        <f>IFERROR(SUM($V145:DV145)/$J145,0)</f>
        <v>0</v>
      </c>
      <c r="DW148" s="291">
        <f>IFERROR(SUM($V145:DW145)/$J145,0)</f>
        <v>0</v>
      </c>
      <c r="DX148" s="291">
        <f>IFERROR(SUM($V145:DX145)/$J145,0)</f>
        <v>0</v>
      </c>
      <c r="DY148" s="291">
        <f>IFERROR(SUM($V145:DY145)/$J145,0)</f>
        <v>0</v>
      </c>
      <c r="DZ148" s="291">
        <f>IFERROR(SUM($V145:DZ145)/$J145,0)</f>
        <v>0</v>
      </c>
      <c r="EA148" s="291">
        <f>IFERROR(SUM($V145:EA145)/$J145,0)</f>
        <v>0</v>
      </c>
      <c r="EB148" s="291">
        <f>IFERROR(SUM($V145:EB145)/$J145,0)</f>
        <v>0</v>
      </c>
      <c r="EC148" s="291">
        <f>IFERROR(SUM($V145:EC145)/$J145,0)</f>
        <v>0</v>
      </c>
      <c r="ED148" s="292">
        <f>IFERROR(SUM($V145:ED145)/$J145,0)</f>
        <v>0</v>
      </c>
    </row>
    <row r="149" spans="2:134" ht="16.05" customHeight="1" thickBot="1" x14ac:dyDescent="0.3">
      <c r="B149" s="1044" t="str">
        <f>B148</f>
        <v/>
      </c>
      <c r="C149" s="289" t="str">
        <f t="shared" si="2478"/>
        <v/>
      </c>
      <c r="D149" s="289" t="str">
        <f t="shared" si="2224"/>
        <v/>
      </c>
      <c r="E149" s="289" t="str">
        <f t="shared" si="2224"/>
        <v/>
      </c>
      <c r="F149" s="240" t="s">
        <v>351</v>
      </c>
      <c r="G149" s="254" t="s">
        <v>355</v>
      </c>
      <c r="H149" s="993"/>
      <c r="I149" s="286"/>
      <c r="J149" s="987" t="s">
        <v>391</v>
      </c>
      <c r="K149" s="462"/>
      <c r="L149" s="298">
        <f>IFERROR(SUM($L147:L147)/SUM($L145:L145),0)</f>
        <v>0</v>
      </c>
      <c r="M149" s="294">
        <f>IFERROR(SUM($L147:M147)/SUM($L145:M145),0)</f>
        <v>0</v>
      </c>
      <c r="N149" s="294">
        <f>IFERROR(SUM($L147:N147)/SUM($L145:N145),0)</f>
        <v>0</v>
      </c>
      <c r="O149" s="294">
        <f>IFERROR(SUM($L147:O147)/SUM($L145:O145),0)</f>
        <v>0</v>
      </c>
      <c r="P149" s="294">
        <f>IFERROR(SUM($L147:P147)/SUM($L145:P145),0)</f>
        <v>0</v>
      </c>
      <c r="Q149" s="294">
        <f>IFERROR(SUM($L147:Q147)/SUM($L145:Q145),0)</f>
        <v>0</v>
      </c>
      <c r="R149" s="294">
        <f>IFERROR(SUM($L147:R147)/SUM($L145:R145),0)</f>
        <v>0</v>
      </c>
      <c r="S149" s="294">
        <f>IFERROR(SUM($L147:S147)/SUM($L145:S145),0)</f>
        <v>0</v>
      </c>
      <c r="T149" s="294">
        <f>IFERROR(SUM($L147:T147)/SUM($L145:T145),0)</f>
        <v>0</v>
      </c>
      <c r="U149" s="295">
        <f>IFERROR(SUM($L147:U147)/SUM($L145:U145),0)</f>
        <v>0</v>
      </c>
      <c r="V149" s="293">
        <f>IFERROR(SUM($V147:V147)/SUM($V145:V145),0)</f>
        <v>0</v>
      </c>
      <c r="W149" s="294">
        <f>IFERROR(SUM($V147:W147)/SUM($V145:W145),0)</f>
        <v>0</v>
      </c>
      <c r="X149" s="294">
        <f>IFERROR(SUM($V147:X147)/SUM($V145:X145),0)</f>
        <v>0</v>
      </c>
      <c r="Y149" s="294">
        <f>IFERROR(SUM($V147:Y147)/SUM($V145:Y145),0)</f>
        <v>0</v>
      </c>
      <c r="Z149" s="294">
        <f>IFERROR(SUM($V147:Z147)/SUM($V145:Z145),0)</f>
        <v>0</v>
      </c>
      <c r="AA149" s="294">
        <f>IFERROR(SUM($V147:AA147)/SUM($V145:AA145),0)</f>
        <v>0</v>
      </c>
      <c r="AB149" s="294">
        <f>IFERROR(SUM($V147:AB147)/SUM($V145:AB145),0)</f>
        <v>0</v>
      </c>
      <c r="AC149" s="294">
        <f>IFERROR(SUM($V147:AC147)/SUM($V145:AC145),0)</f>
        <v>0</v>
      </c>
      <c r="AD149" s="294">
        <f>IFERROR(SUM($V147:AD147)/SUM($V145:AD145),0)</f>
        <v>0</v>
      </c>
      <c r="AE149" s="294">
        <f>IFERROR(SUM($V147:AE147)/SUM($V145:AE145),0)</f>
        <v>0</v>
      </c>
      <c r="AF149" s="294">
        <f>IFERROR(SUM($V147:AF147)/SUM($V145:AF145),0)</f>
        <v>0</v>
      </c>
      <c r="AG149" s="294">
        <f>IFERROR(SUM($V147:AG147)/SUM($V145:AG145),0)</f>
        <v>0</v>
      </c>
      <c r="AH149" s="294">
        <f>IFERROR(SUM($V147:AH147)/SUM($V145:AH145),0)</f>
        <v>0</v>
      </c>
      <c r="AI149" s="294">
        <f>IFERROR(SUM($V147:AI147)/SUM($V145:AI145),0)</f>
        <v>0</v>
      </c>
      <c r="AJ149" s="294">
        <f>IFERROR(SUM($V147:AJ147)/SUM($V145:AJ145),0)</f>
        <v>0</v>
      </c>
      <c r="AK149" s="294">
        <f>IFERROR(SUM($V147:AK147)/SUM($V145:AK145),0)</f>
        <v>0</v>
      </c>
      <c r="AL149" s="294">
        <f>IFERROR(SUM($V147:AL147)/SUM($V145:AL145),0)</f>
        <v>0</v>
      </c>
      <c r="AM149" s="294">
        <f>IFERROR(SUM($V147:AM147)/SUM($V145:AM145),0)</f>
        <v>0</v>
      </c>
      <c r="AN149" s="294">
        <f>IFERROR(SUM($V147:AN147)/SUM($V145:AN145),0)</f>
        <v>0</v>
      </c>
      <c r="AO149" s="294">
        <f>IFERROR(SUM($V147:AO147)/SUM($V145:AO145),0)</f>
        <v>0</v>
      </c>
      <c r="AP149" s="294">
        <f>IFERROR(SUM($V147:AP147)/SUM($V145:AP145),0)</f>
        <v>0</v>
      </c>
      <c r="AQ149" s="294">
        <f>IFERROR(SUM($V147:AQ147)/SUM($V145:AQ145),0)</f>
        <v>0</v>
      </c>
      <c r="AR149" s="294">
        <f>IFERROR(SUM($V147:AR147)/SUM($V145:AR145),0)</f>
        <v>0</v>
      </c>
      <c r="AS149" s="294">
        <f>IFERROR(SUM($V147:AS147)/SUM($V145:AS145),0)</f>
        <v>0</v>
      </c>
      <c r="AT149" s="294">
        <f>IFERROR(SUM($V147:AT147)/SUM($V145:AT145),0)</f>
        <v>0</v>
      </c>
      <c r="AU149" s="294">
        <f>IFERROR(SUM($V147:AU147)/SUM($V145:AU145),0)</f>
        <v>0</v>
      </c>
      <c r="AV149" s="294">
        <f>IFERROR(SUM($V147:AV147)/SUM($V145:AV145),0)</f>
        <v>0</v>
      </c>
      <c r="AW149" s="294">
        <f>IFERROR(SUM($V147:AW147)/SUM($V145:AW145),0)</f>
        <v>0</v>
      </c>
      <c r="AX149" s="294">
        <f>IFERROR(SUM($V147:AX147)/SUM($V145:AX145),0)</f>
        <v>0</v>
      </c>
      <c r="AY149" s="294">
        <f>IFERROR(SUM($V147:AY147)/SUM($V145:AY145),0)</f>
        <v>0</v>
      </c>
      <c r="AZ149" s="294">
        <f>IFERROR(SUM($V147:AZ147)/SUM($V145:AZ145),0)</f>
        <v>0</v>
      </c>
      <c r="BA149" s="294">
        <f>IFERROR(SUM($V147:BA147)/SUM($V145:BA145),0)</f>
        <v>0</v>
      </c>
      <c r="BB149" s="294">
        <f>IFERROR(SUM($V147:BB147)/SUM($V145:BB145),0)</f>
        <v>0</v>
      </c>
      <c r="BC149" s="294">
        <f>IFERROR(SUM($V147:BC147)/SUM($V145:BC145),0)</f>
        <v>0</v>
      </c>
      <c r="BD149" s="294">
        <f>IFERROR(SUM($V147:BD147)/SUM($V145:BD145),0)</f>
        <v>0</v>
      </c>
      <c r="BE149" s="294">
        <f>IFERROR(SUM($V147:BE147)/SUM($V145:BE145),0)</f>
        <v>0</v>
      </c>
      <c r="BF149" s="294">
        <f>IFERROR(SUM($V147:BF147)/SUM($V145:BF145),0)</f>
        <v>0</v>
      </c>
      <c r="BG149" s="294">
        <f>IFERROR(SUM($V147:BG147)/SUM($V145:BG145),0)</f>
        <v>0</v>
      </c>
      <c r="BH149" s="294">
        <f>IFERROR(SUM($V147:BH147)/SUM($V145:BH145),0)</f>
        <v>0</v>
      </c>
      <c r="BI149" s="294">
        <f>IFERROR(SUM($V147:BI147)/SUM($V145:BI145),0)</f>
        <v>0</v>
      </c>
      <c r="BJ149" s="294">
        <f>IFERROR(SUM($V147:BJ147)/SUM($V145:BJ145),0)</f>
        <v>0</v>
      </c>
      <c r="BK149" s="294">
        <f>IFERROR(SUM($V147:BK147)/SUM($V145:BK145),0)</f>
        <v>0</v>
      </c>
      <c r="BL149" s="294">
        <f>IFERROR(SUM($V147:BL147)/SUM($V145:BL145),0)</f>
        <v>0</v>
      </c>
      <c r="BM149" s="294">
        <f>IFERROR(SUM($V147:BM147)/SUM($V145:BM145),0)</f>
        <v>0</v>
      </c>
      <c r="BN149" s="294">
        <f>IFERROR(SUM($V147:BN147)/SUM($V145:BN145),0)</f>
        <v>0</v>
      </c>
      <c r="BO149" s="294">
        <f>IFERROR(SUM($V147:BO147)/SUM($V145:BO145),0)</f>
        <v>0</v>
      </c>
      <c r="BP149" s="294">
        <f>IFERROR(SUM($V147:BP147)/SUM($V145:BP145),0)</f>
        <v>0</v>
      </c>
      <c r="BQ149" s="294">
        <f>IFERROR(SUM($V147:BQ147)/SUM($V145:BQ145),0)</f>
        <v>0</v>
      </c>
      <c r="BR149" s="294">
        <f>IFERROR(SUM($V147:BR147)/SUM($V145:BR145),0)</f>
        <v>0</v>
      </c>
      <c r="BS149" s="294">
        <f>IFERROR(SUM($V147:BS147)/SUM($V145:BS145),0)</f>
        <v>0</v>
      </c>
      <c r="BT149" s="294">
        <f>IFERROR(SUM($V147:BT147)/SUM($V145:BT145),0)</f>
        <v>0</v>
      </c>
      <c r="BU149" s="294">
        <f>IFERROR(SUM($V147:BU147)/SUM($V145:BU145),0)</f>
        <v>0</v>
      </c>
      <c r="BV149" s="294">
        <f>IFERROR(SUM($V147:BV147)/SUM($V145:BV145),0)</f>
        <v>0</v>
      </c>
      <c r="BW149" s="294">
        <f>IFERROR(SUM($V147:BW147)/SUM($V145:BW145),0)</f>
        <v>0</v>
      </c>
      <c r="BX149" s="294">
        <f>IFERROR(SUM($V147:BX147)/SUM($V145:BX145),0)</f>
        <v>0</v>
      </c>
      <c r="BY149" s="294">
        <f>IFERROR(SUM($V147:BY147)/SUM($V145:BY145),0)</f>
        <v>0</v>
      </c>
      <c r="BZ149" s="294">
        <f>IFERROR(SUM($V147:BZ147)/SUM($V145:BZ145),0)</f>
        <v>0</v>
      </c>
      <c r="CA149" s="294">
        <f>IFERROR(SUM($V147:CA147)/SUM($V145:CA145),0)</f>
        <v>0</v>
      </c>
      <c r="CB149" s="294">
        <f>IFERROR(SUM($V147:CB147)/SUM($V145:CB145),0)</f>
        <v>0</v>
      </c>
      <c r="CC149" s="294">
        <f>IFERROR(SUM($V147:CC147)/SUM($V145:CC145),0)</f>
        <v>0</v>
      </c>
      <c r="CD149" s="294">
        <f>IFERROR(SUM($V147:CD147)/SUM($V145:CD145),0)</f>
        <v>0</v>
      </c>
      <c r="CE149" s="294">
        <f>IFERROR(SUM($V147:CE147)/SUM($V145:CE145),0)</f>
        <v>0</v>
      </c>
      <c r="CF149" s="294">
        <f>IFERROR(SUM($V147:CF147)/SUM($V145:CF145),0)</f>
        <v>0</v>
      </c>
      <c r="CG149" s="294">
        <f>IFERROR(SUM($V147:CG147)/SUM($V145:CG145),0)</f>
        <v>0</v>
      </c>
      <c r="CH149" s="294">
        <f>IFERROR(SUM($V147:CH147)/SUM($V145:CH145),0)</f>
        <v>0</v>
      </c>
      <c r="CI149" s="294">
        <f>IFERROR(SUM($V147:CI147)/SUM($V145:CI145),0)</f>
        <v>0</v>
      </c>
      <c r="CJ149" s="294">
        <f>IFERROR(SUM($V147:CJ147)/SUM($V145:CJ145),0)</f>
        <v>0</v>
      </c>
      <c r="CK149" s="294">
        <f>IFERROR(SUM($V147:CK147)/SUM($V145:CK145),0)</f>
        <v>0</v>
      </c>
      <c r="CL149" s="294">
        <f>IFERROR(SUM($V147:CL147)/SUM($V145:CL145),0)</f>
        <v>0</v>
      </c>
      <c r="CM149" s="294">
        <f>IFERROR(SUM($V147:CM147)/SUM($V145:CM145),0)</f>
        <v>0</v>
      </c>
      <c r="CN149" s="294">
        <f>IFERROR(SUM($V147:CN147)/SUM($V145:CN145),0)</f>
        <v>0</v>
      </c>
      <c r="CO149" s="294">
        <f>IFERROR(SUM($V147:CO147)/SUM($V145:CO145),0)</f>
        <v>0</v>
      </c>
      <c r="CP149" s="294">
        <f>IFERROR(SUM($V147:CP147)/SUM($V145:CP145),0)</f>
        <v>0</v>
      </c>
      <c r="CQ149" s="294">
        <f>IFERROR(SUM($V147:CQ147)/SUM($V145:CQ145),0)</f>
        <v>0</v>
      </c>
      <c r="CR149" s="294">
        <f>IFERROR(SUM($V147:CR147)/SUM($V145:CR145),0)</f>
        <v>0</v>
      </c>
      <c r="CS149" s="294">
        <f>IFERROR(SUM($V147:CS147)/SUM($V145:CS145),0)</f>
        <v>0</v>
      </c>
      <c r="CT149" s="294">
        <f>IFERROR(SUM($V147:CT147)/SUM($V145:CT145),0)</f>
        <v>0</v>
      </c>
      <c r="CU149" s="294">
        <f>IFERROR(SUM($V147:CU147)/SUM($V145:CU145),0)</f>
        <v>0</v>
      </c>
      <c r="CV149" s="294">
        <f>IFERROR(SUM($V147:CV147)/SUM($V145:CV145),0)</f>
        <v>0</v>
      </c>
      <c r="CW149" s="294">
        <f>IFERROR(SUM($V147:CW147)/SUM($V145:CW145),0)</f>
        <v>0</v>
      </c>
      <c r="CX149" s="294">
        <f>IFERROR(SUM($V147:CX147)/SUM($V145:CX145),0)</f>
        <v>0</v>
      </c>
      <c r="CY149" s="294">
        <f>IFERROR(SUM($V147:CY147)/SUM($V145:CY145),0)</f>
        <v>0</v>
      </c>
      <c r="CZ149" s="294">
        <f>IFERROR(SUM($V147:CZ147)/SUM($V145:CZ145),0)</f>
        <v>0</v>
      </c>
      <c r="DA149" s="294">
        <f>IFERROR(SUM($V147:DA147)/SUM($V145:DA145),0)</f>
        <v>0</v>
      </c>
      <c r="DB149" s="294">
        <f>IFERROR(SUM($V147:DB147)/SUM($V145:DB145),0)</f>
        <v>0</v>
      </c>
      <c r="DC149" s="294">
        <f>IFERROR(SUM($V147:DC147)/SUM($V145:DC145),0)</f>
        <v>0</v>
      </c>
      <c r="DD149" s="294">
        <f>IFERROR(SUM($V147:DD147)/SUM($V145:DD145),0)</f>
        <v>0</v>
      </c>
      <c r="DE149" s="294">
        <f>IFERROR(SUM($V147:DE147)/SUM($V145:DE145),0)</f>
        <v>0</v>
      </c>
      <c r="DF149" s="294">
        <f>IFERROR(SUM($V147:DF147)/SUM($V145:DF145),0)</f>
        <v>0</v>
      </c>
      <c r="DG149" s="294">
        <f>IFERROR(SUM($V147:DG147)/SUM($V145:DG145),0)</f>
        <v>0</v>
      </c>
      <c r="DH149" s="294">
        <f>IFERROR(SUM($V147:DH147)/SUM($V145:DH145),0)</f>
        <v>0</v>
      </c>
      <c r="DI149" s="294">
        <f>IFERROR(SUM($V147:DI147)/SUM($V145:DI145),0)</f>
        <v>0</v>
      </c>
      <c r="DJ149" s="294">
        <f>IFERROR(SUM($V147:DJ147)/SUM($V145:DJ145),0)</f>
        <v>0</v>
      </c>
      <c r="DK149" s="294">
        <f>IFERROR(SUM($V147:DK147)/SUM($V145:DK145),0)</f>
        <v>0</v>
      </c>
      <c r="DL149" s="294">
        <f>IFERROR(SUM($V147:DL147)/SUM($V145:DL145),0)</f>
        <v>0</v>
      </c>
      <c r="DM149" s="294">
        <f>IFERROR(SUM($V147:DM147)/SUM($V145:DM145),0)</f>
        <v>0</v>
      </c>
      <c r="DN149" s="294">
        <f>IFERROR(SUM($V147:DN147)/SUM($V145:DN145),0)</f>
        <v>0</v>
      </c>
      <c r="DO149" s="294">
        <f>IFERROR(SUM($V147:DO147)/SUM($V145:DO145),0)</f>
        <v>0</v>
      </c>
      <c r="DP149" s="294">
        <f>IFERROR(SUM($V147:DP147)/SUM($V145:DP145),0)</f>
        <v>0</v>
      </c>
      <c r="DQ149" s="294">
        <f>IFERROR(SUM($V147:DQ147)/SUM($V145:DQ145),0)</f>
        <v>0</v>
      </c>
      <c r="DR149" s="294">
        <f>IFERROR(SUM($V147:DR147)/SUM($V145:DR145),0)</f>
        <v>0</v>
      </c>
      <c r="DS149" s="294">
        <f>IFERROR(SUM($V147:DS147)/SUM($V145:DS145),0)</f>
        <v>0</v>
      </c>
      <c r="DT149" s="294">
        <f>IFERROR(SUM($V147:DT147)/SUM($V145:DT145),0)</f>
        <v>0</v>
      </c>
      <c r="DU149" s="294">
        <f>IFERROR(SUM($V147:DU147)/SUM($V145:DU145),0)</f>
        <v>0</v>
      </c>
      <c r="DV149" s="294">
        <f>IFERROR(SUM($V147:DV147)/SUM($V145:DV145),0)</f>
        <v>0</v>
      </c>
      <c r="DW149" s="294">
        <f>IFERROR(SUM($V147:DW147)/SUM($V145:DW145),0)</f>
        <v>0</v>
      </c>
      <c r="DX149" s="294">
        <f>IFERROR(SUM($V147:DX147)/SUM($V145:DX145),0)</f>
        <v>0</v>
      </c>
      <c r="DY149" s="294">
        <f>IFERROR(SUM($V147:DY147)/SUM($V145:DY145),0)</f>
        <v>0</v>
      </c>
      <c r="DZ149" s="294">
        <f>IFERROR(SUM($V147:DZ147)/SUM($V145:DZ145),0)</f>
        <v>0</v>
      </c>
      <c r="EA149" s="294">
        <f>IFERROR(SUM($V147:EA147)/SUM($V145:EA145),0)</f>
        <v>0</v>
      </c>
      <c r="EB149" s="294">
        <f>IFERROR(SUM($V147:EB147)/SUM($V145:EB145),0)</f>
        <v>0</v>
      </c>
      <c r="EC149" s="294">
        <f>IFERROR(SUM($V147:EC147)/SUM($V145:EC145),0)</f>
        <v>0</v>
      </c>
      <c r="ED149" s="295">
        <f>IFERROR(SUM($V147:ED147)/SUM($V145:ED145),0)</f>
        <v>0</v>
      </c>
    </row>
    <row r="150" spans="2:134" ht="16.05" customHeight="1" x14ac:dyDescent="0.25">
      <c r="B150" s="1042" t="str">
        <f>'B2-规划信息'!AM33</f>
        <v/>
      </c>
      <c r="C150" s="288" t="str">
        <f>IF($B150="","",$B$115)</f>
        <v/>
      </c>
      <c r="D150" s="288" t="str">
        <f>IF($B150="","",VLOOKUP($B150,'B2-规划信息'!$W$28:$Y$47,2,0))</f>
        <v/>
      </c>
      <c r="E150" s="288" t="str">
        <f>IF($B150="","",VLOOKUP($B150,'B2-规划信息'!$W$28:$Y$47,3,0))</f>
        <v/>
      </c>
      <c r="F150" s="239" t="str">
        <f>"签约"&amp;IF(D150="车位","个数","面积")</f>
        <v>签约面积</v>
      </c>
      <c r="G150" s="253" t="s">
        <v>352</v>
      </c>
      <c r="H150" s="991">
        <f>SUMIFS('B4-1销售回款【输入】'!L$4:L$123,'B4-1销售回款【输入】'!$C$4:$C$123,$C150,'B4-1销售回款【输入】'!$D$4:$D$123,$D150,'B4-1销售回款【输入】'!$E$4:$E$123,$E150,'B4-1销售回款【输入】'!$J$4:$J$123,$F150)</f>
        <v>0</v>
      </c>
      <c r="I150" s="278">
        <f>J150-H150</f>
        <v>0</v>
      </c>
      <c r="J150" s="988">
        <f>SUM(V150:ED150)</f>
        <v>0</v>
      </c>
      <c r="K150" s="463">
        <f ca="1">SUM(OFFSET(V150,,,1,MATCH('B1-基本信息'!$C$12,$V$3:$ED$3,1)))</f>
        <v>0</v>
      </c>
      <c r="L150" s="279">
        <f>SUMIF($V$1:$ED$1,L$3,$V150:$ED150)</f>
        <v>0</v>
      </c>
      <c r="M150" s="278">
        <f t="shared" ref="M150:U151" si="2602">SUMIF($V$1:$ED$1,M$3,$V150:$ED150)</f>
        <v>0</v>
      </c>
      <c r="N150" s="278">
        <f t="shared" si="2602"/>
        <v>0</v>
      </c>
      <c r="O150" s="278">
        <f t="shared" si="2602"/>
        <v>0</v>
      </c>
      <c r="P150" s="278">
        <f t="shared" si="2602"/>
        <v>0</v>
      </c>
      <c r="Q150" s="278">
        <f t="shared" si="2602"/>
        <v>0</v>
      </c>
      <c r="R150" s="278">
        <f t="shared" si="2602"/>
        <v>0</v>
      </c>
      <c r="S150" s="278">
        <f t="shared" si="2602"/>
        <v>0</v>
      </c>
      <c r="T150" s="278">
        <f t="shared" si="2602"/>
        <v>0</v>
      </c>
      <c r="U150" s="280">
        <f t="shared" si="2602"/>
        <v>0</v>
      </c>
      <c r="V150" s="281">
        <f>SUMIFS('B4-1销售回款【输入】'!Y$4:Y$123,'B4-1销售回款【输入】'!$C$4:$C$123,$C150,'B4-1销售回款【输入】'!$D$4:$D$123,$D150,'B4-1销售回款【输入】'!$E$4:$E$123,$E150,'B4-1销售回款【输入】'!$J$4:$J$123,$F150)</f>
        <v>0</v>
      </c>
      <c r="W150" s="278">
        <f>SUMIFS('B4-1销售回款【输入】'!Z$4:Z$123,'B4-1销售回款【输入】'!$C$4:$C$123,$C150,'B4-1销售回款【输入】'!$D$4:$D$123,$D150,'B4-1销售回款【输入】'!$E$4:$E$123,$E150,'B4-1销售回款【输入】'!$J$4:$J$123,$F150)</f>
        <v>0</v>
      </c>
      <c r="X150" s="278">
        <f>SUMIFS('B4-1销售回款【输入】'!AA$4:AA$123,'B4-1销售回款【输入】'!$C$4:$C$123,$C150,'B4-1销售回款【输入】'!$D$4:$D$123,$D150,'B4-1销售回款【输入】'!$E$4:$E$123,$E150,'B4-1销售回款【输入】'!$J$4:$J$123,$F150)</f>
        <v>0</v>
      </c>
      <c r="Y150" s="278">
        <f>SUMIFS('B4-1销售回款【输入】'!AB$4:AB$123,'B4-1销售回款【输入】'!$C$4:$C$123,$C150,'B4-1销售回款【输入】'!$D$4:$D$123,$D150,'B4-1销售回款【输入】'!$E$4:$E$123,$E150,'B4-1销售回款【输入】'!$J$4:$J$123,$F150)</f>
        <v>0</v>
      </c>
      <c r="Z150" s="278">
        <f>SUMIFS('B4-1销售回款【输入】'!AC$4:AC$123,'B4-1销售回款【输入】'!$C$4:$C$123,$C150,'B4-1销售回款【输入】'!$D$4:$D$123,$D150,'B4-1销售回款【输入】'!$E$4:$E$123,$E150,'B4-1销售回款【输入】'!$J$4:$J$123,$F150)</f>
        <v>0</v>
      </c>
      <c r="AA150" s="278">
        <f>SUMIFS('B4-1销售回款【输入】'!AD$4:AD$123,'B4-1销售回款【输入】'!$C$4:$C$123,$C150,'B4-1销售回款【输入】'!$D$4:$D$123,$D150,'B4-1销售回款【输入】'!$E$4:$E$123,$E150,'B4-1销售回款【输入】'!$J$4:$J$123,$F150)</f>
        <v>0</v>
      </c>
      <c r="AB150" s="278">
        <f>SUMIFS('B4-1销售回款【输入】'!AE$4:AE$123,'B4-1销售回款【输入】'!$C$4:$C$123,$C150,'B4-1销售回款【输入】'!$D$4:$D$123,$D150,'B4-1销售回款【输入】'!$E$4:$E$123,$E150,'B4-1销售回款【输入】'!$J$4:$J$123,$F150)</f>
        <v>0</v>
      </c>
      <c r="AC150" s="278">
        <f>SUMIFS('B4-1销售回款【输入】'!AF$4:AF$123,'B4-1销售回款【输入】'!$C$4:$C$123,$C150,'B4-1销售回款【输入】'!$D$4:$D$123,$D150,'B4-1销售回款【输入】'!$E$4:$E$123,$E150,'B4-1销售回款【输入】'!$J$4:$J$123,$F150)</f>
        <v>0</v>
      </c>
      <c r="AD150" s="278">
        <f>SUMIFS('B4-1销售回款【输入】'!AG$4:AG$123,'B4-1销售回款【输入】'!$C$4:$C$123,$C150,'B4-1销售回款【输入】'!$D$4:$D$123,$D150,'B4-1销售回款【输入】'!$E$4:$E$123,$E150,'B4-1销售回款【输入】'!$J$4:$J$123,$F150)</f>
        <v>0</v>
      </c>
      <c r="AE150" s="278">
        <f>SUMIFS('B4-1销售回款【输入】'!AH$4:AH$123,'B4-1销售回款【输入】'!$C$4:$C$123,$C150,'B4-1销售回款【输入】'!$D$4:$D$123,$D150,'B4-1销售回款【输入】'!$E$4:$E$123,$E150,'B4-1销售回款【输入】'!$J$4:$J$123,$F150)</f>
        <v>0</v>
      </c>
      <c r="AF150" s="278">
        <f>SUMIFS('B4-1销售回款【输入】'!AI$4:AI$123,'B4-1销售回款【输入】'!$C$4:$C$123,$C150,'B4-1销售回款【输入】'!$D$4:$D$123,$D150,'B4-1销售回款【输入】'!$E$4:$E$123,$E150,'B4-1销售回款【输入】'!$J$4:$J$123,$F150)</f>
        <v>0</v>
      </c>
      <c r="AG150" s="278">
        <f>SUMIFS('B4-1销售回款【输入】'!AJ$4:AJ$123,'B4-1销售回款【输入】'!$C$4:$C$123,$C150,'B4-1销售回款【输入】'!$D$4:$D$123,$D150,'B4-1销售回款【输入】'!$E$4:$E$123,$E150,'B4-1销售回款【输入】'!$J$4:$J$123,$F150)</f>
        <v>0</v>
      </c>
      <c r="AH150" s="278">
        <f>SUMIFS('B4-1销售回款【输入】'!AK$4:AK$123,'B4-1销售回款【输入】'!$C$4:$C$123,$C150,'B4-1销售回款【输入】'!$D$4:$D$123,$D150,'B4-1销售回款【输入】'!$E$4:$E$123,$E150,'B4-1销售回款【输入】'!$J$4:$J$123,$F150)</f>
        <v>0</v>
      </c>
      <c r="AI150" s="278">
        <f>SUMIFS('B4-1销售回款【输入】'!AL$4:AL$123,'B4-1销售回款【输入】'!$C$4:$C$123,$C150,'B4-1销售回款【输入】'!$D$4:$D$123,$D150,'B4-1销售回款【输入】'!$E$4:$E$123,$E150,'B4-1销售回款【输入】'!$J$4:$J$123,$F150)</f>
        <v>0</v>
      </c>
      <c r="AJ150" s="278">
        <f>SUMIFS('B4-1销售回款【输入】'!AM$4:AM$123,'B4-1销售回款【输入】'!$C$4:$C$123,$C150,'B4-1销售回款【输入】'!$D$4:$D$123,$D150,'B4-1销售回款【输入】'!$E$4:$E$123,$E150,'B4-1销售回款【输入】'!$J$4:$J$123,$F150)</f>
        <v>0</v>
      </c>
      <c r="AK150" s="278">
        <f>SUMIFS('B4-1销售回款【输入】'!AN$4:AN$123,'B4-1销售回款【输入】'!$C$4:$C$123,$C150,'B4-1销售回款【输入】'!$D$4:$D$123,$D150,'B4-1销售回款【输入】'!$E$4:$E$123,$E150,'B4-1销售回款【输入】'!$J$4:$J$123,$F150)</f>
        <v>0</v>
      </c>
      <c r="AL150" s="278">
        <f>SUMIFS('B4-1销售回款【输入】'!AO$4:AO$123,'B4-1销售回款【输入】'!$C$4:$C$123,$C150,'B4-1销售回款【输入】'!$D$4:$D$123,$D150,'B4-1销售回款【输入】'!$E$4:$E$123,$E150,'B4-1销售回款【输入】'!$J$4:$J$123,$F150)</f>
        <v>0</v>
      </c>
      <c r="AM150" s="278">
        <f>SUMIFS('B4-1销售回款【输入】'!AP$4:AP$123,'B4-1销售回款【输入】'!$C$4:$C$123,$C150,'B4-1销售回款【输入】'!$D$4:$D$123,$D150,'B4-1销售回款【输入】'!$E$4:$E$123,$E150,'B4-1销售回款【输入】'!$J$4:$J$123,$F150)</f>
        <v>0</v>
      </c>
      <c r="AN150" s="278">
        <f>SUMIFS('B4-1销售回款【输入】'!AQ$4:AQ$123,'B4-1销售回款【输入】'!$C$4:$C$123,$C150,'B4-1销售回款【输入】'!$D$4:$D$123,$D150,'B4-1销售回款【输入】'!$E$4:$E$123,$E150,'B4-1销售回款【输入】'!$J$4:$J$123,$F150)</f>
        <v>0</v>
      </c>
      <c r="AO150" s="278">
        <f>SUMIFS('B4-1销售回款【输入】'!AR$4:AR$123,'B4-1销售回款【输入】'!$C$4:$C$123,$C150,'B4-1销售回款【输入】'!$D$4:$D$123,$D150,'B4-1销售回款【输入】'!$E$4:$E$123,$E150,'B4-1销售回款【输入】'!$J$4:$J$123,$F150)</f>
        <v>0</v>
      </c>
      <c r="AP150" s="278">
        <f>SUMIFS('B4-1销售回款【输入】'!AS$4:AS$123,'B4-1销售回款【输入】'!$C$4:$C$123,$C150,'B4-1销售回款【输入】'!$D$4:$D$123,$D150,'B4-1销售回款【输入】'!$E$4:$E$123,$E150,'B4-1销售回款【输入】'!$J$4:$J$123,$F150)</f>
        <v>0</v>
      </c>
      <c r="AQ150" s="278">
        <f>SUMIFS('B4-1销售回款【输入】'!AT$4:AT$123,'B4-1销售回款【输入】'!$C$4:$C$123,$C150,'B4-1销售回款【输入】'!$D$4:$D$123,$D150,'B4-1销售回款【输入】'!$E$4:$E$123,$E150,'B4-1销售回款【输入】'!$J$4:$J$123,$F150)</f>
        <v>0</v>
      </c>
      <c r="AR150" s="278">
        <f>SUMIFS('B4-1销售回款【输入】'!AU$4:AU$123,'B4-1销售回款【输入】'!$C$4:$C$123,$C150,'B4-1销售回款【输入】'!$D$4:$D$123,$D150,'B4-1销售回款【输入】'!$E$4:$E$123,$E150,'B4-1销售回款【输入】'!$J$4:$J$123,$F150)</f>
        <v>0</v>
      </c>
      <c r="AS150" s="278">
        <f>SUMIFS('B4-1销售回款【输入】'!AV$4:AV$123,'B4-1销售回款【输入】'!$C$4:$C$123,$C150,'B4-1销售回款【输入】'!$D$4:$D$123,$D150,'B4-1销售回款【输入】'!$E$4:$E$123,$E150,'B4-1销售回款【输入】'!$J$4:$J$123,$F150)</f>
        <v>0</v>
      </c>
      <c r="AT150" s="278">
        <f>SUMIFS('B4-1销售回款【输入】'!AW$4:AW$123,'B4-1销售回款【输入】'!$C$4:$C$123,$C150,'B4-1销售回款【输入】'!$D$4:$D$123,$D150,'B4-1销售回款【输入】'!$E$4:$E$123,$E150,'B4-1销售回款【输入】'!$J$4:$J$123,$F150)</f>
        <v>0</v>
      </c>
      <c r="AU150" s="278">
        <f>SUMIFS('B4-1销售回款【输入】'!AX$4:AX$123,'B4-1销售回款【输入】'!$C$4:$C$123,$C150,'B4-1销售回款【输入】'!$D$4:$D$123,$D150,'B4-1销售回款【输入】'!$E$4:$E$123,$E150,'B4-1销售回款【输入】'!$J$4:$J$123,$F150)</f>
        <v>0</v>
      </c>
      <c r="AV150" s="278">
        <f>SUMIFS('B4-1销售回款【输入】'!AY$4:AY$123,'B4-1销售回款【输入】'!$C$4:$C$123,$C150,'B4-1销售回款【输入】'!$D$4:$D$123,$D150,'B4-1销售回款【输入】'!$E$4:$E$123,$E150,'B4-1销售回款【输入】'!$J$4:$J$123,$F150)</f>
        <v>0</v>
      </c>
      <c r="AW150" s="278">
        <f>SUMIFS('B4-1销售回款【输入】'!AZ$4:AZ$123,'B4-1销售回款【输入】'!$C$4:$C$123,$C150,'B4-1销售回款【输入】'!$D$4:$D$123,$D150,'B4-1销售回款【输入】'!$E$4:$E$123,$E150,'B4-1销售回款【输入】'!$J$4:$J$123,$F150)</f>
        <v>0</v>
      </c>
      <c r="AX150" s="278">
        <f>SUMIFS('B4-1销售回款【输入】'!BA$4:BA$123,'B4-1销售回款【输入】'!$C$4:$C$123,$C150,'B4-1销售回款【输入】'!$D$4:$D$123,$D150,'B4-1销售回款【输入】'!$E$4:$E$123,$E150,'B4-1销售回款【输入】'!$J$4:$J$123,$F150)</f>
        <v>0</v>
      </c>
      <c r="AY150" s="278">
        <f>SUMIFS('B4-1销售回款【输入】'!BB$4:BB$123,'B4-1销售回款【输入】'!$C$4:$C$123,$C150,'B4-1销售回款【输入】'!$D$4:$D$123,$D150,'B4-1销售回款【输入】'!$E$4:$E$123,$E150,'B4-1销售回款【输入】'!$J$4:$J$123,$F150)</f>
        <v>0</v>
      </c>
      <c r="AZ150" s="278">
        <f>SUMIFS('B4-1销售回款【输入】'!BC$4:BC$123,'B4-1销售回款【输入】'!$C$4:$C$123,$C150,'B4-1销售回款【输入】'!$D$4:$D$123,$D150,'B4-1销售回款【输入】'!$E$4:$E$123,$E150,'B4-1销售回款【输入】'!$J$4:$J$123,$F150)</f>
        <v>0</v>
      </c>
      <c r="BA150" s="278">
        <f>SUMIFS('B4-1销售回款【输入】'!BD$4:BD$123,'B4-1销售回款【输入】'!$C$4:$C$123,$C150,'B4-1销售回款【输入】'!$D$4:$D$123,$D150,'B4-1销售回款【输入】'!$E$4:$E$123,$E150,'B4-1销售回款【输入】'!$J$4:$J$123,$F150)</f>
        <v>0</v>
      </c>
      <c r="BB150" s="278">
        <f>SUMIFS('B4-1销售回款【输入】'!BE$4:BE$123,'B4-1销售回款【输入】'!$C$4:$C$123,$C150,'B4-1销售回款【输入】'!$D$4:$D$123,$D150,'B4-1销售回款【输入】'!$E$4:$E$123,$E150,'B4-1销售回款【输入】'!$J$4:$J$123,$F150)</f>
        <v>0</v>
      </c>
      <c r="BC150" s="278">
        <f>SUMIFS('B4-1销售回款【输入】'!BF$4:BF$123,'B4-1销售回款【输入】'!$C$4:$C$123,$C150,'B4-1销售回款【输入】'!$D$4:$D$123,$D150,'B4-1销售回款【输入】'!$E$4:$E$123,$E150,'B4-1销售回款【输入】'!$J$4:$J$123,$F150)</f>
        <v>0</v>
      </c>
      <c r="BD150" s="278">
        <f>SUMIFS('B4-1销售回款【输入】'!BG$4:BG$123,'B4-1销售回款【输入】'!$C$4:$C$123,$C150,'B4-1销售回款【输入】'!$D$4:$D$123,$D150,'B4-1销售回款【输入】'!$E$4:$E$123,$E150,'B4-1销售回款【输入】'!$J$4:$J$123,$F150)</f>
        <v>0</v>
      </c>
      <c r="BE150" s="278">
        <f>SUMIFS('B4-1销售回款【输入】'!BH$4:BH$123,'B4-1销售回款【输入】'!$C$4:$C$123,$C150,'B4-1销售回款【输入】'!$D$4:$D$123,$D150,'B4-1销售回款【输入】'!$E$4:$E$123,$E150,'B4-1销售回款【输入】'!$J$4:$J$123,$F150)</f>
        <v>0</v>
      </c>
      <c r="BF150" s="278">
        <f>SUMIFS('B4-1销售回款【输入】'!BI$4:BI$123,'B4-1销售回款【输入】'!$C$4:$C$123,$C150,'B4-1销售回款【输入】'!$D$4:$D$123,$D150,'B4-1销售回款【输入】'!$E$4:$E$123,$E150,'B4-1销售回款【输入】'!$J$4:$J$123,$F150)</f>
        <v>0</v>
      </c>
      <c r="BG150" s="278">
        <f>SUMIFS('B4-1销售回款【输入】'!BJ$4:BJ$123,'B4-1销售回款【输入】'!$C$4:$C$123,$C150,'B4-1销售回款【输入】'!$D$4:$D$123,$D150,'B4-1销售回款【输入】'!$E$4:$E$123,$E150,'B4-1销售回款【输入】'!$J$4:$J$123,$F150)</f>
        <v>0</v>
      </c>
      <c r="BH150" s="278">
        <f>SUMIFS('B4-1销售回款【输入】'!BK$4:BK$123,'B4-1销售回款【输入】'!$C$4:$C$123,$C150,'B4-1销售回款【输入】'!$D$4:$D$123,$D150,'B4-1销售回款【输入】'!$E$4:$E$123,$E150,'B4-1销售回款【输入】'!$J$4:$J$123,$F150)</f>
        <v>0</v>
      </c>
      <c r="BI150" s="278">
        <f>SUMIFS('B4-1销售回款【输入】'!BL$4:BL$123,'B4-1销售回款【输入】'!$C$4:$C$123,$C150,'B4-1销售回款【输入】'!$D$4:$D$123,$D150,'B4-1销售回款【输入】'!$E$4:$E$123,$E150,'B4-1销售回款【输入】'!$J$4:$J$123,$F150)</f>
        <v>0</v>
      </c>
      <c r="BJ150" s="278">
        <f>SUMIFS('B4-1销售回款【输入】'!BM$4:BM$123,'B4-1销售回款【输入】'!$C$4:$C$123,$C150,'B4-1销售回款【输入】'!$D$4:$D$123,$D150,'B4-1销售回款【输入】'!$E$4:$E$123,$E150,'B4-1销售回款【输入】'!$J$4:$J$123,$F150)</f>
        <v>0</v>
      </c>
      <c r="BK150" s="278">
        <f>SUMIFS('B4-1销售回款【输入】'!BN$4:BN$123,'B4-1销售回款【输入】'!$C$4:$C$123,$C150,'B4-1销售回款【输入】'!$D$4:$D$123,$D150,'B4-1销售回款【输入】'!$E$4:$E$123,$E150,'B4-1销售回款【输入】'!$J$4:$J$123,$F150)</f>
        <v>0</v>
      </c>
      <c r="BL150" s="278">
        <f>SUMIFS('B4-1销售回款【输入】'!BO$4:BO$123,'B4-1销售回款【输入】'!$C$4:$C$123,$C150,'B4-1销售回款【输入】'!$D$4:$D$123,$D150,'B4-1销售回款【输入】'!$E$4:$E$123,$E150,'B4-1销售回款【输入】'!$J$4:$J$123,$F150)</f>
        <v>0</v>
      </c>
      <c r="BM150" s="278">
        <f>SUMIFS('B4-1销售回款【输入】'!BP$4:BP$123,'B4-1销售回款【输入】'!$C$4:$C$123,$C150,'B4-1销售回款【输入】'!$D$4:$D$123,$D150,'B4-1销售回款【输入】'!$E$4:$E$123,$E150,'B4-1销售回款【输入】'!$J$4:$J$123,$F150)</f>
        <v>0</v>
      </c>
      <c r="BN150" s="278">
        <f>SUMIFS('B4-1销售回款【输入】'!BQ$4:BQ$123,'B4-1销售回款【输入】'!$C$4:$C$123,$C150,'B4-1销售回款【输入】'!$D$4:$D$123,$D150,'B4-1销售回款【输入】'!$E$4:$E$123,$E150,'B4-1销售回款【输入】'!$J$4:$J$123,$F150)</f>
        <v>0</v>
      </c>
      <c r="BO150" s="278">
        <f>SUMIFS('B4-1销售回款【输入】'!BR$4:BR$123,'B4-1销售回款【输入】'!$C$4:$C$123,$C150,'B4-1销售回款【输入】'!$D$4:$D$123,$D150,'B4-1销售回款【输入】'!$E$4:$E$123,$E150,'B4-1销售回款【输入】'!$J$4:$J$123,$F150)</f>
        <v>0</v>
      </c>
      <c r="BP150" s="278">
        <f>SUMIFS('B4-1销售回款【输入】'!BS$4:BS$123,'B4-1销售回款【输入】'!$C$4:$C$123,$C150,'B4-1销售回款【输入】'!$D$4:$D$123,$D150,'B4-1销售回款【输入】'!$E$4:$E$123,$E150,'B4-1销售回款【输入】'!$J$4:$J$123,$F150)</f>
        <v>0</v>
      </c>
      <c r="BQ150" s="278">
        <f>SUMIFS('B4-1销售回款【输入】'!BT$4:BT$123,'B4-1销售回款【输入】'!$C$4:$C$123,$C150,'B4-1销售回款【输入】'!$D$4:$D$123,$D150,'B4-1销售回款【输入】'!$E$4:$E$123,$E150,'B4-1销售回款【输入】'!$J$4:$J$123,$F150)</f>
        <v>0</v>
      </c>
      <c r="BR150" s="278">
        <f>SUMIFS('B4-1销售回款【输入】'!BU$4:BU$123,'B4-1销售回款【输入】'!$C$4:$C$123,$C150,'B4-1销售回款【输入】'!$D$4:$D$123,$D150,'B4-1销售回款【输入】'!$E$4:$E$123,$E150,'B4-1销售回款【输入】'!$J$4:$J$123,$F150)</f>
        <v>0</v>
      </c>
      <c r="BS150" s="278">
        <f>SUMIFS('B4-1销售回款【输入】'!BV$4:BV$123,'B4-1销售回款【输入】'!$C$4:$C$123,$C150,'B4-1销售回款【输入】'!$D$4:$D$123,$D150,'B4-1销售回款【输入】'!$E$4:$E$123,$E150,'B4-1销售回款【输入】'!$J$4:$J$123,$F150)</f>
        <v>0</v>
      </c>
      <c r="BT150" s="278">
        <f>SUMIFS('B4-1销售回款【输入】'!BW$4:BW$123,'B4-1销售回款【输入】'!$C$4:$C$123,$C150,'B4-1销售回款【输入】'!$D$4:$D$123,$D150,'B4-1销售回款【输入】'!$E$4:$E$123,$E150,'B4-1销售回款【输入】'!$J$4:$J$123,$F150)</f>
        <v>0</v>
      </c>
      <c r="BU150" s="278">
        <f>SUMIFS('B4-1销售回款【输入】'!BX$4:BX$123,'B4-1销售回款【输入】'!$C$4:$C$123,$C150,'B4-1销售回款【输入】'!$D$4:$D$123,$D150,'B4-1销售回款【输入】'!$E$4:$E$123,$E150,'B4-1销售回款【输入】'!$J$4:$J$123,$F150)</f>
        <v>0</v>
      </c>
      <c r="BV150" s="278">
        <f>SUMIFS('B4-1销售回款【输入】'!BY$4:BY$123,'B4-1销售回款【输入】'!$C$4:$C$123,$C150,'B4-1销售回款【输入】'!$D$4:$D$123,$D150,'B4-1销售回款【输入】'!$E$4:$E$123,$E150,'B4-1销售回款【输入】'!$J$4:$J$123,$F150)</f>
        <v>0</v>
      </c>
      <c r="BW150" s="278">
        <f>SUMIFS('B4-1销售回款【输入】'!BZ$4:BZ$123,'B4-1销售回款【输入】'!$C$4:$C$123,$C150,'B4-1销售回款【输入】'!$D$4:$D$123,$D150,'B4-1销售回款【输入】'!$E$4:$E$123,$E150,'B4-1销售回款【输入】'!$J$4:$J$123,$F150)</f>
        <v>0</v>
      </c>
      <c r="BX150" s="278">
        <f>SUMIFS('B4-1销售回款【输入】'!CA$4:CA$123,'B4-1销售回款【输入】'!$C$4:$C$123,$C150,'B4-1销售回款【输入】'!$D$4:$D$123,$D150,'B4-1销售回款【输入】'!$E$4:$E$123,$E150,'B4-1销售回款【输入】'!$J$4:$J$123,$F150)</f>
        <v>0</v>
      </c>
      <c r="BY150" s="278">
        <f>SUMIFS('B4-1销售回款【输入】'!CB$4:CB$123,'B4-1销售回款【输入】'!$C$4:$C$123,$C150,'B4-1销售回款【输入】'!$D$4:$D$123,$D150,'B4-1销售回款【输入】'!$E$4:$E$123,$E150,'B4-1销售回款【输入】'!$J$4:$J$123,$F150)</f>
        <v>0</v>
      </c>
      <c r="BZ150" s="278">
        <f>SUMIFS('B4-1销售回款【输入】'!CC$4:CC$123,'B4-1销售回款【输入】'!$C$4:$C$123,$C150,'B4-1销售回款【输入】'!$D$4:$D$123,$D150,'B4-1销售回款【输入】'!$E$4:$E$123,$E150,'B4-1销售回款【输入】'!$J$4:$J$123,$F150)</f>
        <v>0</v>
      </c>
      <c r="CA150" s="278">
        <f>SUMIFS('B4-1销售回款【输入】'!CD$4:CD$123,'B4-1销售回款【输入】'!$C$4:$C$123,$C150,'B4-1销售回款【输入】'!$D$4:$D$123,$D150,'B4-1销售回款【输入】'!$E$4:$E$123,$E150,'B4-1销售回款【输入】'!$J$4:$J$123,$F150)</f>
        <v>0</v>
      </c>
      <c r="CB150" s="278">
        <f>SUMIFS('B4-1销售回款【输入】'!CE$4:CE$123,'B4-1销售回款【输入】'!$C$4:$C$123,$C150,'B4-1销售回款【输入】'!$D$4:$D$123,$D150,'B4-1销售回款【输入】'!$E$4:$E$123,$E150,'B4-1销售回款【输入】'!$J$4:$J$123,$F150)</f>
        <v>0</v>
      </c>
      <c r="CC150" s="278">
        <f>SUMIFS('B4-1销售回款【输入】'!CF$4:CF$123,'B4-1销售回款【输入】'!$C$4:$C$123,$C150,'B4-1销售回款【输入】'!$D$4:$D$123,$D150,'B4-1销售回款【输入】'!$E$4:$E$123,$E150,'B4-1销售回款【输入】'!$J$4:$J$123,$F150)</f>
        <v>0</v>
      </c>
      <c r="CD150" s="278">
        <f>SUMIFS('B4-1销售回款【输入】'!CG$4:CG$123,'B4-1销售回款【输入】'!$C$4:$C$123,$C150,'B4-1销售回款【输入】'!$D$4:$D$123,$D150,'B4-1销售回款【输入】'!$E$4:$E$123,$E150,'B4-1销售回款【输入】'!$J$4:$J$123,$F150)</f>
        <v>0</v>
      </c>
      <c r="CE150" s="278">
        <f>SUMIFS('B4-1销售回款【输入】'!CH$4:CH$123,'B4-1销售回款【输入】'!$C$4:$C$123,$C150,'B4-1销售回款【输入】'!$D$4:$D$123,$D150,'B4-1销售回款【输入】'!$E$4:$E$123,$E150,'B4-1销售回款【输入】'!$J$4:$J$123,$F150)</f>
        <v>0</v>
      </c>
      <c r="CF150" s="278">
        <f>SUMIFS('B4-1销售回款【输入】'!CI$4:CI$123,'B4-1销售回款【输入】'!$C$4:$C$123,$C150,'B4-1销售回款【输入】'!$D$4:$D$123,$D150,'B4-1销售回款【输入】'!$E$4:$E$123,$E150,'B4-1销售回款【输入】'!$J$4:$J$123,$F150)</f>
        <v>0</v>
      </c>
      <c r="CG150" s="278">
        <f>SUMIFS('B4-1销售回款【输入】'!CJ$4:CJ$123,'B4-1销售回款【输入】'!$C$4:$C$123,$C150,'B4-1销售回款【输入】'!$D$4:$D$123,$D150,'B4-1销售回款【输入】'!$E$4:$E$123,$E150,'B4-1销售回款【输入】'!$J$4:$J$123,$F150)</f>
        <v>0</v>
      </c>
      <c r="CH150" s="278">
        <f>SUMIFS('B4-1销售回款【输入】'!CK$4:CK$123,'B4-1销售回款【输入】'!$C$4:$C$123,$C150,'B4-1销售回款【输入】'!$D$4:$D$123,$D150,'B4-1销售回款【输入】'!$E$4:$E$123,$E150,'B4-1销售回款【输入】'!$J$4:$J$123,$F150)</f>
        <v>0</v>
      </c>
      <c r="CI150" s="278">
        <f>SUMIFS('B4-1销售回款【输入】'!CL$4:CL$123,'B4-1销售回款【输入】'!$C$4:$C$123,$C150,'B4-1销售回款【输入】'!$D$4:$D$123,$D150,'B4-1销售回款【输入】'!$E$4:$E$123,$E150,'B4-1销售回款【输入】'!$J$4:$J$123,$F150)</f>
        <v>0</v>
      </c>
      <c r="CJ150" s="278">
        <f>SUMIFS('B4-1销售回款【输入】'!CM$4:CM$123,'B4-1销售回款【输入】'!$C$4:$C$123,$C150,'B4-1销售回款【输入】'!$D$4:$D$123,$D150,'B4-1销售回款【输入】'!$E$4:$E$123,$E150,'B4-1销售回款【输入】'!$J$4:$J$123,$F150)</f>
        <v>0</v>
      </c>
      <c r="CK150" s="278">
        <f>SUMIFS('B4-1销售回款【输入】'!CN$4:CN$123,'B4-1销售回款【输入】'!$C$4:$C$123,$C150,'B4-1销售回款【输入】'!$D$4:$D$123,$D150,'B4-1销售回款【输入】'!$E$4:$E$123,$E150,'B4-1销售回款【输入】'!$J$4:$J$123,$F150)</f>
        <v>0</v>
      </c>
      <c r="CL150" s="278">
        <f>SUMIFS('B4-1销售回款【输入】'!CO$4:CO$123,'B4-1销售回款【输入】'!$C$4:$C$123,$C150,'B4-1销售回款【输入】'!$D$4:$D$123,$D150,'B4-1销售回款【输入】'!$E$4:$E$123,$E150,'B4-1销售回款【输入】'!$J$4:$J$123,$F150)</f>
        <v>0</v>
      </c>
      <c r="CM150" s="278">
        <f>SUMIFS('B4-1销售回款【输入】'!CP$4:CP$123,'B4-1销售回款【输入】'!$C$4:$C$123,$C150,'B4-1销售回款【输入】'!$D$4:$D$123,$D150,'B4-1销售回款【输入】'!$E$4:$E$123,$E150,'B4-1销售回款【输入】'!$J$4:$J$123,$F150)</f>
        <v>0</v>
      </c>
      <c r="CN150" s="278">
        <f>SUMIFS('B4-1销售回款【输入】'!CQ$4:CQ$123,'B4-1销售回款【输入】'!$C$4:$C$123,$C150,'B4-1销售回款【输入】'!$D$4:$D$123,$D150,'B4-1销售回款【输入】'!$E$4:$E$123,$E150,'B4-1销售回款【输入】'!$J$4:$J$123,$F150)</f>
        <v>0</v>
      </c>
      <c r="CO150" s="278">
        <f>SUMIFS('B4-1销售回款【输入】'!CR$4:CR$123,'B4-1销售回款【输入】'!$C$4:$C$123,$C150,'B4-1销售回款【输入】'!$D$4:$D$123,$D150,'B4-1销售回款【输入】'!$E$4:$E$123,$E150,'B4-1销售回款【输入】'!$J$4:$J$123,$F150)</f>
        <v>0</v>
      </c>
      <c r="CP150" s="278">
        <f>SUMIFS('B4-1销售回款【输入】'!CS$4:CS$123,'B4-1销售回款【输入】'!$C$4:$C$123,$C150,'B4-1销售回款【输入】'!$D$4:$D$123,$D150,'B4-1销售回款【输入】'!$E$4:$E$123,$E150,'B4-1销售回款【输入】'!$J$4:$J$123,$F150)</f>
        <v>0</v>
      </c>
      <c r="CQ150" s="278">
        <f>SUMIFS('B4-1销售回款【输入】'!CT$4:CT$123,'B4-1销售回款【输入】'!$C$4:$C$123,$C150,'B4-1销售回款【输入】'!$D$4:$D$123,$D150,'B4-1销售回款【输入】'!$E$4:$E$123,$E150,'B4-1销售回款【输入】'!$J$4:$J$123,$F150)</f>
        <v>0</v>
      </c>
      <c r="CR150" s="278">
        <f>SUMIFS('B4-1销售回款【输入】'!CU$4:CU$123,'B4-1销售回款【输入】'!$C$4:$C$123,$C150,'B4-1销售回款【输入】'!$D$4:$D$123,$D150,'B4-1销售回款【输入】'!$E$4:$E$123,$E150,'B4-1销售回款【输入】'!$J$4:$J$123,$F150)</f>
        <v>0</v>
      </c>
      <c r="CS150" s="278">
        <f>SUMIFS('B4-1销售回款【输入】'!CV$4:CV$123,'B4-1销售回款【输入】'!$C$4:$C$123,$C150,'B4-1销售回款【输入】'!$D$4:$D$123,$D150,'B4-1销售回款【输入】'!$E$4:$E$123,$E150,'B4-1销售回款【输入】'!$J$4:$J$123,$F150)</f>
        <v>0</v>
      </c>
      <c r="CT150" s="278">
        <f>SUMIFS('B4-1销售回款【输入】'!CW$4:CW$123,'B4-1销售回款【输入】'!$C$4:$C$123,$C150,'B4-1销售回款【输入】'!$D$4:$D$123,$D150,'B4-1销售回款【输入】'!$E$4:$E$123,$E150,'B4-1销售回款【输入】'!$J$4:$J$123,$F150)</f>
        <v>0</v>
      </c>
      <c r="CU150" s="278">
        <f>SUMIFS('B4-1销售回款【输入】'!CX$4:CX$123,'B4-1销售回款【输入】'!$C$4:$C$123,$C150,'B4-1销售回款【输入】'!$D$4:$D$123,$D150,'B4-1销售回款【输入】'!$E$4:$E$123,$E150,'B4-1销售回款【输入】'!$J$4:$J$123,$F150)</f>
        <v>0</v>
      </c>
      <c r="CV150" s="278">
        <f>SUMIFS('B4-1销售回款【输入】'!CY$4:CY$123,'B4-1销售回款【输入】'!$C$4:$C$123,$C150,'B4-1销售回款【输入】'!$D$4:$D$123,$D150,'B4-1销售回款【输入】'!$E$4:$E$123,$E150,'B4-1销售回款【输入】'!$J$4:$J$123,$F150)</f>
        <v>0</v>
      </c>
      <c r="CW150" s="278">
        <f>SUMIFS('B4-1销售回款【输入】'!CZ$4:CZ$123,'B4-1销售回款【输入】'!$C$4:$C$123,$C150,'B4-1销售回款【输入】'!$D$4:$D$123,$D150,'B4-1销售回款【输入】'!$E$4:$E$123,$E150,'B4-1销售回款【输入】'!$J$4:$J$123,$F150)</f>
        <v>0</v>
      </c>
      <c r="CX150" s="278">
        <f>SUMIFS('B4-1销售回款【输入】'!DA$4:DA$123,'B4-1销售回款【输入】'!$C$4:$C$123,$C150,'B4-1销售回款【输入】'!$D$4:$D$123,$D150,'B4-1销售回款【输入】'!$E$4:$E$123,$E150,'B4-1销售回款【输入】'!$J$4:$J$123,$F150)</f>
        <v>0</v>
      </c>
      <c r="CY150" s="278">
        <f>SUMIFS('B4-1销售回款【输入】'!DB$4:DB$123,'B4-1销售回款【输入】'!$C$4:$C$123,$C150,'B4-1销售回款【输入】'!$D$4:$D$123,$D150,'B4-1销售回款【输入】'!$E$4:$E$123,$E150,'B4-1销售回款【输入】'!$J$4:$J$123,$F150)</f>
        <v>0</v>
      </c>
      <c r="CZ150" s="278">
        <f>SUMIFS('B4-1销售回款【输入】'!DC$4:DC$123,'B4-1销售回款【输入】'!$C$4:$C$123,$C150,'B4-1销售回款【输入】'!$D$4:$D$123,$D150,'B4-1销售回款【输入】'!$E$4:$E$123,$E150,'B4-1销售回款【输入】'!$J$4:$J$123,$F150)</f>
        <v>0</v>
      </c>
      <c r="DA150" s="278">
        <f>SUMIFS('B4-1销售回款【输入】'!DD$4:DD$123,'B4-1销售回款【输入】'!$C$4:$C$123,$C150,'B4-1销售回款【输入】'!$D$4:$D$123,$D150,'B4-1销售回款【输入】'!$E$4:$E$123,$E150,'B4-1销售回款【输入】'!$J$4:$J$123,$F150)</f>
        <v>0</v>
      </c>
      <c r="DB150" s="278">
        <f>SUMIFS('B4-1销售回款【输入】'!DE$4:DE$123,'B4-1销售回款【输入】'!$C$4:$C$123,$C150,'B4-1销售回款【输入】'!$D$4:$D$123,$D150,'B4-1销售回款【输入】'!$E$4:$E$123,$E150,'B4-1销售回款【输入】'!$J$4:$J$123,$F150)</f>
        <v>0</v>
      </c>
      <c r="DC150" s="278">
        <f>SUMIFS('B4-1销售回款【输入】'!DF$4:DF$123,'B4-1销售回款【输入】'!$C$4:$C$123,$C150,'B4-1销售回款【输入】'!$D$4:$D$123,$D150,'B4-1销售回款【输入】'!$E$4:$E$123,$E150,'B4-1销售回款【输入】'!$J$4:$J$123,$F150)</f>
        <v>0</v>
      </c>
      <c r="DD150" s="278">
        <f>SUMIFS('B4-1销售回款【输入】'!DG$4:DG$123,'B4-1销售回款【输入】'!$C$4:$C$123,$C150,'B4-1销售回款【输入】'!$D$4:$D$123,$D150,'B4-1销售回款【输入】'!$E$4:$E$123,$E150,'B4-1销售回款【输入】'!$J$4:$J$123,$F150)</f>
        <v>0</v>
      </c>
      <c r="DE150" s="278">
        <f>SUMIFS('B4-1销售回款【输入】'!DH$4:DH$123,'B4-1销售回款【输入】'!$C$4:$C$123,$C150,'B4-1销售回款【输入】'!$D$4:$D$123,$D150,'B4-1销售回款【输入】'!$E$4:$E$123,$E150,'B4-1销售回款【输入】'!$J$4:$J$123,$F150)</f>
        <v>0</v>
      </c>
      <c r="DF150" s="278">
        <f>SUMIFS('B4-1销售回款【输入】'!DI$4:DI$123,'B4-1销售回款【输入】'!$C$4:$C$123,$C150,'B4-1销售回款【输入】'!$D$4:$D$123,$D150,'B4-1销售回款【输入】'!$E$4:$E$123,$E150,'B4-1销售回款【输入】'!$J$4:$J$123,$F150)</f>
        <v>0</v>
      </c>
      <c r="DG150" s="278">
        <f>SUMIFS('B4-1销售回款【输入】'!DJ$4:DJ$123,'B4-1销售回款【输入】'!$C$4:$C$123,$C150,'B4-1销售回款【输入】'!$D$4:$D$123,$D150,'B4-1销售回款【输入】'!$E$4:$E$123,$E150,'B4-1销售回款【输入】'!$J$4:$J$123,$F150)</f>
        <v>0</v>
      </c>
      <c r="DH150" s="278">
        <f>SUMIFS('B4-1销售回款【输入】'!DK$4:DK$123,'B4-1销售回款【输入】'!$C$4:$C$123,$C150,'B4-1销售回款【输入】'!$D$4:$D$123,$D150,'B4-1销售回款【输入】'!$E$4:$E$123,$E150,'B4-1销售回款【输入】'!$J$4:$J$123,$F150)</f>
        <v>0</v>
      </c>
      <c r="DI150" s="278">
        <f>SUMIFS('B4-1销售回款【输入】'!DL$4:DL$123,'B4-1销售回款【输入】'!$C$4:$C$123,$C150,'B4-1销售回款【输入】'!$D$4:$D$123,$D150,'B4-1销售回款【输入】'!$E$4:$E$123,$E150,'B4-1销售回款【输入】'!$J$4:$J$123,$F150)</f>
        <v>0</v>
      </c>
      <c r="DJ150" s="278">
        <f>SUMIFS('B4-1销售回款【输入】'!DM$4:DM$123,'B4-1销售回款【输入】'!$C$4:$C$123,$C150,'B4-1销售回款【输入】'!$D$4:$D$123,$D150,'B4-1销售回款【输入】'!$E$4:$E$123,$E150,'B4-1销售回款【输入】'!$J$4:$J$123,$F150)</f>
        <v>0</v>
      </c>
      <c r="DK150" s="278">
        <f>SUMIFS('B4-1销售回款【输入】'!DN$4:DN$123,'B4-1销售回款【输入】'!$C$4:$C$123,$C150,'B4-1销售回款【输入】'!$D$4:$D$123,$D150,'B4-1销售回款【输入】'!$E$4:$E$123,$E150,'B4-1销售回款【输入】'!$J$4:$J$123,$F150)</f>
        <v>0</v>
      </c>
      <c r="DL150" s="278">
        <f>SUMIFS('B4-1销售回款【输入】'!DO$4:DO$123,'B4-1销售回款【输入】'!$C$4:$C$123,$C150,'B4-1销售回款【输入】'!$D$4:$D$123,$D150,'B4-1销售回款【输入】'!$E$4:$E$123,$E150,'B4-1销售回款【输入】'!$J$4:$J$123,$F150)</f>
        <v>0</v>
      </c>
      <c r="DM150" s="278">
        <f>SUMIFS('B4-1销售回款【输入】'!DP$4:DP$123,'B4-1销售回款【输入】'!$C$4:$C$123,$C150,'B4-1销售回款【输入】'!$D$4:$D$123,$D150,'B4-1销售回款【输入】'!$E$4:$E$123,$E150,'B4-1销售回款【输入】'!$J$4:$J$123,$F150)</f>
        <v>0</v>
      </c>
      <c r="DN150" s="278">
        <f>SUMIFS('B4-1销售回款【输入】'!DQ$4:DQ$123,'B4-1销售回款【输入】'!$C$4:$C$123,$C150,'B4-1销售回款【输入】'!$D$4:$D$123,$D150,'B4-1销售回款【输入】'!$E$4:$E$123,$E150,'B4-1销售回款【输入】'!$J$4:$J$123,$F150)</f>
        <v>0</v>
      </c>
      <c r="DO150" s="278">
        <f>SUMIFS('B4-1销售回款【输入】'!DR$4:DR$123,'B4-1销售回款【输入】'!$C$4:$C$123,$C150,'B4-1销售回款【输入】'!$D$4:$D$123,$D150,'B4-1销售回款【输入】'!$E$4:$E$123,$E150,'B4-1销售回款【输入】'!$J$4:$J$123,$F150)</f>
        <v>0</v>
      </c>
      <c r="DP150" s="278">
        <f>SUMIFS('B4-1销售回款【输入】'!DS$4:DS$123,'B4-1销售回款【输入】'!$C$4:$C$123,$C150,'B4-1销售回款【输入】'!$D$4:$D$123,$D150,'B4-1销售回款【输入】'!$E$4:$E$123,$E150,'B4-1销售回款【输入】'!$J$4:$J$123,$F150)</f>
        <v>0</v>
      </c>
      <c r="DQ150" s="278">
        <f>SUMIFS('B4-1销售回款【输入】'!DT$4:DT$123,'B4-1销售回款【输入】'!$C$4:$C$123,$C150,'B4-1销售回款【输入】'!$D$4:$D$123,$D150,'B4-1销售回款【输入】'!$E$4:$E$123,$E150,'B4-1销售回款【输入】'!$J$4:$J$123,$F150)</f>
        <v>0</v>
      </c>
      <c r="DR150" s="278">
        <f>SUMIFS('B4-1销售回款【输入】'!DU$4:DU$123,'B4-1销售回款【输入】'!$C$4:$C$123,$C150,'B4-1销售回款【输入】'!$D$4:$D$123,$D150,'B4-1销售回款【输入】'!$E$4:$E$123,$E150,'B4-1销售回款【输入】'!$J$4:$J$123,$F150)</f>
        <v>0</v>
      </c>
      <c r="DS150" s="278">
        <f>SUMIFS('B4-1销售回款【输入】'!DV$4:DV$123,'B4-1销售回款【输入】'!$C$4:$C$123,$C150,'B4-1销售回款【输入】'!$D$4:$D$123,$D150,'B4-1销售回款【输入】'!$E$4:$E$123,$E150,'B4-1销售回款【输入】'!$J$4:$J$123,$F150)</f>
        <v>0</v>
      </c>
      <c r="DT150" s="278">
        <f>SUMIFS('B4-1销售回款【输入】'!DW$4:DW$123,'B4-1销售回款【输入】'!$C$4:$C$123,$C150,'B4-1销售回款【输入】'!$D$4:$D$123,$D150,'B4-1销售回款【输入】'!$E$4:$E$123,$E150,'B4-1销售回款【输入】'!$J$4:$J$123,$F150)</f>
        <v>0</v>
      </c>
      <c r="DU150" s="278">
        <f>SUMIFS('B4-1销售回款【输入】'!DX$4:DX$123,'B4-1销售回款【输入】'!$C$4:$C$123,$C150,'B4-1销售回款【输入】'!$D$4:$D$123,$D150,'B4-1销售回款【输入】'!$E$4:$E$123,$E150,'B4-1销售回款【输入】'!$J$4:$J$123,$F150)</f>
        <v>0</v>
      </c>
      <c r="DV150" s="278">
        <f>SUMIFS('B4-1销售回款【输入】'!DY$4:DY$123,'B4-1销售回款【输入】'!$C$4:$C$123,$C150,'B4-1销售回款【输入】'!$D$4:$D$123,$D150,'B4-1销售回款【输入】'!$E$4:$E$123,$E150,'B4-1销售回款【输入】'!$J$4:$J$123,$F150)</f>
        <v>0</v>
      </c>
      <c r="DW150" s="278">
        <f>SUMIFS('B4-1销售回款【输入】'!DZ$4:DZ$123,'B4-1销售回款【输入】'!$C$4:$C$123,$C150,'B4-1销售回款【输入】'!$D$4:$D$123,$D150,'B4-1销售回款【输入】'!$E$4:$E$123,$E150,'B4-1销售回款【输入】'!$J$4:$J$123,$F150)</f>
        <v>0</v>
      </c>
      <c r="DX150" s="278">
        <f>SUMIFS('B4-1销售回款【输入】'!EA$4:EA$123,'B4-1销售回款【输入】'!$C$4:$C$123,$C150,'B4-1销售回款【输入】'!$D$4:$D$123,$D150,'B4-1销售回款【输入】'!$E$4:$E$123,$E150,'B4-1销售回款【输入】'!$J$4:$J$123,$F150)</f>
        <v>0</v>
      </c>
      <c r="DY150" s="278">
        <f>SUMIFS('B4-1销售回款【输入】'!EB$4:EB$123,'B4-1销售回款【输入】'!$C$4:$C$123,$C150,'B4-1销售回款【输入】'!$D$4:$D$123,$D150,'B4-1销售回款【输入】'!$E$4:$E$123,$E150,'B4-1销售回款【输入】'!$J$4:$J$123,$F150)</f>
        <v>0</v>
      </c>
      <c r="DZ150" s="278">
        <f>SUMIFS('B4-1销售回款【输入】'!EC$4:EC$123,'B4-1销售回款【输入】'!$C$4:$C$123,$C150,'B4-1销售回款【输入】'!$D$4:$D$123,$D150,'B4-1销售回款【输入】'!$E$4:$E$123,$E150,'B4-1销售回款【输入】'!$J$4:$J$123,$F150)</f>
        <v>0</v>
      </c>
      <c r="EA150" s="278">
        <f>SUMIFS('B4-1销售回款【输入】'!ED$4:ED$123,'B4-1销售回款【输入】'!$C$4:$C$123,$C150,'B4-1销售回款【输入】'!$D$4:$D$123,$D150,'B4-1销售回款【输入】'!$E$4:$E$123,$E150,'B4-1销售回款【输入】'!$J$4:$J$123,$F150)</f>
        <v>0</v>
      </c>
      <c r="EB150" s="278">
        <f>SUMIFS('B4-1销售回款【输入】'!EE$4:EE$123,'B4-1销售回款【输入】'!$C$4:$C$123,$C150,'B4-1销售回款【输入】'!$D$4:$D$123,$D150,'B4-1销售回款【输入】'!$E$4:$E$123,$E150,'B4-1销售回款【输入】'!$J$4:$J$123,$F150)</f>
        <v>0</v>
      </c>
      <c r="EC150" s="278">
        <f>SUMIFS('B4-1销售回款【输入】'!EF$4:EF$123,'B4-1销售回款【输入】'!$C$4:$C$123,$C150,'B4-1销售回款【输入】'!$D$4:$D$123,$D150,'B4-1销售回款【输入】'!$E$4:$E$123,$E150,'B4-1销售回款【输入】'!$J$4:$J$123,$F150)</f>
        <v>0</v>
      </c>
      <c r="ED150" s="280">
        <f>SUMIFS('B4-1销售回款【输入】'!EG$4:EG$123,'B4-1销售回款【输入】'!$C$4:$C$123,$C150,'B4-1销售回款【输入】'!$D$4:$D$123,$D150,'B4-1销售回款【输入】'!$E$4:$E$123,$E150,'B4-1销售回款【输入】'!$J$4:$J$123,$F150)</f>
        <v>0</v>
      </c>
    </row>
    <row r="151" spans="2:134" ht="16.05" customHeight="1" x14ac:dyDescent="0.25">
      <c r="B151" s="1043" t="str">
        <f>B150</f>
        <v/>
      </c>
      <c r="C151" s="159" t="str">
        <f>C150</f>
        <v/>
      </c>
      <c r="D151" s="159" t="str">
        <f t="shared" ref="D151:E166" si="2603">D150</f>
        <v/>
      </c>
      <c r="E151" s="159" t="str">
        <f t="shared" si="2603"/>
        <v/>
      </c>
      <c r="F151" s="149" t="s">
        <v>347</v>
      </c>
      <c r="G151" s="171" t="s">
        <v>353</v>
      </c>
      <c r="H151" s="992">
        <f>SUMIFS('B4-1销售回款【输入】'!L$4:L$123,'B4-1销售回款【输入】'!$C$4:$C$123,$C151,'B4-1销售回款【输入】'!$D$4:$D$123,$D151,'B4-1销售回款【输入】'!$E$4:$E$123,$E151,'B4-1销售回款【输入】'!$J$4:$J$123,$F151)</f>
        <v>0</v>
      </c>
      <c r="I151" s="282">
        <f t="shared" ref="I151:I153" si="2604">J151-H151</f>
        <v>0</v>
      </c>
      <c r="J151" s="985">
        <f>SUM(V151:ED151)</f>
        <v>0</v>
      </c>
      <c r="K151" s="460">
        <f ca="1">SUM(OFFSET(V151,,,1,MATCH('B1-基本信息'!$C$12,$V$3:$ED$3,1)))</f>
        <v>0</v>
      </c>
      <c r="L151" s="283">
        <f t="shared" ref="L151" si="2605">SUMIF($V$1:$ED$1,L$3,$V151:$ED151)</f>
        <v>0</v>
      </c>
      <c r="M151" s="282">
        <f t="shared" si="2602"/>
        <v>0</v>
      </c>
      <c r="N151" s="282">
        <f t="shared" si="2602"/>
        <v>0</v>
      </c>
      <c r="O151" s="282">
        <f t="shared" si="2602"/>
        <v>0</v>
      </c>
      <c r="P151" s="282">
        <f t="shared" si="2602"/>
        <v>0</v>
      </c>
      <c r="Q151" s="282">
        <f t="shared" si="2602"/>
        <v>0</v>
      </c>
      <c r="R151" s="282">
        <f t="shared" si="2602"/>
        <v>0</v>
      </c>
      <c r="S151" s="282">
        <f t="shared" si="2602"/>
        <v>0</v>
      </c>
      <c r="T151" s="282">
        <f t="shared" si="2602"/>
        <v>0</v>
      </c>
      <c r="U151" s="284">
        <f t="shared" si="2602"/>
        <v>0</v>
      </c>
      <c r="V151" s="285">
        <f>SUMIFS('B4-1销售回款【输入】'!Y$4:Y$123,'B4-1销售回款【输入】'!$C$4:$C$123,$C151,'B4-1销售回款【输入】'!$D$4:$D$123,$D151,'B4-1销售回款【输入】'!$E$4:$E$123,$E151,'B4-1销售回款【输入】'!$J$4:$J$123,$F151)</f>
        <v>0</v>
      </c>
      <c r="W151" s="282">
        <f>SUMIFS('B4-1销售回款【输入】'!Z$4:Z$123,'B4-1销售回款【输入】'!$C$4:$C$123,$C151,'B4-1销售回款【输入】'!$D$4:$D$123,$D151,'B4-1销售回款【输入】'!$E$4:$E$123,$E151,'B4-1销售回款【输入】'!$J$4:$J$123,$F151)</f>
        <v>0</v>
      </c>
      <c r="X151" s="282">
        <f>SUMIFS('B4-1销售回款【输入】'!AA$4:AA$123,'B4-1销售回款【输入】'!$C$4:$C$123,$C151,'B4-1销售回款【输入】'!$D$4:$D$123,$D151,'B4-1销售回款【输入】'!$E$4:$E$123,$E151,'B4-1销售回款【输入】'!$J$4:$J$123,$F151)</f>
        <v>0</v>
      </c>
      <c r="Y151" s="282">
        <f>SUMIFS('B4-1销售回款【输入】'!AB$4:AB$123,'B4-1销售回款【输入】'!$C$4:$C$123,$C151,'B4-1销售回款【输入】'!$D$4:$D$123,$D151,'B4-1销售回款【输入】'!$E$4:$E$123,$E151,'B4-1销售回款【输入】'!$J$4:$J$123,$F151)</f>
        <v>0</v>
      </c>
      <c r="Z151" s="282">
        <f>SUMIFS('B4-1销售回款【输入】'!AC$4:AC$123,'B4-1销售回款【输入】'!$C$4:$C$123,$C151,'B4-1销售回款【输入】'!$D$4:$D$123,$D151,'B4-1销售回款【输入】'!$E$4:$E$123,$E151,'B4-1销售回款【输入】'!$J$4:$J$123,$F151)</f>
        <v>0</v>
      </c>
      <c r="AA151" s="282">
        <f>SUMIFS('B4-1销售回款【输入】'!AD$4:AD$123,'B4-1销售回款【输入】'!$C$4:$C$123,$C151,'B4-1销售回款【输入】'!$D$4:$D$123,$D151,'B4-1销售回款【输入】'!$E$4:$E$123,$E151,'B4-1销售回款【输入】'!$J$4:$J$123,$F151)</f>
        <v>0</v>
      </c>
      <c r="AB151" s="282">
        <f>SUMIFS('B4-1销售回款【输入】'!AE$4:AE$123,'B4-1销售回款【输入】'!$C$4:$C$123,$C151,'B4-1销售回款【输入】'!$D$4:$D$123,$D151,'B4-1销售回款【输入】'!$E$4:$E$123,$E151,'B4-1销售回款【输入】'!$J$4:$J$123,$F151)</f>
        <v>0</v>
      </c>
      <c r="AC151" s="282">
        <f>SUMIFS('B4-1销售回款【输入】'!AF$4:AF$123,'B4-1销售回款【输入】'!$C$4:$C$123,$C151,'B4-1销售回款【输入】'!$D$4:$D$123,$D151,'B4-1销售回款【输入】'!$E$4:$E$123,$E151,'B4-1销售回款【输入】'!$J$4:$J$123,$F151)</f>
        <v>0</v>
      </c>
      <c r="AD151" s="282">
        <f>SUMIFS('B4-1销售回款【输入】'!AG$4:AG$123,'B4-1销售回款【输入】'!$C$4:$C$123,$C151,'B4-1销售回款【输入】'!$D$4:$D$123,$D151,'B4-1销售回款【输入】'!$E$4:$E$123,$E151,'B4-1销售回款【输入】'!$J$4:$J$123,$F151)</f>
        <v>0</v>
      </c>
      <c r="AE151" s="282">
        <f>SUMIFS('B4-1销售回款【输入】'!AH$4:AH$123,'B4-1销售回款【输入】'!$C$4:$C$123,$C151,'B4-1销售回款【输入】'!$D$4:$D$123,$D151,'B4-1销售回款【输入】'!$E$4:$E$123,$E151,'B4-1销售回款【输入】'!$J$4:$J$123,$F151)</f>
        <v>0</v>
      </c>
      <c r="AF151" s="282">
        <f>SUMIFS('B4-1销售回款【输入】'!AI$4:AI$123,'B4-1销售回款【输入】'!$C$4:$C$123,$C151,'B4-1销售回款【输入】'!$D$4:$D$123,$D151,'B4-1销售回款【输入】'!$E$4:$E$123,$E151,'B4-1销售回款【输入】'!$J$4:$J$123,$F151)</f>
        <v>0</v>
      </c>
      <c r="AG151" s="282">
        <f>SUMIFS('B4-1销售回款【输入】'!AJ$4:AJ$123,'B4-1销售回款【输入】'!$C$4:$C$123,$C151,'B4-1销售回款【输入】'!$D$4:$D$123,$D151,'B4-1销售回款【输入】'!$E$4:$E$123,$E151,'B4-1销售回款【输入】'!$J$4:$J$123,$F151)</f>
        <v>0</v>
      </c>
      <c r="AH151" s="282">
        <f>SUMIFS('B4-1销售回款【输入】'!AK$4:AK$123,'B4-1销售回款【输入】'!$C$4:$C$123,$C151,'B4-1销售回款【输入】'!$D$4:$D$123,$D151,'B4-1销售回款【输入】'!$E$4:$E$123,$E151,'B4-1销售回款【输入】'!$J$4:$J$123,$F151)</f>
        <v>0</v>
      </c>
      <c r="AI151" s="282">
        <f>SUMIFS('B4-1销售回款【输入】'!AL$4:AL$123,'B4-1销售回款【输入】'!$C$4:$C$123,$C151,'B4-1销售回款【输入】'!$D$4:$D$123,$D151,'B4-1销售回款【输入】'!$E$4:$E$123,$E151,'B4-1销售回款【输入】'!$J$4:$J$123,$F151)</f>
        <v>0</v>
      </c>
      <c r="AJ151" s="282">
        <f>SUMIFS('B4-1销售回款【输入】'!AM$4:AM$123,'B4-1销售回款【输入】'!$C$4:$C$123,$C151,'B4-1销售回款【输入】'!$D$4:$D$123,$D151,'B4-1销售回款【输入】'!$E$4:$E$123,$E151,'B4-1销售回款【输入】'!$J$4:$J$123,$F151)</f>
        <v>0</v>
      </c>
      <c r="AK151" s="282">
        <f>SUMIFS('B4-1销售回款【输入】'!AN$4:AN$123,'B4-1销售回款【输入】'!$C$4:$C$123,$C151,'B4-1销售回款【输入】'!$D$4:$D$123,$D151,'B4-1销售回款【输入】'!$E$4:$E$123,$E151,'B4-1销售回款【输入】'!$J$4:$J$123,$F151)</f>
        <v>0</v>
      </c>
      <c r="AL151" s="282">
        <f>SUMIFS('B4-1销售回款【输入】'!AO$4:AO$123,'B4-1销售回款【输入】'!$C$4:$C$123,$C151,'B4-1销售回款【输入】'!$D$4:$D$123,$D151,'B4-1销售回款【输入】'!$E$4:$E$123,$E151,'B4-1销售回款【输入】'!$J$4:$J$123,$F151)</f>
        <v>0</v>
      </c>
      <c r="AM151" s="282">
        <f>SUMIFS('B4-1销售回款【输入】'!AP$4:AP$123,'B4-1销售回款【输入】'!$C$4:$C$123,$C151,'B4-1销售回款【输入】'!$D$4:$D$123,$D151,'B4-1销售回款【输入】'!$E$4:$E$123,$E151,'B4-1销售回款【输入】'!$J$4:$J$123,$F151)</f>
        <v>0</v>
      </c>
      <c r="AN151" s="282">
        <f>SUMIFS('B4-1销售回款【输入】'!AQ$4:AQ$123,'B4-1销售回款【输入】'!$C$4:$C$123,$C151,'B4-1销售回款【输入】'!$D$4:$D$123,$D151,'B4-1销售回款【输入】'!$E$4:$E$123,$E151,'B4-1销售回款【输入】'!$J$4:$J$123,$F151)</f>
        <v>0</v>
      </c>
      <c r="AO151" s="282">
        <f>SUMIFS('B4-1销售回款【输入】'!AR$4:AR$123,'B4-1销售回款【输入】'!$C$4:$C$123,$C151,'B4-1销售回款【输入】'!$D$4:$D$123,$D151,'B4-1销售回款【输入】'!$E$4:$E$123,$E151,'B4-1销售回款【输入】'!$J$4:$J$123,$F151)</f>
        <v>0</v>
      </c>
      <c r="AP151" s="282">
        <f>SUMIFS('B4-1销售回款【输入】'!AS$4:AS$123,'B4-1销售回款【输入】'!$C$4:$C$123,$C151,'B4-1销售回款【输入】'!$D$4:$D$123,$D151,'B4-1销售回款【输入】'!$E$4:$E$123,$E151,'B4-1销售回款【输入】'!$J$4:$J$123,$F151)</f>
        <v>0</v>
      </c>
      <c r="AQ151" s="282">
        <f>SUMIFS('B4-1销售回款【输入】'!AT$4:AT$123,'B4-1销售回款【输入】'!$C$4:$C$123,$C151,'B4-1销售回款【输入】'!$D$4:$D$123,$D151,'B4-1销售回款【输入】'!$E$4:$E$123,$E151,'B4-1销售回款【输入】'!$J$4:$J$123,$F151)</f>
        <v>0</v>
      </c>
      <c r="AR151" s="282">
        <f>SUMIFS('B4-1销售回款【输入】'!AU$4:AU$123,'B4-1销售回款【输入】'!$C$4:$C$123,$C151,'B4-1销售回款【输入】'!$D$4:$D$123,$D151,'B4-1销售回款【输入】'!$E$4:$E$123,$E151,'B4-1销售回款【输入】'!$J$4:$J$123,$F151)</f>
        <v>0</v>
      </c>
      <c r="AS151" s="282">
        <f>SUMIFS('B4-1销售回款【输入】'!AV$4:AV$123,'B4-1销售回款【输入】'!$C$4:$C$123,$C151,'B4-1销售回款【输入】'!$D$4:$D$123,$D151,'B4-1销售回款【输入】'!$E$4:$E$123,$E151,'B4-1销售回款【输入】'!$J$4:$J$123,$F151)</f>
        <v>0</v>
      </c>
      <c r="AT151" s="282">
        <f>SUMIFS('B4-1销售回款【输入】'!AW$4:AW$123,'B4-1销售回款【输入】'!$C$4:$C$123,$C151,'B4-1销售回款【输入】'!$D$4:$D$123,$D151,'B4-1销售回款【输入】'!$E$4:$E$123,$E151,'B4-1销售回款【输入】'!$J$4:$J$123,$F151)</f>
        <v>0</v>
      </c>
      <c r="AU151" s="282">
        <f>SUMIFS('B4-1销售回款【输入】'!AX$4:AX$123,'B4-1销售回款【输入】'!$C$4:$C$123,$C151,'B4-1销售回款【输入】'!$D$4:$D$123,$D151,'B4-1销售回款【输入】'!$E$4:$E$123,$E151,'B4-1销售回款【输入】'!$J$4:$J$123,$F151)</f>
        <v>0</v>
      </c>
      <c r="AV151" s="282">
        <f>SUMIFS('B4-1销售回款【输入】'!AY$4:AY$123,'B4-1销售回款【输入】'!$C$4:$C$123,$C151,'B4-1销售回款【输入】'!$D$4:$D$123,$D151,'B4-1销售回款【输入】'!$E$4:$E$123,$E151,'B4-1销售回款【输入】'!$J$4:$J$123,$F151)</f>
        <v>0</v>
      </c>
      <c r="AW151" s="282">
        <f>SUMIFS('B4-1销售回款【输入】'!AZ$4:AZ$123,'B4-1销售回款【输入】'!$C$4:$C$123,$C151,'B4-1销售回款【输入】'!$D$4:$D$123,$D151,'B4-1销售回款【输入】'!$E$4:$E$123,$E151,'B4-1销售回款【输入】'!$J$4:$J$123,$F151)</f>
        <v>0</v>
      </c>
      <c r="AX151" s="282">
        <f>SUMIFS('B4-1销售回款【输入】'!BA$4:BA$123,'B4-1销售回款【输入】'!$C$4:$C$123,$C151,'B4-1销售回款【输入】'!$D$4:$D$123,$D151,'B4-1销售回款【输入】'!$E$4:$E$123,$E151,'B4-1销售回款【输入】'!$J$4:$J$123,$F151)</f>
        <v>0</v>
      </c>
      <c r="AY151" s="282">
        <f>SUMIFS('B4-1销售回款【输入】'!BB$4:BB$123,'B4-1销售回款【输入】'!$C$4:$C$123,$C151,'B4-1销售回款【输入】'!$D$4:$D$123,$D151,'B4-1销售回款【输入】'!$E$4:$E$123,$E151,'B4-1销售回款【输入】'!$J$4:$J$123,$F151)</f>
        <v>0</v>
      </c>
      <c r="AZ151" s="282">
        <f>SUMIFS('B4-1销售回款【输入】'!BC$4:BC$123,'B4-1销售回款【输入】'!$C$4:$C$123,$C151,'B4-1销售回款【输入】'!$D$4:$D$123,$D151,'B4-1销售回款【输入】'!$E$4:$E$123,$E151,'B4-1销售回款【输入】'!$J$4:$J$123,$F151)</f>
        <v>0</v>
      </c>
      <c r="BA151" s="282">
        <f>SUMIFS('B4-1销售回款【输入】'!BD$4:BD$123,'B4-1销售回款【输入】'!$C$4:$C$123,$C151,'B4-1销售回款【输入】'!$D$4:$D$123,$D151,'B4-1销售回款【输入】'!$E$4:$E$123,$E151,'B4-1销售回款【输入】'!$J$4:$J$123,$F151)</f>
        <v>0</v>
      </c>
      <c r="BB151" s="282">
        <f>SUMIFS('B4-1销售回款【输入】'!BE$4:BE$123,'B4-1销售回款【输入】'!$C$4:$C$123,$C151,'B4-1销售回款【输入】'!$D$4:$D$123,$D151,'B4-1销售回款【输入】'!$E$4:$E$123,$E151,'B4-1销售回款【输入】'!$J$4:$J$123,$F151)</f>
        <v>0</v>
      </c>
      <c r="BC151" s="282">
        <f>SUMIFS('B4-1销售回款【输入】'!BF$4:BF$123,'B4-1销售回款【输入】'!$C$4:$C$123,$C151,'B4-1销售回款【输入】'!$D$4:$D$123,$D151,'B4-1销售回款【输入】'!$E$4:$E$123,$E151,'B4-1销售回款【输入】'!$J$4:$J$123,$F151)</f>
        <v>0</v>
      </c>
      <c r="BD151" s="282">
        <f>SUMIFS('B4-1销售回款【输入】'!BG$4:BG$123,'B4-1销售回款【输入】'!$C$4:$C$123,$C151,'B4-1销售回款【输入】'!$D$4:$D$123,$D151,'B4-1销售回款【输入】'!$E$4:$E$123,$E151,'B4-1销售回款【输入】'!$J$4:$J$123,$F151)</f>
        <v>0</v>
      </c>
      <c r="BE151" s="282">
        <f>SUMIFS('B4-1销售回款【输入】'!BH$4:BH$123,'B4-1销售回款【输入】'!$C$4:$C$123,$C151,'B4-1销售回款【输入】'!$D$4:$D$123,$D151,'B4-1销售回款【输入】'!$E$4:$E$123,$E151,'B4-1销售回款【输入】'!$J$4:$J$123,$F151)</f>
        <v>0</v>
      </c>
      <c r="BF151" s="282">
        <f>SUMIFS('B4-1销售回款【输入】'!BI$4:BI$123,'B4-1销售回款【输入】'!$C$4:$C$123,$C151,'B4-1销售回款【输入】'!$D$4:$D$123,$D151,'B4-1销售回款【输入】'!$E$4:$E$123,$E151,'B4-1销售回款【输入】'!$J$4:$J$123,$F151)</f>
        <v>0</v>
      </c>
      <c r="BG151" s="282">
        <f>SUMIFS('B4-1销售回款【输入】'!BJ$4:BJ$123,'B4-1销售回款【输入】'!$C$4:$C$123,$C151,'B4-1销售回款【输入】'!$D$4:$D$123,$D151,'B4-1销售回款【输入】'!$E$4:$E$123,$E151,'B4-1销售回款【输入】'!$J$4:$J$123,$F151)</f>
        <v>0</v>
      </c>
      <c r="BH151" s="282">
        <f>SUMIFS('B4-1销售回款【输入】'!BK$4:BK$123,'B4-1销售回款【输入】'!$C$4:$C$123,$C151,'B4-1销售回款【输入】'!$D$4:$D$123,$D151,'B4-1销售回款【输入】'!$E$4:$E$123,$E151,'B4-1销售回款【输入】'!$J$4:$J$123,$F151)</f>
        <v>0</v>
      </c>
      <c r="BI151" s="282">
        <f>SUMIFS('B4-1销售回款【输入】'!BL$4:BL$123,'B4-1销售回款【输入】'!$C$4:$C$123,$C151,'B4-1销售回款【输入】'!$D$4:$D$123,$D151,'B4-1销售回款【输入】'!$E$4:$E$123,$E151,'B4-1销售回款【输入】'!$J$4:$J$123,$F151)</f>
        <v>0</v>
      </c>
      <c r="BJ151" s="282">
        <f>SUMIFS('B4-1销售回款【输入】'!BM$4:BM$123,'B4-1销售回款【输入】'!$C$4:$C$123,$C151,'B4-1销售回款【输入】'!$D$4:$D$123,$D151,'B4-1销售回款【输入】'!$E$4:$E$123,$E151,'B4-1销售回款【输入】'!$J$4:$J$123,$F151)</f>
        <v>0</v>
      </c>
      <c r="BK151" s="282">
        <f>SUMIFS('B4-1销售回款【输入】'!BN$4:BN$123,'B4-1销售回款【输入】'!$C$4:$C$123,$C151,'B4-1销售回款【输入】'!$D$4:$D$123,$D151,'B4-1销售回款【输入】'!$E$4:$E$123,$E151,'B4-1销售回款【输入】'!$J$4:$J$123,$F151)</f>
        <v>0</v>
      </c>
      <c r="BL151" s="282">
        <f>SUMIFS('B4-1销售回款【输入】'!BO$4:BO$123,'B4-1销售回款【输入】'!$C$4:$C$123,$C151,'B4-1销售回款【输入】'!$D$4:$D$123,$D151,'B4-1销售回款【输入】'!$E$4:$E$123,$E151,'B4-1销售回款【输入】'!$J$4:$J$123,$F151)</f>
        <v>0</v>
      </c>
      <c r="BM151" s="282">
        <f>SUMIFS('B4-1销售回款【输入】'!BP$4:BP$123,'B4-1销售回款【输入】'!$C$4:$C$123,$C151,'B4-1销售回款【输入】'!$D$4:$D$123,$D151,'B4-1销售回款【输入】'!$E$4:$E$123,$E151,'B4-1销售回款【输入】'!$J$4:$J$123,$F151)</f>
        <v>0</v>
      </c>
      <c r="BN151" s="282">
        <f>SUMIFS('B4-1销售回款【输入】'!BQ$4:BQ$123,'B4-1销售回款【输入】'!$C$4:$C$123,$C151,'B4-1销售回款【输入】'!$D$4:$D$123,$D151,'B4-1销售回款【输入】'!$E$4:$E$123,$E151,'B4-1销售回款【输入】'!$J$4:$J$123,$F151)</f>
        <v>0</v>
      </c>
      <c r="BO151" s="282">
        <f>SUMIFS('B4-1销售回款【输入】'!BR$4:BR$123,'B4-1销售回款【输入】'!$C$4:$C$123,$C151,'B4-1销售回款【输入】'!$D$4:$D$123,$D151,'B4-1销售回款【输入】'!$E$4:$E$123,$E151,'B4-1销售回款【输入】'!$J$4:$J$123,$F151)</f>
        <v>0</v>
      </c>
      <c r="BP151" s="282">
        <f>SUMIFS('B4-1销售回款【输入】'!BS$4:BS$123,'B4-1销售回款【输入】'!$C$4:$C$123,$C151,'B4-1销售回款【输入】'!$D$4:$D$123,$D151,'B4-1销售回款【输入】'!$E$4:$E$123,$E151,'B4-1销售回款【输入】'!$J$4:$J$123,$F151)</f>
        <v>0</v>
      </c>
      <c r="BQ151" s="282">
        <f>SUMIFS('B4-1销售回款【输入】'!BT$4:BT$123,'B4-1销售回款【输入】'!$C$4:$C$123,$C151,'B4-1销售回款【输入】'!$D$4:$D$123,$D151,'B4-1销售回款【输入】'!$E$4:$E$123,$E151,'B4-1销售回款【输入】'!$J$4:$J$123,$F151)</f>
        <v>0</v>
      </c>
      <c r="BR151" s="282">
        <f>SUMIFS('B4-1销售回款【输入】'!BU$4:BU$123,'B4-1销售回款【输入】'!$C$4:$C$123,$C151,'B4-1销售回款【输入】'!$D$4:$D$123,$D151,'B4-1销售回款【输入】'!$E$4:$E$123,$E151,'B4-1销售回款【输入】'!$J$4:$J$123,$F151)</f>
        <v>0</v>
      </c>
      <c r="BS151" s="282">
        <f>SUMIFS('B4-1销售回款【输入】'!BV$4:BV$123,'B4-1销售回款【输入】'!$C$4:$C$123,$C151,'B4-1销售回款【输入】'!$D$4:$D$123,$D151,'B4-1销售回款【输入】'!$E$4:$E$123,$E151,'B4-1销售回款【输入】'!$J$4:$J$123,$F151)</f>
        <v>0</v>
      </c>
      <c r="BT151" s="282">
        <f>SUMIFS('B4-1销售回款【输入】'!BW$4:BW$123,'B4-1销售回款【输入】'!$C$4:$C$123,$C151,'B4-1销售回款【输入】'!$D$4:$D$123,$D151,'B4-1销售回款【输入】'!$E$4:$E$123,$E151,'B4-1销售回款【输入】'!$J$4:$J$123,$F151)</f>
        <v>0</v>
      </c>
      <c r="BU151" s="282">
        <f>SUMIFS('B4-1销售回款【输入】'!BX$4:BX$123,'B4-1销售回款【输入】'!$C$4:$C$123,$C151,'B4-1销售回款【输入】'!$D$4:$D$123,$D151,'B4-1销售回款【输入】'!$E$4:$E$123,$E151,'B4-1销售回款【输入】'!$J$4:$J$123,$F151)</f>
        <v>0</v>
      </c>
      <c r="BV151" s="282">
        <f>SUMIFS('B4-1销售回款【输入】'!BY$4:BY$123,'B4-1销售回款【输入】'!$C$4:$C$123,$C151,'B4-1销售回款【输入】'!$D$4:$D$123,$D151,'B4-1销售回款【输入】'!$E$4:$E$123,$E151,'B4-1销售回款【输入】'!$J$4:$J$123,$F151)</f>
        <v>0</v>
      </c>
      <c r="BW151" s="282">
        <f>SUMIFS('B4-1销售回款【输入】'!BZ$4:BZ$123,'B4-1销售回款【输入】'!$C$4:$C$123,$C151,'B4-1销售回款【输入】'!$D$4:$D$123,$D151,'B4-1销售回款【输入】'!$E$4:$E$123,$E151,'B4-1销售回款【输入】'!$J$4:$J$123,$F151)</f>
        <v>0</v>
      </c>
      <c r="BX151" s="282">
        <f>SUMIFS('B4-1销售回款【输入】'!CA$4:CA$123,'B4-1销售回款【输入】'!$C$4:$C$123,$C151,'B4-1销售回款【输入】'!$D$4:$D$123,$D151,'B4-1销售回款【输入】'!$E$4:$E$123,$E151,'B4-1销售回款【输入】'!$J$4:$J$123,$F151)</f>
        <v>0</v>
      </c>
      <c r="BY151" s="282">
        <f>SUMIFS('B4-1销售回款【输入】'!CB$4:CB$123,'B4-1销售回款【输入】'!$C$4:$C$123,$C151,'B4-1销售回款【输入】'!$D$4:$D$123,$D151,'B4-1销售回款【输入】'!$E$4:$E$123,$E151,'B4-1销售回款【输入】'!$J$4:$J$123,$F151)</f>
        <v>0</v>
      </c>
      <c r="BZ151" s="282">
        <f>SUMIFS('B4-1销售回款【输入】'!CC$4:CC$123,'B4-1销售回款【输入】'!$C$4:$C$123,$C151,'B4-1销售回款【输入】'!$D$4:$D$123,$D151,'B4-1销售回款【输入】'!$E$4:$E$123,$E151,'B4-1销售回款【输入】'!$J$4:$J$123,$F151)</f>
        <v>0</v>
      </c>
      <c r="CA151" s="282">
        <f>SUMIFS('B4-1销售回款【输入】'!CD$4:CD$123,'B4-1销售回款【输入】'!$C$4:$C$123,$C151,'B4-1销售回款【输入】'!$D$4:$D$123,$D151,'B4-1销售回款【输入】'!$E$4:$E$123,$E151,'B4-1销售回款【输入】'!$J$4:$J$123,$F151)</f>
        <v>0</v>
      </c>
      <c r="CB151" s="282">
        <f>SUMIFS('B4-1销售回款【输入】'!CE$4:CE$123,'B4-1销售回款【输入】'!$C$4:$C$123,$C151,'B4-1销售回款【输入】'!$D$4:$D$123,$D151,'B4-1销售回款【输入】'!$E$4:$E$123,$E151,'B4-1销售回款【输入】'!$J$4:$J$123,$F151)</f>
        <v>0</v>
      </c>
      <c r="CC151" s="282">
        <f>SUMIFS('B4-1销售回款【输入】'!CF$4:CF$123,'B4-1销售回款【输入】'!$C$4:$C$123,$C151,'B4-1销售回款【输入】'!$D$4:$D$123,$D151,'B4-1销售回款【输入】'!$E$4:$E$123,$E151,'B4-1销售回款【输入】'!$J$4:$J$123,$F151)</f>
        <v>0</v>
      </c>
      <c r="CD151" s="282">
        <f>SUMIFS('B4-1销售回款【输入】'!CG$4:CG$123,'B4-1销售回款【输入】'!$C$4:$C$123,$C151,'B4-1销售回款【输入】'!$D$4:$D$123,$D151,'B4-1销售回款【输入】'!$E$4:$E$123,$E151,'B4-1销售回款【输入】'!$J$4:$J$123,$F151)</f>
        <v>0</v>
      </c>
      <c r="CE151" s="282">
        <f>SUMIFS('B4-1销售回款【输入】'!CH$4:CH$123,'B4-1销售回款【输入】'!$C$4:$C$123,$C151,'B4-1销售回款【输入】'!$D$4:$D$123,$D151,'B4-1销售回款【输入】'!$E$4:$E$123,$E151,'B4-1销售回款【输入】'!$J$4:$J$123,$F151)</f>
        <v>0</v>
      </c>
      <c r="CF151" s="282">
        <f>SUMIFS('B4-1销售回款【输入】'!CI$4:CI$123,'B4-1销售回款【输入】'!$C$4:$C$123,$C151,'B4-1销售回款【输入】'!$D$4:$D$123,$D151,'B4-1销售回款【输入】'!$E$4:$E$123,$E151,'B4-1销售回款【输入】'!$J$4:$J$123,$F151)</f>
        <v>0</v>
      </c>
      <c r="CG151" s="282">
        <f>SUMIFS('B4-1销售回款【输入】'!CJ$4:CJ$123,'B4-1销售回款【输入】'!$C$4:$C$123,$C151,'B4-1销售回款【输入】'!$D$4:$D$123,$D151,'B4-1销售回款【输入】'!$E$4:$E$123,$E151,'B4-1销售回款【输入】'!$J$4:$J$123,$F151)</f>
        <v>0</v>
      </c>
      <c r="CH151" s="282">
        <f>SUMIFS('B4-1销售回款【输入】'!CK$4:CK$123,'B4-1销售回款【输入】'!$C$4:$C$123,$C151,'B4-1销售回款【输入】'!$D$4:$D$123,$D151,'B4-1销售回款【输入】'!$E$4:$E$123,$E151,'B4-1销售回款【输入】'!$J$4:$J$123,$F151)</f>
        <v>0</v>
      </c>
      <c r="CI151" s="282">
        <f>SUMIFS('B4-1销售回款【输入】'!CL$4:CL$123,'B4-1销售回款【输入】'!$C$4:$C$123,$C151,'B4-1销售回款【输入】'!$D$4:$D$123,$D151,'B4-1销售回款【输入】'!$E$4:$E$123,$E151,'B4-1销售回款【输入】'!$J$4:$J$123,$F151)</f>
        <v>0</v>
      </c>
      <c r="CJ151" s="282">
        <f>SUMIFS('B4-1销售回款【输入】'!CM$4:CM$123,'B4-1销售回款【输入】'!$C$4:$C$123,$C151,'B4-1销售回款【输入】'!$D$4:$D$123,$D151,'B4-1销售回款【输入】'!$E$4:$E$123,$E151,'B4-1销售回款【输入】'!$J$4:$J$123,$F151)</f>
        <v>0</v>
      </c>
      <c r="CK151" s="282">
        <f>SUMIFS('B4-1销售回款【输入】'!CN$4:CN$123,'B4-1销售回款【输入】'!$C$4:$C$123,$C151,'B4-1销售回款【输入】'!$D$4:$D$123,$D151,'B4-1销售回款【输入】'!$E$4:$E$123,$E151,'B4-1销售回款【输入】'!$J$4:$J$123,$F151)</f>
        <v>0</v>
      </c>
      <c r="CL151" s="282">
        <f>SUMIFS('B4-1销售回款【输入】'!CO$4:CO$123,'B4-1销售回款【输入】'!$C$4:$C$123,$C151,'B4-1销售回款【输入】'!$D$4:$D$123,$D151,'B4-1销售回款【输入】'!$E$4:$E$123,$E151,'B4-1销售回款【输入】'!$J$4:$J$123,$F151)</f>
        <v>0</v>
      </c>
      <c r="CM151" s="282">
        <f>SUMIFS('B4-1销售回款【输入】'!CP$4:CP$123,'B4-1销售回款【输入】'!$C$4:$C$123,$C151,'B4-1销售回款【输入】'!$D$4:$D$123,$D151,'B4-1销售回款【输入】'!$E$4:$E$123,$E151,'B4-1销售回款【输入】'!$J$4:$J$123,$F151)</f>
        <v>0</v>
      </c>
      <c r="CN151" s="282">
        <f>SUMIFS('B4-1销售回款【输入】'!CQ$4:CQ$123,'B4-1销售回款【输入】'!$C$4:$C$123,$C151,'B4-1销售回款【输入】'!$D$4:$D$123,$D151,'B4-1销售回款【输入】'!$E$4:$E$123,$E151,'B4-1销售回款【输入】'!$J$4:$J$123,$F151)</f>
        <v>0</v>
      </c>
      <c r="CO151" s="282">
        <f>SUMIFS('B4-1销售回款【输入】'!CR$4:CR$123,'B4-1销售回款【输入】'!$C$4:$C$123,$C151,'B4-1销售回款【输入】'!$D$4:$D$123,$D151,'B4-1销售回款【输入】'!$E$4:$E$123,$E151,'B4-1销售回款【输入】'!$J$4:$J$123,$F151)</f>
        <v>0</v>
      </c>
      <c r="CP151" s="282">
        <f>SUMIFS('B4-1销售回款【输入】'!CS$4:CS$123,'B4-1销售回款【输入】'!$C$4:$C$123,$C151,'B4-1销售回款【输入】'!$D$4:$D$123,$D151,'B4-1销售回款【输入】'!$E$4:$E$123,$E151,'B4-1销售回款【输入】'!$J$4:$J$123,$F151)</f>
        <v>0</v>
      </c>
      <c r="CQ151" s="282">
        <f>SUMIFS('B4-1销售回款【输入】'!CT$4:CT$123,'B4-1销售回款【输入】'!$C$4:$C$123,$C151,'B4-1销售回款【输入】'!$D$4:$D$123,$D151,'B4-1销售回款【输入】'!$E$4:$E$123,$E151,'B4-1销售回款【输入】'!$J$4:$J$123,$F151)</f>
        <v>0</v>
      </c>
      <c r="CR151" s="282">
        <f>SUMIFS('B4-1销售回款【输入】'!CU$4:CU$123,'B4-1销售回款【输入】'!$C$4:$C$123,$C151,'B4-1销售回款【输入】'!$D$4:$D$123,$D151,'B4-1销售回款【输入】'!$E$4:$E$123,$E151,'B4-1销售回款【输入】'!$J$4:$J$123,$F151)</f>
        <v>0</v>
      </c>
      <c r="CS151" s="282">
        <f>SUMIFS('B4-1销售回款【输入】'!CV$4:CV$123,'B4-1销售回款【输入】'!$C$4:$C$123,$C151,'B4-1销售回款【输入】'!$D$4:$D$123,$D151,'B4-1销售回款【输入】'!$E$4:$E$123,$E151,'B4-1销售回款【输入】'!$J$4:$J$123,$F151)</f>
        <v>0</v>
      </c>
      <c r="CT151" s="282">
        <f>SUMIFS('B4-1销售回款【输入】'!CW$4:CW$123,'B4-1销售回款【输入】'!$C$4:$C$123,$C151,'B4-1销售回款【输入】'!$D$4:$D$123,$D151,'B4-1销售回款【输入】'!$E$4:$E$123,$E151,'B4-1销售回款【输入】'!$J$4:$J$123,$F151)</f>
        <v>0</v>
      </c>
      <c r="CU151" s="282">
        <f>SUMIFS('B4-1销售回款【输入】'!CX$4:CX$123,'B4-1销售回款【输入】'!$C$4:$C$123,$C151,'B4-1销售回款【输入】'!$D$4:$D$123,$D151,'B4-1销售回款【输入】'!$E$4:$E$123,$E151,'B4-1销售回款【输入】'!$J$4:$J$123,$F151)</f>
        <v>0</v>
      </c>
      <c r="CV151" s="282">
        <f>SUMIFS('B4-1销售回款【输入】'!CY$4:CY$123,'B4-1销售回款【输入】'!$C$4:$C$123,$C151,'B4-1销售回款【输入】'!$D$4:$D$123,$D151,'B4-1销售回款【输入】'!$E$4:$E$123,$E151,'B4-1销售回款【输入】'!$J$4:$J$123,$F151)</f>
        <v>0</v>
      </c>
      <c r="CW151" s="282">
        <f>SUMIFS('B4-1销售回款【输入】'!CZ$4:CZ$123,'B4-1销售回款【输入】'!$C$4:$C$123,$C151,'B4-1销售回款【输入】'!$D$4:$D$123,$D151,'B4-1销售回款【输入】'!$E$4:$E$123,$E151,'B4-1销售回款【输入】'!$J$4:$J$123,$F151)</f>
        <v>0</v>
      </c>
      <c r="CX151" s="282">
        <f>SUMIFS('B4-1销售回款【输入】'!DA$4:DA$123,'B4-1销售回款【输入】'!$C$4:$C$123,$C151,'B4-1销售回款【输入】'!$D$4:$D$123,$D151,'B4-1销售回款【输入】'!$E$4:$E$123,$E151,'B4-1销售回款【输入】'!$J$4:$J$123,$F151)</f>
        <v>0</v>
      </c>
      <c r="CY151" s="282">
        <f>SUMIFS('B4-1销售回款【输入】'!DB$4:DB$123,'B4-1销售回款【输入】'!$C$4:$C$123,$C151,'B4-1销售回款【输入】'!$D$4:$D$123,$D151,'B4-1销售回款【输入】'!$E$4:$E$123,$E151,'B4-1销售回款【输入】'!$J$4:$J$123,$F151)</f>
        <v>0</v>
      </c>
      <c r="CZ151" s="282">
        <f>SUMIFS('B4-1销售回款【输入】'!DC$4:DC$123,'B4-1销售回款【输入】'!$C$4:$C$123,$C151,'B4-1销售回款【输入】'!$D$4:$D$123,$D151,'B4-1销售回款【输入】'!$E$4:$E$123,$E151,'B4-1销售回款【输入】'!$J$4:$J$123,$F151)</f>
        <v>0</v>
      </c>
      <c r="DA151" s="282">
        <f>SUMIFS('B4-1销售回款【输入】'!DD$4:DD$123,'B4-1销售回款【输入】'!$C$4:$C$123,$C151,'B4-1销售回款【输入】'!$D$4:$D$123,$D151,'B4-1销售回款【输入】'!$E$4:$E$123,$E151,'B4-1销售回款【输入】'!$J$4:$J$123,$F151)</f>
        <v>0</v>
      </c>
      <c r="DB151" s="282">
        <f>SUMIFS('B4-1销售回款【输入】'!DE$4:DE$123,'B4-1销售回款【输入】'!$C$4:$C$123,$C151,'B4-1销售回款【输入】'!$D$4:$D$123,$D151,'B4-1销售回款【输入】'!$E$4:$E$123,$E151,'B4-1销售回款【输入】'!$J$4:$J$123,$F151)</f>
        <v>0</v>
      </c>
      <c r="DC151" s="282">
        <f>SUMIFS('B4-1销售回款【输入】'!DF$4:DF$123,'B4-1销售回款【输入】'!$C$4:$C$123,$C151,'B4-1销售回款【输入】'!$D$4:$D$123,$D151,'B4-1销售回款【输入】'!$E$4:$E$123,$E151,'B4-1销售回款【输入】'!$J$4:$J$123,$F151)</f>
        <v>0</v>
      </c>
      <c r="DD151" s="282">
        <f>SUMIFS('B4-1销售回款【输入】'!DG$4:DG$123,'B4-1销售回款【输入】'!$C$4:$C$123,$C151,'B4-1销售回款【输入】'!$D$4:$D$123,$D151,'B4-1销售回款【输入】'!$E$4:$E$123,$E151,'B4-1销售回款【输入】'!$J$4:$J$123,$F151)</f>
        <v>0</v>
      </c>
      <c r="DE151" s="282">
        <f>SUMIFS('B4-1销售回款【输入】'!DH$4:DH$123,'B4-1销售回款【输入】'!$C$4:$C$123,$C151,'B4-1销售回款【输入】'!$D$4:$D$123,$D151,'B4-1销售回款【输入】'!$E$4:$E$123,$E151,'B4-1销售回款【输入】'!$J$4:$J$123,$F151)</f>
        <v>0</v>
      </c>
      <c r="DF151" s="282">
        <f>SUMIFS('B4-1销售回款【输入】'!DI$4:DI$123,'B4-1销售回款【输入】'!$C$4:$C$123,$C151,'B4-1销售回款【输入】'!$D$4:$D$123,$D151,'B4-1销售回款【输入】'!$E$4:$E$123,$E151,'B4-1销售回款【输入】'!$J$4:$J$123,$F151)</f>
        <v>0</v>
      </c>
      <c r="DG151" s="282">
        <f>SUMIFS('B4-1销售回款【输入】'!DJ$4:DJ$123,'B4-1销售回款【输入】'!$C$4:$C$123,$C151,'B4-1销售回款【输入】'!$D$4:$D$123,$D151,'B4-1销售回款【输入】'!$E$4:$E$123,$E151,'B4-1销售回款【输入】'!$J$4:$J$123,$F151)</f>
        <v>0</v>
      </c>
      <c r="DH151" s="282">
        <f>SUMIFS('B4-1销售回款【输入】'!DK$4:DK$123,'B4-1销售回款【输入】'!$C$4:$C$123,$C151,'B4-1销售回款【输入】'!$D$4:$D$123,$D151,'B4-1销售回款【输入】'!$E$4:$E$123,$E151,'B4-1销售回款【输入】'!$J$4:$J$123,$F151)</f>
        <v>0</v>
      </c>
      <c r="DI151" s="282">
        <f>SUMIFS('B4-1销售回款【输入】'!DL$4:DL$123,'B4-1销售回款【输入】'!$C$4:$C$123,$C151,'B4-1销售回款【输入】'!$D$4:$D$123,$D151,'B4-1销售回款【输入】'!$E$4:$E$123,$E151,'B4-1销售回款【输入】'!$J$4:$J$123,$F151)</f>
        <v>0</v>
      </c>
      <c r="DJ151" s="282">
        <f>SUMIFS('B4-1销售回款【输入】'!DM$4:DM$123,'B4-1销售回款【输入】'!$C$4:$C$123,$C151,'B4-1销售回款【输入】'!$D$4:$D$123,$D151,'B4-1销售回款【输入】'!$E$4:$E$123,$E151,'B4-1销售回款【输入】'!$J$4:$J$123,$F151)</f>
        <v>0</v>
      </c>
      <c r="DK151" s="282">
        <f>SUMIFS('B4-1销售回款【输入】'!DN$4:DN$123,'B4-1销售回款【输入】'!$C$4:$C$123,$C151,'B4-1销售回款【输入】'!$D$4:$D$123,$D151,'B4-1销售回款【输入】'!$E$4:$E$123,$E151,'B4-1销售回款【输入】'!$J$4:$J$123,$F151)</f>
        <v>0</v>
      </c>
      <c r="DL151" s="282">
        <f>SUMIFS('B4-1销售回款【输入】'!DO$4:DO$123,'B4-1销售回款【输入】'!$C$4:$C$123,$C151,'B4-1销售回款【输入】'!$D$4:$D$123,$D151,'B4-1销售回款【输入】'!$E$4:$E$123,$E151,'B4-1销售回款【输入】'!$J$4:$J$123,$F151)</f>
        <v>0</v>
      </c>
      <c r="DM151" s="282">
        <f>SUMIFS('B4-1销售回款【输入】'!DP$4:DP$123,'B4-1销售回款【输入】'!$C$4:$C$123,$C151,'B4-1销售回款【输入】'!$D$4:$D$123,$D151,'B4-1销售回款【输入】'!$E$4:$E$123,$E151,'B4-1销售回款【输入】'!$J$4:$J$123,$F151)</f>
        <v>0</v>
      </c>
      <c r="DN151" s="282">
        <f>SUMIFS('B4-1销售回款【输入】'!DQ$4:DQ$123,'B4-1销售回款【输入】'!$C$4:$C$123,$C151,'B4-1销售回款【输入】'!$D$4:$D$123,$D151,'B4-1销售回款【输入】'!$E$4:$E$123,$E151,'B4-1销售回款【输入】'!$J$4:$J$123,$F151)</f>
        <v>0</v>
      </c>
      <c r="DO151" s="282">
        <f>SUMIFS('B4-1销售回款【输入】'!DR$4:DR$123,'B4-1销售回款【输入】'!$C$4:$C$123,$C151,'B4-1销售回款【输入】'!$D$4:$D$123,$D151,'B4-1销售回款【输入】'!$E$4:$E$123,$E151,'B4-1销售回款【输入】'!$J$4:$J$123,$F151)</f>
        <v>0</v>
      </c>
      <c r="DP151" s="282">
        <f>SUMIFS('B4-1销售回款【输入】'!DS$4:DS$123,'B4-1销售回款【输入】'!$C$4:$C$123,$C151,'B4-1销售回款【输入】'!$D$4:$D$123,$D151,'B4-1销售回款【输入】'!$E$4:$E$123,$E151,'B4-1销售回款【输入】'!$J$4:$J$123,$F151)</f>
        <v>0</v>
      </c>
      <c r="DQ151" s="282">
        <f>SUMIFS('B4-1销售回款【输入】'!DT$4:DT$123,'B4-1销售回款【输入】'!$C$4:$C$123,$C151,'B4-1销售回款【输入】'!$D$4:$D$123,$D151,'B4-1销售回款【输入】'!$E$4:$E$123,$E151,'B4-1销售回款【输入】'!$J$4:$J$123,$F151)</f>
        <v>0</v>
      </c>
      <c r="DR151" s="282">
        <f>SUMIFS('B4-1销售回款【输入】'!DU$4:DU$123,'B4-1销售回款【输入】'!$C$4:$C$123,$C151,'B4-1销售回款【输入】'!$D$4:$D$123,$D151,'B4-1销售回款【输入】'!$E$4:$E$123,$E151,'B4-1销售回款【输入】'!$J$4:$J$123,$F151)</f>
        <v>0</v>
      </c>
      <c r="DS151" s="282">
        <f>SUMIFS('B4-1销售回款【输入】'!DV$4:DV$123,'B4-1销售回款【输入】'!$C$4:$C$123,$C151,'B4-1销售回款【输入】'!$D$4:$D$123,$D151,'B4-1销售回款【输入】'!$E$4:$E$123,$E151,'B4-1销售回款【输入】'!$J$4:$J$123,$F151)</f>
        <v>0</v>
      </c>
      <c r="DT151" s="282">
        <f>SUMIFS('B4-1销售回款【输入】'!DW$4:DW$123,'B4-1销售回款【输入】'!$C$4:$C$123,$C151,'B4-1销售回款【输入】'!$D$4:$D$123,$D151,'B4-1销售回款【输入】'!$E$4:$E$123,$E151,'B4-1销售回款【输入】'!$J$4:$J$123,$F151)</f>
        <v>0</v>
      </c>
      <c r="DU151" s="282">
        <f>SUMIFS('B4-1销售回款【输入】'!DX$4:DX$123,'B4-1销售回款【输入】'!$C$4:$C$123,$C151,'B4-1销售回款【输入】'!$D$4:$D$123,$D151,'B4-1销售回款【输入】'!$E$4:$E$123,$E151,'B4-1销售回款【输入】'!$J$4:$J$123,$F151)</f>
        <v>0</v>
      </c>
      <c r="DV151" s="282">
        <f>SUMIFS('B4-1销售回款【输入】'!DY$4:DY$123,'B4-1销售回款【输入】'!$C$4:$C$123,$C151,'B4-1销售回款【输入】'!$D$4:$D$123,$D151,'B4-1销售回款【输入】'!$E$4:$E$123,$E151,'B4-1销售回款【输入】'!$J$4:$J$123,$F151)</f>
        <v>0</v>
      </c>
      <c r="DW151" s="282">
        <f>SUMIFS('B4-1销售回款【输入】'!DZ$4:DZ$123,'B4-1销售回款【输入】'!$C$4:$C$123,$C151,'B4-1销售回款【输入】'!$D$4:$D$123,$D151,'B4-1销售回款【输入】'!$E$4:$E$123,$E151,'B4-1销售回款【输入】'!$J$4:$J$123,$F151)</f>
        <v>0</v>
      </c>
      <c r="DX151" s="282">
        <f>SUMIFS('B4-1销售回款【输入】'!EA$4:EA$123,'B4-1销售回款【输入】'!$C$4:$C$123,$C151,'B4-1销售回款【输入】'!$D$4:$D$123,$D151,'B4-1销售回款【输入】'!$E$4:$E$123,$E151,'B4-1销售回款【输入】'!$J$4:$J$123,$F151)</f>
        <v>0</v>
      </c>
      <c r="DY151" s="282">
        <f>SUMIFS('B4-1销售回款【输入】'!EB$4:EB$123,'B4-1销售回款【输入】'!$C$4:$C$123,$C151,'B4-1销售回款【输入】'!$D$4:$D$123,$D151,'B4-1销售回款【输入】'!$E$4:$E$123,$E151,'B4-1销售回款【输入】'!$J$4:$J$123,$F151)</f>
        <v>0</v>
      </c>
      <c r="DZ151" s="282">
        <f>SUMIFS('B4-1销售回款【输入】'!EC$4:EC$123,'B4-1销售回款【输入】'!$C$4:$C$123,$C151,'B4-1销售回款【输入】'!$D$4:$D$123,$D151,'B4-1销售回款【输入】'!$E$4:$E$123,$E151,'B4-1销售回款【输入】'!$J$4:$J$123,$F151)</f>
        <v>0</v>
      </c>
      <c r="EA151" s="282">
        <f>SUMIFS('B4-1销售回款【输入】'!ED$4:ED$123,'B4-1销售回款【输入】'!$C$4:$C$123,$C151,'B4-1销售回款【输入】'!$D$4:$D$123,$D151,'B4-1销售回款【输入】'!$E$4:$E$123,$E151,'B4-1销售回款【输入】'!$J$4:$J$123,$F151)</f>
        <v>0</v>
      </c>
      <c r="EB151" s="282">
        <f>SUMIFS('B4-1销售回款【输入】'!EE$4:EE$123,'B4-1销售回款【输入】'!$C$4:$C$123,$C151,'B4-1销售回款【输入】'!$D$4:$D$123,$D151,'B4-1销售回款【输入】'!$E$4:$E$123,$E151,'B4-1销售回款【输入】'!$J$4:$J$123,$F151)</f>
        <v>0</v>
      </c>
      <c r="EC151" s="282">
        <f>SUMIFS('B4-1销售回款【输入】'!EF$4:EF$123,'B4-1销售回款【输入】'!$C$4:$C$123,$C151,'B4-1销售回款【输入】'!$D$4:$D$123,$D151,'B4-1销售回款【输入】'!$E$4:$E$123,$E151,'B4-1销售回款【输入】'!$J$4:$J$123,$F151)</f>
        <v>0</v>
      </c>
      <c r="ED151" s="284">
        <f>SUMIFS('B4-1销售回款【输入】'!EG$4:EG$123,'B4-1销售回款【输入】'!$C$4:$C$123,$C151,'B4-1销售回款【输入】'!$D$4:$D$123,$D151,'B4-1销售回款【输入】'!$E$4:$E$123,$E151,'B4-1销售回款【输入】'!$J$4:$J$123,$F151)</f>
        <v>0</v>
      </c>
    </row>
    <row r="152" spans="2:134" ht="16.05" customHeight="1" x14ac:dyDescent="0.25">
      <c r="B152" s="1041" t="str">
        <f>B151</f>
        <v/>
      </c>
      <c r="C152" s="154" t="str">
        <f t="shared" ref="C152:C155" si="2606">C151</f>
        <v/>
      </c>
      <c r="D152" s="154" t="str">
        <f t="shared" si="2603"/>
        <v/>
      </c>
      <c r="E152" s="154" t="str">
        <f t="shared" si="2603"/>
        <v/>
      </c>
      <c r="F152" s="149" t="s">
        <v>348</v>
      </c>
      <c r="G152" s="171" t="s">
        <v>354</v>
      </c>
      <c r="H152" s="992">
        <f>IFERROR(H151/H150*10000,0)</f>
        <v>0</v>
      </c>
      <c r="I152" s="282">
        <f t="shared" si="2604"/>
        <v>0</v>
      </c>
      <c r="J152" s="985">
        <f>IFERROR(J151/J150*10000,0)</f>
        <v>0</v>
      </c>
      <c r="K152" s="460">
        <f ca="1">IFERROR(K151/K150*10000,0)</f>
        <v>0</v>
      </c>
      <c r="L152" s="283">
        <f t="shared" ref="L152" si="2607">IFERROR(L151/L150*10000,0)</f>
        <v>0</v>
      </c>
      <c r="M152" s="282">
        <f t="shared" ref="M152" si="2608">IFERROR(M151/M150*10000,0)</f>
        <v>0</v>
      </c>
      <c r="N152" s="282">
        <f t="shared" ref="N152" si="2609">IFERROR(N151/N150*10000,0)</f>
        <v>0</v>
      </c>
      <c r="O152" s="282">
        <f t="shared" ref="O152" si="2610">IFERROR(O151/O150*10000,0)</f>
        <v>0</v>
      </c>
      <c r="P152" s="282">
        <f t="shared" ref="P152" si="2611">IFERROR(P151/P150*10000,0)</f>
        <v>0</v>
      </c>
      <c r="Q152" s="282">
        <f t="shared" ref="Q152" si="2612">IFERROR(Q151/Q150*10000,0)</f>
        <v>0</v>
      </c>
      <c r="R152" s="282">
        <f t="shared" ref="R152" si="2613">IFERROR(R151/R150*10000,0)</f>
        <v>0</v>
      </c>
      <c r="S152" s="282">
        <f t="shared" ref="S152" si="2614">IFERROR(S151/S150*10000,0)</f>
        <v>0</v>
      </c>
      <c r="T152" s="282">
        <f t="shared" ref="T152" si="2615">IFERROR(T151/T150*10000,0)</f>
        <v>0</v>
      </c>
      <c r="U152" s="284">
        <f t="shared" ref="U152" si="2616">IFERROR(U151/U150*10000,0)</f>
        <v>0</v>
      </c>
      <c r="V152" s="285">
        <f>IFERROR(V151/V150*10000,0)</f>
        <v>0</v>
      </c>
      <c r="W152" s="282">
        <f t="shared" ref="W152" si="2617">IFERROR(W151/W150*10000,0)</f>
        <v>0</v>
      </c>
      <c r="X152" s="282">
        <f t="shared" ref="X152" si="2618">IFERROR(X151/X150*10000,0)</f>
        <v>0</v>
      </c>
      <c r="Y152" s="282">
        <f t="shared" ref="Y152" si="2619">IFERROR(Y151/Y150*10000,0)</f>
        <v>0</v>
      </c>
      <c r="Z152" s="282">
        <f t="shared" ref="Z152" si="2620">IFERROR(Z151/Z150*10000,0)</f>
        <v>0</v>
      </c>
      <c r="AA152" s="282">
        <f t="shared" ref="AA152" si="2621">IFERROR(AA151/AA150*10000,0)</f>
        <v>0</v>
      </c>
      <c r="AB152" s="282">
        <f t="shared" ref="AB152" si="2622">IFERROR(AB151/AB150*10000,0)</f>
        <v>0</v>
      </c>
      <c r="AC152" s="282">
        <f t="shared" ref="AC152" si="2623">IFERROR(AC151/AC150*10000,0)</f>
        <v>0</v>
      </c>
      <c r="AD152" s="282">
        <f t="shared" ref="AD152" si="2624">IFERROR(AD151/AD150*10000,0)</f>
        <v>0</v>
      </c>
      <c r="AE152" s="282">
        <f t="shared" ref="AE152" si="2625">IFERROR(AE151/AE150*10000,0)</f>
        <v>0</v>
      </c>
      <c r="AF152" s="282">
        <f t="shared" ref="AF152" si="2626">IFERROR(AF151/AF150*10000,0)</f>
        <v>0</v>
      </c>
      <c r="AG152" s="282">
        <f t="shared" ref="AG152" si="2627">IFERROR(AG151/AG150*10000,0)</f>
        <v>0</v>
      </c>
      <c r="AH152" s="282">
        <f t="shared" ref="AH152" si="2628">IFERROR(AH151/AH150*10000,0)</f>
        <v>0</v>
      </c>
      <c r="AI152" s="282">
        <f t="shared" ref="AI152" si="2629">IFERROR(AI151/AI150*10000,0)</f>
        <v>0</v>
      </c>
      <c r="AJ152" s="282">
        <f t="shared" ref="AJ152" si="2630">IFERROR(AJ151/AJ150*10000,0)</f>
        <v>0</v>
      </c>
      <c r="AK152" s="282">
        <f t="shared" ref="AK152" si="2631">IFERROR(AK151/AK150*10000,0)</f>
        <v>0</v>
      </c>
      <c r="AL152" s="282">
        <f t="shared" ref="AL152" si="2632">IFERROR(AL151/AL150*10000,0)</f>
        <v>0</v>
      </c>
      <c r="AM152" s="282">
        <f t="shared" ref="AM152" si="2633">IFERROR(AM151/AM150*10000,0)</f>
        <v>0</v>
      </c>
      <c r="AN152" s="282">
        <f t="shared" ref="AN152" si="2634">IFERROR(AN151/AN150*10000,0)</f>
        <v>0</v>
      </c>
      <c r="AO152" s="282">
        <f t="shared" ref="AO152" si="2635">IFERROR(AO151/AO150*10000,0)</f>
        <v>0</v>
      </c>
      <c r="AP152" s="282">
        <f t="shared" ref="AP152" si="2636">IFERROR(AP151/AP150*10000,0)</f>
        <v>0</v>
      </c>
      <c r="AQ152" s="282">
        <f t="shared" ref="AQ152" si="2637">IFERROR(AQ151/AQ150*10000,0)</f>
        <v>0</v>
      </c>
      <c r="AR152" s="282">
        <f t="shared" ref="AR152" si="2638">IFERROR(AR151/AR150*10000,0)</f>
        <v>0</v>
      </c>
      <c r="AS152" s="282">
        <f t="shared" ref="AS152" si="2639">IFERROR(AS151/AS150*10000,0)</f>
        <v>0</v>
      </c>
      <c r="AT152" s="282">
        <f t="shared" ref="AT152" si="2640">IFERROR(AT151/AT150*10000,0)</f>
        <v>0</v>
      </c>
      <c r="AU152" s="282">
        <f t="shared" ref="AU152" si="2641">IFERROR(AU151/AU150*10000,0)</f>
        <v>0</v>
      </c>
      <c r="AV152" s="282">
        <f t="shared" ref="AV152" si="2642">IFERROR(AV151/AV150*10000,0)</f>
        <v>0</v>
      </c>
      <c r="AW152" s="282">
        <f t="shared" ref="AW152" si="2643">IFERROR(AW151/AW150*10000,0)</f>
        <v>0</v>
      </c>
      <c r="AX152" s="282">
        <f t="shared" ref="AX152" si="2644">IFERROR(AX151/AX150*10000,0)</f>
        <v>0</v>
      </c>
      <c r="AY152" s="282">
        <f t="shared" ref="AY152" si="2645">IFERROR(AY151/AY150*10000,0)</f>
        <v>0</v>
      </c>
      <c r="AZ152" s="282">
        <f t="shared" ref="AZ152" si="2646">IFERROR(AZ151/AZ150*10000,0)</f>
        <v>0</v>
      </c>
      <c r="BA152" s="282">
        <f t="shared" ref="BA152" si="2647">IFERROR(BA151/BA150*10000,0)</f>
        <v>0</v>
      </c>
      <c r="BB152" s="282">
        <f t="shared" ref="BB152" si="2648">IFERROR(BB151/BB150*10000,0)</f>
        <v>0</v>
      </c>
      <c r="BC152" s="282">
        <f t="shared" ref="BC152" si="2649">IFERROR(BC151/BC150*10000,0)</f>
        <v>0</v>
      </c>
      <c r="BD152" s="282">
        <f t="shared" ref="BD152" si="2650">IFERROR(BD151/BD150*10000,0)</f>
        <v>0</v>
      </c>
      <c r="BE152" s="282">
        <f t="shared" ref="BE152" si="2651">IFERROR(BE151/BE150*10000,0)</f>
        <v>0</v>
      </c>
      <c r="BF152" s="282">
        <f t="shared" ref="BF152" si="2652">IFERROR(BF151/BF150*10000,0)</f>
        <v>0</v>
      </c>
      <c r="BG152" s="282">
        <f t="shared" ref="BG152" si="2653">IFERROR(BG151/BG150*10000,0)</f>
        <v>0</v>
      </c>
      <c r="BH152" s="282">
        <f t="shared" ref="BH152" si="2654">IFERROR(BH151/BH150*10000,0)</f>
        <v>0</v>
      </c>
      <c r="BI152" s="282">
        <f t="shared" ref="BI152" si="2655">IFERROR(BI151/BI150*10000,0)</f>
        <v>0</v>
      </c>
      <c r="BJ152" s="282">
        <f t="shared" ref="BJ152" si="2656">IFERROR(BJ151/BJ150*10000,0)</f>
        <v>0</v>
      </c>
      <c r="BK152" s="282">
        <f t="shared" ref="BK152" si="2657">IFERROR(BK151/BK150*10000,0)</f>
        <v>0</v>
      </c>
      <c r="BL152" s="282">
        <f t="shared" ref="BL152" si="2658">IFERROR(BL151/BL150*10000,0)</f>
        <v>0</v>
      </c>
      <c r="BM152" s="282">
        <f t="shared" ref="BM152" si="2659">IFERROR(BM151/BM150*10000,0)</f>
        <v>0</v>
      </c>
      <c r="BN152" s="282">
        <f t="shared" ref="BN152" si="2660">IFERROR(BN151/BN150*10000,0)</f>
        <v>0</v>
      </c>
      <c r="BO152" s="282">
        <f t="shared" ref="BO152" si="2661">IFERROR(BO151/BO150*10000,0)</f>
        <v>0</v>
      </c>
      <c r="BP152" s="282">
        <f t="shared" ref="BP152" si="2662">IFERROR(BP151/BP150*10000,0)</f>
        <v>0</v>
      </c>
      <c r="BQ152" s="282">
        <f t="shared" ref="BQ152" si="2663">IFERROR(BQ151/BQ150*10000,0)</f>
        <v>0</v>
      </c>
      <c r="BR152" s="282">
        <f t="shared" ref="BR152" si="2664">IFERROR(BR151/BR150*10000,0)</f>
        <v>0</v>
      </c>
      <c r="BS152" s="282">
        <f t="shared" ref="BS152" si="2665">IFERROR(BS151/BS150*10000,0)</f>
        <v>0</v>
      </c>
      <c r="BT152" s="282">
        <f t="shared" ref="BT152" si="2666">IFERROR(BT151/BT150*10000,0)</f>
        <v>0</v>
      </c>
      <c r="BU152" s="282">
        <f t="shared" ref="BU152" si="2667">IFERROR(BU151/BU150*10000,0)</f>
        <v>0</v>
      </c>
      <c r="BV152" s="282">
        <f t="shared" ref="BV152" si="2668">IFERROR(BV151/BV150*10000,0)</f>
        <v>0</v>
      </c>
      <c r="BW152" s="282">
        <f t="shared" ref="BW152" si="2669">IFERROR(BW151/BW150*10000,0)</f>
        <v>0</v>
      </c>
      <c r="BX152" s="282">
        <f t="shared" ref="BX152" si="2670">IFERROR(BX151/BX150*10000,0)</f>
        <v>0</v>
      </c>
      <c r="BY152" s="282">
        <f t="shared" ref="BY152" si="2671">IFERROR(BY151/BY150*10000,0)</f>
        <v>0</v>
      </c>
      <c r="BZ152" s="282">
        <f t="shared" ref="BZ152" si="2672">IFERROR(BZ151/BZ150*10000,0)</f>
        <v>0</v>
      </c>
      <c r="CA152" s="282">
        <f t="shared" ref="CA152" si="2673">IFERROR(CA151/CA150*10000,0)</f>
        <v>0</v>
      </c>
      <c r="CB152" s="282">
        <f t="shared" ref="CB152" si="2674">IFERROR(CB151/CB150*10000,0)</f>
        <v>0</v>
      </c>
      <c r="CC152" s="282">
        <f t="shared" ref="CC152" si="2675">IFERROR(CC151/CC150*10000,0)</f>
        <v>0</v>
      </c>
      <c r="CD152" s="282">
        <f t="shared" ref="CD152" si="2676">IFERROR(CD151/CD150*10000,0)</f>
        <v>0</v>
      </c>
      <c r="CE152" s="282">
        <f t="shared" ref="CE152" si="2677">IFERROR(CE151/CE150*10000,0)</f>
        <v>0</v>
      </c>
      <c r="CF152" s="282">
        <f t="shared" ref="CF152" si="2678">IFERROR(CF151/CF150*10000,0)</f>
        <v>0</v>
      </c>
      <c r="CG152" s="282">
        <f t="shared" ref="CG152" si="2679">IFERROR(CG151/CG150*10000,0)</f>
        <v>0</v>
      </c>
      <c r="CH152" s="282">
        <f t="shared" ref="CH152" si="2680">IFERROR(CH151/CH150*10000,0)</f>
        <v>0</v>
      </c>
      <c r="CI152" s="282">
        <f t="shared" ref="CI152" si="2681">IFERROR(CI151/CI150*10000,0)</f>
        <v>0</v>
      </c>
      <c r="CJ152" s="282">
        <f t="shared" ref="CJ152" si="2682">IFERROR(CJ151/CJ150*10000,0)</f>
        <v>0</v>
      </c>
      <c r="CK152" s="282">
        <f t="shared" ref="CK152" si="2683">IFERROR(CK151/CK150*10000,0)</f>
        <v>0</v>
      </c>
      <c r="CL152" s="282">
        <f t="shared" ref="CL152" si="2684">IFERROR(CL151/CL150*10000,0)</f>
        <v>0</v>
      </c>
      <c r="CM152" s="282">
        <f t="shared" ref="CM152" si="2685">IFERROR(CM151/CM150*10000,0)</f>
        <v>0</v>
      </c>
      <c r="CN152" s="282">
        <f t="shared" ref="CN152" si="2686">IFERROR(CN151/CN150*10000,0)</f>
        <v>0</v>
      </c>
      <c r="CO152" s="282">
        <f t="shared" ref="CO152" si="2687">IFERROR(CO151/CO150*10000,0)</f>
        <v>0</v>
      </c>
      <c r="CP152" s="282">
        <f t="shared" ref="CP152" si="2688">IFERROR(CP151/CP150*10000,0)</f>
        <v>0</v>
      </c>
      <c r="CQ152" s="282">
        <f t="shared" ref="CQ152" si="2689">IFERROR(CQ151/CQ150*10000,0)</f>
        <v>0</v>
      </c>
      <c r="CR152" s="282">
        <f t="shared" ref="CR152" si="2690">IFERROR(CR151/CR150*10000,0)</f>
        <v>0</v>
      </c>
      <c r="CS152" s="282">
        <f t="shared" ref="CS152" si="2691">IFERROR(CS151/CS150*10000,0)</f>
        <v>0</v>
      </c>
      <c r="CT152" s="282">
        <f t="shared" ref="CT152" si="2692">IFERROR(CT151/CT150*10000,0)</f>
        <v>0</v>
      </c>
      <c r="CU152" s="282">
        <f t="shared" ref="CU152" si="2693">IFERROR(CU151/CU150*10000,0)</f>
        <v>0</v>
      </c>
      <c r="CV152" s="282">
        <f t="shared" ref="CV152" si="2694">IFERROR(CV151/CV150*10000,0)</f>
        <v>0</v>
      </c>
      <c r="CW152" s="282">
        <f t="shared" ref="CW152" si="2695">IFERROR(CW151/CW150*10000,0)</f>
        <v>0</v>
      </c>
      <c r="CX152" s="282">
        <f t="shared" ref="CX152" si="2696">IFERROR(CX151/CX150*10000,0)</f>
        <v>0</v>
      </c>
      <c r="CY152" s="282">
        <f t="shared" ref="CY152" si="2697">IFERROR(CY151/CY150*10000,0)</f>
        <v>0</v>
      </c>
      <c r="CZ152" s="282">
        <f t="shared" ref="CZ152" si="2698">IFERROR(CZ151/CZ150*10000,0)</f>
        <v>0</v>
      </c>
      <c r="DA152" s="282">
        <f t="shared" ref="DA152" si="2699">IFERROR(DA151/DA150*10000,0)</f>
        <v>0</v>
      </c>
      <c r="DB152" s="282">
        <f t="shared" ref="DB152" si="2700">IFERROR(DB151/DB150*10000,0)</f>
        <v>0</v>
      </c>
      <c r="DC152" s="282">
        <f t="shared" ref="DC152" si="2701">IFERROR(DC151/DC150*10000,0)</f>
        <v>0</v>
      </c>
      <c r="DD152" s="282">
        <f t="shared" ref="DD152" si="2702">IFERROR(DD151/DD150*10000,0)</f>
        <v>0</v>
      </c>
      <c r="DE152" s="282">
        <f t="shared" ref="DE152" si="2703">IFERROR(DE151/DE150*10000,0)</f>
        <v>0</v>
      </c>
      <c r="DF152" s="282">
        <f t="shared" ref="DF152" si="2704">IFERROR(DF151/DF150*10000,0)</f>
        <v>0</v>
      </c>
      <c r="DG152" s="282">
        <f t="shared" ref="DG152" si="2705">IFERROR(DG151/DG150*10000,0)</f>
        <v>0</v>
      </c>
      <c r="DH152" s="282">
        <f t="shared" ref="DH152" si="2706">IFERROR(DH151/DH150*10000,0)</f>
        <v>0</v>
      </c>
      <c r="DI152" s="282">
        <f t="shared" ref="DI152" si="2707">IFERROR(DI151/DI150*10000,0)</f>
        <v>0</v>
      </c>
      <c r="DJ152" s="282">
        <f t="shared" ref="DJ152" si="2708">IFERROR(DJ151/DJ150*10000,0)</f>
        <v>0</v>
      </c>
      <c r="DK152" s="282">
        <f t="shared" ref="DK152" si="2709">IFERROR(DK151/DK150*10000,0)</f>
        <v>0</v>
      </c>
      <c r="DL152" s="282">
        <f t="shared" ref="DL152" si="2710">IFERROR(DL151/DL150*10000,0)</f>
        <v>0</v>
      </c>
      <c r="DM152" s="282">
        <f t="shared" ref="DM152" si="2711">IFERROR(DM151/DM150*10000,0)</f>
        <v>0</v>
      </c>
      <c r="DN152" s="282">
        <f t="shared" ref="DN152" si="2712">IFERROR(DN151/DN150*10000,0)</f>
        <v>0</v>
      </c>
      <c r="DO152" s="282">
        <f t="shared" ref="DO152" si="2713">IFERROR(DO151/DO150*10000,0)</f>
        <v>0</v>
      </c>
      <c r="DP152" s="282">
        <f t="shared" ref="DP152" si="2714">IFERROR(DP151/DP150*10000,0)</f>
        <v>0</v>
      </c>
      <c r="DQ152" s="282">
        <f t="shared" ref="DQ152" si="2715">IFERROR(DQ151/DQ150*10000,0)</f>
        <v>0</v>
      </c>
      <c r="DR152" s="282">
        <f t="shared" ref="DR152" si="2716">IFERROR(DR151/DR150*10000,0)</f>
        <v>0</v>
      </c>
      <c r="DS152" s="282">
        <f t="shared" ref="DS152" si="2717">IFERROR(DS151/DS150*10000,0)</f>
        <v>0</v>
      </c>
      <c r="DT152" s="282">
        <f t="shared" ref="DT152" si="2718">IFERROR(DT151/DT150*10000,0)</f>
        <v>0</v>
      </c>
      <c r="DU152" s="282">
        <f t="shared" ref="DU152" si="2719">IFERROR(DU151/DU150*10000,0)</f>
        <v>0</v>
      </c>
      <c r="DV152" s="282">
        <f t="shared" ref="DV152" si="2720">IFERROR(DV151/DV150*10000,0)</f>
        <v>0</v>
      </c>
      <c r="DW152" s="282">
        <f t="shared" ref="DW152" si="2721">IFERROR(DW151/DW150*10000,0)</f>
        <v>0</v>
      </c>
      <c r="DX152" s="282">
        <f t="shared" ref="DX152" si="2722">IFERROR(DX151/DX150*10000,0)</f>
        <v>0</v>
      </c>
      <c r="DY152" s="282">
        <f t="shared" ref="DY152" si="2723">IFERROR(DY151/DY150*10000,0)</f>
        <v>0</v>
      </c>
      <c r="DZ152" s="282">
        <f t="shared" ref="DZ152" si="2724">IFERROR(DZ151/DZ150*10000,0)</f>
        <v>0</v>
      </c>
      <c r="EA152" s="282">
        <f t="shared" ref="EA152" si="2725">IFERROR(EA151/EA150*10000,0)</f>
        <v>0</v>
      </c>
      <c r="EB152" s="282">
        <f t="shared" ref="EB152" si="2726">IFERROR(EB151/EB150*10000,0)</f>
        <v>0</v>
      </c>
      <c r="EC152" s="282">
        <f t="shared" ref="EC152" si="2727">IFERROR(EC151/EC150*10000,0)</f>
        <v>0</v>
      </c>
      <c r="ED152" s="284">
        <f t="shared" ref="ED152" si="2728">IFERROR(ED151/ED150*10000,0)</f>
        <v>0</v>
      </c>
    </row>
    <row r="153" spans="2:134" ht="16.05" customHeight="1" x14ac:dyDescent="0.25">
      <c r="B153" s="1043" t="str">
        <f>B152</f>
        <v/>
      </c>
      <c r="C153" s="159" t="str">
        <f t="shared" si="2606"/>
        <v/>
      </c>
      <c r="D153" s="159" t="str">
        <f t="shared" si="2603"/>
        <v/>
      </c>
      <c r="E153" s="159" t="str">
        <f t="shared" si="2603"/>
        <v/>
      </c>
      <c r="F153" s="149" t="s">
        <v>349</v>
      </c>
      <c r="G153" s="171" t="s">
        <v>353</v>
      </c>
      <c r="H153" s="992">
        <f>SUMIFS('B4-1销售回款【输入】'!L$4:L$123,'B4-1销售回款【输入】'!$C$4:$C$123,$C153,'B4-1销售回款【输入】'!$D$4:$D$123,$D153,'B4-1销售回款【输入】'!$E$4:$E$123,$E153,'B4-1销售回款【输入】'!$J$4:$J$123,$F153)</f>
        <v>0</v>
      </c>
      <c r="I153" s="282">
        <f t="shared" si="2604"/>
        <v>0</v>
      </c>
      <c r="J153" s="985">
        <f>SUM(V153:ED153)</f>
        <v>0</v>
      </c>
      <c r="K153" s="460">
        <f ca="1">SUM(OFFSET(V153,,,1,MATCH('B1-基本信息'!$C$12,$V$3:$ED$3,1)))</f>
        <v>0</v>
      </c>
      <c r="L153" s="283">
        <f t="shared" ref="L153:U153" si="2729">SUMIF($V$1:$ED$1,L$3,$V153:$ED153)</f>
        <v>0</v>
      </c>
      <c r="M153" s="282">
        <f t="shared" si="2729"/>
        <v>0</v>
      </c>
      <c r="N153" s="282">
        <f t="shared" si="2729"/>
        <v>0</v>
      </c>
      <c r="O153" s="282">
        <f t="shared" si="2729"/>
        <v>0</v>
      </c>
      <c r="P153" s="282">
        <f t="shared" si="2729"/>
        <v>0</v>
      </c>
      <c r="Q153" s="282">
        <f t="shared" si="2729"/>
        <v>0</v>
      </c>
      <c r="R153" s="282">
        <f t="shared" si="2729"/>
        <v>0</v>
      </c>
      <c r="S153" s="282">
        <f t="shared" si="2729"/>
        <v>0</v>
      </c>
      <c r="T153" s="282">
        <f t="shared" si="2729"/>
        <v>0</v>
      </c>
      <c r="U153" s="284">
        <f t="shared" si="2729"/>
        <v>0</v>
      </c>
      <c r="V153" s="285">
        <f>SUMIFS('B4-1销售回款【输入】'!Y$4:Y$123,'B4-1销售回款【输入】'!$C$4:$C$123,$C153,'B4-1销售回款【输入】'!$D$4:$D$123,$D153,'B4-1销售回款【输入】'!$E$4:$E$123,$E153,'B4-1销售回款【输入】'!$J$4:$J$123,$F153)</f>
        <v>0</v>
      </c>
      <c r="W153" s="282">
        <f>SUMIFS('B4-1销售回款【输入】'!Z$4:Z$123,'B4-1销售回款【输入】'!$C$4:$C$123,$C153,'B4-1销售回款【输入】'!$D$4:$D$123,$D153,'B4-1销售回款【输入】'!$E$4:$E$123,$E153,'B4-1销售回款【输入】'!$J$4:$J$123,$F153)</f>
        <v>0</v>
      </c>
      <c r="X153" s="282">
        <f>SUMIFS('B4-1销售回款【输入】'!AA$4:AA$123,'B4-1销售回款【输入】'!$C$4:$C$123,$C153,'B4-1销售回款【输入】'!$D$4:$D$123,$D153,'B4-1销售回款【输入】'!$E$4:$E$123,$E153,'B4-1销售回款【输入】'!$J$4:$J$123,$F153)</f>
        <v>0</v>
      </c>
      <c r="Y153" s="282">
        <f>SUMIFS('B4-1销售回款【输入】'!AB$4:AB$123,'B4-1销售回款【输入】'!$C$4:$C$123,$C153,'B4-1销售回款【输入】'!$D$4:$D$123,$D153,'B4-1销售回款【输入】'!$E$4:$E$123,$E153,'B4-1销售回款【输入】'!$J$4:$J$123,$F153)</f>
        <v>0</v>
      </c>
      <c r="Z153" s="282">
        <f>SUMIFS('B4-1销售回款【输入】'!AC$4:AC$123,'B4-1销售回款【输入】'!$C$4:$C$123,$C153,'B4-1销售回款【输入】'!$D$4:$D$123,$D153,'B4-1销售回款【输入】'!$E$4:$E$123,$E153,'B4-1销售回款【输入】'!$J$4:$J$123,$F153)</f>
        <v>0</v>
      </c>
      <c r="AA153" s="282">
        <f>SUMIFS('B4-1销售回款【输入】'!AD$4:AD$123,'B4-1销售回款【输入】'!$C$4:$C$123,$C153,'B4-1销售回款【输入】'!$D$4:$D$123,$D153,'B4-1销售回款【输入】'!$E$4:$E$123,$E153,'B4-1销售回款【输入】'!$J$4:$J$123,$F153)</f>
        <v>0</v>
      </c>
      <c r="AB153" s="282">
        <f>SUMIFS('B4-1销售回款【输入】'!AE$4:AE$123,'B4-1销售回款【输入】'!$C$4:$C$123,$C153,'B4-1销售回款【输入】'!$D$4:$D$123,$D153,'B4-1销售回款【输入】'!$E$4:$E$123,$E153,'B4-1销售回款【输入】'!$J$4:$J$123,$F153)</f>
        <v>0</v>
      </c>
      <c r="AC153" s="282">
        <f>SUMIFS('B4-1销售回款【输入】'!AF$4:AF$123,'B4-1销售回款【输入】'!$C$4:$C$123,$C153,'B4-1销售回款【输入】'!$D$4:$D$123,$D153,'B4-1销售回款【输入】'!$E$4:$E$123,$E153,'B4-1销售回款【输入】'!$J$4:$J$123,$F153)</f>
        <v>0</v>
      </c>
      <c r="AD153" s="282">
        <f>SUMIFS('B4-1销售回款【输入】'!AG$4:AG$123,'B4-1销售回款【输入】'!$C$4:$C$123,$C153,'B4-1销售回款【输入】'!$D$4:$D$123,$D153,'B4-1销售回款【输入】'!$E$4:$E$123,$E153,'B4-1销售回款【输入】'!$J$4:$J$123,$F153)</f>
        <v>0</v>
      </c>
      <c r="AE153" s="282">
        <f>SUMIFS('B4-1销售回款【输入】'!AH$4:AH$123,'B4-1销售回款【输入】'!$C$4:$C$123,$C153,'B4-1销售回款【输入】'!$D$4:$D$123,$D153,'B4-1销售回款【输入】'!$E$4:$E$123,$E153,'B4-1销售回款【输入】'!$J$4:$J$123,$F153)</f>
        <v>0</v>
      </c>
      <c r="AF153" s="282">
        <f>SUMIFS('B4-1销售回款【输入】'!AI$4:AI$123,'B4-1销售回款【输入】'!$C$4:$C$123,$C153,'B4-1销售回款【输入】'!$D$4:$D$123,$D153,'B4-1销售回款【输入】'!$E$4:$E$123,$E153,'B4-1销售回款【输入】'!$J$4:$J$123,$F153)</f>
        <v>0</v>
      </c>
      <c r="AG153" s="282">
        <f>SUMIFS('B4-1销售回款【输入】'!AJ$4:AJ$123,'B4-1销售回款【输入】'!$C$4:$C$123,$C153,'B4-1销售回款【输入】'!$D$4:$D$123,$D153,'B4-1销售回款【输入】'!$E$4:$E$123,$E153,'B4-1销售回款【输入】'!$J$4:$J$123,$F153)</f>
        <v>0</v>
      </c>
      <c r="AH153" s="282">
        <f>SUMIFS('B4-1销售回款【输入】'!AK$4:AK$123,'B4-1销售回款【输入】'!$C$4:$C$123,$C153,'B4-1销售回款【输入】'!$D$4:$D$123,$D153,'B4-1销售回款【输入】'!$E$4:$E$123,$E153,'B4-1销售回款【输入】'!$J$4:$J$123,$F153)</f>
        <v>0</v>
      </c>
      <c r="AI153" s="282">
        <f>SUMIFS('B4-1销售回款【输入】'!AL$4:AL$123,'B4-1销售回款【输入】'!$C$4:$C$123,$C153,'B4-1销售回款【输入】'!$D$4:$D$123,$D153,'B4-1销售回款【输入】'!$E$4:$E$123,$E153,'B4-1销售回款【输入】'!$J$4:$J$123,$F153)</f>
        <v>0</v>
      </c>
      <c r="AJ153" s="282">
        <f>SUMIFS('B4-1销售回款【输入】'!AM$4:AM$123,'B4-1销售回款【输入】'!$C$4:$C$123,$C153,'B4-1销售回款【输入】'!$D$4:$D$123,$D153,'B4-1销售回款【输入】'!$E$4:$E$123,$E153,'B4-1销售回款【输入】'!$J$4:$J$123,$F153)</f>
        <v>0</v>
      </c>
      <c r="AK153" s="282">
        <f>SUMIFS('B4-1销售回款【输入】'!AN$4:AN$123,'B4-1销售回款【输入】'!$C$4:$C$123,$C153,'B4-1销售回款【输入】'!$D$4:$D$123,$D153,'B4-1销售回款【输入】'!$E$4:$E$123,$E153,'B4-1销售回款【输入】'!$J$4:$J$123,$F153)</f>
        <v>0</v>
      </c>
      <c r="AL153" s="282">
        <f>SUMIFS('B4-1销售回款【输入】'!AO$4:AO$123,'B4-1销售回款【输入】'!$C$4:$C$123,$C153,'B4-1销售回款【输入】'!$D$4:$D$123,$D153,'B4-1销售回款【输入】'!$E$4:$E$123,$E153,'B4-1销售回款【输入】'!$J$4:$J$123,$F153)</f>
        <v>0</v>
      </c>
      <c r="AM153" s="282">
        <f>SUMIFS('B4-1销售回款【输入】'!AP$4:AP$123,'B4-1销售回款【输入】'!$C$4:$C$123,$C153,'B4-1销售回款【输入】'!$D$4:$D$123,$D153,'B4-1销售回款【输入】'!$E$4:$E$123,$E153,'B4-1销售回款【输入】'!$J$4:$J$123,$F153)</f>
        <v>0</v>
      </c>
      <c r="AN153" s="282">
        <f>SUMIFS('B4-1销售回款【输入】'!AQ$4:AQ$123,'B4-1销售回款【输入】'!$C$4:$C$123,$C153,'B4-1销售回款【输入】'!$D$4:$D$123,$D153,'B4-1销售回款【输入】'!$E$4:$E$123,$E153,'B4-1销售回款【输入】'!$J$4:$J$123,$F153)</f>
        <v>0</v>
      </c>
      <c r="AO153" s="282">
        <f>SUMIFS('B4-1销售回款【输入】'!AR$4:AR$123,'B4-1销售回款【输入】'!$C$4:$C$123,$C153,'B4-1销售回款【输入】'!$D$4:$D$123,$D153,'B4-1销售回款【输入】'!$E$4:$E$123,$E153,'B4-1销售回款【输入】'!$J$4:$J$123,$F153)</f>
        <v>0</v>
      </c>
      <c r="AP153" s="282">
        <f>SUMIFS('B4-1销售回款【输入】'!AS$4:AS$123,'B4-1销售回款【输入】'!$C$4:$C$123,$C153,'B4-1销售回款【输入】'!$D$4:$D$123,$D153,'B4-1销售回款【输入】'!$E$4:$E$123,$E153,'B4-1销售回款【输入】'!$J$4:$J$123,$F153)</f>
        <v>0</v>
      </c>
      <c r="AQ153" s="282">
        <f>SUMIFS('B4-1销售回款【输入】'!AT$4:AT$123,'B4-1销售回款【输入】'!$C$4:$C$123,$C153,'B4-1销售回款【输入】'!$D$4:$D$123,$D153,'B4-1销售回款【输入】'!$E$4:$E$123,$E153,'B4-1销售回款【输入】'!$J$4:$J$123,$F153)</f>
        <v>0</v>
      </c>
      <c r="AR153" s="282">
        <f>SUMIFS('B4-1销售回款【输入】'!AU$4:AU$123,'B4-1销售回款【输入】'!$C$4:$C$123,$C153,'B4-1销售回款【输入】'!$D$4:$D$123,$D153,'B4-1销售回款【输入】'!$E$4:$E$123,$E153,'B4-1销售回款【输入】'!$J$4:$J$123,$F153)</f>
        <v>0</v>
      </c>
      <c r="AS153" s="282">
        <f>SUMIFS('B4-1销售回款【输入】'!AV$4:AV$123,'B4-1销售回款【输入】'!$C$4:$C$123,$C153,'B4-1销售回款【输入】'!$D$4:$D$123,$D153,'B4-1销售回款【输入】'!$E$4:$E$123,$E153,'B4-1销售回款【输入】'!$J$4:$J$123,$F153)</f>
        <v>0</v>
      </c>
      <c r="AT153" s="282">
        <f>SUMIFS('B4-1销售回款【输入】'!AW$4:AW$123,'B4-1销售回款【输入】'!$C$4:$C$123,$C153,'B4-1销售回款【输入】'!$D$4:$D$123,$D153,'B4-1销售回款【输入】'!$E$4:$E$123,$E153,'B4-1销售回款【输入】'!$J$4:$J$123,$F153)</f>
        <v>0</v>
      </c>
      <c r="AU153" s="282">
        <f>SUMIFS('B4-1销售回款【输入】'!AX$4:AX$123,'B4-1销售回款【输入】'!$C$4:$C$123,$C153,'B4-1销售回款【输入】'!$D$4:$D$123,$D153,'B4-1销售回款【输入】'!$E$4:$E$123,$E153,'B4-1销售回款【输入】'!$J$4:$J$123,$F153)</f>
        <v>0</v>
      </c>
      <c r="AV153" s="282">
        <f>SUMIFS('B4-1销售回款【输入】'!AY$4:AY$123,'B4-1销售回款【输入】'!$C$4:$C$123,$C153,'B4-1销售回款【输入】'!$D$4:$D$123,$D153,'B4-1销售回款【输入】'!$E$4:$E$123,$E153,'B4-1销售回款【输入】'!$J$4:$J$123,$F153)</f>
        <v>0</v>
      </c>
      <c r="AW153" s="282">
        <f>SUMIFS('B4-1销售回款【输入】'!AZ$4:AZ$123,'B4-1销售回款【输入】'!$C$4:$C$123,$C153,'B4-1销售回款【输入】'!$D$4:$D$123,$D153,'B4-1销售回款【输入】'!$E$4:$E$123,$E153,'B4-1销售回款【输入】'!$J$4:$J$123,$F153)</f>
        <v>0</v>
      </c>
      <c r="AX153" s="282">
        <f>SUMIFS('B4-1销售回款【输入】'!BA$4:BA$123,'B4-1销售回款【输入】'!$C$4:$C$123,$C153,'B4-1销售回款【输入】'!$D$4:$D$123,$D153,'B4-1销售回款【输入】'!$E$4:$E$123,$E153,'B4-1销售回款【输入】'!$J$4:$J$123,$F153)</f>
        <v>0</v>
      </c>
      <c r="AY153" s="282">
        <f>SUMIFS('B4-1销售回款【输入】'!BB$4:BB$123,'B4-1销售回款【输入】'!$C$4:$C$123,$C153,'B4-1销售回款【输入】'!$D$4:$D$123,$D153,'B4-1销售回款【输入】'!$E$4:$E$123,$E153,'B4-1销售回款【输入】'!$J$4:$J$123,$F153)</f>
        <v>0</v>
      </c>
      <c r="AZ153" s="282">
        <f>SUMIFS('B4-1销售回款【输入】'!BC$4:BC$123,'B4-1销售回款【输入】'!$C$4:$C$123,$C153,'B4-1销售回款【输入】'!$D$4:$D$123,$D153,'B4-1销售回款【输入】'!$E$4:$E$123,$E153,'B4-1销售回款【输入】'!$J$4:$J$123,$F153)</f>
        <v>0</v>
      </c>
      <c r="BA153" s="282">
        <f>SUMIFS('B4-1销售回款【输入】'!BD$4:BD$123,'B4-1销售回款【输入】'!$C$4:$C$123,$C153,'B4-1销售回款【输入】'!$D$4:$D$123,$D153,'B4-1销售回款【输入】'!$E$4:$E$123,$E153,'B4-1销售回款【输入】'!$J$4:$J$123,$F153)</f>
        <v>0</v>
      </c>
      <c r="BB153" s="282">
        <f>SUMIFS('B4-1销售回款【输入】'!BE$4:BE$123,'B4-1销售回款【输入】'!$C$4:$C$123,$C153,'B4-1销售回款【输入】'!$D$4:$D$123,$D153,'B4-1销售回款【输入】'!$E$4:$E$123,$E153,'B4-1销售回款【输入】'!$J$4:$J$123,$F153)</f>
        <v>0</v>
      </c>
      <c r="BC153" s="282">
        <f>SUMIFS('B4-1销售回款【输入】'!BF$4:BF$123,'B4-1销售回款【输入】'!$C$4:$C$123,$C153,'B4-1销售回款【输入】'!$D$4:$D$123,$D153,'B4-1销售回款【输入】'!$E$4:$E$123,$E153,'B4-1销售回款【输入】'!$J$4:$J$123,$F153)</f>
        <v>0</v>
      </c>
      <c r="BD153" s="282">
        <f>SUMIFS('B4-1销售回款【输入】'!BG$4:BG$123,'B4-1销售回款【输入】'!$C$4:$C$123,$C153,'B4-1销售回款【输入】'!$D$4:$D$123,$D153,'B4-1销售回款【输入】'!$E$4:$E$123,$E153,'B4-1销售回款【输入】'!$J$4:$J$123,$F153)</f>
        <v>0</v>
      </c>
      <c r="BE153" s="282">
        <f>SUMIFS('B4-1销售回款【输入】'!BH$4:BH$123,'B4-1销售回款【输入】'!$C$4:$C$123,$C153,'B4-1销售回款【输入】'!$D$4:$D$123,$D153,'B4-1销售回款【输入】'!$E$4:$E$123,$E153,'B4-1销售回款【输入】'!$J$4:$J$123,$F153)</f>
        <v>0</v>
      </c>
      <c r="BF153" s="282">
        <f>SUMIFS('B4-1销售回款【输入】'!BI$4:BI$123,'B4-1销售回款【输入】'!$C$4:$C$123,$C153,'B4-1销售回款【输入】'!$D$4:$D$123,$D153,'B4-1销售回款【输入】'!$E$4:$E$123,$E153,'B4-1销售回款【输入】'!$J$4:$J$123,$F153)</f>
        <v>0</v>
      </c>
      <c r="BG153" s="282">
        <f>SUMIFS('B4-1销售回款【输入】'!BJ$4:BJ$123,'B4-1销售回款【输入】'!$C$4:$C$123,$C153,'B4-1销售回款【输入】'!$D$4:$D$123,$D153,'B4-1销售回款【输入】'!$E$4:$E$123,$E153,'B4-1销售回款【输入】'!$J$4:$J$123,$F153)</f>
        <v>0</v>
      </c>
      <c r="BH153" s="282">
        <f>SUMIFS('B4-1销售回款【输入】'!BK$4:BK$123,'B4-1销售回款【输入】'!$C$4:$C$123,$C153,'B4-1销售回款【输入】'!$D$4:$D$123,$D153,'B4-1销售回款【输入】'!$E$4:$E$123,$E153,'B4-1销售回款【输入】'!$J$4:$J$123,$F153)</f>
        <v>0</v>
      </c>
      <c r="BI153" s="282">
        <f>SUMIFS('B4-1销售回款【输入】'!BL$4:BL$123,'B4-1销售回款【输入】'!$C$4:$C$123,$C153,'B4-1销售回款【输入】'!$D$4:$D$123,$D153,'B4-1销售回款【输入】'!$E$4:$E$123,$E153,'B4-1销售回款【输入】'!$J$4:$J$123,$F153)</f>
        <v>0</v>
      </c>
      <c r="BJ153" s="282">
        <f>SUMIFS('B4-1销售回款【输入】'!BM$4:BM$123,'B4-1销售回款【输入】'!$C$4:$C$123,$C153,'B4-1销售回款【输入】'!$D$4:$D$123,$D153,'B4-1销售回款【输入】'!$E$4:$E$123,$E153,'B4-1销售回款【输入】'!$J$4:$J$123,$F153)</f>
        <v>0</v>
      </c>
      <c r="BK153" s="282">
        <f>SUMIFS('B4-1销售回款【输入】'!BN$4:BN$123,'B4-1销售回款【输入】'!$C$4:$C$123,$C153,'B4-1销售回款【输入】'!$D$4:$D$123,$D153,'B4-1销售回款【输入】'!$E$4:$E$123,$E153,'B4-1销售回款【输入】'!$J$4:$J$123,$F153)</f>
        <v>0</v>
      </c>
      <c r="BL153" s="282">
        <f>SUMIFS('B4-1销售回款【输入】'!BO$4:BO$123,'B4-1销售回款【输入】'!$C$4:$C$123,$C153,'B4-1销售回款【输入】'!$D$4:$D$123,$D153,'B4-1销售回款【输入】'!$E$4:$E$123,$E153,'B4-1销售回款【输入】'!$J$4:$J$123,$F153)</f>
        <v>0</v>
      </c>
      <c r="BM153" s="282">
        <f>SUMIFS('B4-1销售回款【输入】'!BP$4:BP$123,'B4-1销售回款【输入】'!$C$4:$C$123,$C153,'B4-1销售回款【输入】'!$D$4:$D$123,$D153,'B4-1销售回款【输入】'!$E$4:$E$123,$E153,'B4-1销售回款【输入】'!$J$4:$J$123,$F153)</f>
        <v>0</v>
      </c>
      <c r="BN153" s="282">
        <f>SUMIFS('B4-1销售回款【输入】'!BQ$4:BQ$123,'B4-1销售回款【输入】'!$C$4:$C$123,$C153,'B4-1销售回款【输入】'!$D$4:$D$123,$D153,'B4-1销售回款【输入】'!$E$4:$E$123,$E153,'B4-1销售回款【输入】'!$J$4:$J$123,$F153)</f>
        <v>0</v>
      </c>
      <c r="BO153" s="282">
        <f>SUMIFS('B4-1销售回款【输入】'!BR$4:BR$123,'B4-1销售回款【输入】'!$C$4:$C$123,$C153,'B4-1销售回款【输入】'!$D$4:$D$123,$D153,'B4-1销售回款【输入】'!$E$4:$E$123,$E153,'B4-1销售回款【输入】'!$J$4:$J$123,$F153)</f>
        <v>0</v>
      </c>
      <c r="BP153" s="282">
        <f>SUMIFS('B4-1销售回款【输入】'!BS$4:BS$123,'B4-1销售回款【输入】'!$C$4:$C$123,$C153,'B4-1销售回款【输入】'!$D$4:$D$123,$D153,'B4-1销售回款【输入】'!$E$4:$E$123,$E153,'B4-1销售回款【输入】'!$J$4:$J$123,$F153)</f>
        <v>0</v>
      </c>
      <c r="BQ153" s="282">
        <f>SUMIFS('B4-1销售回款【输入】'!BT$4:BT$123,'B4-1销售回款【输入】'!$C$4:$C$123,$C153,'B4-1销售回款【输入】'!$D$4:$D$123,$D153,'B4-1销售回款【输入】'!$E$4:$E$123,$E153,'B4-1销售回款【输入】'!$J$4:$J$123,$F153)</f>
        <v>0</v>
      </c>
      <c r="BR153" s="282">
        <f>SUMIFS('B4-1销售回款【输入】'!BU$4:BU$123,'B4-1销售回款【输入】'!$C$4:$C$123,$C153,'B4-1销售回款【输入】'!$D$4:$D$123,$D153,'B4-1销售回款【输入】'!$E$4:$E$123,$E153,'B4-1销售回款【输入】'!$J$4:$J$123,$F153)</f>
        <v>0</v>
      </c>
      <c r="BS153" s="282">
        <f>SUMIFS('B4-1销售回款【输入】'!BV$4:BV$123,'B4-1销售回款【输入】'!$C$4:$C$123,$C153,'B4-1销售回款【输入】'!$D$4:$D$123,$D153,'B4-1销售回款【输入】'!$E$4:$E$123,$E153,'B4-1销售回款【输入】'!$J$4:$J$123,$F153)</f>
        <v>0</v>
      </c>
      <c r="BT153" s="282">
        <f>SUMIFS('B4-1销售回款【输入】'!BW$4:BW$123,'B4-1销售回款【输入】'!$C$4:$C$123,$C153,'B4-1销售回款【输入】'!$D$4:$D$123,$D153,'B4-1销售回款【输入】'!$E$4:$E$123,$E153,'B4-1销售回款【输入】'!$J$4:$J$123,$F153)</f>
        <v>0</v>
      </c>
      <c r="BU153" s="282">
        <f>SUMIFS('B4-1销售回款【输入】'!BX$4:BX$123,'B4-1销售回款【输入】'!$C$4:$C$123,$C153,'B4-1销售回款【输入】'!$D$4:$D$123,$D153,'B4-1销售回款【输入】'!$E$4:$E$123,$E153,'B4-1销售回款【输入】'!$J$4:$J$123,$F153)</f>
        <v>0</v>
      </c>
      <c r="BV153" s="282">
        <f>SUMIFS('B4-1销售回款【输入】'!BY$4:BY$123,'B4-1销售回款【输入】'!$C$4:$C$123,$C153,'B4-1销售回款【输入】'!$D$4:$D$123,$D153,'B4-1销售回款【输入】'!$E$4:$E$123,$E153,'B4-1销售回款【输入】'!$J$4:$J$123,$F153)</f>
        <v>0</v>
      </c>
      <c r="BW153" s="282">
        <f>SUMIFS('B4-1销售回款【输入】'!BZ$4:BZ$123,'B4-1销售回款【输入】'!$C$4:$C$123,$C153,'B4-1销售回款【输入】'!$D$4:$D$123,$D153,'B4-1销售回款【输入】'!$E$4:$E$123,$E153,'B4-1销售回款【输入】'!$J$4:$J$123,$F153)</f>
        <v>0</v>
      </c>
      <c r="BX153" s="282">
        <f>SUMIFS('B4-1销售回款【输入】'!CA$4:CA$123,'B4-1销售回款【输入】'!$C$4:$C$123,$C153,'B4-1销售回款【输入】'!$D$4:$D$123,$D153,'B4-1销售回款【输入】'!$E$4:$E$123,$E153,'B4-1销售回款【输入】'!$J$4:$J$123,$F153)</f>
        <v>0</v>
      </c>
      <c r="BY153" s="282">
        <f>SUMIFS('B4-1销售回款【输入】'!CB$4:CB$123,'B4-1销售回款【输入】'!$C$4:$C$123,$C153,'B4-1销售回款【输入】'!$D$4:$D$123,$D153,'B4-1销售回款【输入】'!$E$4:$E$123,$E153,'B4-1销售回款【输入】'!$J$4:$J$123,$F153)</f>
        <v>0</v>
      </c>
      <c r="BZ153" s="282">
        <f>SUMIFS('B4-1销售回款【输入】'!CC$4:CC$123,'B4-1销售回款【输入】'!$C$4:$C$123,$C153,'B4-1销售回款【输入】'!$D$4:$D$123,$D153,'B4-1销售回款【输入】'!$E$4:$E$123,$E153,'B4-1销售回款【输入】'!$J$4:$J$123,$F153)</f>
        <v>0</v>
      </c>
      <c r="CA153" s="282">
        <f>SUMIFS('B4-1销售回款【输入】'!CD$4:CD$123,'B4-1销售回款【输入】'!$C$4:$C$123,$C153,'B4-1销售回款【输入】'!$D$4:$D$123,$D153,'B4-1销售回款【输入】'!$E$4:$E$123,$E153,'B4-1销售回款【输入】'!$J$4:$J$123,$F153)</f>
        <v>0</v>
      </c>
      <c r="CB153" s="282">
        <f>SUMIFS('B4-1销售回款【输入】'!CE$4:CE$123,'B4-1销售回款【输入】'!$C$4:$C$123,$C153,'B4-1销售回款【输入】'!$D$4:$D$123,$D153,'B4-1销售回款【输入】'!$E$4:$E$123,$E153,'B4-1销售回款【输入】'!$J$4:$J$123,$F153)</f>
        <v>0</v>
      </c>
      <c r="CC153" s="282">
        <f>SUMIFS('B4-1销售回款【输入】'!CF$4:CF$123,'B4-1销售回款【输入】'!$C$4:$C$123,$C153,'B4-1销售回款【输入】'!$D$4:$D$123,$D153,'B4-1销售回款【输入】'!$E$4:$E$123,$E153,'B4-1销售回款【输入】'!$J$4:$J$123,$F153)</f>
        <v>0</v>
      </c>
      <c r="CD153" s="282">
        <f>SUMIFS('B4-1销售回款【输入】'!CG$4:CG$123,'B4-1销售回款【输入】'!$C$4:$C$123,$C153,'B4-1销售回款【输入】'!$D$4:$D$123,$D153,'B4-1销售回款【输入】'!$E$4:$E$123,$E153,'B4-1销售回款【输入】'!$J$4:$J$123,$F153)</f>
        <v>0</v>
      </c>
      <c r="CE153" s="282">
        <f>SUMIFS('B4-1销售回款【输入】'!CH$4:CH$123,'B4-1销售回款【输入】'!$C$4:$C$123,$C153,'B4-1销售回款【输入】'!$D$4:$D$123,$D153,'B4-1销售回款【输入】'!$E$4:$E$123,$E153,'B4-1销售回款【输入】'!$J$4:$J$123,$F153)</f>
        <v>0</v>
      </c>
      <c r="CF153" s="282">
        <f>SUMIFS('B4-1销售回款【输入】'!CI$4:CI$123,'B4-1销售回款【输入】'!$C$4:$C$123,$C153,'B4-1销售回款【输入】'!$D$4:$D$123,$D153,'B4-1销售回款【输入】'!$E$4:$E$123,$E153,'B4-1销售回款【输入】'!$J$4:$J$123,$F153)</f>
        <v>0</v>
      </c>
      <c r="CG153" s="282">
        <f>SUMIFS('B4-1销售回款【输入】'!CJ$4:CJ$123,'B4-1销售回款【输入】'!$C$4:$C$123,$C153,'B4-1销售回款【输入】'!$D$4:$D$123,$D153,'B4-1销售回款【输入】'!$E$4:$E$123,$E153,'B4-1销售回款【输入】'!$J$4:$J$123,$F153)</f>
        <v>0</v>
      </c>
      <c r="CH153" s="282">
        <f>SUMIFS('B4-1销售回款【输入】'!CK$4:CK$123,'B4-1销售回款【输入】'!$C$4:$C$123,$C153,'B4-1销售回款【输入】'!$D$4:$D$123,$D153,'B4-1销售回款【输入】'!$E$4:$E$123,$E153,'B4-1销售回款【输入】'!$J$4:$J$123,$F153)</f>
        <v>0</v>
      </c>
      <c r="CI153" s="282">
        <f>SUMIFS('B4-1销售回款【输入】'!CL$4:CL$123,'B4-1销售回款【输入】'!$C$4:$C$123,$C153,'B4-1销售回款【输入】'!$D$4:$D$123,$D153,'B4-1销售回款【输入】'!$E$4:$E$123,$E153,'B4-1销售回款【输入】'!$J$4:$J$123,$F153)</f>
        <v>0</v>
      </c>
      <c r="CJ153" s="282">
        <f>SUMIFS('B4-1销售回款【输入】'!CM$4:CM$123,'B4-1销售回款【输入】'!$C$4:$C$123,$C153,'B4-1销售回款【输入】'!$D$4:$D$123,$D153,'B4-1销售回款【输入】'!$E$4:$E$123,$E153,'B4-1销售回款【输入】'!$J$4:$J$123,$F153)</f>
        <v>0</v>
      </c>
      <c r="CK153" s="282">
        <f>SUMIFS('B4-1销售回款【输入】'!CN$4:CN$123,'B4-1销售回款【输入】'!$C$4:$C$123,$C153,'B4-1销售回款【输入】'!$D$4:$D$123,$D153,'B4-1销售回款【输入】'!$E$4:$E$123,$E153,'B4-1销售回款【输入】'!$J$4:$J$123,$F153)</f>
        <v>0</v>
      </c>
      <c r="CL153" s="282">
        <f>SUMIFS('B4-1销售回款【输入】'!CO$4:CO$123,'B4-1销售回款【输入】'!$C$4:$C$123,$C153,'B4-1销售回款【输入】'!$D$4:$D$123,$D153,'B4-1销售回款【输入】'!$E$4:$E$123,$E153,'B4-1销售回款【输入】'!$J$4:$J$123,$F153)</f>
        <v>0</v>
      </c>
      <c r="CM153" s="282">
        <f>SUMIFS('B4-1销售回款【输入】'!CP$4:CP$123,'B4-1销售回款【输入】'!$C$4:$C$123,$C153,'B4-1销售回款【输入】'!$D$4:$D$123,$D153,'B4-1销售回款【输入】'!$E$4:$E$123,$E153,'B4-1销售回款【输入】'!$J$4:$J$123,$F153)</f>
        <v>0</v>
      </c>
      <c r="CN153" s="282">
        <f>SUMIFS('B4-1销售回款【输入】'!CQ$4:CQ$123,'B4-1销售回款【输入】'!$C$4:$C$123,$C153,'B4-1销售回款【输入】'!$D$4:$D$123,$D153,'B4-1销售回款【输入】'!$E$4:$E$123,$E153,'B4-1销售回款【输入】'!$J$4:$J$123,$F153)</f>
        <v>0</v>
      </c>
      <c r="CO153" s="282">
        <f>SUMIFS('B4-1销售回款【输入】'!CR$4:CR$123,'B4-1销售回款【输入】'!$C$4:$C$123,$C153,'B4-1销售回款【输入】'!$D$4:$D$123,$D153,'B4-1销售回款【输入】'!$E$4:$E$123,$E153,'B4-1销售回款【输入】'!$J$4:$J$123,$F153)</f>
        <v>0</v>
      </c>
      <c r="CP153" s="282">
        <f>SUMIFS('B4-1销售回款【输入】'!CS$4:CS$123,'B4-1销售回款【输入】'!$C$4:$C$123,$C153,'B4-1销售回款【输入】'!$D$4:$D$123,$D153,'B4-1销售回款【输入】'!$E$4:$E$123,$E153,'B4-1销售回款【输入】'!$J$4:$J$123,$F153)</f>
        <v>0</v>
      </c>
      <c r="CQ153" s="282">
        <f>SUMIFS('B4-1销售回款【输入】'!CT$4:CT$123,'B4-1销售回款【输入】'!$C$4:$C$123,$C153,'B4-1销售回款【输入】'!$D$4:$D$123,$D153,'B4-1销售回款【输入】'!$E$4:$E$123,$E153,'B4-1销售回款【输入】'!$J$4:$J$123,$F153)</f>
        <v>0</v>
      </c>
      <c r="CR153" s="282">
        <f>SUMIFS('B4-1销售回款【输入】'!CU$4:CU$123,'B4-1销售回款【输入】'!$C$4:$C$123,$C153,'B4-1销售回款【输入】'!$D$4:$D$123,$D153,'B4-1销售回款【输入】'!$E$4:$E$123,$E153,'B4-1销售回款【输入】'!$J$4:$J$123,$F153)</f>
        <v>0</v>
      </c>
      <c r="CS153" s="282">
        <f>SUMIFS('B4-1销售回款【输入】'!CV$4:CV$123,'B4-1销售回款【输入】'!$C$4:$C$123,$C153,'B4-1销售回款【输入】'!$D$4:$D$123,$D153,'B4-1销售回款【输入】'!$E$4:$E$123,$E153,'B4-1销售回款【输入】'!$J$4:$J$123,$F153)</f>
        <v>0</v>
      </c>
      <c r="CT153" s="282">
        <f>SUMIFS('B4-1销售回款【输入】'!CW$4:CW$123,'B4-1销售回款【输入】'!$C$4:$C$123,$C153,'B4-1销售回款【输入】'!$D$4:$D$123,$D153,'B4-1销售回款【输入】'!$E$4:$E$123,$E153,'B4-1销售回款【输入】'!$J$4:$J$123,$F153)</f>
        <v>0</v>
      </c>
      <c r="CU153" s="282">
        <f>SUMIFS('B4-1销售回款【输入】'!CX$4:CX$123,'B4-1销售回款【输入】'!$C$4:$C$123,$C153,'B4-1销售回款【输入】'!$D$4:$D$123,$D153,'B4-1销售回款【输入】'!$E$4:$E$123,$E153,'B4-1销售回款【输入】'!$J$4:$J$123,$F153)</f>
        <v>0</v>
      </c>
      <c r="CV153" s="282">
        <f>SUMIFS('B4-1销售回款【输入】'!CY$4:CY$123,'B4-1销售回款【输入】'!$C$4:$C$123,$C153,'B4-1销售回款【输入】'!$D$4:$D$123,$D153,'B4-1销售回款【输入】'!$E$4:$E$123,$E153,'B4-1销售回款【输入】'!$J$4:$J$123,$F153)</f>
        <v>0</v>
      </c>
      <c r="CW153" s="282">
        <f>SUMIFS('B4-1销售回款【输入】'!CZ$4:CZ$123,'B4-1销售回款【输入】'!$C$4:$C$123,$C153,'B4-1销售回款【输入】'!$D$4:$D$123,$D153,'B4-1销售回款【输入】'!$E$4:$E$123,$E153,'B4-1销售回款【输入】'!$J$4:$J$123,$F153)</f>
        <v>0</v>
      </c>
      <c r="CX153" s="282">
        <f>SUMIFS('B4-1销售回款【输入】'!DA$4:DA$123,'B4-1销售回款【输入】'!$C$4:$C$123,$C153,'B4-1销售回款【输入】'!$D$4:$D$123,$D153,'B4-1销售回款【输入】'!$E$4:$E$123,$E153,'B4-1销售回款【输入】'!$J$4:$J$123,$F153)</f>
        <v>0</v>
      </c>
      <c r="CY153" s="282">
        <f>SUMIFS('B4-1销售回款【输入】'!DB$4:DB$123,'B4-1销售回款【输入】'!$C$4:$C$123,$C153,'B4-1销售回款【输入】'!$D$4:$D$123,$D153,'B4-1销售回款【输入】'!$E$4:$E$123,$E153,'B4-1销售回款【输入】'!$J$4:$J$123,$F153)</f>
        <v>0</v>
      </c>
      <c r="CZ153" s="282">
        <f>SUMIFS('B4-1销售回款【输入】'!DC$4:DC$123,'B4-1销售回款【输入】'!$C$4:$C$123,$C153,'B4-1销售回款【输入】'!$D$4:$D$123,$D153,'B4-1销售回款【输入】'!$E$4:$E$123,$E153,'B4-1销售回款【输入】'!$J$4:$J$123,$F153)</f>
        <v>0</v>
      </c>
      <c r="DA153" s="282">
        <f>SUMIFS('B4-1销售回款【输入】'!DD$4:DD$123,'B4-1销售回款【输入】'!$C$4:$C$123,$C153,'B4-1销售回款【输入】'!$D$4:$D$123,$D153,'B4-1销售回款【输入】'!$E$4:$E$123,$E153,'B4-1销售回款【输入】'!$J$4:$J$123,$F153)</f>
        <v>0</v>
      </c>
      <c r="DB153" s="282">
        <f>SUMIFS('B4-1销售回款【输入】'!DE$4:DE$123,'B4-1销售回款【输入】'!$C$4:$C$123,$C153,'B4-1销售回款【输入】'!$D$4:$D$123,$D153,'B4-1销售回款【输入】'!$E$4:$E$123,$E153,'B4-1销售回款【输入】'!$J$4:$J$123,$F153)</f>
        <v>0</v>
      </c>
      <c r="DC153" s="282">
        <f>SUMIFS('B4-1销售回款【输入】'!DF$4:DF$123,'B4-1销售回款【输入】'!$C$4:$C$123,$C153,'B4-1销售回款【输入】'!$D$4:$D$123,$D153,'B4-1销售回款【输入】'!$E$4:$E$123,$E153,'B4-1销售回款【输入】'!$J$4:$J$123,$F153)</f>
        <v>0</v>
      </c>
      <c r="DD153" s="282">
        <f>SUMIFS('B4-1销售回款【输入】'!DG$4:DG$123,'B4-1销售回款【输入】'!$C$4:$C$123,$C153,'B4-1销售回款【输入】'!$D$4:$D$123,$D153,'B4-1销售回款【输入】'!$E$4:$E$123,$E153,'B4-1销售回款【输入】'!$J$4:$J$123,$F153)</f>
        <v>0</v>
      </c>
      <c r="DE153" s="282">
        <f>SUMIFS('B4-1销售回款【输入】'!DH$4:DH$123,'B4-1销售回款【输入】'!$C$4:$C$123,$C153,'B4-1销售回款【输入】'!$D$4:$D$123,$D153,'B4-1销售回款【输入】'!$E$4:$E$123,$E153,'B4-1销售回款【输入】'!$J$4:$J$123,$F153)</f>
        <v>0</v>
      </c>
      <c r="DF153" s="282">
        <f>SUMIFS('B4-1销售回款【输入】'!DI$4:DI$123,'B4-1销售回款【输入】'!$C$4:$C$123,$C153,'B4-1销售回款【输入】'!$D$4:$D$123,$D153,'B4-1销售回款【输入】'!$E$4:$E$123,$E153,'B4-1销售回款【输入】'!$J$4:$J$123,$F153)</f>
        <v>0</v>
      </c>
      <c r="DG153" s="282">
        <f>SUMIFS('B4-1销售回款【输入】'!DJ$4:DJ$123,'B4-1销售回款【输入】'!$C$4:$C$123,$C153,'B4-1销售回款【输入】'!$D$4:$D$123,$D153,'B4-1销售回款【输入】'!$E$4:$E$123,$E153,'B4-1销售回款【输入】'!$J$4:$J$123,$F153)</f>
        <v>0</v>
      </c>
      <c r="DH153" s="282">
        <f>SUMIFS('B4-1销售回款【输入】'!DK$4:DK$123,'B4-1销售回款【输入】'!$C$4:$C$123,$C153,'B4-1销售回款【输入】'!$D$4:$D$123,$D153,'B4-1销售回款【输入】'!$E$4:$E$123,$E153,'B4-1销售回款【输入】'!$J$4:$J$123,$F153)</f>
        <v>0</v>
      </c>
      <c r="DI153" s="282">
        <f>SUMIFS('B4-1销售回款【输入】'!DL$4:DL$123,'B4-1销售回款【输入】'!$C$4:$C$123,$C153,'B4-1销售回款【输入】'!$D$4:$D$123,$D153,'B4-1销售回款【输入】'!$E$4:$E$123,$E153,'B4-1销售回款【输入】'!$J$4:$J$123,$F153)</f>
        <v>0</v>
      </c>
      <c r="DJ153" s="282">
        <f>SUMIFS('B4-1销售回款【输入】'!DM$4:DM$123,'B4-1销售回款【输入】'!$C$4:$C$123,$C153,'B4-1销售回款【输入】'!$D$4:$D$123,$D153,'B4-1销售回款【输入】'!$E$4:$E$123,$E153,'B4-1销售回款【输入】'!$J$4:$J$123,$F153)</f>
        <v>0</v>
      </c>
      <c r="DK153" s="282">
        <f>SUMIFS('B4-1销售回款【输入】'!DN$4:DN$123,'B4-1销售回款【输入】'!$C$4:$C$123,$C153,'B4-1销售回款【输入】'!$D$4:$D$123,$D153,'B4-1销售回款【输入】'!$E$4:$E$123,$E153,'B4-1销售回款【输入】'!$J$4:$J$123,$F153)</f>
        <v>0</v>
      </c>
      <c r="DL153" s="282">
        <f>SUMIFS('B4-1销售回款【输入】'!DO$4:DO$123,'B4-1销售回款【输入】'!$C$4:$C$123,$C153,'B4-1销售回款【输入】'!$D$4:$D$123,$D153,'B4-1销售回款【输入】'!$E$4:$E$123,$E153,'B4-1销售回款【输入】'!$J$4:$J$123,$F153)</f>
        <v>0</v>
      </c>
      <c r="DM153" s="282">
        <f>SUMIFS('B4-1销售回款【输入】'!DP$4:DP$123,'B4-1销售回款【输入】'!$C$4:$C$123,$C153,'B4-1销售回款【输入】'!$D$4:$D$123,$D153,'B4-1销售回款【输入】'!$E$4:$E$123,$E153,'B4-1销售回款【输入】'!$J$4:$J$123,$F153)</f>
        <v>0</v>
      </c>
      <c r="DN153" s="282">
        <f>SUMIFS('B4-1销售回款【输入】'!DQ$4:DQ$123,'B4-1销售回款【输入】'!$C$4:$C$123,$C153,'B4-1销售回款【输入】'!$D$4:$D$123,$D153,'B4-1销售回款【输入】'!$E$4:$E$123,$E153,'B4-1销售回款【输入】'!$J$4:$J$123,$F153)</f>
        <v>0</v>
      </c>
      <c r="DO153" s="282">
        <f>SUMIFS('B4-1销售回款【输入】'!DR$4:DR$123,'B4-1销售回款【输入】'!$C$4:$C$123,$C153,'B4-1销售回款【输入】'!$D$4:$D$123,$D153,'B4-1销售回款【输入】'!$E$4:$E$123,$E153,'B4-1销售回款【输入】'!$J$4:$J$123,$F153)</f>
        <v>0</v>
      </c>
      <c r="DP153" s="282">
        <f>SUMIFS('B4-1销售回款【输入】'!DS$4:DS$123,'B4-1销售回款【输入】'!$C$4:$C$123,$C153,'B4-1销售回款【输入】'!$D$4:$D$123,$D153,'B4-1销售回款【输入】'!$E$4:$E$123,$E153,'B4-1销售回款【输入】'!$J$4:$J$123,$F153)</f>
        <v>0</v>
      </c>
      <c r="DQ153" s="282">
        <f>SUMIFS('B4-1销售回款【输入】'!DT$4:DT$123,'B4-1销售回款【输入】'!$C$4:$C$123,$C153,'B4-1销售回款【输入】'!$D$4:$D$123,$D153,'B4-1销售回款【输入】'!$E$4:$E$123,$E153,'B4-1销售回款【输入】'!$J$4:$J$123,$F153)</f>
        <v>0</v>
      </c>
      <c r="DR153" s="282">
        <f>SUMIFS('B4-1销售回款【输入】'!DU$4:DU$123,'B4-1销售回款【输入】'!$C$4:$C$123,$C153,'B4-1销售回款【输入】'!$D$4:$D$123,$D153,'B4-1销售回款【输入】'!$E$4:$E$123,$E153,'B4-1销售回款【输入】'!$J$4:$J$123,$F153)</f>
        <v>0</v>
      </c>
      <c r="DS153" s="282">
        <f>SUMIFS('B4-1销售回款【输入】'!DV$4:DV$123,'B4-1销售回款【输入】'!$C$4:$C$123,$C153,'B4-1销售回款【输入】'!$D$4:$D$123,$D153,'B4-1销售回款【输入】'!$E$4:$E$123,$E153,'B4-1销售回款【输入】'!$J$4:$J$123,$F153)</f>
        <v>0</v>
      </c>
      <c r="DT153" s="282">
        <f>SUMIFS('B4-1销售回款【输入】'!DW$4:DW$123,'B4-1销售回款【输入】'!$C$4:$C$123,$C153,'B4-1销售回款【输入】'!$D$4:$D$123,$D153,'B4-1销售回款【输入】'!$E$4:$E$123,$E153,'B4-1销售回款【输入】'!$J$4:$J$123,$F153)</f>
        <v>0</v>
      </c>
      <c r="DU153" s="282">
        <f>SUMIFS('B4-1销售回款【输入】'!DX$4:DX$123,'B4-1销售回款【输入】'!$C$4:$C$123,$C153,'B4-1销售回款【输入】'!$D$4:$D$123,$D153,'B4-1销售回款【输入】'!$E$4:$E$123,$E153,'B4-1销售回款【输入】'!$J$4:$J$123,$F153)</f>
        <v>0</v>
      </c>
      <c r="DV153" s="282">
        <f>SUMIFS('B4-1销售回款【输入】'!DY$4:DY$123,'B4-1销售回款【输入】'!$C$4:$C$123,$C153,'B4-1销售回款【输入】'!$D$4:$D$123,$D153,'B4-1销售回款【输入】'!$E$4:$E$123,$E153,'B4-1销售回款【输入】'!$J$4:$J$123,$F153)</f>
        <v>0</v>
      </c>
      <c r="DW153" s="282">
        <f>SUMIFS('B4-1销售回款【输入】'!DZ$4:DZ$123,'B4-1销售回款【输入】'!$C$4:$C$123,$C153,'B4-1销售回款【输入】'!$D$4:$D$123,$D153,'B4-1销售回款【输入】'!$E$4:$E$123,$E153,'B4-1销售回款【输入】'!$J$4:$J$123,$F153)</f>
        <v>0</v>
      </c>
      <c r="DX153" s="282">
        <f>SUMIFS('B4-1销售回款【输入】'!EA$4:EA$123,'B4-1销售回款【输入】'!$C$4:$C$123,$C153,'B4-1销售回款【输入】'!$D$4:$D$123,$D153,'B4-1销售回款【输入】'!$E$4:$E$123,$E153,'B4-1销售回款【输入】'!$J$4:$J$123,$F153)</f>
        <v>0</v>
      </c>
      <c r="DY153" s="282">
        <f>SUMIFS('B4-1销售回款【输入】'!EB$4:EB$123,'B4-1销售回款【输入】'!$C$4:$C$123,$C153,'B4-1销售回款【输入】'!$D$4:$D$123,$D153,'B4-1销售回款【输入】'!$E$4:$E$123,$E153,'B4-1销售回款【输入】'!$J$4:$J$123,$F153)</f>
        <v>0</v>
      </c>
      <c r="DZ153" s="282">
        <f>SUMIFS('B4-1销售回款【输入】'!EC$4:EC$123,'B4-1销售回款【输入】'!$C$4:$C$123,$C153,'B4-1销售回款【输入】'!$D$4:$D$123,$D153,'B4-1销售回款【输入】'!$E$4:$E$123,$E153,'B4-1销售回款【输入】'!$J$4:$J$123,$F153)</f>
        <v>0</v>
      </c>
      <c r="EA153" s="282">
        <f>SUMIFS('B4-1销售回款【输入】'!ED$4:ED$123,'B4-1销售回款【输入】'!$C$4:$C$123,$C153,'B4-1销售回款【输入】'!$D$4:$D$123,$D153,'B4-1销售回款【输入】'!$E$4:$E$123,$E153,'B4-1销售回款【输入】'!$J$4:$J$123,$F153)</f>
        <v>0</v>
      </c>
      <c r="EB153" s="282">
        <f>SUMIFS('B4-1销售回款【输入】'!EE$4:EE$123,'B4-1销售回款【输入】'!$C$4:$C$123,$C153,'B4-1销售回款【输入】'!$D$4:$D$123,$D153,'B4-1销售回款【输入】'!$E$4:$E$123,$E153,'B4-1销售回款【输入】'!$J$4:$J$123,$F153)</f>
        <v>0</v>
      </c>
      <c r="EC153" s="282">
        <f>SUMIFS('B4-1销售回款【输入】'!EF$4:EF$123,'B4-1销售回款【输入】'!$C$4:$C$123,$C153,'B4-1销售回款【输入】'!$D$4:$D$123,$D153,'B4-1销售回款【输入】'!$E$4:$E$123,$E153,'B4-1销售回款【输入】'!$J$4:$J$123,$F153)</f>
        <v>0</v>
      </c>
      <c r="ED153" s="284">
        <f>SUMIFS('B4-1销售回款【输入】'!EG$4:EG$123,'B4-1销售回款【输入】'!$C$4:$C$123,$C153,'B4-1销售回款【输入】'!$D$4:$D$123,$D153,'B4-1销售回款【输入】'!$E$4:$E$123,$E153,'B4-1销售回款【输入】'!$J$4:$J$123,$F153)</f>
        <v>0</v>
      </c>
    </row>
    <row r="154" spans="2:134" ht="16.05" customHeight="1" x14ac:dyDescent="0.25">
      <c r="B154" s="1043" t="str">
        <f>B153</f>
        <v/>
      </c>
      <c r="C154" s="159" t="str">
        <f t="shared" si="2606"/>
        <v/>
      </c>
      <c r="D154" s="159" t="str">
        <f t="shared" si="2603"/>
        <v/>
      </c>
      <c r="E154" s="159" t="str">
        <f t="shared" si="2603"/>
        <v/>
      </c>
      <c r="F154" s="149" t="s">
        <v>350</v>
      </c>
      <c r="G154" s="171" t="s">
        <v>355</v>
      </c>
      <c r="H154" s="992"/>
      <c r="I154" s="282"/>
      <c r="J154" s="986" t="s">
        <v>391</v>
      </c>
      <c r="K154" s="461"/>
      <c r="L154" s="297">
        <f>IFERROR(SUM($L151:L151)/$J151,0)</f>
        <v>0</v>
      </c>
      <c r="M154" s="291">
        <f>IFERROR(SUM($L151:M151)/$J151,0)</f>
        <v>0</v>
      </c>
      <c r="N154" s="291">
        <f>IFERROR(SUM($L151:N151)/$J151,0)</f>
        <v>0</v>
      </c>
      <c r="O154" s="291">
        <f>IFERROR(SUM($L151:O151)/$J151,0)</f>
        <v>0</v>
      </c>
      <c r="P154" s="291">
        <f>IFERROR(SUM($L151:P151)/$J151,0)</f>
        <v>0</v>
      </c>
      <c r="Q154" s="291">
        <f>IFERROR(SUM($L151:Q151)/$J151,0)</f>
        <v>0</v>
      </c>
      <c r="R154" s="291">
        <f>IFERROR(SUM($L151:R151)/$J151,0)</f>
        <v>0</v>
      </c>
      <c r="S154" s="291">
        <f>IFERROR(SUM($L151:S151)/$J151,0)</f>
        <v>0</v>
      </c>
      <c r="T154" s="291">
        <f>IFERROR(SUM($L151:T151)/$J151,0)</f>
        <v>0</v>
      </c>
      <c r="U154" s="292">
        <f>IFERROR(SUM($L151:U151)/$J151,0)</f>
        <v>0</v>
      </c>
      <c r="V154" s="290">
        <f>IFERROR(SUM($V151:V151)/$J151,0)</f>
        <v>0</v>
      </c>
      <c r="W154" s="291">
        <f>IFERROR(SUM($V151:W151)/$J151,0)</f>
        <v>0</v>
      </c>
      <c r="X154" s="291">
        <f>IFERROR(SUM($V151:X151)/$J151,0)</f>
        <v>0</v>
      </c>
      <c r="Y154" s="291">
        <f>IFERROR(SUM($V151:Y151)/$J151,0)</f>
        <v>0</v>
      </c>
      <c r="Z154" s="291">
        <f>IFERROR(SUM($V151:Z151)/$J151,0)</f>
        <v>0</v>
      </c>
      <c r="AA154" s="291">
        <f>IFERROR(SUM($V151:AA151)/$J151,0)</f>
        <v>0</v>
      </c>
      <c r="AB154" s="291">
        <f>IFERROR(SUM($V151:AB151)/$J151,0)</f>
        <v>0</v>
      </c>
      <c r="AC154" s="291">
        <f>IFERROR(SUM($V151:AC151)/$J151,0)</f>
        <v>0</v>
      </c>
      <c r="AD154" s="291">
        <f>IFERROR(SUM($V151:AD151)/$J151,0)</f>
        <v>0</v>
      </c>
      <c r="AE154" s="291">
        <f>IFERROR(SUM($V151:AE151)/$J151,0)</f>
        <v>0</v>
      </c>
      <c r="AF154" s="291">
        <f>IFERROR(SUM($V151:AF151)/$J151,0)</f>
        <v>0</v>
      </c>
      <c r="AG154" s="291">
        <f>IFERROR(SUM($V151:AG151)/$J151,0)</f>
        <v>0</v>
      </c>
      <c r="AH154" s="291">
        <f>IFERROR(SUM($V151:AH151)/$J151,0)</f>
        <v>0</v>
      </c>
      <c r="AI154" s="291">
        <f>IFERROR(SUM($V151:AI151)/$J151,0)</f>
        <v>0</v>
      </c>
      <c r="AJ154" s="291">
        <f>IFERROR(SUM($V151:AJ151)/$J151,0)</f>
        <v>0</v>
      </c>
      <c r="AK154" s="291">
        <f>IFERROR(SUM($V151:AK151)/$J151,0)</f>
        <v>0</v>
      </c>
      <c r="AL154" s="291">
        <f>IFERROR(SUM($V151:AL151)/$J151,0)</f>
        <v>0</v>
      </c>
      <c r="AM154" s="291">
        <f>IFERROR(SUM($V151:AM151)/$J151,0)</f>
        <v>0</v>
      </c>
      <c r="AN154" s="291">
        <f>IFERROR(SUM($V151:AN151)/$J151,0)</f>
        <v>0</v>
      </c>
      <c r="AO154" s="291">
        <f>IFERROR(SUM($V151:AO151)/$J151,0)</f>
        <v>0</v>
      </c>
      <c r="AP154" s="291">
        <f>IFERROR(SUM($V151:AP151)/$J151,0)</f>
        <v>0</v>
      </c>
      <c r="AQ154" s="291">
        <f>IFERROR(SUM($V151:AQ151)/$J151,0)</f>
        <v>0</v>
      </c>
      <c r="AR154" s="291">
        <f>IFERROR(SUM($V151:AR151)/$J151,0)</f>
        <v>0</v>
      </c>
      <c r="AS154" s="291">
        <f>IFERROR(SUM($V151:AS151)/$J151,0)</f>
        <v>0</v>
      </c>
      <c r="AT154" s="291">
        <f>IFERROR(SUM($V151:AT151)/$J151,0)</f>
        <v>0</v>
      </c>
      <c r="AU154" s="291">
        <f>IFERROR(SUM($V151:AU151)/$J151,0)</f>
        <v>0</v>
      </c>
      <c r="AV154" s="291">
        <f>IFERROR(SUM($V151:AV151)/$J151,0)</f>
        <v>0</v>
      </c>
      <c r="AW154" s="291">
        <f>IFERROR(SUM($V151:AW151)/$J151,0)</f>
        <v>0</v>
      </c>
      <c r="AX154" s="291">
        <f>IFERROR(SUM($V151:AX151)/$J151,0)</f>
        <v>0</v>
      </c>
      <c r="AY154" s="291">
        <f>IFERROR(SUM($V151:AY151)/$J151,0)</f>
        <v>0</v>
      </c>
      <c r="AZ154" s="291">
        <f>IFERROR(SUM($V151:AZ151)/$J151,0)</f>
        <v>0</v>
      </c>
      <c r="BA154" s="291">
        <f>IFERROR(SUM($V151:BA151)/$J151,0)</f>
        <v>0</v>
      </c>
      <c r="BB154" s="291">
        <f>IFERROR(SUM($V151:BB151)/$J151,0)</f>
        <v>0</v>
      </c>
      <c r="BC154" s="291">
        <f>IFERROR(SUM($V151:BC151)/$J151,0)</f>
        <v>0</v>
      </c>
      <c r="BD154" s="291">
        <f>IFERROR(SUM($V151:BD151)/$J151,0)</f>
        <v>0</v>
      </c>
      <c r="BE154" s="291">
        <f>IFERROR(SUM($V151:BE151)/$J151,0)</f>
        <v>0</v>
      </c>
      <c r="BF154" s="291">
        <f>IFERROR(SUM($V151:BF151)/$J151,0)</f>
        <v>0</v>
      </c>
      <c r="BG154" s="291">
        <f>IFERROR(SUM($V151:BG151)/$J151,0)</f>
        <v>0</v>
      </c>
      <c r="BH154" s="291">
        <f>IFERROR(SUM($V151:BH151)/$J151,0)</f>
        <v>0</v>
      </c>
      <c r="BI154" s="291">
        <f>IFERROR(SUM($V151:BI151)/$J151,0)</f>
        <v>0</v>
      </c>
      <c r="BJ154" s="291">
        <f>IFERROR(SUM($V151:BJ151)/$J151,0)</f>
        <v>0</v>
      </c>
      <c r="BK154" s="291">
        <f>IFERROR(SUM($V151:BK151)/$J151,0)</f>
        <v>0</v>
      </c>
      <c r="BL154" s="291">
        <f>IFERROR(SUM($V151:BL151)/$J151,0)</f>
        <v>0</v>
      </c>
      <c r="BM154" s="291">
        <f>IFERROR(SUM($V151:BM151)/$J151,0)</f>
        <v>0</v>
      </c>
      <c r="BN154" s="291">
        <f>IFERROR(SUM($V151:BN151)/$J151,0)</f>
        <v>0</v>
      </c>
      <c r="BO154" s="291">
        <f>IFERROR(SUM($V151:BO151)/$J151,0)</f>
        <v>0</v>
      </c>
      <c r="BP154" s="291">
        <f>IFERROR(SUM($V151:BP151)/$J151,0)</f>
        <v>0</v>
      </c>
      <c r="BQ154" s="291">
        <f>IFERROR(SUM($V151:BQ151)/$J151,0)</f>
        <v>0</v>
      </c>
      <c r="BR154" s="291">
        <f>IFERROR(SUM($V151:BR151)/$J151,0)</f>
        <v>0</v>
      </c>
      <c r="BS154" s="291">
        <f>IFERROR(SUM($V151:BS151)/$J151,0)</f>
        <v>0</v>
      </c>
      <c r="BT154" s="291">
        <f>IFERROR(SUM($V151:BT151)/$J151,0)</f>
        <v>0</v>
      </c>
      <c r="BU154" s="291">
        <f>IFERROR(SUM($V151:BU151)/$J151,0)</f>
        <v>0</v>
      </c>
      <c r="BV154" s="291">
        <f>IFERROR(SUM($V151:BV151)/$J151,0)</f>
        <v>0</v>
      </c>
      <c r="BW154" s="291">
        <f>IFERROR(SUM($V151:BW151)/$J151,0)</f>
        <v>0</v>
      </c>
      <c r="BX154" s="291">
        <f>IFERROR(SUM($V151:BX151)/$J151,0)</f>
        <v>0</v>
      </c>
      <c r="BY154" s="291">
        <f>IFERROR(SUM($V151:BY151)/$J151,0)</f>
        <v>0</v>
      </c>
      <c r="BZ154" s="291">
        <f>IFERROR(SUM($V151:BZ151)/$J151,0)</f>
        <v>0</v>
      </c>
      <c r="CA154" s="291">
        <f>IFERROR(SUM($V151:CA151)/$J151,0)</f>
        <v>0</v>
      </c>
      <c r="CB154" s="291">
        <f>IFERROR(SUM($V151:CB151)/$J151,0)</f>
        <v>0</v>
      </c>
      <c r="CC154" s="291">
        <f>IFERROR(SUM($V151:CC151)/$J151,0)</f>
        <v>0</v>
      </c>
      <c r="CD154" s="291">
        <f>IFERROR(SUM($V151:CD151)/$J151,0)</f>
        <v>0</v>
      </c>
      <c r="CE154" s="291">
        <f>IFERROR(SUM($V151:CE151)/$J151,0)</f>
        <v>0</v>
      </c>
      <c r="CF154" s="291">
        <f>IFERROR(SUM($V151:CF151)/$J151,0)</f>
        <v>0</v>
      </c>
      <c r="CG154" s="291">
        <f>IFERROR(SUM($V151:CG151)/$J151,0)</f>
        <v>0</v>
      </c>
      <c r="CH154" s="291">
        <f>IFERROR(SUM($V151:CH151)/$J151,0)</f>
        <v>0</v>
      </c>
      <c r="CI154" s="291">
        <f>IFERROR(SUM($V151:CI151)/$J151,0)</f>
        <v>0</v>
      </c>
      <c r="CJ154" s="291">
        <f>IFERROR(SUM($V151:CJ151)/$J151,0)</f>
        <v>0</v>
      </c>
      <c r="CK154" s="291">
        <f>IFERROR(SUM($V151:CK151)/$J151,0)</f>
        <v>0</v>
      </c>
      <c r="CL154" s="291">
        <f>IFERROR(SUM($V151:CL151)/$J151,0)</f>
        <v>0</v>
      </c>
      <c r="CM154" s="291">
        <f>IFERROR(SUM($V151:CM151)/$J151,0)</f>
        <v>0</v>
      </c>
      <c r="CN154" s="291">
        <f>IFERROR(SUM($V151:CN151)/$J151,0)</f>
        <v>0</v>
      </c>
      <c r="CO154" s="291">
        <f>IFERROR(SUM($V151:CO151)/$J151,0)</f>
        <v>0</v>
      </c>
      <c r="CP154" s="291">
        <f>IFERROR(SUM($V151:CP151)/$J151,0)</f>
        <v>0</v>
      </c>
      <c r="CQ154" s="291">
        <f>IFERROR(SUM($V151:CQ151)/$J151,0)</f>
        <v>0</v>
      </c>
      <c r="CR154" s="291">
        <f>IFERROR(SUM($V151:CR151)/$J151,0)</f>
        <v>0</v>
      </c>
      <c r="CS154" s="291">
        <f>IFERROR(SUM($V151:CS151)/$J151,0)</f>
        <v>0</v>
      </c>
      <c r="CT154" s="291">
        <f>IFERROR(SUM($V151:CT151)/$J151,0)</f>
        <v>0</v>
      </c>
      <c r="CU154" s="291">
        <f>IFERROR(SUM($V151:CU151)/$J151,0)</f>
        <v>0</v>
      </c>
      <c r="CV154" s="291">
        <f>IFERROR(SUM($V151:CV151)/$J151,0)</f>
        <v>0</v>
      </c>
      <c r="CW154" s="291">
        <f>IFERROR(SUM($V151:CW151)/$J151,0)</f>
        <v>0</v>
      </c>
      <c r="CX154" s="291">
        <f>IFERROR(SUM($V151:CX151)/$J151,0)</f>
        <v>0</v>
      </c>
      <c r="CY154" s="291">
        <f>IFERROR(SUM($V151:CY151)/$J151,0)</f>
        <v>0</v>
      </c>
      <c r="CZ154" s="291">
        <f>IFERROR(SUM($V151:CZ151)/$J151,0)</f>
        <v>0</v>
      </c>
      <c r="DA154" s="291">
        <f>IFERROR(SUM($V151:DA151)/$J151,0)</f>
        <v>0</v>
      </c>
      <c r="DB154" s="291">
        <f>IFERROR(SUM($V151:DB151)/$J151,0)</f>
        <v>0</v>
      </c>
      <c r="DC154" s="291">
        <f>IFERROR(SUM($V151:DC151)/$J151,0)</f>
        <v>0</v>
      </c>
      <c r="DD154" s="291">
        <f>IFERROR(SUM($V151:DD151)/$J151,0)</f>
        <v>0</v>
      </c>
      <c r="DE154" s="291">
        <f>IFERROR(SUM($V151:DE151)/$J151,0)</f>
        <v>0</v>
      </c>
      <c r="DF154" s="291">
        <f>IFERROR(SUM($V151:DF151)/$J151,0)</f>
        <v>0</v>
      </c>
      <c r="DG154" s="291">
        <f>IFERROR(SUM($V151:DG151)/$J151,0)</f>
        <v>0</v>
      </c>
      <c r="DH154" s="291">
        <f>IFERROR(SUM($V151:DH151)/$J151,0)</f>
        <v>0</v>
      </c>
      <c r="DI154" s="291">
        <f>IFERROR(SUM($V151:DI151)/$J151,0)</f>
        <v>0</v>
      </c>
      <c r="DJ154" s="291">
        <f>IFERROR(SUM($V151:DJ151)/$J151,0)</f>
        <v>0</v>
      </c>
      <c r="DK154" s="291">
        <f>IFERROR(SUM($V151:DK151)/$J151,0)</f>
        <v>0</v>
      </c>
      <c r="DL154" s="291">
        <f>IFERROR(SUM($V151:DL151)/$J151,0)</f>
        <v>0</v>
      </c>
      <c r="DM154" s="291">
        <f>IFERROR(SUM($V151:DM151)/$J151,0)</f>
        <v>0</v>
      </c>
      <c r="DN154" s="291">
        <f>IFERROR(SUM($V151:DN151)/$J151,0)</f>
        <v>0</v>
      </c>
      <c r="DO154" s="291">
        <f>IFERROR(SUM($V151:DO151)/$J151,0)</f>
        <v>0</v>
      </c>
      <c r="DP154" s="291">
        <f>IFERROR(SUM($V151:DP151)/$J151,0)</f>
        <v>0</v>
      </c>
      <c r="DQ154" s="291">
        <f>IFERROR(SUM($V151:DQ151)/$J151,0)</f>
        <v>0</v>
      </c>
      <c r="DR154" s="291">
        <f>IFERROR(SUM($V151:DR151)/$J151,0)</f>
        <v>0</v>
      </c>
      <c r="DS154" s="291">
        <f>IFERROR(SUM($V151:DS151)/$J151,0)</f>
        <v>0</v>
      </c>
      <c r="DT154" s="291">
        <f>IFERROR(SUM($V151:DT151)/$J151,0)</f>
        <v>0</v>
      </c>
      <c r="DU154" s="291">
        <f>IFERROR(SUM($V151:DU151)/$J151,0)</f>
        <v>0</v>
      </c>
      <c r="DV154" s="291">
        <f>IFERROR(SUM($V151:DV151)/$J151,0)</f>
        <v>0</v>
      </c>
      <c r="DW154" s="291">
        <f>IFERROR(SUM($V151:DW151)/$J151,0)</f>
        <v>0</v>
      </c>
      <c r="DX154" s="291">
        <f>IFERROR(SUM($V151:DX151)/$J151,0)</f>
        <v>0</v>
      </c>
      <c r="DY154" s="291">
        <f>IFERROR(SUM($V151:DY151)/$J151,0)</f>
        <v>0</v>
      </c>
      <c r="DZ154" s="291">
        <f>IFERROR(SUM($V151:DZ151)/$J151,0)</f>
        <v>0</v>
      </c>
      <c r="EA154" s="291">
        <f>IFERROR(SUM($V151:EA151)/$J151,0)</f>
        <v>0</v>
      </c>
      <c r="EB154" s="291">
        <f>IFERROR(SUM($V151:EB151)/$J151,0)</f>
        <v>0</v>
      </c>
      <c r="EC154" s="291">
        <f>IFERROR(SUM($V151:EC151)/$J151,0)</f>
        <v>0</v>
      </c>
      <c r="ED154" s="292">
        <f>IFERROR(SUM($V151:ED151)/$J151,0)</f>
        <v>0</v>
      </c>
    </row>
    <row r="155" spans="2:134" ht="16.05" customHeight="1" thickBot="1" x14ac:dyDescent="0.3">
      <c r="B155" s="1044" t="str">
        <f>B154</f>
        <v/>
      </c>
      <c r="C155" s="289" t="str">
        <f t="shared" si="2606"/>
        <v/>
      </c>
      <c r="D155" s="289" t="str">
        <f t="shared" si="2603"/>
        <v/>
      </c>
      <c r="E155" s="289" t="str">
        <f t="shared" si="2603"/>
        <v/>
      </c>
      <c r="F155" s="240" t="s">
        <v>351</v>
      </c>
      <c r="G155" s="254" t="s">
        <v>355</v>
      </c>
      <c r="H155" s="993"/>
      <c r="I155" s="286"/>
      <c r="J155" s="989" t="s">
        <v>391</v>
      </c>
      <c r="K155" s="464"/>
      <c r="L155" s="298">
        <f>IFERROR(SUM($L153:L153)/SUM($L151:L151),0)</f>
        <v>0</v>
      </c>
      <c r="M155" s="294">
        <f>IFERROR(SUM($L153:M153)/SUM($L151:M151),0)</f>
        <v>0</v>
      </c>
      <c r="N155" s="294">
        <f>IFERROR(SUM($L153:N153)/SUM($L151:N151),0)</f>
        <v>0</v>
      </c>
      <c r="O155" s="294">
        <f>IFERROR(SUM($L153:O153)/SUM($L151:O151),0)</f>
        <v>0</v>
      </c>
      <c r="P155" s="294">
        <f>IFERROR(SUM($L153:P153)/SUM($L151:P151),0)</f>
        <v>0</v>
      </c>
      <c r="Q155" s="294">
        <f>IFERROR(SUM($L153:Q153)/SUM($L151:Q151),0)</f>
        <v>0</v>
      </c>
      <c r="R155" s="294">
        <f>IFERROR(SUM($L153:R153)/SUM($L151:R151),0)</f>
        <v>0</v>
      </c>
      <c r="S155" s="294">
        <f>IFERROR(SUM($L153:S153)/SUM($L151:S151),0)</f>
        <v>0</v>
      </c>
      <c r="T155" s="294">
        <f>IFERROR(SUM($L153:T153)/SUM($L151:T151),0)</f>
        <v>0</v>
      </c>
      <c r="U155" s="295">
        <f>IFERROR(SUM($L153:U153)/SUM($L151:U151),0)</f>
        <v>0</v>
      </c>
      <c r="V155" s="293">
        <f>IFERROR(SUM($V153:V153)/SUM($V151:V151),0)</f>
        <v>0</v>
      </c>
      <c r="W155" s="294">
        <f>IFERROR(SUM($V153:W153)/SUM($V151:W151),0)</f>
        <v>0</v>
      </c>
      <c r="X155" s="294">
        <f>IFERROR(SUM($V153:X153)/SUM($V151:X151),0)</f>
        <v>0</v>
      </c>
      <c r="Y155" s="294">
        <f>IFERROR(SUM($V153:Y153)/SUM($V151:Y151),0)</f>
        <v>0</v>
      </c>
      <c r="Z155" s="294">
        <f>IFERROR(SUM($V153:Z153)/SUM($V151:Z151),0)</f>
        <v>0</v>
      </c>
      <c r="AA155" s="294">
        <f>IFERROR(SUM($V153:AA153)/SUM($V151:AA151),0)</f>
        <v>0</v>
      </c>
      <c r="AB155" s="294">
        <f>IFERROR(SUM($V153:AB153)/SUM($V151:AB151),0)</f>
        <v>0</v>
      </c>
      <c r="AC155" s="294">
        <f>IFERROR(SUM($V153:AC153)/SUM($V151:AC151),0)</f>
        <v>0</v>
      </c>
      <c r="AD155" s="294">
        <f>IFERROR(SUM($V153:AD153)/SUM($V151:AD151),0)</f>
        <v>0</v>
      </c>
      <c r="AE155" s="294">
        <f>IFERROR(SUM($V153:AE153)/SUM($V151:AE151),0)</f>
        <v>0</v>
      </c>
      <c r="AF155" s="294">
        <f>IFERROR(SUM($V153:AF153)/SUM($V151:AF151),0)</f>
        <v>0</v>
      </c>
      <c r="AG155" s="294">
        <f>IFERROR(SUM($V153:AG153)/SUM($V151:AG151),0)</f>
        <v>0</v>
      </c>
      <c r="AH155" s="294">
        <f>IFERROR(SUM($V153:AH153)/SUM($V151:AH151),0)</f>
        <v>0</v>
      </c>
      <c r="AI155" s="294">
        <f>IFERROR(SUM($V153:AI153)/SUM($V151:AI151),0)</f>
        <v>0</v>
      </c>
      <c r="AJ155" s="294">
        <f>IFERROR(SUM($V153:AJ153)/SUM($V151:AJ151),0)</f>
        <v>0</v>
      </c>
      <c r="AK155" s="294">
        <f>IFERROR(SUM($V153:AK153)/SUM($V151:AK151),0)</f>
        <v>0</v>
      </c>
      <c r="AL155" s="294">
        <f>IFERROR(SUM($V153:AL153)/SUM($V151:AL151),0)</f>
        <v>0</v>
      </c>
      <c r="AM155" s="294">
        <f>IFERROR(SUM($V153:AM153)/SUM($V151:AM151),0)</f>
        <v>0</v>
      </c>
      <c r="AN155" s="294">
        <f>IFERROR(SUM($V153:AN153)/SUM($V151:AN151),0)</f>
        <v>0</v>
      </c>
      <c r="AO155" s="294">
        <f>IFERROR(SUM($V153:AO153)/SUM($V151:AO151),0)</f>
        <v>0</v>
      </c>
      <c r="AP155" s="294">
        <f>IFERROR(SUM($V153:AP153)/SUM($V151:AP151),0)</f>
        <v>0</v>
      </c>
      <c r="AQ155" s="294">
        <f>IFERROR(SUM($V153:AQ153)/SUM($V151:AQ151),0)</f>
        <v>0</v>
      </c>
      <c r="AR155" s="294">
        <f>IFERROR(SUM($V153:AR153)/SUM($V151:AR151),0)</f>
        <v>0</v>
      </c>
      <c r="AS155" s="294">
        <f>IFERROR(SUM($V153:AS153)/SUM($V151:AS151),0)</f>
        <v>0</v>
      </c>
      <c r="AT155" s="294">
        <f>IFERROR(SUM($V153:AT153)/SUM($V151:AT151),0)</f>
        <v>0</v>
      </c>
      <c r="AU155" s="294">
        <f>IFERROR(SUM($V153:AU153)/SUM($V151:AU151),0)</f>
        <v>0</v>
      </c>
      <c r="AV155" s="294">
        <f>IFERROR(SUM($V153:AV153)/SUM($V151:AV151),0)</f>
        <v>0</v>
      </c>
      <c r="AW155" s="294">
        <f>IFERROR(SUM($V153:AW153)/SUM($V151:AW151),0)</f>
        <v>0</v>
      </c>
      <c r="AX155" s="294">
        <f>IFERROR(SUM($V153:AX153)/SUM($V151:AX151),0)</f>
        <v>0</v>
      </c>
      <c r="AY155" s="294">
        <f>IFERROR(SUM($V153:AY153)/SUM($V151:AY151),0)</f>
        <v>0</v>
      </c>
      <c r="AZ155" s="294">
        <f>IFERROR(SUM($V153:AZ153)/SUM($V151:AZ151),0)</f>
        <v>0</v>
      </c>
      <c r="BA155" s="294">
        <f>IFERROR(SUM($V153:BA153)/SUM($V151:BA151),0)</f>
        <v>0</v>
      </c>
      <c r="BB155" s="294">
        <f>IFERROR(SUM($V153:BB153)/SUM($V151:BB151),0)</f>
        <v>0</v>
      </c>
      <c r="BC155" s="294">
        <f>IFERROR(SUM($V153:BC153)/SUM($V151:BC151),0)</f>
        <v>0</v>
      </c>
      <c r="BD155" s="294">
        <f>IFERROR(SUM($V153:BD153)/SUM($V151:BD151),0)</f>
        <v>0</v>
      </c>
      <c r="BE155" s="294">
        <f>IFERROR(SUM($V153:BE153)/SUM($V151:BE151),0)</f>
        <v>0</v>
      </c>
      <c r="BF155" s="294">
        <f>IFERROR(SUM($V153:BF153)/SUM($V151:BF151),0)</f>
        <v>0</v>
      </c>
      <c r="BG155" s="294">
        <f>IFERROR(SUM($V153:BG153)/SUM($V151:BG151),0)</f>
        <v>0</v>
      </c>
      <c r="BH155" s="294">
        <f>IFERROR(SUM($V153:BH153)/SUM($V151:BH151),0)</f>
        <v>0</v>
      </c>
      <c r="BI155" s="294">
        <f>IFERROR(SUM($V153:BI153)/SUM($V151:BI151),0)</f>
        <v>0</v>
      </c>
      <c r="BJ155" s="294">
        <f>IFERROR(SUM($V153:BJ153)/SUM($V151:BJ151),0)</f>
        <v>0</v>
      </c>
      <c r="BK155" s="294">
        <f>IFERROR(SUM($V153:BK153)/SUM($V151:BK151),0)</f>
        <v>0</v>
      </c>
      <c r="BL155" s="294">
        <f>IFERROR(SUM($V153:BL153)/SUM($V151:BL151),0)</f>
        <v>0</v>
      </c>
      <c r="BM155" s="294">
        <f>IFERROR(SUM($V153:BM153)/SUM($V151:BM151),0)</f>
        <v>0</v>
      </c>
      <c r="BN155" s="294">
        <f>IFERROR(SUM($V153:BN153)/SUM($V151:BN151),0)</f>
        <v>0</v>
      </c>
      <c r="BO155" s="294">
        <f>IFERROR(SUM($V153:BO153)/SUM($V151:BO151),0)</f>
        <v>0</v>
      </c>
      <c r="BP155" s="294">
        <f>IFERROR(SUM($V153:BP153)/SUM($V151:BP151),0)</f>
        <v>0</v>
      </c>
      <c r="BQ155" s="294">
        <f>IFERROR(SUM($V153:BQ153)/SUM($V151:BQ151),0)</f>
        <v>0</v>
      </c>
      <c r="BR155" s="294">
        <f>IFERROR(SUM($V153:BR153)/SUM($V151:BR151),0)</f>
        <v>0</v>
      </c>
      <c r="BS155" s="294">
        <f>IFERROR(SUM($V153:BS153)/SUM($V151:BS151),0)</f>
        <v>0</v>
      </c>
      <c r="BT155" s="294">
        <f>IFERROR(SUM($V153:BT153)/SUM($V151:BT151),0)</f>
        <v>0</v>
      </c>
      <c r="BU155" s="294">
        <f>IFERROR(SUM($V153:BU153)/SUM($V151:BU151),0)</f>
        <v>0</v>
      </c>
      <c r="BV155" s="294">
        <f>IFERROR(SUM($V153:BV153)/SUM($V151:BV151),0)</f>
        <v>0</v>
      </c>
      <c r="BW155" s="294">
        <f>IFERROR(SUM($V153:BW153)/SUM($V151:BW151),0)</f>
        <v>0</v>
      </c>
      <c r="BX155" s="294">
        <f>IFERROR(SUM($V153:BX153)/SUM($V151:BX151),0)</f>
        <v>0</v>
      </c>
      <c r="BY155" s="294">
        <f>IFERROR(SUM($V153:BY153)/SUM($V151:BY151),0)</f>
        <v>0</v>
      </c>
      <c r="BZ155" s="294">
        <f>IFERROR(SUM($V153:BZ153)/SUM($V151:BZ151),0)</f>
        <v>0</v>
      </c>
      <c r="CA155" s="294">
        <f>IFERROR(SUM($V153:CA153)/SUM($V151:CA151),0)</f>
        <v>0</v>
      </c>
      <c r="CB155" s="294">
        <f>IFERROR(SUM($V153:CB153)/SUM($V151:CB151),0)</f>
        <v>0</v>
      </c>
      <c r="CC155" s="294">
        <f>IFERROR(SUM($V153:CC153)/SUM($V151:CC151),0)</f>
        <v>0</v>
      </c>
      <c r="CD155" s="294">
        <f>IFERROR(SUM($V153:CD153)/SUM($V151:CD151),0)</f>
        <v>0</v>
      </c>
      <c r="CE155" s="294">
        <f>IFERROR(SUM($V153:CE153)/SUM($V151:CE151),0)</f>
        <v>0</v>
      </c>
      <c r="CF155" s="294">
        <f>IFERROR(SUM($V153:CF153)/SUM($V151:CF151),0)</f>
        <v>0</v>
      </c>
      <c r="CG155" s="294">
        <f>IFERROR(SUM($V153:CG153)/SUM($V151:CG151),0)</f>
        <v>0</v>
      </c>
      <c r="CH155" s="294">
        <f>IFERROR(SUM($V153:CH153)/SUM($V151:CH151),0)</f>
        <v>0</v>
      </c>
      <c r="CI155" s="294">
        <f>IFERROR(SUM($V153:CI153)/SUM($V151:CI151),0)</f>
        <v>0</v>
      </c>
      <c r="CJ155" s="294">
        <f>IFERROR(SUM($V153:CJ153)/SUM($V151:CJ151),0)</f>
        <v>0</v>
      </c>
      <c r="CK155" s="294">
        <f>IFERROR(SUM($V153:CK153)/SUM($V151:CK151),0)</f>
        <v>0</v>
      </c>
      <c r="CL155" s="294">
        <f>IFERROR(SUM($V153:CL153)/SUM($V151:CL151),0)</f>
        <v>0</v>
      </c>
      <c r="CM155" s="294">
        <f>IFERROR(SUM($V153:CM153)/SUM($V151:CM151),0)</f>
        <v>0</v>
      </c>
      <c r="CN155" s="294">
        <f>IFERROR(SUM($V153:CN153)/SUM($V151:CN151),0)</f>
        <v>0</v>
      </c>
      <c r="CO155" s="294">
        <f>IFERROR(SUM($V153:CO153)/SUM($V151:CO151),0)</f>
        <v>0</v>
      </c>
      <c r="CP155" s="294">
        <f>IFERROR(SUM($V153:CP153)/SUM($V151:CP151),0)</f>
        <v>0</v>
      </c>
      <c r="CQ155" s="294">
        <f>IFERROR(SUM($V153:CQ153)/SUM($V151:CQ151),0)</f>
        <v>0</v>
      </c>
      <c r="CR155" s="294">
        <f>IFERROR(SUM($V153:CR153)/SUM($V151:CR151),0)</f>
        <v>0</v>
      </c>
      <c r="CS155" s="294">
        <f>IFERROR(SUM($V153:CS153)/SUM($V151:CS151),0)</f>
        <v>0</v>
      </c>
      <c r="CT155" s="294">
        <f>IFERROR(SUM($V153:CT153)/SUM($V151:CT151),0)</f>
        <v>0</v>
      </c>
      <c r="CU155" s="294">
        <f>IFERROR(SUM($V153:CU153)/SUM($V151:CU151),0)</f>
        <v>0</v>
      </c>
      <c r="CV155" s="294">
        <f>IFERROR(SUM($V153:CV153)/SUM($V151:CV151),0)</f>
        <v>0</v>
      </c>
      <c r="CW155" s="294">
        <f>IFERROR(SUM($V153:CW153)/SUM($V151:CW151),0)</f>
        <v>0</v>
      </c>
      <c r="CX155" s="294">
        <f>IFERROR(SUM($V153:CX153)/SUM($V151:CX151),0)</f>
        <v>0</v>
      </c>
      <c r="CY155" s="294">
        <f>IFERROR(SUM($V153:CY153)/SUM($V151:CY151),0)</f>
        <v>0</v>
      </c>
      <c r="CZ155" s="294">
        <f>IFERROR(SUM($V153:CZ153)/SUM($V151:CZ151),0)</f>
        <v>0</v>
      </c>
      <c r="DA155" s="294">
        <f>IFERROR(SUM($V153:DA153)/SUM($V151:DA151),0)</f>
        <v>0</v>
      </c>
      <c r="DB155" s="294">
        <f>IFERROR(SUM($V153:DB153)/SUM($V151:DB151),0)</f>
        <v>0</v>
      </c>
      <c r="DC155" s="294">
        <f>IFERROR(SUM($V153:DC153)/SUM($V151:DC151),0)</f>
        <v>0</v>
      </c>
      <c r="DD155" s="294">
        <f>IFERROR(SUM($V153:DD153)/SUM($V151:DD151),0)</f>
        <v>0</v>
      </c>
      <c r="DE155" s="294">
        <f>IFERROR(SUM($V153:DE153)/SUM($V151:DE151),0)</f>
        <v>0</v>
      </c>
      <c r="DF155" s="294">
        <f>IFERROR(SUM($V153:DF153)/SUM($V151:DF151),0)</f>
        <v>0</v>
      </c>
      <c r="DG155" s="294">
        <f>IFERROR(SUM($V153:DG153)/SUM($V151:DG151),0)</f>
        <v>0</v>
      </c>
      <c r="DH155" s="294">
        <f>IFERROR(SUM($V153:DH153)/SUM($V151:DH151),0)</f>
        <v>0</v>
      </c>
      <c r="DI155" s="294">
        <f>IFERROR(SUM($V153:DI153)/SUM($V151:DI151),0)</f>
        <v>0</v>
      </c>
      <c r="DJ155" s="294">
        <f>IFERROR(SUM($V153:DJ153)/SUM($V151:DJ151),0)</f>
        <v>0</v>
      </c>
      <c r="DK155" s="294">
        <f>IFERROR(SUM($V153:DK153)/SUM($V151:DK151),0)</f>
        <v>0</v>
      </c>
      <c r="DL155" s="294">
        <f>IFERROR(SUM($V153:DL153)/SUM($V151:DL151),0)</f>
        <v>0</v>
      </c>
      <c r="DM155" s="294">
        <f>IFERROR(SUM($V153:DM153)/SUM($V151:DM151),0)</f>
        <v>0</v>
      </c>
      <c r="DN155" s="294">
        <f>IFERROR(SUM($V153:DN153)/SUM($V151:DN151),0)</f>
        <v>0</v>
      </c>
      <c r="DO155" s="294">
        <f>IFERROR(SUM($V153:DO153)/SUM($V151:DO151),0)</f>
        <v>0</v>
      </c>
      <c r="DP155" s="294">
        <f>IFERROR(SUM($V153:DP153)/SUM($V151:DP151),0)</f>
        <v>0</v>
      </c>
      <c r="DQ155" s="294">
        <f>IFERROR(SUM($V153:DQ153)/SUM($V151:DQ151),0)</f>
        <v>0</v>
      </c>
      <c r="DR155" s="294">
        <f>IFERROR(SUM($V153:DR153)/SUM($V151:DR151),0)</f>
        <v>0</v>
      </c>
      <c r="DS155" s="294">
        <f>IFERROR(SUM($V153:DS153)/SUM($V151:DS151),0)</f>
        <v>0</v>
      </c>
      <c r="DT155" s="294">
        <f>IFERROR(SUM($V153:DT153)/SUM($V151:DT151),0)</f>
        <v>0</v>
      </c>
      <c r="DU155" s="294">
        <f>IFERROR(SUM($V153:DU153)/SUM($V151:DU151),0)</f>
        <v>0</v>
      </c>
      <c r="DV155" s="294">
        <f>IFERROR(SUM($V153:DV153)/SUM($V151:DV151),0)</f>
        <v>0</v>
      </c>
      <c r="DW155" s="294">
        <f>IFERROR(SUM($V153:DW153)/SUM($V151:DW151),0)</f>
        <v>0</v>
      </c>
      <c r="DX155" s="294">
        <f>IFERROR(SUM($V153:DX153)/SUM($V151:DX151),0)</f>
        <v>0</v>
      </c>
      <c r="DY155" s="294">
        <f>IFERROR(SUM($V153:DY153)/SUM($V151:DY151),0)</f>
        <v>0</v>
      </c>
      <c r="DZ155" s="294">
        <f>IFERROR(SUM($V153:DZ153)/SUM($V151:DZ151),0)</f>
        <v>0</v>
      </c>
      <c r="EA155" s="294">
        <f>IFERROR(SUM($V153:EA153)/SUM($V151:EA151),0)</f>
        <v>0</v>
      </c>
      <c r="EB155" s="294">
        <f>IFERROR(SUM($V153:EB153)/SUM($V151:EB151),0)</f>
        <v>0</v>
      </c>
      <c r="EC155" s="294">
        <f>IFERROR(SUM($V153:EC153)/SUM($V151:EC151),0)</f>
        <v>0</v>
      </c>
      <c r="ED155" s="295">
        <f>IFERROR(SUM($V153:ED153)/SUM($V151:ED151),0)</f>
        <v>0</v>
      </c>
    </row>
    <row r="156" spans="2:134" ht="16.05" customHeight="1" x14ac:dyDescent="0.25">
      <c r="B156" s="1042" t="str">
        <f>'B2-规划信息'!AM34</f>
        <v/>
      </c>
      <c r="C156" s="288" t="str">
        <f>IF($B156="","",$B$115)</f>
        <v/>
      </c>
      <c r="D156" s="288" t="str">
        <f>IF($B156="","",VLOOKUP($B156,'B2-规划信息'!$W$28:$Y$47,2,0))</f>
        <v/>
      </c>
      <c r="E156" s="288" t="str">
        <f>IF($B156="","",VLOOKUP($B156,'B2-规划信息'!$W$28:$Y$47,3,0))</f>
        <v/>
      </c>
      <c r="F156" s="239" t="str">
        <f>"签约"&amp;IF(D156="车位","个数","面积")</f>
        <v>签约面积</v>
      </c>
      <c r="G156" s="253" t="s">
        <v>352</v>
      </c>
      <c r="H156" s="991">
        <f>SUMIFS('B4-1销售回款【输入】'!L$4:L$123,'B4-1销售回款【输入】'!$C$4:$C$123,$C156,'B4-1销售回款【输入】'!$D$4:$D$123,$D156,'B4-1销售回款【输入】'!$E$4:$E$123,$E156,'B4-1销售回款【输入】'!$J$4:$J$123,$F156)</f>
        <v>0</v>
      </c>
      <c r="I156" s="278">
        <f>J156-H156</f>
        <v>0</v>
      </c>
      <c r="J156" s="984">
        <f>SUM(V156:ED156)</f>
        <v>0</v>
      </c>
      <c r="K156" s="459">
        <f ca="1">SUM(OFFSET(V156,,,1,MATCH('B1-基本信息'!$C$12,$V$3:$ED$3,1)))</f>
        <v>0</v>
      </c>
      <c r="L156" s="279">
        <f>SUMIF($V$1:$ED$1,L$3,$V156:$ED156)</f>
        <v>0</v>
      </c>
      <c r="M156" s="278">
        <f t="shared" ref="M156:U157" si="2730">SUMIF($V$1:$ED$1,M$3,$V156:$ED156)</f>
        <v>0</v>
      </c>
      <c r="N156" s="278">
        <f t="shared" si="2730"/>
        <v>0</v>
      </c>
      <c r="O156" s="278">
        <f t="shared" si="2730"/>
        <v>0</v>
      </c>
      <c r="P156" s="278">
        <f t="shared" si="2730"/>
        <v>0</v>
      </c>
      <c r="Q156" s="278">
        <f t="shared" si="2730"/>
        <v>0</v>
      </c>
      <c r="R156" s="278">
        <f t="shared" si="2730"/>
        <v>0</v>
      </c>
      <c r="S156" s="278">
        <f t="shared" si="2730"/>
        <v>0</v>
      </c>
      <c r="T156" s="278">
        <f t="shared" si="2730"/>
        <v>0</v>
      </c>
      <c r="U156" s="280">
        <f t="shared" si="2730"/>
        <v>0</v>
      </c>
      <c r="V156" s="281">
        <f>SUMIFS('B4-1销售回款【输入】'!Y$4:Y$123,'B4-1销售回款【输入】'!$C$4:$C$123,$C156,'B4-1销售回款【输入】'!$D$4:$D$123,$D156,'B4-1销售回款【输入】'!$E$4:$E$123,$E156,'B4-1销售回款【输入】'!$J$4:$J$123,$F156)</f>
        <v>0</v>
      </c>
      <c r="W156" s="278">
        <f>SUMIFS('B4-1销售回款【输入】'!Z$4:Z$123,'B4-1销售回款【输入】'!$C$4:$C$123,$C156,'B4-1销售回款【输入】'!$D$4:$D$123,$D156,'B4-1销售回款【输入】'!$E$4:$E$123,$E156,'B4-1销售回款【输入】'!$J$4:$J$123,$F156)</f>
        <v>0</v>
      </c>
      <c r="X156" s="278">
        <f>SUMIFS('B4-1销售回款【输入】'!AA$4:AA$123,'B4-1销售回款【输入】'!$C$4:$C$123,$C156,'B4-1销售回款【输入】'!$D$4:$D$123,$D156,'B4-1销售回款【输入】'!$E$4:$E$123,$E156,'B4-1销售回款【输入】'!$J$4:$J$123,$F156)</f>
        <v>0</v>
      </c>
      <c r="Y156" s="278">
        <f>SUMIFS('B4-1销售回款【输入】'!AB$4:AB$123,'B4-1销售回款【输入】'!$C$4:$C$123,$C156,'B4-1销售回款【输入】'!$D$4:$D$123,$D156,'B4-1销售回款【输入】'!$E$4:$E$123,$E156,'B4-1销售回款【输入】'!$J$4:$J$123,$F156)</f>
        <v>0</v>
      </c>
      <c r="Z156" s="278">
        <f>SUMIFS('B4-1销售回款【输入】'!AC$4:AC$123,'B4-1销售回款【输入】'!$C$4:$C$123,$C156,'B4-1销售回款【输入】'!$D$4:$D$123,$D156,'B4-1销售回款【输入】'!$E$4:$E$123,$E156,'B4-1销售回款【输入】'!$J$4:$J$123,$F156)</f>
        <v>0</v>
      </c>
      <c r="AA156" s="278">
        <f>SUMIFS('B4-1销售回款【输入】'!AD$4:AD$123,'B4-1销售回款【输入】'!$C$4:$C$123,$C156,'B4-1销售回款【输入】'!$D$4:$D$123,$D156,'B4-1销售回款【输入】'!$E$4:$E$123,$E156,'B4-1销售回款【输入】'!$J$4:$J$123,$F156)</f>
        <v>0</v>
      </c>
      <c r="AB156" s="278">
        <f>SUMIFS('B4-1销售回款【输入】'!AE$4:AE$123,'B4-1销售回款【输入】'!$C$4:$C$123,$C156,'B4-1销售回款【输入】'!$D$4:$D$123,$D156,'B4-1销售回款【输入】'!$E$4:$E$123,$E156,'B4-1销售回款【输入】'!$J$4:$J$123,$F156)</f>
        <v>0</v>
      </c>
      <c r="AC156" s="278">
        <f>SUMIFS('B4-1销售回款【输入】'!AF$4:AF$123,'B4-1销售回款【输入】'!$C$4:$C$123,$C156,'B4-1销售回款【输入】'!$D$4:$D$123,$D156,'B4-1销售回款【输入】'!$E$4:$E$123,$E156,'B4-1销售回款【输入】'!$J$4:$J$123,$F156)</f>
        <v>0</v>
      </c>
      <c r="AD156" s="278">
        <f>SUMIFS('B4-1销售回款【输入】'!AG$4:AG$123,'B4-1销售回款【输入】'!$C$4:$C$123,$C156,'B4-1销售回款【输入】'!$D$4:$D$123,$D156,'B4-1销售回款【输入】'!$E$4:$E$123,$E156,'B4-1销售回款【输入】'!$J$4:$J$123,$F156)</f>
        <v>0</v>
      </c>
      <c r="AE156" s="278">
        <f>SUMIFS('B4-1销售回款【输入】'!AH$4:AH$123,'B4-1销售回款【输入】'!$C$4:$C$123,$C156,'B4-1销售回款【输入】'!$D$4:$D$123,$D156,'B4-1销售回款【输入】'!$E$4:$E$123,$E156,'B4-1销售回款【输入】'!$J$4:$J$123,$F156)</f>
        <v>0</v>
      </c>
      <c r="AF156" s="278">
        <f>SUMIFS('B4-1销售回款【输入】'!AI$4:AI$123,'B4-1销售回款【输入】'!$C$4:$C$123,$C156,'B4-1销售回款【输入】'!$D$4:$D$123,$D156,'B4-1销售回款【输入】'!$E$4:$E$123,$E156,'B4-1销售回款【输入】'!$J$4:$J$123,$F156)</f>
        <v>0</v>
      </c>
      <c r="AG156" s="278">
        <f>SUMIFS('B4-1销售回款【输入】'!AJ$4:AJ$123,'B4-1销售回款【输入】'!$C$4:$C$123,$C156,'B4-1销售回款【输入】'!$D$4:$D$123,$D156,'B4-1销售回款【输入】'!$E$4:$E$123,$E156,'B4-1销售回款【输入】'!$J$4:$J$123,$F156)</f>
        <v>0</v>
      </c>
      <c r="AH156" s="278">
        <f>SUMIFS('B4-1销售回款【输入】'!AK$4:AK$123,'B4-1销售回款【输入】'!$C$4:$C$123,$C156,'B4-1销售回款【输入】'!$D$4:$D$123,$D156,'B4-1销售回款【输入】'!$E$4:$E$123,$E156,'B4-1销售回款【输入】'!$J$4:$J$123,$F156)</f>
        <v>0</v>
      </c>
      <c r="AI156" s="278">
        <f>SUMIFS('B4-1销售回款【输入】'!AL$4:AL$123,'B4-1销售回款【输入】'!$C$4:$C$123,$C156,'B4-1销售回款【输入】'!$D$4:$D$123,$D156,'B4-1销售回款【输入】'!$E$4:$E$123,$E156,'B4-1销售回款【输入】'!$J$4:$J$123,$F156)</f>
        <v>0</v>
      </c>
      <c r="AJ156" s="278">
        <f>SUMIFS('B4-1销售回款【输入】'!AM$4:AM$123,'B4-1销售回款【输入】'!$C$4:$C$123,$C156,'B4-1销售回款【输入】'!$D$4:$D$123,$D156,'B4-1销售回款【输入】'!$E$4:$E$123,$E156,'B4-1销售回款【输入】'!$J$4:$J$123,$F156)</f>
        <v>0</v>
      </c>
      <c r="AK156" s="278">
        <f>SUMIFS('B4-1销售回款【输入】'!AN$4:AN$123,'B4-1销售回款【输入】'!$C$4:$C$123,$C156,'B4-1销售回款【输入】'!$D$4:$D$123,$D156,'B4-1销售回款【输入】'!$E$4:$E$123,$E156,'B4-1销售回款【输入】'!$J$4:$J$123,$F156)</f>
        <v>0</v>
      </c>
      <c r="AL156" s="278">
        <f>SUMIFS('B4-1销售回款【输入】'!AO$4:AO$123,'B4-1销售回款【输入】'!$C$4:$C$123,$C156,'B4-1销售回款【输入】'!$D$4:$D$123,$D156,'B4-1销售回款【输入】'!$E$4:$E$123,$E156,'B4-1销售回款【输入】'!$J$4:$J$123,$F156)</f>
        <v>0</v>
      </c>
      <c r="AM156" s="278">
        <f>SUMIFS('B4-1销售回款【输入】'!AP$4:AP$123,'B4-1销售回款【输入】'!$C$4:$C$123,$C156,'B4-1销售回款【输入】'!$D$4:$D$123,$D156,'B4-1销售回款【输入】'!$E$4:$E$123,$E156,'B4-1销售回款【输入】'!$J$4:$J$123,$F156)</f>
        <v>0</v>
      </c>
      <c r="AN156" s="278">
        <f>SUMIFS('B4-1销售回款【输入】'!AQ$4:AQ$123,'B4-1销售回款【输入】'!$C$4:$C$123,$C156,'B4-1销售回款【输入】'!$D$4:$D$123,$D156,'B4-1销售回款【输入】'!$E$4:$E$123,$E156,'B4-1销售回款【输入】'!$J$4:$J$123,$F156)</f>
        <v>0</v>
      </c>
      <c r="AO156" s="278">
        <f>SUMIFS('B4-1销售回款【输入】'!AR$4:AR$123,'B4-1销售回款【输入】'!$C$4:$C$123,$C156,'B4-1销售回款【输入】'!$D$4:$D$123,$D156,'B4-1销售回款【输入】'!$E$4:$E$123,$E156,'B4-1销售回款【输入】'!$J$4:$J$123,$F156)</f>
        <v>0</v>
      </c>
      <c r="AP156" s="278">
        <f>SUMIFS('B4-1销售回款【输入】'!AS$4:AS$123,'B4-1销售回款【输入】'!$C$4:$C$123,$C156,'B4-1销售回款【输入】'!$D$4:$D$123,$D156,'B4-1销售回款【输入】'!$E$4:$E$123,$E156,'B4-1销售回款【输入】'!$J$4:$J$123,$F156)</f>
        <v>0</v>
      </c>
      <c r="AQ156" s="278">
        <f>SUMIFS('B4-1销售回款【输入】'!AT$4:AT$123,'B4-1销售回款【输入】'!$C$4:$C$123,$C156,'B4-1销售回款【输入】'!$D$4:$D$123,$D156,'B4-1销售回款【输入】'!$E$4:$E$123,$E156,'B4-1销售回款【输入】'!$J$4:$J$123,$F156)</f>
        <v>0</v>
      </c>
      <c r="AR156" s="278">
        <f>SUMIFS('B4-1销售回款【输入】'!AU$4:AU$123,'B4-1销售回款【输入】'!$C$4:$C$123,$C156,'B4-1销售回款【输入】'!$D$4:$D$123,$D156,'B4-1销售回款【输入】'!$E$4:$E$123,$E156,'B4-1销售回款【输入】'!$J$4:$J$123,$F156)</f>
        <v>0</v>
      </c>
      <c r="AS156" s="278">
        <f>SUMIFS('B4-1销售回款【输入】'!AV$4:AV$123,'B4-1销售回款【输入】'!$C$4:$C$123,$C156,'B4-1销售回款【输入】'!$D$4:$D$123,$D156,'B4-1销售回款【输入】'!$E$4:$E$123,$E156,'B4-1销售回款【输入】'!$J$4:$J$123,$F156)</f>
        <v>0</v>
      </c>
      <c r="AT156" s="278">
        <f>SUMIFS('B4-1销售回款【输入】'!AW$4:AW$123,'B4-1销售回款【输入】'!$C$4:$C$123,$C156,'B4-1销售回款【输入】'!$D$4:$D$123,$D156,'B4-1销售回款【输入】'!$E$4:$E$123,$E156,'B4-1销售回款【输入】'!$J$4:$J$123,$F156)</f>
        <v>0</v>
      </c>
      <c r="AU156" s="278">
        <f>SUMIFS('B4-1销售回款【输入】'!AX$4:AX$123,'B4-1销售回款【输入】'!$C$4:$C$123,$C156,'B4-1销售回款【输入】'!$D$4:$D$123,$D156,'B4-1销售回款【输入】'!$E$4:$E$123,$E156,'B4-1销售回款【输入】'!$J$4:$J$123,$F156)</f>
        <v>0</v>
      </c>
      <c r="AV156" s="278">
        <f>SUMIFS('B4-1销售回款【输入】'!AY$4:AY$123,'B4-1销售回款【输入】'!$C$4:$C$123,$C156,'B4-1销售回款【输入】'!$D$4:$D$123,$D156,'B4-1销售回款【输入】'!$E$4:$E$123,$E156,'B4-1销售回款【输入】'!$J$4:$J$123,$F156)</f>
        <v>0</v>
      </c>
      <c r="AW156" s="278">
        <f>SUMIFS('B4-1销售回款【输入】'!AZ$4:AZ$123,'B4-1销售回款【输入】'!$C$4:$C$123,$C156,'B4-1销售回款【输入】'!$D$4:$D$123,$D156,'B4-1销售回款【输入】'!$E$4:$E$123,$E156,'B4-1销售回款【输入】'!$J$4:$J$123,$F156)</f>
        <v>0</v>
      </c>
      <c r="AX156" s="278">
        <f>SUMIFS('B4-1销售回款【输入】'!BA$4:BA$123,'B4-1销售回款【输入】'!$C$4:$C$123,$C156,'B4-1销售回款【输入】'!$D$4:$D$123,$D156,'B4-1销售回款【输入】'!$E$4:$E$123,$E156,'B4-1销售回款【输入】'!$J$4:$J$123,$F156)</f>
        <v>0</v>
      </c>
      <c r="AY156" s="278">
        <f>SUMIFS('B4-1销售回款【输入】'!BB$4:BB$123,'B4-1销售回款【输入】'!$C$4:$C$123,$C156,'B4-1销售回款【输入】'!$D$4:$D$123,$D156,'B4-1销售回款【输入】'!$E$4:$E$123,$E156,'B4-1销售回款【输入】'!$J$4:$J$123,$F156)</f>
        <v>0</v>
      </c>
      <c r="AZ156" s="278">
        <f>SUMIFS('B4-1销售回款【输入】'!BC$4:BC$123,'B4-1销售回款【输入】'!$C$4:$C$123,$C156,'B4-1销售回款【输入】'!$D$4:$D$123,$D156,'B4-1销售回款【输入】'!$E$4:$E$123,$E156,'B4-1销售回款【输入】'!$J$4:$J$123,$F156)</f>
        <v>0</v>
      </c>
      <c r="BA156" s="278">
        <f>SUMIFS('B4-1销售回款【输入】'!BD$4:BD$123,'B4-1销售回款【输入】'!$C$4:$C$123,$C156,'B4-1销售回款【输入】'!$D$4:$D$123,$D156,'B4-1销售回款【输入】'!$E$4:$E$123,$E156,'B4-1销售回款【输入】'!$J$4:$J$123,$F156)</f>
        <v>0</v>
      </c>
      <c r="BB156" s="278">
        <f>SUMIFS('B4-1销售回款【输入】'!BE$4:BE$123,'B4-1销售回款【输入】'!$C$4:$C$123,$C156,'B4-1销售回款【输入】'!$D$4:$D$123,$D156,'B4-1销售回款【输入】'!$E$4:$E$123,$E156,'B4-1销售回款【输入】'!$J$4:$J$123,$F156)</f>
        <v>0</v>
      </c>
      <c r="BC156" s="278">
        <f>SUMIFS('B4-1销售回款【输入】'!BF$4:BF$123,'B4-1销售回款【输入】'!$C$4:$C$123,$C156,'B4-1销售回款【输入】'!$D$4:$D$123,$D156,'B4-1销售回款【输入】'!$E$4:$E$123,$E156,'B4-1销售回款【输入】'!$J$4:$J$123,$F156)</f>
        <v>0</v>
      </c>
      <c r="BD156" s="278">
        <f>SUMIFS('B4-1销售回款【输入】'!BG$4:BG$123,'B4-1销售回款【输入】'!$C$4:$C$123,$C156,'B4-1销售回款【输入】'!$D$4:$D$123,$D156,'B4-1销售回款【输入】'!$E$4:$E$123,$E156,'B4-1销售回款【输入】'!$J$4:$J$123,$F156)</f>
        <v>0</v>
      </c>
      <c r="BE156" s="278">
        <f>SUMIFS('B4-1销售回款【输入】'!BH$4:BH$123,'B4-1销售回款【输入】'!$C$4:$C$123,$C156,'B4-1销售回款【输入】'!$D$4:$D$123,$D156,'B4-1销售回款【输入】'!$E$4:$E$123,$E156,'B4-1销售回款【输入】'!$J$4:$J$123,$F156)</f>
        <v>0</v>
      </c>
      <c r="BF156" s="278">
        <f>SUMIFS('B4-1销售回款【输入】'!BI$4:BI$123,'B4-1销售回款【输入】'!$C$4:$C$123,$C156,'B4-1销售回款【输入】'!$D$4:$D$123,$D156,'B4-1销售回款【输入】'!$E$4:$E$123,$E156,'B4-1销售回款【输入】'!$J$4:$J$123,$F156)</f>
        <v>0</v>
      </c>
      <c r="BG156" s="278">
        <f>SUMIFS('B4-1销售回款【输入】'!BJ$4:BJ$123,'B4-1销售回款【输入】'!$C$4:$C$123,$C156,'B4-1销售回款【输入】'!$D$4:$D$123,$D156,'B4-1销售回款【输入】'!$E$4:$E$123,$E156,'B4-1销售回款【输入】'!$J$4:$J$123,$F156)</f>
        <v>0</v>
      </c>
      <c r="BH156" s="278">
        <f>SUMIFS('B4-1销售回款【输入】'!BK$4:BK$123,'B4-1销售回款【输入】'!$C$4:$C$123,$C156,'B4-1销售回款【输入】'!$D$4:$D$123,$D156,'B4-1销售回款【输入】'!$E$4:$E$123,$E156,'B4-1销售回款【输入】'!$J$4:$J$123,$F156)</f>
        <v>0</v>
      </c>
      <c r="BI156" s="278">
        <f>SUMIFS('B4-1销售回款【输入】'!BL$4:BL$123,'B4-1销售回款【输入】'!$C$4:$C$123,$C156,'B4-1销售回款【输入】'!$D$4:$D$123,$D156,'B4-1销售回款【输入】'!$E$4:$E$123,$E156,'B4-1销售回款【输入】'!$J$4:$J$123,$F156)</f>
        <v>0</v>
      </c>
      <c r="BJ156" s="278">
        <f>SUMIFS('B4-1销售回款【输入】'!BM$4:BM$123,'B4-1销售回款【输入】'!$C$4:$C$123,$C156,'B4-1销售回款【输入】'!$D$4:$D$123,$D156,'B4-1销售回款【输入】'!$E$4:$E$123,$E156,'B4-1销售回款【输入】'!$J$4:$J$123,$F156)</f>
        <v>0</v>
      </c>
      <c r="BK156" s="278">
        <f>SUMIFS('B4-1销售回款【输入】'!BN$4:BN$123,'B4-1销售回款【输入】'!$C$4:$C$123,$C156,'B4-1销售回款【输入】'!$D$4:$D$123,$D156,'B4-1销售回款【输入】'!$E$4:$E$123,$E156,'B4-1销售回款【输入】'!$J$4:$J$123,$F156)</f>
        <v>0</v>
      </c>
      <c r="BL156" s="278">
        <f>SUMIFS('B4-1销售回款【输入】'!BO$4:BO$123,'B4-1销售回款【输入】'!$C$4:$C$123,$C156,'B4-1销售回款【输入】'!$D$4:$D$123,$D156,'B4-1销售回款【输入】'!$E$4:$E$123,$E156,'B4-1销售回款【输入】'!$J$4:$J$123,$F156)</f>
        <v>0</v>
      </c>
      <c r="BM156" s="278">
        <f>SUMIFS('B4-1销售回款【输入】'!BP$4:BP$123,'B4-1销售回款【输入】'!$C$4:$C$123,$C156,'B4-1销售回款【输入】'!$D$4:$D$123,$D156,'B4-1销售回款【输入】'!$E$4:$E$123,$E156,'B4-1销售回款【输入】'!$J$4:$J$123,$F156)</f>
        <v>0</v>
      </c>
      <c r="BN156" s="278">
        <f>SUMIFS('B4-1销售回款【输入】'!BQ$4:BQ$123,'B4-1销售回款【输入】'!$C$4:$C$123,$C156,'B4-1销售回款【输入】'!$D$4:$D$123,$D156,'B4-1销售回款【输入】'!$E$4:$E$123,$E156,'B4-1销售回款【输入】'!$J$4:$J$123,$F156)</f>
        <v>0</v>
      </c>
      <c r="BO156" s="278">
        <f>SUMIFS('B4-1销售回款【输入】'!BR$4:BR$123,'B4-1销售回款【输入】'!$C$4:$C$123,$C156,'B4-1销售回款【输入】'!$D$4:$D$123,$D156,'B4-1销售回款【输入】'!$E$4:$E$123,$E156,'B4-1销售回款【输入】'!$J$4:$J$123,$F156)</f>
        <v>0</v>
      </c>
      <c r="BP156" s="278">
        <f>SUMIFS('B4-1销售回款【输入】'!BS$4:BS$123,'B4-1销售回款【输入】'!$C$4:$C$123,$C156,'B4-1销售回款【输入】'!$D$4:$D$123,$D156,'B4-1销售回款【输入】'!$E$4:$E$123,$E156,'B4-1销售回款【输入】'!$J$4:$J$123,$F156)</f>
        <v>0</v>
      </c>
      <c r="BQ156" s="278">
        <f>SUMIFS('B4-1销售回款【输入】'!BT$4:BT$123,'B4-1销售回款【输入】'!$C$4:$C$123,$C156,'B4-1销售回款【输入】'!$D$4:$D$123,$D156,'B4-1销售回款【输入】'!$E$4:$E$123,$E156,'B4-1销售回款【输入】'!$J$4:$J$123,$F156)</f>
        <v>0</v>
      </c>
      <c r="BR156" s="278">
        <f>SUMIFS('B4-1销售回款【输入】'!BU$4:BU$123,'B4-1销售回款【输入】'!$C$4:$C$123,$C156,'B4-1销售回款【输入】'!$D$4:$D$123,$D156,'B4-1销售回款【输入】'!$E$4:$E$123,$E156,'B4-1销售回款【输入】'!$J$4:$J$123,$F156)</f>
        <v>0</v>
      </c>
      <c r="BS156" s="278">
        <f>SUMIFS('B4-1销售回款【输入】'!BV$4:BV$123,'B4-1销售回款【输入】'!$C$4:$C$123,$C156,'B4-1销售回款【输入】'!$D$4:$D$123,$D156,'B4-1销售回款【输入】'!$E$4:$E$123,$E156,'B4-1销售回款【输入】'!$J$4:$J$123,$F156)</f>
        <v>0</v>
      </c>
      <c r="BT156" s="278">
        <f>SUMIFS('B4-1销售回款【输入】'!BW$4:BW$123,'B4-1销售回款【输入】'!$C$4:$C$123,$C156,'B4-1销售回款【输入】'!$D$4:$D$123,$D156,'B4-1销售回款【输入】'!$E$4:$E$123,$E156,'B4-1销售回款【输入】'!$J$4:$J$123,$F156)</f>
        <v>0</v>
      </c>
      <c r="BU156" s="278">
        <f>SUMIFS('B4-1销售回款【输入】'!BX$4:BX$123,'B4-1销售回款【输入】'!$C$4:$C$123,$C156,'B4-1销售回款【输入】'!$D$4:$D$123,$D156,'B4-1销售回款【输入】'!$E$4:$E$123,$E156,'B4-1销售回款【输入】'!$J$4:$J$123,$F156)</f>
        <v>0</v>
      </c>
      <c r="BV156" s="278">
        <f>SUMIFS('B4-1销售回款【输入】'!BY$4:BY$123,'B4-1销售回款【输入】'!$C$4:$C$123,$C156,'B4-1销售回款【输入】'!$D$4:$D$123,$D156,'B4-1销售回款【输入】'!$E$4:$E$123,$E156,'B4-1销售回款【输入】'!$J$4:$J$123,$F156)</f>
        <v>0</v>
      </c>
      <c r="BW156" s="278">
        <f>SUMIFS('B4-1销售回款【输入】'!BZ$4:BZ$123,'B4-1销售回款【输入】'!$C$4:$C$123,$C156,'B4-1销售回款【输入】'!$D$4:$D$123,$D156,'B4-1销售回款【输入】'!$E$4:$E$123,$E156,'B4-1销售回款【输入】'!$J$4:$J$123,$F156)</f>
        <v>0</v>
      </c>
      <c r="BX156" s="278">
        <f>SUMIFS('B4-1销售回款【输入】'!CA$4:CA$123,'B4-1销售回款【输入】'!$C$4:$C$123,$C156,'B4-1销售回款【输入】'!$D$4:$D$123,$D156,'B4-1销售回款【输入】'!$E$4:$E$123,$E156,'B4-1销售回款【输入】'!$J$4:$J$123,$F156)</f>
        <v>0</v>
      </c>
      <c r="BY156" s="278">
        <f>SUMIFS('B4-1销售回款【输入】'!CB$4:CB$123,'B4-1销售回款【输入】'!$C$4:$C$123,$C156,'B4-1销售回款【输入】'!$D$4:$D$123,$D156,'B4-1销售回款【输入】'!$E$4:$E$123,$E156,'B4-1销售回款【输入】'!$J$4:$J$123,$F156)</f>
        <v>0</v>
      </c>
      <c r="BZ156" s="278">
        <f>SUMIFS('B4-1销售回款【输入】'!CC$4:CC$123,'B4-1销售回款【输入】'!$C$4:$C$123,$C156,'B4-1销售回款【输入】'!$D$4:$D$123,$D156,'B4-1销售回款【输入】'!$E$4:$E$123,$E156,'B4-1销售回款【输入】'!$J$4:$J$123,$F156)</f>
        <v>0</v>
      </c>
      <c r="CA156" s="278">
        <f>SUMIFS('B4-1销售回款【输入】'!CD$4:CD$123,'B4-1销售回款【输入】'!$C$4:$C$123,$C156,'B4-1销售回款【输入】'!$D$4:$D$123,$D156,'B4-1销售回款【输入】'!$E$4:$E$123,$E156,'B4-1销售回款【输入】'!$J$4:$J$123,$F156)</f>
        <v>0</v>
      </c>
      <c r="CB156" s="278">
        <f>SUMIFS('B4-1销售回款【输入】'!CE$4:CE$123,'B4-1销售回款【输入】'!$C$4:$C$123,$C156,'B4-1销售回款【输入】'!$D$4:$D$123,$D156,'B4-1销售回款【输入】'!$E$4:$E$123,$E156,'B4-1销售回款【输入】'!$J$4:$J$123,$F156)</f>
        <v>0</v>
      </c>
      <c r="CC156" s="278">
        <f>SUMIFS('B4-1销售回款【输入】'!CF$4:CF$123,'B4-1销售回款【输入】'!$C$4:$C$123,$C156,'B4-1销售回款【输入】'!$D$4:$D$123,$D156,'B4-1销售回款【输入】'!$E$4:$E$123,$E156,'B4-1销售回款【输入】'!$J$4:$J$123,$F156)</f>
        <v>0</v>
      </c>
      <c r="CD156" s="278">
        <f>SUMIFS('B4-1销售回款【输入】'!CG$4:CG$123,'B4-1销售回款【输入】'!$C$4:$C$123,$C156,'B4-1销售回款【输入】'!$D$4:$D$123,$D156,'B4-1销售回款【输入】'!$E$4:$E$123,$E156,'B4-1销售回款【输入】'!$J$4:$J$123,$F156)</f>
        <v>0</v>
      </c>
      <c r="CE156" s="278">
        <f>SUMIFS('B4-1销售回款【输入】'!CH$4:CH$123,'B4-1销售回款【输入】'!$C$4:$C$123,$C156,'B4-1销售回款【输入】'!$D$4:$D$123,$D156,'B4-1销售回款【输入】'!$E$4:$E$123,$E156,'B4-1销售回款【输入】'!$J$4:$J$123,$F156)</f>
        <v>0</v>
      </c>
      <c r="CF156" s="278">
        <f>SUMIFS('B4-1销售回款【输入】'!CI$4:CI$123,'B4-1销售回款【输入】'!$C$4:$C$123,$C156,'B4-1销售回款【输入】'!$D$4:$D$123,$D156,'B4-1销售回款【输入】'!$E$4:$E$123,$E156,'B4-1销售回款【输入】'!$J$4:$J$123,$F156)</f>
        <v>0</v>
      </c>
      <c r="CG156" s="278">
        <f>SUMIFS('B4-1销售回款【输入】'!CJ$4:CJ$123,'B4-1销售回款【输入】'!$C$4:$C$123,$C156,'B4-1销售回款【输入】'!$D$4:$D$123,$D156,'B4-1销售回款【输入】'!$E$4:$E$123,$E156,'B4-1销售回款【输入】'!$J$4:$J$123,$F156)</f>
        <v>0</v>
      </c>
      <c r="CH156" s="278">
        <f>SUMIFS('B4-1销售回款【输入】'!CK$4:CK$123,'B4-1销售回款【输入】'!$C$4:$C$123,$C156,'B4-1销售回款【输入】'!$D$4:$D$123,$D156,'B4-1销售回款【输入】'!$E$4:$E$123,$E156,'B4-1销售回款【输入】'!$J$4:$J$123,$F156)</f>
        <v>0</v>
      </c>
      <c r="CI156" s="278">
        <f>SUMIFS('B4-1销售回款【输入】'!CL$4:CL$123,'B4-1销售回款【输入】'!$C$4:$C$123,$C156,'B4-1销售回款【输入】'!$D$4:$D$123,$D156,'B4-1销售回款【输入】'!$E$4:$E$123,$E156,'B4-1销售回款【输入】'!$J$4:$J$123,$F156)</f>
        <v>0</v>
      </c>
      <c r="CJ156" s="278">
        <f>SUMIFS('B4-1销售回款【输入】'!CM$4:CM$123,'B4-1销售回款【输入】'!$C$4:$C$123,$C156,'B4-1销售回款【输入】'!$D$4:$D$123,$D156,'B4-1销售回款【输入】'!$E$4:$E$123,$E156,'B4-1销售回款【输入】'!$J$4:$J$123,$F156)</f>
        <v>0</v>
      </c>
      <c r="CK156" s="278">
        <f>SUMIFS('B4-1销售回款【输入】'!CN$4:CN$123,'B4-1销售回款【输入】'!$C$4:$C$123,$C156,'B4-1销售回款【输入】'!$D$4:$D$123,$D156,'B4-1销售回款【输入】'!$E$4:$E$123,$E156,'B4-1销售回款【输入】'!$J$4:$J$123,$F156)</f>
        <v>0</v>
      </c>
      <c r="CL156" s="278">
        <f>SUMIFS('B4-1销售回款【输入】'!CO$4:CO$123,'B4-1销售回款【输入】'!$C$4:$C$123,$C156,'B4-1销售回款【输入】'!$D$4:$D$123,$D156,'B4-1销售回款【输入】'!$E$4:$E$123,$E156,'B4-1销售回款【输入】'!$J$4:$J$123,$F156)</f>
        <v>0</v>
      </c>
      <c r="CM156" s="278">
        <f>SUMIFS('B4-1销售回款【输入】'!CP$4:CP$123,'B4-1销售回款【输入】'!$C$4:$C$123,$C156,'B4-1销售回款【输入】'!$D$4:$D$123,$D156,'B4-1销售回款【输入】'!$E$4:$E$123,$E156,'B4-1销售回款【输入】'!$J$4:$J$123,$F156)</f>
        <v>0</v>
      </c>
      <c r="CN156" s="278">
        <f>SUMIFS('B4-1销售回款【输入】'!CQ$4:CQ$123,'B4-1销售回款【输入】'!$C$4:$C$123,$C156,'B4-1销售回款【输入】'!$D$4:$D$123,$D156,'B4-1销售回款【输入】'!$E$4:$E$123,$E156,'B4-1销售回款【输入】'!$J$4:$J$123,$F156)</f>
        <v>0</v>
      </c>
      <c r="CO156" s="278">
        <f>SUMIFS('B4-1销售回款【输入】'!CR$4:CR$123,'B4-1销售回款【输入】'!$C$4:$C$123,$C156,'B4-1销售回款【输入】'!$D$4:$D$123,$D156,'B4-1销售回款【输入】'!$E$4:$E$123,$E156,'B4-1销售回款【输入】'!$J$4:$J$123,$F156)</f>
        <v>0</v>
      </c>
      <c r="CP156" s="278">
        <f>SUMIFS('B4-1销售回款【输入】'!CS$4:CS$123,'B4-1销售回款【输入】'!$C$4:$C$123,$C156,'B4-1销售回款【输入】'!$D$4:$D$123,$D156,'B4-1销售回款【输入】'!$E$4:$E$123,$E156,'B4-1销售回款【输入】'!$J$4:$J$123,$F156)</f>
        <v>0</v>
      </c>
      <c r="CQ156" s="278">
        <f>SUMIFS('B4-1销售回款【输入】'!CT$4:CT$123,'B4-1销售回款【输入】'!$C$4:$C$123,$C156,'B4-1销售回款【输入】'!$D$4:$D$123,$D156,'B4-1销售回款【输入】'!$E$4:$E$123,$E156,'B4-1销售回款【输入】'!$J$4:$J$123,$F156)</f>
        <v>0</v>
      </c>
      <c r="CR156" s="278">
        <f>SUMIFS('B4-1销售回款【输入】'!CU$4:CU$123,'B4-1销售回款【输入】'!$C$4:$C$123,$C156,'B4-1销售回款【输入】'!$D$4:$D$123,$D156,'B4-1销售回款【输入】'!$E$4:$E$123,$E156,'B4-1销售回款【输入】'!$J$4:$J$123,$F156)</f>
        <v>0</v>
      </c>
      <c r="CS156" s="278">
        <f>SUMIFS('B4-1销售回款【输入】'!CV$4:CV$123,'B4-1销售回款【输入】'!$C$4:$C$123,$C156,'B4-1销售回款【输入】'!$D$4:$D$123,$D156,'B4-1销售回款【输入】'!$E$4:$E$123,$E156,'B4-1销售回款【输入】'!$J$4:$J$123,$F156)</f>
        <v>0</v>
      </c>
      <c r="CT156" s="278">
        <f>SUMIFS('B4-1销售回款【输入】'!CW$4:CW$123,'B4-1销售回款【输入】'!$C$4:$C$123,$C156,'B4-1销售回款【输入】'!$D$4:$D$123,$D156,'B4-1销售回款【输入】'!$E$4:$E$123,$E156,'B4-1销售回款【输入】'!$J$4:$J$123,$F156)</f>
        <v>0</v>
      </c>
      <c r="CU156" s="278">
        <f>SUMIFS('B4-1销售回款【输入】'!CX$4:CX$123,'B4-1销售回款【输入】'!$C$4:$C$123,$C156,'B4-1销售回款【输入】'!$D$4:$D$123,$D156,'B4-1销售回款【输入】'!$E$4:$E$123,$E156,'B4-1销售回款【输入】'!$J$4:$J$123,$F156)</f>
        <v>0</v>
      </c>
      <c r="CV156" s="278">
        <f>SUMIFS('B4-1销售回款【输入】'!CY$4:CY$123,'B4-1销售回款【输入】'!$C$4:$C$123,$C156,'B4-1销售回款【输入】'!$D$4:$D$123,$D156,'B4-1销售回款【输入】'!$E$4:$E$123,$E156,'B4-1销售回款【输入】'!$J$4:$J$123,$F156)</f>
        <v>0</v>
      </c>
      <c r="CW156" s="278">
        <f>SUMIFS('B4-1销售回款【输入】'!CZ$4:CZ$123,'B4-1销售回款【输入】'!$C$4:$C$123,$C156,'B4-1销售回款【输入】'!$D$4:$D$123,$D156,'B4-1销售回款【输入】'!$E$4:$E$123,$E156,'B4-1销售回款【输入】'!$J$4:$J$123,$F156)</f>
        <v>0</v>
      </c>
      <c r="CX156" s="278">
        <f>SUMIFS('B4-1销售回款【输入】'!DA$4:DA$123,'B4-1销售回款【输入】'!$C$4:$C$123,$C156,'B4-1销售回款【输入】'!$D$4:$D$123,$D156,'B4-1销售回款【输入】'!$E$4:$E$123,$E156,'B4-1销售回款【输入】'!$J$4:$J$123,$F156)</f>
        <v>0</v>
      </c>
      <c r="CY156" s="278">
        <f>SUMIFS('B4-1销售回款【输入】'!DB$4:DB$123,'B4-1销售回款【输入】'!$C$4:$C$123,$C156,'B4-1销售回款【输入】'!$D$4:$D$123,$D156,'B4-1销售回款【输入】'!$E$4:$E$123,$E156,'B4-1销售回款【输入】'!$J$4:$J$123,$F156)</f>
        <v>0</v>
      </c>
      <c r="CZ156" s="278">
        <f>SUMIFS('B4-1销售回款【输入】'!DC$4:DC$123,'B4-1销售回款【输入】'!$C$4:$C$123,$C156,'B4-1销售回款【输入】'!$D$4:$D$123,$D156,'B4-1销售回款【输入】'!$E$4:$E$123,$E156,'B4-1销售回款【输入】'!$J$4:$J$123,$F156)</f>
        <v>0</v>
      </c>
      <c r="DA156" s="278">
        <f>SUMIFS('B4-1销售回款【输入】'!DD$4:DD$123,'B4-1销售回款【输入】'!$C$4:$C$123,$C156,'B4-1销售回款【输入】'!$D$4:$D$123,$D156,'B4-1销售回款【输入】'!$E$4:$E$123,$E156,'B4-1销售回款【输入】'!$J$4:$J$123,$F156)</f>
        <v>0</v>
      </c>
      <c r="DB156" s="278">
        <f>SUMIFS('B4-1销售回款【输入】'!DE$4:DE$123,'B4-1销售回款【输入】'!$C$4:$C$123,$C156,'B4-1销售回款【输入】'!$D$4:$D$123,$D156,'B4-1销售回款【输入】'!$E$4:$E$123,$E156,'B4-1销售回款【输入】'!$J$4:$J$123,$F156)</f>
        <v>0</v>
      </c>
      <c r="DC156" s="278">
        <f>SUMIFS('B4-1销售回款【输入】'!DF$4:DF$123,'B4-1销售回款【输入】'!$C$4:$C$123,$C156,'B4-1销售回款【输入】'!$D$4:$D$123,$D156,'B4-1销售回款【输入】'!$E$4:$E$123,$E156,'B4-1销售回款【输入】'!$J$4:$J$123,$F156)</f>
        <v>0</v>
      </c>
      <c r="DD156" s="278">
        <f>SUMIFS('B4-1销售回款【输入】'!DG$4:DG$123,'B4-1销售回款【输入】'!$C$4:$C$123,$C156,'B4-1销售回款【输入】'!$D$4:$D$123,$D156,'B4-1销售回款【输入】'!$E$4:$E$123,$E156,'B4-1销售回款【输入】'!$J$4:$J$123,$F156)</f>
        <v>0</v>
      </c>
      <c r="DE156" s="278">
        <f>SUMIFS('B4-1销售回款【输入】'!DH$4:DH$123,'B4-1销售回款【输入】'!$C$4:$C$123,$C156,'B4-1销售回款【输入】'!$D$4:$D$123,$D156,'B4-1销售回款【输入】'!$E$4:$E$123,$E156,'B4-1销售回款【输入】'!$J$4:$J$123,$F156)</f>
        <v>0</v>
      </c>
      <c r="DF156" s="278">
        <f>SUMIFS('B4-1销售回款【输入】'!DI$4:DI$123,'B4-1销售回款【输入】'!$C$4:$C$123,$C156,'B4-1销售回款【输入】'!$D$4:$D$123,$D156,'B4-1销售回款【输入】'!$E$4:$E$123,$E156,'B4-1销售回款【输入】'!$J$4:$J$123,$F156)</f>
        <v>0</v>
      </c>
      <c r="DG156" s="278">
        <f>SUMIFS('B4-1销售回款【输入】'!DJ$4:DJ$123,'B4-1销售回款【输入】'!$C$4:$C$123,$C156,'B4-1销售回款【输入】'!$D$4:$D$123,$D156,'B4-1销售回款【输入】'!$E$4:$E$123,$E156,'B4-1销售回款【输入】'!$J$4:$J$123,$F156)</f>
        <v>0</v>
      </c>
      <c r="DH156" s="278">
        <f>SUMIFS('B4-1销售回款【输入】'!DK$4:DK$123,'B4-1销售回款【输入】'!$C$4:$C$123,$C156,'B4-1销售回款【输入】'!$D$4:$D$123,$D156,'B4-1销售回款【输入】'!$E$4:$E$123,$E156,'B4-1销售回款【输入】'!$J$4:$J$123,$F156)</f>
        <v>0</v>
      </c>
      <c r="DI156" s="278">
        <f>SUMIFS('B4-1销售回款【输入】'!DL$4:DL$123,'B4-1销售回款【输入】'!$C$4:$C$123,$C156,'B4-1销售回款【输入】'!$D$4:$D$123,$D156,'B4-1销售回款【输入】'!$E$4:$E$123,$E156,'B4-1销售回款【输入】'!$J$4:$J$123,$F156)</f>
        <v>0</v>
      </c>
      <c r="DJ156" s="278">
        <f>SUMIFS('B4-1销售回款【输入】'!DM$4:DM$123,'B4-1销售回款【输入】'!$C$4:$C$123,$C156,'B4-1销售回款【输入】'!$D$4:$D$123,$D156,'B4-1销售回款【输入】'!$E$4:$E$123,$E156,'B4-1销售回款【输入】'!$J$4:$J$123,$F156)</f>
        <v>0</v>
      </c>
      <c r="DK156" s="278">
        <f>SUMIFS('B4-1销售回款【输入】'!DN$4:DN$123,'B4-1销售回款【输入】'!$C$4:$C$123,$C156,'B4-1销售回款【输入】'!$D$4:$D$123,$D156,'B4-1销售回款【输入】'!$E$4:$E$123,$E156,'B4-1销售回款【输入】'!$J$4:$J$123,$F156)</f>
        <v>0</v>
      </c>
      <c r="DL156" s="278">
        <f>SUMIFS('B4-1销售回款【输入】'!DO$4:DO$123,'B4-1销售回款【输入】'!$C$4:$C$123,$C156,'B4-1销售回款【输入】'!$D$4:$D$123,$D156,'B4-1销售回款【输入】'!$E$4:$E$123,$E156,'B4-1销售回款【输入】'!$J$4:$J$123,$F156)</f>
        <v>0</v>
      </c>
      <c r="DM156" s="278">
        <f>SUMIFS('B4-1销售回款【输入】'!DP$4:DP$123,'B4-1销售回款【输入】'!$C$4:$C$123,$C156,'B4-1销售回款【输入】'!$D$4:$D$123,$D156,'B4-1销售回款【输入】'!$E$4:$E$123,$E156,'B4-1销售回款【输入】'!$J$4:$J$123,$F156)</f>
        <v>0</v>
      </c>
      <c r="DN156" s="278">
        <f>SUMIFS('B4-1销售回款【输入】'!DQ$4:DQ$123,'B4-1销售回款【输入】'!$C$4:$C$123,$C156,'B4-1销售回款【输入】'!$D$4:$D$123,$D156,'B4-1销售回款【输入】'!$E$4:$E$123,$E156,'B4-1销售回款【输入】'!$J$4:$J$123,$F156)</f>
        <v>0</v>
      </c>
      <c r="DO156" s="278">
        <f>SUMIFS('B4-1销售回款【输入】'!DR$4:DR$123,'B4-1销售回款【输入】'!$C$4:$C$123,$C156,'B4-1销售回款【输入】'!$D$4:$D$123,$D156,'B4-1销售回款【输入】'!$E$4:$E$123,$E156,'B4-1销售回款【输入】'!$J$4:$J$123,$F156)</f>
        <v>0</v>
      </c>
      <c r="DP156" s="278">
        <f>SUMIFS('B4-1销售回款【输入】'!DS$4:DS$123,'B4-1销售回款【输入】'!$C$4:$C$123,$C156,'B4-1销售回款【输入】'!$D$4:$D$123,$D156,'B4-1销售回款【输入】'!$E$4:$E$123,$E156,'B4-1销售回款【输入】'!$J$4:$J$123,$F156)</f>
        <v>0</v>
      </c>
      <c r="DQ156" s="278">
        <f>SUMIFS('B4-1销售回款【输入】'!DT$4:DT$123,'B4-1销售回款【输入】'!$C$4:$C$123,$C156,'B4-1销售回款【输入】'!$D$4:$D$123,$D156,'B4-1销售回款【输入】'!$E$4:$E$123,$E156,'B4-1销售回款【输入】'!$J$4:$J$123,$F156)</f>
        <v>0</v>
      </c>
      <c r="DR156" s="278">
        <f>SUMIFS('B4-1销售回款【输入】'!DU$4:DU$123,'B4-1销售回款【输入】'!$C$4:$C$123,$C156,'B4-1销售回款【输入】'!$D$4:$D$123,$D156,'B4-1销售回款【输入】'!$E$4:$E$123,$E156,'B4-1销售回款【输入】'!$J$4:$J$123,$F156)</f>
        <v>0</v>
      </c>
      <c r="DS156" s="278">
        <f>SUMIFS('B4-1销售回款【输入】'!DV$4:DV$123,'B4-1销售回款【输入】'!$C$4:$C$123,$C156,'B4-1销售回款【输入】'!$D$4:$D$123,$D156,'B4-1销售回款【输入】'!$E$4:$E$123,$E156,'B4-1销售回款【输入】'!$J$4:$J$123,$F156)</f>
        <v>0</v>
      </c>
      <c r="DT156" s="278">
        <f>SUMIFS('B4-1销售回款【输入】'!DW$4:DW$123,'B4-1销售回款【输入】'!$C$4:$C$123,$C156,'B4-1销售回款【输入】'!$D$4:$D$123,$D156,'B4-1销售回款【输入】'!$E$4:$E$123,$E156,'B4-1销售回款【输入】'!$J$4:$J$123,$F156)</f>
        <v>0</v>
      </c>
      <c r="DU156" s="278">
        <f>SUMIFS('B4-1销售回款【输入】'!DX$4:DX$123,'B4-1销售回款【输入】'!$C$4:$C$123,$C156,'B4-1销售回款【输入】'!$D$4:$D$123,$D156,'B4-1销售回款【输入】'!$E$4:$E$123,$E156,'B4-1销售回款【输入】'!$J$4:$J$123,$F156)</f>
        <v>0</v>
      </c>
      <c r="DV156" s="278">
        <f>SUMIFS('B4-1销售回款【输入】'!DY$4:DY$123,'B4-1销售回款【输入】'!$C$4:$C$123,$C156,'B4-1销售回款【输入】'!$D$4:$D$123,$D156,'B4-1销售回款【输入】'!$E$4:$E$123,$E156,'B4-1销售回款【输入】'!$J$4:$J$123,$F156)</f>
        <v>0</v>
      </c>
      <c r="DW156" s="278">
        <f>SUMIFS('B4-1销售回款【输入】'!DZ$4:DZ$123,'B4-1销售回款【输入】'!$C$4:$C$123,$C156,'B4-1销售回款【输入】'!$D$4:$D$123,$D156,'B4-1销售回款【输入】'!$E$4:$E$123,$E156,'B4-1销售回款【输入】'!$J$4:$J$123,$F156)</f>
        <v>0</v>
      </c>
      <c r="DX156" s="278">
        <f>SUMIFS('B4-1销售回款【输入】'!EA$4:EA$123,'B4-1销售回款【输入】'!$C$4:$C$123,$C156,'B4-1销售回款【输入】'!$D$4:$D$123,$D156,'B4-1销售回款【输入】'!$E$4:$E$123,$E156,'B4-1销售回款【输入】'!$J$4:$J$123,$F156)</f>
        <v>0</v>
      </c>
      <c r="DY156" s="278">
        <f>SUMIFS('B4-1销售回款【输入】'!EB$4:EB$123,'B4-1销售回款【输入】'!$C$4:$C$123,$C156,'B4-1销售回款【输入】'!$D$4:$D$123,$D156,'B4-1销售回款【输入】'!$E$4:$E$123,$E156,'B4-1销售回款【输入】'!$J$4:$J$123,$F156)</f>
        <v>0</v>
      </c>
      <c r="DZ156" s="278">
        <f>SUMIFS('B4-1销售回款【输入】'!EC$4:EC$123,'B4-1销售回款【输入】'!$C$4:$C$123,$C156,'B4-1销售回款【输入】'!$D$4:$D$123,$D156,'B4-1销售回款【输入】'!$E$4:$E$123,$E156,'B4-1销售回款【输入】'!$J$4:$J$123,$F156)</f>
        <v>0</v>
      </c>
      <c r="EA156" s="278">
        <f>SUMIFS('B4-1销售回款【输入】'!ED$4:ED$123,'B4-1销售回款【输入】'!$C$4:$C$123,$C156,'B4-1销售回款【输入】'!$D$4:$D$123,$D156,'B4-1销售回款【输入】'!$E$4:$E$123,$E156,'B4-1销售回款【输入】'!$J$4:$J$123,$F156)</f>
        <v>0</v>
      </c>
      <c r="EB156" s="278">
        <f>SUMIFS('B4-1销售回款【输入】'!EE$4:EE$123,'B4-1销售回款【输入】'!$C$4:$C$123,$C156,'B4-1销售回款【输入】'!$D$4:$D$123,$D156,'B4-1销售回款【输入】'!$E$4:$E$123,$E156,'B4-1销售回款【输入】'!$J$4:$J$123,$F156)</f>
        <v>0</v>
      </c>
      <c r="EC156" s="278">
        <f>SUMIFS('B4-1销售回款【输入】'!EF$4:EF$123,'B4-1销售回款【输入】'!$C$4:$C$123,$C156,'B4-1销售回款【输入】'!$D$4:$D$123,$D156,'B4-1销售回款【输入】'!$E$4:$E$123,$E156,'B4-1销售回款【输入】'!$J$4:$J$123,$F156)</f>
        <v>0</v>
      </c>
      <c r="ED156" s="280">
        <f>SUMIFS('B4-1销售回款【输入】'!EG$4:EG$123,'B4-1销售回款【输入】'!$C$4:$C$123,$C156,'B4-1销售回款【输入】'!$D$4:$D$123,$D156,'B4-1销售回款【输入】'!$E$4:$E$123,$E156,'B4-1销售回款【输入】'!$J$4:$J$123,$F156)</f>
        <v>0</v>
      </c>
    </row>
    <row r="157" spans="2:134" ht="16.05" customHeight="1" x14ac:dyDescent="0.25">
      <c r="B157" s="1043" t="str">
        <f>B156</f>
        <v/>
      </c>
      <c r="C157" s="159" t="str">
        <f>C156</f>
        <v/>
      </c>
      <c r="D157" s="159" t="str">
        <f t="shared" si="2603"/>
        <v/>
      </c>
      <c r="E157" s="159" t="str">
        <f t="shared" si="2603"/>
        <v/>
      </c>
      <c r="F157" s="149" t="s">
        <v>347</v>
      </c>
      <c r="G157" s="171" t="s">
        <v>353</v>
      </c>
      <c r="H157" s="992">
        <f>SUMIFS('B4-1销售回款【输入】'!L$4:L$123,'B4-1销售回款【输入】'!$C$4:$C$123,$C157,'B4-1销售回款【输入】'!$D$4:$D$123,$D157,'B4-1销售回款【输入】'!$E$4:$E$123,$E157,'B4-1销售回款【输入】'!$J$4:$J$123,$F157)</f>
        <v>0</v>
      </c>
      <c r="I157" s="282">
        <f t="shared" ref="I157:I159" si="2731">J157-H157</f>
        <v>0</v>
      </c>
      <c r="J157" s="985">
        <f>SUM(V157:ED157)</f>
        <v>0</v>
      </c>
      <c r="K157" s="460">
        <f ca="1">SUM(OFFSET(V157,,,1,MATCH('B1-基本信息'!$C$12,$V$3:$ED$3,1)))</f>
        <v>0</v>
      </c>
      <c r="L157" s="283">
        <f t="shared" ref="L157" si="2732">SUMIF($V$1:$ED$1,L$3,$V157:$ED157)</f>
        <v>0</v>
      </c>
      <c r="M157" s="282">
        <f t="shared" si="2730"/>
        <v>0</v>
      </c>
      <c r="N157" s="282">
        <f t="shared" si="2730"/>
        <v>0</v>
      </c>
      <c r="O157" s="282">
        <f t="shared" si="2730"/>
        <v>0</v>
      </c>
      <c r="P157" s="282">
        <f t="shared" si="2730"/>
        <v>0</v>
      </c>
      <c r="Q157" s="282">
        <f t="shared" si="2730"/>
        <v>0</v>
      </c>
      <c r="R157" s="282">
        <f t="shared" si="2730"/>
        <v>0</v>
      </c>
      <c r="S157" s="282">
        <f t="shared" si="2730"/>
        <v>0</v>
      </c>
      <c r="T157" s="282">
        <f t="shared" si="2730"/>
        <v>0</v>
      </c>
      <c r="U157" s="284">
        <f t="shared" si="2730"/>
        <v>0</v>
      </c>
      <c r="V157" s="285">
        <f>SUMIFS('B4-1销售回款【输入】'!Y$4:Y$123,'B4-1销售回款【输入】'!$C$4:$C$123,$C157,'B4-1销售回款【输入】'!$D$4:$D$123,$D157,'B4-1销售回款【输入】'!$E$4:$E$123,$E157,'B4-1销售回款【输入】'!$J$4:$J$123,$F157)</f>
        <v>0</v>
      </c>
      <c r="W157" s="282">
        <f>SUMIFS('B4-1销售回款【输入】'!Z$4:Z$123,'B4-1销售回款【输入】'!$C$4:$C$123,$C157,'B4-1销售回款【输入】'!$D$4:$D$123,$D157,'B4-1销售回款【输入】'!$E$4:$E$123,$E157,'B4-1销售回款【输入】'!$J$4:$J$123,$F157)</f>
        <v>0</v>
      </c>
      <c r="X157" s="282">
        <f>SUMIFS('B4-1销售回款【输入】'!AA$4:AA$123,'B4-1销售回款【输入】'!$C$4:$C$123,$C157,'B4-1销售回款【输入】'!$D$4:$D$123,$D157,'B4-1销售回款【输入】'!$E$4:$E$123,$E157,'B4-1销售回款【输入】'!$J$4:$J$123,$F157)</f>
        <v>0</v>
      </c>
      <c r="Y157" s="282">
        <f>SUMIFS('B4-1销售回款【输入】'!AB$4:AB$123,'B4-1销售回款【输入】'!$C$4:$C$123,$C157,'B4-1销售回款【输入】'!$D$4:$D$123,$D157,'B4-1销售回款【输入】'!$E$4:$E$123,$E157,'B4-1销售回款【输入】'!$J$4:$J$123,$F157)</f>
        <v>0</v>
      </c>
      <c r="Z157" s="282">
        <f>SUMIFS('B4-1销售回款【输入】'!AC$4:AC$123,'B4-1销售回款【输入】'!$C$4:$C$123,$C157,'B4-1销售回款【输入】'!$D$4:$D$123,$D157,'B4-1销售回款【输入】'!$E$4:$E$123,$E157,'B4-1销售回款【输入】'!$J$4:$J$123,$F157)</f>
        <v>0</v>
      </c>
      <c r="AA157" s="282">
        <f>SUMIFS('B4-1销售回款【输入】'!AD$4:AD$123,'B4-1销售回款【输入】'!$C$4:$C$123,$C157,'B4-1销售回款【输入】'!$D$4:$D$123,$D157,'B4-1销售回款【输入】'!$E$4:$E$123,$E157,'B4-1销售回款【输入】'!$J$4:$J$123,$F157)</f>
        <v>0</v>
      </c>
      <c r="AB157" s="282">
        <f>SUMIFS('B4-1销售回款【输入】'!AE$4:AE$123,'B4-1销售回款【输入】'!$C$4:$C$123,$C157,'B4-1销售回款【输入】'!$D$4:$D$123,$D157,'B4-1销售回款【输入】'!$E$4:$E$123,$E157,'B4-1销售回款【输入】'!$J$4:$J$123,$F157)</f>
        <v>0</v>
      </c>
      <c r="AC157" s="282">
        <f>SUMIFS('B4-1销售回款【输入】'!AF$4:AF$123,'B4-1销售回款【输入】'!$C$4:$C$123,$C157,'B4-1销售回款【输入】'!$D$4:$D$123,$D157,'B4-1销售回款【输入】'!$E$4:$E$123,$E157,'B4-1销售回款【输入】'!$J$4:$J$123,$F157)</f>
        <v>0</v>
      </c>
      <c r="AD157" s="282">
        <f>SUMIFS('B4-1销售回款【输入】'!AG$4:AG$123,'B4-1销售回款【输入】'!$C$4:$C$123,$C157,'B4-1销售回款【输入】'!$D$4:$D$123,$D157,'B4-1销售回款【输入】'!$E$4:$E$123,$E157,'B4-1销售回款【输入】'!$J$4:$J$123,$F157)</f>
        <v>0</v>
      </c>
      <c r="AE157" s="282">
        <f>SUMIFS('B4-1销售回款【输入】'!AH$4:AH$123,'B4-1销售回款【输入】'!$C$4:$C$123,$C157,'B4-1销售回款【输入】'!$D$4:$D$123,$D157,'B4-1销售回款【输入】'!$E$4:$E$123,$E157,'B4-1销售回款【输入】'!$J$4:$J$123,$F157)</f>
        <v>0</v>
      </c>
      <c r="AF157" s="282">
        <f>SUMIFS('B4-1销售回款【输入】'!AI$4:AI$123,'B4-1销售回款【输入】'!$C$4:$C$123,$C157,'B4-1销售回款【输入】'!$D$4:$D$123,$D157,'B4-1销售回款【输入】'!$E$4:$E$123,$E157,'B4-1销售回款【输入】'!$J$4:$J$123,$F157)</f>
        <v>0</v>
      </c>
      <c r="AG157" s="282">
        <f>SUMIFS('B4-1销售回款【输入】'!AJ$4:AJ$123,'B4-1销售回款【输入】'!$C$4:$C$123,$C157,'B4-1销售回款【输入】'!$D$4:$D$123,$D157,'B4-1销售回款【输入】'!$E$4:$E$123,$E157,'B4-1销售回款【输入】'!$J$4:$J$123,$F157)</f>
        <v>0</v>
      </c>
      <c r="AH157" s="282">
        <f>SUMIFS('B4-1销售回款【输入】'!AK$4:AK$123,'B4-1销售回款【输入】'!$C$4:$C$123,$C157,'B4-1销售回款【输入】'!$D$4:$D$123,$D157,'B4-1销售回款【输入】'!$E$4:$E$123,$E157,'B4-1销售回款【输入】'!$J$4:$J$123,$F157)</f>
        <v>0</v>
      </c>
      <c r="AI157" s="282">
        <f>SUMIFS('B4-1销售回款【输入】'!AL$4:AL$123,'B4-1销售回款【输入】'!$C$4:$C$123,$C157,'B4-1销售回款【输入】'!$D$4:$D$123,$D157,'B4-1销售回款【输入】'!$E$4:$E$123,$E157,'B4-1销售回款【输入】'!$J$4:$J$123,$F157)</f>
        <v>0</v>
      </c>
      <c r="AJ157" s="282">
        <f>SUMIFS('B4-1销售回款【输入】'!AM$4:AM$123,'B4-1销售回款【输入】'!$C$4:$C$123,$C157,'B4-1销售回款【输入】'!$D$4:$D$123,$D157,'B4-1销售回款【输入】'!$E$4:$E$123,$E157,'B4-1销售回款【输入】'!$J$4:$J$123,$F157)</f>
        <v>0</v>
      </c>
      <c r="AK157" s="282">
        <f>SUMIFS('B4-1销售回款【输入】'!AN$4:AN$123,'B4-1销售回款【输入】'!$C$4:$C$123,$C157,'B4-1销售回款【输入】'!$D$4:$D$123,$D157,'B4-1销售回款【输入】'!$E$4:$E$123,$E157,'B4-1销售回款【输入】'!$J$4:$J$123,$F157)</f>
        <v>0</v>
      </c>
      <c r="AL157" s="282">
        <f>SUMIFS('B4-1销售回款【输入】'!AO$4:AO$123,'B4-1销售回款【输入】'!$C$4:$C$123,$C157,'B4-1销售回款【输入】'!$D$4:$D$123,$D157,'B4-1销售回款【输入】'!$E$4:$E$123,$E157,'B4-1销售回款【输入】'!$J$4:$J$123,$F157)</f>
        <v>0</v>
      </c>
      <c r="AM157" s="282">
        <f>SUMIFS('B4-1销售回款【输入】'!AP$4:AP$123,'B4-1销售回款【输入】'!$C$4:$C$123,$C157,'B4-1销售回款【输入】'!$D$4:$D$123,$D157,'B4-1销售回款【输入】'!$E$4:$E$123,$E157,'B4-1销售回款【输入】'!$J$4:$J$123,$F157)</f>
        <v>0</v>
      </c>
      <c r="AN157" s="282">
        <f>SUMIFS('B4-1销售回款【输入】'!AQ$4:AQ$123,'B4-1销售回款【输入】'!$C$4:$C$123,$C157,'B4-1销售回款【输入】'!$D$4:$D$123,$D157,'B4-1销售回款【输入】'!$E$4:$E$123,$E157,'B4-1销售回款【输入】'!$J$4:$J$123,$F157)</f>
        <v>0</v>
      </c>
      <c r="AO157" s="282">
        <f>SUMIFS('B4-1销售回款【输入】'!AR$4:AR$123,'B4-1销售回款【输入】'!$C$4:$C$123,$C157,'B4-1销售回款【输入】'!$D$4:$D$123,$D157,'B4-1销售回款【输入】'!$E$4:$E$123,$E157,'B4-1销售回款【输入】'!$J$4:$J$123,$F157)</f>
        <v>0</v>
      </c>
      <c r="AP157" s="282">
        <f>SUMIFS('B4-1销售回款【输入】'!AS$4:AS$123,'B4-1销售回款【输入】'!$C$4:$C$123,$C157,'B4-1销售回款【输入】'!$D$4:$D$123,$D157,'B4-1销售回款【输入】'!$E$4:$E$123,$E157,'B4-1销售回款【输入】'!$J$4:$J$123,$F157)</f>
        <v>0</v>
      </c>
      <c r="AQ157" s="282">
        <f>SUMIFS('B4-1销售回款【输入】'!AT$4:AT$123,'B4-1销售回款【输入】'!$C$4:$C$123,$C157,'B4-1销售回款【输入】'!$D$4:$D$123,$D157,'B4-1销售回款【输入】'!$E$4:$E$123,$E157,'B4-1销售回款【输入】'!$J$4:$J$123,$F157)</f>
        <v>0</v>
      </c>
      <c r="AR157" s="282">
        <f>SUMIFS('B4-1销售回款【输入】'!AU$4:AU$123,'B4-1销售回款【输入】'!$C$4:$C$123,$C157,'B4-1销售回款【输入】'!$D$4:$D$123,$D157,'B4-1销售回款【输入】'!$E$4:$E$123,$E157,'B4-1销售回款【输入】'!$J$4:$J$123,$F157)</f>
        <v>0</v>
      </c>
      <c r="AS157" s="282">
        <f>SUMIFS('B4-1销售回款【输入】'!AV$4:AV$123,'B4-1销售回款【输入】'!$C$4:$C$123,$C157,'B4-1销售回款【输入】'!$D$4:$D$123,$D157,'B4-1销售回款【输入】'!$E$4:$E$123,$E157,'B4-1销售回款【输入】'!$J$4:$J$123,$F157)</f>
        <v>0</v>
      </c>
      <c r="AT157" s="282">
        <f>SUMIFS('B4-1销售回款【输入】'!AW$4:AW$123,'B4-1销售回款【输入】'!$C$4:$C$123,$C157,'B4-1销售回款【输入】'!$D$4:$D$123,$D157,'B4-1销售回款【输入】'!$E$4:$E$123,$E157,'B4-1销售回款【输入】'!$J$4:$J$123,$F157)</f>
        <v>0</v>
      </c>
      <c r="AU157" s="282">
        <f>SUMIFS('B4-1销售回款【输入】'!AX$4:AX$123,'B4-1销售回款【输入】'!$C$4:$C$123,$C157,'B4-1销售回款【输入】'!$D$4:$D$123,$D157,'B4-1销售回款【输入】'!$E$4:$E$123,$E157,'B4-1销售回款【输入】'!$J$4:$J$123,$F157)</f>
        <v>0</v>
      </c>
      <c r="AV157" s="282">
        <f>SUMIFS('B4-1销售回款【输入】'!AY$4:AY$123,'B4-1销售回款【输入】'!$C$4:$C$123,$C157,'B4-1销售回款【输入】'!$D$4:$D$123,$D157,'B4-1销售回款【输入】'!$E$4:$E$123,$E157,'B4-1销售回款【输入】'!$J$4:$J$123,$F157)</f>
        <v>0</v>
      </c>
      <c r="AW157" s="282">
        <f>SUMIFS('B4-1销售回款【输入】'!AZ$4:AZ$123,'B4-1销售回款【输入】'!$C$4:$C$123,$C157,'B4-1销售回款【输入】'!$D$4:$D$123,$D157,'B4-1销售回款【输入】'!$E$4:$E$123,$E157,'B4-1销售回款【输入】'!$J$4:$J$123,$F157)</f>
        <v>0</v>
      </c>
      <c r="AX157" s="282">
        <f>SUMIFS('B4-1销售回款【输入】'!BA$4:BA$123,'B4-1销售回款【输入】'!$C$4:$C$123,$C157,'B4-1销售回款【输入】'!$D$4:$D$123,$D157,'B4-1销售回款【输入】'!$E$4:$E$123,$E157,'B4-1销售回款【输入】'!$J$4:$J$123,$F157)</f>
        <v>0</v>
      </c>
      <c r="AY157" s="282">
        <f>SUMIFS('B4-1销售回款【输入】'!BB$4:BB$123,'B4-1销售回款【输入】'!$C$4:$C$123,$C157,'B4-1销售回款【输入】'!$D$4:$D$123,$D157,'B4-1销售回款【输入】'!$E$4:$E$123,$E157,'B4-1销售回款【输入】'!$J$4:$J$123,$F157)</f>
        <v>0</v>
      </c>
      <c r="AZ157" s="282">
        <f>SUMIFS('B4-1销售回款【输入】'!BC$4:BC$123,'B4-1销售回款【输入】'!$C$4:$C$123,$C157,'B4-1销售回款【输入】'!$D$4:$D$123,$D157,'B4-1销售回款【输入】'!$E$4:$E$123,$E157,'B4-1销售回款【输入】'!$J$4:$J$123,$F157)</f>
        <v>0</v>
      </c>
      <c r="BA157" s="282">
        <f>SUMIFS('B4-1销售回款【输入】'!BD$4:BD$123,'B4-1销售回款【输入】'!$C$4:$C$123,$C157,'B4-1销售回款【输入】'!$D$4:$D$123,$D157,'B4-1销售回款【输入】'!$E$4:$E$123,$E157,'B4-1销售回款【输入】'!$J$4:$J$123,$F157)</f>
        <v>0</v>
      </c>
      <c r="BB157" s="282">
        <f>SUMIFS('B4-1销售回款【输入】'!BE$4:BE$123,'B4-1销售回款【输入】'!$C$4:$C$123,$C157,'B4-1销售回款【输入】'!$D$4:$D$123,$D157,'B4-1销售回款【输入】'!$E$4:$E$123,$E157,'B4-1销售回款【输入】'!$J$4:$J$123,$F157)</f>
        <v>0</v>
      </c>
      <c r="BC157" s="282">
        <f>SUMIFS('B4-1销售回款【输入】'!BF$4:BF$123,'B4-1销售回款【输入】'!$C$4:$C$123,$C157,'B4-1销售回款【输入】'!$D$4:$D$123,$D157,'B4-1销售回款【输入】'!$E$4:$E$123,$E157,'B4-1销售回款【输入】'!$J$4:$J$123,$F157)</f>
        <v>0</v>
      </c>
      <c r="BD157" s="282">
        <f>SUMIFS('B4-1销售回款【输入】'!BG$4:BG$123,'B4-1销售回款【输入】'!$C$4:$C$123,$C157,'B4-1销售回款【输入】'!$D$4:$D$123,$D157,'B4-1销售回款【输入】'!$E$4:$E$123,$E157,'B4-1销售回款【输入】'!$J$4:$J$123,$F157)</f>
        <v>0</v>
      </c>
      <c r="BE157" s="282">
        <f>SUMIFS('B4-1销售回款【输入】'!BH$4:BH$123,'B4-1销售回款【输入】'!$C$4:$C$123,$C157,'B4-1销售回款【输入】'!$D$4:$D$123,$D157,'B4-1销售回款【输入】'!$E$4:$E$123,$E157,'B4-1销售回款【输入】'!$J$4:$J$123,$F157)</f>
        <v>0</v>
      </c>
      <c r="BF157" s="282">
        <f>SUMIFS('B4-1销售回款【输入】'!BI$4:BI$123,'B4-1销售回款【输入】'!$C$4:$C$123,$C157,'B4-1销售回款【输入】'!$D$4:$D$123,$D157,'B4-1销售回款【输入】'!$E$4:$E$123,$E157,'B4-1销售回款【输入】'!$J$4:$J$123,$F157)</f>
        <v>0</v>
      </c>
      <c r="BG157" s="282">
        <f>SUMIFS('B4-1销售回款【输入】'!BJ$4:BJ$123,'B4-1销售回款【输入】'!$C$4:$C$123,$C157,'B4-1销售回款【输入】'!$D$4:$D$123,$D157,'B4-1销售回款【输入】'!$E$4:$E$123,$E157,'B4-1销售回款【输入】'!$J$4:$J$123,$F157)</f>
        <v>0</v>
      </c>
      <c r="BH157" s="282">
        <f>SUMIFS('B4-1销售回款【输入】'!BK$4:BK$123,'B4-1销售回款【输入】'!$C$4:$C$123,$C157,'B4-1销售回款【输入】'!$D$4:$D$123,$D157,'B4-1销售回款【输入】'!$E$4:$E$123,$E157,'B4-1销售回款【输入】'!$J$4:$J$123,$F157)</f>
        <v>0</v>
      </c>
      <c r="BI157" s="282">
        <f>SUMIFS('B4-1销售回款【输入】'!BL$4:BL$123,'B4-1销售回款【输入】'!$C$4:$C$123,$C157,'B4-1销售回款【输入】'!$D$4:$D$123,$D157,'B4-1销售回款【输入】'!$E$4:$E$123,$E157,'B4-1销售回款【输入】'!$J$4:$J$123,$F157)</f>
        <v>0</v>
      </c>
      <c r="BJ157" s="282">
        <f>SUMIFS('B4-1销售回款【输入】'!BM$4:BM$123,'B4-1销售回款【输入】'!$C$4:$C$123,$C157,'B4-1销售回款【输入】'!$D$4:$D$123,$D157,'B4-1销售回款【输入】'!$E$4:$E$123,$E157,'B4-1销售回款【输入】'!$J$4:$J$123,$F157)</f>
        <v>0</v>
      </c>
      <c r="BK157" s="282">
        <f>SUMIFS('B4-1销售回款【输入】'!BN$4:BN$123,'B4-1销售回款【输入】'!$C$4:$C$123,$C157,'B4-1销售回款【输入】'!$D$4:$D$123,$D157,'B4-1销售回款【输入】'!$E$4:$E$123,$E157,'B4-1销售回款【输入】'!$J$4:$J$123,$F157)</f>
        <v>0</v>
      </c>
      <c r="BL157" s="282">
        <f>SUMIFS('B4-1销售回款【输入】'!BO$4:BO$123,'B4-1销售回款【输入】'!$C$4:$C$123,$C157,'B4-1销售回款【输入】'!$D$4:$D$123,$D157,'B4-1销售回款【输入】'!$E$4:$E$123,$E157,'B4-1销售回款【输入】'!$J$4:$J$123,$F157)</f>
        <v>0</v>
      </c>
      <c r="BM157" s="282">
        <f>SUMIFS('B4-1销售回款【输入】'!BP$4:BP$123,'B4-1销售回款【输入】'!$C$4:$C$123,$C157,'B4-1销售回款【输入】'!$D$4:$D$123,$D157,'B4-1销售回款【输入】'!$E$4:$E$123,$E157,'B4-1销售回款【输入】'!$J$4:$J$123,$F157)</f>
        <v>0</v>
      </c>
      <c r="BN157" s="282">
        <f>SUMIFS('B4-1销售回款【输入】'!BQ$4:BQ$123,'B4-1销售回款【输入】'!$C$4:$C$123,$C157,'B4-1销售回款【输入】'!$D$4:$D$123,$D157,'B4-1销售回款【输入】'!$E$4:$E$123,$E157,'B4-1销售回款【输入】'!$J$4:$J$123,$F157)</f>
        <v>0</v>
      </c>
      <c r="BO157" s="282">
        <f>SUMIFS('B4-1销售回款【输入】'!BR$4:BR$123,'B4-1销售回款【输入】'!$C$4:$C$123,$C157,'B4-1销售回款【输入】'!$D$4:$D$123,$D157,'B4-1销售回款【输入】'!$E$4:$E$123,$E157,'B4-1销售回款【输入】'!$J$4:$J$123,$F157)</f>
        <v>0</v>
      </c>
      <c r="BP157" s="282">
        <f>SUMIFS('B4-1销售回款【输入】'!BS$4:BS$123,'B4-1销售回款【输入】'!$C$4:$C$123,$C157,'B4-1销售回款【输入】'!$D$4:$D$123,$D157,'B4-1销售回款【输入】'!$E$4:$E$123,$E157,'B4-1销售回款【输入】'!$J$4:$J$123,$F157)</f>
        <v>0</v>
      </c>
      <c r="BQ157" s="282">
        <f>SUMIFS('B4-1销售回款【输入】'!BT$4:BT$123,'B4-1销售回款【输入】'!$C$4:$C$123,$C157,'B4-1销售回款【输入】'!$D$4:$D$123,$D157,'B4-1销售回款【输入】'!$E$4:$E$123,$E157,'B4-1销售回款【输入】'!$J$4:$J$123,$F157)</f>
        <v>0</v>
      </c>
      <c r="BR157" s="282">
        <f>SUMIFS('B4-1销售回款【输入】'!BU$4:BU$123,'B4-1销售回款【输入】'!$C$4:$C$123,$C157,'B4-1销售回款【输入】'!$D$4:$D$123,$D157,'B4-1销售回款【输入】'!$E$4:$E$123,$E157,'B4-1销售回款【输入】'!$J$4:$J$123,$F157)</f>
        <v>0</v>
      </c>
      <c r="BS157" s="282">
        <f>SUMIFS('B4-1销售回款【输入】'!BV$4:BV$123,'B4-1销售回款【输入】'!$C$4:$C$123,$C157,'B4-1销售回款【输入】'!$D$4:$D$123,$D157,'B4-1销售回款【输入】'!$E$4:$E$123,$E157,'B4-1销售回款【输入】'!$J$4:$J$123,$F157)</f>
        <v>0</v>
      </c>
      <c r="BT157" s="282">
        <f>SUMIFS('B4-1销售回款【输入】'!BW$4:BW$123,'B4-1销售回款【输入】'!$C$4:$C$123,$C157,'B4-1销售回款【输入】'!$D$4:$D$123,$D157,'B4-1销售回款【输入】'!$E$4:$E$123,$E157,'B4-1销售回款【输入】'!$J$4:$J$123,$F157)</f>
        <v>0</v>
      </c>
      <c r="BU157" s="282">
        <f>SUMIFS('B4-1销售回款【输入】'!BX$4:BX$123,'B4-1销售回款【输入】'!$C$4:$C$123,$C157,'B4-1销售回款【输入】'!$D$4:$D$123,$D157,'B4-1销售回款【输入】'!$E$4:$E$123,$E157,'B4-1销售回款【输入】'!$J$4:$J$123,$F157)</f>
        <v>0</v>
      </c>
      <c r="BV157" s="282">
        <f>SUMIFS('B4-1销售回款【输入】'!BY$4:BY$123,'B4-1销售回款【输入】'!$C$4:$C$123,$C157,'B4-1销售回款【输入】'!$D$4:$D$123,$D157,'B4-1销售回款【输入】'!$E$4:$E$123,$E157,'B4-1销售回款【输入】'!$J$4:$J$123,$F157)</f>
        <v>0</v>
      </c>
      <c r="BW157" s="282">
        <f>SUMIFS('B4-1销售回款【输入】'!BZ$4:BZ$123,'B4-1销售回款【输入】'!$C$4:$C$123,$C157,'B4-1销售回款【输入】'!$D$4:$D$123,$D157,'B4-1销售回款【输入】'!$E$4:$E$123,$E157,'B4-1销售回款【输入】'!$J$4:$J$123,$F157)</f>
        <v>0</v>
      </c>
      <c r="BX157" s="282">
        <f>SUMIFS('B4-1销售回款【输入】'!CA$4:CA$123,'B4-1销售回款【输入】'!$C$4:$C$123,$C157,'B4-1销售回款【输入】'!$D$4:$D$123,$D157,'B4-1销售回款【输入】'!$E$4:$E$123,$E157,'B4-1销售回款【输入】'!$J$4:$J$123,$F157)</f>
        <v>0</v>
      </c>
      <c r="BY157" s="282">
        <f>SUMIFS('B4-1销售回款【输入】'!CB$4:CB$123,'B4-1销售回款【输入】'!$C$4:$C$123,$C157,'B4-1销售回款【输入】'!$D$4:$D$123,$D157,'B4-1销售回款【输入】'!$E$4:$E$123,$E157,'B4-1销售回款【输入】'!$J$4:$J$123,$F157)</f>
        <v>0</v>
      </c>
      <c r="BZ157" s="282">
        <f>SUMIFS('B4-1销售回款【输入】'!CC$4:CC$123,'B4-1销售回款【输入】'!$C$4:$C$123,$C157,'B4-1销售回款【输入】'!$D$4:$D$123,$D157,'B4-1销售回款【输入】'!$E$4:$E$123,$E157,'B4-1销售回款【输入】'!$J$4:$J$123,$F157)</f>
        <v>0</v>
      </c>
      <c r="CA157" s="282">
        <f>SUMIFS('B4-1销售回款【输入】'!CD$4:CD$123,'B4-1销售回款【输入】'!$C$4:$C$123,$C157,'B4-1销售回款【输入】'!$D$4:$D$123,$D157,'B4-1销售回款【输入】'!$E$4:$E$123,$E157,'B4-1销售回款【输入】'!$J$4:$J$123,$F157)</f>
        <v>0</v>
      </c>
      <c r="CB157" s="282">
        <f>SUMIFS('B4-1销售回款【输入】'!CE$4:CE$123,'B4-1销售回款【输入】'!$C$4:$C$123,$C157,'B4-1销售回款【输入】'!$D$4:$D$123,$D157,'B4-1销售回款【输入】'!$E$4:$E$123,$E157,'B4-1销售回款【输入】'!$J$4:$J$123,$F157)</f>
        <v>0</v>
      </c>
      <c r="CC157" s="282">
        <f>SUMIFS('B4-1销售回款【输入】'!CF$4:CF$123,'B4-1销售回款【输入】'!$C$4:$C$123,$C157,'B4-1销售回款【输入】'!$D$4:$D$123,$D157,'B4-1销售回款【输入】'!$E$4:$E$123,$E157,'B4-1销售回款【输入】'!$J$4:$J$123,$F157)</f>
        <v>0</v>
      </c>
      <c r="CD157" s="282">
        <f>SUMIFS('B4-1销售回款【输入】'!CG$4:CG$123,'B4-1销售回款【输入】'!$C$4:$C$123,$C157,'B4-1销售回款【输入】'!$D$4:$D$123,$D157,'B4-1销售回款【输入】'!$E$4:$E$123,$E157,'B4-1销售回款【输入】'!$J$4:$J$123,$F157)</f>
        <v>0</v>
      </c>
      <c r="CE157" s="282">
        <f>SUMIFS('B4-1销售回款【输入】'!CH$4:CH$123,'B4-1销售回款【输入】'!$C$4:$C$123,$C157,'B4-1销售回款【输入】'!$D$4:$D$123,$D157,'B4-1销售回款【输入】'!$E$4:$E$123,$E157,'B4-1销售回款【输入】'!$J$4:$J$123,$F157)</f>
        <v>0</v>
      </c>
      <c r="CF157" s="282">
        <f>SUMIFS('B4-1销售回款【输入】'!CI$4:CI$123,'B4-1销售回款【输入】'!$C$4:$C$123,$C157,'B4-1销售回款【输入】'!$D$4:$D$123,$D157,'B4-1销售回款【输入】'!$E$4:$E$123,$E157,'B4-1销售回款【输入】'!$J$4:$J$123,$F157)</f>
        <v>0</v>
      </c>
      <c r="CG157" s="282">
        <f>SUMIFS('B4-1销售回款【输入】'!CJ$4:CJ$123,'B4-1销售回款【输入】'!$C$4:$C$123,$C157,'B4-1销售回款【输入】'!$D$4:$D$123,$D157,'B4-1销售回款【输入】'!$E$4:$E$123,$E157,'B4-1销售回款【输入】'!$J$4:$J$123,$F157)</f>
        <v>0</v>
      </c>
      <c r="CH157" s="282">
        <f>SUMIFS('B4-1销售回款【输入】'!CK$4:CK$123,'B4-1销售回款【输入】'!$C$4:$C$123,$C157,'B4-1销售回款【输入】'!$D$4:$D$123,$D157,'B4-1销售回款【输入】'!$E$4:$E$123,$E157,'B4-1销售回款【输入】'!$J$4:$J$123,$F157)</f>
        <v>0</v>
      </c>
      <c r="CI157" s="282">
        <f>SUMIFS('B4-1销售回款【输入】'!CL$4:CL$123,'B4-1销售回款【输入】'!$C$4:$C$123,$C157,'B4-1销售回款【输入】'!$D$4:$D$123,$D157,'B4-1销售回款【输入】'!$E$4:$E$123,$E157,'B4-1销售回款【输入】'!$J$4:$J$123,$F157)</f>
        <v>0</v>
      </c>
      <c r="CJ157" s="282">
        <f>SUMIFS('B4-1销售回款【输入】'!CM$4:CM$123,'B4-1销售回款【输入】'!$C$4:$C$123,$C157,'B4-1销售回款【输入】'!$D$4:$D$123,$D157,'B4-1销售回款【输入】'!$E$4:$E$123,$E157,'B4-1销售回款【输入】'!$J$4:$J$123,$F157)</f>
        <v>0</v>
      </c>
      <c r="CK157" s="282">
        <f>SUMIFS('B4-1销售回款【输入】'!CN$4:CN$123,'B4-1销售回款【输入】'!$C$4:$C$123,$C157,'B4-1销售回款【输入】'!$D$4:$D$123,$D157,'B4-1销售回款【输入】'!$E$4:$E$123,$E157,'B4-1销售回款【输入】'!$J$4:$J$123,$F157)</f>
        <v>0</v>
      </c>
      <c r="CL157" s="282">
        <f>SUMIFS('B4-1销售回款【输入】'!CO$4:CO$123,'B4-1销售回款【输入】'!$C$4:$C$123,$C157,'B4-1销售回款【输入】'!$D$4:$D$123,$D157,'B4-1销售回款【输入】'!$E$4:$E$123,$E157,'B4-1销售回款【输入】'!$J$4:$J$123,$F157)</f>
        <v>0</v>
      </c>
      <c r="CM157" s="282">
        <f>SUMIFS('B4-1销售回款【输入】'!CP$4:CP$123,'B4-1销售回款【输入】'!$C$4:$C$123,$C157,'B4-1销售回款【输入】'!$D$4:$D$123,$D157,'B4-1销售回款【输入】'!$E$4:$E$123,$E157,'B4-1销售回款【输入】'!$J$4:$J$123,$F157)</f>
        <v>0</v>
      </c>
      <c r="CN157" s="282">
        <f>SUMIFS('B4-1销售回款【输入】'!CQ$4:CQ$123,'B4-1销售回款【输入】'!$C$4:$C$123,$C157,'B4-1销售回款【输入】'!$D$4:$D$123,$D157,'B4-1销售回款【输入】'!$E$4:$E$123,$E157,'B4-1销售回款【输入】'!$J$4:$J$123,$F157)</f>
        <v>0</v>
      </c>
      <c r="CO157" s="282">
        <f>SUMIFS('B4-1销售回款【输入】'!CR$4:CR$123,'B4-1销售回款【输入】'!$C$4:$C$123,$C157,'B4-1销售回款【输入】'!$D$4:$D$123,$D157,'B4-1销售回款【输入】'!$E$4:$E$123,$E157,'B4-1销售回款【输入】'!$J$4:$J$123,$F157)</f>
        <v>0</v>
      </c>
      <c r="CP157" s="282">
        <f>SUMIFS('B4-1销售回款【输入】'!CS$4:CS$123,'B4-1销售回款【输入】'!$C$4:$C$123,$C157,'B4-1销售回款【输入】'!$D$4:$D$123,$D157,'B4-1销售回款【输入】'!$E$4:$E$123,$E157,'B4-1销售回款【输入】'!$J$4:$J$123,$F157)</f>
        <v>0</v>
      </c>
      <c r="CQ157" s="282">
        <f>SUMIFS('B4-1销售回款【输入】'!CT$4:CT$123,'B4-1销售回款【输入】'!$C$4:$C$123,$C157,'B4-1销售回款【输入】'!$D$4:$D$123,$D157,'B4-1销售回款【输入】'!$E$4:$E$123,$E157,'B4-1销售回款【输入】'!$J$4:$J$123,$F157)</f>
        <v>0</v>
      </c>
      <c r="CR157" s="282">
        <f>SUMIFS('B4-1销售回款【输入】'!CU$4:CU$123,'B4-1销售回款【输入】'!$C$4:$C$123,$C157,'B4-1销售回款【输入】'!$D$4:$D$123,$D157,'B4-1销售回款【输入】'!$E$4:$E$123,$E157,'B4-1销售回款【输入】'!$J$4:$J$123,$F157)</f>
        <v>0</v>
      </c>
      <c r="CS157" s="282">
        <f>SUMIFS('B4-1销售回款【输入】'!CV$4:CV$123,'B4-1销售回款【输入】'!$C$4:$C$123,$C157,'B4-1销售回款【输入】'!$D$4:$D$123,$D157,'B4-1销售回款【输入】'!$E$4:$E$123,$E157,'B4-1销售回款【输入】'!$J$4:$J$123,$F157)</f>
        <v>0</v>
      </c>
      <c r="CT157" s="282">
        <f>SUMIFS('B4-1销售回款【输入】'!CW$4:CW$123,'B4-1销售回款【输入】'!$C$4:$C$123,$C157,'B4-1销售回款【输入】'!$D$4:$D$123,$D157,'B4-1销售回款【输入】'!$E$4:$E$123,$E157,'B4-1销售回款【输入】'!$J$4:$J$123,$F157)</f>
        <v>0</v>
      </c>
      <c r="CU157" s="282">
        <f>SUMIFS('B4-1销售回款【输入】'!CX$4:CX$123,'B4-1销售回款【输入】'!$C$4:$C$123,$C157,'B4-1销售回款【输入】'!$D$4:$D$123,$D157,'B4-1销售回款【输入】'!$E$4:$E$123,$E157,'B4-1销售回款【输入】'!$J$4:$J$123,$F157)</f>
        <v>0</v>
      </c>
      <c r="CV157" s="282">
        <f>SUMIFS('B4-1销售回款【输入】'!CY$4:CY$123,'B4-1销售回款【输入】'!$C$4:$C$123,$C157,'B4-1销售回款【输入】'!$D$4:$D$123,$D157,'B4-1销售回款【输入】'!$E$4:$E$123,$E157,'B4-1销售回款【输入】'!$J$4:$J$123,$F157)</f>
        <v>0</v>
      </c>
      <c r="CW157" s="282">
        <f>SUMIFS('B4-1销售回款【输入】'!CZ$4:CZ$123,'B4-1销售回款【输入】'!$C$4:$C$123,$C157,'B4-1销售回款【输入】'!$D$4:$D$123,$D157,'B4-1销售回款【输入】'!$E$4:$E$123,$E157,'B4-1销售回款【输入】'!$J$4:$J$123,$F157)</f>
        <v>0</v>
      </c>
      <c r="CX157" s="282">
        <f>SUMIFS('B4-1销售回款【输入】'!DA$4:DA$123,'B4-1销售回款【输入】'!$C$4:$C$123,$C157,'B4-1销售回款【输入】'!$D$4:$D$123,$D157,'B4-1销售回款【输入】'!$E$4:$E$123,$E157,'B4-1销售回款【输入】'!$J$4:$J$123,$F157)</f>
        <v>0</v>
      </c>
      <c r="CY157" s="282">
        <f>SUMIFS('B4-1销售回款【输入】'!DB$4:DB$123,'B4-1销售回款【输入】'!$C$4:$C$123,$C157,'B4-1销售回款【输入】'!$D$4:$D$123,$D157,'B4-1销售回款【输入】'!$E$4:$E$123,$E157,'B4-1销售回款【输入】'!$J$4:$J$123,$F157)</f>
        <v>0</v>
      </c>
      <c r="CZ157" s="282">
        <f>SUMIFS('B4-1销售回款【输入】'!DC$4:DC$123,'B4-1销售回款【输入】'!$C$4:$C$123,$C157,'B4-1销售回款【输入】'!$D$4:$D$123,$D157,'B4-1销售回款【输入】'!$E$4:$E$123,$E157,'B4-1销售回款【输入】'!$J$4:$J$123,$F157)</f>
        <v>0</v>
      </c>
      <c r="DA157" s="282">
        <f>SUMIFS('B4-1销售回款【输入】'!DD$4:DD$123,'B4-1销售回款【输入】'!$C$4:$C$123,$C157,'B4-1销售回款【输入】'!$D$4:$D$123,$D157,'B4-1销售回款【输入】'!$E$4:$E$123,$E157,'B4-1销售回款【输入】'!$J$4:$J$123,$F157)</f>
        <v>0</v>
      </c>
      <c r="DB157" s="282">
        <f>SUMIFS('B4-1销售回款【输入】'!DE$4:DE$123,'B4-1销售回款【输入】'!$C$4:$C$123,$C157,'B4-1销售回款【输入】'!$D$4:$D$123,$D157,'B4-1销售回款【输入】'!$E$4:$E$123,$E157,'B4-1销售回款【输入】'!$J$4:$J$123,$F157)</f>
        <v>0</v>
      </c>
      <c r="DC157" s="282">
        <f>SUMIFS('B4-1销售回款【输入】'!DF$4:DF$123,'B4-1销售回款【输入】'!$C$4:$C$123,$C157,'B4-1销售回款【输入】'!$D$4:$D$123,$D157,'B4-1销售回款【输入】'!$E$4:$E$123,$E157,'B4-1销售回款【输入】'!$J$4:$J$123,$F157)</f>
        <v>0</v>
      </c>
      <c r="DD157" s="282">
        <f>SUMIFS('B4-1销售回款【输入】'!DG$4:DG$123,'B4-1销售回款【输入】'!$C$4:$C$123,$C157,'B4-1销售回款【输入】'!$D$4:$D$123,$D157,'B4-1销售回款【输入】'!$E$4:$E$123,$E157,'B4-1销售回款【输入】'!$J$4:$J$123,$F157)</f>
        <v>0</v>
      </c>
      <c r="DE157" s="282">
        <f>SUMIFS('B4-1销售回款【输入】'!DH$4:DH$123,'B4-1销售回款【输入】'!$C$4:$C$123,$C157,'B4-1销售回款【输入】'!$D$4:$D$123,$D157,'B4-1销售回款【输入】'!$E$4:$E$123,$E157,'B4-1销售回款【输入】'!$J$4:$J$123,$F157)</f>
        <v>0</v>
      </c>
      <c r="DF157" s="282">
        <f>SUMIFS('B4-1销售回款【输入】'!DI$4:DI$123,'B4-1销售回款【输入】'!$C$4:$C$123,$C157,'B4-1销售回款【输入】'!$D$4:$D$123,$D157,'B4-1销售回款【输入】'!$E$4:$E$123,$E157,'B4-1销售回款【输入】'!$J$4:$J$123,$F157)</f>
        <v>0</v>
      </c>
      <c r="DG157" s="282">
        <f>SUMIFS('B4-1销售回款【输入】'!DJ$4:DJ$123,'B4-1销售回款【输入】'!$C$4:$C$123,$C157,'B4-1销售回款【输入】'!$D$4:$D$123,$D157,'B4-1销售回款【输入】'!$E$4:$E$123,$E157,'B4-1销售回款【输入】'!$J$4:$J$123,$F157)</f>
        <v>0</v>
      </c>
      <c r="DH157" s="282">
        <f>SUMIFS('B4-1销售回款【输入】'!DK$4:DK$123,'B4-1销售回款【输入】'!$C$4:$C$123,$C157,'B4-1销售回款【输入】'!$D$4:$D$123,$D157,'B4-1销售回款【输入】'!$E$4:$E$123,$E157,'B4-1销售回款【输入】'!$J$4:$J$123,$F157)</f>
        <v>0</v>
      </c>
      <c r="DI157" s="282">
        <f>SUMIFS('B4-1销售回款【输入】'!DL$4:DL$123,'B4-1销售回款【输入】'!$C$4:$C$123,$C157,'B4-1销售回款【输入】'!$D$4:$D$123,$D157,'B4-1销售回款【输入】'!$E$4:$E$123,$E157,'B4-1销售回款【输入】'!$J$4:$J$123,$F157)</f>
        <v>0</v>
      </c>
      <c r="DJ157" s="282">
        <f>SUMIFS('B4-1销售回款【输入】'!DM$4:DM$123,'B4-1销售回款【输入】'!$C$4:$C$123,$C157,'B4-1销售回款【输入】'!$D$4:$D$123,$D157,'B4-1销售回款【输入】'!$E$4:$E$123,$E157,'B4-1销售回款【输入】'!$J$4:$J$123,$F157)</f>
        <v>0</v>
      </c>
      <c r="DK157" s="282">
        <f>SUMIFS('B4-1销售回款【输入】'!DN$4:DN$123,'B4-1销售回款【输入】'!$C$4:$C$123,$C157,'B4-1销售回款【输入】'!$D$4:$D$123,$D157,'B4-1销售回款【输入】'!$E$4:$E$123,$E157,'B4-1销售回款【输入】'!$J$4:$J$123,$F157)</f>
        <v>0</v>
      </c>
      <c r="DL157" s="282">
        <f>SUMIFS('B4-1销售回款【输入】'!DO$4:DO$123,'B4-1销售回款【输入】'!$C$4:$C$123,$C157,'B4-1销售回款【输入】'!$D$4:$D$123,$D157,'B4-1销售回款【输入】'!$E$4:$E$123,$E157,'B4-1销售回款【输入】'!$J$4:$J$123,$F157)</f>
        <v>0</v>
      </c>
      <c r="DM157" s="282">
        <f>SUMIFS('B4-1销售回款【输入】'!DP$4:DP$123,'B4-1销售回款【输入】'!$C$4:$C$123,$C157,'B4-1销售回款【输入】'!$D$4:$D$123,$D157,'B4-1销售回款【输入】'!$E$4:$E$123,$E157,'B4-1销售回款【输入】'!$J$4:$J$123,$F157)</f>
        <v>0</v>
      </c>
      <c r="DN157" s="282">
        <f>SUMIFS('B4-1销售回款【输入】'!DQ$4:DQ$123,'B4-1销售回款【输入】'!$C$4:$C$123,$C157,'B4-1销售回款【输入】'!$D$4:$D$123,$D157,'B4-1销售回款【输入】'!$E$4:$E$123,$E157,'B4-1销售回款【输入】'!$J$4:$J$123,$F157)</f>
        <v>0</v>
      </c>
      <c r="DO157" s="282">
        <f>SUMIFS('B4-1销售回款【输入】'!DR$4:DR$123,'B4-1销售回款【输入】'!$C$4:$C$123,$C157,'B4-1销售回款【输入】'!$D$4:$D$123,$D157,'B4-1销售回款【输入】'!$E$4:$E$123,$E157,'B4-1销售回款【输入】'!$J$4:$J$123,$F157)</f>
        <v>0</v>
      </c>
      <c r="DP157" s="282">
        <f>SUMIFS('B4-1销售回款【输入】'!DS$4:DS$123,'B4-1销售回款【输入】'!$C$4:$C$123,$C157,'B4-1销售回款【输入】'!$D$4:$D$123,$D157,'B4-1销售回款【输入】'!$E$4:$E$123,$E157,'B4-1销售回款【输入】'!$J$4:$J$123,$F157)</f>
        <v>0</v>
      </c>
      <c r="DQ157" s="282">
        <f>SUMIFS('B4-1销售回款【输入】'!DT$4:DT$123,'B4-1销售回款【输入】'!$C$4:$C$123,$C157,'B4-1销售回款【输入】'!$D$4:$D$123,$D157,'B4-1销售回款【输入】'!$E$4:$E$123,$E157,'B4-1销售回款【输入】'!$J$4:$J$123,$F157)</f>
        <v>0</v>
      </c>
      <c r="DR157" s="282">
        <f>SUMIFS('B4-1销售回款【输入】'!DU$4:DU$123,'B4-1销售回款【输入】'!$C$4:$C$123,$C157,'B4-1销售回款【输入】'!$D$4:$D$123,$D157,'B4-1销售回款【输入】'!$E$4:$E$123,$E157,'B4-1销售回款【输入】'!$J$4:$J$123,$F157)</f>
        <v>0</v>
      </c>
      <c r="DS157" s="282">
        <f>SUMIFS('B4-1销售回款【输入】'!DV$4:DV$123,'B4-1销售回款【输入】'!$C$4:$C$123,$C157,'B4-1销售回款【输入】'!$D$4:$D$123,$D157,'B4-1销售回款【输入】'!$E$4:$E$123,$E157,'B4-1销售回款【输入】'!$J$4:$J$123,$F157)</f>
        <v>0</v>
      </c>
      <c r="DT157" s="282">
        <f>SUMIFS('B4-1销售回款【输入】'!DW$4:DW$123,'B4-1销售回款【输入】'!$C$4:$C$123,$C157,'B4-1销售回款【输入】'!$D$4:$D$123,$D157,'B4-1销售回款【输入】'!$E$4:$E$123,$E157,'B4-1销售回款【输入】'!$J$4:$J$123,$F157)</f>
        <v>0</v>
      </c>
      <c r="DU157" s="282">
        <f>SUMIFS('B4-1销售回款【输入】'!DX$4:DX$123,'B4-1销售回款【输入】'!$C$4:$C$123,$C157,'B4-1销售回款【输入】'!$D$4:$D$123,$D157,'B4-1销售回款【输入】'!$E$4:$E$123,$E157,'B4-1销售回款【输入】'!$J$4:$J$123,$F157)</f>
        <v>0</v>
      </c>
      <c r="DV157" s="282">
        <f>SUMIFS('B4-1销售回款【输入】'!DY$4:DY$123,'B4-1销售回款【输入】'!$C$4:$C$123,$C157,'B4-1销售回款【输入】'!$D$4:$D$123,$D157,'B4-1销售回款【输入】'!$E$4:$E$123,$E157,'B4-1销售回款【输入】'!$J$4:$J$123,$F157)</f>
        <v>0</v>
      </c>
      <c r="DW157" s="282">
        <f>SUMIFS('B4-1销售回款【输入】'!DZ$4:DZ$123,'B4-1销售回款【输入】'!$C$4:$C$123,$C157,'B4-1销售回款【输入】'!$D$4:$D$123,$D157,'B4-1销售回款【输入】'!$E$4:$E$123,$E157,'B4-1销售回款【输入】'!$J$4:$J$123,$F157)</f>
        <v>0</v>
      </c>
      <c r="DX157" s="282">
        <f>SUMIFS('B4-1销售回款【输入】'!EA$4:EA$123,'B4-1销售回款【输入】'!$C$4:$C$123,$C157,'B4-1销售回款【输入】'!$D$4:$D$123,$D157,'B4-1销售回款【输入】'!$E$4:$E$123,$E157,'B4-1销售回款【输入】'!$J$4:$J$123,$F157)</f>
        <v>0</v>
      </c>
      <c r="DY157" s="282">
        <f>SUMIFS('B4-1销售回款【输入】'!EB$4:EB$123,'B4-1销售回款【输入】'!$C$4:$C$123,$C157,'B4-1销售回款【输入】'!$D$4:$D$123,$D157,'B4-1销售回款【输入】'!$E$4:$E$123,$E157,'B4-1销售回款【输入】'!$J$4:$J$123,$F157)</f>
        <v>0</v>
      </c>
      <c r="DZ157" s="282">
        <f>SUMIFS('B4-1销售回款【输入】'!EC$4:EC$123,'B4-1销售回款【输入】'!$C$4:$C$123,$C157,'B4-1销售回款【输入】'!$D$4:$D$123,$D157,'B4-1销售回款【输入】'!$E$4:$E$123,$E157,'B4-1销售回款【输入】'!$J$4:$J$123,$F157)</f>
        <v>0</v>
      </c>
      <c r="EA157" s="282">
        <f>SUMIFS('B4-1销售回款【输入】'!ED$4:ED$123,'B4-1销售回款【输入】'!$C$4:$C$123,$C157,'B4-1销售回款【输入】'!$D$4:$D$123,$D157,'B4-1销售回款【输入】'!$E$4:$E$123,$E157,'B4-1销售回款【输入】'!$J$4:$J$123,$F157)</f>
        <v>0</v>
      </c>
      <c r="EB157" s="282">
        <f>SUMIFS('B4-1销售回款【输入】'!EE$4:EE$123,'B4-1销售回款【输入】'!$C$4:$C$123,$C157,'B4-1销售回款【输入】'!$D$4:$D$123,$D157,'B4-1销售回款【输入】'!$E$4:$E$123,$E157,'B4-1销售回款【输入】'!$J$4:$J$123,$F157)</f>
        <v>0</v>
      </c>
      <c r="EC157" s="282">
        <f>SUMIFS('B4-1销售回款【输入】'!EF$4:EF$123,'B4-1销售回款【输入】'!$C$4:$C$123,$C157,'B4-1销售回款【输入】'!$D$4:$D$123,$D157,'B4-1销售回款【输入】'!$E$4:$E$123,$E157,'B4-1销售回款【输入】'!$J$4:$J$123,$F157)</f>
        <v>0</v>
      </c>
      <c r="ED157" s="284">
        <f>SUMIFS('B4-1销售回款【输入】'!EG$4:EG$123,'B4-1销售回款【输入】'!$C$4:$C$123,$C157,'B4-1销售回款【输入】'!$D$4:$D$123,$D157,'B4-1销售回款【输入】'!$E$4:$E$123,$E157,'B4-1销售回款【输入】'!$J$4:$J$123,$F157)</f>
        <v>0</v>
      </c>
    </row>
    <row r="158" spans="2:134" ht="16.05" customHeight="1" x14ac:dyDescent="0.25">
      <c r="B158" s="1041" t="str">
        <f>B157</f>
        <v/>
      </c>
      <c r="C158" s="154" t="str">
        <f t="shared" ref="C158:C161" si="2733">C157</f>
        <v/>
      </c>
      <c r="D158" s="154" t="str">
        <f t="shared" si="2603"/>
        <v/>
      </c>
      <c r="E158" s="154" t="str">
        <f t="shared" si="2603"/>
        <v/>
      </c>
      <c r="F158" s="149" t="s">
        <v>348</v>
      </c>
      <c r="G158" s="171" t="s">
        <v>354</v>
      </c>
      <c r="H158" s="992">
        <f>IFERROR(H157/H156*10000,0)</f>
        <v>0</v>
      </c>
      <c r="I158" s="282">
        <f t="shared" si="2731"/>
        <v>0</v>
      </c>
      <c r="J158" s="985">
        <f>IFERROR(J157/J156*10000,0)</f>
        <v>0</v>
      </c>
      <c r="K158" s="460">
        <f ca="1">IFERROR(K157/K156*10000,0)</f>
        <v>0</v>
      </c>
      <c r="L158" s="283">
        <f t="shared" ref="L158" si="2734">IFERROR(L157/L156*10000,0)</f>
        <v>0</v>
      </c>
      <c r="M158" s="282">
        <f t="shared" ref="M158" si="2735">IFERROR(M157/M156*10000,0)</f>
        <v>0</v>
      </c>
      <c r="N158" s="282">
        <f t="shared" ref="N158" si="2736">IFERROR(N157/N156*10000,0)</f>
        <v>0</v>
      </c>
      <c r="O158" s="282">
        <f t="shared" ref="O158" si="2737">IFERROR(O157/O156*10000,0)</f>
        <v>0</v>
      </c>
      <c r="P158" s="282">
        <f t="shared" ref="P158" si="2738">IFERROR(P157/P156*10000,0)</f>
        <v>0</v>
      </c>
      <c r="Q158" s="282">
        <f t="shared" ref="Q158" si="2739">IFERROR(Q157/Q156*10000,0)</f>
        <v>0</v>
      </c>
      <c r="R158" s="282">
        <f t="shared" ref="R158" si="2740">IFERROR(R157/R156*10000,0)</f>
        <v>0</v>
      </c>
      <c r="S158" s="282">
        <f t="shared" ref="S158" si="2741">IFERROR(S157/S156*10000,0)</f>
        <v>0</v>
      </c>
      <c r="T158" s="282">
        <f t="shared" ref="T158" si="2742">IFERROR(T157/T156*10000,0)</f>
        <v>0</v>
      </c>
      <c r="U158" s="284">
        <f t="shared" ref="U158" si="2743">IFERROR(U157/U156*10000,0)</f>
        <v>0</v>
      </c>
      <c r="V158" s="285">
        <f>IFERROR(V157/V156*10000,0)</f>
        <v>0</v>
      </c>
      <c r="W158" s="282">
        <f t="shared" ref="W158" si="2744">IFERROR(W157/W156*10000,0)</f>
        <v>0</v>
      </c>
      <c r="X158" s="282">
        <f t="shared" ref="X158" si="2745">IFERROR(X157/X156*10000,0)</f>
        <v>0</v>
      </c>
      <c r="Y158" s="282">
        <f t="shared" ref="Y158" si="2746">IFERROR(Y157/Y156*10000,0)</f>
        <v>0</v>
      </c>
      <c r="Z158" s="282">
        <f t="shared" ref="Z158" si="2747">IFERROR(Z157/Z156*10000,0)</f>
        <v>0</v>
      </c>
      <c r="AA158" s="282">
        <f t="shared" ref="AA158" si="2748">IFERROR(AA157/AA156*10000,0)</f>
        <v>0</v>
      </c>
      <c r="AB158" s="282">
        <f t="shared" ref="AB158" si="2749">IFERROR(AB157/AB156*10000,0)</f>
        <v>0</v>
      </c>
      <c r="AC158" s="282">
        <f t="shared" ref="AC158" si="2750">IFERROR(AC157/AC156*10000,0)</f>
        <v>0</v>
      </c>
      <c r="AD158" s="282">
        <f t="shared" ref="AD158" si="2751">IFERROR(AD157/AD156*10000,0)</f>
        <v>0</v>
      </c>
      <c r="AE158" s="282">
        <f t="shared" ref="AE158" si="2752">IFERROR(AE157/AE156*10000,0)</f>
        <v>0</v>
      </c>
      <c r="AF158" s="282">
        <f t="shared" ref="AF158" si="2753">IFERROR(AF157/AF156*10000,0)</f>
        <v>0</v>
      </c>
      <c r="AG158" s="282">
        <f t="shared" ref="AG158" si="2754">IFERROR(AG157/AG156*10000,0)</f>
        <v>0</v>
      </c>
      <c r="AH158" s="282">
        <f t="shared" ref="AH158" si="2755">IFERROR(AH157/AH156*10000,0)</f>
        <v>0</v>
      </c>
      <c r="AI158" s="282">
        <f t="shared" ref="AI158" si="2756">IFERROR(AI157/AI156*10000,0)</f>
        <v>0</v>
      </c>
      <c r="AJ158" s="282">
        <f t="shared" ref="AJ158" si="2757">IFERROR(AJ157/AJ156*10000,0)</f>
        <v>0</v>
      </c>
      <c r="AK158" s="282">
        <f t="shared" ref="AK158" si="2758">IFERROR(AK157/AK156*10000,0)</f>
        <v>0</v>
      </c>
      <c r="AL158" s="282">
        <f t="shared" ref="AL158" si="2759">IFERROR(AL157/AL156*10000,0)</f>
        <v>0</v>
      </c>
      <c r="AM158" s="282">
        <f t="shared" ref="AM158" si="2760">IFERROR(AM157/AM156*10000,0)</f>
        <v>0</v>
      </c>
      <c r="AN158" s="282">
        <f t="shared" ref="AN158" si="2761">IFERROR(AN157/AN156*10000,0)</f>
        <v>0</v>
      </c>
      <c r="AO158" s="282">
        <f t="shared" ref="AO158" si="2762">IFERROR(AO157/AO156*10000,0)</f>
        <v>0</v>
      </c>
      <c r="AP158" s="282">
        <f t="shared" ref="AP158" si="2763">IFERROR(AP157/AP156*10000,0)</f>
        <v>0</v>
      </c>
      <c r="AQ158" s="282">
        <f t="shared" ref="AQ158" si="2764">IFERROR(AQ157/AQ156*10000,0)</f>
        <v>0</v>
      </c>
      <c r="AR158" s="282">
        <f t="shared" ref="AR158" si="2765">IFERROR(AR157/AR156*10000,0)</f>
        <v>0</v>
      </c>
      <c r="AS158" s="282">
        <f t="shared" ref="AS158" si="2766">IFERROR(AS157/AS156*10000,0)</f>
        <v>0</v>
      </c>
      <c r="AT158" s="282">
        <f t="shared" ref="AT158" si="2767">IFERROR(AT157/AT156*10000,0)</f>
        <v>0</v>
      </c>
      <c r="AU158" s="282">
        <f t="shared" ref="AU158" si="2768">IFERROR(AU157/AU156*10000,0)</f>
        <v>0</v>
      </c>
      <c r="AV158" s="282">
        <f t="shared" ref="AV158" si="2769">IFERROR(AV157/AV156*10000,0)</f>
        <v>0</v>
      </c>
      <c r="AW158" s="282">
        <f t="shared" ref="AW158" si="2770">IFERROR(AW157/AW156*10000,0)</f>
        <v>0</v>
      </c>
      <c r="AX158" s="282">
        <f t="shared" ref="AX158" si="2771">IFERROR(AX157/AX156*10000,0)</f>
        <v>0</v>
      </c>
      <c r="AY158" s="282">
        <f t="shared" ref="AY158" si="2772">IFERROR(AY157/AY156*10000,0)</f>
        <v>0</v>
      </c>
      <c r="AZ158" s="282">
        <f t="shared" ref="AZ158" si="2773">IFERROR(AZ157/AZ156*10000,0)</f>
        <v>0</v>
      </c>
      <c r="BA158" s="282">
        <f t="shared" ref="BA158" si="2774">IFERROR(BA157/BA156*10000,0)</f>
        <v>0</v>
      </c>
      <c r="BB158" s="282">
        <f t="shared" ref="BB158" si="2775">IFERROR(BB157/BB156*10000,0)</f>
        <v>0</v>
      </c>
      <c r="BC158" s="282">
        <f t="shared" ref="BC158" si="2776">IFERROR(BC157/BC156*10000,0)</f>
        <v>0</v>
      </c>
      <c r="BD158" s="282">
        <f t="shared" ref="BD158" si="2777">IFERROR(BD157/BD156*10000,0)</f>
        <v>0</v>
      </c>
      <c r="BE158" s="282">
        <f t="shared" ref="BE158" si="2778">IFERROR(BE157/BE156*10000,0)</f>
        <v>0</v>
      </c>
      <c r="BF158" s="282">
        <f t="shared" ref="BF158" si="2779">IFERROR(BF157/BF156*10000,0)</f>
        <v>0</v>
      </c>
      <c r="BG158" s="282">
        <f t="shared" ref="BG158" si="2780">IFERROR(BG157/BG156*10000,0)</f>
        <v>0</v>
      </c>
      <c r="BH158" s="282">
        <f t="shared" ref="BH158" si="2781">IFERROR(BH157/BH156*10000,0)</f>
        <v>0</v>
      </c>
      <c r="BI158" s="282">
        <f t="shared" ref="BI158" si="2782">IFERROR(BI157/BI156*10000,0)</f>
        <v>0</v>
      </c>
      <c r="BJ158" s="282">
        <f t="shared" ref="BJ158" si="2783">IFERROR(BJ157/BJ156*10000,0)</f>
        <v>0</v>
      </c>
      <c r="BK158" s="282">
        <f t="shared" ref="BK158" si="2784">IFERROR(BK157/BK156*10000,0)</f>
        <v>0</v>
      </c>
      <c r="BL158" s="282">
        <f t="shared" ref="BL158" si="2785">IFERROR(BL157/BL156*10000,0)</f>
        <v>0</v>
      </c>
      <c r="BM158" s="282">
        <f t="shared" ref="BM158" si="2786">IFERROR(BM157/BM156*10000,0)</f>
        <v>0</v>
      </c>
      <c r="BN158" s="282">
        <f t="shared" ref="BN158" si="2787">IFERROR(BN157/BN156*10000,0)</f>
        <v>0</v>
      </c>
      <c r="BO158" s="282">
        <f t="shared" ref="BO158" si="2788">IFERROR(BO157/BO156*10000,0)</f>
        <v>0</v>
      </c>
      <c r="BP158" s="282">
        <f t="shared" ref="BP158" si="2789">IFERROR(BP157/BP156*10000,0)</f>
        <v>0</v>
      </c>
      <c r="BQ158" s="282">
        <f t="shared" ref="BQ158" si="2790">IFERROR(BQ157/BQ156*10000,0)</f>
        <v>0</v>
      </c>
      <c r="BR158" s="282">
        <f t="shared" ref="BR158" si="2791">IFERROR(BR157/BR156*10000,0)</f>
        <v>0</v>
      </c>
      <c r="BS158" s="282">
        <f t="shared" ref="BS158" si="2792">IFERROR(BS157/BS156*10000,0)</f>
        <v>0</v>
      </c>
      <c r="BT158" s="282">
        <f t="shared" ref="BT158" si="2793">IFERROR(BT157/BT156*10000,0)</f>
        <v>0</v>
      </c>
      <c r="BU158" s="282">
        <f t="shared" ref="BU158" si="2794">IFERROR(BU157/BU156*10000,0)</f>
        <v>0</v>
      </c>
      <c r="BV158" s="282">
        <f t="shared" ref="BV158" si="2795">IFERROR(BV157/BV156*10000,0)</f>
        <v>0</v>
      </c>
      <c r="BW158" s="282">
        <f t="shared" ref="BW158" si="2796">IFERROR(BW157/BW156*10000,0)</f>
        <v>0</v>
      </c>
      <c r="BX158" s="282">
        <f t="shared" ref="BX158" si="2797">IFERROR(BX157/BX156*10000,0)</f>
        <v>0</v>
      </c>
      <c r="BY158" s="282">
        <f t="shared" ref="BY158" si="2798">IFERROR(BY157/BY156*10000,0)</f>
        <v>0</v>
      </c>
      <c r="BZ158" s="282">
        <f t="shared" ref="BZ158" si="2799">IFERROR(BZ157/BZ156*10000,0)</f>
        <v>0</v>
      </c>
      <c r="CA158" s="282">
        <f t="shared" ref="CA158" si="2800">IFERROR(CA157/CA156*10000,0)</f>
        <v>0</v>
      </c>
      <c r="CB158" s="282">
        <f t="shared" ref="CB158" si="2801">IFERROR(CB157/CB156*10000,0)</f>
        <v>0</v>
      </c>
      <c r="CC158" s="282">
        <f t="shared" ref="CC158" si="2802">IFERROR(CC157/CC156*10000,0)</f>
        <v>0</v>
      </c>
      <c r="CD158" s="282">
        <f t="shared" ref="CD158" si="2803">IFERROR(CD157/CD156*10000,0)</f>
        <v>0</v>
      </c>
      <c r="CE158" s="282">
        <f t="shared" ref="CE158" si="2804">IFERROR(CE157/CE156*10000,0)</f>
        <v>0</v>
      </c>
      <c r="CF158" s="282">
        <f t="shared" ref="CF158" si="2805">IFERROR(CF157/CF156*10000,0)</f>
        <v>0</v>
      </c>
      <c r="CG158" s="282">
        <f t="shared" ref="CG158" si="2806">IFERROR(CG157/CG156*10000,0)</f>
        <v>0</v>
      </c>
      <c r="CH158" s="282">
        <f t="shared" ref="CH158" si="2807">IFERROR(CH157/CH156*10000,0)</f>
        <v>0</v>
      </c>
      <c r="CI158" s="282">
        <f t="shared" ref="CI158" si="2808">IFERROR(CI157/CI156*10000,0)</f>
        <v>0</v>
      </c>
      <c r="CJ158" s="282">
        <f t="shared" ref="CJ158" si="2809">IFERROR(CJ157/CJ156*10000,0)</f>
        <v>0</v>
      </c>
      <c r="CK158" s="282">
        <f t="shared" ref="CK158" si="2810">IFERROR(CK157/CK156*10000,0)</f>
        <v>0</v>
      </c>
      <c r="CL158" s="282">
        <f t="shared" ref="CL158" si="2811">IFERROR(CL157/CL156*10000,0)</f>
        <v>0</v>
      </c>
      <c r="CM158" s="282">
        <f t="shared" ref="CM158" si="2812">IFERROR(CM157/CM156*10000,0)</f>
        <v>0</v>
      </c>
      <c r="CN158" s="282">
        <f t="shared" ref="CN158" si="2813">IFERROR(CN157/CN156*10000,0)</f>
        <v>0</v>
      </c>
      <c r="CO158" s="282">
        <f t="shared" ref="CO158" si="2814">IFERROR(CO157/CO156*10000,0)</f>
        <v>0</v>
      </c>
      <c r="CP158" s="282">
        <f t="shared" ref="CP158" si="2815">IFERROR(CP157/CP156*10000,0)</f>
        <v>0</v>
      </c>
      <c r="CQ158" s="282">
        <f t="shared" ref="CQ158" si="2816">IFERROR(CQ157/CQ156*10000,0)</f>
        <v>0</v>
      </c>
      <c r="CR158" s="282">
        <f t="shared" ref="CR158" si="2817">IFERROR(CR157/CR156*10000,0)</f>
        <v>0</v>
      </c>
      <c r="CS158" s="282">
        <f t="shared" ref="CS158" si="2818">IFERROR(CS157/CS156*10000,0)</f>
        <v>0</v>
      </c>
      <c r="CT158" s="282">
        <f t="shared" ref="CT158" si="2819">IFERROR(CT157/CT156*10000,0)</f>
        <v>0</v>
      </c>
      <c r="CU158" s="282">
        <f t="shared" ref="CU158" si="2820">IFERROR(CU157/CU156*10000,0)</f>
        <v>0</v>
      </c>
      <c r="CV158" s="282">
        <f t="shared" ref="CV158" si="2821">IFERROR(CV157/CV156*10000,0)</f>
        <v>0</v>
      </c>
      <c r="CW158" s="282">
        <f t="shared" ref="CW158" si="2822">IFERROR(CW157/CW156*10000,0)</f>
        <v>0</v>
      </c>
      <c r="CX158" s="282">
        <f t="shared" ref="CX158" si="2823">IFERROR(CX157/CX156*10000,0)</f>
        <v>0</v>
      </c>
      <c r="CY158" s="282">
        <f t="shared" ref="CY158" si="2824">IFERROR(CY157/CY156*10000,0)</f>
        <v>0</v>
      </c>
      <c r="CZ158" s="282">
        <f t="shared" ref="CZ158" si="2825">IFERROR(CZ157/CZ156*10000,0)</f>
        <v>0</v>
      </c>
      <c r="DA158" s="282">
        <f t="shared" ref="DA158" si="2826">IFERROR(DA157/DA156*10000,0)</f>
        <v>0</v>
      </c>
      <c r="DB158" s="282">
        <f t="shared" ref="DB158" si="2827">IFERROR(DB157/DB156*10000,0)</f>
        <v>0</v>
      </c>
      <c r="DC158" s="282">
        <f t="shared" ref="DC158" si="2828">IFERROR(DC157/DC156*10000,0)</f>
        <v>0</v>
      </c>
      <c r="DD158" s="282">
        <f t="shared" ref="DD158" si="2829">IFERROR(DD157/DD156*10000,0)</f>
        <v>0</v>
      </c>
      <c r="DE158" s="282">
        <f t="shared" ref="DE158" si="2830">IFERROR(DE157/DE156*10000,0)</f>
        <v>0</v>
      </c>
      <c r="DF158" s="282">
        <f t="shared" ref="DF158" si="2831">IFERROR(DF157/DF156*10000,0)</f>
        <v>0</v>
      </c>
      <c r="DG158" s="282">
        <f t="shared" ref="DG158" si="2832">IFERROR(DG157/DG156*10000,0)</f>
        <v>0</v>
      </c>
      <c r="DH158" s="282">
        <f t="shared" ref="DH158" si="2833">IFERROR(DH157/DH156*10000,0)</f>
        <v>0</v>
      </c>
      <c r="DI158" s="282">
        <f t="shared" ref="DI158" si="2834">IFERROR(DI157/DI156*10000,0)</f>
        <v>0</v>
      </c>
      <c r="DJ158" s="282">
        <f t="shared" ref="DJ158" si="2835">IFERROR(DJ157/DJ156*10000,0)</f>
        <v>0</v>
      </c>
      <c r="DK158" s="282">
        <f t="shared" ref="DK158" si="2836">IFERROR(DK157/DK156*10000,0)</f>
        <v>0</v>
      </c>
      <c r="DL158" s="282">
        <f t="shared" ref="DL158" si="2837">IFERROR(DL157/DL156*10000,0)</f>
        <v>0</v>
      </c>
      <c r="DM158" s="282">
        <f t="shared" ref="DM158" si="2838">IFERROR(DM157/DM156*10000,0)</f>
        <v>0</v>
      </c>
      <c r="DN158" s="282">
        <f t="shared" ref="DN158" si="2839">IFERROR(DN157/DN156*10000,0)</f>
        <v>0</v>
      </c>
      <c r="DO158" s="282">
        <f t="shared" ref="DO158" si="2840">IFERROR(DO157/DO156*10000,0)</f>
        <v>0</v>
      </c>
      <c r="DP158" s="282">
        <f t="shared" ref="DP158" si="2841">IFERROR(DP157/DP156*10000,0)</f>
        <v>0</v>
      </c>
      <c r="DQ158" s="282">
        <f t="shared" ref="DQ158" si="2842">IFERROR(DQ157/DQ156*10000,0)</f>
        <v>0</v>
      </c>
      <c r="DR158" s="282">
        <f t="shared" ref="DR158" si="2843">IFERROR(DR157/DR156*10000,0)</f>
        <v>0</v>
      </c>
      <c r="DS158" s="282">
        <f t="shared" ref="DS158" si="2844">IFERROR(DS157/DS156*10000,0)</f>
        <v>0</v>
      </c>
      <c r="DT158" s="282">
        <f t="shared" ref="DT158" si="2845">IFERROR(DT157/DT156*10000,0)</f>
        <v>0</v>
      </c>
      <c r="DU158" s="282">
        <f t="shared" ref="DU158" si="2846">IFERROR(DU157/DU156*10000,0)</f>
        <v>0</v>
      </c>
      <c r="DV158" s="282">
        <f t="shared" ref="DV158" si="2847">IFERROR(DV157/DV156*10000,0)</f>
        <v>0</v>
      </c>
      <c r="DW158" s="282">
        <f t="shared" ref="DW158" si="2848">IFERROR(DW157/DW156*10000,0)</f>
        <v>0</v>
      </c>
      <c r="DX158" s="282">
        <f t="shared" ref="DX158" si="2849">IFERROR(DX157/DX156*10000,0)</f>
        <v>0</v>
      </c>
      <c r="DY158" s="282">
        <f t="shared" ref="DY158" si="2850">IFERROR(DY157/DY156*10000,0)</f>
        <v>0</v>
      </c>
      <c r="DZ158" s="282">
        <f t="shared" ref="DZ158" si="2851">IFERROR(DZ157/DZ156*10000,0)</f>
        <v>0</v>
      </c>
      <c r="EA158" s="282">
        <f t="shared" ref="EA158" si="2852">IFERROR(EA157/EA156*10000,0)</f>
        <v>0</v>
      </c>
      <c r="EB158" s="282">
        <f t="shared" ref="EB158" si="2853">IFERROR(EB157/EB156*10000,0)</f>
        <v>0</v>
      </c>
      <c r="EC158" s="282">
        <f t="shared" ref="EC158" si="2854">IFERROR(EC157/EC156*10000,0)</f>
        <v>0</v>
      </c>
      <c r="ED158" s="284">
        <f t="shared" ref="ED158" si="2855">IFERROR(ED157/ED156*10000,0)</f>
        <v>0</v>
      </c>
    </row>
    <row r="159" spans="2:134" ht="16.05" customHeight="1" x14ac:dyDescent="0.25">
      <c r="B159" s="1043" t="str">
        <f>B158</f>
        <v/>
      </c>
      <c r="C159" s="159" t="str">
        <f t="shared" si="2733"/>
        <v/>
      </c>
      <c r="D159" s="159" t="str">
        <f t="shared" si="2603"/>
        <v/>
      </c>
      <c r="E159" s="159" t="str">
        <f t="shared" si="2603"/>
        <v/>
      </c>
      <c r="F159" s="149" t="s">
        <v>349</v>
      </c>
      <c r="G159" s="171" t="s">
        <v>353</v>
      </c>
      <c r="H159" s="992">
        <f>SUMIFS('B4-1销售回款【输入】'!L$4:L$123,'B4-1销售回款【输入】'!$C$4:$C$123,$C159,'B4-1销售回款【输入】'!$D$4:$D$123,$D159,'B4-1销售回款【输入】'!$E$4:$E$123,$E159,'B4-1销售回款【输入】'!$J$4:$J$123,$F159)</f>
        <v>0</v>
      </c>
      <c r="I159" s="282">
        <f t="shared" si="2731"/>
        <v>0</v>
      </c>
      <c r="J159" s="985">
        <f>SUM(V159:ED159)</f>
        <v>0</v>
      </c>
      <c r="K159" s="460">
        <f ca="1">SUM(OFFSET(V159,,,1,MATCH('B1-基本信息'!$C$12,$V$3:$ED$3,1)))</f>
        <v>0</v>
      </c>
      <c r="L159" s="283">
        <f t="shared" ref="L159:U159" si="2856">SUMIF($V$1:$ED$1,L$3,$V159:$ED159)</f>
        <v>0</v>
      </c>
      <c r="M159" s="282">
        <f t="shared" si="2856"/>
        <v>0</v>
      </c>
      <c r="N159" s="282">
        <f t="shared" si="2856"/>
        <v>0</v>
      </c>
      <c r="O159" s="282">
        <f t="shared" si="2856"/>
        <v>0</v>
      </c>
      <c r="P159" s="282">
        <f t="shared" si="2856"/>
        <v>0</v>
      </c>
      <c r="Q159" s="282">
        <f t="shared" si="2856"/>
        <v>0</v>
      </c>
      <c r="R159" s="282">
        <f t="shared" si="2856"/>
        <v>0</v>
      </c>
      <c r="S159" s="282">
        <f t="shared" si="2856"/>
        <v>0</v>
      </c>
      <c r="T159" s="282">
        <f t="shared" si="2856"/>
        <v>0</v>
      </c>
      <c r="U159" s="284">
        <f t="shared" si="2856"/>
        <v>0</v>
      </c>
      <c r="V159" s="285">
        <f>SUMIFS('B4-1销售回款【输入】'!Y$4:Y$123,'B4-1销售回款【输入】'!$C$4:$C$123,$C159,'B4-1销售回款【输入】'!$D$4:$D$123,$D159,'B4-1销售回款【输入】'!$E$4:$E$123,$E159,'B4-1销售回款【输入】'!$J$4:$J$123,$F159)</f>
        <v>0</v>
      </c>
      <c r="W159" s="282">
        <f>SUMIFS('B4-1销售回款【输入】'!Z$4:Z$123,'B4-1销售回款【输入】'!$C$4:$C$123,$C159,'B4-1销售回款【输入】'!$D$4:$D$123,$D159,'B4-1销售回款【输入】'!$E$4:$E$123,$E159,'B4-1销售回款【输入】'!$J$4:$J$123,$F159)</f>
        <v>0</v>
      </c>
      <c r="X159" s="282">
        <f>SUMIFS('B4-1销售回款【输入】'!AA$4:AA$123,'B4-1销售回款【输入】'!$C$4:$C$123,$C159,'B4-1销售回款【输入】'!$D$4:$D$123,$D159,'B4-1销售回款【输入】'!$E$4:$E$123,$E159,'B4-1销售回款【输入】'!$J$4:$J$123,$F159)</f>
        <v>0</v>
      </c>
      <c r="Y159" s="282">
        <f>SUMIFS('B4-1销售回款【输入】'!AB$4:AB$123,'B4-1销售回款【输入】'!$C$4:$C$123,$C159,'B4-1销售回款【输入】'!$D$4:$D$123,$D159,'B4-1销售回款【输入】'!$E$4:$E$123,$E159,'B4-1销售回款【输入】'!$J$4:$J$123,$F159)</f>
        <v>0</v>
      </c>
      <c r="Z159" s="282">
        <f>SUMIFS('B4-1销售回款【输入】'!AC$4:AC$123,'B4-1销售回款【输入】'!$C$4:$C$123,$C159,'B4-1销售回款【输入】'!$D$4:$D$123,$D159,'B4-1销售回款【输入】'!$E$4:$E$123,$E159,'B4-1销售回款【输入】'!$J$4:$J$123,$F159)</f>
        <v>0</v>
      </c>
      <c r="AA159" s="282">
        <f>SUMIFS('B4-1销售回款【输入】'!AD$4:AD$123,'B4-1销售回款【输入】'!$C$4:$C$123,$C159,'B4-1销售回款【输入】'!$D$4:$D$123,$D159,'B4-1销售回款【输入】'!$E$4:$E$123,$E159,'B4-1销售回款【输入】'!$J$4:$J$123,$F159)</f>
        <v>0</v>
      </c>
      <c r="AB159" s="282">
        <f>SUMIFS('B4-1销售回款【输入】'!AE$4:AE$123,'B4-1销售回款【输入】'!$C$4:$C$123,$C159,'B4-1销售回款【输入】'!$D$4:$D$123,$D159,'B4-1销售回款【输入】'!$E$4:$E$123,$E159,'B4-1销售回款【输入】'!$J$4:$J$123,$F159)</f>
        <v>0</v>
      </c>
      <c r="AC159" s="282">
        <f>SUMIFS('B4-1销售回款【输入】'!AF$4:AF$123,'B4-1销售回款【输入】'!$C$4:$C$123,$C159,'B4-1销售回款【输入】'!$D$4:$D$123,$D159,'B4-1销售回款【输入】'!$E$4:$E$123,$E159,'B4-1销售回款【输入】'!$J$4:$J$123,$F159)</f>
        <v>0</v>
      </c>
      <c r="AD159" s="282">
        <f>SUMIFS('B4-1销售回款【输入】'!AG$4:AG$123,'B4-1销售回款【输入】'!$C$4:$C$123,$C159,'B4-1销售回款【输入】'!$D$4:$D$123,$D159,'B4-1销售回款【输入】'!$E$4:$E$123,$E159,'B4-1销售回款【输入】'!$J$4:$J$123,$F159)</f>
        <v>0</v>
      </c>
      <c r="AE159" s="282">
        <f>SUMIFS('B4-1销售回款【输入】'!AH$4:AH$123,'B4-1销售回款【输入】'!$C$4:$C$123,$C159,'B4-1销售回款【输入】'!$D$4:$D$123,$D159,'B4-1销售回款【输入】'!$E$4:$E$123,$E159,'B4-1销售回款【输入】'!$J$4:$J$123,$F159)</f>
        <v>0</v>
      </c>
      <c r="AF159" s="282">
        <f>SUMIFS('B4-1销售回款【输入】'!AI$4:AI$123,'B4-1销售回款【输入】'!$C$4:$C$123,$C159,'B4-1销售回款【输入】'!$D$4:$D$123,$D159,'B4-1销售回款【输入】'!$E$4:$E$123,$E159,'B4-1销售回款【输入】'!$J$4:$J$123,$F159)</f>
        <v>0</v>
      </c>
      <c r="AG159" s="282">
        <f>SUMIFS('B4-1销售回款【输入】'!AJ$4:AJ$123,'B4-1销售回款【输入】'!$C$4:$C$123,$C159,'B4-1销售回款【输入】'!$D$4:$D$123,$D159,'B4-1销售回款【输入】'!$E$4:$E$123,$E159,'B4-1销售回款【输入】'!$J$4:$J$123,$F159)</f>
        <v>0</v>
      </c>
      <c r="AH159" s="282">
        <f>SUMIFS('B4-1销售回款【输入】'!AK$4:AK$123,'B4-1销售回款【输入】'!$C$4:$C$123,$C159,'B4-1销售回款【输入】'!$D$4:$D$123,$D159,'B4-1销售回款【输入】'!$E$4:$E$123,$E159,'B4-1销售回款【输入】'!$J$4:$J$123,$F159)</f>
        <v>0</v>
      </c>
      <c r="AI159" s="282">
        <f>SUMIFS('B4-1销售回款【输入】'!AL$4:AL$123,'B4-1销售回款【输入】'!$C$4:$C$123,$C159,'B4-1销售回款【输入】'!$D$4:$D$123,$D159,'B4-1销售回款【输入】'!$E$4:$E$123,$E159,'B4-1销售回款【输入】'!$J$4:$J$123,$F159)</f>
        <v>0</v>
      </c>
      <c r="AJ159" s="282">
        <f>SUMIFS('B4-1销售回款【输入】'!AM$4:AM$123,'B4-1销售回款【输入】'!$C$4:$C$123,$C159,'B4-1销售回款【输入】'!$D$4:$D$123,$D159,'B4-1销售回款【输入】'!$E$4:$E$123,$E159,'B4-1销售回款【输入】'!$J$4:$J$123,$F159)</f>
        <v>0</v>
      </c>
      <c r="AK159" s="282">
        <f>SUMIFS('B4-1销售回款【输入】'!AN$4:AN$123,'B4-1销售回款【输入】'!$C$4:$C$123,$C159,'B4-1销售回款【输入】'!$D$4:$D$123,$D159,'B4-1销售回款【输入】'!$E$4:$E$123,$E159,'B4-1销售回款【输入】'!$J$4:$J$123,$F159)</f>
        <v>0</v>
      </c>
      <c r="AL159" s="282">
        <f>SUMIFS('B4-1销售回款【输入】'!AO$4:AO$123,'B4-1销售回款【输入】'!$C$4:$C$123,$C159,'B4-1销售回款【输入】'!$D$4:$D$123,$D159,'B4-1销售回款【输入】'!$E$4:$E$123,$E159,'B4-1销售回款【输入】'!$J$4:$J$123,$F159)</f>
        <v>0</v>
      </c>
      <c r="AM159" s="282">
        <f>SUMIFS('B4-1销售回款【输入】'!AP$4:AP$123,'B4-1销售回款【输入】'!$C$4:$C$123,$C159,'B4-1销售回款【输入】'!$D$4:$D$123,$D159,'B4-1销售回款【输入】'!$E$4:$E$123,$E159,'B4-1销售回款【输入】'!$J$4:$J$123,$F159)</f>
        <v>0</v>
      </c>
      <c r="AN159" s="282">
        <f>SUMIFS('B4-1销售回款【输入】'!AQ$4:AQ$123,'B4-1销售回款【输入】'!$C$4:$C$123,$C159,'B4-1销售回款【输入】'!$D$4:$D$123,$D159,'B4-1销售回款【输入】'!$E$4:$E$123,$E159,'B4-1销售回款【输入】'!$J$4:$J$123,$F159)</f>
        <v>0</v>
      </c>
      <c r="AO159" s="282">
        <f>SUMIFS('B4-1销售回款【输入】'!AR$4:AR$123,'B4-1销售回款【输入】'!$C$4:$C$123,$C159,'B4-1销售回款【输入】'!$D$4:$D$123,$D159,'B4-1销售回款【输入】'!$E$4:$E$123,$E159,'B4-1销售回款【输入】'!$J$4:$J$123,$F159)</f>
        <v>0</v>
      </c>
      <c r="AP159" s="282">
        <f>SUMIFS('B4-1销售回款【输入】'!AS$4:AS$123,'B4-1销售回款【输入】'!$C$4:$C$123,$C159,'B4-1销售回款【输入】'!$D$4:$D$123,$D159,'B4-1销售回款【输入】'!$E$4:$E$123,$E159,'B4-1销售回款【输入】'!$J$4:$J$123,$F159)</f>
        <v>0</v>
      </c>
      <c r="AQ159" s="282">
        <f>SUMIFS('B4-1销售回款【输入】'!AT$4:AT$123,'B4-1销售回款【输入】'!$C$4:$C$123,$C159,'B4-1销售回款【输入】'!$D$4:$D$123,$D159,'B4-1销售回款【输入】'!$E$4:$E$123,$E159,'B4-1销售回款【输入】'!$J$4:$J$123,$F159)</f>
        <v>0</v>
      </c>
      <c r="AR159" s="282">
        <f>SUMIFS('B4-1销售回款【输入】'!AU$4:AU$123,'B4-1销售回款【输入】'!$C$4:$C$123,$C159,'B4-1销售回款【输入】'!$D$4:$D$123,$D159,'B4-1销售回款【输入】'!$E$4:$E$123,$E159,'B4-1销售回款【输入】'!$J$4:$J$123,$F159)</f>
        <v>0</v>
      </c>
      <c r="AS159" s="282">
        <f>SUMIFS('B4-1销售回款【输入】'!AV$4:AV$123,'B4-1销售回款【输入】'!$C$4:$C$123,$C159,'B4-1销售回款【输入】'!$D$4:$D$123,$D159,'B4-1销售回款【输入】'!$E$4:$E$123,$E159,'B4-1销售回款【输入】'!$J$4:$J$123,$F159)</f>
        <v>0</v>
      </c>
      <c r="AT159" s="282">
        <f>SUMIFS('B4-1销售回款【输入】'!AW$4:AW$123,'B4-1销售回款【输入】'!$C$4:$C$123,$C159,'B4-1销售回款【输入】'!$D$4:$D$123,$D159,'B4-1销售回款【输入】'!$E$4:$E$123,$E159,'B4-1销售回款【输入】'!$J$4:$J$123,$F159)</f>
        <v>0</v>
      </c>
      <c r="AU159" s="282">
        <f>SUMIFS('B4-1销售回款【输入】'!AX$4:AX$123,'B4-1销售回款【输入】'!$C$4:$C$123,$C159,'B4-1销售回款【输入】'!$D$4:$D$123,$D159,'B4-1销售回款【输入】'!$E$4:$E$123,$E159,'B4-1销售回款【输入】'!$J$4:$J$123,$F159)</f>
        <v>0</v>
      </c>
      <c r="AV159" s="282">
        <f>SUMIFS('B4-1销售回款【输入】'!AY$4:AY$123,'B4-1销售回款【输入】'!$C$4:$C$123,$C159,'B4-1销售回款【输入】'!$D$4:$D$123,$D159,'B4-1销售回款【输入】'!$E$4:$E$123,$E159,'B4-1销售回款【输入】'!$J$4:$J$123,$F159)</f>
        <v>0</v>
      </c>
      <c r="AW159" s="282">
        <f>SUMIFS('B4-1销售回款【输入】'!AZ$4:AZ$123,'B4-1销售回款【输入】'!$C$4:$C$123,$C159,'B4-1销售回款【输入】'!$D$4:$D$123,$D159,'B4-1销售回款【输入】'!$E$4:$E$123,$E159,'B4-1销售回款【输入】'!$J$4:$J$123,$F159)</f>
        <v>0</v>
      </c>
      <c r="AX159" s="282">
        <f>SUMIFS('B4-1销售回款【输入】'!BA$4:BA$123,'B4-1销售回款【输入】'!$C$4:$C$123,$C159,'B4-1销售回款【输入】'!$D$4:$D$123,$D159,'B4-1销售回款【输入】'!$E$4:$E$123,$E159,'B4-1销售回款【输入】'!$J$4:$J$123,$F159)</f>
        <v>0</v>
      </c>
      <c r="AY159" s="282">
        <f>SUMIFS('B4-1销售回款【输入】'!BB$4:BB$123,'B4-1销售回款【输入】'!$C$4:$C$123,$C159,'B4-1销售回款【输入】'!$D$4:$D$123,$D159,'B4-1销售回款【输入】'!$E$4:$E$123,$E159,'B4-1销售回款【输入】'!$J$4:$J$123,$F159)</f>
        <v>0</v>
      </c>
      <c r="AZ159" s="282">
        <f>SUMIFS('B4-1销售回款【输入】'!BC$4:BC$123,'B4-1销售回款【输入】'!$C$4:$C$123,$C159,'B4-1销售回款【输入】'!$D$4:$D$123,$D159,'B4-1销售回款【输入】'!$E$4:$E$123,$E159,'B4-1销售回款【输入】'!$J$4:$J$123,$F159)</f>
        <v>0</v>
      </c>
      <c r="BA159" s="282">
        <f>SUMIFS('B4-1销售回款【输入】'!BD$4:BD$123,'B4-1销售回款【输入】'!$C$4:$C$123,$C159,'B4-1销售回款【输入】'!$D$4:$D$123,$D159,'B4-1销售回款【输入】'!$E$4:$E$123,$E159,'B4-1销售回款【输入】'!$J$4:$J$123,$F159)</f>
        <v>0</v>
      </c>
      <c r="BB159" s="282">
        <f>SUMIFS('B4-1销售回款【输入】'!BE$4:BE$123,'B4-1销售回款【输入】'!$C$4:$C$123,$C159,'B4-1销售回款【输入】'!$D$4:$D$123,$D159,'B4-1销售回款【输入】'!$E$4:$E$123,$E159,'B4-1销售回款【输入】'!$J$4:$J$123,$F159)</f>
        <v>0</v>
      </c>
      <c r="BC159" s="282">
        <f>SUMIFS('B4-1销售回款【输入】'!BF$4:BF$123,'B4-1销售回款【输入】'!$C$4:$C$123,$C159,'B4-1销售回款【输入】'!$D$4:$D$123,$D159,'B4-1销售回款【输入】'!$E$4:$E$123,$E159,'B4-1销售回款【输入】'!$J$4:$J$123,$F159)</f>
        <v>0</v>
      </c>
      <c r="BD159" s="282">
        <f>SUMIFS('B4-1销售回款【输入】'!BG$4:BG$123,'B4-1销售回款【输入】'!$C$4:$C$123,$C159,'B4-1销售回款【输入】'!$D$4:$D$123,$D159,'B4-1销售回款【输入】'!$E$4:$E$123,$E159,'B4-1销售回款【输入】'!$J$4:$J$123,$F159)</f>
        <v>0</v>
      </c>
      <c r="BE159" s="282">
        <f>SUMIFS('B4-1销售回款【输入】'!BH$4:BH$123,'B4-1销售回款【输入】'!$C$4:$C$123,$C159,'B4-1销售回款【输入】'!$D$4:$D$123,$D159,'B4-1销售回款【输入】'!$E$4:$E$123,$E159,'B4-1销售回款【输入】'!$J$4:$J$123,$F159)</f>
        <v>0</v>
      </c>
      <c r="BF159" s="282">
        <f>SUMIFS('B4-1销售回款【输入】'!BI$4:BI$123,'B4-1销售回款【输入】'!$C$4:$C$123,$C159,'B4-1销售回款【输入】'!$D$4:$D$123,$D159,'B4-1销售回款【输入】'!$E$4:$E$123,$E159,'B4-1销售回款【输入】'!$J$4:$J$123,$F159)</f>
        <v>0</v>
      </c>
      <c r="BG159" s="282">
        <f>SUMIFS('B4-1销售回款【输入】'!BJ$4:BJ$123,'B4-1销售回款【输入】'!$C$4:$C$123,$C159,'B4-1销售回款【输入】'!$D$4:$D$123,$D159,'B4-1销售回款【输入】'!$E$4:$E$123,$E159,'B4-1销售回款【输入】'!$J$4:$J$123,$F159)</f>
        <v>0</v>
      </c>
      <c r="BH159" s="282">
        <f>SUMIFS('B4-1销售回款【输入】'!BK$4:BK$123,'B4-1销售回款【输入】'!$C$4:$C$123,$C159,'B4-1销售回款【输入】'!$D$4:$D$123,$D159,'B4-1销售回款【输入】'!$E$4:$E$123,$E159,'B4-1销售回款【输入】'!$J$4:$J$123,$F159)</f>
        <v>0</v>
      </c>
      <c r="BI159" s="282">
        <f>SUMIFS('B4-1销售回款【输入】'!BL$4:BL$123,'B4-1销售回款【输入】'!$C$4:$C$123,$C159,'B4-1销售回款【输入】'!$D$4:$D$123,$D159,'B4-1销售回款【输入】'!$E$4:$E$123,$E159,'B4-1销售回款【输入】'!$J$4:$J$123,$F159)</f>
        <v>0</v>
      </c>
      <c r="BJ159" s="282">
        <f>SUMIFS('B4-1销售回款【输入】'!BM$4:BM$123,'B4-1销售回款【输入】'!$C$4:$C$123,$C159,'B4-1销售回款【输入】'!$D$4:$D$123,$D159,'B4-1销售回款【输入】'!$E$4:$E$123,$E159,'B4-1销售回款【输入】'!$J$4:$J$123,$F159)</f>
        <v>0</v>
      </c>
      <c r="BK159" s="282">
        <f>SUMIFS('B4-1销售回款【输入】'!BN$4:BN$123,'B4-1销售回款【输入】'!$C$4:$C$123,$C159,'B4-1销售回款【输入】'!$D$4:$D$123,$D159,'B4-1销售回款【输入】'!$E$4:$E$123,$E159,'B4-1销售回款【输入】'!$J$4:$J$123,$F159)</f>
        <v>0</v>
      </c>
      <c r="BL159" s="282">
        <f>SUMIFS('B4-1销售回款【输入】'!BO$4:BO$123,'B4-1销售回款【输入】'!$C$4:$C$123,$C159,'B4-1销售回款【输入】'!$D$4:$D$123,$D159,'B4-1销售回款【输入】'!$E$4:$E$123,$E159,'B4-1销售回款【输入】'!$J$4:$J$123,$F159)</f>
        <v>0</v>
      </c>
      <c r="BM159" s="282">
        <f>SUMIFS('B4-1销售回款【输入】'!BP$4:BP$123,'B4-1销售回款【输入】'!$C$4:$C$123,$C159,'B4-1销售回款【输入】'!$D$4:$D$123,$D159,'B4-1销售回款【输入】'!$E$4:$E$123,$E159,'B4-1销售回款【输入】'!$J$4:$J$123,$F159)</f>
        <v>0</v>
      </c>
      <c r="BN159" s="282">
        <f>SUMIFS('B4-1销售回款【输入】'!BQ$4:BQ$123,'B4-1销售回款【输入】'!$C$4:$C$123,$C159,'B4-1销售回款【输入】'!$D$4:$D$123,$D159,'B4-1销售回款【输入】'!$E$4:$E$123,$E159,'B4-1销售回款【输入】'!$J$4:$J$123,$F159)</f>
        <v>0</v>
      </c>
      <c r="BO159" s="282">
        <f>SUMIFS('B4-1销售回款【输入】'!BR$4:BR$123,'B4-1销售回款【输入】'!$C$4:$C$123,$C159,'B4-1销售回款【输入】'!$D$4:$D$123,$D159,'B4-1销售回款【输入】'!$E$4:$E$123,$E159,'B4-1销售回款【输入】'!$J$4:$J$123,$F159)</f>
        <v>0</v>
      </c>
      <c r="BP159" s="282">
        <f>SUMIFS('B4-1销售回款【输入】'!BS$4:BS$123,'B4-1销售回款【输入】'!$C$4:$C$123,$C159,'B4-1销售回款【输入】'!$D$4:$D$123,$D159,'B4-1销售回款【输入】'!$E$4:$E$123,$E159,'B4-1销售回款【输入】'!$J$4:$J$123,$F159)</f>
        <v>0</v>
      </c>
      <c r="BQ159" s="282">
        <f>SUMIFS('B4-1销售回款【输入】'!BT$4:BT$123,'B4-1销售回款【输入】'!$C$4:$C$123,$C159,'B4-1销售回款【输入】'!$D$4:$D$123,$D159,'B4-1销售回款【输入】'!$E$4:$E$123,$E159,'B4-1销售回款【输入】'!$J$4:$J$123,$F159)</f>
        <v>0</v>
      </c>
      <c r="BR159" s="282">
        <f>SUMIFS('B4-1销售回款【输入】'!BU$4:BU$123,'B4-1销售回款【输入】'!$C$4:$C$123,$C159,'B4-1销售回款【输入】'!$D$4:$D$123,$D159,'B4-1销售回款【输入】'!$E$4:$E$123,$E159,'B4-1销售回款【输入】'!$J$4:$J$123,$F159)</f>
        <v>0</v>
      </c>
      <c r="BS159" s="282">
        <f>SUMIFS('B4-1销售回款【输入】'!BV$4:BV$123,'B4-1销售回款【输入】'!$C$4:$C$123,$C159,'B4-1销售回款【输入】'!$D$4:$D$123,$D159,'B4-1销售回款【输入】'!$E$4:$E$123,$E159,'B4-1销售回款【输入】'!$J$4:$J$123,$F159)</f>
        <v>0</v>
      </c>
      <c r="BT159" s="282">
        <f>SUMIFS('B4-1销售回款【输入】'!BW$4:BW$123,'B4-1销售回款【输入】'!$C$4:$C$123,$C159,'B4-1销售回款【输入】'!$D$4:$D$123,$D159,'B4-1销售回款【输入】'!$E$4:$E$123,$E159,'B4-1销售回款【输入】'!$J$4:$J$123,$F159)</f>
        <v>0</v>
      </c>
      <c r="BU159" s="282">
        <f>SUMIFS('B4-1销售回款【输入】'!BX$4:BX$123,'B4-1销售回款【输入】'!$C$4:$C$123,$C159,'B4-1销售回款【输入】'!$D$4:$D$123,$D159,'B4-1销售回款【输入】'!$E$4:$E$123,$E159,'B4-1销售回款【输入】'!$J$4:$J$123,$F159)</f>
        <v>0</v>
      </c>
      <c r="BV159" s="282">
        <f>SUMIFS('B4-1销售回款【输入】'!BY$4:BY$123,'B4-1销售回款【输入】'!$C$4:$C$123,$C159,'B4-1销售回款【输入】'!$D$4:$D$123,$D159,'B4-1销售回款【输入】'!$E$4:$E$123,$E159,'B4-1销售回款【输入】'!$J$4:$J$123,$F159)</f>
        <v>0</v>
      </c>
      <c r="BW159" s="282">
        <f>SUMIFS('B4-1销售回款【输入】'!BZ$4:BZ$123,'B4-1销售回款【输入】'!$C$4:$C$123,$C159,'B4-1销售回款【输入】'!$D$4:$D$123,$D159,'B4-1销售回款【输入】'!$E$4:$E$123,$E159,'B4-1销售回款【输入】'!$J$4:$J$123,$F159)</f>
        <v>0</v>
      </c>
      <c r="BX159" s="282">
        <f>SUMIFS('B4-1销售回款【输入】'!CA$4:CA$123,'B4-1销售回款【输入】'!$C$4:$C$123,$C159,'B4-1销售回款【输入】'!$D$4:$D$123,$D159,'B4-1销售回款【输入】'!$E$4:$E$123,$E159,'B4-1销售回款【输入】'!$J$4:$J$123,$F159)</f>
        <v>0</v>
      </c>
      <c r="BY159" s="282">
        <f>SUMIFS('B4-1销售回款【输入】'!CB$4:CB$123,'B4-1销售回款【输入】'!$C$4:$C$123,$C159,'B4-1销售回款【输入】'!$D$4:$D$123,$D159,'B4-1销售回款【输入】'!$E$4:$E$123,$E159,'B4-1销售回款【输入】'!$J$4:$J$123,$F159)</f>
        <v>0</v>
      </c>
      <c r="BZ159" s="282">
        <f>SUMIFS('B4-1销售回款【输入】'!CC$4:CC$123,'B4-1销售回款【输入】'!$C$4:$C$123,$C159,'B4-1销售回款【输入】'!$D$4:$D$123,$D159,'B4-1销售回款【输入】'!$E$4:$E$123,$E159,'B4-1销售回款【输入】'!$J$4:$J$123,$F159)</f>
        <v>0</v>
      </c>
      <c r="CA159" s="282">
        <f>SUMIFS('B4-1销售回款【输入】'!CD$4:CD$123,'B4-1销售回款【输入】'!$C$4:$C$123,$C159,'B4-1销售回款【输入】'!$D$4:$D$123,$D159,'B4-1销售回款【输入】'!$E$4:$E$123,$E159,'B4-1销售回款【输入】'!$J$4:$J$123,$F159)</f>
        <v>0</v>
      </c>
      <c r="CB159" s="282">
        <f>SUMIFS('B4-1销售回款【输入】'!CE$4:CE$123,'B4-1销售回款【输入】'!$C$4:$C$123,$C159,'B4-1销售回款【输入】'!$D$4:$D$123,$D159,'B4-1销售回款【输入】'!$E$4:$E$123,$E159,'B4-1销售回款【输入】'!$J$4:$J$123,$F159)</f>
        <v>0</v>
      </c>
      <c r="CC159" s="282">
        <f>SUMIFS('B4-1销售回款【输入】'!CF$4:CF$123,'B4-1销售回款【输入】'!$C$4:$C$123,$C159,'B4-1销售回款【输入】'!$D$4:$D$123,$D159,'B4-1销售回款【输入】'!$E$4:$E$123,$E159,'B4-1销售回款【输入】'!$J$4:$J$123,$F159)</f>
        <v>0</v>
      </c>
      <c r="CD159" s="282">
        <f>SUMIFS('B4-1销售回款【输入】'!CG$4:CG$123,'B4-1销售回款【输入】'!$C$4:$C$123,$C159,'B4-1销售回款【输入】'!$D$4:$D$123,$D159,'B4-1销售回款【输入】'!$E$4:$E$123,$E159,'B4-1销售回款【输入】'!$J$4:$J$123,$F159)</f>
        <v>0</v>
      </c>
      <c r="CE159" s="282">
        <f>SUMIFS('B4-1销售回款【输入】'!CH$4:CH$123,'B4-1销售回款【输入】'!$C$4:$C$123,$C159,'B4-1销售回款【输入】'!$D$4:$D$123,$D159,'B4-1销售回款【输入】'!$E$4:$E$123,$E159,'B4-1销售回款【输入】'!$J$4:$J$123,$F159)</f>
        <v>0</v>
      </c>
      <c r="CF159" s="282">
        <f>SUMIFS('B4-1销售回款【输入】'!CI$4:CI$123,'B4-1销售回款【输入】'!$C$4:$C$123,$C159,'B4-1销售回款【输入】'!$D$4:$D$123,$D159,'B4-1销售回款【输入】'!$E$4:$E$123,$E159,'B4-1销售回款【输入】'!$J$4:$J$123,$F159)</f>
        <v>0</v>
      </c>
      <c r="CG159" s="282">
        <f>SUMIFS('B4-1销售回款【输入】'!CJ$4:CJ$123,'B4-1销售回款【输入】'!$C$4:$C$123,$C159,'B4-1销售回款【输入】'!$D$4:$D$123,$D159,'B4-1销售回款【输入】'!$E$4:$E$123,$E159,'B4-1销售回款【输入】'!$J$4:$J$123,$F159)</f>
        <v>0</v>
      </c>
      <c r="CH159" s="282">
        <f>SUMIFS('B4-1销售回款【输入】'!CK$4:CK$123,'B4-1销售回款【输入】'!$C$4:$C$123,$C159,'B4-1销售回款【输入】'!$D$4:$D$123,$D159,'B4-1销售回款【输入】'!$E$4:$E$123,$E159,'B4-1销售回款【输入】'!$J$4:$J$123,$F159)</f>
        <v>0</v>
      </c>
      <c r="CI159" s="282">
        <f>SUMIFS('B4-1销售回款【输入】'!CL$4:CL$123,'B4-1销售回款【输入】'!$C$4:$C$123,$C159,'B4-1销售回款【输入】'!$D$4:$D$123,$D159,'B4-1销售回款【输入】'!$E$4:$E$123,$E159,'B4-1销售回款【输入】'!$J$4:$J$123,$F159)</f>
        <v>0</v>
      </c>
      <c r="CJ159" s="282">
        <f>SUMIFS('B4-1销售回款【输入】'!CM$4:CM$123,'B4-1销售回款【输入】'!$C$4:$C$123,$C159,'B4-1销售回款【输入】'!$D$4:$D$123,$D159,'B4-1销售回款【输入】'!$E$4:$E$123,$E159,'B4-1销售回款【输入】'!$J$4:$J$123,$F159)</f>
        <v>0</v>
      </c>
      <c r="CK159" s="282">
        <f>SUMIFS('B4-1销售回款【输入】'!CN$4:CN$123,'B4-1销售回款【输入】'!$C$4:$C$123,$C159,'B4-1销售回款【输入】'!$D$4:$D$123,$D159,'B4-1销售回款【输入】'!$E$4:$E$123,$E159,'B4-1销售回款【输入】'!$J$4:$J$123,$F159)</f>
        <v>0</v>
      </c>
      <c r="CL159" s="282">
        <f>SUMIFS('B4-1销售回款【输入】'!CO$4:CO$123,'B4-1销售回款【输入】'!$C$4:$C$123,$C159,'B4-1销售回款【输入】'!$D$4:$D$123,$D159,'B4-1销售回款【输入】'!$E$4:$E$123,$E159,'B4-1销售回款【输入】'!$J$4:$J$123,$F159)</f>
        <v>0</v>
      </c>
      <c r="CM159" s="282">
        <f>SUMIFS('B4-1销售回款【输入】'!CP$4:CP$123,'B4-1销售回款【输入】'!$C$4:$C$123,$C159,'B4-1销售回款【输入】'!$D$4:$D$123,$D159,'B4-1销售回款【输入】'!$E$4:$E$123,$E159,'B4-1销售回款【输入】'!$J$4:$J$123,$F159)</f>
        <v>0</v>
      </c>
      <c r="CN159" s="282">
        <f>SUMIFS('B4-1销售回款【输入】'!CQ$4:CQ$123,'B4-1销售回款【输入】'!$C$4:$C$123,$C159,'B4-1销售回款【输入】'!$D$4:$D$123,$D159,'B4-1销售回款【输入】'!$E$4:$E$123,$E159,'B4-1销售回款【输入】'!$J$4:$J$123,$F159)</f>
        <v>0</v>
      </c>
      <c r="CO159" s="282">
        <f>SUMIFS('B4-1销售回款【输入】'!CR$4:CR$123,'B4-1销售回款【输入】'!$C$4:$C$123,$C159,'B4-1销售回款【输入】'!$D$4:$D$123,$D159,'B4-1销售回款【输入】'!$E$4:$E$123,$E159,'B4-1销售回款【输入】'!$J$4:$J$123,$F159)</f>
        <v>0</v>
      </c>
      <c r="CP159" s="282">
        <f>SUMIFS('B4-1销售回款【输入】'!CS$4:CS$123,'B4-1销售回款【输入】'!$C$4:$C$123,$C159,'B4-1销售回款【输入】'!$D$4:$D$123,$D159,'B4-1销售回款【输入】'!$E$4:$E$123,$E159,'B4-1销售回款【输入】'!$J$4:$J$123,$F159)</f>
        <v>0</v>
      </c>
      <c r="CQ159" s="282">
        <f>SUMIFS('B4-1销售回款【输入】'!CT$4:CT$123,'B4-1销售回款【输入】'!$C$4:$C$123,$C159,'B4-1销售回款【输入】'!$D$4:$D$123,$D159,'B4-1销售回款【输入】'!$E$4:$E$123,$E159,'B4-1销售回款【输入】'!$J$4:$J$123,$F159)</f>
        <v>0</v>
      </c>
      <c r="CR159" s="282">
        <f>SUMIFS('B4-1销售回款【输入】'!CU$4:CU$123,'B4-1销售回款【输入】'!$C$4:$C$123,$C159,'B4-1销售回款【输入】'!$D$4:$D$123,$D159,'B4-1销售回款【输入】'!$E$4:$E$123,$E159,'B4-1销售回款【输入】'!$J$4:$J$123,$F159)</f>
        <v>0</v>
      </c>
      <c r="CS159" s="282">
        <f>SUMIFS('B4-1销售回款【输入】'!CV$4:CV$123,'B4-1销售回款【输入】'!$C$4:$C$123,$C159,'B4-1销售回款【输入】'!$D$4:$D$123,$D159,'B4-1销售回款【输入】'!$E$4:$E$123,$E159,'B4-1销售回款【输入】'!$J$4:$J$123,$F159)</f>
        <v>0</v>
      </c>
      <c r="CT159" s="282">
        <f>SUMIFS('B4-1销售回款【输入】'!CW$4:CW$123,'B4-1销售回款【输入】'!$C$4:$C$123,$C159,'B4-1销售回款【输入】'!$D$4:$D$123,$D159,'B4-1销售回款【输入】'!$E$4:$E$123,$E159,'B4-1销售回款【输入】'!$J$4:$J$123,$F159)</f>
        <v>0</v>
      </c>
      <c r="CU159" s="282">
        <f>SUMIFS('B4-1销售回款【输入】'!CX$4:CX$123,'B4-1销售回款【输入】'!$C$4:$C$123,$C159,'B4-1销售回款【输入】'!$D$4:$D$123,$D159,'B4-1销售回款【输入】'!$E$4:$E$123,$E159,'B4-1销售回款【输入】'!$J$4:$J$123,$F159)</f>
        <v>0</v>
      </c>
      <c r="CV159" s="282">
        <f>SUMIFS('B4-1销售回款【输入】'!CY$4:CY$123,'B4-1销售回款【输入】'!$C$4:$C$123,$C159,'B4-1销售回款【输入】'!$D$4:$D$123,$D159,'B4-1销售回款【输入】'!$E$4:$E$123,$E159,'B4-1销售回款【输入】'!$J$4:$J$123,$F159)</f>
        <v>0</v>
      </c>
      <c r="CW159" s="282">
        <f>SUMIFS('B4-1销售回款【输入】'!CZ$4:CZ$123,'B4-1销售回款【输入】'!$C$4:$C$123,$C159,'B4-1销售回款【输入】'!$D$4:$D$123,$D159,'B4-1销售回款【输入】'!$E$4:$E$123,$E159,'B4-1销售回款【输入】'!$J$4:$J$123,$F159)</f>
        <v>0</v>
      </c>
      <c r="CX159" s="282">
        <f>SUMIFS('B4-1销售回款【输入】'!DA$4:DA$123,'B4-1销售回款【输入】'!$C$4:$C$123,$C159,'B4-1销售回款【输入】'!$D$4:$D$123,$D159,'B4-1销售回款【输入】'!$E$4:$E$123,$E159,'B4-1销售回款【输入】'!$J$4:$J$123,$F159)</f>
        <v>0</v>
      </c>
      <c r="CY159" s="282">
        <f>SUMIFS('B4-1销售回款【输入】'!DB$4:DB$123,'B4-1销售回款【输入】'!$C$4:$C$123,$C159,'B4-1销售回款【输入】'!$D$4:$D$123,$D159,'B4-1销售回款【输入】'!$E$4:$E$123,$E159,'B4-1销售回款【输入】'!$J$4:$J$123,$F159)</f>
        <v>0</v>
      </c>
      <c r="CZ159" s="282">
        <f>SUMIFS('B4-1销售回款【输入】'!DC$4:DC$123,'B4-1销售回款【输入】'!$C$4:$C$123,$C159,'B4-1销售回款【输入】'!$D$4:$D$123,$D159,'B4-1销售回款【输入】'!$E$4:$E$123,$E159,'B4-1销售回款【输入】'!$J$4:$J$123,$F159)</f>
        <v>0</v>
      </c>
      <c r="DA159" s="282">
        <f>SUMIFS('B4-1销售回款【输入】'!DD$4:DD$123,'B4-1销售回款【输入】'!$C$4:$C$123,$C159,'B4-1销售回款【输入】'!$D$4:$D$123,$D159,'B4-1销售回款【输入】'!$E$4:$E$123,$E159,'B4-1销售回款【输入】'!$J$4:$J$123,$F159)</f>
        <v>0</v>
      </c>
      <c r="DB159" s="282">
        <f>SUMIFS('B4-1销售回款【输入】'!DE$4:DE$123,'B4-1销售回款【输入】'!$C$4:$C$123,$C159,'B4-1销售回款【输入】'!$D$4:$D$123,$D159,'B4-1销售回款【输入】'!$E$4:$E$123,$E159,'B4-1销售回款【输入】'!$J$4:$J$123,$F159)</f>
        <v>0</v>
      </c>
      <c r="DC159" s="282">
        <f>SUMIFS('B4-1销售回款【输入】'!DF$4:DF$123,'B4-1销售回款【输入】'!$C$4:$C$123,$C159,'B4-1销售回款【输入】'!$D$4:$D$123,$D159,'B4-1销售回款【输入】'!$E$4:$E$123,$E159,'B4-1销售回款【输入】'!$J$4:$J$123,$F159)</f>
        <v>0</v>
      </c>
      <c r="DD159" s="282">
        <f>SUMIFS('B4-1销售回款【输入】'!DG$4:DG$123,'B4-1销售回款【输入】'!$C$4:$C$123,$C159,'B4-1销售回款【输入】'!$D$4:$D$123,$D159,'B4-1销售回款【输入】'!$E$4:$E$123,$E159,'B4-1销售回款【输入】'!$J$4:$J$123,$F159)</f>
        <v>0</v>
      </c>
      <c r="DE159" s="282">
        <f>SUMIFS('B4-1销售回款【输入】'!DH$4:DH$123,'B4-1销售回款【输入】'!$C$4:$C$123,$C159,'B4-1销售回款【输入】'!$D$4:$D$123,$D159,'B4-1销售回款【输入】'!$E$4:$E$123,$E159,'B4-1销售回款【输入】'!$J$4:$J$123,$F159)</f>
        <v>0</v>
      </c>
      <c r="DF159" s="282">
        <f>SUMIFS('B4-1销售回款【输入】'!DI$4:DI$123,'B4-1销售回款【输入】'!$C$4:$C$123,$C159,'B4-1销售回款【输入】'!$D$4:$D$123,$D159,'B4-1销售回款【输入】'!$E$4:$E$123,$E159,'B4-1销售回款【输入】'!$J$4:$J$123,$F159)</f>
        <v>0</v>
      </c>
      <c r="DG159" s="282">
        <f>SUMIFS('B4-1销售回款【输入】'!DJ$4:DJ$123,'B4-1销售回款【输入】'!$C$4:$C$123,$C159,'B4-1销售回款【输入】'!$D$4:$D$123,$D159,'B4-1销售回款【输入】'!$E$4:$E$123,$E159,'B4-1销售回款【输入】'!$J$4:$J$123,$F159)</f>
        <v>0</v>
      </c>
      <c r="DH159" s="282">
        <f>SUMIFS('B4-1销售回款【输入】'!DK$4:DK$123,'B4-1销售回款【输入】'!$C$4:$C$123,$C159,'B4-1销售回款【输入】'!$D$4:$D$123,$D159,'B4-1销售回款【输入】'!$E$4:$E$123,$E159,'B4-1销售回款【输入】'!$J$4:$J$123,$F159)</f>
        <v>0</v>
      </c>
      <c r="DI159" s="282">
        <f>SUMIFS('B4-1销售回款【输入】'!DL$4:DL$123,'B4-1销售回款【输入】'!$C$4:$C$123,$C159,'B4-1销售回款【输入】'!$D$4:$D$123,$D159,'B4-1销售回款【输入】'!$E$4:$E$123,$E159,'B4-1销售回款【输入】'!$J$4:$J$123,$F159)</f>
        <v>0</v>
      </c>
      <c r="DJ159" s="282">
        <f>SUMIFS('B4-1销售回款【输入】'!DM$4:DM$123,'B4-1销售回款【输入】'!$C$4:$C$123,$C159,'B4-1销售回款【输入】'!$D$4:$D$123,$D159,'B4-1销售回款【输入】'!$E$4:$E$123,$E159,'B4-1销售回款【输入】'!$J$4:$J$123,$F159)</f>
        <v>0</v>
      </c>
      <c r="DK159" s="282">
        <f>SUMIFS('B4-1销售回款【输入】'!DN$4:DN$123,'B4-1销售回款【输入】'!$C$4:$C$123,$C159,'B4-1销售回款【输入】'!$D$4:$D$123,$D159,'B4-1销售回款【输入】'!$E$4:$E$123,$E159,'B4-1销售回款【输入】'!$J$4:$J$123,$F159)</f>
        <v>0</v>
      </c>
      <c r="DL159" s="282">
        <f>SUMIFS('B4-1销售回款【输入】'!DO$4:DO$123,'B4-1销售回款【输入】'!$C$4:$C$123,$C159,'B4-1销售回款【输入】'!$D$4:$D$123,$D159,'B4-1销售回款【输入】'!$E$4:$E$123,$E159,'B4-1销售回款【输入】'!$J$4:$J$123,$F159)</f>
        <v>0</v>
      </c>
      <c r="DM159" s="282">
        <f>SUMIFS('B4-1销售回款【输入】'!DP$4:DP$123,'B4-1销售回款【输入】'!$C$4:$C$123,$C159,'B4-1销售回款【输入】'!$D$4:$D$123,$D159,'B4-1销售回款【输入】'!$E$4:$E$123,$E159,'B4-1销售回款【输入】'!$J$4:$J$123,$F159)</f>
        <v>0</v>
      </c>
      <c r="DN159" s="282">
        <f>SUMIFS('B4-1销售回款【输入】'!DQ$4:DQ$123,'B4-1销售回款【输入】'!$C$4:$C$123,$C159,'B4-1销售回款【输入】'!$D$4:$D$123,$D159,'B4-1销售回款【输入】'!$E$4:$E$123,$E159,'B4-1销售回款【输入】'!$J$4:$J$123,$F159)</f>
        <v>0</v>
      </c>
      <c r="DO159" s="282">
        <f>SUMIFS('B4-1销售回款【输入】'!DR$4:DR$123,'B4-1销售回款【输入】'!$C$4:$C$123,$C159,'B4-1销售回款【输入】'!$D$4:$D$123,$D159,'B4-1销售回款【输入】'!$E$4:$E$123,$E159,'B4-1销售回款【输入】'!$J$4:$J$123,$F159)</f>
        <v>0</v>
      </c>
      <c r="DP159" s="282">
        <f>SUMIFS('B4-1销售回款【输入】'!DS$4:DS$123,'B4-1销售回款【输入】'!$C$4:$C$123,$C159,'B4-1销售回款【输入】'!$D$4:$D$123,$D159,'B4-1销售回款【输入】'!$E$4:$E$123,$E159,'B4-1销售回款【输入】'!$J$4:$J$123,$F159)</f>
        <v>0</v>
      </c>
      <c r="DQ159" s="282">
        <f>SUMIFS('B4-1销售回款【输入】'!DT$4:DT$123,'B4-1销售回款【输入】'!$C$4:$C$123,$C159,'B4-1销售回款【输入】'!$D$4:$D$123,$D159,'B4-1销售回款【输入】'!$E$4:$E$123,$E159,'B4-1销售回款【输入】'!$J$4:$J$123,$F159)</f>
        <v>0</v>
      </c>
      <c r="DR159" s="282">
        <f>SUMIFS('B4-1销售回款【输入】'!DU$4:DU$123,'B4-1销售回款【输入】'!$C$4:$C$123,$C159,'B4-1销售回款【输入】'!$D$4:$D$123,$D159,'B4-1销售回款【输入】'!$E$4:$E$123,$E159,'B4-1销售回款【输入】'!$J$4:$J$123,$F159)</f>
        <v>0</v>
      </c>
      <c r="DS159" s="282">
        <f>SUMIFS('B4-1销售回款【输入】'!DV$4:DV$123,'B4-1销售回款【输入】'!$C$4:$C$123,$C159,'B4-1销售回款【输入】'!$D$4:$D$123,$D159,'B4-1销售回款【输入】'!$E$4:$E$123,$E159,'B4-1销售回款【输入】'!$J$4:$J$123,$F159)</f>
        <v>0</v>
      </c>
      <c r="DT159" s="282">
        <f>SUMIFS('B4-1销售回款【输入】'!DW$4:DW$123,'B4-1销售回款【输入】'!$C$4:$C$123,$C159,'B4-1销售回款【输入】'!$D$4:$D$123,$D159,'B4-1销售回款【输入】'!$E$4:$E$123,$E159,'B4-1销售回款【输入】'!$J$4:$J$123,$F159)</f>
        <v>0</v>
      </c>
      <c r="DU159" s="282">
        <f>SUMIFS('B4-1销售回款【输入】'!DX$4:DX$123,'B4-1销售回款【输入】'!$C$4:$C$123,$C159,'B4-1销售回款【输入】'!$D$4:$D$123,$D159,'B4-1销售回款【输入】'!$E$4:$E$123,$E159,'B4-1销售回款【输入】'!$J$4:$J$123,$F159)</f>
        <v>0</v>
      </c>
      <c r="DV159" s="282">
        <f>SUMIFS('B4-1销售回款【输入】'!DY$4:DY$123,'B4-1销售回款【输入】'!$C$4:$C$123,$C159,'B4-1销售回款【输入】'!$D$4:$D$123,$D159,'B4-1销售回款【输入】'!$E$4:$E$123,$E159,'B4-1销售回款【输入】'!$J$4:$J$123,$F159)</f>
        <v>0</v>
      </c>
      <c r="DW159" s="282">
        <f>SUMIFS('B4-1销售回款【输入】'!DZ$4:DZ$123,'B4-1销售回款【输入】'!$C$4:$C$123,$C159,'B4-1销售回款【输入】'!$D$4:$D$123,$D159,'B4-1销售回款【输入】'!$E$4:$E$123,$E159,'B4-1销售回款【输入】'!$J$4:$J$123,$F159)</f>
        <v>0</v>
      </c>
      <c r="DX159" s="282">
        <f>SUMIFS('B4-1销售回款【输入】'!EA$4:EA$123,'B4-1销售回款【输入】'!$C$4:$C$123,$C159,'B4-1销售回款【输入】'!$D$4:$D$123,$D159,'B4-1销售回款【输入】'!$E$4:$E$123,$E159,'B4-1销售回款【输入】'!$J$4:$J$123,$F159)</f>
        <v>0</v>
      </c>
      <c r="DY159" s="282">
        <f>SUMIFS('B4-1销售回款【输入】'!EB$4:EB$123,'B4-1销售回款【输入】'!$C$4:$C$123,$C159,'B4-1销售回款【输入】'!$D$4:$D$123,$D159,'B4-1销售回款【输入】'!$E$4:$E$123,$E159,'B4-1销售回款【输入】'!$J$4:$J$123,$F159)</f>
        <v>0</v>
      </c>
      <c r="DZ159" s="282">
        <f>SUMIFS('B4-1销售回款【输入】'!EC$4:EC$123,'B4-1销售回款【输入】'!$C$4:$C$123,$C159,'B4-1销售回款【输入】'!$D$4:$D$123,$D159,'B4-1销售回款【输入】'!$E$4:$E$123,$E159,'B4-1销售回款【输入】'!$J$4:$J$123,$F159)</f>
        <v>0</v>
      </c>
      <c r="EA159" s="282">
        <f>SUMIFS('B4-1销售回款【输入】'!ED$4:ED$123,'B4-1销售回款【输入】'!$C$4:$C$123,$C159,'B4-1销售回款【输入】'!$D$4:$D$123,$D159,'B4-1销售回款【输入】'!$E$4:$E$123,$E159,'B4-1销售回款【输入】'!$J$4:$J$123,$F159)</f>
        <v>0</v>
      </c>
      <c r="EB159" s="282">
        <f>SUMIFS('B4-1销售回款【输入】'!EE$4:EE$123,'B4-1销售回款【输入】'!$C$4:$C$123,$C159,'B4-1销售回款【输入】'!$D$4:$D$123,$D159,'B4-1销售回款【输入】'!$E$4:$E$123,$E159,'B4-1销售回款【输入】'!$J$4:$J$123,$F159)</f>
        <v>0</v>
      </c>
      <c r="EC159" s="282">
        <f>SUMIFS('B4-1销售回款【输入】'!EF$4:EF$123,'B4-1销售回款【输入】'!$C$4:$C$123,$C159,'B4-1销售回款【输入】'!$D$4:$D$123,$D159,'B4-1销售回款【输入】'!$E$4:$E$123,$E159,'B4-1销售回款【输入】'!$J$4:$J$123,$F159)</f>
        <v>0</v>
      </c>
      <c r="ED159" s="284">
        <f>SUMIFS('B4-1销售回款【输入】'!EG$4:EG$123,'B4-1销售回款【输入】'!$C$4:$C$123,$C159,'B4-1销售回款【输入】'!$D$4:$D$123,$D159,'B4-1销售回款【输入】'!$E$4:$E$123,$E159,'B4-1销售回款【输入】'!$J$4:$J$123,$F159)</f>
        <v>0</v>
      </c>
    </row>
    <row r="160" spans="2:134" ht="16.05" customHeight="1" x14ac:dyDescent="0.25">
      <c r="B160" s="1043" t="str">
        <f>B159</f>
        <v/>
      </c>
      <c r="C160" s="159" t="str">
        <f t="shared" si="2733"/>
        <v/>
      </c>
      <c r="D160" s="159" t="str">
        <f t="shared" si="2603"/>
        <v/>
      </c>
      <c r="E160" s="159" t="str">
        <f t="shared" si="2603"/>
        <v/>
      </c>
      <c r="F160" s="149" t="s">
        <v>350</v>
      </c>
      <c r="G160" s="171" t="s">
        <v>355</v>
      </c>
      <c r="H160" s="992"/>
      <c r="I160" s="282"/>
      <c r="J160" s="986" t="s">
        <v>391</v>
      </c>
      <c r="K160" s="461"/>
      <c r="L160" s="297">
        <f>IFERROR(SUM($L157:L157)/$J157,0)</f>
        <v>0</v>
      </c>
      <c r="M160" s="291">
        <f>IFERROR(SUM($L157:M157)/$J157,0)</f>
        <v>0</v>
      </c>
      <c r="N160" s="291">
        <f>IFERROR(SUM($L157:N157)/$J157,0)</f>
        <v>0</v>
      </c>
      <c r="O160" s="291">
        <f>IFERROR(SUM($L157:O157)/$J157,0)</f>
        <v>0</v>
      </c>
      <c r="P160" s="291">
        <f>IFERROR(SUM($L157:P157)/$J157,0)</f>
        <v>0</v>
      </c>
      <c r="Q160" s="291">
        <f>IFERROR(SUM($L157:Q157)/$J157,0)</f>
        <v>0</v>
      </c>
      <c r="R160" s="291">
        <f>IFERROR(SUM($L157:R157)/$J157,0)</f>
        <v>0</v>
      </c>
      <c r="S160" s="291">
        <f>IFERROR(SUM($L157:S157)/$J157,0)</f>
        <v>0</v>
      </c>
      <c r="T160" s="291">
        <f>IFERROR(SUM($L157:T157)/$J157,0)</f>
        <v>0</v>
      </c>
      <c r="U160" s="292">
        <f>IFERROR(SUM($L157:U157)/$J157,0)</f>
        <v>0</v>
      </c>
      <c r="V160" s="290">
        <f>IFERROR(SUM($V157:V157)/$J157,0)</f>
        <v>0</v>
      </c>
      <c r="W160" s="291">
        <f>IFERROR(SUM($V157:W157)/$J157,0)</f>
        <v>0</v>
      </c>
      <c r="X160" s="291">
        <f>IFERROR(SUM($V157:X157)/$J157,0)</f>
        <v>0</v>
      </c>
      <c r="Y160" s="291">
        <f>IFERROR(SUM($V157:Y157)/$J157,0)</f>
        <v>0</v>
      </c>
      <c r="Z160" s="291">
        <f>IFERROR(SUM($V157:Z157)/$J157,0)</f>
        <v>0</v>
      </c>
      <c r="AA160" s="291">
        <f>IFERROR(SUM($V157:AA157)/$J157,0)</f>
        <v>0</v>
      </c>
      <c r="AB160" s="291">
        <f>IFERROR(SUM($V157:AB157)/$J157,0)</f>
        <v>0</v>
      </c>
      <c r="AC160" s="291">
        <f>IFERROR(SUM($V157:AC157)/$J157,0)</f>
        <v>0</v>
      </c>
      <c r="AD160" s="291">
        <f>IFERROR(SUM($V157:AD157)/$J157,0)</f>
        <v>0</v>
      </c>
      <c r="AE160" s="291">
        <f>IFERROR(SUM($V157:AE157)/$J157,0)</f>
        <v>0</v>
      </c>
      <c r="AF160" s="291">
        <f>IFERROR(SUM($V157:AF157)/$J157,0)</f>
        <v>0</v>
      </c>
      <c r="AG160" s="291">
        <f>IFERROR(SUM($V157:AG157)/$J157,0)</f>
        <v>0</v>
      </c>
      <c r="AH160" s="291">
        <f>IFERROR(SUM($V157:AH157)/$J157,0)</f>
        <v>0</v>
      </c>
      <c r="AI160" s="291">
        <f>IFERROR(SUM($V157:AI157)/$J157,0)</f>
        <v>0</v>
      </c>
      <c r="AJ160" s="291">
        <f>IFERROR(SUM($V157:AJ157)/$J157,0)</f>
        <v>0</v>
      </c>
      <c r="AK160" s="291">
        <f>IFERROR(SUM($V157:AK157)/$J157,0)</f>
        <v>0</v>
      </c>
      <c r="AL160" s="291">
        <f>IFERROR(SUM($V157:AL157)/$J157,0)</f>
        <v>0</v>
      </c>
      <c r="AM160" s="291">
        <f>IFERROR(SUM($V157:AM157)/$J157,0)</f>
        <v>0</v>
      </c>
      <c r="AN160" s="291">
        <f>IFERROR(SUM($V157:AN157)/$J157,0)</f>
        <v>0</v>
      </c>
      <c r="AO160" s="291">
        <f>IFERROR(SUM($V157:AO157)/$J157,0)</f>
        <v>0</v>
      </c>
      <c r="AP160" s="291">
        <f>IFERROR(SUM($V157:AP157)/$J157,0)</f>
        <v>0</v>
      </c>
      <c r="AQ160" s="291">
        <f>IFERROR(SUM($V157:AQ157)/$J157,0)</f>
        <v>0</v>
      </c>
      <c r="AR160" s="291">
        <f>IFERROR(SUM($V157:AR157)/$J157,0)</f>
        <v>0</v>
      </c>
      <c r="AS160" s="291">
        <f>IFERROR(SUM($V157:AS157)/$J157,0)</f>
        <v>0</v>
      </c>
      <c r="AT160" s="291">
        <f>IFERROR(SUM($V157:AT157)/$J157,0)</f>
        <v>0</v>
      </c>
      <c r="AU160" s="291">
        <f>IFERROR(SUM($V157:AU157)/$J157,0)</f>
        <v>0</v>
      </c>
      <c r="AV160" s="291">
        <f>IFERROR(SUM($V157:AV157)/$J157,0)</f>
        <v>0</v>
      </c>
      <c r="AW160" s="291">
        <f>IFERROR(SUM($V157:AW157)/$J157,0)</f>
        <v>0</v>
      </c>
      <c r="AX160" s="291">
        <f>IFERROR(SUM($V157:AX157)/$J157,0)</f>
        <v>0</v>
      </c>
      <c r="AY160" s="291">
        <f>IFERROR(SUM($V157:AY157)/$J157,0)</f>
        <v>0</v>
      </c>
      <c r="AZ160" s="291">
        <f>IFERROR(SUM($V157:AZ157)/$J157,0)</f>
        <v>0</v>
      </c>
      <c r="BA160" s="291">
        <f>IFERROR(SUM($V157:BA157)/$J157,0)</f>
        <v>0</v>
      </c>
      <c r="BB160" s="291">
        <f>IFERROR(SUM($V157:BB157)/$J157,0)</f>
        <v>0</v>
      </c>
      <c r="BC160" s="291">
        <f>IFERROR(SUM($V157:BC157)/$J157,0)</f>
        <v>0</v>
      </c>
      <c r="BD160" s="291">
        <f>IFERROR(SUM($V157:BD157)/$J157,0)</f>
        <v>0</v>
      </c>
      <c r="BE160" s="291">
        <f>IFERROR(SUM($V157:BE157)/$J157,0)</f>
        <v>0</v>
      </c>
      <c r="BF160" s="291">
        <f>IFERROR(SUM($V157:BF157)/$J157,0)</f>
        <v>0</v>
      </c>
      <c r="BG160" s="291">
        <f>IFERROR(SUM($V157:BG157)/$J157,0)</f>
        <v>0</v>
      </c>
      <c r="BH160" s="291">
        <f>IFERROR(SUM($V157:BH157)/$J157,0)</f>
        <v>0</v>
      </c>
      <c r="BI160" s="291">
        <f>IFERROR(SUM($V157:BI157)/$J157,0)</f>
        <v>0</v>
      </c>
      <c r="BJ160" s="291">
        <f>IFERROR(SUM($V157:BJ157)/$J157,0)</f>
        <v>0</v>
      </c>
      <c r="BK160" s="291">
        <f>IFERROR(SUM($V157:BK157)/$J157,0)</f>
        <v>0</v>
      </c>
      <c r="BL160" s="291">
        <f>IFERROR(SUM($V157:BL157)/$J157,0)</f>
        <v>0</v>
      </c>
      <c r="BM160" s="291">
        <f>IFERROR(SUM($V157:BM157)/$J157,0)</f>
        <v>0</v>
      </c>
      <c r="BN160" s="291">
        <f>IFERROR(SUM($V157:BN157)/$J157,0)</f>
        <v>0</v>
      </c>
      <c r="BO160" s="291">
        <f>IFERROR(SUM($V157:BO157)/$J157,0)</f>
        <v>0</v>
      </c>
      <c r="BP160" s="291">
        <f>IFERROR(SUM($V157:BP157)/$J157,0)</f>
        <v>0</v>
      </c>
      <c r="BQ160" s="291">
        <f>IFERROR(SUM($V157:BQ157)/$J157,0)</f>
        <v>0</v>
      </c>
      <c r="BR160" s="291">
        <f>IFERROR(SUM($V157:BR157)/$J157,0)</f>
        <v>0</v>
      </c>
      <c r="BS160" s="291">
        <f>IFERROR(SUM($V157:BS157)/$J157,0)</f>
        <v>0</v>
      </c>
      <c r="BT160" s="291">
        <f>IFERROR(SUM($V157:BT157)/$J157,0)</f>
        <v>0</v>
      </c>
      <c r="BU160" s="291">
        <f>IFERROR(SUM($V157:BU157)/$J157,0)</f>
        <v>0</v>
      </c>
      <c r="BV160" s="291">
        <f>IFERROR(SUM($V157:BV157)/$J157,0)</f>
        <v>0</v>
      </c>
      <c r="BW160" s="291">
        <f>IFERROR(SUM($V157:BW157)/$J157,0)</f>
        <v>0</v>
      </c>
      <c r="BX160" s="291">
        <f>IFERROR(SUM($V157:BX157)/$J157,0)</f>
        <v>0</v>
      </c>
      <c r="BY160" s="291">
        <f>IFERROR(SUM($V157:BY157)/$J157,0)</f>
        <v>0</v>
      </c>
      <c r="BZ160" s="291">
        <f>IFERROR(SUM($V157:BZ157)/$J157,0)</f>
        <v>0</v>
      </c>
      <c r="CA160" s="291">
        <f>IFERROR(SUM($V157:CA157)/$J157,0)</f>
        <v>0</v>
      </c>
      <c r="CB160" s="291">
        <f>IFERROR(SUM($V157:CB157)/$J157,0)</f>
        <v>0</v>
      </c>
      <c r="CC160" s="291">
        <f>IFERROR(SUM($V157:CC157)/$J157,0)</f>
        <v>0</v>
      </c>
      <c r="CD160" s="291">
        <f>IFERROR(SUM($V157:CD157)/$J157,0)</f>
        <v>0</v>
      </c>
      <c r="CE160" s="291">
        <f>IFERROR(SUM($V157:CE157)/$J157,0)</f>
        <v>0</v>
      </c>
      <c r="CF160" s="291">
        <f>IFERROR(SUM($V157:CF157)/$J157,0)</f>
        <v>0</v>
      </c>
      <c r="CG160" s="291">
        <f>IFERROR(SUM($V157:CG157)/$J157,0)</f>
        <v>0</v>
      </c>
      <c r="CH160" s="291">
        <f>IFERROR(SUM($V157:CH157)/$J157,0)</f>
        <v>0</v>
      </c>
      <c r="CI160" s="291">
        <f>IFERROR(SUM($V157:CI157)/$J157,0)</f>
        <v>0</v>
      </c>
      <c r="CJ160" s="291">
        <f>IFERROR(SUM($V157:CJ157)/$J157,0)</f>
        <v>0</v>
      </c>
      <c r="CK160" s="291">
        <f>IFERROR(SUM($V157:CK157)/$J157,0)</f>
        <v>0</v>
      </c>
      <c r="CL160" s="291">
        <f>IFERROR(SUM($V157:CL157)/$J157,0)</f>
        <v>0</v>
      </c>
      <c r="CM160" s="291">
        <f>IFERROR(SUM($V157:CM157)/$J157,0)</f>
        <v>0</v>
      </c>
      <c r="CN160" s="291">
        <f>IFERROR(SUM($V157:CN157)/$J157,0)</f>
        <v>0</v>
      </c>
      <c r="CO160" s="291">
        <f>IFERROR(SUM($V157:CO157)/$J157,0)</f>
        <v>0</v>
      </c>
      <c r="CP160" s="291">
        <f>IFERROR(SUM($V157:CP157)/$J157,0)</f>
        <v>0</v>
      </c>
      <c r="CQ160" s="291">
        <f>IFERROR(SUM($V157:CQ157)/$J157,0)</f>
        <v>0</v>
      </c>
      <c r="CR160" s="291">
        <f>IFERROR(SUM($V157:CR157)/$J157,0)</f>
        <v>0</v>
      </c>
      <c r="CS160" s="291">
        <f>IFERROR(SUM($V157:CS157)/$J157,0)</f>
        <v>0</v>
      </c>
      <c r="CT160" s="291">
        <f>IFERROR(SUM($V157:CT157)/$J157,0)</f>
        <v>0</v>
      </c>
      <c r="CU160" s="291">
        <f>IFERROR(SUM($V157:CU157)/$J157,0)</f>
        <v>0</v>
      </c>
      <c r="CV160" s="291">
        <f>IFERROR(SUM($V157:CV157)/$J157,0)</f>
        <v>0</v>
      </c>
      <c r="CW160" s="291">
        <f>IFERROR(SUM($V157:CW157)/$J157,0)</f>
        <v>0</v>
      </c>
      <c r="CX160" s="291">
        <f>IFERROR(SUM($V157:CX157)/$J157,0)</f>
        <v>0</v>
      </c>
      <c r="CY160" s="291">
        <f>IFERROR(SUM($V157:CY157)/$J157,0)</f>
        <v>0</v>
      </c>
      <c r="CZ160" s="291">
        <f>IFERROR(SUM($V157:CZ157)/$J157,0)</f>
        <v>0</v>
      </c>
      <c r="DA160" s="291">
        <f>IFERROR(SUM($V157:DA157)/$J157,0)</f>
        <v>0</v>
      </c>
      <c r="DB160" s="291">
        <f>IFERROR(SUM($V157:DB157)/$J157,0)</f>
        <v>0</v>
      </c>
      <c r="DC160" s="291">
        <f>IFERROR(SUM($V157:DC157)/$J157,0)</f>
        <v>0</v>
      </c>
      <c r="DD160" s="291">
        <f>IFERROR(SUM($V157:DD157)/$J157,0)</f>
        <v>0</v>
      </c>
      <c r="DE160" s="291">
        <f>IFERROR(SUM($V157:DE157)/$J157,0)</f>
        <v>0</v>
      </c>
      <c r="DF160" s="291">
        <f>IFERROR(SUM($V157:DF157)/$J157,0)</f>
        <v>0</v>
      </c>
      <c r="DG160" s="291">
        <f>IFERROR(SUM($V157:DG157)/$J157,0)</f>
        <v>0</v>
      </c>
      <c r="DH160" s="291">
        <f>IFERROR(SUM($V157:DH157)/$J157,0)</f>
        <v>0</v>
      </c>
      <c r="DI160" s="291">
        <f>IFERROR(SUM($V157:DI157)/$J157,0)</f>
        <v>0</v>
      </c>
      <c r="DJ160" s="291">
        <f>IFERROR(SUM($V157:DJ157)/$J157,0)</f>
        <v>0</v>
      </c>
      <c r="DK160" s="291">
        <f>IFERROR(SUM($V157:DK157)/$J157,0)</f>
        <v>0</v>
      </c>
      <c r="DL160" s="291">
        <f>IFERROR(SUM($V157:DL157)/$J157,0)</f>
        <v>0</v>
      </c>
      <c r="DM160" s="291">
        <f>IFERROR(SUM($V157:DM157)/$J157,0)</f>
        <v>0</v>
      </c>
      <c r="DN160" s="291">
        <f>IFERROR(SUM($V157:DN157)/$J157,0)</f>
        <v>0</v>
      </c>
      <c r="DO160" s="291">
        <f>IFERROR(SUM($V157:DO157)/$J157,0)</f>
        <v>0</v>
      </c>
      <c r="DP160" s="291">
        <f>IFERROR(SUM($V157:DP157)/$J157,0)</f>
        <v>0</v>
      </c>
      <c r="DQ160" s="291">
        <f>IFERROR(SUM($V157:DQ157)/$J157,0)</f>
        <v>0</v>
      </c>
      <c r="DR160" s="291">
        <f>IFERROR(SUM($V157:DR157)/$J157,0)</f>
        <v>0</v>
      </c>
      <c r="DS160" s="291">
        <f>IFERROR(SUM($V157:DS157)/$J157,0)</f>
        <v>0</v>
      </c>
      <c r="DT160" s="291">
        <f>IFERROR(SUM($V157:DT157)/$J157,0)</f>
        <v>0</v>
      </c>
      <c r="DU160" s="291">
        <f>IFERROR(SUM($V157:DU157)/$J157,0)</f>
        <v>0</v>
      </c>
      <c r="DV160" s="291">
        <f>IFERROR(SUM($V157:DV157)/$J157,0)</f>
        <v>0</v>
      </c>
      <c r="DW160" s="291">
        <f>IFERROR(SUM($V157:DW157)/$J157,0)</f>
        <v>0</v>
      </c>
      <c r="DX160" s="291">
        <f>IFERROR(SUM($V157:DX157)/$J157,0)</f>
        <v>0</v>
      </c>
      <c r="DY160" s="291">
        <f>IFERROR(SUM($V157:DY157)/$J157,0)</f>
        <v>0</v>
      </c>
      <c r="DZ160" s="291">
        <f>IFERROR(SUM($V157:DZ157)/$J157,0)</f>
        <v>0</v>
      </c>
      <c r="EA160" s="291">
        <f>IFERROR(SUM($V157:EA157)/$J157,0)</f>
        <v>0</v>
      </c>
      <c r="EB160" s="291">
        <f>IFERROR(SUM($V157:EB157)/$J157,0)</f>
        <v>0</v>
      </c>
      <c r="EC160" s="291">
        <f>IFERROR(SUM($V157:EC157)/$J157,0)</f>
        <v>0</v>
      </c>
      <c r="ED160" s="292">
        <f>IFERROR(SUM($V157:ED157)/$J157,0)</f>
        <v>0</v>
      </c>
    </row>
    <row r="161" spans="2:134" ht="16.05" customHeight="1" thickBot="1" x14ac:dyDescent="0.3">
      <c r="B161" s="1044" t="str">
        <f>B160</f>
        <v/>
      </c>
      <c r="C161" s="289" t="str">
        <f t="shared" si="2733"/>
        <v/>
      </c>
      <c r="D161" s="289" t="str">
        <f t="shared" si="2603"/>
        <v/>
      </c>
      <c r="E161" s="289" t="str">
        <f t="shared" si="2603"/>
        <v/>
      </c>
      <c r="F161" s="240" t="s">
        <v>351</v>
      </c>
      <c r="G161" s="254" t="s">
        <v>355</v>
      </c>
      <c r="H161" s="993"/>
      <c r="I161" s="286"/>
      <c r="J161" s="987" t="s">
        <v>391</v>
      </c>
      <c r="K161" s="462"/>
      <c r="L161" s="298">
        <f>IFERROR(SUM($L159:L159)/SUM($L157:L157),0)</f>
        <v>0</v>
      </c>
      <c r="M161" s="294">
        <f>IFERROR(SUM($L159:M159)/SUM($L157:M157),0)</f>
        <v>0</v>
      </c>
      <c r="N161" s="294">
        <f>IFERROR(SUM($L159:N159)/SUM($L157:N157),0)</f>
        <v>0</v>
      </c>
      <c r="O161" s="294">
        <f>IFERROR(SUM($L159:O159)/SUM($L157:O157),0)</f>
        <v>0</v>
      </c>
      <c r="P161" s="294">
        <f>IFERROR(SUM($L159:P159)/SUM($L157:P157),0)</f>
        <v>0</v>
      </c>
      <c r="Q161" s="294">
        <f>IFERROR(SUM($L159:Q159)/SUM($L157:Q157),0)</f>
        <v>0</v>
      </c>
      <c r="R161" s="294">
        <f>IFERROR(SUM($L159:R159)/SUM($L157:R157),0)</f>
        <v>0</v>
      </c>
      <c r="S161" s="294">
        <f>IFERROR(SUM($L159:S159)/SUM($L157:S157),0)</f>
        <v>0</v>
      </c>
      <c r="T161" s="294">
        <f>IFERROR(SUM($L159:T159)/SUM($L157:T157),0)</f>
        <v>0</v>
      </c>
      <c r="U161" s="295">
        <f>IFERROR(SUM($L159:U159)/SUM($L157:U157),0)</f>
        <v>0</v>
      </c>
      <c r="V161" s="293">
        <f>IFERROR(SUM($V159:V159)/SUM($V157:V157),0)</f>
        <v>0</v>
      </c>
      <c r="W161" s="294">
        <f>IFERROR(SUM($V159:W159)/SUM($V157:W157),0)</f>
        <v>0</v>
      </c>
      <c r="X161" s="294">
        <f>IFERROR(SUM($V159:X159)/SUM($V157:X157),0)</f>
        <v>0</v>
      </c>
      <c r="Y161" s="294">
        <f>IFERROR(SUM($V159:Y159)/SUM($V157:Y157),0)</f>
        <v>0</v>
      </c>
      <c r="Z161" s="294">
        <f>IFERROR(SUM($V159:Z159)/SUM($V157:Z157),0)</f>
        <v>0</v>
      </c>
      <c r="AA161" s="294">
        <f>IFERROR(SUM($V159:AA159)/SUM($V157:AA157),0)</f>
        <v>0</v>
      </c>
      <c r="AB161" s="294">
        <f>IFERROR(SUM($V159:AB159)/SUM($V157:AB157),0)</f>
        <v>0</v>
      </c>
      <c r="AC161" s="294">
        <f>IFERROR(SUM($V159:AC159)/SUM($V157:AC157),0)</f>
        <v>0</v>
      </c>
      <c r="AD161" s="294">
        <f>IFERROR(SUM($V159:AD159)/SUM($V157:AD157),0)</f>
        <v>0</v>
      </c>
      <c r="AE161" s="294">
        <f>IFERROR(SUM($V159:AE159)/SUM($V157:AE157),0)</f>
        <v>0</v>
      </c>
      <c r="AF161" s="294">
        <f>IFERROR(SUM($V159:AF159)/SUM($V157:AF157),0)</f>
        <v>0</v>
      </c>
      <c r="AG161" s="294">
        <f>IFERROR(SUM($V159:AG159)/SUM($V157:AG157),0)</f>
        <v>0</v>
      </c>
      <c r="AH161" s="294">
        <f>IFERROR(SUM($V159:AH159)/SUM($V157:AH157),0)</f>
        <v>0</v>
      </c>
      <c r="AI161" s="294">
        <f>IFERROR(SUM($V159:AI159)/SUM($V157:AI157),0)</f>
        <v>0</v>
      </c>
      <c r="AJ161" s="294">
        <f>IFERROR(SUM($V159:AJ159)/SUM($V157:AJ157),0)</f>
        <v>0</v>
      </c>
      <c r="AK161" s="294">
        <f>IFERROR(SUM($V159:AK159)/SUM($V157:AK157),0)</f>
        <v>0</v>
      </c>
      <c r="AL161" s="294">
        <f>IFERROR(SUM($V159:AL159)/SUM($V157:AL157),0)</f>
        <v>0</v>
      </c>
      <c r="AM161" s="294">
        <f>IFERROR(SUM($V159:AM159)/SUM($V157:AM157),0)</f>
        <v>0</v>
      </c>
      <c r="AN161" s="294">
        <f>IFERROR(SUM($V159:AN159)/SUM($V157:AN157),0)</f>
        <v>0</v>
      </c>
      <c r="AO161" s="294">
        <f>IFERROR(SUM($V159:AO159)/SUM($V157:AO157),0)</f>
        <v>0</v>
      </c>
      <c r="AP161" s="294">
        <f>IFERROR(SUM($V159:AP159)/SUM($V157:AP157),0)</f>
        <v>0</v>
      </c>
      <c r="AQ161" s="294">
        <f>IFERROR(SUM($V159:AQ159)/SUM($V157:AQ157),0)</f>
        <v>0</v>
      </c>
      <c r="AR161" s="294">
        <f>IFERROR(SUM($V159:AR159)/SUM($V157:AR157),0)</f>
        <v>0</v>
      </c>
      <c r="AS161" s="294">
        <f>IFERROR(SUM($V159:AS159)/SUM($V157:AS157),0)</f>
        <v>0</v>
      </c>
      <c r="AT161" s="294">
        <f>IFERROR(SUM($V159:AT159)/SUM($V157:AT157),0)</f>
        <v>0</v>
      </c>
      <c r="AU161" s="294">
        <f>IFERROR(SUM($V159:AU159)/SUM($V157:AU157),0)</f>
        <v>0</v>
      </c>
      <c r="AV161" s="294">
        <f>IFERROR(SUM($V159:AV159)/SUM($V157:AV157),0)</f>
        <v>0</v>
      </c>
      <c r="AW161" s="294">
        <f>IFERROR(SUM($V159:AW159)/SUM($V157:AW157),0)</f>
        <v>0</v>
      </c>
      <c r="AX161" s="294">
        <f>IFERROR(SUM($V159:AX159)/SUM($V157:AX157),0)</f>
        <v>0</v>
      </c>
      <c r="AY161" s="294">
        <f>IFERROR(SUM($V159:AY159)/SUM($V157:AY157),0)</f>
        <v>0</v>
      </c>
      <c r="AZ161" s="294">
        <f>IFERROR(SUM($V159:AZ159)/SUM($V157:AZ157),0)</f>
        <v>0</v>
      </c>
      <c r="BA161" s="294">
        <f>IFERROR(SUM($V159:BA159)/SUM($V157:BA157),0)</f>
        <v>0</v>
      </c>
      <c r="BB161" s="294">
        <f>IFERROR(SUM($V159:BB159)/SUM($V157:BB157),0)</f>
        <v>0</v>
      </c>
      <c r="BC161" s="294">
        <f>IFERROR(SUM($V159:BC159)/SUM($V157:BC157),0)</f>
        <v>0</v>
      </c>
      <c r="BD161" s="294">
        <f>IFERROR(SUM($V159:BD159)/SUM($V157:BD157),0)</f>
        <v>0</v>
      </c>
      <c r="BE161" s="294">
        <f>IFERROR(SUM($V159:BE159)/SUM($V157:BE157),0)</f>
        <v>0</v>
      </c>
      <c r="BF161" s="294">
        <f>IFERROR(SUM($V159:BF159)/SUM($V157:BF157),0)</f>
        <v>0</v>
      </c>
      <c r="BG161" s="294">
        <f>IFERROR(SUM($V159:BG159)/SUM($V157:BG157),0)</f>
        <v>0</v>
      </c>
      <c r="BH161" s="294">
        <f>IFERROR(SUM($V159:BH159)/SUM($V157:BH157),0)</f>
        <v>0</v>
      </c>
      <c r="BI161" s="294">
        <f>IFERROR(SUM($V159:BI159)/SUM($V157:BI157),0)</f>
        <v>0</v>
      </c>
      <c r="BJ161" s="294">
        <f>IFERROR(SUM($V159:BJ159)/SUM($V157:BJ157),0)</f>
        <v>0</v>
      </c>
      <c r="BK161" s="294">
        <f>IFERROR(SUM($V159:BK159)/SUM($V157:BK157),0)</f>
        <v>0</v>
      </c>
      <c r="BL161" s="294">
        <f>IFERROR(SUM($V159:BL159)/SUM($V157:BL157),0)</f>
        <v>0</v>
      </c>
      <c r="BM161" s="294">
        <f>IFERROR(SUM($V159:BM159)/SUM($V157:BM157),0)</f>
        <v>0</v>
      </c>
      <c r="BN161" s="294">
        <f>IFERROR(SUM($V159:BN159)/SUM($V157:BN157),0)</f>
        <v>0</v>
      </c>
      <c r="BO161" s="294">
        <f>IFERROR(SUM($V159:BO159)/SUM($V157:BO157),0)</f>
        <v>0</v>
      </c>
      <c r="BP161" s="294">
        <f>IFERROR(SUM($V159:BP159)/SUM($V157:BP157),0)</f>
        <v>0</v>
      </c>
      <c r="BQ161" s="294">
        <f>IFERROR(SUM($V159:BQ159)/SUM($V157:BQ157),0)</f>
        <v>0</v>
      </c>
      <c r="BR161" s="294">
        <f>IFERROR(SUM($V159:BR159)/SUM($V157:BR157),0)</f>
        <v>0</v>
      </c>
      <c r="BS161" s="294">
        <f>IFERROR(SUM($V159:BS159)/SUM($V157:BS157),0)</f>
        <v>0</v>
      </c>
      <c r="BT161" s="294">
        <f>IFERROR(SUM($V159:BT159)/SUM($V157:BT157),0)</f>
        <v>0</v>
      </c>
      <c r="BU161" s="294">
        <f>IFERROR(SUM($V159:BU159)/SUM($V157:BU157),0)</f>
        <v>0</v>
      </c>
      <c r="BV161" s="294">
        <f>IFERROR(SUM($V159:BV159)/SUM($V157:BV157),0)</f>
        <v>0</v>
      </c>
      <c r="BW161" s="294">
        <f>IFERROR(SUM($V159:BW159)/SUM($V157:BW157),0)</f>
        <v>0</v>
      </c>
      <c r="BX161" s="294">
        <f>IFERROR(SUM($V159:BX159)/SUM($V157:BX157),0)</f>
        <v>0</v>
      </c>
      <c r="BY161" s="294">
        <f>IFERROR(SUM($V159:BY159)/SUM($V157:BY157),0)</f>
        <v>0</v>
      </c>
      <c r="BZ161" s="294">
        <f>IFERROR(SUM($V159:BZ159)/SUM($V157:BZ157),0)</f>
        <v>0</v>
      </c>
      <c r="CA161" s="294">
        <f>IFERROR(SUM($V159:CA159)/SUM($V157:CA157),0)</f>
        <v>0</v>
      </c>
      <c r="CB161" s="294">
        <f>IFERROR(SUM($V159:CB159)/SUM($V157:CB157),0)</f>
        <v>0</v>
      </c>
      <c r="CC161" s="294">
        <f>IFERROR(SUM($V159:CC159)/SUM($V157:CC157),0)</f>
        <v>0</v>
      </c>
      <c r="CD161" s="294">
        <f>IFERROR(SUM($V159:CD159)/SUM($V157:CD157),0)</f>
        <v>0</v>
      </c>
      <c r="CE161" s="294">
        <f>IFERROR(SUM($V159:CE159)/SUM($V157:CE157),0)</f>
        <v>0</v>
      </c>
      <c r="CF161" s="294">
        <f>IFERROR(SUM($V159:CF159)/SUM($V157:CF157),0)</f>
        <v>0</v>
      </c>
      <c r="CG161" s="294">
        <f>IFERROR(SUM($V159:CG159)/SUM($V157:CG157),0)</f>
        <v>0</v>
      </c>
      <c r="CH161" s="294">
        <f>IFERROR(SUM($V159:CH159)/SUM($V157:CH157),0)</f>
        <v>0</v>
      </c>
      <c r="CI161" s="294">
        <f>IFERROR(SUM($V159:CI159)/SUM($V157:CI157),0)</f>
        <v>0</v>
      </c>
      <c r="CJ161" s="294">
        <f>IFERROR(SUM($V159:CJ159)/SUM($V157:CJ157),0)</f>
        <v>0</v>
      </c>
      <c r="CK161" s="294">
        <f>IFERROR(SUM($V159:CK159)/SUM($V157:CK157),0)</f>
        <v>0</v>
      </c>
      <c r="CL161" s="294">
        <f>IFERROR(SUM($V159:CL159)/SUM($V157:CL157),0)</f>
        <v>0</v>
      </c>
      <c r="CM161" s="294">
        <f>IFERROR(SUM($V159:CM159)/SUM($V157:CM157),0)</f>
        <v>0</v>
      </c>
      <c r="CN161" s="294">
        <f>IFERROR(SUM($V159:CN159)/SUM($V157:CN157),0)</f>
        <v>0</v>
      </c>
      <c r="CO161" s="294">
        <f>IFERROR(SUM($V159:CO159)/SUM($V157:CO157),0)</f>
        <v>0</v>
      </c>
      <c r="CP161" s="294">
        <f>IFERROR(SUM($V159:CP159)/SUM($V157:CP157),0)</f>
        <v>0</v>
      </c>
      <c r="CQ161" s="294">
        <f>IFERROR(SUM($V159:CQ159)/SUM($V157:CQ157),0)</f>
        <v>0</v>
      </c>
      <c r="CR161" s="294">
        <f>IFERROR(SUM($V159:CR159)/SUM($V157:CR157),0)</f>
        <v>0</v>
      </c>
      <c r="CS161" s="294">
        <f>IFERROR(SUM($V159:CS159)/SUM($V157:CS157),0)</f>
        <v>0</v>
      </c>
      <c r="CT161" s="294">
        <f>IFERROR(SUM($V159:CT159)/SUM($V157:CT157),0)</f>
        <v>0</v>
      </c>
      <c r="CU161" s="294">
        <f>IFERROR(SUM($V159:CU159)/SUM($V157:CU157),0)</f>
        <v>0</v>
      </c>
      <c r="CV161" s="294">
        <f>IFERROR(SUM($V159:CV159)/SUM($V157:CV157),0)</f>
        <v>0</v>
      </c>
      <c r="CW161" s="294">
        <f>IFERROR(SUM($V159:CW159)/SUM($V157:CW157),0)</f>
        <v>0</v>
      </c>
      <c r="CX161" s="294">
        <f>IFERROR(SUM($V159:CX159)/SUM($V157:CX157),0)</f>
        <v>0</v>
      </c>
      <c r="CY161" s="294">
        <f>IFERROR(SUM($V159:CY159)/SUM($V157:CY157),0)</f>
        <v>0</v>
      </c>
      <c r="CZ161" s="294">
        <f>IFERROR(SUM($V159:CZ159)/SUM($V157:CZ157),0)</f>
        <v>0</v>
      </c>
      <c r="DA161" s="294">
        <f>IFERROR(SUM($V159:DA159)/SUM($V157:DA157),0)</f>
        <v>0</v>
      </c>
      <c r="DB161" s="294">
        <f>IFERROR(SUM($V159:DB159)/SUM($V157:DB157),0)</f>
        <v>0</v>
      </c>
      <c r="DC161" s="294">
        <f>IFERROR(SUM($V159:DC159)/SUM($V157:DC157),0)</f>
        <v>0</v>
      </c>
      <c r="DD161" s="294">
        <f>IFERROR(SUM($V159:DD159)/SUM($V157:DD157),0)</f>
        <v>0</v>
      </c>
      <c r="DE161" s="294">
        <f>IFERROR(SUM($V159:DE159)/SUM($V157:DE157),0)</f>
        <v>0</v>
      </c>
      <c r="DF161" s="294">
        <f>IFERROR(SUM($V159:DF159)/SUM($V157:DF157),0)</f>
        <v>0</v>
      </c>
      <c r="DG161" s="294">
        <f>IFERROR(SUM($V159:DG159)/SUM($V157:DG157),0)</f>
        <v>0</v>
      </c>
      <c r="DH161" s="294">
        <f>IFERROR(SUM($V159:DH159)/SUM($V157:DH157),0)</f>
        <v>0</v>
      </c>
      <c r="DI161" s="294">
        <f>IFERROR(SUM($V159:DI159)/SUM($V157:DI157),0)</f>
        <v>0</v>
      </c>
      <c r="DJ161" s="294">
        <f>IFERROR(SUM($V159:DJ159)/SUM($V157:DJ157),0)</f>
        <v>0</v>
      </c>
      <c r="DK161" s="294">
        <f>IFERROR(SUM($V159:DK159)/SUM($V157:DK157),0)</f>
        <v>0</v>
      </c>
      <c r="DL161" s="294">
        <f>IFERROR(SUM($V159:DL159)/SUM($V157:DL157),0)</f>
        <v>0</v>
      </c>
      <c r="DM161" s="294">
        <f>IFERROR(SUM($V159:DM159)/SUM($V157:DM157),0)</f>
        <v>0</v>
      </c>
      <c r="DN161" s="294">
        <f>IFERROR(SUM($V159:DN159)/SUM($V157:DN157),0)</f>
        <v>0</v>
      </c>
      <c r="DO161" s="294">
        <f>IFERROR(SUM($V159:DO159)/SUM($V157:DO157),0)</f>
        <v>0</v>
      </c>
      <c r="DP161" s="294">
        <f>IFERROR(SUM($V159:DP159)/SUM($V157:DP157),0)</f>
        <v>0</v>
      </c>
      <c r="DQ161" s="294">
        <f>IFERROR(SUM($V159:DQ159)/SUM($V157:DQ157),0)</f>
        <v>0</v>
      </c>
      <c r="DR161" s="294">
        <f>IFERROR(SUM($V159:DR159)/SUM($V157:DR157),0)</f>
        <v>0</v>
      </c>
      <c r="DS161" s="294">
        <f>IFERROR(SUM($V159:DS159)/SUM($V157:DS157),0)</f>
        <v>0</v>
      </c>
      <c r="DT161" s="294">
        <f>IFERROR(SUM($V159:DT159)/SUM($V157:DT157),0)</f>
        <v>0</v>
      </c>
      <c r="DU161" s="294">
        <f>IFERROR(SUM($V159:DU159)/SUM($V157:DU157),0)</f>
        <v>0</v>
      </c>
      <c r="DV161" s="294">
        <f>IFERROR(SUM($V159:DV159)/SUM($V157:DV157),0)</f>
        <v>0</v>
      </c>
      <c r="DW161" s="294">
        <f>IFERROR(SUM($V159:DW159)/SUM($V157:DW157),0)</f>
        <v>0</v>
      </c>
      <c r="DX161" s="294">
        <f>IFERROR(SUM($V159:DX159)/SUM($V157:DX157),0)</f>
        <v>0</v>
      </c>
      <c r="DY161" s="294">
        <f>IFERROR(SUM($V159:DY159)/SUM($V157:DY157),0)</f>
        <v>0</v>
      </c>
      <c r="DZ161" s="294">
        <f>IFERROR(SUM($V159:DZ159)/SUM($V157:DZ157),0)</f>
        <v>0</v>
      </c>
      <c r="EA161" s="294">
        <f>IFERROR(SUM($V159:EA159)/SUM($V157:EA157),0)</f>
        <v>0</v>
      </c>
      <c r="EB161" s="294">
        <f>IFERROR(SUM($V159:EB159)/SUM($V157:EB157),0)</f>
        <v>0</v>
      </c>
      <c r="EC161" s="294">
        <f>IFERROR(SUM($V159:EC159)/SUM($V157:EC157),0)</f>
        <v>0</v>
      </c>
      <c r="ED161" s="295">
        <f>IFERROR(SUM($V159:ED159)/SUM($V157:ED157),0)</f>
        <v>0</v>
      </c>
    </row>
    <row r="162" spans="2:134" ht="16.05" customHeight="1" x14ac:dyDescent="0.25">
      <c r="B162" s="1042" t="str">
        <f>'B2-规划信息'!AM35</f>
        <v/>
      </c>
      <c r="C162" s="288" t="str">
        <f>IF($B162="","",$B$115)</f>
        <v/>
      </c>
      <c r="D162" s="288" t="str">
        <f>IF($B162="","",VLOOKUP($B162,'B2-规划信息'!$W$28:$Y$47,2,0))</f>
        <v/>
      </c>
      <c r="E162" s="288" t="str">
        <f>IF($B162="","",VLOOKUP($B162,'B2-规划信息'!$W$28:$Y$47,3,0))</f>
        <v/>
      </c>
      <c r="F162" s="239" t="str">
        <f>"签约"&amp;IF(D162="车位","个数","面积")</f>
        <v>签约面积</v>
      </c>
      <c r="G162" s="253" t="s">
        <v>352</v>
      </c>
      <c r="H162" s="991">
        <f>SUMIFS('B4-1销售回款【输入】'!L$4:L$123,'B4-1销售回款【输入】'!$C$4:$C$123,$C162,'B4-1销售回款【输入】'!$D$4:$D$123,$D162,'B4-1销售回款【输入】'!$E$4:$E$123,$E162,'B4-1销售回款【输入】'!$J$4:$J$123,$F162)</f>
        <v>0</v>
      </c>
      <c r="I162" s="278">
        <f>J162-H162</f>
        <v>0</v>
      </c>
      <c r="J162" s="988">
        <f>SUM(V162:ED162)</f>
        <v>0</v>
      </c>
      <c r="K162" s="463">
        <f ca="1">SUM(OFFSET(V162,,,1,MATCH('B1-基本信息'!$C$12,$V$3:$ED$3,1)))</f>
        <v>0</v>
      </c>
      <c r="L162" s="279">
        <f>SUMIF($V$1:$ED$1,L$3,$V162:$ED162)</f>
        <v>0</v>
      </c>
      <c r="M162" s="278">
        <f t="shared" ref="M162:U163" si="2857">SUMIF($V$1:$ED$1,M$3,$V162:$ED162)</f>
        <v>0</v>
      </c>
      <c r="N162" s="278">
        <f t="shared" si="2857"/>
        <v>0</v>
      </c>
      <c r="O162" s="278">
        <f t="shared" si="2857"/>
        <v>0</v>
      </c>
      <c r="P162" s="278">
        <f t="shared" si="2857"/>
        <v>0</v>
      </c>
      <c r="Q162" s="278">
        <f t="shared" si="2857"/>
        <v>0</v>
      </c>
      <c r="R162" s="278">
        <f t="shared" si="2857"/>
        <v>0</v>
      </c>
      <c r="S162" s="278">
        <f t="shared" si="2857"/>
        <v>0</v>
      </c>
      <c r="T162" s="278">
        <f t="shared" si="2857"/>
        <v>0</v>
      </c>
      <c r="U162" s="280">
        <f t="shared" si="2857"/>
        <v>0</v>
      </c>
      <c r="V162" s="281">
        <f>SUMIFS('B4-1销售回款【输入】'!Y$4:Y$123,'B4-1销售回款【输入】'!$C$4:$C$123,$C162,'B4-1销售回款【输入】'!$D$4:$D$123,$D162,'B4-1销售回款【输入】'!$E$4:$E$123,$E162,'B4-1销售回款【输入】'!$J$4:$J$123,$F162)</f>
        <v>0</v>
      </c>
      <c r="W162" s="278">
        <f>SUMIFS('B4-1销售回款【输入】'!Z$4:Z$123,'B4-1销售回款【输入】'!$C$4:$C$123,$C162,'B4-1销售回款【输入】'!$D$4:$D$123,$D162,'B4-1销售回款【输入】'!$E$4:$E$123,$E162,'B4-1销售回款【输入】'!$J$4:$J$123,$F162)</f>
        <v>0</v>
      </c>
      <c r="X162" s="278">
        <f>SUMIFS('B4-1销售回款【输入】'!AA$4:AA$123,'B4-1销售回款【输入】'!$C$4:$C$123,$C162,'B4-1销售回款【输入】'!$D$4:$D$123,$D162,'B4-1销售回款【输入】'!$E$4:$E$123,$E162,'B4-1销售回款【输入】'!$J$4:$J$123,$F162)</f>
        <v>0</v>
      </c>
      <c r="Y162" s="278">
        <f>SUMIFS('B4-1销售回款【输入】'!AB$4:AB$123,'B4-1销售回款【输入】'!$C$4:$C$123,$C162,'B4-1销售回款【输入】'!$D$4:$D$123,$D162,'B4-1销售回款【输入】'!$E$4:$E$123,$E162,'B4-1销售回款【输入】'!$J$4:$J$123,$F162)</f>
        <v>0</v>
      </c>
      <c r="Z162" s="278">
        <f>SUMIFS('B4-1销售回款【输入】'!AC$4:AC$123,'B4-1销售回款【输入】'!$C$4:$C$123,$C162,'B4-1销售回款【输入】'!$D$4:$D$123,$D162,'B4-1销售回款【输入】'!$E$4:$E$123,$E162,'B4-1销售回款【输入】'!$J$4:$J$123,$F162)</f>
        <v>0</v>
      </c>
      <c r="AA162" s="278">
        <f>SUMIFS('B4-1销售回款【输入】'!AD$4:AD$123,'B4-1销售回款【输入】'!$C$4:$C$123,$C162,'B4-1销售回款【输入】'!$D$4:$D$123,$D162,'B4-1销售回款【输入】'!$E$4:$E$123,$E162,'B4-1销售回款【输入】'!$J$4:$J$123,$F162)</f>
        <v>0</v>
      </c>
      <c r="AB162" s="278">
        <f>SUMIFS('B4-1销售回款【输入】'!AE$4:AE$123,'B4-1销售回款【输入】'!$C$4:$C$123,$C162,'B4-1销售回款【输入】'!$D$4:$D$123,$D162,'B4-1销售回款【输入】'!$E$4:$E$123,$E162,'B4-1销售回款【输入】'!$J$4:$J$123,$F162)</f>
        <v>0</v>
      </c>
      <c r="AC162" s="278">
        <f>SUMIFS('B4-1销售回款【输入】'!AF$4:AF$123,'B4-1销售回款【输入】'!$C$4:$C$123,$C162,'B4-1销售回款【输入】'!$D$4:$D$123,$D162,'B4-1销售回款【输入】'!$E$4:$E$123,$E162,'B4-1销售回款【输入】'!$J$4:$J$123,$F162)</f>
        <v>0</v>
      </c>
      <c r="AD162" s="278">
        <f>SUMIFS('B4-1销售回款【输入】'!AG$4:AG$123,'B4-1销售回款【输入】'!$C$4:$C$123,$C162,'B4-1销售回款【输入】'!$D$4:$D$123,$D162,'B4-1销售回款【输入】'!$E$4:$E$123,$E162,'B4-1销售回款【输入】'!$J$4:$J$123,$F162)</f>
        <v>0</v>
      </c>
      <c r="AE162" s="278">
        <f>SUMIFS('B4-1销售回款【输入】'!AH$4:AH$123,'B4-1销售回款【输入】'!$C$4:$C$123,$C162,'B4-1销售回款【输入】'!$D$4:$D$123,$D162,'B4-1销售回款【输入】'!$E$4:$E$123,$E162,'B4-1销售回款【输入】'!$J$4:$J$123,$F162)</f>
        <v>0</v>
      </c>
      <c r="AF162" s="278">
        <f>SUMIFS('B4-1销售回款【输入】'!AI$4:AI$123,'B4-1销售回款【输入】'!$C$4:$C$123,$C162,'B4-1销售回款【输入】'!$D$4:$D$123,$D162,'B4-1销售回款【输入】'!$E$4:$E$123,$E162,'B4-1销售回款【输入】'!$J$4:$J$123,$F162)</f>
        <v>0</v>
      </c>
      <c r="AG162" s="278">
        <f>SUMIFS('B4-1销售回款【输入】'!AJ$4:AJ$123,'B4-1销售回款【输入】'!$C$4:$C$123,$C162,'B4-1销售回款【输入】'!$D$4:$D$123,$D162,'B4-1销售回款【输入】'!$E$4:$E$123,$E162,'B4-1销售回款【输入】'!$J$4:$J$123,$F162)</f>
        <v>0</v>
      </c>
      <c r="AH162" s="278">
        <f>SUMIFS('B4-1销售回款【输入】'!AK$4:AK$123,'B4-1销售回款【输入】'!$C$4:$C$123,$C162,'B4-1销售回款【输入】'!$D$4:$D$123,$D162,'B4-1销售回款【输入】'!$E$4:$E$123,$E162,'B4-1销售回款【输入】'!$J$4:$J$123,$F162)</f>
        <v>0</v>
      </c>
      <c r="AI162" s="278">
        <f>SUMIFS('B4-1销售回款【输入】'!AL$4:AL$123,'B4-1销售回款【输入】'!$C$4:$C$123,$C162,'B4-1销售回款【输入】'!$D$4:$D$123,$D162,'B4-1销售回款【输入】'!$E$4:$E$123,$E162,'B4-1销售回款【输入】'!$J$4:$J$123,$F162)</f>
        <v>0</v>
      </c>
      <c r="AJ162" s="278">
        <f>SUMIFS('B4-1销售回款【输入】'!AM$4:AM$123,'B4-1销售回款【输入】'!$C$4:$C$123,$C162,'B4-1销售回款【输入】'!$D$4:$D$123,$D162,'B4-1销售回款【输入】'!$E$4:$E$123,$E162,'B4-1销售回款【输入】'!$J$4:$J$123,$F162)</f>
        <v>0</v>
      </c>
      <c r="AK162" s="278">
        <f>SUMIFS('B4-1销售回款【输入】'!AN$4:AN$123,'B4-1销售回款【输入】'!$C$4:$C$123,$C162,'B4-1销售回款【输入】'!$D$4:$D$123,$D162,'B4-1销售回款【输入】'!$E$4:$E$123,$E162,'B4-1销售回款【输入】'!$J$4:$J$123,$F162)</f>
        <v>0</v>
      </c>
      <c r="AL162" s="278">
        <f>SUMIFS('B4-1销售回款【输入】'!AO$4:AO$123,'B4-1销售回款【输入】'!$C$4:$C$123,$C162,'B4-1销售回款【输入】'!$D$4:$D$123,$D162,'B4-1销售回款【输入】'!$E$4:$E$123,$E162,'B4-1销售回款【输入】'!$J$4:$J$123,$F162)</f>
        <v>0</v>
      </c>
      <c r="AM162" s="278">
        <f>SUMIFS('B4-1销售回款【输入】'!AP$4:AP$123,'B4-1销售回款【输入】'!$C$4:$C$123,$C162,'B4-1销售回款【输入】'!$D$4:$D$123,$D162,'B4-1销售回款【输入】'!$E$4:$E$123,$E162,'B4-1销售回款【输入】'!$J$4:$J$123,$F162)</f>
        <v>0</v>
      </c>
      <c r="AN162" s="278">
        <f>SUMIFS('B4-1销售回款【输入】'!AQ$4:AQ$123,'B4-1销售回款【输入】'!$C$4:$C$123,$C162,'B4-1销售回款【输入】'!$D$4:$D$123,$D162,'B4-1销售回款【输入】'!$E$4:$E$123,$E162,'B4-1销售回款【输入】'!$J$4:$J$123,$F162)</f>
        <v>0</v>
      </c>
      <c r="AO162" s="278">
        <f>SUMIFS('B4-1销售回款【输入】'!AR$4:AR$123,'B4-1销售回款【输入】'!$C$4:$C$123,$C162,'B4-1销售回款【输入】'!$D$4:$D$123,$D162,'B4-1销售回款【输入】'!$E$4:$E$123,$E162,'B4-1销售回款【输入】'!$J$4:$J$123,$F162)</f>
        <v>0</v>
      </c>
      <c r="AP162" s="278">
        <f>SUMIFS('B4-1销售回款【输入】'!AS$4:AS$123,'B4-1销售回款【输入】'!$C$4:$C$123,$C162,'B4-1销售回款【输入】'!$D$4:$D$123,$D162,'B4-1销售回款【输入】'!$E$4:$E$123,$E162,'B4-1销售回款【输入】'!$J$4:$J$123,$F162)</f>
        <v>0</v>
      </c>
      <c r="AQ162" s="278">
        <f>SUMIFS('B4-1销售回款【输入】'!AT$4:AT$123,'B4-1销售回款【输入】'!$C$4:$C$123,$C162,'B4-1销售回款【输入】'!$D$4:$D$123,$D162,'B4-1销售回款【输入】'!$E$4:$E$123,$E162,'B4-1销售回款【输入】'!$J$4:$J$123,$F162)</f>
        <v>0</v>
      </c>
      <c r="AR162" s="278">
        <f>SUMIFS('B4-1销售回款【输入】'!AU$4:AU$123,'B4-1销售回款【输入】'!$C$4:$C$123,$C162,'B4-1销售回款【输入】'!$D$4:$D$123,$D162,'B4-1销售回款【输入】'!$E$4:$E$123,$E162,'B4-1销售回款【输入】'!$J$4:$J$123,$F162)</f>
        <v>0</v>
      </c>
      <c r="AS162" s="278">
        <f>SUMIFS('B4-1销售回款【输入】'!AV$4:AV$123,'B4-1销售回款【输入】'!$C$4:$C$123,$C162,'B4-1销售回款【输入】'!$D$4:$D$123,$D162,'B4-1销售回款【输入】'!$E$4:$E$123,$E162,'B4-1销售回款【输入】'!$J$4:$J$123,$F162)</f>
        <v>0</v>
      </c>
      <c r="AT162" s="278">
        <f>SUMIFS('B4-1销售回款【输入】'!AW$4:AW$123,'B4-1销售回款【输入】'!$C$4:$C$123,$C162,'B4-1销售回款【输入】'!$D$4:$D$123,$D162,'B4-1销售回款【输入】'!$E$4:$E$123,$E162,'B4-1销售回款【输入】'!$J$4:$J$123,$F162)</f>
        <v>0</v>
      </c>
      <c r="AU162" s="278">
        <f>SUMIFS('B4-1销售回款【输入】'!AX$4:AX$123,'B4-1销售回款【输入】'!$C$4:$C$123,$C162,'B4-1销售回款【输入】'!$D$4:$D$123,$D162,'B4-1销售回款【输入】'!$E$4:$E$123,$E162,'B4-1销售回款【输入】'!$J$4:$J$123,$F162)</f>
        <v>0</v>
      </c>
      <c r="AV162" s="278">
        <f>SUMIFS('B4-1销售回款【输入】'!AY$4:AY$123,'B4-1销售回款【输入】'!$C$4:$C$123,$C162,'B4-1销售回款【输入】'!$D$4:$D$123,$D162,'B4-1销售回款【输入】'!$E$4:$E$123,$E162,'B4-1销售回款【输入】'!$J$4:$J$123,$F162)</f>
        <v>0</v>
      </c>
      <c r="AW162" s="278">
        <f>SUMIFS('B4-1销售回款【输入】'!AZ$4:AZ$123,'B4-1销售回款【输入】'!$C$4:$C$123,$C162,'B4-1销售回款【输入】'!$D$4:$D$123,$D162,'B4-1销售回款【输入】'!$E$4:$E$123,$E162,'B4-1销售回款【输入】'!$J$4:$J$123,$F162)</f>
        <v>0</v>
      </c>
      <c r="AX162" s="278">
        <f>SUMIFS('B4-1销售回款【输入】'!BA$4:BA$123,'B4-1销售回款【输入】'!$C$4:$C$123,$C162,'B4-1销售回款【输入】'!$D$4:$D$123,$D162,'B4-1销售回款【输入】'!$E$4:$E$123,$E162,'B4-1销售回款【输入】'!$J$4:$J$123,$F162)</f>
        <v>0</v>
      </c>
      <c r="AY162" s="278">
        <f>SUMIFS('B4-1销售回款【输入】'!BB$4:BB$123,'B4-1销售回款【输入】'!$C$4:$C$123,$C162,'B4-1销售回款【输入】'!$D$4:$D$123,$D162,'B4-1销售回款【输入】'!$E$4:$E$123,$E162,'B4-1销售回款【输入】'!$J$4:$J$123,$F162)</f>
        <v>0</v>
      </c>
      <c r="AZ162" s="278">
        <f>SUMIFS('B4-1销售回款【输入】'!BC$4:BC$123,'B4-1销售回款【输入】'!$C$4:$C$123,$C162,'B4-1销售回款【输入】'!$D$4:$D$123,$D162,'B4-1销售回款【输入】'!$E$4:$E$123,$E162,'B4-1销售回款【输入】'!$J$4:$J$123,$F162)</f>
        <v>0</v>
      </c>
      <c r="BA162" s="278">
        <f>SUMIFS('B4-1销售回款【输入】'!BD$4:BD$123,'B4-1销售回款【输入】'!$C$4:$C$123,$C162,'B4-1销售回款【输入】'!$D$4:$D$123,$D162,'B4-1销售回款【输入】'!$E$4:$E$123,$E162,'B4-1销售回款【输入】'!$J$4:$J$123,$F162)</f>
        <v>0</v>
      </c>
      <c r="BB162" s="278">
        <f>SUMIFS('B4-1销售回款【输入】'!BE$4:BE$123,'B4-1销售回款【输入】'!$C$4:$C$123,$C162,'B4-1销售回款【输入】'!$D$4:$D$123,$D162,'B4-1销售回款【输入】'!$E$4:$E$123,$E162,'B4-1销售回款【输入】'!$J$4:$J$123,$F162)</f>
        <v>0</v>
      </c>
      <c r="BC162" s="278">
        <f>SUMIFS('B4-1销售回款【输入】'!BF$4:BF$123,'B4-1销售回款【输入】'!$C$4:$C$123,$C162,'B4-1销售回款【输入】'!$D$4:$D$123,$D162,'B4-1销售回款【输入】'!$E$4:$E$123,$E162,'B4-1销售回款【输入】'!$J$4:$J$123,$F162)</f>
        <v>0</v>
      </c>
      <c r="BD162" s="278">
        <f>SUMIFS('B4-1销售回款【输入】'!BG$4:BG$123,'B4-1销售回款【输入】'!$C$4:$C$123,$C162,'B4-1销售回款【输入】'!$D$4:$D$123,$D162,'B4-1销售回款【输入】'!$E$4:$E$123,$E162,'B4-1销售回款【输入】'!$J$4:$J$123,$F162)</f>
        <v>0</v>
      </c>
      <c r="BE162" s="278">
        <f>SUMIFS('B4-1销售回款【输入】'!BH$4:BH$123,'B4-1销售回款【输入】'!$C$4:$C$123,$C162,'B4-1销售回款【输入】'!$D$4:$D$123,$D162,'B4-1销售回款【输入】'!$E$4:$E$123,$E162,'B4-1销售回款【输入】'!$J$4:$J$123,$F162)</f>
        <v>0</v>
      </c>
      <c r="BF162" s="278">
        <f>SUMIFS('B4-1销售回款【输入】'!BI$4:BI$123,'B4-1销售回款【输入】'!$C$4:$C$123,$C162,'B4-1销售回款【输入】'!$D$4:$D$123,$D162,'B4-1销售回款【输入】'!$E$4:$E$123,$E162,'B4-1销售回款【输入】'!$J$4:$J$123,$F162)</f>
        <v>0</v>
      </c>
      <c r="BG162" s="278">
        <f>SUMIFS('B4-1销售回款【输入】'!BJ$4:BJ$123,'B4-1销售回款【输入】'!$C$4:$C$123,$C162,'B4-1销售回款【输入】'!$D$4:$D$123,$D162,'B4-1销售回款【输入】'!$E$4:$E$123,$E162,'B4-1销售回款【输入】'!$J$4:$J$123,$F162)</f>
        <v>0</v>
      </c>
      <c r="BH162" s="278">
        <f>SUMIFS('B4-1销售回款【输入】'!BK$4:BK$123,'B4-1销售回款【输入】'!$C$4:$C$123,$C162,'B4-1销售回款【输入】'!$D$4:$D$123,$D162,'B4-1销售回款【输入】'!$E$4:$E$123,$E162,'B4-1销售回款【输入】'!$J$4:$J$123,$F162)</f>
        <v>0</v>
      </c>
      <c r="BI162" s="278">
        <f>SUMIFS('B4-1销售回款【输入】'!BL$4:BL$123,'B4-1销售回款【输入】'!$C$4:$C$123,$C162,'B4-1销售回款【输入】'!$D$4:$D$123,$D162,'B4-1销售回款【输入】'!$E$4:$E$123,$E162,'B4-1销售回款【输入】'!$J$4:$J$123,$F162)</f>
        <v>0</v>
      </c>
      <c r="BJ162" s="278">
        <f>SUMIFS('B4-1销售回款【输入】'!BM$4:BM$123,'B4-1销售回款【输入】'!$C$4:$C$123,$C162,'B4-1销售回款【输入】'!$D$4:$D$123,$D162,'B4-1销售回款【输入】'!$E$4:$E$123,$E162,'B4-1销售回款【输入】'!$J$4:$J$123,$F162)</f>
        <v>0</v>
      </c>
      <c r="BK162" s="278">
        <f>SUMIFS('B4-1销售回款【输入】'!BN$4:BN$123,'B4-1销售回款【输入】'!$C$4:$C$123,$C162,'B4-1销售回款【输入】'!$D$4:$D$123,$D162,'B4-1销售回款【输入】'!$E$4:$E$123,$E162,'B4-1销售回款【输入】'!$J$4:$J$123,$F162)</f>
        <v>0</v>
      </c>
      <c r="BL162" s="278">
        <f>SUMIFS('B4-1销售回款【输入】'!BO$4:BO$123,'B4-1销售回款【输入】'!$C$4:$C$123,$C162,'B4-1销售回款【输入】'!$D$4:$D$123,$D162,'B4-1销售回款【输入】'!$E$4:$E$123,$E162,'B4-1销售回款【输入】'!$J$4:$J$123,$F162)</f>
        <v>0</v>
      </c>
      <c r="BM162" s="278">
        <f>SUMIFS('B4-1销售回款【输入】'!BP$4:BP$123,'B4-1销售回款【输入】'!$C$4:$C$123,$C162,'B4-1销售回款【输入】'!$D$4:$D$123,$D162,'B4-1销售回款【输入】'!$E$4:$E$123,$E162,'B4-1销售回款【输入】'!$J$4:$J$123,$F162)</f>
        <v>0</v>
      </c>
      <c r="BN162" s="278">
        <f>SUMIFS('B4-1销售回款【输入】'!BQ$4:BQ$123,'B4-1销售回款【输入】'!$C$4:$C$123,$C162,'B4-1销售回款【输入】'!$D$4:$D$123,$D162,'B4-1销售回款【输入】'!$E$4:$E$123,$E162,'B4-1销售回款【输入】'!$J$4:$J$123,$F162)</f>
        <v>0</v>
      </c>
      <c r="BO162" s="278">
        <f>SUMIFS('B4-1销售回款【输入】'!BR$4:BR$123,'B4-1销售回款【输入】'!$C$4:$C$123,$C162,'B4-1销售回款【输入】'!$D$4:$D$123,$D162,'B4-1销售回款【输入】'!$E$4:$E$123,$E162,'B4-1销售回款【输入】'!$J$4:$J$123,$F162)</f>
        <v>0</v>
      </c>
      <c r="BP162" s="278">
        <f>SUMIFS('B4-1销售回款【输入】'!BS$4:BS$123,'B4-1销售回款【输入】'!$C$4:$C$123,$C162,'B4-1销售回款【输入】'!$D$4:$D$123,$D162,'B4-1销售回款【输入】'!$E$4:$E$123,$E162,'B4-1销售回款【输入】'!$J$4:$J$123,$F162)</f>
        <v>0</v>
      </c>
      <c r="BQ162" s="278">
        <f>SUMIFS('B4-1销售回款【输入】'!BT$4:BT$123,'B4-1销售回款【输入】'!$C$4:$C$123,$C162,'B4-1销售回款【输入】'!$D$4:$D$123,$D162,'B4-1销售回款【输入】'!$E$4:$E$123,$E162,'B4-1销售回款【输入】'!$J$4:$J$123,$F162)</f>
        <v>0</v>
      </c>
      <c r="BR162" s="278">
        <f>SUMIFS('B4-1销售回款【输入】'!BU$4:BU$123,'B4-1销售回款【输入】'!$C$4:$C$123,$C162,'B4-1销售回款【输入】'!$D$4:$D$123,$D162,'B4-1销售回款【输入】'!$E$4:$E$123,$E162,'B4-1销售回款【输入】'!$J$4:$J$123,$F162)</f>
        <v>0</v>
      </c>
      <c r="BS162" s="278">
        <f>SUMIFS('B4-1销售回款【输入】'!BV$4:BV$123,'B4-1销售回款【输入】'!$C$4:$C$123,$C162,'B4-1销售回款【输入】'!$D$4:$D$123,$D162,'B4-1销售回款【输入】'!$E$4:$E$123,$E162,'B4-1销售回款【输入】'!$J$4:$J$123,$F162)</f>
        <v>0</v>
      </c>
      <c r="BT162" s="278">
        <f>SUMIFS('B4-1销售回款【输入】'!BW$4:BW$123,'B4-1销售回款【输入】'!$C$4:$C$123,$C162,'B4-1销售回款【输入】'!$D$4:$D$123,$D162,'B4-1销售回款【输入】'!$E$4:$E$123,$E162,'B4-1销售回款【输入】'!$J$4:$J$123,$F162)</f>
        <v>0</v>
      </c>
      <c r="BU162" s="278">
        <f>SUMIFS('B4-1销售回款【输入】'!BX$4:BX$123,'B4-1销售回款【输入】'!$C$4:$C$123,$C162,'B4-1销售回款【输入】'!$D$4:$D$123,$D162,'B4-1销售回款【输入】'!$E$4:$E$123,$E162,'B4-1销售回款【输入】'!$J$4:$J$123,$F162)</f>
        <v>0</v>
      </c>
      <c r="BV162" s="278">
        <f>SUMIFS('B4-1销售回款【输入】'!BY$4:BY$123,'B4-1销售回款【输入】'!$C$4:$C$123,$C162,'B4-1销售回款【输入】'!$D$4:$D$123,$D162,'B4-1销售回款【输入】'!$E$4:$E$123,$E162,'B4-1销售回款【输入】'!$J$4:$J$123,$F162)</f>
        <v>0</v>
      </c>
      <c r="BW162" s="278">
        <f>SUMIFS('B4-1销售回款【输入】'!BZ$4:BZ$123,'B4-1销售回款【输入】'!$C$4:$C$123,$C162,'B4-1销售回款【输入】'!$D$4:$D$123,$D162,'B4-1销售回款【输入】'!$E$4:$E$123,$E162,'B4-1销售回款【输入】'!$J$4:$J$123,$F162)</f>
        <v>0</v>
      </c>
      <c r="BX162" s="278">
        <f>SUMIFS('B4-1销售回款【输入】'!CA$4:CA$123,'B4-1销售回款【输入】'!$C$4:$C$123,$C162,'B4-1销售回款【输入】'!$D$4:$D$123,$D162,'B4-1销售回款【输入】'!$E$4:$E$123,$E162,'B4-1销售回款【输入】'!$J$4:$J$123,$F162)</f>
        <v>0</v>
      </c>
      <c r="BY162" s="278">
        <f>SUMIFS('B4-1销售回款【输入】'!CB$4:CB$123,'B4-1销售回款【输入】'!$C$4:$C$123,$C162,'B4-1销售回款【输入】'!$D$4:$D$123,$D162,'B4-1销售回款【输入】'!$E$4:$E$123,$E162,'B4-1销售回款【输入】'!$J$4:$J$123,$F162)</f>
        <v>0</v>
      </c>
      <c r="BZ162" s="278">
        <f>SUMIFS('B4-1销售回款【输入】'!CC$4:CC$123,'B4-1销售回款【输入】'!$C$4:$C$123,$C162,'B4-1销售回款【输入】'!$D$4:$D$123,$D162,'B4-1销售回款【输入】'!$E$4:$E$123,$E162,'B4-1销售回款【输入】'!$J$4:$J$123,$F162)</f>
        <v>0</v>
      </c>
      <c r="CA162" s="278">
        <f>SUMIFS('B4-1销售回款【输入】'!CD$4:CD$123,'B4-1销售回款【输入】'!$C$4:$C$123,$C162,'B4-1销售回款【输入】'!$D$4:$D$123,$D162,'B4-1销售回款【输入】'!$E$4:$E$123,$E162,'B4-1销售回款【输入】'!$J$4:$J$123,$F162)</f>
        <v>0</v>
      </c>
      <c r="CB162" s="278">
        <f>SUMIFS('B4-1销售回款【输入】'!CE$4:CE$123,'B4-1销售回款【输入】'!$C$4:$C$123,$C162,'B4-1销售回款【输入】'!$D$4:$D$123,$D162,'B4-1销售回款【输入】'!$E$4:$E$123,$E162,'B4-1销售回款【输入】'!$J$4:$J$123,$F162)</f>
        <v>0</v>
      </c>
      <c r="CC162" s="278">
        <f>SUMIFS('B4-1销售回款【输入】'!CF$4:CF$123,'B4-1销售回款【输入】'!$C$4:$C$123,$C162,'B4-1销售回款【输入】'!$D$4:$D$123,$D162,'B4-1销售回款【输入】'!$E$4:$E$123,$E162,'B4-1销售回款【输入】'!$J$4:$J$123,$F162)</f>
        <v>0</v>
      </c>
      <c r="CD162" s="278">
        <f>SUMIFS('B4-1销售回款【输入】'!CG$4:CG$123,'B4-1销售回款【输入】'!$C$4:$C$123,$C162,'B4-1销售回款【输入】'!$D$4:$D$123,$D162,'B4-1销售回款【输入】'!$E$4:$E$123,$E162,'B4-1销售回款【输入】'!$J$4:$J$123,$F162)</f>
        <v>0</v>
      </c>
      <c r="CE162" s="278">
        <f>SUMIFS('B4-1销售回款【输入】'!CH$4:CH$123,'B4-1销售回款【输入】'!$C$4:$C$123,$C162,'B4-1销售回款【输入】'!$D$4:$D$123,$D162,'B4-1销售回款【输入】'!$E$4:$E$123,$E162,'B4-1销售回款【输入】'!$J$4:$J$123,$F162)</f>
        <v>0</v>
      </c>
      <c r="CF162" s="278">
        <f>SUMIFS('B4-1销售回款【输入】'!CI$4:CI$123,'B4-1销售回款【输入】'!$C$4:$C$123,$C162,'B4-1销售回款【输入】'!$D$4:$D$123,$D162,'B4-1销售回款【输入】'!$E$4:$E$123,$E162,'B4-1销售回款【输入】'!$J$4:$J$123,$F162)</f>
        <v>0</v>
      </c>
      <c r="CG162" s="278">
        <f>SUMIFS('B4-1销售回款【输入】'!CJ$4:CJ$123,'B4-1销售回款【输入】'!$C$4:$C$123,$C162,'B4-1销售回款【输入】'!$D$4:$D$123,$D162,'B4-1销售回款【输入】'!$E$4:$E$123,$E162,'B4-1销售回款【输入】'!$J$4:$J$123,$F162)</f>
        <v>0</v>
      </c>
      <c r="CH162" s="278">
        <f>SUMIFS('B4-1销售回款【输入】'!CK$4:CK$123,'B4-1销售回款【输入】'!$C$4:$C$123,$C162,'B4-1销售回款【输入】'!$D$4:$D$123,$D162,'B4-1销售回款【输入】'!$E$4:$E$123,$E162,'B4-1销售回款【输入】'!$J$4:$J$123,$F162)</f>
        <v>0</v>
      </c>
      <c r="CI162" s="278">
        <f>SUMIFS('B4-1销售回款【输入】'!CL$4:CL$123,'B4-1销售回款【输入】'!$C$4:$C$123,$C162,'B4-1销售回款【输入】'!$D$4:$D$123,$D162,'B4-1销售回款【输入】'!$E$4:$E$123,$E162,'B4-1销售回款【输入】'!$J$4:$J$123,$F162)</f>
        <v>0</v>
      </c>
      <c r="CJ162" s="278">
        <f>SUMIFS('B4-1销售回款【输入】'!CM$4:CM$123,'B4-1销售回款【输入】'!$C$4:$C$123,$C162,'B4-1销售回款【输入】'!$D$4:$D$123,$D162,'B4-1销售回款【输入】'!$E$4:$E$123,$E162,'B4-1销售回款【输入】'!$J$4:$J$123,$F162)</f>
        <v>0</v>
      </c>
      <c r="CK162" s="278">
        <f>SUMIFS('B4-1销售回款【输入】'!CN$4:CN$123,'B4-1销售回款【输入】'!$C$4:$C$123,$C162,'B4-1销售回款【输入】'!$D$4:$D$123,$D162,'B4-1销售回款【输入】'!$E$4:$E$123,$E162,'B4-1销售回款【输入】'!$J$4:$J$123,$F162)</f>
        <v>0</v>
      </c>
      <c r="CL162" s="278">
        <f>SUMIFS('B4-1销售回款【输入】'!CO$4:CO$123,'B4-1销售回款【输入】'!$C$4:$C$123,$C162,'B4-1销售回款【输入】'!$D$4:$D$123,$D162,'B4-1销售回款【输入】'!$E$4:$E$123,$E162,'B4-1销售回款【输入】'!$J$4:$J$123,$F162)</f>
        <v>0</v>
      </c>
      <c r="CM162" s="278">
        <f>SUMIFS('B4-1销售回款【输入】'!CP$4:CP$123,'B4-1销售回款【输入】'!$C$4:$C$123,$C162,'B4-1销售回款【输入】'!$D$4:$D$123,$D162,'B4-1销售回款【输入】'!$E$4:$E$123,$E162,'B4-1销售回款【输入】'!$J$4:$J$123,$F162)</f>
        <v>0</v>
      </c>
      <c r="CN162" s="278">
        <f>SUMIFS('B4-1销售回款【输入】'!CQ$4:CQ$123,'B4-1销售回款【输入】'!$C$4:$C$123,$C162,'B4-1销售回款【输入】'!$D$4:$D$123,$D162,'B4-1销售回款【输入】'!$E$4:$E$123,$E162,'B4-1销售回款【输入】'!$J$4:$J$123,$F162)</f>
        <v>0</v>
      </c>
      <c r="CO162" s="278">
        <f>SUMIFS('B4-1销售回款【输入】'!CR$4:CR$123,'B4-1销售回款【输入】'!$C$4:$C$123,$C162,'B4-1销售回款【输入】'!$D$4:$D$123,$D162,'B4-1销售回款【输入】'!$E$4:$E$123,$E162,'B4-1销售回款【输入】'!$J$4:$J$123,$F162)</f>
        <v>0</v>
      </c>
      <c r="CP162" s="278">
        <f>SUMIFS('B4-1销售回款【输入】'!CS$4:CS$123,'B4-1销售回款【输入】'!$C$4:$C$123,$C162,'B4-1销售回款【输入】'!$D$4:$D$123,$D162,'B4-1销售回款【输入】'!$E$4:$E$123,$E162,'B4-1销售回款【输入】'!$J$4:$J$123,$F162)</f>
        <v>0</v>
      </c>
      <c r="CQ162" s="278">
        <f>SUMIFS('B4-1销售回款【输入】'!CT$4:CT$123,'B4-1销售回款【输入】'!$C$4:$C$123,$C162,'B4-1销售回款【输入】'!$D$4:$D$123,$D162,'B4-1销售回款【输入】'!$E$4:$E$123,$E162,'B4-1销售回款【输入】'!$J$4:$J$123,$F162)</f>
        <v>0</v>
      </c>
      <c r="CR162" s="278">
        <f>SUMIFS('B4-1销售回款【输入】'!CU$4:CU$123,'B4-1销售回款【输入】'!$C$4:$C$123,$C162,'B4-1销售回款【输入】'!$D$4:$D$123,$D162,'B4-1销售回款【输入】'!$E$4:$E$123,$E162,'B4-1销售回款【输入】'!$J$4:$J$123,$F162)</f>
        <v>0</v>
      </c>
      <c r="CS162" s="278">
        <f>SUMIFS('B4-1销售回款【输入】'!CV$4:CV$123,'B4-1销售回款【输入】'!$C$4:$C$123,$C162,'B4-1销售回款【输入】'!$D$4:$D$123,$D162,'B4-1销售回款【输入】'!$E$4:$E$123,$E162,'B4-1销售回款【输入】'!$J$4:$J$123,$F162)</f>
        <v>0</v>
      </c>
      <c r="CT162" s="278">
        <f>SUMIFS('B4-1销售回款【输入】'!CW$4:CW$123,'B4-1销售回款【输入】'!$C$4:$C$123,$C162,'B4-1销售回款【输入】'!$D$4:$D$123,$D162,'B4-1销售回款【输入】'!$E$4:$E$123,$E162,'B4-1销售回款【输入】'!$J$4:$J$123,$F162)</f>
        <v>0</v>
      </c>
      <c r="CU162" s="278">
        <f>SUMIFS('B4-1销售回款【输入】'!CX$4:CX$123,'B4-1销售回款【输入】'!$C$4:$C$123,$C162,'B4-1销售回款【输入】'!$D$4:$D$123,$D162,'B4-1销售回款【输入】'!$E$4:$E$123,$E162,'B4-1销售回款【输入】'!$J$4:$J$123,$F162)</f>
        <v>0</v>
      </c>
      <c r="CV162" s="278">
        <f>SUMIFS('B4-1销售回款【输入】'!CY$4:CY$123,'B4-1销售回款【输入】'!$C$4:$C$123,$C162,'B4-1销售回款【输入】'!$D$4:$D$123,$D162,'B4-1销售回款【输入】'!$E$4:$E$123,$E162,'B4-1销售回款【输入】'!$J$4:$J$123,$F162)</f>
        <v>0</v>
      </c>
      <c r="CW162" s="278">
        <f>SUMIFS('B4-1销售回款【输入】'!CZ$4:CZ$123,'B4-1销售回款【输入】'!$C$4:$C$123,$C162,'B4-1销售回款【输入】'!$D$4:$D$123,$D162,'B4-1销售回款【输入】'!$E$4:$E$123,$E162,'B4-1销售回款【输入】'!$J$4:$J$123,$F162)</f>
        <v>0</v>
      </c>
      <c r="CX162" s="278">
        <f>SUMIFS('B4-1销售回款【输入】'!DA$4:DA$123,'B4-1销售回款【输入】'!$C$4:$C$123,$C162,'B4-1销售回款【输入】'!$D$4:$D$123,$D162,'B4-1销售回款【输入】'!$E$4:$E$123,$E162,'B4-1销售回款【输入】'!$J$4:$J$123,$F162)</f>
        <v>0</v>
      </c>
      <c r="CY162" s="278">
        <f>SUMIFS('B4-1销售回款【输入】'!DB$4:DB$123,'B4-1销售回款【输入】'!$C$4:$C$123,$C162,'B4-1销售回款【输入】'!$D$4:$D$123,$D162,'B4-1销售回款【输入】'!$E$4:$E$123,$E162,'B4-1销售回款【输入】'!$J$4:$J$123,$F162)</f>
        <v>0</v>
      </c>
      <c r="CZ162" s="278">
        <f>SUMIFS('B4-1销售回款【输入】'!DC$4:DC$123,'B4-1销售回款【输入】'!$C$4:$C$123,$C162,'B4-1销售回款【输入】'!$D$4:$D$123,$D162,'B4-1销售回款【输入】'!$E$4:$E$123,$E162,'B4-1销售回款【输入】'!$J$4:$J$123,$F162)</f>
        <v>0</v>
      </c>
      <c r="DA162" s="278">
        <f>SUMIFS('B4-1销售回款【输入】'!DD$4:DD$123,'B4-1销售回款【输入】'!$C$4:$C$123,$C162,'B4-1销售回款【输入】'!$D$4:$D$123,$D162,'B4-1销售回款【输入】'!$E$4:$E$123,$E162,'B4-1销售回款【输入】'!$J$4:$J$123,$F162)</f>
        <v>0</v>
      </c>
      <c r="DB162" s="278">
        <f>SUMIFS('B4-1销售回款【输入】'!DE$4:DE$123,'B4-1销售回款【输入】'!$C$4:$C$123,$C162,'B4-1销售回款【输入】'!$D$4:$D$123,$D162,'B4-1销售回款【输入】'!$E$4:$E$123,$E162,'B4-1销售回款【输入】'!$J$4:$J$123,$F162)</f>
        <v>0</v>
      </c>
      <c r="DC162" s="278">
        <f>SUMIFS('B4-1销售回款【输入】'!DF$4:DF$123,'B4-1销售回款【输入】'!$C$4:$C$123,$C162,'B4-1销售回款【输入】'!$D$4:$D$123,$D162,'B4-1销售回款【输入】'!$E$4:$E$123,$E162,'B4-1销售回款【输入】'!$J$4:$J$123,$F162)</f>
        <v>0</v>
      </c>
      <c r="DD162" s="278">
        <f>SUMIFS('B4-1销售回款【输入】'!DG$4:DG$123,'B4-1销售回款【输入】'!$C$4:$C$123,$C162,'B4-1销售回款【输入】'!$D$4:$D$123,$D162,'B4-1销售回款【输入】'!$E$4:$E$123,$E162,'B4-1销售回款【输入】'!$J$4:$J$123,$F162)</f>
        <v>0</v>
      </c>
      <c r="DE162" s="278">
        <f>SUMIFS('B4-1销售回款【输入】'!DH$4:DH$123,'B4-1销售回款【输入】'!$C$4:$C$123,$C162,'B4-1销售回款【输入】'!$D$4:$D$123,$D162,'B4-1销售回款【输入】'!$E$4:$E$123,$E162,'B4-1销售回款【输入】'!$J$4:$J$123,$F162)</f>
        <v>0</v>
      </c>
      <c r="DF162" s="278">
        <f>SUMIFS('B4-1销售回款【输入】'!DI$4:DI$123,'B4-1销售回款【输入】'!$C$4:$C$123,$C162,'B4-1销售回款【输入】'!$D$4:$D$123,$D162,'B4-1销售回款【输入】'!$E$4:$E$123,$E162,'B4-1销售回款【输入】'!$J$4:$J$123,$F162)</f>
        <v>0</v>
      </c>
      <c r="DG162" s="278">
        <f>SUMIFS('B4-1销售回款【输入】'!DJ$4:DJ$123,'B4-1销售回款【输入】'!$C$4:$C$123,$C162,'B4-1销售回款【输入】'!$D$4:$D$123,$D162,'B4-1销售回款【输入】'!$E$4:$E$123,$E162,'B4-1销售回款【输入】'!$J$4:$J$123,$F162)</f>
        <v>0</v>
      </c>
      <c r="DH162" s="278">
        <f>SUMIFS('B4-1销售回款【输入】'!DK$4:DK$123,'B4-1销售回款【输入】'!$C$4:$C$123,$C162,'B4-1销售回款【输入】'!$D$4:$D$123,$D162,'B4-1销售回款【输入】'!$E$4:$E$123,$E162,'B4-1销售回款【输入】'!$J$4:$J$123,$F162)</f>
        <v>0</v>
      </c>
      <c r="DI162" s="278">
        <f>SUMIFS('B4-1销售回款【输入】'!DL$4:DL$123,'B4-1销售回款【输入】'!$C$4:$C$123,$C162,'B4-1销售回款【输入】'!$D$4:$D$123,$D162,'B4-1销售回款【输入】'!$E$4:$E$123,$E162,'B4-1销售回款【输入】'!$J$4:$J$123,$F162)</f>
        <v>0</v>
      </c>
      <c r="DJ162" s="278">
        <f>SUMIFS('B4-1销售回款【输入】'!DM$4:DM$123,'B4-1销售回款【输入】'!$C$4:$C$123,$C162,'B4-1销售回款【输入】'!$D$4:$D$123,$D162,'B4-1销售回款【输入】'!$E$4:$E$123,$E162,'B4-1销售回款【输入】'!$J$4:$J$123,$F162)</f>
        <v>0</v>
      </c>
      <c r="DK162" s="278">
        <f>SUMIFS('B4-1销售回款【输入】'!DN$4:DN$123,'B4-1销售回款【输入】'!$C$4:$C$123,$C162,'B4-1销售回款【输入】'!$D$4:$D$123,$D162,'B4-1销售回款【输入】'!$E$4:$E$123,$E162,'B4-1销售回款【输入】'!$J$4:$J$123,$F162)</f>
        <v>0</v>
      </c>
      <c r="DL162" s="278">
        <f>SUMIFS('B4-1销售回款【输入】'!DO$4:DO$123,'B4-1销售回款【输入】'!$C$4:$C$123,$C162,'B4-1销售回款【输入】'!$D$4:$D$123,$D162,'B4-1销售回款【输入】'!$E$4:$E$123,$E162,'B4-1销售回款【输入】'!$J$4:$J$123,$F162)</f>
        <v>0</v>
      </c>
      <c r="DM162" s="278">
        <f>SUMIFS('B4-1销售回款【输入】'!DP$4:DP$123,'B4-1销售回款【输入】'!$C$4:$C$123,$C162,'B4-1销售回款【输入】'!$D$4:$D$123,$D162,'B4-1销售回款【输入】'!$E$4:$E$123,$E162,'B4-1销售回款【输入】'!$J$4:$J$123,$F162)</f>
        <v>0</v>
      </c>
      <c r="DN162" s="278">
        <f>SUMIFS('B4-1销售回款【输入】'!DQ$4:DQ$123,'B4-1销售回款【输入】'!$C$4:$C$123,$C162,'B4-1销售回款【输入】'!$D$4:$D$123,$D162,'B4-1销售回款【输入】'!$E$4:$E$123,$E162,'B4-1销售回款【输入】'!$J$4:$J$123,$F162)</f>
        <v>0</v>
      </c>
      <c r="DO162" s="278">
        <f>SUMIFS('B4-1销售回款【输入】'!DR$4:DR$123,'B4-1销售回款【输入】'!$C$4:$C$123,$C162,'B4-1销售回款【输入】'!$D$4:$D$123,$D162,'B4-1销售回款【输入】'!$E$4:$E$123,$E162,'B4-1销售回款【输入】'!$J$4:$J$123,$F162)</f>
        <v>0</v>
      </c>
      <c r="DP162" s="278">
        <f>SUMIFS('B4-1销售回款【输入】'!DS$4:DS$123,'B4-1销售回款【输入】'!$C$4:$C$123,$C162,'B4-1销售回款【输入】'!$D$4:$D$123,$D162,'B4-1销售回款【输入】'!$E$4:$E$123,$E162,'B4-1销售回款【输入】'!$J$4:$J$123,$F162)</f>
        <v>0</v>
      </c>
      <c r="DQ162" s="278">
        <f>SUMIFS('B4-1销售回款【输入】'!DT$4:DT$123,'B4-1销售回款【输入】'!$C$4:$C$123,$C162,'B4-1销售回款【输入】'!$D$4:$D$123,$D162,'B4-1销售回款【输入】'!$E$4:$E$123,$E162,'B4-1销售回款【输入】'!$J$4:$J$123,$F162)</f>
        <v>0</v>
      </c>
      <c r="DR162" s="278">
        <f>SUMIFS('B4-1销售回款【输入】'!DU$4:DU$123,'B4-1销售回款【输入】'!$C$4:$C$123,$C162,'B4-1销售回款【输入】'!$D$4:$D$123,$D162,'B4-1销售回款【输入】'!$E$4:$E$123,$E162,'B4-1销售回款【输入】'!$J$4:$J$123,$F162)</f>
        <v>0</v>
      </c>
      <c r="DS162" s="278">
        <f>SUMIFS('B4-1销售回款【输入】'!DV$4:DV$123,'B4-1销售回款【输入】'!$C$4:$C$123,$C162,'B4-1销售回款【输入】'!$D$4:$D$123,$D162,'B4-1销售回款【输入】'!$E$4:$E$123,$E162,'B4-1销售回款【输入】'!$J$4:$J$123,$F162)</f>
        <v>0</v>
      </c>
      <c r="DT162" s="278">
        <f>SUMIFS('B4-1销售回款【输入】'!DW$4:DW$123,'B4-1销售回款【输入】'!$C$4:$C$123,$C162,'B4-1销售回款【输入】'!$D$4:$D$123,$D162,'B4-1销售回款【输入】'!$E$4:$E$123,$E162,'B4-1销售回款【输入】'!$J$4:$J$123,$F162)</f>
        <v>0</v>
      </c>
      <c r="DU162" s="278">
        <f>SUMIFS('B4-1销售回款【输入】'!DX$4:DX$123,'B4-1销售回款【输入】'!$C$4:$C$123,$C162,'B4-1销售回款【输入】'!$D$4:$D$123,$D162,'B4-1销售回款【输入】'!$E$4:$E$123,$E162,'B4-1销售回款【输入】'!$J$4:$J$123,$F162)</f>
        <v>0</v>
      </c>
      <c r="DV162" s="278">
        <f>SUMIFS('B4-1销售回款【输入】'!DY$4:DY$123,'B4-1销售回款【输入】'!$C$4:$C$123,$C162,'B4-1销售回款【输入】'!$D$4:$D$123,$D162,'B4-1销售回款【输入】'!$E$4:$E$123,$E162,'B4-1销售回款【输入】'!$J$4:$J$123,$F162)</f>
        <v>0</v>
      </c>
      <c r="DW162" s="278">
        <f>SUMIFS('B4-1销售回款【输入】'!DZ$4:DZ$123,'B4-1销售回款【输入】'!$C$4:$C$123,$C162,'B4-1销售回款【输入】'!$D$4:$D$123,$D162,'B4-1销售回款【输入】'!$E$4:$E$123,$E162,'B4-1销售回款【输入】'!$J$4:$J$123,$F162)</f>
        <v>0</v>
      </c>
      <c r="DX162" s="278">
        <f>SUMIFS('B4-1销售回款【输入】'!EA$4:EA$123,'B4-1销售回款【输入】'!$C$4:$C$123,$C162,'B4-1销售回款【输入】'!$D$4:$D$123,$D162,'B4-1销售回款【输入】'!$E$4:$E$123,$E162,'B4-1销售回款【输入】'!$J$4:$J$123,$F162)</f>
        <v>0</v>
      </c>
      <c r="DY162" s="278">
        <f>SUMIFS('B4-1销售回款【输入】'!EB$4:EB$123,'B4-1销售回款【输入】'!$C$4:$C$123,$C162,'B4-1销售回款【输入】'!$D$4:$D$123,$D162,'B4-1销售回款【输入】'!$E$4:$E$123,$E162,'B4-1销售回款【输入】'!$J$4:$J$123,$F162)</f>
        <v>0</v>
      </c>
      <c r="DZ162" s="278">
        <f>SUMIFS('B4-1销售回款【输入】'!EC$4:EC$123,'B4-1销售回款【输入】'!$C$4:$C$123,$C162,'B4-1销售回款【输入】'!$D$4:$D$123,$D162,'B4-1销售回款【输入】'!$E$4:$E$123,$E162,'B4-1销售回款【输入】'!$J$4:$J$123,$F162)</f>
        <v>0</v>
      </c>
      <c r="EA162" s="278">
        <f>SUMIFS('B4-1销售回款【输入】'!ED$4:ED$123,'B4-1销售回款【输入】'!$C$4:$C$123,$C162,'B4-1销售回款【输入】'!$D$4:$D$123,$D162,'B4-1销售回款【输入】'!$E$4:$E$123,$E162,'B4-1销售回款【输入】'!$J$4:$J$123,$F162)</f>
        <v>0</v>
      </c>
      <c r="EB162" s="278">
        <f>SUMIFS('B4-1销售回款【输入】'!EE$4:EE$123,'B4-1销售回款【输入】'!$C$4:$C$123,$C162,'B4-1销售回款【输入】'!$D$4:$D$123,$D162,'B4-1销售回款【输入】'!$E$4:$E$123,$E162,'B4-1销售回款【输入】'!$J$4:$J$123,$F162)</f>
        <v>0</v>
      </c>
      <c r="EC162" s="278">
        <f>SUMIFS('B4-1销售回款【输入】'!EF$4:EF$123,'B4-1销售回款【输入】'!$C$4:$C$123,$C162,'B4-1销售回款【输入】'!$D$4:$D$123,$D162,'B4-1销售回款【输入】'!$E$4:$E$123,$E162,'B4-1销售回款【输入】'!$J$4:$J$123,$F162)</f>
        <v>0</v>
      </c>
      <c r="ED162" s="280">
        <f>SUMIFS('B4-1销售回款【输入】'!EG$4:EG$123,'B4-1销售回款【输入】'!$C$4:$C$123,$C162,'B4-1销售回款【输入】'!$D$4:$D$123,$D162,'B4-1销售回款【输入】'!$E$4:$E$123,$E162,'B4-1销售回款【输入】'!$J$4:$J$123,$F162)</f>
        <v>0</v>
      </c>
    </row>
    <row r="163" spans="2:134" ht="16.05" customHeight="1" x14ac:dyDescent="0.25">
      <c r="B163" s="1043" t="str">
        <f>B162</f>
        <v/>
      </c>
      <c r="C163" s="159" t="str">
        <f>C162</f>
        <v/>
      </c>
      <c r="D163" s="159" t="str">
        <f t="shared" si="2603"/>
        <v/>
      </c>
      <c r="E163" s="159" t="str">
        <f t="shared" si="2603"/>
        <v/>
      </c>
      <c r="F163" s="149" t="s">
        <v>347</v>
      </c>
      <c r="G163" s="171" t="s">
        <v>353</v>
      </c>
      <c r="H163" s="992">
        <f>SUMIFS('B4-1销售回款【输入】'!L$4:L$123,'B4-1销售回款【输入】'!$C$4:$C$123,$C163,'B4-1销售回款【输入】'!$D$4:$D$123,$D163,'B4-1销售回款【输入】'!$E$4:$E$123,$E163,'B4-1销售回款【输入】'!$J$4:$J$123,$F163)</f>
        <v>0</v>
      </c>
      <c r="I163" s="282">
        <f t="shared" ref="I163:I165" si="2858">J163-H163</f>
        <v>0</v>
      </c>
      <c r="J163" s="985">
        <f>SUM(V163:ED163)</f>
        <v>0</v>
      </c>
      <c r="K163" s="460">
        <f ca="1">SUM(OFFSET(V163,,,1,MATCH('B1-基本信息'!$C$12,$V$3:$ED$3,1)))</f>
        <v>0</v>
      </c>
      <c r="L163" s="283">
        <f t="shared" ref="L163" si="2859">SUMIF($V$1:$ED$1,L$3,$V163:$ED163)</f>
        <v>0</v>
      </c>
      <c r="M163" s="282">
        <f t="shared" si="2857"/>
        <v>0</v>
      </c>
      <c r="N163" s="282">
        <f t="shared" si="2857"/>
        <v>0</v>
      </c>
      <c r="O163" s="282">
        <f t="shared" si="2857"/>
        <v>0</v>
      </c>
      <c r="P163" s="282">
        <f t="shared" si="2857"/>
        <v>0</v>
      </c>
      <c r="Q163" s="282">
        <f t="shared" si="2857"/>
        <v>0</v>
      </c>
      <c r="R163" s="282">
        <f t="shared" si="2857"/>
        <v>0</v>
      </c>
      <c r="S163" s="282">
        <f t="shared" si="2857"/>
        <v>0</v>
      </c>
      <c r="T163" s="282">
        <f t="shared" si="2857"/>
        <v>0</v>
      </c>
      <c r="U163" s="284">
        <f t="shared" si="2857"/>
        <v>0</v>
      </c>
      <c r="V163" s="285">
        <f>SUMIFS('B4-1销售回款【输入】'!Y$4:Y$123,'B4-1销售回款【输入】'!$C$4:$C$123,$C163,'B4-1销售回款【输入】'!$D$4:$D$123,$D163,'B4-1销售回款【输入】'!$E$4:$E$123,$E163,'B4-1销售回款【输入】'!$J$4:$J$123,$F163)</f>
        <v>0</v>
      </c>
      <c r="W163" s="282">
        <f>SUMIFS('B4-1销售回款【输入】'!Z$4:Z$123,'B4-1销售回款【输入】'!$C$4:$C$123,$C163,'B4-1销售回款【输入】'!$D$4:$D$123,$D163,'B4-1销售回款【输入】'!$E$4:$E$123,$E163,'B4-1销售回款【输入】'!$J$4:$J$123,$F163)</f>
        <v>0</v>
      </c>
      <c r="X163" s="282">
        <f>SUMIFS('B4-1销售回款【输入】'!AA$4:AA$123,'B4-1销售回款【输入】'!$C$4:$C$123,$C163,'B4-1销售回款【输入】'!$D$4:$D$123,$D163,'B4-1销售回款【输入】'!$E$4:$E$123,$E163,'B4-1销售回款【输入】'!$J$4:$J$123,$F163)</f>
        <v>0</v>
      </c>
      <c r="Y163" s="282">
        <f>SUMIFS('B4-1销售回款【输入】'!AB$4:AB$123,'B4-1销售回款【输入】'!$C$4:$C$123,$C163,'B4-1销售回款【输入】'!$D$4:$D$123,$D163,'B4-1销售回款【输入】'!$E$4:$E$123,$E163,'B4-1销售回款【输入】'!$J$4:$J$123,$F163)</f>
        <v>0</v>
      </c>
      <c r="Z163" s="282">
        <f>SUMIFS('B4-1销售回款【输入】'!AC$4:AC$123,'B4-1销售回款【输入】'!$C$4:$C$123,$C163,'B4-1销售回款【输入】'!$D$4:$D$123,$D163,'B4-1销售回款【输入】'!$E$4:$E$123,$E163,'B4-1销售回款【输入】'!$J$4:$J$123,$F163)</f>
        <v>0</v>
      </c>
      <c r="AA163" s="282">
        <f>SUMIFS('B4-1销售回款【输入】'!AD$4:AD$123,'B4-1销售回款【输入】'!$C$4:$C$123,$C163,'B4-1销售回款【输入】'!$D$4:$D$123,$D163,'B4-1销售回款【输入】'!$E$4:$E$123,$E163,'B4-1销售回款【输入】'!$J$4:$J$123,$F163)</f>
        <v>0</v>
      </c>
      <c r="AB163" s="282">
        <f>SUMIFS('B4-1销售回款【输入】'!AE$4:AE$123,'B4-1销售回款【输入】'!$C$4:$C$123,$C163,'B4-1销售回款【输入】'!$D$4:$D$123,$D163,'B4-1销售回款【输入】'!$E$4:$E$123,$E163,'B4-1销售回款【输入】'!$J$4:$J$123,$F163)</f>
        <v>0</v>
      </c>
      <c r="AC163" s="282">
        <f>SUMIFS('B4-1销售回款【输入】'!AF$4:AF$123,'B4-1销售回款【输入】'!$C$4:$C$123,$C163,'B4-1销售回款【输入】'!$D$4:$D$123,$D163,'B4-1销售回款【输入】'!$E$4:$E$123,$E163,'B4-1销售回款【输入】'!$J$4:$J$123,$F163)</f>
        <v>0</v>
      </c>
      <c r="AD163" s="282">
        <f>SUMIFS('B4-1销售回款【输入】'!AG$4:AG$123,'B4-1销售回款【输入】'!$C$4:$C$123,$C163,'B4-1销售回款【输入】'!$D$4:$D$123,$D163,'B4-1销售回款【输入】'!$E$4:$E$123,$E163,'B4-1销售回款【输入】'!$J$4:$J$123,$F163)</f>
        <v>0</v>
      </c>
      <c r="AE163" s="282">
        <f>SUMIFS('B4-1销售回款【输入】'!AH$4:AH$123,'B4-1销售回款【输入】'!$C$4:$C$123,$C163,'B4-1销售回款【输入】'!$D$4:$D$123,$D163,'B4-1销售回款【输入】'!$E$4:$E$123,$E163,'B4-1销售回款【输入】'!$J$4:$J$123,$F163)</f>
        <v>0</v>
      </c>
      <c r="AF163" s="282">
        <f>SUMIFS('B4-1销售回款【输入】'!AI$4:AI$123,'B4-1销售回款【输入】'!$C$4:$C$123,$C163,'B4-1销售回款【输入】'!$D$4:$D$123,$D163,'B4-1销售回款【输入】'!$E$4:$E$123,$E163,'B4-1销售回款【输入】'!$J$4:$J$123,$F163)</f>
        <v>0</v>
      </c>
      <c r="AG163" s="282">
        <f>SUMIFS('B4-1销售回款【输入】'!AJ$4:AJ$123,'B4-1销售回款【输入】'!$C$4:$C$123,$C163,'B4-1销售回款【输入】'!$D$4:$D$123,$D163,'B4-1销售回款【输入】'!$E$4:$E$123,$E163,'B4-1销售回款【输入】'!$J$4:$J$123,$F163)</f>
        <v>0</v>
      </c>
      <c r="AH163" s="282">
        <f>SUMIFS('B4-1销售回款【输入】'!AK$4:AK$123,'B4-1销售回款【输入】'!$C$4:$C$123,$C163,'B4-1销售回款【输入】'!$D$4:$D$123,$D163,'B4-1销售回款【输入】'!$E$4:$E$123,$E163,'B4-1销售回款【输入】'!$J$4:$J$123,$F163)</f>
        <v>0</v>
      </c>
      <c r="AI163" s="282">
        <f>SUMIFS('B4-1销售回款【输入】'!AL$4:AL$123,'B4-1销售回款【输入】'!$C$4:$C$123,$C163,'B4-1销售回款【输入】'!$D$4:$D$123,$D163,'B4-1销售回款【输入】'!$E$4:$E$123,$E163,'B4-1销售回款【输入】'!$J$4:$J$123,$F163)</f>
        <v>0</v>
      </c>
      <c r="AJ163" s="282">
        <f>SUMIFS('B4-1销售回款【输入】'!AM$4:AM$123,'B4-1销售回款【输入】'!$C$4:$C$123,$C163,'B4-1销售回款【输入】'!$D$4:$D$123,$D163,'B4-1销售回款【输入】'!$E$4:$E$123,$E163,'B4-1销售回款【输入】'!$J$4:$J$123,$F163)</f>
        <v>0</v>
      </c>
      <c r="AK163" s="282">
        <f>SUMIFS('B4-1销售回款【输入】'!AN$4:AN$123,'B4-1销售回款【输入】'!$C$4:$C$123,$C163,'B4-1销售回款【输入】'!$D$4:$D$123,$D163,'B4-1销售回款【输入】'!$E$4:$E$123,$E163,'B4-1销售回款【输入】'!$J$4:$J$123,$F163)</f>
        <v>0</v>
      </c>
      <c r="AL163" s="282">
        <f>SUMIFS('B4-1销售回款【输入】'!AO$4:AO$123,'B4-1销售回款【输入】'!$C$4:$C$123,$C163,'B4-1销售回款【输入】'!$D$4:$D$123,$D163,'B4-1销售回款【输入】'!$E$4:$E$123,$E163,'B4-1销售回款【输入】'!$J$4:$J$123,$F163)</f>
        <v>0</v>
      </c>
      <c r="AM163" s="282">
        <f>SUMIFS('B4-1销售回款【输入】'!AP$4:AP$123,'B4-1销售回款【输入】'!$C$4:$C$123,$C163,'B4-1销售回款【输入】'!$D$4:$D$123,$D163,'B4-1销售回款【输入】'!$E$4:$E$123,$E163,'B4-1销售回款【输入】'!$J$4:$J$123,$F163)</f>
        <v>0</v>
      </c>
      <c r="AN163" s="282">
        <f>SUMIFS('B4-1销售回款【输入】'!AQ$4:AQ$123,'B4-1销售回款【输入】'!$C$4:$C$123,$C163,'B4-1销售回款【输入】'!$D$4:$D$123,$D163,'B4-1销售回款【输入】'!$E$4:$E$123,$E163,'B4-1销售回款【输入】'!$J$4:$J$123,$F163)</f>
        <v>0</v>
      </c>
      <c r="AO163" s="282">
        <f>SUMIFS('B4-1销售回款【输入】'!AR$4:AR$123,'B4-1销售回款【输入】'!$C$4:$C$123,$C163,'B4-1销售回款【输入】'!$D$4:$D$123,$D163,'B4-1销售回款【输入】'!$E$4:$E$123,$E163,'B4-1销售回款【输入】'!$J$4:$J$123,$F163)</f>
        <v>0</v>
      </c>
      <c r="AP163" s="282">
        <f>SUMIFS('B4-1销售回款【输入】'!AS$4:AS$123,'B4-1销售回款【输入】'!$C$4:$C$123,$C163,'B4-1销售回款【输入】'!$D$4:$D$123,$D163,'B4-1销售回款【输入】'!$E$4:$E$123,$E163,'B4-1销售回款【输入】'!$J$4:$J$123,$F163)</f>
        <v>0</v>
      </c>
      <c r="AQ163" s="282">
        <f>SUMIFS('B4-1销售回款【输入】'!AT$4:AT$123,'B4-1销售回款【输入】'!$C$4:$C$123,$C163,'B4-1销售回款【输入】'!$D$4:$D$123,$D163,'B4-1销售回款【输入】'!$E$4:$E$123,$E163,'B4-1销售回款【输入】'!$J$4:$J$123,$F163)</f>
        <v>0</v>
      </c>
      <c r="AR163" s="282">
        <f>SUMIFS('B4-1销售回款【输入】'!AU$4:AU$123,'B4-1销售回款【输入】'!$C$4:$C$123,$C163,'B4-1销售回款【输入】'!$D$4:$D$123,$D163,'B4-1销售回款【输入】'!$E$4:$E$123,$E163,'B4-1销售回款【输入】'!$J$4:$J$123,$F163)</f>
        <v>0</v>
      </c>
      <c r="AS163" s="282">
        <f>SUMIFS('B4-1销售回款【输入】'!AV$4:AV$123,'B4-1销售回款【输入】'!$C$4:$C$123,$C163,'B4-1销售回款【输入】'!$D$4:$D$123,$D163,'B4-1销售回款【输入】'!$E$4:$E$123,$E163,'B4-1销售回款【输入】'!$J$4:$J$123,$F163)</f>
        <v>0</v>
      </c>
      <c r="AT163" s="282">
        <f>SUMIFS('B4-1销售回款【输入】'!AW$4:AW$123,'B4-1销售回款【输入】'!$C$4:$C$123,$C163,'B4-1销售回款【输入】'!$D$4:$D$123,$D163,'B4-1销售回款【输入】'!$E$4:$E$123,$E163,'B4-1销售回款【输入】'!$J$4:$J$123,$F163)</f>
        <v>0</v>
      </c>
      <c r="AU163" s="282">
        <f>SUMIFS('B4-1销售回款【输入】'!AX$4:AX$123,'B4-1销售回款【输入】'!$C$4:$C$123,$C163,'B4-1销售回款【输入】'!$D$4:$D$123,$D163,'B4-1销售回款【输入】'!$E$4:$E$123,$E163,'B4-1销售回款【输入】'!$J$4:$J$123,$F163)</f>
        <v>0</v>
      </c>
      <c r="AV163" s="282">
        <f>SUMIFS('B4-1销售回款【输入】'!AY$4:AY$123,'B4-1销售回款【输入】'!$C$4:$C$123,$C163,'B4-1销售回款【输入】'!$D$4:$D$123,$D163,'B4-1销售回款【输入】'!$E$4:$E$123,$E163,'B4-1销售回款【输入】'!$J$4:$J$123,$F163)</f>
        <v>0</v>
      </c>
      <c r="AW163" s="282">
        <f>SUMIFS('B4-1销售回款【输入】'!AZ$4:AZ$123,'B4-1销售回款【输入】'!$C$4:$C$123,$C163,'B4-1销售回款【输入】'!$D$4:$D$123,$D163,'B4-1销售回款【输入】'!$E$4:$E$123,$E163,'B4-1销售回款【输入】'!$J$4:$J$123,$F163)</f>
        <v>0</v>
      </c>
      <c r="AX163" s="282">
        <f>SUMIFS('B4-1销售回款【输入】'!BA$4:BA$123,'B4-1销售回款【输入】'!$C$4:$C$123,$C163,'B4-1销售回款【输入】'!$D$4:$D$123,$D163,'B4-1销售回款【输入】'!$E$4:$E$123,$E163,'B4-1销售回款【输入】'!$J$4:$J$123,$F163)</f>
        <v>0</v>
      </c>
      <c r="AY163" s="282">
        <f>SUMIFS('B4-1销售回款【输入】'!BB$4:BB$123,'B4-1销售回款【输入】'!$C$4:$C$123,$C163,'B4-1销售回款【输入】'!$D$4:$D$123,$D163,'B4-1销售回款【输入】'!$E$4:$E$123,$E163,'B4-1销售回款【输入】'!$J$4:$J$123,$F163)</f>
        <v>0</v>
      </c>
      <c r="AZ163" s="282">
        <f>SUMIFS('B4-1销售回款【输入】'!BC$4:BC$123,'B4-1销售回款【输入】'!$C$4:$C$123,$C163,'B4-1销售回款【输入】'!$D$4:$D$123,$D163,'B4-1销售回款【输入】'!$E$4:$E$123,$E163,'B4-1销售回款【输入】'!$J$4:$J$123,$F163)</f>
        <v>0</v>
      </c>
      <c r="BA163" s="282">
        <f>SUMIFS('B4-1销售回款【输入】'!BD$4:BD$123,'B4-1销售回款【输入】'!$C$4:$C$123,$C163,'B4-1销售回款【输入】'!$D$4:$D$123,$D163,'B4-1销售回款【输入】'!$E$4:$E$123,$E163,'B4-1销售回款【输入】'!$J$4:$J$123,$F163)</f>
        <v>0</v>
      </c>
      <c r="BB163" s="282">
        <f>SUMIFS('B4-1销售回款【输入】'!BE$4:BE$123,'B4-1销售回款【输入】'!$C$4:$C$123,$C163,'B4-1销售回款【输入】'!$D$4:$D$123,$D163,'B4-1销售回款【输入】'!$E$4:$E$123,$E163,'B4-1销售回款【输入】'!$J$4:$J$123,$F163)</f>
        <v>0</v>
      </c>
      <c r="BC163" s="282">
        <f>SUMIFS('B4-1销售回款【输入】'!BF$4:BF$123,'B4-1销售回款【输入】'!$C$4:$C$123,$C163,'B4-1销售回款【输入】'!$D$4:$D$123,$D163,'B4-1销售回款【输入】'!$E$4:$E$123,$E163,'B4-1销售回款【输入】'!$J$4:$J$123,$F163)</f>
        <v>0</v>
      </c>
      <c r="BD163" s="282">
        <f>SUMIFS('B4-1销售回款【输入】'!BG$4:BG$123,'B4-1销售回款【输入】'!$C$4:$C$123,$C163,'B4-1销售回款【输入】'!$D$4:$D$123,$D163,'B4-1销售回款【输入】'!$E$4:$E$123,$E163,'B4-1销售回款【输入】'!$J$4:$J$123,$F163)</f>
        <v>0</v>
      </c>
      <c r="BE163" s="282">
        <f>SUMIFS('B4-1销售回款【输入】'!BH$4:BH$123,'B4-1销售回款【输入】'!$C$4:$C$123,$C163,'B4-1销售回款【输入】'!$D$4:$D$123,$D163,'B4-1销售回款【输入】'!$E$4:$E$123,$E163,'B4-1销售回款【输入】'!$J$4:$J$123,$F163)</f>
        <v>0</v>
      </c>
      <c r="BF163" s="282">
        <f>SUMIFS('B4-1销售回款【输入】'!BI$4:BI$123,'B4-1销售回款【输入】'!$C$4:$C$123,$C163,'B4-1销售回款【输入】'!$D$4:$D$123,$D163,'B4-1销售回款【输入】'!$E$4:$E$123,$E163,'B4-1销售回款【输入】'!$J$4:$J$123,$F163)</f>
        <v>0</v>
      </c>
      <c r="BG163" s="282">
        <f>SUMIFS('B4-1销售回款【输入】'!BJ$4:BJ$123,'B4-1销售回款【输入】'!$C$4:$C$123,$C163,'B4-1销售回款【输入】'!$D$4:$D$123,$D163,'B4-1销售回款【输入】'!$E$4:$E$123,$E163,'B4-1销售回款【输入】'!$J$4:$J$123,$F163)</f>
        <v>0</v>
      </c>
      <c r="BH163" s="282">
        <f>SUMIFS('B4-1销售回款【输入】'!BK$4:BK$123,'B4-1销售回款【输入】'!$C$4:$C$123,$C163,'B4-1销售回款【输入】'!$D$4:$D$123,$D163,'B4-1销售回款【输入】'!$E$4:$E$123,$E163,'B4-1销售回款【输入】'!$J$4:$J$123,$F163)</f>
        <v>0</v>
      </c>
      <c r="BI163" s="282">
        <f>SUMIFS('B4-1销售回款【输入】'!BL$4:BL$123,'B4-1销售回款【输入】'!$C$4:$C$123,$C163,'B4-1销售回款【输入】'!$D$4:$D$123,$D163,'B4-1销售回款【输入】'!$E$4:$E$123,$E163,'B4-1销售回款【输入】'!$J$4:$J$123,$F163)</f>
        <v>0</v>
      </c>
      <c r="BJ163" s="282">
        <f>SUMIFS('B4-1销售回款【输入】'!BM$4:BM$123,'B4-1销售回款【输入】'!$C$4:$C$123,$C163,'B4-1销售回款【输入】'!$D$4:$D$123,$D163,'B4-1销售回款【输入】'!$E$4:$E$123,$E163,'B4-1销售回款【输入】'!$J$4:$J$123,$F163)</f>
        <v>0</v>
      </c>
      <c r="BK163" s="282">
        <f>SUMIFS('B4-1销售回款【输入】'!BN$4:BN$123,'B4-1销售回款【输入】'!$C$4:$C$123,$C163,'B4-1销售回款【输入】'!$D$4:$D$123,$D163,'B4-1销售回款【输入】'!$E$4:$E$123,$E163,'B4-1销售回款【输入】'!$J$4:$J$123,$F163)</f>
        <v>0</v>
      </c>
      <c r="BL163" s="282">
        <f>SUMIFS('B4-1销售回款【输入】'!BO$4:BO$123,'B4-1销售回款【输入】'!$C$4:$C$123,$C163,'B4-1销售回款【输入】'!$D$4:$D$123,$D163,'B4-1销售回款【输入】'!$E$4:$E$123,$E163,'B4-1销售回款【输入】'!$J$4:$J$123,$F163)</f>
        <v>0</v>
      </c>
      <c r="BM163" s="282">
        <f>SUMIFS('B4-1销售回款【输入】'!BP$4:BP$123,'B4-1销售回款【输入】'!$C$4:$C$123,$C163,'B4-1销售回款【输入】'!$D$4:$D$123,$D163,'B4-1销售回款【输入】'!$E$4:$E$123,$E163,'B4-1销售回款【输入】'!$J$4:$J$123,$F163)</f>
        <v>0</v>
      </c>
      <c r="BN163" s="282">
        <f>SUMIFS('B4-1销售回款【输入】'!BQ$4:BQ$123,'B4-1销售回款【输入】'!$C$4:$C$123,$C163,'B4-1销售回款【输入】'!$D$4:$D$123,$D163,'B4-1销售回款【输入】'!$E$4:$E$123,$E163,'B4-1销售回款【输入】'!$J$4:$J$123,$F163)</f>
        <v>0</v>
      </c>
      <c r="BO163" s="282">
        <f>SUMIFS('B4-1销售回款【输入】'!BR$4:BR$123,'B4-1销售回款【输入】'!$C$4:$C$123,$C163,'B4-1销售回款【输入】'!$D$4:$D$123,$D163,'B4-1销售回款【输入】'!$E$4:$E$123,$E163,'B4-1销售回款【输入】'!$J$4:$J$123,$F163)</f>
        <v>0</v>
      </c>
      <c r="BP163" s="282">
        <f>SUMIFS('B4-1销售回款【输入】'!BS$4:BS$123,'B4-1销售回款【输入】'!$C$4:$C$123,$C163,'B4-1销售回款【输入】'!$D$4:$D$123,$D163,'B4-1销售回款【输入】'!$E$4:$E$123,$E163,'B4-1销售回款【输入】'!$J$4:$J$123,$F163)</f>
        <v>0</v>
      </c>
      <c r="BQ163" s="282">
        <f>SUMIFS('B4-1销售回款【输入】'!BT$4:BT$123,'B4-1销售回款【输入】'!$C$4:$C$123,$C163,'B4-1销售回款【输入】'!$D$4:$D$123,$D163,'B4-1销售回款【输入】'!$E$4:$E$123,$E163,'B4-1销售回款【输入】'!$J$4:$J$123,$F163)</f>
        <v>0</v>
      </c>
      <c r="BR163" s="282">
        <f>SUMIFS('B4-1销售回款【输入】'!BU$4:BU$123,'B4-1销售回款【输入】'!$C$4:$C$123,$C163,'B4-1销售回款【输入】'!$D$4:$D$123,$D163,'B4-1销售回款【输入】'!$E$4:$E$123,$E163,'B4-1销售回款【输入】'!$J$4:$J$123,$F163)</f>
        <v>0</v>
      </c>
      <c r="BS163" s="282">
        <f>SUMIFS('B4-1销售回款【输入】'!BV$4:BV$123,'B4-1销售回款【输入】'!$C$4:$C$123,$C163,'B4-1销售回款【输入】'!$D$4:$D$123,$D163,'B4-1销售回款【输入】'!$E$4:$E$123,$E163,'B4-1销售回款【输入】'!$J$4:$J$123,$F163)</f>
        <v>0</v>
      </c>
      <c r="BT163" s="282">
        <f>SUMIFS('B4-1销售回款【输入】'!BW$4:BW$123,'B4-1销售回款【输入】'!$C$4:$C$123,$C163,'B4-1销售回款【输入】'!$D$4:$D$123,$D163,'B4-1销售回款【输入】'!$E$4:$E$123,$E163,'B4-1销售回款【输入】'!$J$4:$J$123,$F163)</f>
        <v>0</v>
      </c>
      <c r="BU163" s="282">
        <f>SUMIFS('B4-1销售回款【输入】'!BX$4:BX$123,'B4-1销售回款【输入】'!$C$4:$C$123,$C163,'B4-1销售回款【输入】'!$D$4:$D$123,$D163,'B4-1销售回款【输入】'!$E$4:$E$123,$E163,'B4-1销售回款【输入】'!$J$4:$J$123,$F163)</f>
        <v>0</v>
      </c>
      <c r="BV163" s="282">
        <f>SUMIFS('B4-1销售回款【输入】'!BY$4:BY$123,'B4-1销售回款【输入】'!$C$4:$C$123,$C163,'B4-1销售回款【输入】'!$D$4:$D$123,$D163,'B4-1销售回款【输入】'!$E$4:$E$123,$E163,'B4-1销售回款【输入】'!$J$4:$J$123,$F163)</f>
        <v>0</v>
      </c>
      <c r="BW163" s="282">
        <f>SUMIFS('B4-1销售回款【输入】'!BZ$4:BZ$123,'B4-1销售回款【输入】'!$C$4:$C$123,$C163,'B4-1销售回款【输入】'!$D$4:$D$123,$D163,'B4-1销售回款【输入】'!$E$4:$E$123,$E163,'B4-1销售回款【输入】'!$J$4:$J$123,$F163)</f>
        <v>0</v>
      </c>
      <c r="BX163" s="282">
        <f>SUMIFS('B4-1销售回款【输入】'!CA$4:CA$123,'B4-1销售回款【输入】'!$C$4:$C$123,$C163,'B4-1销售回款【输入】'!$D$4:$D$123,$D163,'B4-1销售回款【输入】'!$E$4:$E$123,$E163,'B4-1销售回款【输入】'!$J$4:$J$123,$F163)</f>
        <v>0</v>
      </c>
      <c r="BY163" s="282">
        <f>SUMIFS('B4-1销售回款【输入】'!CB$4:CB$123,'B4-1销售回款【输入】'!$C$4:$C$123,$C163,'B4-1销售回款【输入】'!$D$4:$D$123,$D163,'B4-1销售回款【输入】'!$E$4:$E$123,$E163,'B4-1销售回款【输入】'!$J$4:$J$123,$F163)</f>
        <v>0</v>
      </c>
      <c r="BZ163" s="282">
        <f>SUMIFS('B4-1销售回款【输入】'!CC$4:CC$123,'B4-1销售回款【输入】'!$C$4:$C$123,$C163,'B4-1销售回款【输入】'!$D$4:$D$123,$D163,'B4-1销售回款【输入】'!$E$4:$E$123,$E163,'B4-1销售回款【输入】'!$J$4:$J$123,$F163)</f>
        <v>0</v>
      </c>
      <c r="CA163" s="282">
        <f>SUMIFS('B4-1销售回款【输入】'!CD$4:CD$123,'B4-1销售回款【输入】'!$C$4:$C$123,$C163,'B4-1销售回款【输入】'!$D$4:$D$123,$D163,'B4-1销售回款【输入】'!$E$4:$E$123,$E163,'B4-1销售回款【输入】'!$J$4:$J$123,$F163)</f>
        <v>0</v>
      </c>
      <c r="CB163" s="282">
        <f>SUMIFS('B4-1销售回款【输入】'!CE$4:CE$123,'B4-1销售回款【输入】'!$C$4:$C$123,$C163,'B4-1销售回款【输入】'!$D$4:$D$123,$D163,'B4-1销售回款【输入】'!$E$4:$E$123,$E163,'B4-1销售回款【输入】'!$J$4:$J$123,$F163)</f>
        <v>0</v>
      </c>
      <c r="CC163" s="282">
        <f>SUMIFS('B4-1销售回款【输入】'!CF$4:CF$123,'B4-1销售回款【输入】'!$C$4:$C$123,$C163,'B4-1销售回款【输入】'!$D$4:$D$123,$D163,'B4-1销售回款【输入】'!$E$4:$E$123,$E163,'B4-1销售回款【输入】'!$J$4:$J$123,$F163)</f>
        <v>0</v>
      </c>
      <c r="CD163" s="282">
        <f>SUMIFS('B4-1销售回款【输入】'!CG$4:CG$123,'B4-1销售回款【输入】'!$C$4:$C$123,$C163,'B4-1销售回款【输入】'!$D$4:$D$123,$D163,'B4-1销售回款【输入】'!$E$4:$E$123,$E163,'B4-1销售回款【输入】'!$J$4:$J$123,$F163)</f>
        <v>0</v>
      </c>
      <c r="CE163" s="282">
        <f>SUMIFS('B4-1销售回款【输入】'!CH$4:CH$123,'B4-1销售回款【输入】'!$C$4:$C$123,$C163,'B4-1销售回款【输入】'!$D$4:$D$123,$D163,'B4-1销售回款【输入】'!$E$4:$E$123,$E163,'B4-1销售回款【输入】'!$J$4:$J$123,$F163)</f>
        <v>0</v>
      </c>
      <c r="CF163" s="282">
        <f>SUMIFS('B4-1销售回款【输入】'!CI$4:CI$123,'B4-1销售回款【输入】'!$C$4:$C$123,$C163,'B4-1销售回款【输入】'!$D$4:$D$123,$D163,'B4-1销售回款【输入】'!$E$4:$E$123,$E163,'B4-1销售回款【输入】'!$J$4:$J$123,$F163)</f>
        <v>0</v>
      </c>
      <c r="CG163" s="282">
        <f>SUMIFS('B4-1销售回款【输入】'!CJ$4:CJ$123,'B4-1销售回款【输入】'!$C$4:$C$123,$C163,'B4-1销售回款【输入】'!$D$4:$D$123,$D163,'B4-1销售回款【输入】'!$E$4:$E$123,$E163,'B4-1销售回款【输入】'!$J$4:$J$123,$F163)</f>
        <v>0</v>
      </c>
      <c r="CH163" s="282">
        <f>SUMIFS('B4-1销售回款【输入】'!CK$4:CK$123,'B4-1销售回款【输入】'!$C$4:$C$123,$C163,'B4-1销售回款【输入】'!$D$4:$D$123,$D163,'B4-1销售回款【输入】'!$E$4:$E$123,$E163,'B4-1销售回款【输入】'!$J$4:$J$123,$F163)</f>
        <v>0</v>
      </c>
      <c r="CI163" s="282">
        <f>SUMIFS('B4-1销售回款【输入】'!CL$4:CL$123,'B4-1销售回款【输入】'!$C$4:$C$123,$C163,'B4-1销售回款【输入】'!$D$4:$D$123,$D163,'B4-1销售回款【输入】'!$E$4:$E$123,$E163,'B4-1销售回款【输入】'!$J$4:$J$123,$F163)</f>
        <v>0</v>
      </c>
      <c r="CJ163" s="282">
        <f>SUMIFS('B4-1销售回款【输入】'!CM$4:CM$123,'B4-1销售回款【输入】'!$C$4:$C$123,$C163,'B4-1销售回款【输入】'!$D$4:$D$123,$D163,'B4-1销售回款【输入】'!$E$4:$E$123,$E163,'B4-1销售回款【输入】'!$J$4:$J$123,$F163)</f>
        <v>0</v>
      </c>
      <c r="CK163" s="282">
        <f>SUMIFS('B4-1销售回款【输入】'!CN$4:CN$123,'B4-1销售回款【输入】'!$C$4:$C$123,$C163,'B4-1销售回款【输入】'!$D$4:$D$123,$D163,'B4-1销售回款【输入】'!$E$4:$E$123,$E163,'B4-1销售回款【输入】'!$J$4:$J$123,$F163)</f>
        <v>0</v>
      </c>
      <c r="CL163" s="282">
        <f>SUMIFS('B4-1销售回款【输入】'!CO$4:CO$123,'B4-1销售回款【输入】'!$C$4:$C$123,$C163,'B4-1销售回款【输入】'!$D$4:$D$123,$D163,'B4-1销售回款【输入】'!$E$4:$E$123,$E163,'B4-1销售回款【输入】'!$J$4:$J$123,$F163)</f>
        <v>0</v>
      </c>
      <c r="CM163" s="282">
        <f>SUMIFS('B4-1销售回款【输入】'!CP$4:CP$123,'B4-1销售回款【输入】'!$C$4:$C$123,$C163,'B4-1销售回款【输入】'!$D$4:$D$123,$D163,'B4-1销售回款【输入】'!$E$4:$E$123,$E163,'B4-1销售回款【输入】'!$J$4:$J$123,$F163)</f>
        <v>0</v>
      </c>
      <c r="CN163" s="282">
        <f>SUMIFS('B4-1销售回款【输入】'!CQ$4:CQ$123,'B4-1销售回款【输入】'!$C$4:$C$123,$C163,'B4-1销售回款【输入】'!$D$4:$D$123,$D163,'B4-1销售回款【输入】'!$E$4:$E$123,$E163,'B4-1销售回款【输入】'!$J$4:$J$123,$F163)</f>
        <v>0</v>
      </c>
      <c r="CO163" s="282">
        <f>SUMIFS('B4-1销售回款【输入】'!CR$4:CR$123,'B4-1销售回款【输入】'!$C$4:$C$123,$C163,'B4-1销售回款【输入】'!$D$4:$D$123,$D163,'B4-1销售回款【输入】'!$E$4:$E$123,$E163,'B4-1销售回款【输入】'!$J$4:$J$123,$F163)</f>
        <v>0</v>
      </c>
      <c r="CP163" s="282">
        <f>SUMIFS('B4-1销售回款【输入】'!CS$4:CS$123,'B4-1销售回款【输入】'!$C$4:$C$123,$C163,'B4-1销售回款【输入】'!$D$4:$D$123,$D163,'B4-1销售回款【输入】'!$E$4:$E$123,$E163,'B4-1销售回款【输入】'!$J$4:$J$123,$F163)</f>
        <v>0</v>
      </c>
      <c r="CQ163" s="282">
        <f>SUMIFS('B4-1销售回款【输入】'!CT$4:CT$123,'B4-1销售回款【输入】'!$C$4:$C$123,$C163,'B4-1销售回款【输入】'!$D$4:$D$123,$D163,'B4-1销售回款【输入】'!$E$4:$E$123,$E163,'B4-1销售回款【输入】'!$J$4:$J$123,$F163)</f>
        <v>0</v>
      </c>
      <c r="CR163" s="282">
        <f>SUMIFS('B4-1销售回款【输入】'!CU$4:CU$123,'B4-1销售回款【输入】'!$C$4:$C$123,$C163,'B4-1销售回款【输入】'!$D$4:$D$123,$D163,'B4-1销售回款【输入】'!$E$4:$E$123,$E163,'B4-1销售回款【输入】'!$J$4:$J$123,$F163)</f>
        <v>0</v>
      </c>
      <c r="CS163" s="282">
        <f>SUMIFS('B4-1销售回款【输入】'!CV$4:CV$123,'B4-1销售回款【输入】'!$C$4:$C$123,$C163,'B4-1销售回款【输入】'!$D$4:$D$123,$D163,'B4-1销售回款【输入】'!$E$4:$E$123,$E163,'B4-1销售回款【输入】'!$J$4:$J$123,$F163)</f>
        <v>0</v>
      </c>
      <c r="CT163" s="282">
        <f>SUMIFS('B4-1销售回款【输入】'!CW$4:CW$123,'B4-1销售回款【输入】'!$C$4:$C$123,$C163,'B4-1销售回款【输入】'!$D$4:$D$123,$D163,'B4-1销售回款【输入】'!$E$4:$E$123,$E163,'B4-1销售回款【输入】'!$J$4:$J$123,$F163)</f>
        <v>0</v>
      </c>
      <c r="CU163" s="282">
        <f>SUMIFS('B4-1销售回款【输入】'!CX$4:CX$123,'B4-1销售回款【输入】'!$C$4:$C$123,$C163,'B4-1销售回款【输入】'!$D$4:$D$123,$D163,'B4-1销售回款【输入】'!$E$4:$E$123,$E163,'B4-1销售回款【输入】'!$J$4:$J$123,$F163)</f>
        <v>0</v>
      </c>
      <c r="CV163" s="282">
        <f>SUMIFS('B4-1销售回款【输入】'!CY$4:CY$123,'B4-1销售回款【输入】'!$C$4:$C$123,$C163,'B4-1销售回款【输入】'!$D$4:$D$123,$D163,'B4-1销售回款【输入】'!$E$4:$E$123,$E163,'B4-1销售回款【输入】'!$J$4:$J$123,$F163)</f>
        <v>0</v>
      </c>
      <c r="CW163" s="282">
        <f>SUMIFS('B4-1销售回款【输入】'!CZ$4:CZ$123,'B4-1销售回款【输入】'!$C$4:$C$123,$C163,'B4-1销售回款【输入】'!$D$4:$D$123,$D163,'B4-1销售回款【输入】'!$E$4:$E$123,$E163,'B4-1销售回款【输入】'!$J$4:$J$123,$F163)</f>
        <v>0</v>
      </c>
      <c r="CX163" s="282">
        <f>SUMIFS('B4-1销售回款【输入】'!DA$4:DA$123,'B4-1销售回款【输入】'!$C$4:$C$123,$C163,'B4-1销售回款【输入】'!$D$4:$D$123,$D163,'B4-1销售回款【输入】'!$E$4:$E$123,$E163,'B4-1销售回款【输入】'!$J$4:$J$123,$F163)</f>
        <v>0</v>
      </c>
      <c r="CY163" s="282">
        <f>SUMIFS('B4-1销售回款【输入】'!DB$4:DB$123,'B4-1销售回款【输入】'!$C$4:$C$123,$C163,'B4-1销售回款【输入】'!$D$4:$D$123,$D163,'B4-1销售回款【输入】'!$E$4:$E$123,$E163,'B4-1销售回款【输入】'!$J$4:$J$123,$F163)</f>
        <v>0</v>
      </c>
      <c r="CZ163" s="282">
        <f>SUMIFS('B4-1销售回款【输入】'!DC$4:DC$123,'B4-1销售回款【输入】'!$C$4:$C$123,$C163,'B4-1销售回款【输入】'!$D$4:$D$123,$D163,'B4-1销售回款【输入】'!$E$4:$E$123,$E163,'B4-1销售回款【输入】'!$J$4:$J$123,$F163)</f>
        <v>0</v>
      </c>
      <c r="DA163" s="282">
        <f>SUMIFS('B4-1销售回款【输入】'!DD$4:DD$123,'B4-1销售回款【输入】'!$C$4:$C$123,$C163,'B4-1销售回款【输入】'!$D$4:$D$123,$D163,'B4-1销售回款【输入】'!$E$4:$E$123,$E163,'B4-1销售回款【输入】'!$J$4:$J$123,$F163)</f>
        <v>0</v>
      </c>
      <c r="DB163" s="282">
        <f>SUMIFS('B4-1销售回款【输入】'!DE$4:DE$123,'B4-1销售回款【输入】'!$C$4:$C$123,$C163,'B4-1销售回款【输入】'!$D$4:$D$123,$D163,'B4-1销售回款【输入】'!$E$4:$E$123,$E163,'B4-1销售回款【输入】'!$J$4:$J$123,$F163)</f>
        <v>0</v>
      </c>
      <c r="DC163" s="282">
        <f>SUMIFS('B4-1销售回款【输入】'!DF$4:DF$123,'B4-1销售回款【输入】'!$C$4:$C$123,$C163,'B4-1销售回款【输入】'!$D$4:$D$123,$D163,'B4-1销售回款【输入】'!$E$4:$E$123,$E163,'B4-1销售回款【输入】'!$J$4:$J$123,$F163)</f>
        <v>0</v>
      </c>
      <c r="DD163" s="282">
        <f>SUMIFS('B4-1销售回款【输入】'!DG$4:DG$123,'B4-1销售回款【输入】'!$C$4:$C$123,$C163,'B4-1销售回款【输入】'!$D$4:$D$123,$D163,'B4-1销售回款【输入】'!$E$4:$E$123,$E163,'B4-1销售回款【输入】'!$J$4:$J$123,$F163)</f>
        <v>0</v>
      </c>
      <c r="DE163" s="282">
        <f>SUMIFS('B4-1销售回款【输入】'!DH$4:DH$123,'B4-1销售回款【输入】'!$C$4:$C$123,$C163,'B4-1销售回款【输入】'!$D$4:$D$123,$D163,'B4-1销售回款【输入】'!$E$4:$E$123,$E163,'B4-1销售回款【输入】'!$J$4:$J$123,$F163)</f>
        <v>0</v>
      </c>
      <c r="DF163" s="282">
        <f>SUMIFS('B4-1销售回款【输入】'!DI$4:DI$123,'B4-1销售回款【输入】'!$C$4:$C$123,$C163,'B4-1销售回款【输入】'!$D$4:$D$123,$D163,'B4-1销售回款【输入】'!$E$4:$E$123,$E163,'B4-1销售回款【输入】'!$J$4:$J$123,$F163)</f>
        <v>0</v>
      </c>
      <c r="DG163" s="282">
        <f>SUMIFS('B4-1销售回款【输入】'!DJ$4:DJ$123,'B4-1销售回款【输入】'!$C$4:$C$123,$C163,'B4-1销售回款【输入】'!$D$4:$D$123,$D163,'B4-1销售回款【输入】'!$E$4:$E$123,$E163,'B4-1销售回款【输入】'!$J$4:$J$123,$F163)</f>
        <v>0</v>
      </c>
      <c r="DH163" s="282">
        <f>SUMIFS('B4-1销售回款【输入】'!DK$4:DK$123,'B4-1销售回款【输入】'!$C$4:$C$123,$C163,'B4-1销售回款【输入】'!$D$4:$D$123,$D163,'B4-1销售回款【输入】'!$E$4:$E$123,$E163,'B4-1销售回款【输入】'!$J$4:$J$123,$F163)</f>
        <v>0</v>
      </c>
      <c r="DI163" s="282">
        <f>SUMIFS('B4-1销售回款【输入】'!DL$4:DL$123,'B4-1销售回款【输入】'!$C$4:$C$123,$C163,'B4-1销售回款【输入】'!$D$4:$D$123,$D163,'B4-1销售回款【输入】'!$E$4:$E$123,$E163,'B4-1销售回款【输入】'!$J$4:$J$123,$F163)</f>
        <v>0</v>
      </c>
      <c r="DJ163" s="282">
        <f>SUMIFS('B4-1销售回款【输入】'!DM$4:DM$123,'B4-1销售回款【输入】'!$C$4:$C$123,$C163,'B4-1销售回款【输入】'!$D$4:$D$123,$D163,'B4-1销售回款【输入】'!$E$4:$E$123,$E163,'B4-1销售回款【输入】'!$J$4:$J$123,$F163)</f>
        <v>0</v>
      </c>
      <c r="DK163" s="282">
        <f>SUMIFS('B4-1销售回款【输入】'!DN$4:DN$123,'B4-1销售回款【输入】'!$C$4:$C$123,$C163,'B4-1销售回款【输入】'!$D$4:$D$123,$D163,'B4-1销售回款【输入】'!$E$4:$E$123,$E163,'B4-1销售回款【输入】'!$J$4:$J$123,$F163)</f>
        <v>0</v>
      </c>
      <c r="DL163" s="282">
        <f>SUMIFS('B4-1销售回款【输入】'!DO$4:DO$123,'B4-1销售回款【输入】'!$C$4:$C$123,$C163,'B4-1销售回款【输入】'!$D$4:$D$123,$D163,'B4-1销售回款【输入】'!$E$4:$E$123,$E163,'B4-1销售回款【输入】'!$J$4:$J$123,$F163)</f>
        <v>0</v>
      </c>
      <c r="DM163" s="282">
        <f>SUMIFS('B4-1销售回款【输入】'!DP$4:DP$123,'B4-1销售回款【输入】'!$C$4:$C$123,$C163,'B4-1销售回款【输入】'!$D$4:$D$123,$D163,'B4-1销售回款【输入】'!$E$4:$E$123,$E163,'B4-1销售回款【输入】'!$J$4:$J$123,$F163)</f>
        <v>0</v>
      </c>
      <c r="DN163" s="282">
        <f>SUMIFS('B4-1销售回款【输入】'!DQ$4:DQ$123,'B4-1销售回款【输入】'!$C$4:$C$123,$C163,'B4-1销售回款【输入】'!$D$4:$D$123,$D163,'B4-1销售回款【输入】'!$E$4:$E$123,$E163,'B4-1销售回款【输入】'!$J$4:$J$123,$F163)</f>
        <v>0</v>
      </c>
      <c r="DO163" s="282">
        <f>SUMIFS('B4-1销售回款【输入】'!DR$4:DR$123,'B4-1销售回款【输入】'!$C$4:$C$123,$C163,'B4-1销售回款【输入】'!$D$4:$D$123,$D163,'B4-1销售回款【输入】'!$E$4:$E$123,$E163,'B4-1销售回款【输入】'!$J$4:$J$123,$F163)</f>
        <v>0</v>
      </c>
      <c r="DP163" s="282">
        <f>SUMIFS('B4-1销售回款【输入】'!DS$4:DS$123,'B4-1销售回款【输入】'!$C$4:$C$123,$C163,'B4-1销售回款【输入】'!$D$4:$D$123,$D163,'B4-1销售回款【输入】'!$E$4:$E$123,$E163,'B4-1销售回款【输入】'!$J$4:$J$123,$F163)</f>
        <v>0</v>
      </c>
      <c r="DQ163" s="282">
        <f>SUMIFS('B4-1销售回款【输入】'!DT$4:DT$123,'B4-1销售回款【输入】'!$C$4:$C$123,$C163,'B4-1销售回款【输入】'!$D$4:$D$123,$D163,'B4-1销售回款【输入】'!$E$4:$E$123,$E163,'B4-1销售回款【输入】'!$J$4:$J$123,$F163)</f>
        <v>0</v>
      </c>
      <c r="DR163" s="282">
        <f>SUMIFS('B4-1销售回款【输入】'!DU$4:DU$123,'B4-1销售回款【输入】'!$C$4:$C$123,$C163,'B4-1销售回款【输入】'!$D$4:$D$123,$D163,'B4-1销售回款【输入】'!$E$4:$E$123,$E163,'B4-1销售回款【输入】'!$J$4:$J$123,$F163)</f>
        <v>0</v>
      </c>
      <c r="DS163" s="282">
        <f>SUMIFS('B4-1销售回款【输入】'!DV$4:DV$123,'B4-1销售回款【输入】'!$C$4:$C$123,$C163,'B4-1销售回款【输入】'!$D$4:$D$123,$D163,'B4-1销售回款【输入】'!$E$4:$E$123,$E163,'B4-1销售回款【输入】'!$J$4:$J$123,$F163)</f>
        <v>0</v>
      </c>
      <c r="DT163" s="282">
        <f>SUMIFS('B4-1销售回款【输入】'!DW$4:DW$123,'B4-1销售回款【输入】'!$C$4:$C$123,$C163,'B4-1销售回款【输入】'!$D$4:$D$123,$D163,'B4-1销售回款【输入】'!$E$4:$E$123,$E163,'B4-1销售回款【输入】'!$J$4:$J$123,$F163)</f>
        <v>0</v>
      </c>
      <c r="DU163" s="282">
        <f>SUMIFS('B4-1销售回款【输入】'!DX$4:DX$123,'B4-1销售回款【输入】'!$C$4:$C$123,$C163,'B4-1销售回款【输入】'!$D$4:$D$123,$D163,'B4-1销售回款【输入】'!$E$4:$E$123,$E163,'B4-1销售回款【输入】'!$J$4:$J$123,$F163)</f>
        <v>0</v>
      </c>
      <c r="DV163" s="282">
        <f>SUMIFS('B4-1销售回款【输入】'!DY$4:DY$123,'B4-1销售回款【输入】'!$C$4:$C$123,$C163,'B4-1销售回款【输入】'!$D$4:$D$123,$D163,'B4-1销售回款【输入】'!$E$4:$E$123,$E163,'B4-1销售回款【输入】'!$J$4:$J$123,$F163)</f>
        <v>0</v>
      </c>
      <c r="DW163" s="282">
        <f>SUMIFS('B4-1销售回款【输入】'!DZ$4:DZ$123,'B4-1销售回款【输入】'!$C$4:$C$123,$C163,'B4-1销售回款【输入】'!$D$4:$D$123,$D163,'B4-1销售回款【输入】'!$E$4:$E$123,$E163,'B4-1销售回款【输入】'!$J$4:$J$123,$F163)</f>
        <v>0</v>
      </c>
      <c r="DX163" s="282">
        <f>SUMIFS('B4-1销售回款【输入】'!EA$4:EA$123,'B4-1销售回款【输入】'!$C$4:$C$123,$C163,'B4-1销售回款【输入】'!$D$4:$D$123,$D163,'B4-1销售回款【输入】'!$E$4:$E$123,$E163,'B4-1销售回款【输入】'!$J$4:$J$123,$F163)</f>
        <v>0</v>
      </c>
      <c r="DY163" s="282">
        <f>SUMIFS('B4-1销售回款【输入】'!EB$4:EB$123,'B4-1销售回款【输入】'!$C$4:$C$123,$C163,'B4-1销售回款【输入】'!$D$4:$D$123,$D163,'B4-1销售回款【输入】'!$E$4:$E$123,$E163,'B4-1销售回款【输入】'!$J$4:$J$123,$F163)</f>
        <v>0</v>
      </c>
      <c r="DZ163" s="282">
        <f>SUMIFS('B4-1销售回款【输入】'!EC$4:EC$123,'B4-1销售回款【输入】'!$C$4:$C$123,$C163,'B4-1销售回款【输入】'!$D$4:$D$123,$D163,'B4-1销售回款【输入】'!$E$4:$E$123,$E163,'B4-1销售回款【输入】'!$J$4:$J$123,$F163)</f>
        <v>0</v>
      </c>
      <c r="EA163" s="282">
        <f>SUMIFS('B4-1销售回款【输入】'!ED$4:ED$123,'B4-1销售回款【输入】'!$C$4:$C$123,$C163,'B4-1销售回款【输入】'!$D$4:$D$123,$D163,'B4-1销售回款【输入】'!$E$4:$E$123,$E163,'B4-1销售回款【输入】'!$J$4:$J$123,$F163)</f>
        <v>0</v>
      </c>
      <c r="EB163" s="282">
        <f>SUMIFS('B4-1销售回款【输入】'!EE$4:EE$123,'B4-1销售回款【输入】'!$C$4:$C$123,$C163,'B4-1销售回款【输入】'!$D$4:$D$123,$D163,'B4-1销售回款【输入】'!$E$4:$E$123,$E163,'B4-1销售回款【输入】'!$J$4:$J$123,$F163)</f>
        <v>0</v>
      </c>
      <c r="EC163" s="282">
        <f>SUMIFS('B4-1销售回款【输入】'!EF$4:EF$123,'B4-1销售回款【输入】'!$C$4:$C$123,$C163,'B4-1销售回款【输入】'!$D$4:$D$123,$D163,'B4-1销售回款【输入】'!$E$4:$E$123,$E163,'B4-1销售回款【输入】'!$J$4:$J$123,$F163)</f>
        <v>0</v>
      </c>
      <c r="ED163" s="284">
        <f>SUMIFS('B4-1销售回款【输入】'!EG$4:EG$123,'B4-1销售回款【输入】'!$C$4:$C$123,$C163,'B4-1销售回款【输入】'!$D$4:$D$123,$D163,'B4-1销售回款【输入】'!$E$4:$E$123,$E163,'B4-1销售回款【输入】'!$J$4:$J$123,$F163)</f>
        <v>0</v>
      </c>
    </row>
    <row r="164" spans="2:134" ht="16.05" customHeight="1" x14ac:dyDescent="0.25">
      <c r="B164" s="1041" t="str">
        <f>B163</f>
        <v/>
      </c>
      <c r="C164" s="154" t="str">
        <f t="shared" ref="C164:E167" si="2860">C163</f>
        <v/>
      </c>
      <c r="D164" s="154" t="str">
        <f t="shared" si="2603"/>
        <v/>
      </c>
      <c r="E164" s="154" t="str">
        <f t="shared" si="2603"/>
        <v/>
      </c>
      <c r="F164" s="149" t="s">
        <v>348</v>
      </c>
      <c r="G164" s="171" t="s">
        <v>354</v>
      </c>
      <c r="H164" s="992">
        <f>IFERROR(H163/H162*10000,0)</f>
        <v>0</v>
      </c>
      <c r="I164" s="282">
        <f t="shared" si="2858"/>
        <v>0</v>
      </c>
      <c r="J164" s="985">
        <f>IFERROR(J163/J162*10000,0)</f>
        <v>0</v>
      </c>
      <c r="K164" s="460">
        <f ca="1">IFERROR(K163/K162*10000,0)</f>
        <v>0</v>
      </c>
      <c r="L164" s="283">
        <f t="shared" ref="L164" si="2861">IFERROR(L163/L162*10000,0)</f>
        <v>0</v>
      </c>
      <c r="M164" s="282">
        <f t="shared" ref="M164" si="2862">IFERROR(M163/M162*10000,0)</f>
        <v>0</v>
      </c>
      <c r="N164" s="282">
        <f t="shared" ref="N164" si="2863">IFERROR(N163/N162*10000,0)</f>
        <v>0</v>
      </c>
      <c r="O164" s="282">
        <f t="shared" ref="O164" si="2864">IFERROR(O163/O162*10000,0)</f>
        <v>0</v>
      </c>
      <c r="P164" s="282">
        <f t="shared" ref="P164" si="2865">IFERROR(P163/P162*10000,0)</f>
        <v>0</v>
      </c>
      <c r="Q164" s="282">
        <f t="shared" ref="Q164" si="2866">IFERROR(Q163/Q162*10000,0)</f>
        <v>0</v>
      </c>
      <c r="R164" s="282">
        <f t="shared" ref="R164" si="2867">IFERROR(R163/R162*10000,0)</f>
        <v>0</v>
      </c>
      <c r="S164" s="282">
        <f t="shared" ref="S164" si="2868">IFERROR(S163/S162*10000,0)</f>
        <v>0</v>
      </c>
      <c r="T164" s="282">
        <f t="shared" ref="T164" si="2869">IFERROR(T163/T162*10000,0)</f>
        <v>0</v>
      </c>
      <c r="U164" s="284">
        <f t="shared" ref="U164" si="2870">IFERROR(U163/U162*10000,0)</f>
        <v>0</v>
      </c>
      <c r="V164" s="285">
        <f>IFERROR(V163/V162*10000,0)</f>
        <v>0</v>
      </c>
      <c r="W164" s="282">
        <f t="shared" ref="W164" si="2871">IFERROR(W163/W162*10000,0)</f>
        <v>0</v>
      </c>
      <c r="X164" s="282">
        <f t="shared" ref="X164" si="2872">IFERROR(X163/X162*10000,0)</f>
        <v>0</v>
      </c>
      <c r="Y164" s="282">
        <f t="shared" ref="Y164" si="2873">IFERROR(Y163/Y162*10000,0)</f>
        <v>0</v>
      </c>
      <c r="Z164" s="282">
        <f t="shared" ref="Z164" si="2874">IFERROR(Z163/Z162*10000,0)</f>
        <v>0</v>
      </c>
      <c r="AA164" s="282">
        <f t="shared" ref="AA164" si="2875">IFERROR(AA163/AA162*10000,0)</f>
        <v>0</v>
      </c>
      <c r="AB164" s="282">
        <f t="shared" ref="AB164" si="2876">IFERROR(AB163/AB162*10000,0)</f>
        <v>0</v>
      </c>
      <c r="AC164" s="282">
        <f t="shared" ref="AC164" si="2877">IFERROR(AC163/AC162*10000,0)</f>
        <v>0</v>
      </c>
      <c r="AD164" s="282">
        <f t="shared" ref="AD164" si="2878">IFERROR(AD163/AD162*10000,0)</f>
        <v>0</v>
      </c>
      <c r="AE164" s="282">
        <f t="shared" ref="AE164" si="2879">IFERROR(AE163/AE162*10000,0)</f>
        <v>0</v>
      </c>
      <c r="AF164" s="282">
        <f t="shared" ref="AF164" si="2880">IFERROR(AF163/AF162*10000,0)</f>
        <v>0</v>
      </c>
      <c r="AG164" s="282">
        <f t="shared" ref="AG164" si="2881">IFERROR(AG163/AG162*10000,0)</f>
        <v>0</v>
      </c>
      <c r="AH164" s="282">
        <f t="shared" ref="AH164" si="2882">IFERROR(AH163/AH162*10000,0)</f>
        <v>0</v>
      </c>
      <c r="AI164" s="282">
        <f t="shared" ref="AI164" si="2883">IFERROR(AI163/AI162*10000,0)</f>
        <v>0</v>
      </c>
      <c r="AJ164" s="282">
        <f t="shared" ref="AJ164" si="2884">IFERROR(AJ163/AJ162*10000,0)</f>
        <v>0</v>
      </c>
      <c r="AK164" s="282">
        <f t="shared" ref="AK164" si="2885">IFERROR(AK163/AK162*10000,0)</f>
        <v>0</v>
      </c>
      <c r="AL164" s="282">
        <f t="shared" ref="AL164" si="2886">IFERROR(AL163/AL162*10000,0)</f>
        <v>0</v>
      </c>
      <c r="AM164" s="282">
        <f t="shared" ref="AM164" si="2887">IFERROR(AM163/AM162*10000,0)</f>
        <v>0</v>
      </c>
      <c r="AN164" s="282">
        <f t="shared" ref="AN164" si="2888">IFERROR(AN163/AN162*10000,0)</f>
        <v>0</v>
      </c>
      <c r="AO164" s="282">
        <f t="shared" ref="AO164" si="2889">IFERROR(AO163/AO162*10000,0)</f>
        <v>0</v>
      </c>
      <c r="AP164" s="282">
        <f t="shared" ref="AP164" si="2890">IFERROR(AP163/AP162*10000,0)</f>
        <v>0</v>
      </c>
      <c r="AQ164" s="282">
        <f t="shared" ref="AQ164" si="2891">IFERROR(AQ163/AQ162*10000,0)</f>
        <v>0</v>
      </c>
      <c r="AR164" s="282">
        <f t="shared" ref="AR164" si="2892">IFERROR(AR163/AR162*10000,0)</f>
        <v>0</v>
      </c>
      <c r="AS164" s="282">
        <f t="shared" ref="AS164" si="2893">IFERROR(AS163/AS162*10000,0)</f>
        <v>0</v>
      </c>
      <c r="AT164" s="282">
        <f t="shared" ref="AT164" si="2894">IFERROR(AT163/AT162*10000,0)</f>
        <v>0</v>
      </c>
      <c r="AU164" s="282">
        <f t="shared" ref="AU164" si="2895">IFERROR(AU163/AU162*10000,0)</f>
        <v>0</v>
      </c>
      <c r="AV164" s="282">
        <f t="shared" ref="AV164" si="2896">IFERROR(AV163/AV162*10000,0)</f>
        <v>0</v>
      </c>
      <c r="AW164" s="282">
        <f t="shared" ref="AW164" si="2897">IFERROR(AW163/AW162*10000,0)</f>
        <v>0</v>
      </c>
      <c r="AX164" s="282">
        <f t="shared" ref="AX164" si="2898">IFERROR(AX163/AX162*10000,0)</f>
        <v>0</v>
      </c>
      <c r="AY164" s="282">
        <f t="shared" ref="AY164" si="2899">IFERROR(AY163/AY162*10000,0)</f>
        <v>0</v>
      </c>
      <c r="AZ164" s="282">
        <f t="shared" ref="AZ164" si="2900">IFERROR(AZ163/AZ162*10000,0)</f>
        <v>0</v>
      </c>
      <c r="BA164" s="282">
        <f t="shared" ref="BA164" si="2901">IFERROR(BA163/BA162*10000,0)</f>
        <v>0</v>
      </c>
      <c r="BB164" s="282">
        <f t="shared" ref="BB164" si="2902">IFERROR(BB163/BB162*10000,0)</f>
        <v>0</v>
      </c>
      <c r="BC164" s="282">
        <f t="shared" ref="BC164" si="2903">IFERROR(BC163/BC162*10000,0)</f>
        <v>0</v>
      </c>
      <c r="BD164" s="282">
        <f t="shared" ref="BD164" si="2904">IFERROR(BD163/BD162*10000,0)</f>
        <v>0</v>
      </c>
      <c r="BE164" s="282">
        <f t="shared" ref="BE164" si="2905">IFERROR(BE163/BE162*10000,0)</f>
        <v>0</v>
      </c>
      <c r="BF164" s="282">
        <f t="shared" ref="BF164" si="2906">IFERROR(BF163/BF162*10000,0)</f>
        <v>0</v>
      </c>
      <c r="BG164" s="282">
        <f t="shared" ref="BG164" si="2907">IFERROR(BG163/BG162*10000,0)</f>
        <v>0</v>
      </c>
      <c r="BH164" s="282">
        <f t="shared" ref="BH164" si="2908">IFERROR(BH163/BH162*10000,0)</f>
        <v>0</v>
      </c>
      <c r="BI164" s="282">
        <f t="shared" ref="BI164" si="2909">IFERROR(BI163/BI162*10000,0)</f>
        <v>0</v>
      </c>
      <c r="BJ164" s="282">
        <f t="shared" ref="BJ164" si="2910">IFERROR(BJ163/BJ162*10000,0)</f>
        <v>0</v>
      </c>
      <c r="BK164" s="282">
        <f t="shared" ref="BK164" si="2911">IFERROR(BK163/BK162*10000,0)</f>
        <v>0</v>
      </c>
      <c r="BL164" s="282">
        <f t="shared" ref="BL164" si="2912">IFERROR(BL163/BL162*10000,0)</f>
        <v>0</v>
      </c>
      <c r="BM164" s="282">
        <f t="shared" ref="BM164" si="2913">IFERROR(BM163/BM162*10000,0)</f>
        <v>0</v>
      </c>
      <c r="BN164" s="282">
        <f t="shared" ref="BN164" si="2914">IFERROR(BN163/BN162*10000,0)</f>
        <v>0</v>
      </c>
      <c r="BO164" s="282">
        <f t="shared" ref="BO164" si="2915">IFERROR(BO163/BO162*10000,0)</f>
        <v>0</v>
      </c>
      <c r="BP164" s="282">
        <f t="shared" ref="BP164" si="2916">IFERROR(BP163/BP162*10000,0)</f>
        <v>0</v>
      </c>
      <c r="BQ164" s="282">
        <f t="shared" ref="BQ164" si="2917">IFERROR(BQ163/BQ162*10000,0)</f>
        <v>0</v>
      </c>
      <c r="BR164" s="282">
        <f t="shared" ref="BR164" si="2918">IFERROR(BR163/BR162*10000,0)</f>
        <v>0</v>
      </c>
      <c r="BS164" s="282">
        <f t="shared" ref="BS164" si="2919">IFERROR(BS163/BS162*10000,0)</f>
        <v>0</v>
      </c>
      <c r="BT164" s="282">
        <f t="shared" ref="BT164" si="2920">IFERROR(BT163/BT162*10000,0)</f>
        <v>0</v>
      </c>
      <c r="BU164" s="282">
        <f t="shared" ref="BU164" si="2921">IFERROR(BU163/BU162*10000,0)</f>
        <v>0</v>
      </c>
      <c r="BV164" s="282">
        <f t="shared" ref="BV164" si="2922">IFERROR(BV163/BV162*10000,0)</f>
        <v>0</v>
      </c>
      <c r="BW164" s="282">
        <f t="shared" ref="BW164" si="2923">IFERROR(BW163/BW162*10000,0)</f>
        <v>0</v>
      </c>
      <c r="BX164" s="282">
        <f t="shared" ref="BX164" si="2924">IFERROR(BX163/BX162*10000,0)</f>
        <v>0</v>
      </c>
      <c r="BY164" s="282">
        <f t="shared" ref="BY164" si="2925">IFERROR(BY163/BY162*10000,0)</f>
        <v>0</v>
      </c>
      <c r="BZ164" s="282">
        <f t="shared" ref="BZ164" si="2926">IFERROR(BZ163/BZ162*10000,0)</f>
        <v>0</v>
      </c>
      <c r="CA164" s="282">
        <f t="shared" ref="CA164" si="2927">IFERROR(CA163/CA162*10000,0)</f>
        <v>0</v>
      </c>
      <c r="CB164" s="282">
        <f t="shared" ref="CB164" si="2928">IFERROR(CB163/CB162*10000,0)</f>
        <v>0</v>
      </c>
      <c r="CC164" s="282">
        <f t="shared" ref="CC164" si="2929">IFERROR(CC163/CC162*10000,0)</f>
        <v>0</v>
      </c>
      <c r="CD164" s="282">
        <f t="shared" ref="CD164" si="2930">IFERROR(CD163/CD162*10000,0)</f>
        <v>0</v>
      </c>
      <c r="CE164" s="282">
        <f t="shared" ref="CE164" si="2931">IFERROR(CE163/CE162*10000,0)</f>
        <v>0</v>
      </c>
      <c r="CF164" s="282">
        <f t="shared" ref="CF164" si="2932">IFERROR(CF163/CF162*10000,0)</f>
        <v>0</v>
      </c>
      <c r="CG164" s="282">
        <f t="shared" ref="CG164" si="2933">IFERROR(CG163/CG162*10000,0)</f>
        <v>0</v>
      </c>
      <c r="CH164" s="282">
        <f t="shared" ref="CH164" si="2934">IFERROR(CH163/CH162*10000,0)</f>
        <v>0</v>
      </c>
      <c r="CI164" s="282">
        <f t="shared" ref="CI164" si="2935">IFERROR(CI163/CI162*10000,0)</f>
        <v>0</v>
      </c>
      <c r="CJ164" s="282">
        <f t="shared" ref="CJ164" si="2936">IFERROR(CJ163/CJ162*10000,0)</f>
        <v>0</v>
      </c>
      <c r="CK164" s="282">
        <f t="shared" ref="CK164" si="2937">IFERROR(CK163/CK162*10000,0)</f>
        <v>0</v>
      </c>
      <c r="CL164" s="282">
        <f t="shared" ref="CL164" si="2938">IFERROR(CL163/CL162*10000,0)</f>
        <v>0</v>
      </c>
      <c r="CM164" s="282">
        <f t="shared" ref="CM164" si="2939">IFERROR(CM163/CM162*10000,0)</f>
        <v>0</v>
      </c>
      <c r="CN164" s="282">
        <f t="shared" ref="CN164" si="2940">IFERROR(CN163/CN162*10000,0)</f>
        <v>0</v>
      </c>
      <c r="CO164" s="282">
        <f t="shared" ref="CO164" si="2941">IFERROR(CO163/CO162*10000,0)</f>
        <v>0</v>
      </c>
      <c r="CP164" s="282">
        <f t="shared" ref="CP164" si="2942">IFERROR(CP163/CP162*10000,0)</f>
        <v>0</v>
      </c>
      <c r="CQ164" s="282">
        <f t="shared" ref="CQ164" si="2943">IFERROR(CQ163/CQ162*10000,0)</f>
        <v>0</v>
      </c>
      <c r="CR164" s="282">
        <f t="shared" ref="CR164" si="2944">IFERROR(CR163/CR162*10000,0)</f>
        <v>0</v>
      </c>
      <c r="CS164" s="282">
        <f t="shared" ref="CS164" si="2945">IFERROR(CS163/CS162*10000,0)</f>
        <v>0</v>
      </c>
      <c r="CT164" s="282">
        <f t="shared" ref="CT164" si="2946">IFERROR(CT163/CT162*10000,0)</f>
        <v>0</v>
      </c>
      <c r="CU164" s="282">
        <f t="shared" ref="CU164" si="2947">IFERROR(CU163/CU162*10000,0)</f>
        <v>0</v>
      </c>
      <c r="CV164" s="282">
        <f t="shared" ref="CV164" si="2948">IFERROR(CV163/CV162*10000,0)</f>
        <v>0</v>
      </c>
      <c r="CW164" s="282">
        <f t="shared" ref="CW164" si="2949">IFERROR(CW163/CW162*10000,0)</f>
        <v>0</v>
      </c>
      <c r="CX164" s="282">
        <f t="shared" ref="CX164" si="2950">IFERROR(CX163/CX162*10000,0)</f>
        <v>0</v>
      </c>
      <c r="CY164" s="282">
        <f t="shared" ref="CY164" si="2951">IFERROR(CY163/CY162*10000,0)</f>
        <v>0</v>
      </c>
      <c r="CZ164" s="282">
        <f t="shared" ref="CZ164" si="2952">IFERROR(CZ163/CZ162*10000,0)</f>
        <v>0</v>
      </c>
      <c r="DA164" s="282">
        <f t="shared" ref="DA164" si="2953">IFERROR(DA163/DA162*10000,0)</f>
        <v>0</v>
      </c>
      <c r="DB164" s="282">
        <f t="shared" ref="DB164" si="2954">IFERROR(DB163/DB162*10000,0)</f>
        <v>0</v>
      </c>
      <c r="DC164" s="282">
        <f t="shared" ref="DC164" si="2955">IFERROR(DC163/DC162*10000,0)</f>
        <v>0</v>
      </c>
      <c r="DD164" s="282">
        <f t="shared" ref="DD164" si="2956">IFERROR(DD163/DD162*10000,0)</f>
        <v>0</v>
      </c>
      <c r="DE164" s="282">
        <f t="shared" ref="DE164" si="2957">IFERROR(DE163/DE162*10000,0)</f>
        <v>0</v>
      </c>
      <c r="DF164" s="282">
        <f t="shared" ref="DF164" si="2958">IFERROR(DF163/DF162*10000,0)</f>
        <v>0</v>
      </c>
      <c r="DG164" s="282">
        <f t="shared" ref="DG164" si="2959">IFERROR(DG163/DG162*10000,0)</f>
        <v>0</v>
      </c>
      <c r="DH164" s="282">
        <f t="shared" ref="DH164" si="2960">IFERROR(DH163/DH162*10000,0)</f>
        <v>0</v>
      </c>
      <c r="DI164" s="282">
        <f t="shared" ref="DI164" si="2961">IFERROR(DI163/DI162*10000,0)</f>
        <v>0</v>
      </c>
      <c r="DJ164" s="282">
        <f t="shared" ref="DJ164" si="2962">IFERROR(DJ163/DJ162*10000,0)</f>
        <v>0</v>
      </c>
      <c r="DK164" s="282">
        <f t="shared" ref="DK164" si="2963">IFERROR(DK163/DK162*10000,0)</f>
        <v>0</v>
      </c>
      <c r="DL164" s="282">
        <f t="shared" ref="DL164" si="2964">IFERROR(DL163/DL162*10000,0)</f>
        <v>0</v>
      </c>
      <c r="DM164" s="282">
        <f t="shared" ref="DM164" si="2965">IFERROR(DM163/DM162*10000,0)</f>
        <v>0</v>
      </c>
      <c r="DN164" s="282">
        <f t="shared" ref="DN164" si="2966">IFERROR(DN163/DN162*10000,0)</f>
        <v>0</v>
      </c>
      <c r="DO164" s="282">
        <f t="shared" ref="DO164" si="2967">IFERROR(DO163/DO162*10000,0)</f>
        <v>0</v>
      </c>
      <c r="DP164" s="282">
        <f t="shared" ref="DP164" si="2968">IFERROR(DP163/DP162*10000,0)</f>
        <v>0</v>
      </c>
      <c r="DQ164" s="282">
        <f t="shared" ref="DQ164" si="2969">IFERROR(DQ163/DQ162*10000,0)</f>
        <v>0</v>
      </c>
      <c r="DR164" s="282">
        <f t="shared" ref="DR164" si="2970">IFERROR(DR163/DR162*10000,0)</f>
        <v>0</v>
      </c>
      <c r="DS164" s="282">
        <f t="shared" ref="DS164" si="2971">IFERROR(DS163/DS162*10000,0)</f>
        <v>0</v>
      </c>
      <c r="DT164" s="282">
        <f t="shared" ref="DT164" si="2972">IFERROR(DT163/DT162*10000,0)</f>
        <v>0</v>
      </c>
      <c r="DU164" s="282">
        <f t="shared" ref="DU164" si="2973">IFERROR(DU163/DU162*10000,0)</f>
        <v>0</v>
      </c>
      <c r="DV164" s="282">
        <f t="shared" ref="DV164" si="2974">IFERROR(DV163/DV162*10000,0)</f>
        <v>0</v>
      </c>
      <c r="DW164" s="282">
        <f t="shared" ref="DW164" si="2975">IFERROR(DW163/DW162*10000,0)</f>
        <v>0</v>
      </c>
      <c r="DX164" s="282">
        <f t="shared" ref="DX164" si="2976">IFERROR(DX163/DX162*10000,0)</f>
        <v>0</v>
      </c>
      <c r="DY164" s="282">
        <f t="shared" ref="DY164" si="2977">IFERROR(DY163/DY162*10000,0)</f>
        <v>0</v>
      </c>
      <c r="DZ164" s="282">
        <f t="shared" ref="DZ164" si="2978">IFERROR(DZ163/DZ162*10000,0)</f>
        <v>0</v>
      </c>
      <c r="EA164" s="282">
        <f t="shared" ref="EA164" si="2979">IFERROR(EA163/EA162*10000,0)</f>
        <v>0</v>
      </c>
      <c r="EB164" s="282">
        <f t="shared" ref="EB164" si="2980">IFERROR(EB163/EB162*10000,0)</f>
        <v>0</v>
      </c>
      <c r="EC164" s="282">
        <f t="shared" ref="EC164" si="2981">IFERROR(EC163/EC162*10000,0)</f>
        <v>0</v>
      </c>
      <c r="ED164" s="284">
        <f t="shared" ref="ED164" si="2982">IFERROR(ED163/ED162*10000,0)</f>
        <v>0</v>
      </c>
    </row>
    <row r="165" spans="2:134" ht="16.05" customHeight="1" x14ac:dyDescent="0.25">
      <c r="B165" s="1043" t="str">
        <f>B164</f>
        <v/>
      </c>
      <c r="C165" s="159" t="str">
        <f t="shared" si="2860"/>
        <v/>
      </c>
      <c r="D165" s="159" t="str">
        <f t="shared" si="2603"/>
        <v/>
      </c>
      <c r="E165" s="159" t="str">
        <f t="shared" si="2603"/>
        <v/>
      </c>
      <c r="F165" s="149" t="s">
        <v>349</v>
      </c>
      <c r="G165" s="171" t="s">
        <v>353</v>
      </c>
      <c r="H165" s="992">
        <f>SUMIFS('B4-1销售回款【输入】'!L$4:L$123,'B4-1销售回款【输入】'!$C$4:$C$123,$C165,'B4-1销售回款【输入】'!$D$4:$D$123,$D165,'B4-1销售回款【输入】'!$E$4:$E$123,$E165,'B4-1销售回款【输入】'!$J$4:$J$123,$F165)</f>
        <v>0</v>
      </c>
      <c r="I165" s="282">
        <f t="shared" si="2858"/>
        <v>0</v>
      </c>
      <c r="J165" s="985">
        <f>SUM(V165:ED165)</f>
        <v>0</v>
      </c>
      <c r="K165" s="460">
        <f ca="1">SUM(OFFSET(V165,,,1,MATCH('B1-基本信息'!$C$12,$V$3:$ED$3,1)))</f>
        <v>0</v>
      </c>
      <c r="L165" s="283">
        <f t="shared" ref="L165:U165" si="2983">SUMIF($V$1:$ED$1,L$3,$V165:$ED165)</f>
        <v>0</v>
      </c>
      <c r="M165" s="282">
        <f t="shared" si="2983"/>
        <v>0</v>
      </c>
      <c r="N165" s="282">
        <f t="shared" si="2983"/>
        <v>0</v>
      </c>
      <c r="O165" s="282">
        <f t="shared" si="2983"/>
        <v>0</v>
      </c>
      <c r="P165" s="282">
        <f t="shared" si="2983"/>
        <v>0</v>
      </c>
      <c r="Q165" s="282">
        <f t="shared" si="2983"/>
        <v>0</v>
      </c>
      <c r="R165" s="282">
        <f t="shared" si="2983"/>
        <v>0</v>
      </c>
      <c r="S165" s="282">
        <f t="shared" si="2983"/>
        <v>0</v>
      </c>
      <c r="T165" s="282">
        <f t="shared" si="2983"/>
        <v>0</v>
      </c>
      <c r="U165" s="284">
        <f t="shared" si="2983"/>
        <v>0</v>
      </c>
      <c r="V165" s="285">
        <f>SUMIFS('B4-1销售回款【输入】'!Y$4:Y$123,'B4-1销售回款【输入】'!$C$4:$C$123,$C165,'B4-1销售回款【输入】'!$D$4:$D$123,$D165,'B4-1销售回款【输入】'!$E$4:$E$123,$E165,'B4-1销售回款【输入】'!$J$4:$J$123,$F165)</f>
        <v>0</v>
      </c>
      <c r="W165" s="282">
        <f>SUMIFS('B4-1销售回款【输入】'!Z$4:Z$123,'B4-1销售回款【输入】'!$C$4:$C$123,$C165,'B4-1销售回款【输入】'!$D$4:$D$123,$D165,'B4-1销售回款【输入】'!$E$4:$E$123,$E165,'B4-1销售回款【输入】'!$J$4:$J$123,$F165)</f>
        <v>0</v>
      </c>
      <c r="X165" s="282">
        <f>SUMIFS('B4-1销售回款【输入】'!AA$4:AA$123,'B4-1销售回款【输入】'!$C$4:$C$123,$C165,'B4-1销售回款【输入】'!$D$4:$D$123,$D165,'B4-1销售回款【输入】'!$E$4:$E$123,$E165,'B4-1销售回款【输入】'!$J$4:$J$123,$F165)</f>
        <v>0</v>
      </c>
      <c r="Y165" s="282">
        <f>SUMIFS('B4-1销售回款【输入】'!AB$4:AB$123,'B4-1销售回款【输入】'!$C$4:$C$123,$C165,'B4-1销售回款【输入】'!$D$4:$D$123,$D165,'B4-1销售回款【输入】'!$E$4:$E$123,$E165,'B4-1销售回款【输入】'!$J$4:$J$123,$F165)</f>
        <v>0</v>
      </c>
      <c r="Z165" s="282">
        <f>SUMIFS('B4-1销售回款【输入】'!AC$4:AC$123,'B4-1销售回款【输入】'!$C$4:$C$123,$C165,'B4-1销售回款【输入】'!$D$4:$D$123,$D165,'B4-1销售回款【输入】'!$E$4:$E$123,$E165,'B4-1销售回款【输入】'!$J$4:$J$123,$F165)</f>
        <v>0</v>
      </c>
      <c r="AA165" s="282">
        <f>SUMIFS('B4-1销售回款【输入】'!AD$4:AD$123,'B4-1销售回款【输入】'!$C$4:$C$123,$C165,'B4-1销售回款【输入】'!$D$4:$D$123,$D165,'B4-1销售回款【输入】'!$E$4:$E$123,$E165,'B4-1销售回款【输入】'!$J$4:$J$123,$F165)</f>
        <v>0</v>
      </c>
      <c r="AB165" s="282">
        <f>SUMIFS('B4-1销售回款【输入】'!AE$4:AE$123,'B4-1销售回款【输入】'!$C$4:$C$123,$C165,'B4-1销售回款【输入】'!$D$4:$D$123,$D165,'B4-1销售回款【输入】'!$E$4:$E$123,$E165,'B4-1销售回款【输入】'!$J$4:$J$123,$F165)</f>
        <v>0</v>
      </c>
      <c r="AC165" s="282">
        <f>SUMIFS('B4-1销售回款【输入】'!AF$4:AF$123,'B4-1销售回款【输入】'!$C$4:$C$123,$C165,'B4-1销售回款【输入】'!$D$4:$D$123,$D165,'B4-1销售回款【输入】'!$E$4:$E$123,$E165,'B4-1销售回款【输入】'!$J$4:$J$123,$F165)</f>
        <v>0</v>
      </c>
      <c r="AD165" s="282">
        <f>SUMIFS('B4-1销售回款【输入】'!AG$4:AG$123,'B4-1销售回款【输入】'!$C$4:$C$123,$C165,'B4-1销售回款【输入】'!$D$4:$D$123,$D165,'B4-1销售回款【输入】'!$E$4:$E$123,$E165,'B4-1销售回款【输入】'!$J$4:$J$123,$F165)</f>
        <v>0</v>
      </c>
      <c r="AE165" s="282">
        <f>SUMIFS('B4-1销售回款【输入】'!AH$4:AH$123,'B4-1销售回款【输入】'!$C$4:$C$123,$C165,'B4-1销售回款【输入】'!$D$4:$D$123,$D165,'B4-1销售回款【输入】'!$E$4:$E$123,$E165,'B4-1销售回款【输入】'!$J$4:$J$123,$F165)</f>
        <v>0</v>
      </c>
      <c r="AF165" s="282">
        <f>SUMIFS('B4-1销售回款【输入】'!AI$4:AI$123,'B4-1销售回款【输入】'!$C$4:$C$123,$C165,'B4-1销售回款【输入】'!$D$4:$D$123,$D165,'B4-1销售回款【输入】'!$E$4:$E$123,$E165,'B4-1销售回款【输入】'!$J$4:$J$123,$F165)</f>
        <v>0</v>
      </c>
      <c r="AG165" s="282">
        <f>SUMIFS('B4-1销售回款【输入】'!AJ$4:AJ$123,'B4-1销售回款【输入】'!$C$4:$C$123,$C165,'B4-1销售回款【输入】'!$D$4:$D$123,$D165,'B4-1销售回款【输入】'!$E$4:$E$123,$E165,'B4-1销售回款【输入】'!$J$4:$J$123,$F165)</f>
        <v>0</v>
      </c>
      <c r="AH165" s="282">
        <f>SUMIFS('B4-1销售回款【输入】'!AK$4:AK$123,'B4-1销售回款【输入】'!$C$4:$C$123,$C165,'B4-1销售回款【输入】'!$D$4:$D$123,$D165,'B4-1销售回款【输入】'!$E$4:$E$123,$E165,'B4-1销售回款【输入】'!$J$4:$J$123,$F165)</f>
        <v>0</v>
      </c>
      <c r="AI165" s="282">
        <f>SUMIFS('B4-1销售回款【输入】'!AL$4:AL$123,'B4-1销售回款【输入】'!$C$4:$C$123,$C165,'B4-1销售回款【输入】'!$D$4:$D$123,$D165,'B4-1销售回款【输入】'!$E$4:$E$123,$E165,'B4-1销售回款【输入】'!$J$4:$J$123,$F165)</f>
        <v>0</v>
      </c>
      <c r="AJ165" s="282">
        <f>SUMIFS('B4-1销售回款【输入】'!AM$4:AM$123,'B4-1销售回款【输入】'!$C$4:$C$123,$C165,'B4-1销售回款【输入】'!$D$4:$D$123,$D165,'B4-1销售回款【输入】'!$E$4:$E$123,$E165,'B4-1销售回款【输入】'!$J$4:$J$123,$F165)</f>
        <v>0</v>
      </c>
      <c r="AK165" s="282">
        <f>SUMIFS('B4-1销售回款【输入】'!AN$4:AN$123,'B4-1销售回款【输入】'!$C$4:$C$123,$C165,'B4-1销售回款【输入】'!$D$4:$D$123,$D165,'B4-1销售回款【输入】'!$E$4:$E$123,$E165,'B4-1销售回款【输入】'!$J$4:$J$123,$F165)</f>
        <v>0</v>
      </c>
      <c r="AL165" s="282">
        <f>SUMIFS('B4-1销售回款【输入】'!AO$4:AO$123,'B4-1销售回款【输入】'!$C$4:$C$123,$C165,'B4-1销售回款【输入】'!$D$4:$D$123,$D165,'B4-1销售回款【输入】'!$E$4:$E$123,$E165,'B4-1销售回款【输入】'!$J$4:$J$123,$F165)</f>
        <v>0</v>
      </c>
      <c r="AM165" s="282">
        <f>SUMIFS('B4-1销售回款【输入】'!AP$4:AP$123,'B4-1销售回款【输入】'!$C$4:$C$123,$C165,'B4-1销售回款【输入】'!$D$4:$D$123,$D165,'B4-1销售回款【输入】'!$E$4:$E$123,$E165,'B4-1销售回款【输入】'!$J$4:$J$123,$F165)</f>
        <v>0</v>
      </c>
      <c r="AN165" s="282">
        <f>SUMIFS('B4-1销售回款【输入】'!AQ$4:AQ$123,'B4-1销售回款【输入】'!$C$4:$C$123,$C165,'B4-1销售回款【输入】'!$D$4:$D$123,$D165,'B4-1销售回款【输入】'!$E$4:$E$123,$E165,'B4-1销售回款【输入】'!$J$4:$J$123,$F165)</f>
        <v>0</v>
      </c>
      <c r="AO165" s="282">
        <f>SUMIFS('B4-1销售回款【输入】'!AR$4:AR$123,'B4-1销售回款【输入】'!$C$4:$C$123,$C165,'B4-1销售回款【输入】'!$D$4:$D$123,$D165,'B4-1销售回款【输入】'!$E$4:$E$123,$E165,'B4-1销售回款【输入】'!$J$4:$J$123,$F165)</f>
        <v>0</v>
      </c>
      <c r="AP165" s="282">
        <f>SUMIFS('B4-1销售回款【输入】'!AS$4:AS$123,'B4-1销售回款【输入】'!$C$4:$C$123,$C165,'B4-1销售回款【输入】'!$D$4:$D$123,$D165,'B4-1销售回款【输入】'!$E$4:$E$123,$E165,'B4-1销售回款【输入】'!$J$4:$J$123,$F165)</f>
        <v>0</v>
      </c>
      <c r="AQ165" s="282">
        <f>SUMIFS('B4-1销售回款【输入】'!AT$4:AT$123,'B4-1销售回款【输入】'!$C$4:$C$123,$C165,'B4-1销售回款【输入】'!$D$4:$D$123,$D165,'B4-1销售回款【输入】'!$E$4:$E$123,$E165,'B4-1销售回款【输入】'!$J$4:$J$123,$F165)</f>
        <v>0</v>
      </c>
      <c r="AR165" s="282">
        <f>SUMIFS('B4-1销售回款【输入】'!AU$4:AU$123,'B4-1销售回款【输入】'!$C$4:$C$123,$C165,'B4-1销售回款【输入】'!$D$4:$D$123,$D165,'B4-1销售回款【输入】'!$E$4:$E$123,$E165,'B4-1销售回款【输入】'!$J$4:$J$123,$F165)</f>
        <v>0</v>
      </c>
      <c r="AS165" s="282">
        <f>SUMIFS('B4-1销售回款【输入】'!AV$4:AV$123,'B4-1销售回款【输入】'!$C$4:$C$123,$C165,'B4-1销售回款【输入】'!$D$4:$D$123,$D165,'B4-1销售回款【输入】'!$E$4:$E$123,$E165,'B4-1销售回款【输入】'!$J$4:$J$123,$F165)</f>
        <v>0</v>
      </c>
      <c r="AT165" s="282">
        <f>SUMIFS('B4-1销售回款【输入】'!AW$4:AW$123,'B4-1销售回款【输入】'!$C$4:$C$123,$C165,'B4-1销售回款【输入】'!$D$4:$D$123,$D165,'B4-1销售回款【输入】'!$E$4:$E$123,$E165,'B4-1销售回款【输入】'!$J$4:$J$123,$F165)</f>
        <v>0</v>
      </c>
      <c r="AU165" s="282">
        <f>SUMIFS('B4-1销售回款【输入】'!AX$4:AX$123,'B4-1销售回款【输入】'!$C$4:$C$123,$C165,'B4-1销售回款【输入】'!$D$4:$D$123,$D165,'B4-1销售回款【输入】'!$E$4:$E$123,$E165,'B4-1销售回款【输入】'!$J$4:$J$123,$F165)</f>
        <v>0</v>
      </c>
      <c r="AV165" s="282">
        <f>SUMIFS('B4-1销售回款【输入】'!AY$4:AY$123,'B4-1销售回款【输入】'!$C$4:$C$123,$C165,'B4-1销售回款【输入】'!$D$4:$D$123,$D165,'B4-1销售回款【输入】'!$E$4:$E$123,$E165,'B4-1销售回款【输入】'!$J$4:$J$123,$F165)</f>
        <v>0</v>
      </c>
      <c r="AW165" s="282">
        <f>SUMIFS('B4-1销售回款【输入】'!AZ$4:AZ$123,'B4-1销售回款【输入】'!$C$4:$C$123,$C165,'B4-1销售回款【输入】'!$D$4:$D$123,$D165,'B4-1销售回款【输入】'!$E$4:$E$123,$E165,'B4-1销售回款【输入】'!$J$4:$J$123,$F165)</f>
        <v>0</v>
      </c>
      <c r="AX165" s="282">
        <f>SUMIFS('B4-1销售回款【输入】'!BA$4:BA$123,'B4-1销售回款【输入】'!$C$4:$C$123,$C165,'B4-1销售回款【输入】'!$D$4:$D$123,$D165,'B4-1销售回款【输入】'!$E$4:$E$123,$E165,'B4-1销售回款【输入】'!$J$4:$J$123,$F165)</f>
        <v>0</v>
      </c>
      <c r="AY165" s="282">
        <f>SUMIFS('B4-1销售回款【输入】'!BB$4:BB$123,'B4-1销售回款【输入】'!$C$4:$C$123,$C165,'B4-1销售回款【输入】'!$D$4:$D$123,$D165,'B4-1销售回款【输入】'!$E$4:$E$123,$E165,'B4-1销售回款【输入】'!$J$4:$J$123,$F165)</f>
        <v>0</v>
      </c>
      <c r="AZ165" s="282">
        <f>SUMIFS('B4-1销售回款【输入】'!BC$4:BC$123,'B4-1销售回款【输入】'!$C$4:$C$123,$C165,'B4-1销售回款【输入】'!$D$4:$D$123,$D165,'B4-1销售回款【输入】'!$E$4:$E$123,$E165,'B4-1销售回款【输入】'!$J$4:$J$123,$F165)</f>
        <v>0</v>
      </c>
      <c r="BA165" s="282">
        <f>SUMIFS('B4-1销售回款【输入】'!BD$4:BD$123,'B4-1销售回款【输入】'!$C$4:$C$123,$C165,'B4-1销售回款【输入】'!$D$4:$D$123,$D165,'B4-1销售回款【输入】'!$E$4:$E$123,$E165,'B4-1销售回款【输入】'!$J$4:$J$123,$F165)</f>
        <v>0</v>
      </c>
      <c r="BB165" s="282">
        <f>SUMIFS('B4-1销售回款【输入】'!BE$4:BE$123,'B4-1销售回款【输入】'!$C$4:$C$123,$C165,'B4-1销售回款【输入】'!$D$4:$D$123,$D165,'B4-1销售回款【输入】'!$E$4:$E$123,$E165,'B4-1销售回款【输入】'!$J$4:$J$123,$F165)</f>
        <v>0</v>
      </c>
      <c r="BC165" s="282">
        <f>SUMIFS('B4-1销售回款【输入】'!BF$4:BF$123,'B4-1销售回款【输入】'!$C$4:$C$123,$C165,'B4-1销售回款【输入】'!$D$4:$D$123,$D165,'B4-1销售回款【输入】'!$E$4:$E$123,$E165,'B4-1销售回款【输入】'!$J$4:$J$123,$F165)</f>
        <v>0</v>
      </c>
      <c r="BD165" s="282">
        <f>SUMIFS('B4-1销售回款【输入】'!BG$4:BG$123,'B4-1销售回款【输入】'!$C$4:$C$123,$C165,'B4-1销售回款【输入】'!$D$4:$D$123,$D165,'B4-1销售回款【输入】'!$E$4:$E$123,$E165,'B4-1销售回款【输入】'!$J$4:$J$123,$F165)</f>
        <v>0</v>
      </c>
      <c r="BE165" s="282">
        <f>SUMIFS('B4-1销售回款【输入】'!BH$4:BH$123,'B4-1销售回款【输入】'!$C$4:$C$123,$C165,'B4-1销售回款【输入】'!$D$4:$D$123,$D165,'B4-1销售回款【输入】'!$E$4:$E$123,$E165,'B4-1销售回款【输入】'!$J$4:$J$123,$F165)</f>
        <v>0</v>
      </c>
      <c r="BF165" s="282">
        <f>SUMIFS('B4-1销售回款【输入】'!BI$4:BI$123,'B4-1销售回款【输入】'!$C$4:$C$123,$C165,'B4-1销售回款【输入】'!$D$4:$D$123,$D165,'B4-1销售回款【输入】'!$E$4:$E$123,$E165,'B4-1销售回款【输入】'!$J$4:$J$123,$F165)</f>
        <v>0</v>
      </c>
      <c r="BG165" s="282">
        <f>SUMIFS('B4-1销售回款【输入】'!BJ$4:BJ$123,'B4-1销售回款【输入】'!$C$4:$C$123,$C165,'B4-1销售回款【输入】'!$D$4:$D$123,$D165,'B4-1销售回款【输入】'!$E$4:$E$123,$E165,'B4-1销售回款【输入】'!$J$4:$J$123,$F165)</f>
        <v>0</v>
      </c>
      <c r="BH165" s="282">
        <f>SUMIFS('B4-1销售回款【输入】'!BK$4:BK$123,'B4-1销售回款【输入】'!$C$4:$C$123,$C165,'B4-1销售回款【输入】'!$D$4:$D$123,$D165,'B4-1销售回款【输入】'!$E$4:$E$123,$E165,'B4-1销售回款【输入】'!$J$4:$J$123,$F165)</f>
        <v>0</v>
      </c>
      <c r="BI165" s="282">
        <f>SUMIFS('B4-1销售回款【输入】'!BL$4:BL$123,'B4-1销售回款【输入】'!$C$4:$C$123,$C165,'B4-1销售回款【输入】'!$D$4:$D$123,$D165,'B4-1销售回款【输入】'!$E$4:$E$123,$E165,'B4-1销售回款【输入】'!$J$4:$J$123,$F165)</f>
        <v>0</v>
      </c>
      <c r="BJ165" s="282">
        <f>SUMIFS('B4-1销售回款【输入】'!BM$4:BM$123,'B4-1销售回款【输入】'!$C$4:$C$123,$C165,'B4-1销售回款【输入】'!$D$4:$D$123,$D165,'B4-1销售回款【输入】'!$E$4:$E$123,$E165,'B4-1销售回款【输入】'!$J$4:$J$123,$F165)</f>
        <v>0</v>
      </c>
      <c r="BK165" s="282">
        <f>SUMIFS('B4-1销售回款【输入】'!BN$4:BN$123,'B4-1销售回款【输入】'!$C$4:$C$123,$C165,'B4-1销售回款【输入】'!$D$4:$D$123,$D165,'B4-1销售回款【输入】'!$E$4:$E$123,$E165,'B4-1销售回款【输入】'!$J$4:$J$123,$F165)</f>
        <v>0</v>
      </c>
      <c r="BL165" s="282">
        <f>SUMIFS('B4-1销售回款【输入】'!BO$4:BO$123,'B4-1销售回款【输入】'!$C$4:$C$123,$C165,'B4-1销售回款【输入】'!$D$4:$D$123,$D165,'B4-1销售回款【输入】'!$E$4:$E$123,$E165,'B4-1销售回款【输入】'!$J$4:$J$123,$F165)</f>
        <v>0</v>
      </c>
      <c r="BM165" s="282">
        <f>SUMIFS('B4-1销售回款【输入】'!BP$4:BP$123,'B4-1销售回款【输入】'!$C$4:$C$123,$C165,'B4-1销售回款【输入】'!$D$4:$D$123,$D165,'B4-1销售回款【输入】'!$E$4:$E$123,$E165,'B4-1销售回款【输入】'!$J$4:$J$123,$F165)</f>
        <v>0</v>
      </c>
      <c r="BN165" s="282">
        <f>SUMIFS('B4-1销售回款【输入】'!BQ$4:BQ$123,'B4-1销售回款【输入】'!$C$4:$C$123,$C165,'B4-1销售回款【输入】'!$D$4:$D$123,$D165,'B4-1销售回款【输入】'!$E$4:$E$123,$E165,'B4-1销售回款【输入】'!$J$4:$J$123,$F165)</f>
        <v>0</v>
      </c>
      <c r="BO165" s="282">
        <f>SUMIFS('B4-1销售回款【输入】'!BR$4:BR$123,'B4-1销售回款【输入】'!$C$4:$C$123,$C165,'B4-1销售回款【输入】'!$D$4:$D$123,$D165,'B4-1销售回款【输入】'!$E$4:$E$123,$E165,'B4-1销售回款【输入】'!$J$4:$J$123,$F165)</f>
        <v>0</v>
      </c>
      <c r="BP165" s="282">
        <f>SUMIFS('B4-1销售回款【输入】'!BS$4:BS$123,'B4-1销售回款【输入】'!$C$4:$C$123,$C165,'B4-1销售回款【输入】'!$D$4:$D$123,$D165,'B4-1销售回款【输入】'!$E$4:$E$123,$E165,'B4-1销售回款【输入】'!$J$4:$J$123,$F165)</f>
        <v>0</v>
      </c>
      <c r="BQ165" s="282">
        <f>SUMIFS('B4-1销售回款【输入】'!BT$4:BT$123,'B4-1销售回款【输入】'!$C$4:$C$123,$C165,'B4-1销售回款【输入】'!$D$4:$D$123,$D165,'B4-1销售回款【输入】'!$E$4:$E$123,$E165,'B4-1销售回款【输入】'!$J$4:$J$123,$F165)</f>
        <v>0</v>
      </c>
      <c r="BR165" s="282">
        <f>SUMIFS('B4-1销售回款【输入】'!BU$4:BU$123,'B4-1销售回款【输入】'!$C$4:$C$123,$C165,'B4-1销售回款【输入】'!$D$4:$D$123,$D165,'B4-1销售回款【输入】'!$E$4:$E$123,$E165,'B4-1销售回款【输入】'!$J$4:$J$123,$F165)</f>
        <v>0</v>
      </c>
      <c r="BS165" s="282">
        <f>SUMIFS('B4-1销售回款【输入】'!BV$4:BV$123,'B4-1销售回款【输入】'!$C$4:$C$123,$C165,'B4-1销售回款【输入】'!$D$4:$D$123,$D165,'B4-1销售回款【输入】'!$E$4:$E$123,$E165,'B4-1销售回款【输入】'!$J$4:$J$123,$F165)</f>
        <v>0</v>
      </c>
      <c r="BT165" s="282">
        <f>SUMIFS('B4-1销售回款【输入】'!BW$4:BW$123,'B4-1销售回款【输入】'!$C$4:$C$123,$C165,'B4-1销售回款【输入】'!$D$4:$D$123,$D165,'B4-1销售回款【输入】'!$E$4:$E$123,$E165,'B4-1销售回款【输入】'!$J$4:$J$123,$F165)</f>
        <v>0</v>
      </c>
      <c r="BU165" s="282">
        <f>SUMIFS('B4-1销售回款【输入】'!BX$4:BX$123,'B4-1销售回款【输入】'!$C$4:$C$123,$C165,'B4-1销售回款【输入】'!$D$4:$D$123,$D165,'B4-1销售回款【输入】'!$E$4:$E$123,$E165,'B4-1销售回款【输入】'!$J$4:$J$123,$F165)</f>
        <v>0</v>
      </c>
      <c r="BV165" s="282">
        <f>SUMIFS('B4-1销售回款【输入】'!BY$4:BY$123,'B4-1销售回款【输入】'!$C$4:$C$123,$C165,'B4-1销售回款【输入】'!$D$4:$D$123,$D165,'B4-1销售回款【输入】'!$E$4:$E$123,$E165,'B4-1销售回款【输入】'!$J$4:$J$123,$F165)</f>
        <v>0</v>
      </c>
      <c r="BW165" s="282">
        <f>SUMIFS('B4-1销售回款【输入】'!BZ$4:BZ$123,'B4-1销售回款【输入】'!$C$4:$C$123,$C165,'B4-1销售回款【输入】'!$D$4:$D$123,$D165,'B4-1销售回款【输入】'!$E$4:$E$123,$E165,'B4-1销售回款【输入】'!$J$4:$J$123,$F165)</f>
        <v>0</v>
      </c>
      <c r="BX165" s="282">
        <f>SUMIFS('B4-1销售回款【输入】'!CA$4:CA$123,'B4-1销售回款【输入】'!$C$4:$C$123,$C165,'B4-1销售回款【输入】'!$D$4:$D$123,$D165,'B4-1销售回款【输入】'!$E$4:$E$123,$E165,'B4-1销售回款【输入】'!$J$4:$J$123,$F165)</f>
        <v>0</v>
      </c>
      <c r="BY165" s="282">
        <f>SUMIFS('B4-1销售回款【输入】'!CB$4:CB$123,'B4-1销售回款【输入】'!$C$4:$C$123,$C165,'B4-1销售回款【输入】'!$D$4:$D$123,$D165,'B4-1销售回款【输入】'!$E$4:$E$123,$E165,'B4-1销售回款【输入】'!$J$4:$J$123,$F165)</f>
        <v>0</v>
      </c>
      <c r="BZ165" s="282">
        <f>SUMIFS('B4-1销售回款【输入】'!CC$4:CC$123,'B4-1销售回款【输入】'!$C$4:$C$123,$C165,'B4-1销售回款【输入】'!$D$4:$D$123,$D165,'B4-1销售回款【输入】'!$E$4:$E$123,$E165,'B4-1销售回款【输入】'!$J$4:$J$123,$F165)</f>
        <v>0</v>
      </c>
      <c r="CA165" s="282">
        <f>SUMIFS('B4-1销售回款【输入】'!CD$4:CD$123,'B4-1销售回款【输入】'!$C$4:$C$123,$C165,'B4-1销售回款【输入】'!$D$4:$D$123,$D165,'B4-1销售回款【输入】'!$E$4:$E$123,$E165,'B4-1销售回款【输入】'!$J$4:$J$123,$F165)</f>
        <v>0</v>
      </c>
      <c r="CB165" s="282">
        <f>SUMIFS('B4-1销售回款【输入】'!CE$4:CE$123,'B4-1销售回款【输入】'!$C$4:$C$123,$C165,'B4-1销售回款【输入】'!$D$4:$D$123,$D165,'B4-1销售回款【输入】'!$E$4:$E$123,$E165,'B4-1销售回款【输入】'!$J$4:$J$123,$F165)</f>
        <v>0</v>
      </c>
      <c r="CC165" s="282">
        <f>SUMIFS('B4-1销售回款【输入】'!CF$4:CF$123,'B4-1销售回款【输入】'!$C$4:$C$123,$C165,'B4-1销售回款【输入】'!$D$4:$D$123,$D165,'B4-1销售回款【输入】'!$E$4:$E$123,$E165,'B4-1销售回款【输入】'!$J$4:$J$123,$F165)</f>
        <v>0</v>
      </c>
      <c r="CD165" s="282">
        <f>SUMIFS('B4-1销售回款【输入】'!CG$4:CG$123,'B4-1销售回款【输入】'!$C$4:$C$123,$C165,'B4-1销售回款【输入】'!$D$4:$D$123,$D165,'B4-1销售回款【输入】'!$E$4:$E$123,$E165,'B4-1销售回款【输入】'!$J$4:$J$123,$F165)</f>
        <v>0</v>
      </c>
      <c r="CE165" s="282">
        <f>SUMIFS('B4-1销售回款【输入】'!CH$4:CH$123,'B4-1销售回款【输入】'!$C$4:$C$123,$C165,'B4-1销售回款【输入】'!$D$4:$D$123,$D165,'B4-1销售回款【输入】'!$E$4:$E$123,$E165,'B4-1销售回款【输入】'!$J$4:$J$123,$F165)</f>
        <v>0</v>
      </c>
      <c r="CF165" s="282">
        <f>SUMIFS('B4-1销售回款【输入】'!CI$4:CI$123,'B4-1销售回款【输入】'!$C$4:$C$123,$C165,'B4-1销售回款【输入】'!$D$4:$D$123,$D165,'B4-1销售回款【输入】'!$E$4:$E$123,$E165,'B4-1销售回款【输入】'!$J$4:$J$123,$F165)</f>
        <v>0</v>
      </c>
      <c r="CG165" s="282">
        <f>SUMIFS('B4-1销售回款【输入】'!CJ$4:CJ$123,'B4-1销售回款【输入】'!$C$4:$C$123,$C165,'B4-1销售回款【输入】'!$D$4:$D$123,$D165,'B4-1销售回款【输入】'!$E$4:$E$123,$E165,'B4-1销售回款【输入】'!$J$4:$J$123,$F165)</f>
        <v>0</v>
      </c>
      <c r="CH165" s="282">
        <f>SUMIFS('B4-1销售回款【输入】'!CK$4:CK$123,'B4-1销售回款【输入】'!$C$4:$C$123,$C165,'B4-1销售回款【输入】'!$D$4:$D$123,$D165,'B4-1销售回款【输入】'!$E$4:$E$123,$E165,'B4-1销售回款【输入】'!$J$4:$J$123,$F165)</f>
        <v>0</v>
      </c>
      <c r="CI165" s="282">
        <f>SUMIFS('B4-1销售回款【输入】'!CL$4:CL$123,'B4-1销售回款【输入】'!$C$4:$C$123,$C165,'B4-1销售回款【输入】'!$D$4:$D$123,$D165,'B4-1销售回款【输入】'!$E$4:$E$123,$E165,'B4-1销售回款【输入】'!$J$4:$J$123,$F165)</f>
        <v>0</v>
      </c>
      <c r="CJ165" s="282">
        <f>SUMIFS('B4-1销售回款【输入】'!CM$4:CM$123,'B4-1销售回款【输入】'!$C$4:$C$123,$C165,'B4-1销售回款【输入】'!$D$4:$D$123,$D165,'B4-1销售回款【输入】'!$E$4:$E$123,$E165,'B4-1销售回款【输入】'!$J$4:$J$123,$F165)</f>
        <v>0</v>
      </c>
      <c r="CK165" s="282">
        <f>SUMIFS('B4-1销售回款【输入】'!CN$4:CN$123,'B4-1销售回款【输入】'!$C$4:$C$123,$C165,'B4-1销售回款【输入】'!$D$4:$D$123,$D165,'B4-1销售回款【输入】'!$E$4:$E$123,$E165,'B4-1销售回款【输入】'!$J$4:$J$123,$F165)</f>
        <v>0</v>
      </c>
      <c r="CL165" s="282">
        <f>SUMIFS('B4-1销售回款【输入】'!CO$4:CO$123,'B4-1销售回款【输入】'!$C$4:$C$123,$C165,'B4-1销售回款【输入】'!$D$4:$D$123,$D165,'B4-1销售回款【输入】'!$E$4:$E$123,$E165,'B4-1销售回款【输入】'!$J$4:$J$123,$F165)</f>
        <v>0</v>
      </c>
      <c r="CM165" s="282">
        <f>SUMIFS('B4-1销售回款【输入】'!CP$4:CP$123,'B4-1销售回款【输入】'!$C$4:$C$123,$C165,'B4-1销售回款【输入】'!$D$4:$D$123,$D165,'B4-1销售回款【输入】'!$E$4:$E$123,$E165,'B4-1销售回款【输入】'!$J$4:$J$123,$F165)</f>
        <v>0</v>
      </c>
      <c r="CN165" s="282">
        <f>SUMIFS('B4-1销售回款【输入】'!CQ$4:CQ$123,'B4-1销售回款【输入】'!$C$4:$C$123,$C165,'B4-1销售回款【输入】'!$D$4:$D$123,$D165,'B4-1销售回款【输入】'!$E$4:$E$123,$E165,'B4-1销售回款【输入】'!$J$4:$J$123,$F165)</f>
        <v>0</v>
      </c>
      <c r="CO165" s="282">
        <f>SUMIFS('B4-1销售回款【输入】'!CR$4:CR$123,'B4-1销售回款【输入】'!$C$4:$C$123,$C165,'B4-1销售回款【输入】'!$D$4:$D$123,$D165,'B4-1销售回款【输入】'!$E$4:$E$123,$E165,'B4-1销售回款【输入】'!$J$4:$J$123,$F165)</f>
        <v>0</v>
      </c>
      <c r="CP165" s="282">
        <f>SUMIFS('B4-1销售回款【输入】'!CS$4:CS$123,'B4-1销售回款【输入】'!$C$4:$C$123,$C165,'B4-1销售回款【输入】'!$D$4:$D$123,$D165,'B4-1销售回款【输入】'!$E$4:$E$123,$E165,'B4-1销售回款【输入】'!$J$4:$J$123,$F165)</f>
        <v>0</v>
      </c>
      <c r="CQ165" s="282">
        <f>SUMIFS('B4-1销售回款【输入】'!CT$4:CT$123,'B4-1销售回款【输入】'!$C$4:$C$123,$C165,'B4-1销售回款【输入】'!$D$4:$D$123,$D165,'B4-1销售回款【输入】'!$E$4:$E$123,$E165,'B4-1销售回款【输入】'!$J$4:$J$123,$F165)</f>
        <v>0</v>
      </c>
      <c r="CR165" s="282">
        <f>SUMIFS('B4-1销售回款【输入】'!CU$4:CU$123,'B4-1销售回款【输入】'!$C$4:$C$123,$C165,'B4-1销售回款【输入】'!$D$4:$D$123,$D165,'B4-1销售回款【输入】'!$E$4:$E$123,$E165,'B4-1销售回款【输入】'!$J$4:$J$123,$F165)</f>
        <v>0</v>
      </c>
      <c r="CS165" s="282">
        <f>SUMIFS('B4-1销售回款【输入】'!CV$4:CV$123,'B4-1销售回款【输入】'!$C$4:$C$123,$C165,'B4-1销售回款【输入】'!$D$4:$D$123,$D165,'B4-1销售回款【输入】'!$E$4:$E$123,$E165,'B4-1销售回款【输入】'!$J$4:$J$123,$F165)</f>
        <v>0</v>
      </c>
      <c r="CT165" s="282">
        <f>SUMIFS('B4-1销售回款【输入】'!CW$4:CW$123,'B4-1销售回款【输入】'!$C$4:$C$123,$C165,'B4-1销售回款【输入】'!$D$4:$D$123,$D165,'B4-1销售回款【输入】'!$E$4:$E$123,$E165,'B4-1销售回款【输入】'!$J$4:$J$123,$F165)</f>
        <v>0</v>
      </c>
      <c r="CU165" s="282">
        <f>SUMIFS('B4-1销售回款【输入】'!CX$4:CX$123,'B4-1销售回款【输入】'!$C$4:$C$123,$C165,'B4-1销售回款【输入】'!$D$4:$D$123,$D165,'B4-1销售回款【输入】'!$E$4:$E$123,$E165,'B4-1销售回款【输入】'!$J$4:$J$123,$F165)</f>
        <v>0</v>
      </c>
      <c r="CV165" s="282">
        <f>SUMIFS('B4-1销售回款【输入】'!CY$4:CY$123,'B4-1销售回款【输入】'!$C$4:$C$123,$C165,'B4-1销售回款【输入】'!$D$4:$D$123,$D165,'B4-1销售回款【输入】'!$E$4:$E$123,$E165,'B4-1销售回款【输入】'!$J$4:$J$123,$F165)</f>
        <v>0</v>
      </c>
      <c r="CW165" s="282">
        <f>SUMIFS('B4-1销售回款【输入】'!CZ$4:CZ$123,'B4-1销售回款【输入】'!$C$4:$C$123,$C165,'B4-1销售回款【输入】'!$D$4:$D$123,$D165,'B4-1销售回款【输入】'!$E$4:$E$123,$E165,'B4-1销售回款【输入】'!$J$4:$J$123,$F165)</f>
        <v>0</v>
      </c>
      <c r="CX165" s="282">
        <f>SUMIFS('B4-1销售回款【输入】'!DA$4:DA$123,'B4-1销售回款【输入】'!$C$4:$C$123,$C165,'B4-1销售回款【输入】'!$D$4:$D$123,$D165,'B4-1销售回款【输入】'!$E$4:$E$123,$E165,'B4-1销售回款【输入】'!$J$4:$J$123,$F165)</f>
        <v>0</v>
      </c>
      <c r="CY165" s="282">
        <f>SUMIFS('B4-1销售回款【输入】'!DB$4:DB$123,'B4-1销售回款【输入】'!$C$4:$C$123,$C165,'B4-1销售回款【输入】'!$D$4:$D$123,$D165,'B4-1销售回款【输入】'!$E$4:$E$123,$E165,'B4-1销售回款【输入】'!$J$4:$J$123,$F165)</f>
        <v>0</v>
      </c>
      <c r="CZ165" s="282">
        <f>SUMIFS('B4-1销售回款【输入】'!DC$4:DC$123,'B4-1销售回款【输入】'!$C$4:$C$123,$C165,'B4-1销售回款【输入】'!$D$4:$D$123,$D165,'B4-1销售回款【输入】'!$E$4:$E$123,$E165,'B4-1销售回款【输入】'!$J$4:$J$123,$F165)</f>
        <v>0</v>
      </c>
      <c r="DA165" s="282">
        <f>SUMIFS('B4-1销售回款【输入】'!DD$4:DD$123,'B4-1销售回款【输入】'!$C$4:$C$123,$C165,'B4-1销售回款【输入】'!$D$4:$D$123,$D165,'B4-1销售回款【输入】'!$E$4:$E$123,$E165,'B4-1销售回款【输入】'!$J$4:$J$123,$F165)</f>
        <v>0</v>
      </c>
      <c r="DB165" s="282">
        <f>SUMIFS('B4-1销售回款【输入】'!DE$4:DE$123,'B4-1销售回款【输入】'!$C$4:$C$123,$C165,'B4-1销售回款【输入】'!$D$4:$D$123,$D165,'B4-1销售回款【输入】'!$E$4:$E$123,$E165,'B4-1销售回款【输入】'!$J$4:$J$123,$F165)</f>
        <v>0</v>
      </c>
      <c r="DC165" s="282">
        <f>SUMIFS('B4-1销售回款【输入】'!DF$4:DF$123,'B4-1销售回款【输入】'!$C$4:$C$123,$C165,'B4-1销售回款【输入】'!$D$4:$D$123,$D165,'B4-1销售回款【输入】'!$E$4:$E$123,$E165,'B4-1销售回款【输入】'!$J$4:$J$123,$F165)</f>
        <v>0</v>
      </c>
      <c r="DD165" s="282">
        <f>SUMIFS('B4-1销售回款【输入】'!DG$4:DG$123,'B4-1销售回款【输入】'!$C$4:$C$123,$C165,'B4-1销售回款【输入】'!$D$4:$D$123,$D165,'B4-1销售回款【输入】'!$E$4:$E$123,$E165,'B4-1销售回款【输入】'!$J$4:$J$123,$F165)</f>
        <v>0</v>
      </c>
      <c r="DE165" s="282">
        <f>SUMIFS('B4-1销售回款【输入】'!DH$4:DH$123,'B4-1销售回款【输入】'!$C$4:$C$123,$C165,'B4-1销售回款【输入】'!$D$4:$D$123,$D165,'B4-1销售回款【输入】'!$E$4:$E$123,$E165,'B4-1销售回款【输入】'!$J$4:$J$123,$F165)</f>
        <v>0</v>
      </c>
      <c r="DF165" s="282">
        <f>SUMIFS('B4-1销售回款【输入】'!DI$4:DI$123,'B4-1销售回款【输入】'!$C$4:$C$123,$C165,'B4-1销售回款【输入】'!$D$4:$D$123,$D165,'B4-1销售回款【输入】'!$E$4:$E$123,$E165,'B4-1销售回款【输入】'!$J$4:$J$123,$F165)</f>
        <v>0</v>
      </c>
      <c r="DG165" s="282">
        <f>SUMIFS('B4-1销售回款【输入】'!DJ$4:DJ$123,'B4-1销售回款【输入】'!$C$4:$C$123,$C165,'B4-1销售回款【输入】'!$D$4:$D$123,$D165,'B4-1销售回款【输入】'!$E$4:$E$123,$E165,'B4-1销售回款【输入】'!$J$4:$J$123,$F165)</f>
        <v>0</v>
      </c>
      <c r="DH165" s="282">
        <f>SUMIFS('B4-1销售回款【输入】'!DK$4:DK$123,'B4-1销售回款【输入】'!$C$4:$C$123,$C165,'B4-1销售回款【输入】'!$D$4:$D$123,$D165,'B4-1销售回款【输入】'!$E$4:$E$123,$E165,'B4-1销售回款【输入】'!$J$4:$J$123,$F165)</f>
        <v>0</v>
      </c>
      <c r="DI165" s="282">
        <f>SUMIFS('B4-1销售回款【输入】'!DL$4:DL$123,'B4-1销售回款【输入】'!$C$4:$C$123,$C165,'B4-1销售回款【输入】'!$D$4:$D$123,$D165,'B4-1销售回款【输入】'!$E$4:$E$123,$E165,'B4-1销售回款【输入】'!$J$4:$J$123,$F165)</f>
        <v>0</v>
      </c>
      <c r="DJ165" s="282">
        <f>SUMIFS('B4-1销售回款【输入】'!DM$4:DM$123,'B4-1销售回款【输入】'!$C$4:$C$123,$C165,'B4-1销售回款【输入】'!$D$4:$D$123,$D165,'B4-1销售回款【输入】'!$E$4:$E$123,$E165,'B4-1销售回款【输入】'!$J$4:$J$123,$F165)</f>
        <v>0</v>
      </c>
      <c r="DK165" s="282">
        <f>SUMIFS('B4-1销售回款【输入】'!DN$4:DN$123,'B4-1销售回款【输入】'!$C$4:$C$123,$C165,'B4-1销售回款【输入】'!$D$4:$D$123,$D165,'B4-1销售回款【输入】'!$E$4:$E$123,$E165,'B4-1销售回款【输入】'!$J$4:$J$123,$F165)</f>
        <v>0</v>
      </c>
      <c r="DL165" s="282">
        <f>SUMIFS('B4-1销售回款【输入】'!DO$4:DO$123,'B4-1销售回款【输入】'!$C$4:$C$123,$C165,'B4-1销售回款【输入】'!$D$4:$D$123,$D165,'B4-1销售回款【输入】'!$E$4:$E$123,$E165,'B4-1销售回款【输入】'!$J$4:$J$123,$F165)</f>
        <v>0</v>
      </c>
      <c r="DM165" s="282">
        <f>SUMIFS('B4-1销售回款【输入】'!DP$4:DP$123,'B4-1销售回款【输入】'!$C$4:$C$123,$C165,'B4-1销售回款【输入】'!$D$4:$D$123,$D165,'B4-1销售回款【输入】'!$E$4:$E$123,$E165,'B4-1销售回款【输入】'!$J$4:$J$123,$F165)</f>
        <v>0</v>
      </c>
      <c r="DN165" s="282">
        <f>SUMIFS('B4-1销售回款【输入】'!DQ$4:DQ$123,'B4-1销售回款【输入】'!$C$4:$C$123,$C165,'B4-1销售回款【输入】'!$D$4:$D$123,$D165,'B4-1销售回款【输入】'!$E$4:$E$123,$E165,'B4-1销售回款【输入】'!$J$4:$J$123,$F165)</f>
        <v>0</v>
      </c>
      <c r="DO165" s="282">
        <f>SUMIFS('B4-1销售回款【输入】'!DR$4:DR$123,'B4-1销售回款【输入】'!$C$4:$C$123,$C165,'B4-1销售回款【输入】'!$D$4:$D$123,$D165,'B4-1销售回款【输入】'!$E$4:$E$123,$E165,'B4-1销售回款【输入】'!$J$4:$J$123,$F165)</f>
        <v>0</v>
      </c>
      <c r="DP165" s="282">
        <f>SUMIFS('B4-1销售回款【输入】'!DS$4:DS$123,'B4-1销售回款【输入】'!$C$4:$C$123,$C165,'B4-1销售回款【输入】'!$D$4:$D$123,$D165,'B4-1销售回款【输入】'!$E$4:$E$123,$E165,'B4-1销售回款【输入】'!$J$4:$J$123,$F165)</f>
        <v>0</v>
      </c>
      <c r="DQ165" s="282">
        <f>SUMIFS('B4-1销售回款【输入】'!DT$4:DT$123,'B4-1销售回款【输入】'!$C$4:$C$123,$C165,'B4-1销售回款【输入】'!$D$4:$D$123,$D165,'B4-1销售回款【输入】'!$E$4:$E$123,$E165,'B4-1销售回款【输入】'!$J$4:$J$123,$F165)</f>
        <v>0</v>
      </c>
      <c r="DR165" s="282">
        <f>SUMIFS('B4-1销售回款【输入】'!DU$4:DU$123,'B4-1销售回款【输入】'!$C$4:$C$123,$C165,'B4-1销售回款【输入】'!$D$4:$D$123,$D165,'B4-1销售回款【输入】'!$E$4:$E$123,$E165,'B4-1销售回款【输入】'!$J$4:$J$123,$F165)</f>
        <v>0</v>
      </c>
      <c r="DS165" s="282">
        <f>SUMIFS('B4-1销售回款【输入】'!DV$4:DV$123,'B4-1销售回款【输入】'!$C$4:$C$123,$C165,'B4-1销售回款【输入】'!$D$4:$D$123,$D165,'B4-1销售回款【输入】'!$E$4:$E$123,$E165,'B4-1销售回款【输入】'!$J$4:$J$123,$F165)</f>
        <v>0</v>
      </c>
      <c r="DT165" s="282">
        <f>SUMIFS('B4-1销售回款【输入】'!DW$4:DW$123,'B4-1销售回款【输入】'!$C$4:$C$123,$C165,'B4-1销售回款【输入】'!$D$4:$D$123,$D165,'B4-1销售回款【输入】'!$E$4:$E$123,$E165,'B4-1销售回款【输入】'!$J$4:$J$123,$F165)</f>
        <v>0</v>
      </c>
      <c r="DU165" s="282">
        <f>SUMIFS('B4-1销售回款【输入】'!DX$4:DX$123,'B4-1销售回款【输入】'!$C$4:$C$123,$C165,'B4-1销售回款【输入】'!$D$4:$D$123,$D165,'B4-1销售回款【输入】'!$E$4:$E$123,$E165,'B4-1销售回款【输入】'!$J$4:$J$123,$F165)</f>
        <v>0</v>
      </c>
      <c r="DV165" s="282">
        <f>SUMIFS('B4-1销售回款【输入】'!DY$4:DY$123,'B4-1销售回款【输入】'!$C$4:$C$123,$C165,'B4-1销售回款【输入】'!$D$4:$D$123,$D165,'B4-1销售回款【输入】'!$E$4:$E$123,$E165,'B4-1销售回款【输入】'!$J$4:$J$123,$F165)</f>
        <v>0</v>
      </c>
      <c r="DW165" s="282">
        <f>SUMIFS('B4-1销售回款【输入】'!DZ$4:DZ$123,'B4-1销售回款【输入】'!$C$4:$C$123,$C165,'B4-1销售回款【输入】'!$D$4:$D$123,$D165,'B4-1销售回款【输入】'!$E$4:$E$123,$E165,'B4-1销售回款【输入】'!$J$4:$J$123,$F165)</f>
        <v>0</v>
      </c>
      <c r="DX165" s="282">
        <f>SUMIFS('B4-1销售回款【输入】'!EA$4:EA$123,'B4-1销售回款【输入】'!$C$4:$C$123,$C165,'B4-1销售回款【输入】'!$D$4:$D$123,$D165,'B4-1销售回款【输入】'!$E$4:$E$123,$E165,'B4-1销售回款【输入】'!$J$4:$J$123,$F165)</f>
        <v>0</v>
      </c>
      <c r="DY165" s="282">
        <f>SUMIFS('B4-1销售回款【输入】'!EB$4:EB$123,'B4-1销售回款【输入】'!$C$4:$C$123,$C165,'B4-1销售回款【输入】'!$D$4:$D$123,$D165,'B4-1销售回款【输入】'!$E$4:$E$123,$E165,'B4-1销售回款【输入】'!$J$4:$J$123,$F165)</f>
        <v>0</v>
      </c>
      <c r="DZ165" s="282">
        <f>SUMIFS('B4-1销售回款【输入】'!EC$4:EC$123,'B4-1销售回款【输入】'!$C$4:$C$123,$C165,'B4-1销售回款【输入】'!$D$4:$D$123,$D165,'B4-1销售回款【输入】'!$E$4:$E$123,$E165,'B4-1销售回款【输入】'!$J$4:$J$123,$F165)</f>
        <v>0</v>
      </c>
      <c r="EA165" s="282">
        <f>SUMIFS('B4-1销售回款【输入】'!ED$4:ED$123,'B4-1销售回款【输入】'!$C$4:$C$123,$C165,'B4-1销售回款【输入】'!$D$4:$D$123,$D165,'B4-1销售回款【输入】'!$E$4:$E$123,$E165,'B4-1销售回款【输入】'!$J$4:$J$123,$F165)</f>
        <v>0</v>
      </c>
      <c r="EB165" s="282">
        <f>SUMIFS('B4-1销售回款【输入】'!EE$4:EE$123,'B4-1销售回款【输入】'!$C$4:$C$123,$C165,'B4-1销售回款【输入】'!$D$4:$D$123,$D165,'B4-1销售回款【输入】'!$E$4:$E$123,$E165,'B4-1销售回款【输入】'!$J$4:$J$123,$F165)</f>
        <v>0</v>
      </c>
      <c r="EC165" s="282">
        <f>SUMIFS('B4-1销售回款【输入】'!EF$4:EF$123,'B4-1销售回款【输入】'!$C$4:$C$123,$C165,'B4-1销售回款【输入】'!$D$4:$D$123,$D165,'B4-1销售回款【输入】'!$E$4:$E$123,$E165,'B4-1销售回款【输入】'!$J$4:$J$123,$F165)</f>
        <v>0</v>
      </c>
      <c r="ED165" s="284">
        <f>SUMIFS('B4-1销售回款【输入】'!EG$4:EG$123,'B4-1销售回款【输入】'!$C$4:$C$123,$C165,'B4-1销售回款【输入】'!$D$4:$D$123,$D165,'B4-1销售回款【输入】'!$E$4:$E$123,$E165,'B4-1销售回款【输入】'!$J$4:$J$123,$F165)</f>
        <v>0</v>
      </c>
    </row>
    <row r="166" spans="2:134" ht="16.05" customHeight="1" x14ac:dyDescent="0.25">
      <c r="B166" s="1043" t="str">
        <f>B165</f>
        <v/>
      </c>
      <c r="C166" s="159" t="str">
        <f t="shared" si="2860"/>
        <v/>
      </c>
      <c r="D166" s="159" t="str">
        <f t="shared" si="2603"/>
        <v/>
      </c>
      <c r="E166" s="159" t="str">
        <f t="shared" si="2603"/>
        <v/>
      </c>
      <c r="F166" s="149" t="s">
        <v>350</v>
      </c>
      <c r="G166" s="171" t="s">
        <v>355</v>
      </c>
      <c r="H166" s="992"/>
      <c r="I166" s="282"/>
      <c r="J166" s="986" t="s">
        <v>391</v>
      </c>
      <c r="K166" s="461"/>
      <c r="L166" s="297">
        <f>IFERROR(SUM($L163:L163)/$J163,0)</f>
        <v>0</v>
      </c>
      <c r="M166" s="291">
        <f>IFERROR(SUM($L163:M163)/$J163,0)</f>
        <v>0</v>
      </c>
      <c r="N166" s="291">
        <f>IFERROR(SUM($L163:N163)/$J163,0)</f>
        <v>0</v>
      </c>
      <c r="O166" s="291">
        <f>IFERROR(SUM($L163:O163)/$J163,0)</f>
        <v>0</v>
      </c>
      <c r="P166" s="291">
        <f>IFERROR(SUM($L163:P163)/$J163,0)</f>
        <v>0</v>
      </c>
      <c r="Q166" s="291">
        <f>IFERROR(SUM($L163:Q163)/$J163,0)</f>
        <v>0</v>
      </c>
      <c r="R166" s="291">
        <f>IFERROR(SUM($L163:R163)/$J163,0)</f>
        <v>0</v>
      </c>
      <c r="S166" s="291">
        <f>IFERROR(SUM($L163:S163)/$J163,0)</f>
        <v>0</v>
      </c>
      <c r="T166" s="291">
        <f>IFERROR(SUM($L163:T163)/$J163,0)</f>
        <v>0</v>
      </c>
      <c r="U166" s="292">
        <f>IFERROR(SUM($L163:U163)/$J163,0)</f>
        <v>0</v>
      </c>
      <c r="V166" s="290">
        <f>IFERROR(SUM($V163:V163)/$J163,0)</f>
        <v>0</v>
      </c>
      <c r="W166" s="291">
        <f>IFERROR(SUM($V163:W163)/$J163,0)</f>
        <v>0</v>
      </c>
      <c r="X166" s="291">
        <f>IFERROR(SUM($V163:X163)/$J163,0)</f>
        <v>0</v>
      </c>
      <c r="Y166" s="291">
        <f>IFERROR(SUM($V163:Y163)/$J163,0)</f>
        <v>0</v>
      </c>
      <c r="Z166" s="291">
        <f>IFERROR(SUM($V163:Z163)/$J163,0)</f>
        <v>0</v>
      </c>
      <c r="AA166" s="291">
        <f>IFERROR(SUM($V163:AA163)/$J163,0)</f>
        <v>0</v>
      </c>
      <c r="AB166" s="291">
        <f>IFERROR(SUM($V163:AB163)/$J163,0)</f>
        <v>0</v>
      </c>
      <c r="AC166" s="291">
        <f>IFERROR(SUM($V163:AC163)/$J163,0)</f>
        <v>0</v>
      </c>
      <c r="AD166" s="291">
        <f>IFERROR(SUM($V163:AD163)/$J163,0)</f>
        <v>0</v>
      </c>
      <c r="AE166" s="291">
        <f>IFERROR(SUM($V163:AE163)/$J163,0)</f>
        <v>0</v>
      </c>
      <c r="AF166" s="291">
        <f>IFERROR(SUM($V163:AF163)/$J163,0)</f>
        <v>0</v>
      </c>
      <c r="AG166" s="291">
        <f>IFERROR(SUM($V163:AG163)/$J163,0)</f>
        <v>0</v>
      </c>
      <c r="AH166" s="291">
        <f>IFERROR(SUM($V163:AH163)/$J163,0)</f>
        <v>0</v>
      </c>
      <c r="AI166" s="291">
        <f>IFERROR(SUM($V163:AI163)/$J163,0)</f>
        <v>0</v>
      </c>
      <c r="AJ166" s="291">
        <f>IFERROR(SUM($V163:AJ163)/$J163,0)</f>
        <v>0</v>
      </c>
      <c r="AK166" s="291">
        <f>IFERROR(SUM($V163:AK163)/$J163,0)</f>
        <v>0</v>
      </c>
      <c r="AL166" s="291">
        <f>IFERROR(SUM($V163:AL163)/$J163,0)</f>
        <v>0</v>
      </c>
      <c r="AM166" s="291">
        <f>IFERROR(SUM($V163:AM163)/$J163,0)</f>
        <v>0</v>
      </c>
      <c r="AN166" s="291">
        <f>IFERROR(SUM($V163:AN163)/$J163,0)</f>
        <v>0</v>
      </c>
      <c r="AO166" s="291">
        <f>IFERROR(SUM($V163:AO163)/$J163,0)</f>
        <v>0</v>
      </c>
      <c r="AP166" s="291">
        <f>IFERROR(SUM($V163:AP163)/$J163,0)</f>
        <v>0</v>
      </c>
      <c r="AQ166" s="291">
        <f>IFERROR(SUM($V163:AQ163)/$J163,0)</f>
        <v>0</v>
      </c>
      <c r="AR166" s="291">
        <f>IFERROR(SUM($V163:AR163)/$J163,0)</f>
        <v>0</v>
      </c>
      <c r="AS166" s="291">
        <f>IFERROR(SUM($V163:AS163)/$J163,0)</f>
        <v>0</v>
      </c>
      <c r="AT166" s="291">
        <f>IFERROR(SUM($V163:AT163)/$J163,0)</f>
        <v>0</v>
      </c>
      <c r="AU166" s="291">
        <f>IFERROR(SUM($V163:AU163)/$J163,0)</f>
        <v>0</v>
      </c>
      <c r="AV166" s="291">
        <f>IFERROR(SUM($V163:AV163)/$J163,0)</f>
        <v>0</v>
      </c>
      <c r="AW166" s="291">
        <f>IFERROR(SUM($V163:AW163)/$J163,0)</f>
        <v>0</v>
      </c>
      <c r="AX166" s="291">
        <f>IFERROR(SUM($V163:AX163)/$J163,0)</f>
        <v>0</v>
      </c>
      <c r="AY166" s="291">
        <f>IFERROR(SUM($V163:AY163)/$J163,0)</f>
        <v>0</v>
      </c>
      <c r="AZ166" s="291">
        <f>IFERROR(SUM($V163:AZ163)/$J163,0)</f>
        <v>0</v>
      </c>
      <c r="BA166" s="291">
        <f>IFERROR(SUM($V163:BA163)/$J163,0)</f>
        <v>0</v>
      </c>
      <c r="BB166" s="291">
        <f>IFERROR(SUM($V163:BB163)/$J163,0)</f>
        <v>0</v>
      </c>
      <c r="BC166" s="291">
        <f>IFERROR(SUM($V163:BC163)/$J163,0)</f>
        <v>0</v>
      </c>
      <c r="BD166" s="291">
        <f>IFERROR(SUM($V163:BD163)/$J163,0)</f>
        <v>0</v>
      </c>
      <c r="BE166" s="291">
        <f>IFERROR(SUM($V163:BE163)/$J163,0)</f>
        <v>0</v>
      </c>
      <c r="BF166" s="291">
        <f>IFERROR(SUM($V163:BF163)/$J163,0)</f>
        <v>0</v>
      </c>
      <c r="BG166" s="291">
        <f>IFERROR(SUM($V163:BG163)/$J163,0)</f>
        <v>0</v>
      </c>
      <c r="BH166" s="291">
        <f>IFERROR(SUM($V163:BH163)/$J163,0)</f>
        <v>0</v>
      </c>
      <c r="BI166" s="291">
        <f>IFERROR(SUM($V163:BI163)/$J163,0)</f>
        <v>0</v>
      </c>
      <c r="BJ166" s="291">
        <f>IFERROR(SUM($V163:BJ163)/$J163,0)</f>
        <v>0</v>
      </c>
      <c r="BK166" s="291">
        <f>IFERROR(SUM($V163:BK163)/$J163,0)</f>
        <v>0</v>
      </c>
      <c r="BL166" s="291">
        <f>IFERROR(SUM($V163:BL163)/$J163,0)</f>
        <v>0</v>
      </c>
      <c r="BM166" s="291">
        <f>IFERROR(SUM($V163:BM163)/$J163,0)</f>
        <v>0</v>
      </c>
      <c r="BN166" s="291">
        <f>IFERROR(SUM($V163:BN163)/$J163,0)</f>
        <v>0</v>
      </c>
      <c r="BO166" s="291">
        <f>IFERROR(SUM($V163:BO163)/$J163,0)</f>
        <v>0</v>
      </c>
      <c r="BP166" s="291">
        <f>IFERROR(SUM($V163:BP163)/$J163,0)</f>
        <v>0</v>
      </c>
      <c r="BQ166" s="291">
        <f>IFERROR(SUM($V163:BQ163)/$J163,0)</f>
        <v>0</v>
      </c>
      <c r="BR166" s="291">
        <f>IFERROR(SUM($V163:BR163)/$J163,0)</f>
        <v>0</v>
      </c>
      <c r="BS166" s="291">
        <f>IFERROR(SUM($V163:BS163)/$J163,0)</f>
        <v>0</v>
      </c>
      <c r="BT166" s="291">
        <f>IFERROR(SUM($V163:BT163)/$J163,0)</f>
        <v>0</v>
      </c>
      <c r="BU166" s="291">
        <f>IFERROR(SUM($V163:BU163)/$J163,0)</f>
        <v>0</v>
      </c>
      <c r="BV166" s="291">
        <f>IFERROR(SUM($V163:BV163)/$J163,0)</f>
        <v>0</v>
      </c>
      <c r="BW166" s="291">
        <f>IFERROR(SUM($V163:BW163)/$J163,0)</f>
        <v>0</v>
      </c>
      <c r="BX166" s="291">
        <f>IFERROR(SUM($V163:BX163)/$J163,0)</f>
        <v>0</v>
      </c>
      <c r="BY166" s="291">
        <f>IFERROR(SUM($V163:BY163)/$J163,0)</f>
        <v>0</v>
      </c>
      <c r="BZ166" s="291">
        <f>IFERROR(SUM($V163:BZ163)/$J163,0)</f>
        <v>0</v>
      </c>
      <c r="CA166" s="291">
        <f>IFERROR(SUM($V163:CA163)/$J163,0)</f>
        <v>0</v>
      </c>
      <c r="CB166" s="291">
        <f>IFERROR(SUM($V163:CB163)/$J163,0)</f>
        <v>0</v>
      </c>
      <c r="CC166" s="291">
        <f>IFERROR(SUM($V163:CC163)/$J163,0)</f>
        <v>0</v>
      </c>
      <c r="CD166" s="291">
        <f>IFERROR(SUM($V163:CD163)/$J163,0)</f>
        <v>0</v>
      </c>
      <c r="CE166" s="291">
        <f>IFERROR(SUM($V163:CE163)/$J163,0)</f>
        <v>0</v>
      </c>
      <c r="CF166" s="291">
        <f>IFERROR(SUM($V163:CF163)/$J163,0)</f>
        <v>0</v>
      </c>
      <c r="CG166" s="291">
        <f>IFERROR(SUM($V163:CG163)/$J163,0)</f>
        <v>0</v>
      </c>
      <c r="CH166" s="291">
        <f>IFERROR(SUM($V163:CH163)/$J163,0)</f>
        <v>0</v>
      </c>
      <c r="CI166" s="291">
        <f>IFERROR(SUM($V163:CI163)/$J163,0)</f>
        <v>0</v>
      </c>
      <c r="CJ166" s="291">
        <f>IFERROR(SUM($V163:CJ163)/$J163,0)</f>
        <v>0</v>
      </c>
      <c r="CK166" s="291">
        <f>IFERROR(SUM($V163:CK163)/$J163,0)</f>
        <v>0</v>
      </c>
      <c r="CL166" s="291">
        <f>IFERROR(SUM($V163:CL163)/$J163,0)</f>
        <v>0</v>
      </c>
      <c r="CM166" s="291">
        <f>IFERROR(SUM($V163:CM163)/$J163,0)</f>
        <v>0</v>
      </c>
      <c r="CN166" s="291">
        <f>IFERROR(SUM($V163:CN163)/$J163,0)</f>
        <v>0</v>
      </c>
      <c r="CO166" s="291">
        <f>IFERROR(SUM($V163:CO163)/$J163,0)</f>
        <v>0</v>
      </c>
      <c r="CP166" s="291">
        <f>IFERROR(SUM($V163:CP163)/$J163,0)</f>
        <v>0</v>
      </c>
      <c r="CQ166" s="291">
        <f>IFERROR(SUM($V163:CQ163)/$J163,0)</f>
        <v>0</v>
      </c>
      <c r="CR166" s="291">
        <f>IFERROR(SUM($V163:CR163)/$J163,0)</f>
        <v>0</v>
      </c>
      <c r="CS166" s="291">
        <f>IFERROR(SUM($V163:CS163)/$J163,0)</f>
        <v>0</v>
      </c>
      <c r="CT166" s="291">
        <f>IFERROR(SUM($V163:CT163)/$J163,0)</f>
        <v>0</v>
      </c>
      <c r="CU166" s="291">
        <f>IFERROR(SUM($V163:CU163)/$J163,0)</f>
        <v>0</v>
      </c>
      <c r="CV166" s="291">
        <f>IFERROR(SUM($V163:CV163)/$J163,0)</f>
        <v>0</v>
      </c>
      <c r="CW166" s="291">
        <f>IFERROR(SUM($V163:CW163)/$J163,0)</f>
        <v>0</v>
      </c>
      <c r="CX166" s="291">
        <f>IFERROR(SUM($V163:CX163)/$J163,0)</f>
        <v>0</v>
      </c>
      <c r="CY166" s="291">
        <f>IFERROR(SUM($V163:CY163)/$J163,0)</f>
        <v>0</v>
      </c>
      <c r="CZ166" s="291">
        <f>IFERROR(SUM($V163:CZ163)/$J163,0)</f>
        <v>0</v>
      </c>
      <c r="DA166" s="291">
        <f>IFERROR(SUM($V163:DA163)/$J163,0)</f>
        <v>0</v>
      </c>
      <c r="DB166" s="291">
        <f>IFERROR(SUM($V163:DB163)/$J163,0)</f>
        <v>0</v>
      </c>
      <c r="DC166" s="291">
        <f>IFERROR(SUM($V163:DC163)/$J163,0)</f>
        <v>0</v>
      </c>
      <c r="DD166" s="291">
        <f>IFERROR(SUM($V163:DD163)/$J163,0)</f>
        <v>0</v>
      </c>
      <c r="DE166" s="291">
        <f>IFERROR(SUM($V163:DE163)/$J163,0)</f>
        <v>0</v>
      </c>
      <c r="DF166" s="291">
        <f>IFERROR(SUM($V163:DF163)/$J163,0)</f>
        <v>0</v>
      </c>
      <c r="DG166" s="291">
        <f>IFERROR(SUM($V163:DG163)/$J163,0)</f>
        <v>0</v>
      </c>
      <c r="DH166" s="291">
        <f>IFERROR(SUM($V163:DH163)/$J163,0)</f>
        <v>0</v>
      </c>
      <c r="DI166" s="291">
        <f>IFERROR(SUM($V163:DI163)/$J163,0)</f>
        <v>0</v>
      </c>
      <c r="DJ166" s="291">
        <f>IFERROR(SUM($V163:DJ163)/$J163,0)</f>
        <v>0</v>
      </c>
      <c r="DK166" s="291">
        <f>IFERROR(SUM($V163:DK163)/$J163,0)</f>
        <v>0</v>
      </c>
      <c r="DL166" s="291">
        <f>IFERROR(SUM($V163:DL163)/$J163,0)</f>
        <v>0</v>
      </c>
      <c r="DM166" s="291">
        <f>IFERROR(SUM($V163:DM163)/$J163,0)</f>
        <v>0</v>
      </c>
      <c r="DN166" s="291">
        <f>IFERROR(SUM($V163:DN163)/$J163,0)</f>
        <v>0</v>
      </c>
      <c r="DO166" s="291">
        <f>IFERROR(SUM($V163:DO163)/$J163,0)</f>
        <v>0</v>
      </c>
      <c r="DP166" s="291">
        <f>IFERROR(SUM($V163:DP163)/$J163,0)</f>
        <v>0</v>
      </c>
      <c r="DQ166" s="291">
        <f>IFERROR(SUM($V163:DQ163)/$J163,0)</f>
        <v>0</v>
      </c>
      <c r="DR166" s="291">
        <f>IFERROR(SUM($V163:DR163)/$J163,0)</f>
        <v>0</v>
      </c>
      <c r="DS166" s="291">
        <f>IFERROR(SUM($V163:DS163)/$J163,0)</f>
        <v>0</v>
      </c>
      <c r="DT166" s="291">
        <f>IFERROR(SUM($V163:DT163)/$J163,0)</f>
        <v>0</v>
      </c>
      <c r="DU166" s="291">
        <f>IFERROR(SUM($V163:DU163)/$J163,0)</f>
        <v>0</v>
      </c>
      <c r="DV166" s="291">
        <f>IFERROR(SUM($V163:DV163)/$J163,0)</f>
        <v>0</v>
      </c>
      <c r="DW166" s="291">
        <f>IFERROR(SUM($V163:DW163)/$J163,0)</f>
        <v>0</v>
      </c>
      <c r="DX166" s="291">
        <f>IFERROR(SUM($V163:DX163)/$J163,0)</f>
        <v>0</v>
      </c>
      <c r="DY166" s="291">
        <f>IFERROR(SUM($V163:DY163)/$J163,0)</f>
        <v>0</v>
      </c>
      <c r="DZ166" s="291">
        <f>IFERROR(SUM($V163:DZ163)/$J163,0)</f>
        <v>0</v>
      </c>
      <c r="EA166" s="291">
        <f>IFERROR(SUM($V163:EA163)/$J163,0)</f>
        <v>0</v>
      </c>
      <c r="EB166" s="291">
        <f>IFERROR(SUM($V163:EB163)/$J163,0)</f>
        <v>0</v>
      </c>
      <c r="EC166" s="291">
        <f>IFERROR(SUM($V163:EC163)/$J163,0)</f>
        <v>0</v>
      </c>
      <c r="ED166" s="292">
        <f>IFERROR(SUM($V163:ED163)/$J163,0)</f>
        <v>0</v>
      </c>
    </row>
    <row r="167" spans="2:134" ht="16.05" customHeight="1" thickBot="1" x14ac:dyDescent="0.3">
      <c r="B167" s="1044" t="str">
        <f>B166</f>
        <v/>
      </c>
      <c r="C167" s="289" t="str">
        <f t="shared" si="2860"/>
        <v/>
      </c>
      <c r="D167" s="289" t="str">
        <f t="shared" si="2860"/>
        <v/>
      </c>
      <c r="E167" s="289" t="str">
        <f t="shared" si="2860"/>
        <v/>
      </c>
      <c r="F167" s="240" t="s">
        <v>351</v>
      </c>
      <c r="G167" s="254" t="s">
        <v>355</v>
      </c>
      <c r="H167" s="993"/>
      <c r="I167" s="286"/>
      <c r="J167" s="989" t="s">
        <v>391</v>
      </c>
      <c r="K167" s="464"/>
      <c r="L167" s="298">
        <f>IFERROR(SUM($L165:L165)/SUM($L163:L163),0)</f>
        <v>0</v>
      </c>
      <c r="M167" s="294">
        <f>IFERROR(SUM($L165:M165)/SUM($L163:M163),0)</f>
        <v>0</v>
      </c>
      <c r="N167" s="294">
        <f>IFERROR(SUM($L165:N165)/SUM($L163:N163),0)</f>
        <v>0</v>
      </c>
      <c r="O167" s="294">
        <f>IFERROR(SUM($L165:O165)/SUM($L163:O163),0)</f>
        <v>0</v>
      </c>
      <c r="P167" s="294">
        <f>IFERROR(SUM($L165:P165)/SUM($L163:P163),0)</f>
        <v>0</v>
      </c>
      <c r="Q167" s="294">
        <f>IFERROR(SUM($L165:Q165)/SUM($L163:Q163),0)</f>
        <v>0</v>
      </c>
      <c r="R167" s="294">
        <f>IFERROR(SUM($L165:R165)/SUM($L163:R163),0)</f>
        <v>0</v>
      </c>
      <c r="S167" s="294">
        <f>IFERROR(SUM($L165:S165)/SUM($L163:S163),0)</f>
        <v>0</v>
      </c>
      <c r="T167" s="294">
        <f>IFERROR(SUM($L165:T165)/SUM($L163:T163),0)</f>
        <v>0</v>
      </c>
      <c r="U167" s="295">
        <f>IFERROR(SUM($L165:U165)/SUM($L163:U163),0)</f>
        <v>0</v>
      </c>
      <c r="V167" s="293">
        <f>IFERROR(SUM($V165:V165)/SUM($V163:V163),0)</f>
        <v>0</v>
      </c>
      <c r="W167" s="294">
        <f>IFERROR(SUM($V165:W165)/SUM($V163:W163),0)</f>
        <v>0</v>
      </c>
      <c r="X167" s="294">
        <f>IFERROR(SUM($V165:X165)/SUM($V163:X163),0)</f>
        <v>0</v>
      </c>
      <c r="Y167" s="294">
        <f>IFERROR(SUM($V165:Y165)/SUM($V163:Y163),0)</f>
        <v>0</v>
      </c>
      <c r="Z167" s="294">
        <f>IFERROR(SUM($V165:Z165)/SUM($V163:Z163),0)</f>
        <v>0</v>
      </c>
      <c r="AA167" s="294">
        <f>IFERROR(SUM($V165:AA165)/SUM($V163:AA163),0)</f>
        <v>0</v>
      </c>
      <c r="AB167" s="294">
        <f>IFERROR(SUM($V165:AB165)/SUM($V163:AB163),0)</f>
        <v>0</v>
      </c>
      <c r="AC167" s="294">
        <f>IFERROR(SUM($V165:AC165)/SUM($V163:AC163),0)</f>
        <v>0</v>
      </c>
      <c r="AD167" s="294">
        <f>IFERROR(SUM($V165:AD165)/SUM($V163:AD163),0)</f>
        <v>0</v>
      </c>
      <c r="AE167" s="294">
        <f>IFERROR(SUM($V165:AE165)/SUM($V163:AE163),0)</f>
        <v>0</v>
      </c>
      <c r="AF167" s="294">
        <f>IFERROR(SUM($V165:AF165)/SUM($V163:AF163),0)</f>
        <v>0</v>
      </c>
      <c r="AG167" s="294">
        <f>IFERROR(SUM($V165:AG165)/SUM($V163:AG163),0)</f>
        <v>0</v>
      </c>
      <c r="AH167" s="294">
        <f>IFERROR(SUM($V165:AH165)/SUM($V163:AH163),0)</f>
        <v>0</v>
      </c>
      <c r="AI167" s="294">
        <f>IFERROR(SUM($V165:AI165)/SUM($V163:AI163),0)</f>
        <v>0</v>
      </c>
      <c r="AJ167" s="294">
        <f>IFERROR(SUM($V165:AJ165)/SUM($V163:AJ163),0)</f>
        <v>0</v>
      </c>
      <c r="AK167" s="294">
        <f>IFERROR(SUM($V165:AK165)/SUM($V163:AK163),0)</f>
        <v>0</v>
      </c>
      <c r="AL167" s="294">
        <f>IFERROR(SUM($V165:AL165)/SUM($V163:AL163),0)</f>
        <v>0</v>
      </c>
      <c r="AM167" s="294">
        <f>IFERROR(SUM($V165:AM165)/SUM($V163:AM163),0)</f>
        <v>0</v>
      </c>
      <c r="AN167" s="294">
        <f>IFERROR(SUM($V165:AN165)/SUM($V163:AN163),0)</f>
        <v>0</v>
      </c>
      <c r="AO167" s="294">
        <f>IFERROR(SUM($V165:AO165)/SUM($V163:AO163),0)</f>
        <v>0</v>
      </c>
      <c r="AP167" s="294">
        <f>IFERROR(SUM($V165:AP165)/SUM($V163:AP163),0)</f>
        <v>0</v>
      </c>
      <c r="AQ167" s="294">
        <f>IFERROR(SUM($V165:AQ165)/SUM($V163:AQ163),0)</f>
        <v>0</v>
      </c>
      <c r="AR167" s="294">
        <f>IFERROR(SUM($V165:AR165)/SUM($V163:AR163),0)</f>
        <v>0</v>
      </c>
      <c r="AS167" s="294">
        <f>IFERROR(SUM($V165:AS165)/SUM($V163:AS163),0)</f>
        <v>0</v>
      </c>
      <c r="AT167" s="294">
        <f>IFERROR(SUM($V165:AT165)/SUM($V163:AT163),0)</f>
        <v>0</v>
      </c>
      <c r="AU167" s="294">
        <f>IFERROR(SUM($V165:AU165)/SUM($V163:AU163),0)</f>
        <v>0</v>
      </c>
      <c r="AV167" s="294">
        <f>IFERROR(SUM($V165:AV165)/SUM($V163:AV163),0)</f>
        <v>0</v>
      </c>
      <c r="AW167" s="294">
        <f>IFERROR(SUM($V165:AW165)/SUM($V163:AW163),0)</f>
        <v>0</v>
      </c>
      <c r="AX167" s="294">
        <f>IFERROR(SUM($V165:AX165)/SUM($V163:AX163),0)</f>
        <v>0</v>
      </c>
      <c r="AY167" s="294">
        <f>IFERROR(SUM($V165:AY165)/SUM($V163:AY163),0)</f>
        <v>0</v>
      </c>
      <c r="AZ167" s="294">
        <f>IFERROR(SUM($V165:AZ165)/SUM($V163:AZ163),0)</f>
        <v>0</v>
      </c>
      <c r="BA167" s="294">
        <f>IFERROR(SUM($V165:BA165)/SUM($V163:BA163),0)</f>
        <v>0</v>
      </c>
      <c r="BB167" s="294">
        <f>IFERROR(SUM($V165:BB165)/SUM($V163:BB163),0)</f>
        <v>0</v>
      </c>
      <c r="BC167" s="294">
        <f>IFERROR(SUM($V165:BC165)/SUM($V163:BC163),0)</f>
        <v>0</v>
      </c>
      <c r="BD167" s="294">
        <f>IFERROR(SUM($V165:BD165)/SUM($V163:BD163),0)</f>
        <v>0</v>
      </c>
      <c r="BE167" s="294">
        <f>IFERROR(SUM($V165:BE165)/SUM($V163:BE163),0)</f>
        <v>0</v>
      </c>
      <c r="BF167" s="294">
        <f>IFERROR(SUM($V165:BF165)/SUM($V163:BF163),0)</f>
        <v>0</v>
      </c>
      <c r="BG167" s="294">
        <f>IFERROR(SUM($V165:BG165)/SUM($V163:BG163),0)</f>
        <v>0</v>
      </c>
      <c r="BH167" s="294">
        <f>IFERROR(SUM($V165:BH165)/SUM($V163:BH163),0)</f>
        <v>0</v>
      </c>
      <c r="BI167" s="294">
        <f>IFERROR(SUM($V165:BI165)/SUM($V163:BI163),0)</f>
        <v>0</v>
      </c>
      <c r="BJ167" s="294">
        <f>IFERROR(SUM($V165:BJ165)/SUM($V163:BJ163),0)</f>
        <v>0</v>
      </c>
      <c r="BK167" s="294">
        <f>IFERROR(SUM($V165:BK165)/SUM($V163:BK163),0)</f>
        <v>0</v>
      </c>
      <c r="BL167" s="294">
        <f>IFERROR(SUM($V165:BL165)/SUM($V163:BL163),0)</f>
        <v>0</v>
      </c>
      <c r="BM167" s="294">
        <f>IFERROR(SUM($V165:BM165)/SUM($V163:BM163),0)</f>
        <v>0</v>
      </c>
      <c r="BN167" s="294">
        <f>IFERROR(SUM($V165:BN165)/SUM($V163:BN163),0)</f>
        <v>0</v>
      </c>
      <c r="BO167" s="294">
        <f>IFERROR(SUM($V165:BO165)/SUM($V163:BO163),0)</f>
        <v>0</v>
      </c>
      <c r="BP167" s="294">
        <f>IFERROR(SUM($V165:BP165)/SUM($V163:BP163),0)</f>
        <v>0</v>
      </c>
      <c r="BQ167" s="294">
        <f>IFERROR(SUM($V165:BQ165)/SUM($V163:BQ163),0)</f>
        <v>0</v>
      </c>
      <c r="BR167" s="294">
        <f>IFERROR(SUM($V165:BR165)/SUM($V163:BR163),0)</f>
        <v>0</v>
      </c>
      <c r="BS167" s="294">
        <f>IFERROR(SUM($V165:BS165)/SUM($V163:BS163),0)</f>
        <v>0</v>
      </c>
      <c r="BT167" s="294">
        <f>IFERROR(SUM($V165:BT165)/SUM($V163:BT163),0)</f>
        <v>0</v>
      </c>
      <c r="BU167" s="294">
        <f>IFERROR(SUM($V165:BU165)/SUM($V163:BU163),0)</f>
        <v>0</v>
      </c>
      <c r="BV167" s="294">
        <f>IFERROR(SUM($V165:BV165)/SUM($V163:BV163),0)</f>
        <v>0</v>
      </c>
      <c r="BW167" s="294">
        <f>IFERROR(SUM($V165:BW165)/SUM($V163:BW163),0)</f>
        <v>0</v>
      </c>
      <c r="BX167" s="294">
        <f>IFERROR(SUM($V165:BX165)/SUM($V163:BX163),0)</f>
        <v>0</v>
      </c>
      <c r="BY167" s="294">
        <f>IFERROR(SUM($V165:BY165)/SUM($V163:BY163),0)</f>
        <v>0</v>
      </c>
      <c r="BZ167" s="294">
        <f>IFERROR(SUM($V165:BZ165)/SUM($V163:BZ163),0)</f>
        <v>0</v>
      </c>
      <c r="CA167" s="294">
        <f>IFERROR(SUM($V165:CA165)/SUM($V163:CA163),0)</f>
        <v>0</v>
      </c>
      <c r="CB167" s="294">
        <f>IFERROR(SUM($V165:CB165)/SUM($V163:CB163),0)</f>
        <v>0</v>
      </c>
      <c r="CC167" s="294">
        <f>IFERROR(SUM($V165:CC165)/SUM($V163:CC163),0)</f>
        <v>0</v>
      </c>
      <c r="CD167" s="294">
        <f>IFERROR(SUM($V165:CD165)/SUM($V163:CD163),0)</f>
        <v>0</v>
      </c>
      <c r="CE167" s="294">
        <f>IFERROR(SUM($V165:CE165)/SUM($V163:CE163),0)</f>
        <v>0</v>
      </c>
      <c r="CF167" s="294">
        <f>IFERROR(SUM($V165:CF165)/SUM($V163:CF163),0)</f>
        <v>0</v>
      </c>
      <c r="CG167" s="294">
        <f>IFERROR(SUM($V165:CG165)/SUM($V163:CG163),0)</f>
        <v>0</v>
      </c>
      <c r="CH167" s="294">
        <f>IFERROR(SUM($V165:CH165)/SUM($V163:CH163),0)</f>
        <v>0</v>
      </c>
      <c r="CI167" s="294">
        <f>IFERROR(SUM($V165:CI165)/SUM($V163:CI163),0)</f>
        <v>0</v>
      </c>
      <c r="CJ167" s="294">
        <f>IFERROR(SUM($V165:CJ165)/SUM($V163:CJ163),0)</f>
        <v>0</v>
      </c>
      <c r="CK167" s="294">
        <f>IFERROR(SUM($V165:CK165)/SUM($V163:CK163),0)</f>
        <v>0</v>
      </c>
      <c r="CL167" s="294">
        <f>IFERROR(SUM($V165:CL165)/SUM($V163:CL163),0)</f>
        <v>0</v>
      </c>
      <c r="CM167" s="294">
        <f>IFERROR(SUM($V165:CM165)/SUM($V163:CM163),0)</f>
        <v>0</v>
      </c>
      <c r="CN167" s="294">
        <f>IFERROR(SUM($V165:CN165)/SUM($V163:CN163),0)</f>
        <v>0</v>
      </c>
      <c r="CO167" s="294">
        <f>IFERROR(SUM($V165:CO165)/SUM($V163:CO163),0)</f>
        <v>0</v>
      </c>
      <c r="CP167" s="294">
        <f>IFERROR(SUM($V165:CP165)/SUM($V163:CP163),0)</f>
        <v>0</v>
      </c>
      <c r="CQ167" s="294">
        <f>IFERROR(SUM($V165:CQ165)/SUM($V163:CQ163),0)</f>
        <v>0</v>
      </c>
      <c r="CR167" s="294">
        <f>IFERROR(SUM($V165:CR165)/SUM($V163:CR163),0)</f>
        <v>0</v>
      </c>
      <c r="CS167" s="294">
        <f>IFERROR(SUM($V165:CS165)/SUM($V163:CS163),0)</f>
        <v>0</v>
      </c>
      <c r="CT167" s="294">
        <f>IFERROR(SUM($V165:CT165)/SUM($V163:CT163),0)</f>
        <v>0</v>
      </c>
      <c r="CU167" s="294">
        <f>IFERROR(SUM($V165:CU165)/SUM($V163:CU163),0)</f>
        <v>0</v>
      </c>
      <c r="CV167" s="294">
        <f>IFERROR(SUM($V165:CV165)/SUM($V163:CV163),0)</f>
        <v>0</v>
      </c>
      <c r="CW167" s="294">
        <f>IFERROR(SUM($V165:CW165)/SUM($V163:CW163),0)</f>
        <v>0</v>
      </c>
      <c r="CX167" s="294">
        <f>IFERROR(SUM($V165:CX165)/SUM($V163:CX163),0)</f>
        <v>0</v>
      </c>
      <c r="CY167" s="294">
        <f>IFERROR(SUM($V165:CY165)/SUM($V163:CY163),0)</f>
        <v>0</v>
      </c>
      <c r="CZ167" s="294">
        <f>IFERROR(SUM($V165:CZ165)/SUM($V163:CZ163),0)</f>
        <v>0</v>
      </c>
      <c r="DA167" s="294">
        <f>IFERROR(SUM($V165:DA165)/SUM($V163:DA163),0)</f>
        <v>0</v>
      </c>
      <c r="DB167" s="294">
        <f>IFERROR(SUM($V165:DB165)/SUM($V163:DB163),0)</f>
        <v>0</v>
      </c>
      <c r="DC167" s="294">
        <f>IFERROR(SUM($V165:DC165)/SUM($V163:DC163),0)</f>
        <v>0</v>
      </c>
      <c r="DD167" s="294">
        <f>IFERROR(SUM($V165:DD165)/SUM($V163:DD163),0)</f>
        <v>0</v>
      </c>
      <c r="DE167" s="294">
        <f>IFERROR(SUM($V165:DE165)/SUM($V163:DE163),0)</f>
        <v>0</v>
      </c>
      <c r="DF167" s="294">
        <f>IFERROR(SUM($V165:DF165)/SUM($V163:DF163),0)</f>
        <v>0</v>
      </c>
      <c r="DG167" s="294">
        <f>IFERROR(SUM($V165:DG165)/SUM($V163:DG163),0)</f>
        <v>0</v>
      </c>
      <c r="DH167" s="294">
        <f>IFERROR(SUM($V165:DH165)/SUM($V163:DH163),0)</f>
        <v>0</v>
      </c>
      <c r="DI167" s="294">
        <f>IFERROR(SUM($V165:DI165)/SUM($V163:DI163),0)</f>
        <v>0</v>
      </c>
      <c r="DJ167" s="294">
        <f>IFERROR(SUM($V165:DJ165)/SUM($V163:DJ163),0)</f>
        <v>0</v>
      </c>
      <c r="DK167" s="294">
        <f>IFERROR(SUM($V165:DK165)/SUM($V163:DK163),0)</f>
        <v>0</v>
      </c>
      <c r="DL167" s="294">
        <f>IFERROR(SUM($V165:DL165)/SUM($V163:DL163),0)</f>
        <v>0</v>
      </c>
      <c r="DM167" s="294">
        <f>IFERROR(SUM($V165:DM165)/SUM($V163:DM163),0)</f>
        <v>0</v>
      </c>
      <c r="DN167" s="294">
        <f>IFERROR(SUM($V165:DN165)/SUM($V163:DN163),0)</f>
        <v>0</v>
      </c>
      <c r="DO167" s="294">
        <f>IFERROR(SUM($V165:DO165)/SUM($V163:DO163),0)</f>
        <v>0</v>
      </c>
      <c r="DP167" s="294">
        <f>IFERROR(SUM($V165:DP165)/SUM($V163:DP163),0)</f>
        <v>0</v>
      </c>
      <c r="DQ167" s="294">
        <f>IFERROR(SUM($V165:DQ165)/SUM($V163:DQ163),0)</f>
        <v>0</v>
      </c>
      <c r="DR167" s="294">
        <f>IFERROR(SUM($V165:DR165)/SUM($V163:DR163),0)</f>
        <v>0</v>
      </c>
      <c r="DS167" s="294">
        <f>IFERROR(SUM($V165:DS165)/SUM($V163:DS163),0)</f>
        <v>0</v>
      </c>
      <c r="DT167" s="294">
        <f>IFERROR(SUM($V165:DT165)/SUM($V163:DT163),0)</f>
        <v>0</v>
      </c>
      <c r="DU167" s="294">
        <f>IFERROR(SUM($V165:DU165)/SUM($V163:DU163),0)</f>
        <v>0</v>
      </c>
      <c r="DV167" s="294">
        <f>IFERROR(SUM($V165:DV165)/SUM($V163:DV163),0)</f>
        <v>0</v>
      </c>
      <c r="DW167" s="294">
        <f>IFERROR(SUM($V165:DW165)/SUM($V163:DW163),0)</f>
        <v>0</v>
      </c>
      <c r="DX167" s="294">
        <f>IFERROR(SUM($V165:DX165)/SUM($V163:DX163),0)</f>
        <v>0</v>
      </c>
      <c r="DY167" s="294">
        <f>IFERROR(SUM($V165:DY165)/SUM($V163:DY163),0)</f>
        <v>0</v>
      </c>
      <c r="DZ167" s="294">
        <f>IFERROR(SUM($V165:DZ165)/SUM($V163:DZ163),0)</f>
        <v>0</v>
      </c>
      <c r="EA167" s="294">
        <f>IFERROR(SUM($V165:EA165)/SUM($V163:EA163),0)</f>
        <v>0</v>
      </c>
      <c r="EB167" s="294">
        <f>IFERROR(SUM($V165:EB165)/SUM($V163:EB163),0)</f>
        <v>0</v>
      </c>
      <c r="EC167" s="294">
        <f>IFERROR(SUM($V165:EC165)/SUM($V163:EC163),0)</f>
        <v>0</v>
      </c>
      <c r="ED167" s="295">
        <f>IFERROR(SUM($V165:ED165)/SUM($V163:ED163),0)</f>
        <v>0</v>
      </c>
    </row>
    <row r="168" spans="2:134" ht="16.05" customHeight="1" x14ac:dyDescent="0.25">
      <c r="B168" s="1072" t="str">
        <f>C168</f>
        <v>4期</v>
      </c>
      <c r="C168" s="248" t="s">
        <v>394</v>
      </c>
      <c r="D168" s="248"/>
      <c r="E168" s="248"/>
      <c r="F168" s="243" t="s">
        <v>366</v>
      </c>
      <c r="G168" s="248" t="s">
        <v>352</v>
      </c>
      <c r="H168" s="270">
        <f>SUMIF($F173:$F220,$F168,H173:H220)</f>
        <v>0</v>
      </c>
      <c r="I168" s="270">
        <f t="shared" ref="I168:I170" si="2984">J168-H168</f>
        <v>0</v>
      </c>
      <c r="J168" s="450">
        <f>SUM(V168:ED168)</f>
        <v>0</v>
      </c>
      <c r="K168" s="455">
        <f ca="1">SUMIF($F173:$F220,$F168,K173:K220)</f>
        <v>0</v>
      </c>
      <c r="L168" s="271">
        <f>SUMIF($V$1:$ED$1,L$3,$V168:$ED168)</f>
        <v>0</v>
      </c>
      <c r="M168" s="270">
        <f t="shared" ref="M168:U170" si="2985">SUMIF($V$1:$ED$1,M$3,$V168:$ED168)</f>
        <v>0</v>
      </c>
      <c r="N168" s="270">
        <f t="shared" si="2985"/>
        <v>0</v>
      </c>
      <c r="O168" s="270">
        <f t="shared" si="2985"/>
        <v>0</v>
      </c>
      <c r="P168" s="270">
        <f t="shared" si="2985"/>
        <v>0</v>
      </c>
      <c r="Q168" s="270">
        <f t="shared" si="2985"/>
        <v>0</v>
      </c>
      <c r="R168" s="270">
        <f t="shared" si="2985"/>
        <v>0</v>
      </c>
      <c r="S168" s="270">
        <f t="shared" si="2985"/>
        <v>0</v>
      </c>
      <c r="T168" s="270">
        <f t="shared" si="2985"/>
        <v>0</v>
      </c>
      <c r="U168" s="272">
        <f t="shared" si="2985"/>
        <v>0</v>
      </c>
      <c r="V168" s="273">
        <f>SUMIF($F173:$F220,$F168,V173:V220)</f>
        <v>0</v>
      </c>
      <c r="W168" s="270">
        <f t="shared" ref="W168:CH168" si="2986">SUMIF($F173:$F220,$F168,W173:W220)</f>
        <v>0</v>
      </c>
      <c r="X168" s="270">
        <f t="shared" si="2986"/>
        <v>0</v>
      </c>
      <c r="Y168" s="270">
        <f t="shared" si="2986"/>
        <v>0</v>
      </c>
      <c r="Z168" s="270">
        <f t="shared" si="2986"/>
        <v>0</v>
      </c>
      <c r="AA168" s="270">
        <f t="shared" si="2986"/>
        <v>0</v>
      </c>
      <c r="AB168" s="270">
        <f t="shared" si="2986"/>
        <v>0</v>
      </c>
      <c r="AC168" s="270">
        <f t="shared" si="2986"/>
        <v>0</v>
      </c>
      <c r="AD168" s="270">
        <f t="shared" si="2986"/>
        <v>0</v>
      </c>
      <c r="AE168" s="270">
        <f t="shared" si="2986"/>
        <v>0</v>
      </c>
      <c r="AF168" s="270">
        <f t="shared" si="2986"/>
        <v>0</v>
      </c>
      <c r="AG168" s="270">
        <f t="shared" si="2986"/>
        <v>0</v>
      </c>
      <c r="AH168" s="270">
        <f t="shared" si="2986"/>
        <v>0</v>
      </c>
      <c r="AI168" s="270">
        <f t="shared" si="2986"/>
        <v>0</v>
      </c>
      <c r="AJ168" s="270">
        <f t="shared" si="2986"/>
        <v>0</v>
      </c>
      <c r="AK168" s="270">
        <f t="shared" si="2986"/>
        <v>0</v>
      </c>
      <c r="AL168" s="270">
        <f t="shared" si="2986"/>
        <v>0</v>
      </c>
      <c r="AM168" s="270">
        <f t="shared" si="2986"/>
        <v>0</v>
      </c>
      <c r="AN168" s="270">
        <f t="shared" si="2986"/>
        <v>0</v>
      </c>
      <c r="AO168" s="270">
        <f t="shared" si="2986"/>
        <v>0</v>
      </c>
      <c r="AP168" s="270">
        <f t="shared" si="2986"/>
        <v>0</v>
      </c>
      <c r="AQ168" s="270">
        <f t="shared" si="2986"/>
        <v>0</v>
      </c>
      <c r="AR168" s="270">
        <f t="shared" si="2986"/>
        <v>0</v>
      </c>
      <c r="AS168" s="270">
        <f t="shared" si="2986"/>
        <v>0</v>
      </c>
      <c r="AT168" s="270">
        <f t="shared" si="2986"/>
        <v>0</v>
      </c>
      <c r="AU168" s="270">
        <f t="shared" si="2986"/>
        <v>0</v>
      </c>
      <c r="AV168" s="270">
        <f t="shared" si="2986"/>
        <v>0</v>
      </c>
      <c r="AW168" s="270">
        <f t="shared" si="2986"/>
        <v>0</v>
      </c>
      <c r="AX168" s="270">
        <f t="shared" si="2986"/>
        <v>0</v>
      </c>
      <c r="AY168" s="270">
        <f t="shared" si="2986"/>
        <v>0</v>
      </c>
      <c r="AZ168" s="270">
        <f t="shared" si="2986"/>
        <v>0</v>
      </c>
      <c r="BA168" s="270">
        <f t="shared" si="2986"/>
        <v>0</v>
      </c>
      <c r="BB168" s="270">
        <f t="shared" si="2986"/>
        <v>0</v>
      </c>
      <c r="BC168" s="270">
        <f t="shared" si="2986"/>
        <v>0</v>
      </c>
      <c r="BD168" s="270">
        <f t="shared" si="2986"/>
        <v>0</v>
      </c>
      <c r="BE168" s="270">
        <f t="shared" si="2986"/>
        <v>0</v>
      </c>
      <c r="BF168" s="270">
        <f t="shared" si="2986"/>
        <v>0</v>
      </c>
      <c r="BG168" s="270">
        <f t="shared" si="2986"/>
        <v>0</v>
      </c>
      <c r="BH168" s="270">
        <f t="shared" si="2986"/>
        <v>0</v>
      </c>
      <c r="BI168" s="270">
        <f t="shared" si="2986"/>
        <v>0</v>
      </c>
      <c r="BJ168" s="270">
        <f t="shared" si="2986"/>
        <v>0</v>
      </c>
      <c r="BK168" s="270">
        <f t="shared" si="2986"/>
        <v>0</v>
      </c>
      <c r="BL168" s="270">
        <f t="shared" si="2986"/>
        <v>0</v>
      </c>
      <c r="BM168" s="270">
        <f t="shared" si="2986"/>
        <v>0</v>
      </c>
      <c r="BN168" s="270">
        <f t="shared" si="2986"/>
        <v>0</v>
      </c>
      <c r="BO168" s="270">
        <f t="shared" si="2986"/>
        <v>0</v>
      </c>
      <c r="BP168" s="270">
        <f t="shared" si="2986"/>
        <v>0</v>
      </c>
      <c r="BQ168" s="270">
        <f t="shared" si="2986"/>
        <v>0</v>
      </c>
      <c r="BR168" s="270">
        <f t="shared" si="2986"/>
        <v>0</v>
      </c>
      <c r="BS168" s="270">
        <f t="shared" si="2986"/>
        <v>0</v>
      </c>
      <c r="BT168" s="270">
        <f t="shared" si="2986"/>
        <v>0</v>
      </c>
      <c r="BU168" s="270">
        <f t="shared" si="2986"/>
        <v>0</v>
      </c>
      <c r="BV168" s="270">
        <f t="shared" si="2986"/>
        <v>0</v>
      </c>
      <c r="BW168" s="270">
        <f t="shared" si="2986"/>
        <v>0</v>
      </c>
      <c r="BX168" s="270">
        <f t="shared" si="2986"/>
        <v>0</v>
      </c>
      <c r="BY168" s="270">
        <f t="shared" si="2986"/>
        <v>0</v>
      </c>
      <c r="BZ168" s="270">
        <f t="shared" si="2986"/>
        <v>0</v>
      </c>
      <c r="CA168" s="270">
        <f t="shared" si="2986"/>
        <v>0</v>
      </c>
      <c r="CB168" s="270">
        <f t="shared" si="2986"/>
        <v>0</v>
      </c>
      <c r="CC168" s="270">
        <f t="shared" si="2986"/>
        <v>0</v>
      </c>
      <c r="CD168" s="270">
        <f t="shared" si="2986"/>
        <v>0</v>
      </c>
      <c r="CE168" s="270">
        <f t="shared" si="2986"/>
        <v>0</v>
      </c>
      <c r="CF168" s="270">
        <f t="shared" si="2986"/>
        <v>0</v>
      </c>
      <c r="CG168" s="270">
        <f t="shared" si="2986"/>
        <v>0</v>
      </c>
      <c r="CH168" s="270">
        <f t="shared" si="2986"/>
        <v>0</v>
      </c>
      <c r="CI168" s="270">
        <f t="shared" ref="CI168:ED168" si="2987">SUMIF($F173:$F220,$F168,CI173:CI220)</f>
        <v>0</v>
      </c>
      <c r="CJ168" s="270">
        <f t="shared" si="2987"/>
        <v>0</v>
      </c>
      <c r="CK168" s="270">
        <f t="shared" si="2987"/>
        <v>0</v>
      </c>
      <c r="CL168" s="270">
        <f t="shared" si="2987"/>
        <v>0</v>
      </c>
      <c r="CM168" s="270">
        <f t="shared" si="2987"/>
        <v>0</v>
      </c>
      <c r="CN168" s="270">
        <f t="shared" si="2987"/>
        <v>0</v>
      </c>
      <c r="CO168" s="270">
        <f t="shared" si="2987"/>
        <v>0</v>
      </c>
      <c r="CP168" s="270">
        <f t="shared" si="2987"/>
        <v>0</v>
      </c>
      <c r="CQ168" s="270">
        <f t="shared" si="2987"/>
        <v>0</v>
      </c>
      <c r="CR168" s="270">
        <f t="shared" si="2987"/>
        <v>0</v>
      </c>
      <c r="CS168" s="270">
        <f t="shared" si="2987"/>
        <v>0</v>
      </c>
      <c r="CT168" s="270">
        <f t="shared" si="2987"/>
        <v>0</v>
      </c>
      <c r="CU168" s="270">
        <f t="shared" si="2987"/>
        <v>0</v>
      </c>
      <c r="CV168" s="270">
        <f t="shared" si="2987"/>
        <v>0</v>
      </c>
      <c r="CW168" s="270">
        <f t="shared" si="2987"/>
        <v>0</v>
      </c>
      <c r="CX168" s="270">
        <f t="shared" si="2987"/>
        <v>0</v>
      </c>
      <c r="CY168" s="270">
        <f t="shared" si="2987"/>
        <v>0</v>
      </c>
      <c r="CZ168" s="270">
        <f t="shared" si="2987"/>
        <v>0</v>
      </c>
      <c r="DA168" s="270">
        <f t="shared" si="2987"/>
        <v>0</v>
      </c>
      <c r="DB168" s="270">
        <f t="shared" si="2987"/>
        <v>0</v>
      </c>
      <c r="DC168" s="270">
        <f t="shared" si="2987"/>
        <v>0</v>
      </c>
      <c r="DD168" s="270">
        <f t="shared" si="2987"/>
        <v>0</v>
      </c>
      <c r="DE168" s="270">
        <f t="shared" si="2987"/>
        <v>0</v>
      </c>
      <c r="DF168" s="270">
        <f t="shared" si="2987"/>
        <v>0</v>
      </c>
      <c r="DG168" s="270">
        <f t="shared" si="2987"/>
        <v>0</v>
      </c>
      <c r="DH168" s="270">
        <f t="shared" si="2987"/>
        <v>0</v>
      </c>
      <c r="DI168" s="270">
        <f t="shared" si="2987"/>
        <v>0</v>
      </c>
      <c r="DJ168" s="270">
        <f t="shared" si="2987"/>
        <v>0</v>
      </c>
      <c r="DK168" s="270">
        <f t="shared" si="2987"/>
        <v>0</v>
      </c>
      <c r="DL168" s="270">
        <f t="shared" si="2987"/>
        <v>0</v>
      </c>
      <c r="DM168" s="270">
        <f t="shared" si="2987"/>
        <v>0</v>
      </c>
      <c r="DN168" s="270">
        <f t="shared" si="2987"/>
        <v>0</v>
      </c>
      <c r="DO168" s="270">
        <f t="shared" si="2987"/>
        <v>0</v>
      </c>
      <c r="DP168" s="270">
        <f t="shared" si="2987"/>
        <v>0</v>
      </c>
      <c r="DQ168" s="270">
        <f t="shared" si="2987"/>
        <v>0</v>
      </c>
      <c r="DR168" s="270">
        <f t="shared" si="2987"/>
        <v>0</v>
      </c>
      <c r="DS168" s="270">
        <f t="shared" si="2987"/>
        <v>0</v>
      </c>
      <c r="DT168" s="270">
        <f t="shared" si="2987"/>
        <v>0</v>
      </c>
      <c r="DU168" s="270">
        <f t="shared" si="2987"/>
        <v>0</v>
      </c>
      <c r="DV168" s="270">
        <f t="shared" si="2987"/>
        <v>0</v>
      </c>
      <c r="DW168" s="270">
        <f t="shared" si="2987"/>
        <v>0</v>
      </c>
      <c r="DX168" s="270">
        <f t="shared" si="2987"/>
        <v>0</v>
      </c>
      <c r="DY168" s="270">
        <f t="shared" si="2987"/>
        <v>0</v>
      </c>
      <c r="DZ168" s="270">
        <f t="shared" si="2987"/>
        <v>0</v>
      </c>
      <c r="EA168" s="270">
        <f t="shared" si="2987"/>
        <v>0</v>
      </c>
      <c r="EB168" s="270">
        <f t="shared" si="2987"/>
        <v>0</v>
      </c>
      <c r="EC168" s="270">
        <f t="shared" si="2987"/>
        <v>0</v>
      </c>
      <c r="ED168" s="272">
        <f t="shared" si="2987"/>
        <v>0</v>
      </c>
    </row>
    <row r="169" spans="2:134" ht="16.05" customHeight="1" x14ac:dyDescent="0.25">
      <c r="B169" s="1073" t="str">
        <f t="shared" ref="B169:B172" si="2988">C169</f>
        <v>4期</v>
      </c>
      <c r="C169" s="249" t="s">
        <v>175</v>
      </c>
      <c r="D169" s="249"/>
      <c r="E169" s="249"/>
      <c r="F169" s="244" t="s">
        <v>347</v>
      </c>
      <c r="G169" s="249" t="s">
        <v>353</v>
      </c>
      <c r="H169" s="274">
        <f>SUMIF($F173:$F220,$F169,H173:H220)</f>
        <v>0</v>
      </c>
      <c r="I169" s="274">
        <f t="shared" si="2984"/>
        <v>0</v>
      </c>
      <c r="J169" s="274">
        <f>SUM(V169:ED169)</f>
        <v>0</v>
      </c>
      <c r="K169" s="456">
        <f ca="1">SUMIF($F173:$F220,$F169,K173:K220)</f>
        <v>0</v>
      </c>
      <c r="L169" s="275">
        <f t="shared" ref="L169:L170" si="2989">SUMIF($V$1:$ED$1,L$3,$V169:$ED169)</f>
        <v>0</v>
      </c>
      <c r="M169" s="274">
        <f t="shared" si="2985"/>
        <v>0</v>
      </c>
      <c r="N169" s="274">
        <f t="shared" si="2985"/>
        <v>0</v>
      </c>
      <c r="O169" s="274">
        <f t="shared" si="2985"/>
        <v>0</v>
      </c>
      <c r="P169" s="274">
        <f t="shared" si="2985"/>
        <v>0</v>
      </c>
      <c r="Q169" s="274">
        <f t="shared" si="2985"/>
        <v>0</v>
      </c>
      <c r="R169" s="274">
        <f t="shared" si="2985"/>
        <v>0</v>
      </c>
      <c r="S169" s="274">
        <f t="shared" si="2985"/>
        <v>0</v>
      </c>
      <c r="T169" s="274">
        <f t="shared" si="2985"/>
        <v>0</v>
      </c>
      <c r="U169" s="276">
        <f t="shared" si="2985"/>
        <v>0</v>
      </c>
      <c r="V169" s="277">
        <f>SUMIF($F173:$F220,$F169,V173:V220)</f>
        <v>0</v>
      </c>
      <c r="W169" s="274">
        <f t="shared" ref="W169:CH169" si="2990">SUMIF($F173:$F220,$F169,W173:W220)</f>
        <v>0</v>
      </c>
      <c r="X169" s="274">
        <f t="shared" si="2990"/>
        <v>0</v>
      </c>
      <c r="Y169" s="274">
        <f t="shared" si="2990"/>
        <v>0</v>
      </c>
      <c r="Z169" s="274">
        <f t="shared" si="2990"/>
        <v>0</v>
      </c>
      <c r="AA169" s="274">
        <f t="shared" si="2990"/>
        <v>0</v>
      </c>
      <c r="AB169" s="274">
        <f t="shared" si="2990"/>
        <v>0</v>
      </c>
      <c r="AC169" s="274">
        <f t="shared" si="2990"/>
        <v>0</v>
      </c>
      <c r="AD169" s="274">
        <f t="shared" si="2990"/>
        <v>0</v>
      </c>
      <c r="AE169" s="274">
        <f t="shared" si="2990"/>
        <v>0</v>
      </c>
      <c r="AF169" s="274">
        <f t="shared" si="2990"/>
        <v>0</v>
      </c>
      <c r="AG169" s="274">
        <f t="shared" si="2990"/>
        <v>0</v>
      </c>
      <c r="AH169" s="274">
        <f t="shared" si="2990"/>
        <v>0</v>
      </c>
      <c r="AI169" s="274">
        <f t="shared" si="2990"/>
        <v>0</v>
      </c>
      <c r="AJ169" s="274">
        <f t="shared" si="2990"/>
        <v>0</v>
      </c>
      <c r="AK169" s="274">
        <f t="shared" si="2990"/>
        <v>0</v>
      </c>
      <c r="AL169" s="274">
        <f t="shared" si="2990"/>
        <v>0</v>
      </c>
      <c r="AM169" s="274">
        <f t="shared" si="2990"/>
        <v>0</v>
      </c>
      <c r="AN169" s="274">
        <f t="shared" si="2990"/>
        <v>0</v>
      </c>
      <c r="AO169" s="274">
        <f t="shared" si="2990"/>
        <v>0</v>
      </c>
      <c r="AP169" s="274">
        <f t="shared" si="2990"/>
        <v>0</v>
      </c>
      <c r="AQ169" s="274">
        <f t="shared" si="2990"/>
        <v>0</v>
      </c>
      <c r="AR169" s="274">
        <f t="shared" si="2990"/>
        <v>0</v>
      </c>
      <c r="AS169" s="274">
        <f t="shared" si="2990"/>
        <v>0</v>
      </c>
      <c r="AT169" s="274">
        <f t="shared" si="2990"/>
        <v>0</v>
      </c>
      <c r="AU169" s="274">
        <f t="shared" si="2990"/>
        <v>0</v>
      </c>
      <c r="AV169" s="274">
        <f t="shared" si="2990"/>
        <v>0</v>
      </c>
      <c r="AW169" s="274">
        <f t="shared" si="2990"/>
        <v>0</v>
      </c>
      <c r="AX169" s="274">
        <f t="shared" si="2990"/>
        <v>0</v>
      </c>
      <c r="AY169" s="274">
        <f t="shared" si="2990"/>
        <v>0</v>
      </c>
      <c r="AZ169" s="274">
        <f t="shared" si="2990"/>
        <v>0</v>
      </c>
      <c r="BA169" s="274">
        <f t="shared" si="2990"/>
        <v>0</v>
      </c>
      <c r="BB169" s="274">
        <f t="shared" si="2990"/>
        <v>0</v>
      </c>
      <c r="BC169" s="274">
        <f t="shared" si="2990"/>
        <v>0</v>
      </c>
      <c r="BD169" s="274">
        <f t="shared" si="2990"/>
        <v>0</v>
      </c>
      <c r="BE169" s="274">
        <f t="shared" si="2990"/>
        <v>0</v>
      </c>
      <c r="BF169" s="274">
        <f t="shared" si="2990"/>
        <v>0</v>
      </c>
      <c r="BG169" s="274">
        <f t="shared" si="2990"/>
        <v>0</v>
      </c>
      <c r="BH169" s="274">
        <f t="shared" si="2990"/>
        <v>0</v>
      </c>
      <c r="BI169" s="274">
        <f t="shared" si="2990"/>
        <v>0</v>
      </c>
      <c r="BJ169" s="274">
        <f t="shared" si="2990"/>
        <v>0</v>
      </c>
      <c r="BK169" s="274">
        <f t="shared" si="2990"/>
        <v>0</v>
      </c>
      <c r="BL169" s="274">
        <f t="shared" si="2990"/>
        <v>0</v>
      </c>
      <c r="BM169" s="274">
        <f t="shared" si="2990"/>
        <v>0</v>
      </c>
      <c r="BN169" s="274">
        <f t="shared" si="2990"/>
        <v>0</v>
      </c>
      <c r="BO169" s="274">
        <f t="shared" si="2990"/>
        <v>0</v>
      </c>
      <c r="BP169" s="274">
        <f t="shared" si="2990"/>
        <v>0</v>
      </c>
      <c r="BQ169" s="274">
        <f t="shared" si="2990"/>
        <v>0</v>
      </c>
      <c r="BR169" s="274">
        <f t="shared" si="2990"/>
        <v>0</v>
      </c>
      <c r="BS169" s="274">
        <f t="shared" si="2990"/>
        <v>0</v>
      </c>
      <c r="BT169" s="274">
        <f t="shared" si="2990"/>
        <v>0</v>
      </c>
      <c r="BU169" s="274">
        <f t="shared" si="2990"/>
        <v>0</v>
      </c>
      <c r="BV169" s="274">
        <f t="shared" si="2990"/>
        <v>0</v>
      </c>
      <c r="BW169" s="274">
        <f t="shared" si="2990"/>
        <v>0</v>
      </c>
      <c r="BX169" s="274">
        <f t="shared" si="2990"/>
        <v>0</v>
      </c>
      <c r="BY169" s="274">
        <f t="shared" si="2990"/>
        <v>0</v>
      </c>
      <c r="BZ169" s="274">
        <f t="shared" si="2990"/>
        <v>0</v>
      </c>
      <c r="CA169" s="274">
        <f t="shared" si="2990"/>
        <v>0</v>
      </c>
      <c r="CB169" s="274">
        <f t="shared" si="2990"/>
        <v>0</v>
      </c>
      <c r="CC169" s="274">
        <f t="shared" si="2990"/>
        <v>0</v>
      </c>
      <c r="CD169" s="274">
        <f t="shared" si="2990"/>
        <v>0</v>
      </c>
      <c r="CE169" s="274">
        <f t="shared" si="2990"/>
        <v>0</v>
      </c>
      <c r="CF169" s="274">
        <f t="shared" si="2990"/>
        <v>0</v>
      </c>
      <c r="CG169" s="274">
        <f t="shared" si="2990"/>
        <v>0</v>
      </c>
      <c r="CH169" s="274">
        <f t="shared" si="2990"/>
        <v>0</v>
      </c>
      <c r="CI169" s="274">
        <f t="shared" ref="CI169:ED169" si="2991">SUMIF($F173:$F220,$F169,CI173:CI220)</f>
        <v>0</v>
      </c>
      <c r="CJ169" s="274">
        <f t="shared" si="2991"/>
        <v>0</v>
      </c>
      <c r="CK169" s="274">
        <f t="shared" si="2991"/>
        <v>0</v>
      </c>
      <c r="CL169" s="274">
        <f t="shared" si="2991"/>
        <v>0</v>
      </c>
      <c r="CM169" s="274">
        <f t="shared" si="2991"/>
        <v>0</v>
      </c>
      <c r="CN169" s="274">
        <f t="shared" si="2991"/>
        <v>0</v>
      </c>
      <c r="CO169" s="274">
        <f t="shared" si="2991"/>
        <v>0</v>
      </c>
      <c r="CP169" s="274">
        <f t="shared" si="2991"/>
        <v>0</v>
      </c>
      <c r="CQ169" s="274">
        <f t="shared" si="2991"/>
        <v>0</v>
      </c>
      <c r="CR169" s="274">
        <f t="shared" si="2991"/>
        <v>0</v>
      </c>
      <c r="CS169" s="274">
        <f t="shared" si="2991"/>
        <v>0</v>
      </c>
      <c r="CT169" s="274">
        <f t="shared" si="2991"/>
        <v>0</v>
      </c>
      <c r="CU169" s="274">
        <f t="shared" si="2991"/>
        <v>0</v>
      </c>
      <c r="CV169" s="274">
        <f t="shared" si="2991"/>
        <v>0</v>
      </c>
      <c r="CW169" s="274">
        <f t="shared" si="2991"/>
        <v>0</v>
      </c>
      <c r="CX169" s="274">
        <f t="shared" si="2991"/>
        <v>0</v>
      </c>
      <c r="CY169" s="274">
        <f t="shared" si="2991"/>
        <v>0</v>
      </c>
      <c r="CZ169" s="274">
        <f t="shared" si="2991"/>
        <v>0</v>
      </c>
      <c r="DA169" s="274">
        <f t="shared" si="2991"/>
        <v>0</v>
      </c>
      <c r="DB169" s="274">
        <f t="shared" si="2991"/>
        <v>0</v>
      </c>
      <c r="DC169" s="274">
        <f t="shared" si="2991"/>
        <v>0</v>
      </c>
      <c r="DD169" s="274">
        <f t="shared" si="2991"/>
        <v>0</v>
      </c>
      <c r="DE169" s="274">
        <f t="shared" si="2991"/>
        <v>0</v>
      </c>
      <c r="DF169" s="274">
        <f t="shared" si="2991"/>
        <v>0</v>
      </c>
      <c r="DG169" s="274">
        <f t="shared" si="2991"/>
        <v>0</v>
      </c>
      <c r="DH169" s="274">
        <f t="shared" si="2991"/>
        <v>0</v>
      </c>
      <c r="DI169" s="274">
        <f t="shared" si="2991"/>
        <v>0</v>
      </c>
      <c r="DJ169" s="274">
        <f t="shared" si="2991"/>
        <v>0</v>
      </c>
      <c r="DK169" s="274">
        <f t="shared" si="2991"/>
        <v>0</v>
      </c>
      <c r="DL169" s="274">
        <f t="shared" si="2991"/>
        <v>0</v>
      </c>
      <c r="DM169" s="274">
        <f t="shared" si="2991"/>
        <v>0</v>
      </c>
      <c r="DN169" s="274">
        <f t="shared" si="2991"/>
        <v>0</v>
      </c>
      <c r="DO169" s="274">
        <f t="shared" si="2991"/>
        <v>0</v>
      </c>
      <c r="DP169" s="274">
        <f t="shared" si="2991"/>
        <v>0</v>
      </c>
      <c r="DQ169" s="274">
        <f t="shared" si="2991"/>
        <v>0</v>
      </c>
      <c r="DR169" s="274">
        <f t="shared" si="2991"/>
        <v>0</v>
      </c>
      <c r="DS169" s="274">
        <f t="shared" si="2991"/>
        <v>0</v>
      </c>
      <c r="DT169" s="274">
        <f t="shared" si="2991"/>
        <v>0</v>
      </c>
      <c r="DU169" s="274">
        <f t="shared" si="2991"/>
        <v>0</v>
      </c>
      <c r="DV169" s="274">
        <f t="shared" si="2991"/>
        <v>0</v>
      </c>
      <c r="DW169" s="274">
        <f t="shared" si="2991"/>
        <v>0</v>
      </c>
      <c r="DX169" s="274">
        <f t="shared" si="2991"/>
        <v>0</v>
      </c>
      <c r="DY169" s="274">
        <f t="shared" si="2991"/>
        <v>0</v>
      </c>
      <c r="DZ169" s="274">
        <f t="shared" si="2991"/>
        <v>0</v>
      </c>
      <c r="EA169" s="274">
        <f t="shared" si="2991"/>
        <v>0</v>
      </c>
      <c r="EB169" s="274">
        <f t="shared" si="2991"/>
        <v>0</v>
      </c>
      <c r="EC169" s="274">
        <f t="shared" si="2991"/>
        <v>0</v>
      </c>
      <c r="ED169" s="276">
        <f t="shared" si="2991"/>
        <v>0</v>
      </c>
    </row>
    <row r="170" spans="2:134" ht="16.05" customHeight="1" x14ac:dyDescent="0.25">
      <c r="B170" s="935" t="str">
        <f t="shared" si="2988"/>
        <v>4期</v>
      </c>
      <c r="C170" s="249" t="s">
        <v>175</v>
      </c>
      <c r="D170" s="249"/>
      <c r="E170" s="249"/>
      <c r="F170" s="244" t="s">
        <v>349</v>
      </c>
      <c r="G170" s="249" t="s">
        <v>353</v>
      </c>
      <c r="H170" s="274">
        <f>SUMIF($F173:$F220,$F170,H173:H220)</f>
        <v>0</v>
      </c>
      <c r="I170" s="274">
        <f t="shared" si="2984"/>
        <v>0</v>
      </c>
      <c r="J170" s="274">
        <f>SUM(V170:ED170)</f>
        <v>0</v>
      </c>
      <c r="K170" s="456">
        <f ca="1">SUMIF($F173:$F220,$F170,K173:K220)</f>
        <v>0</v>
      </c>
      <c r="L170" s="275">
        <f t="shared" si="2989"/>
        <v>0</v>
      </c>
      <c r="M170" s="274">
        <f t="shared" si="2985"/>
        <v>0</v>
      </c>
      <c r="N170" s="274">
        <f t="shared" si="2985"/>
        <v>0</v>
      </c>
      <c r="O170" s="274">
        <f t="shared" si="2985"/>
        <v>0</v>
      </c>
      <c r="P170" s="274">
        <f t="shared" si="2985"/>
        <v>0</v>
      </c>
      <c r="Q170" s="274">
        <f t="shared" si="2985"/>
        <v>0</v>
      </c>
      <c r="R170" s="274">
        <f t="shared" si="2985"/>
        <v>0</v>
      </c>
      <c r="S170" s="274">
        <f t="shared" si="2985"/>
        <v>0</v>
      </c>
      <c r="T170" s="274">
        <f t="shared" si="2985"/>
        <v>0</v>
      </c>
      <c r="U170" s="276">
        <f t="shared" si="2985"/>
        <v>0</v>
      </c>
      <c r="V170" s="277">
        <f>SUMIF($F173:$F220,$F170,V173:V220)</f>
        <v>0</v>
      </c>
      <c r="W170" s="274">
        <f t="shared" ref="W170:CH170" si="2992">SUMIF($F173:$F220,$F170,W173:W220)</f>
        <v>0</v>
      </c>
      <c r="X170" s="274">
        <f t="shared" si="2992"/>
        <v>0</v>
      </c>
      <c r="Y170" s="274">
        <f t="shared" si="2992"/>
        <v>0</v>
      </c>
      <c r="Z170" s="274">
        <f t="shared" si="2992"/>
        <v>0</v>
      </c>
      <c r="AA170" s="274">
        <f t="shared" si="2992"/>
        <v>0</v>
      </c>
      <c r="AB170" s="274">
        <f t="shared" si="2992"/>
        <v>0</v>
      </c>
      <c r="AC170" s="274">
        <f t="shared" si="2992"/>
        <v>0</v>
      </c>
      <c r="AD170" s="274">
        <f t="shared" si="2992"/>
        <v>0</v>
      </c>
      <c r="AE170" s="274">
        <f t="shared" si="2992"/>
        <v>0</v>
      </c>
      <c r="AF170" s="274">
        <f t="shared" si="2992"/>
        <v>0</v>
      </c>
      <c r="AG170" s="274">
        <f t="shared" si="2992"/>
        <v>0</v>
      </c>
      <c r="AH170" s="274">
        <f t="shared" si="2992"/>
        <v>0</v>
      </c>
      <c r="AI170" s="274">
        <f t="shared" si="2992"/>
        <v>0</v>
      </c>
      <c r="AJ170" s="274">
        <f t="shared" si="2992"/>
        <v>0</v>
      </c>
      <c r="AK170" s="274">
        <f t="shared" si="2992"/>
        <v>0</v>
      </c>
      <c r="AL170" s="274">
        <f t="shared" si="2992"/>
        <v>0</v>
      </c>
      <c r="AM170" s="274">
        <f t="shared" si="2992"/>
        <v>0</v>
      </c>
      <c r="AN170" s="274">
        <f t="shared" si="2992"/>
        <v>0</v>
      </c>
      <c r="AO170" s="274">
        <f t="shared" si="2992"/>
        <v>0</v>
      </c>
      <c r="AP170" s="274">
        <f t="shared" si="2992"/>
        <v>0</v>
      </c>
      <c r="AQ170" s="274">
        <f t="shared" si="2992"/>
        <v>0</v>
      </c>
      <c r="AR170" s="274">
        <f t="shared" si="2992"/>
        <v>0</v>
      </c>
      <c r="AS170" s="274">
        <f t="shared" si="2992"/>
        <v>0</v>
      </c>
      <c r="AT170" s="274">
        <f t="shared" si="2992"/>
        <v>0</v>
      </c>
      <c r="AU170" s="274">
        <f t="shared" si="2992"/>
        <v>0</v>
      </c>
      <c r="AV170" s="274">
        <f t="shared" si="2992"/>
        <v>0</v>
      </c>
      <c r="AW170" s="274">
        <f t="shared" si="2992"/>
        <v>0</v>
      </c>
      <c r="AX170" s="274">
        <f t="shared" si="2992"/>
        <v>0</v>
      </c>
      <c r="AY170" s="274">
        <f t="shared" si="2992"/>
        <v>0</v>
      </c>
      <c r="AZ170" s="274">
        <f t="shared" si="2992"/>
        <v>0</v>
      </c>
      <c r="BA170" s="274">
        <f t="shared" si="2992"/>
        <v>0</v>
      </c>
      <c r="BB170" s="274">
        <f t="shared" si="2992"/>
        <v>0</v>
      </c>
      <c r="BC170" s="274">
        <f t="shared" si="2992"/>
        <v>0</v>
      </c>
      <c r="BD170" s="274">
        <f t="shared" si="2992"/>
        <v>0</v>
      </c>
      <c r="BE170" s="274">
        <f t="shared" si="2992"/>
        <v>0</v>
      </c>
      <c r="BF170" s="274">
        <f t="shared" si="2992"/>
        <v>0</v>
      </c>
      <c r="BG170" s="274">
        <f t="shared" si="2992"/>
        <v>0</v>
      </c>
      <c r="BH170" s="274">
        <f t="shared" si="2992"/>
        <v>0</v>
      </c>
      <c r="BI170" s="274">
        <f t="shared" si="2992"/>
        <v>0</v>
      </c>
      <c r="BJ170" s="274">
        <f t="shared" si="2992"/>
        <v>0</v>
      </c>
      <c r="BK170" s="274">
        <f t="shared" si="2992"/>
        <v>0</v>
      </c>
      <c r="BL170" s="274">
        <f t="shared" si="2992"/>
        <v>0</v>
      </c>
      <c r="BM170" s="274">
        <f t="shared" si="2992"/>
        <v>0</v>
      </c>
      <c r="BN170" s="274">
        <f t="shared" si="2992"/>
        <v>0</v>
      </c>
      <c r="BO170" s="274">
        <f t="shared" si="2992"/>
        <v>0</v>
      </c>
      <c r="BP170" s="274">
        <f t="shared" si="2992"/>
        <v>0</v>
      </c>
      <c r="BQ170" s="274">
        <f t="shared" si="2992"/>
        <v>0</v>
      </c>
      <c r="BR170" s="274">
        <f t="shared" si="2992"/>
        <v>0</v>
      </c>
      <c r="BS170" s="274">
        <f t="shared" si="2992"/>
        <v>0</v>
      </c>
      <c r="BT170" s="274">
        <f t="shared" si="2992"/>
        <v>0</v>
      </c>
      <c r="BU170" s="274">
        <f t="shared" si="2992"/>
        <v>0</v>
      </c>
      <c r="BV170" s="274">
        <f t="shared" si="2992"/>
        <v>0</v>
      </c>
      <c r="BW170" s="274">
        <f t="shared" si="2992"/>
        <v>0</v>
      </c>
      <c r="BX170" s="274">
        <f t="shared" si="2992"/>
        <v>0</v>
      </c>
      <c r="BY170" s="274">
        <f t="shared" si="2992"/>
        <v>0</v>
      </c>
      <c r="BZ170" s="274">
        <f t="shared" si="2992"/>
        <v>0</v>
      </c>
      <c r="CA170" s="274">
        <f t="shared" si="2992"/>
        <v>0</v>
      </c>
      <c r="CB170" s="274">
        <f t="shared" si="2992"/>
        <v>0</v>
      </c>
      <c r="CC170" s="274">
        <f t="shared" si="2992"/>
        <v>0</v>
      </c>
      <c r="CD170" s="274">
        <f t="shared" si="2992"/>
        <v>0</v>
      </c>
      <c r="CE170" s="274">
        <f t="shared" si="2992"/>
        <v>0</v>
      </c>
      <c r="CF170" s="274">
        <f t="shared" si="2992"/>
        <v>0</v>
      </c>
      <c r="CG170" s="274">
        <f t="shared" si="2992"/>
        <v>0</v>
      </c>
      <c r="CH170" s="274">
        <f t="shared" si="2992"/>
        <v>0</v>
      </c>
      <c r="CI170" s="274">
        <f t="shared" ref="CI170:ED170" si="2993">SUMIF($F173:$F220,$F170,CI173:CI220)</f>
        <v>0</v>
      </c>
      <c r="CJ170" s="274">
        <f t="shared" si="2993"/>
        <v>0</v>
      </c>
      <c r="CK170" s="274">
        <f t="shared" si="2993"/>
        <v>0</v>
      </c>
      <c r="CL170" s="274">
        <f t="shared" si="2993"/>
        <v>0</v>
      </c>
      <c r="CM170" s="274">
        <f t="shared" si="2993"/>
        <v>0</v>
      </c>
      <c r="CN170" s="274">
        <f t="shared" si="2993"/>
        <v>0</v>
      </c>
      <c r="CO170" s="274">
        <f t="shared" si="2993"/>
        <v>0</v>
      </c>
      <c r="CP170" s="274">
        <f t="shared" si="2993"/>
        <v>0</v>
      </c>
      <c r="CQ170" s="274">
        <f t="shared" si="2993"/>
        <v>0</v>
      </c>
      <c r="CR170" s="274">
        <f t="shared" si="2993"/>
        <v>0</v>
      </c>
      <c r="CS170" s="274">
        <f t="shared" si="2993"/>
        <v>0</v>
      </c>
      <c r="CT170" s="274">
        <f t="shared" si="2993"/>
        <v>0</v>
      </c>
      <c r="CU170" s="274">
        <f t="shared" si="2993"/>
        <v>0</v>
      </c>
      <c r="CV170" s="274">
        <f t="shared" si="2993"/>
        <v>0</v>
      </c>
      <c r="CW170" s="274">
        <f t="shared" si="2993"/>
        <v>0</v>
      </c>
      <c r="CX170" s="274">
        <f t="shared" si="2993"/>
        <v>0</v>
      </c>
      <c r="CY170" s="274">
        <f t="shared" si="2993"/>
        <v>0</v>
      </c>
      <c r="CZ170" s="274">
        <f t="shared" si="2993"/>
        <v>0</v>
      </c>
      <c r="DA170" s="274">
        <f t="shared" si="2993"/>
        <v>0</v>
      </c>
      <c r="DB170" s="274">
        <f t="shared" si="2993"/>
        <v>0</v>
      </c>
      <c r="DC170" s="274">
        <f t="shared" si="2993"/>
        <v>0</v>
      </c>
      <c r="DD170" s="274">
        <f t="shared" si="2993"/>
        <v>0</v>
      </c>
      <c r="DE170" s="274">
        <f t="shared" si="2993"/>
        <v>0</v>
      </c>
      <c r="DF170" s="274">
        <f t="shared" si="2993"/>
        <v>0</v>
      </c>
      <c r="DG170" s="274">
        <f t="shared" si="2993"/>
        <v>0</v>
      </c>
      <c r="DH170" s="274">
        <f t="shared" si="2993"/>
        <v>0</v>
      </c>
      <c r="DI170" s="274">
        <f t="shared" si="2993"/>
        <v>0</v>
      </c>
      <c r="DJ170" s="274">
        <f t="shared" si="2993"/>
        <v>0</v>
      </c>
      <c r="DK170" s="274">
        <f t="shared" si="2993"/>
        <v>0</v>
      </c>
      <c r="DL170" s="274">
        <f t="shared" si="2993"/>
        <v>0</v>
      </c>
      <c r="DM170" s="274">
        <f t="shared" si="2993"/>
        <v>0</v>
      </c>
      <c r="DN170" s="274">
        <f t="shared" si="2993"/>
        <v>0</v>
      </c>
      <c r="DO170" s="274">
        <f t="shared" si="2993"/>
        <v>0</v>
      </c>
      <c r="DP170" s="274">
        <f t="shared" si="2993"/>
        <v>0</v>
      </c>
      <c r="DQ170" s="274">
        <f t="shared" si="2993"/>
        <v>0</v>
      </c>
      <c r="DR170" s="274">
        <f t="shared" si="2993"/>
        <v>0</v>
      </c>
      <c r="DS170" s="274">
        <f t="shared" si="2993"/>
        <v>0</v>
      </c>
      <c r="DT170" s="274">
        <f t="shared" si="2993"/>
        <v>0</v>
      </c>
      <c r="DU170" s="274">
        <f t="shared" si="2993"/>
        <v>0</v>
      </c>
      <c r="DV170" s="274">
        <f t="shared" si="2993"/>
        <v>0</v>
      </c>
      <c r="DW170" s="274">
        <f t="shared" si="2993"/>
        <v>0</v>
      </c>
      <c r="DX170" s="274">
        <f t="shared" si="2993"/>
        <v>0</v>
      </c>
      <c r="DY170" s="274">
        <f t="shared" si="2993"/>
        <v>0</v>
      </c>
      <c r="DZ170" s="274">
        <f t="shared" si="2993"/>
        <v>0</v>
      </c>
      <c r="EA170" s="274">
        <f t="shared" si="2993"/>
        <v>0</v>
      </c>
      <c r="EB170" s="274">
        <f t="shared" si="2993"/>
        <v>0</v>
      </c>
      <c r="EC170" s="274">
        <f t="shared" si="2993"/>
        <v>0</v>
      </c>
      <c r="ED170" s="276">
        <f t="shared" si="2993"/>
        <v>0</v>
      </c>
    </row>
    <row r="171" spans="2:134" ht="16.05" customHeight="1" x14ac:dyDescent="0.25">
      <c r="B171" s="1073" t="str">
        <f t="shared" si="2988"/>
        <v>4期</v>
      </c>
      <c r="C171" s="249" t="s">
        <v>175</v>
      </c>
      <c r="D171" s="249"/>
      <c r="E171" s="249"/>
      <c r="F171" s="244" t="s">
        <v>350</v>
      </c>
      <c r="G171" s="249" t="s">
        <v>355</v>
      </c>
      <c r="H171" s="299"/>
      <c r="I171" s="299"/>
      <c r="J171" s="448" t="s">
        <v>391</v>
      </c>
      <c r="K171" s="457">
        <f ca="1">IFERROR(K169/J169,0)</f>
        <v>0</v>
      </c>
      <c r="L171" s="300">
        <f>IFERROR(SUM($L169:L169)/$J169,0)</f>
        <v>0</v>
      </c>
      <c r="M171" s="299">
        <f>IFERROR(SUM($L169:M169)/$J169,0)</f>
        <v>0</v>
      </c>
      <c r="N171" s="299">
        <f>IFERROR(SUM($L169:N169)/$J169,0)</f>
        <v>0</v>
      </c>
      <c r="O171" s="299">
        <f>IFERROR(SUM($L169:O169)/$J169,0)</f>
        <v>0</v>
      </c>
      <c r="P171" s="299">
        <f>IFERROR(SUM($L169:P169)/$J169,0)</f>
        <v>0</v>
      </c>
      <c r="Q171" s="299">
        <f>IFERROR(SUM($L169:Q169)/$J169,0)</f>
        <v>0</v>
      </c>
      <c r="R171" s="299">
        <f>IFERROR(SUM($L169:R169)/$J169,0)</f>
        <v>0</v>
      </c>
      <c r="S171" s="299">
        <f>IFERROR(SUM($L169:S169)/$J169,0)</f>
        <v>0</v>
      </c>
      <c r="T171" s="299">
        <f>IFERROR(SUM($L169:T169)/$J169,0)</f>
        <v>0</v>
      </c>
      <c r="U171" s="301">
        <f>IFERROR(SUM($L169:U169)/$J169,0)</f>
        <v>0</v>
      </c>
      <c r="V171" s="302">
        <f>IFERROR(SUM($V169:V169)/$J169,0)</f>
        <v>0</v>
      </c>
      <c r="W171" s="299">
        <f>IFERROR(SUM($V169:W169)/$J169,0)</f>
        <v>0</v>
      </c>
      <c r="X171" s="299">
        <f>IFERROR(SUM($V169:X169)/$J169,0)</f>
        <v>0</v>
      </c>
      <c r="Y171" s="299">
        <f>IFERROR(SUM($V169:Y169)/$J169,0)</f>
        <v>0</v>
      </c>
      <c r="Z171" s="299">
        <f>IFERROR(SUM($V169:Z169)/$J169,0)</f>
        <v>0</v>
      </c>
      <c r="AA171" s="299">
        <f>IFERROR(SUM($V169:AA169)/$J169,0)</f>
        <v>0</v>
      </c>
      <c r="AB171" s="299">
        <f>IFERROR(SUM($V169:AB169)/$J169,0)</f>
        <v>0</v>
      </c>
      <c r="AC171" s="299">
        <f>IFERROR(SUM($V169:AC169)/$J169,0)</f>
        <v>0</v>
      </c>
      <c r="AD171" s="299">
        <f>IFERROR(SUM($V169:AD169)/$J169,0)</f>
        <v>0</v>
      </c>
      <c r="AE171" s="299">
        <f>IFERROR(SUM($V169:AE169)/$J169,0)</f>
        <v>0</v>
      </c>
      <c r="AF171" s="299">
        <f>IFERROR(SUM($V169:AF169)/$J169,0)</f>
        <v>0</v>
      </c>
      <c r="AG171" s="299">
        <f>IFERROR(SUM($V169:AG169)/$J169,0)</f>
        <v>0</v>
      </c>
      <c r="AH171" s="299">
        <f>IFERROR(SUM($V169:AH169)/$J169,0)</f>
        <v>0</v>
      </c>
      <c r="AI171" s="299">
        <f>IFERROR(SUM($V169:AI169)/$J169,0)</f>
        <v>0</v>
      </c>
      <c r="AJ171" s="299">
        <f>IFERROR(SUM($V169:AJ169)/$J169,0)</f>
        <v>0</v>
      </c>
      <c r="AK171" s="299">
        <f>IFERROR(SUM($V169:AK169)/$J169,0)</f>
        <v>0</v>
      </c>
      <c r="AL171" s="299">
        <f>IFERROR(SUM($V169:AL169)/$J169,0)</f>
        <v>0</v>
      </c>
      <c r="AM171" s="299">
        <f>IFERROR(SUM($V169:AM169)/$J169,0)</f>
        <v>0</v>
      </c>
      <c r="AN171" s="299">
        <f>IFERROR(SUM($V169:AN169)/$J169,0)</f>
        <v>0</v>
      </c>
      <c r="AO171" s="299">
        <f>IFERROR(SUM($V169:AO169)/$J169,0)</f>
        <v>0</v>
      </c>
      <c r="AP171" s="299">
        <f>IFERROR(SUM($V169:AP169)/$J169,0)</f>
        <v>0</v>
      </c>
      <c r="AQ171" s="299">
        <f>IFERROR(SUM($V169:AQ169)/$J169,0)</f>
        <v>0</v>
      </c>
      <c r="AR171" s="299">
        <f>IFERROR(SUM($V169:AR169)/$J169,0)</f>
        <v>0</v>
      </c>
      <c r="AS171" s="299">
        <f>IFERROR(SUM($V169:AS169)/$J169,0)</f>
        <v>0</v>
      </c>
      <c r="AT171" s="299">
        <f>IFERROR(SUM($V169:AT169)/$J169,0)</f>
        <v>0</v>
      </c>
      <c r="AU171" s="299">
        <f>IFERROR(SUM($V169:AU169)/$J169,0)</f>
        <v>0</v>
      </c>
      <c r="AV171" s="299">
        <f>IFERROR(SUM($V169:AV169)/$J169,0)</f>
        <v>0</v>
      </c>
      <c r="AW171" s="299">
        <f>IFERROR(SUM($V169:AW169)/$J169,0)</f>
        <v>0</v>
      </c>
      <c r="AX171" s="299">
        <f>IFERROR(SUM($V169:AX169)/$J169,0)</f>
        <v>0</v>
      </c>
      <c r="AY171" s="299">
        <f>IFERROR(SUM($V169:AY169)/$J169,0)</f>
        <v>0</v>
      </c>
      <c r="AZ171" s="299">
        <f>IFERROR(SUM($V169:AZ169)/$J169,0)</f>
        <v>0</v>
      </c>
      <c r="BA171" s="299">
        <f>IFERROR(SUM($V169:BA169)/$J169,0)</f>
        <v>0</v>
      </c>
      <c r="BB171" s="299">
        <f>IFERROR(SUM($V169:BB169)/$J169,0)</f>
        <v>0</v>
      </c>
      <c r="BC171" s="299">
        <f>IFERROR(SUM($V169:BC169)/$J169,0)</f>
        <v>0</v>
      </c>
      <c r="BD171" s="299">
        <f>IFERROR(SUM($V169:BD169)/$J169,0)</f>
        <v>0</v>
      </c>
      <c r="BE171" s="299">
        <f>IFERROR(SUM($V169:BE169)/$J169,0)</f>
        <v>0</v>
      </c>
      <c r="BF171" s="299">
        <f>IFERROR(SUM($V169:BF169)/$J169,0)</f>
        <v>0</v>
      </c>
      <c r="BG171" s="299">
        <f>IFERROR(SUM($V169:BG169)/$J169,0)</f>
        <v>0</v>
      </c>
      <c r="BH171" s="299">
        <f>IFERROR(SUM($V169:BH169)/$J169,0)</f>
        <v>0</v>
      </c>
      <c r="BI171" s="299">
        <f>IFERROR(SUM($V169:BI169)/$J169,0)</f>
        <v>0</v>
      </c>
      <c r="BJ171" s="299">
        <f>IFERROR(SUM($V169:BJ169)/$J169,0)</f>
        <v>0</v>
      </c>
      <c r="BK171" s="299">
        <f>IFERROR(SUM($V169:BK169)/$J169,0)</f>
        <v>0</v>
      </c>
      <c r="BL171" s="299">
        <f>IFERROR(SUM($V169:BL169)/$J169,0)</f>
        <v>0</v>
      </c>
      <c r="BM171" s="299">
        <f>IFERROR(SUM($V169:BM169)/$J169,0)</f>
        <v>0</v>
      </c>
      <c r="BN171" s="299">
        <f>IFERROR(SUM($V169:BN169)/$J169,0)</f>
        <v>0</v>
      </c>
      <c r="BO171" s="299">
        <f>IFERROR(SUM($V169:BO169)/$J169,0)</f>
        <v>0</v>
      </c>
      <c r="BP171" s="299">
        <f>IFERROR(SUM($V169:BP169)/$J169,0)</f>
        <v>0</v>
      </c>
      <c r="BQ171" s="299">
        <f>IFERROR(SUM($V169:BQ169)/$J169,0)</f>
        <v>0</v>
      </c>
      <c r="BR171" s="299">
        <f>IFERROR(SUM($V169:BR169)/$J169,0)</f>
        <v>0</v>
      </c>
      <c r="BS171" s="299">
        <f>IFERROR(SUM($V169:BS169)/$J169,0)</f>
        <v>0</v>
      </c>
      <c r="BT171" s="299">
        <f>IFERROR(SUM($V169:BT169)/$J169,0)</f>
        <v>0</v>
      </c>
      <c r="BU171" s="299">
        <f>IFERROR(SUM($V169:BU169)/$J169,0)</f>
        <v>0</v>
      </c>
      <c r="BV171" s="299">
        <f>IFERROR(SUM($V169:BV169)/$J169,0)</f>
        <v>0</v>
      </c>
      <c r="BW171" s="299">
        <f>IFERROR(SUM($V169:BW169)/$J169,0)</f>
        <v>0</v>
      </c>
      <c r="BX171" s="299">
        <f>IFERROR(SUM($V169:BX169)/$J169,0)</f>
        <v>0</v>
      </c>
      <c r="BY171" s="299">
        <f>IFERROR(SUM($V169:BY169)/$J169,0)</f>
        <v>0</v>
      </c>
      <c r="BZ171" s="299">
        <f>IFERROR(SUM($V169:BZ169)/$J169,0)</f>
        <v>0</v>
      </c>
      <c r="CA171" s="299">
        <f>IFERROR(SUM($V169:CA169)/$J169,0)</f>
        <v>0</v>
      </c>
      <c r="CB171" s="299">
        <f>IFERROR(SUM($V169:CB169)/$J169,0)</f>
        <v>0</v>
      </c>
      <c r="CC171" s="299">
        <f>IFERROR(SUM($V169:CC169)/$J169,0)</f>
        <v>0</v>
      </c>
      <c r="CD171" s="299">
        <f>IFERROR(SUM($V169:CD169)/$J169,0)</f>
        <v>0</v>
      </c>
      <c r="CE171" s="299">
        <f>IFERROR(SUM($V169:CE169)/$J169,0)</f>
        <v>0</v>
      </c>
      <c r="CF171" s="299">
        <f>IFERROR(SUM($V169:CF169)/$J169,0)</f>
        <v>0</v>
      </c>
      <c r="CG171" s="299">
        <f>IFERROR(SUM($V169:CG169)/$J169,0)</f>
        <v>0</v>
      </c>
      <c r="CH171" s="299">
        <f>IFERROR(SUM($V169:CH169)/$J169,0)</f>
        <v>0</v>
      </c>
      <c r="CI171" s="299">
        <f>IFERROR(SUM($V169:CI169)/$J169,0)</f>
        <v>0</v>
      </c>
      <c r="CJ171" s="299">
        <f>IFERROR(SUM($V169:CJ169)/$J169,0)</f>
        <v>0</v>
      </c>
      <c r="CK171" s="299">
        <f>IFERROR(SUM($V169:CK169)/$J169,0)</f>
        <v>0</v>
      </c>
      <c r="CL171" s="299">
        <f>IFERROR(SUM($V169:CL169)/$J169,0)</f>
        <v>0</v>
      </c>
      <c r="CM171" s="299">
        <f>IFERROR(SUM($V169:CM169)/$J169,0)</f>
        <v>0</v>
      </c>
      <c r="CN171" s="299">
        <f>IFERROR(SUM($V169:CN169)/$J169,0)</f>
        <v>0</v>
      </c>
      <c r="CO171" s="299">
        <f>IFERROR(SUM($V169:CO169)/$J169,0)</f>
        <v>0</v>
      </c>
      <c r="CP171" s="299">
        <f>IFERROR(SUM($V169:CP169)/$J169,0)</f>
        <v>0</v>
      </c>
      <c r="CQ171" s="299">
        <f>IFERROR(SUM($V169:CQ169)/$J169,0)</f>
        <v>0</v>
      </c>
      <c r="CR171" s="299">
        <f>IFERROR(SUM($V169:CR169)/$J169,0)</f>
        <v>0</v>
      </c>
      <c r="CS171" s="299">
        <f>IFERROR(SUM($V169:CS169)/$J169,0)</f>
        <v>0</v>
      </c>
      <c r="CT171" s="299">
        <f>IFERROR(SUM($V169:CT169)/$J169,0)</f>
        <v>0</v>
      </c>
      <c r="CU171" s="299">
        <f>IFERROR(SUM($V169:CU169)/$J169,0)</f>
        <v>0</v>
      </c>
      <c r="CV171" s="299">
        <f>IFERROR(SUM($V169:CV169)/$J169,0)</f>
        <v>0</v>
      </c>
      <c r="CW171" s="299">
        <f>IFERROR(SUM($V169:CW169)/$J169,0)</f>
        <v>0</v>
      </c>
      <c r="CX171" s="299">
        <f>IFERROR(SUM($V169:CX169)/$J169,0)</f>
        <v>0</v>
      </c>
      <c r="CY171" s="299">
        <f>IFERROR(SUM($V169:CY169)/$J169,0)</f>
        <v>0</v>
      </c>
      <c r="CZ171" s="299">
        <f>IFERROR(SUM($V169:CZ169)/$J169,0)</f>
        <v>0</v>
      </c>
      <c r="DA171" s="299">
        <f>IFERROR(SUM($V169:DA169)/$J169,0)</f>
        <v>0</v>
      </c>
      <c r="DB171" s="299">
        <f>IFERROR(SUM($V169:DB169)/$J169,0)</f>
        <v>0</v>
      </c>
      <c r="DC171" s="299">
        <f>IFERROR(SUM($V169:DC169)/$J169,0)</f>
        <v>0</v>
      </c>
      <c r="DD171" s="299">
        <f>IFERROR(SUM($V169:DD169)/$J169,0)</f>
        <v>0</v>
      </c>
      <c r="DE171" s="299">
        <f>IFERROR(SUM($V169:DE169)/$J169,0)</f>
        <v>0</v>
      </c>
      <c r="DF171" s="299">
        <f>IFERROR(SUM($V169:DF169)/$J169,0)</f>
        <v>0</v>
      </c>
      <c r="DG171" s="299">
        <f>IFERROR(SUM($V169:DG169)/$J169,0)</f>
        <v>0</v>
      </c>
      <c r="DH171" s="299">
        <f>IFERROR(SUM($V169:DH169)/$J169,0)</f>
        <v>0</v>
      </c>
      <c r="DI171" s="299">
        <f>IFERROR(SUM($V169:DI169)/$J169,0)</f>
        <v>0</v>
      </c>
      <c r="DJ171" s="299">
        <f>IFERROR(SUM($V169:DJ169)/$J169,0)</f>
        <v>0</v>
      </c>
      <c r="DK171" s="299">
        <f>IFERROR(SUM($V169:DK169)/$J169,0)</f>
        <v>0</v>
      </c>
      <c r="DL171" s="299">
        <f>IFERROR(SUM($V169:DL169)/$J169,0)</f>
        <v>0</v>
      </c>
      <c r="DM171" s="299">
        <f>IFERROR(SUM($V169:DM169)/$J169,0)</f>
        <v>0</v>
      </c>
      <c r="DN171" s="299">
        <f>IFERROR(SUM($V169:DN169)/$J169,0)</f>
        <v>0</v>
      </c>
      <c r="DO171" s="299">
        <f>IFERROR(SUM($V169:DO169)/$J169,0)</f>
        <v>0</v>
      </c>
      <c r="DP171" s="299">
        <f>IFERROR(SUM($V169:DP169)/$J169,0)</f>
        <v>0</v>
      </c>
      <c r="DQ171" s="299">
        <f>IFERROR(SUM($V169:DQ169)/$J169,0)</f>
        <v>0</v>
      </c>
      <c r="DR171" s="299">
        <f>IFERROR(SUM($V169:DR169)/$J169,0)</f>
        <v>0</v>
      </c>
      <c r="DS171" s="299">
        <f>IFERROR(SUM($V169:DS169)/$J169,0)</f>
        <v>0</v>
      </c>
      <c r="DT171" s="299">
        <f>IFERROR(SUM($V169:DT169)/$J169,0)</f>
        <v>0</v>
      </c>
      <c r="DU171" s="299">
        <f>IFERROR(SUM($V169:DU169)/$J169,0)</f>
        <v>0</v>
      </c>
      <c r="DV171" s="299">
        <f>IFERROR(SUM($V169:DV169)/$J169,0)</f>
        <v>0</v>
      </c>
      <c r="DW171" s="299">
        <f>IFERROR(SUM($V169:DW169)/$J169,0)</f>
        <v>0</v>
      </c>
      <c r="DX171" s="299">
        <f>IFERROR(SUM($V169:DX169)/$J169,0)</f>
        <v>0</v>
      </c>
      <c r="DY171" s="299">
        <f>IFERROR(SUM($V169:DY169)/$J169,0)</f>
        <v>0</v>
      </c>
      <c r="DZ171" s="299">
        <f>IFERROR(SUM($V169:DZ169)/$J169,0)</f>
        <v>0</v>
      </c>
      <c r="EA171" s="299">
        <f>IFERROR(SUM($V169:EA169)/$J169,0)</f>
        <v>0</v>
      </c>
      <c r="EB171" s="299">
        <f>IFERROR(SUM($V169:EB169)/$J169,0)</f>
        <v>0</v>
      </c>
      <c r="EC171" s="299">
        <f>IFERROR(SUM($V169:EC169)/$J169,0)</f>
        <v>0</v>
      </c>
      <c r="ED171" s="301">
        <f>IFERROR(SUM($V169:ED169)/$J169,0)</f>
        <v>0</v>
      </c>
    </row>
    <row r="172" spans="2:134" ht="16.05" customHeight="1" thickBot="1" x14ac:dyDescent="0.3">
      <c r="B172" s="1074" t="str">
        <f t="shared" si="2988"/>
        <v>4期</v>
      </c>
      <c r="C172" s="250" t="s">
        <v>175</v>
      </c>
      <c r="D172" s="250"/>
      <c r="E172" s="250"/>
      <c r="F172" s="245" t="s">
        <v>351</v>
      </c>
      <c r="G172" s="250" t="s">
        <v>355</v>
      </c>
      <c r="H172" s="303"/>
      <c r="I172" s="303"/>
      <c r="J172" s="451" t="s">
        <v>391</v>
      </c>
      <c r="K172" s="458">
        <f ca="1">IFERROR(K170/K169,0)</f>
        <v>0</v>
      </c>
      <c r="L172" s="304">
        <f>IFERROR(SUM($L170:L170)/SUM($L169:L169),0)</f>
        <v>0</v>
      </c>
      <c r="M172" s="303">
        <f>IFERROR(SUM($L170:M170)/SUM($L169:M169),0)</f>
        <v>0</v>
      </c>
      <c r="N172" s="303">
        <f>IFERROR(SUM($L170:N170)/SUM($L169:N169),0)</f>
        <v>0</v>
      </c>
      <c r="O172" s="303">
        <f>IFERROR(SUM($L170:O170)/SUM($L169:O169),0)</f>
        <v>0</v>
      </c>
      <c r="P172" s="303">
        <f>IFERROR(SUM($L170:P170)/SUM($L169:P169),0)</f>
        <v>0</v>
      </c>
      <c r="Q172" s="303">
        <f>IFERROR(SUM($L170:Q170)/SUM($L169:Q169),0)</f>
        <v>0</v>
      </c>
      <c r="R172" s="303">
        <f>IFERROR(SUM($L170:R170)/SUM($L169:R169),0)</f>
        <v>0</v>
      </c>
      <c r="S172" s="303">
        <f>IFERROR(SUM($L170:S170)/SUM($L169:S169),0)</f>
        <v>0</v>
      </c>
      <c r="T172" s="303">
        <f>IFERROR(SUM($L170:T170)/SUM($L169:T169),0)</f>
        <v>0</v>
      </c>
      <c r="U172" s="305">
        <f>IFERROR(SUM($L170:U170)/SUM($L169:U169),0)</f>
        <v>0</v>
      </c>
      <c r="V172" s="306">
        <f>IFERROR(SUM($V170:V170)/SUM($V169:V169),0)</f>
        <v>0</v>
      </c>
      <c r="W172" s="303">
        <f>IFERROR(SUM($V170:W170)/SUM($V169:W169),0)</f>
        <v>0</v>
      </c>
      <c r="X172" s="303">
        <f>IFERROR(SUM($V170:X170)/SUM($V169:X169),0)</f>
        <v>0</v>
      </c>
      <c r="Y172" s="303">
        <f>IFERROR(SUM($V170:Y170)/SUM($V169:Y169),0)</f>
        <v>0</v>
      </c>
      <c r="Z172" s="303">
        <f>IFERROR(SUM($V170:Z170)/SUM($V169:Z169),0)</f>
        <v>0</v>
      </c>
      <c r="AA172" s="303">
        <f>IFERROR(SUM($V170:AA170)/SUM($V169:AA169),0)</f>
        <v>0</v>
      </c>
      <c r="AB172" s="303">
        <f>IFERROR(SUM($V170:AB170)/SUM($V169:AB169),0)</f>
        <v>0</v>
      </c>
      <c r="AC172" s="303">
        <f>IFERROR(SUM($V170:AC170)/SUM($V169:AC169),0)</f>
        <v>0</v>
      </c>
      <c r="AD172" s="303">
        <f>IFERROR(SUM($V170:AD170)/SUM($V169:AD169),0)</f>
        <v>0</v>
      </c>
      <c r="AE172" s="303">
        <f>IFERROR(SUM($V170:AE170)/SUM($V169:AE169),0)</f>
        <v>0</v>
      </c>
      <c r="AF172" s="303">
        <f>IFERROR(SUM($V170:AF170)/SUM($V169:AF169),0)</f>
        <v>0</v>
      </c>
      <c r="AG172" s="303">
        <f>IFERROR(SUM($V170:AG170)/SUM($V169:AG169),0)</f>
        <v>0</v>
      </c>
      <c r="AH172" s="303">
        <f>IFERROR(SUM($V170:AH170)/SUM($V169:AH169),0)</f>
        <v>0</v>
      </c>
      <c r="AI172" s="303">
        <f>IFERROR(SUM($V170:AI170)/SUM($V169:AI169),0)</f>
        <v>0</v>
      </c>
      <c r="AJ172" s="303">
        <f>IFERROR(SUM($V170:AJ170)/SUM($V169:AJ169),0)</f>
        <v>0</v>
      </c>
      <c r="AK172" s="303">
        <f>IFERROR(SUM($V170:AK170)/SUM($V169:AK169),0)</f>
        <v>0</v>
      </c>
      <c r="AL172" s="303">
        <f>IFERROR(SUM($V170:AL170)/SUM($V169:AL169),0)</f>
        <v>0</v>
      </c>
      <c r="AM172" s="303">
        <f>IFERROR(SUM($V170:AM170)/SUM($V169:AM169),0)</f>
        <v>0</v>
      </c>
      <c r="AN172" s="303">
        <f>IFERROR(SUM($V170:AN170)/SUM($V169:AN169),0)</f>
        <v>0</v>
      </c>
      <c r="AO172" s="303">
        <f>IFERROR(SUM($V170:AO170)/SUM($V169:AO169),0)</f>
        <v>0</v>
      </c>
      <c r="AP172" s="303">
        <f>IFERROR(SUM($V170:AP170)/SUM($V169:AP169),0)</f>
        <v>0</v>
      </c>
      <c r="AQ172" s="303">
        <f>IFERROR(SUM($V170:AQ170)/SUM($V169:AQ169),0)</f>
        <v>0</v>
      </c>
      <c r="AR172" s="303">
        <f>IFERROR(SUM($V170:AR170)/SUM($V169:AR169),0)</f>
        <v>0</v>
      </c>
      <c r="AS172" s="303">
        <f>IFERROR(SUM($V170:AS170)/SUM($V169:AS169),0)</f>
        <v>0</v>
      </c>
      <c r="AT172" s="303">
        <f>IFERROR(SUM($V170:AT170)/SUM($V169:AT169),0)</f>
        <v>0</v>
      </c>
      <c r="AU172" s="303">
        <f>IFERROR(SUM($V170:AU170)/SUM($V169:AU169),0)</f>
        <v>0</v>
      </c>
      <c r="AV172" s="303">
        <f>IFERROR(SUM($V170:AV170)/SUM($V169:AV169),0)</f>
        <v>0</v>
      </c>
      <c r="AW172" s="303">
        <f>IFERROR(SUM($V170:AW170)/SUM($V169:AW169),0)</f>
        <v>0</v>
      </c>
      <c r="AX172" s="303">
        <f>IFERROR(SUM($V170:AX170)/SUM($V169:AX169),0)</f>
        <v>0</v>
      </c>
      <c r="AY172" s="303">
        <f>IFERROR(SUM($V170:AY170)/SUM($V169:AY169),0)</f>
        <v>0</v>
      </c>
      <c r="AZ172" s="303">
        <f>IFERROR(SUM($V170:AZ170)/SUM($V169:AZ169),0)</f>
        <v>0</v>
      </c>
      <c r="BA172" s="303">
        <f>IFERROR(SUM($V170:BA170)/SUM($V169:BA169),0)</f>
        <v>0</v>
      </c>
      <c r="BB172" s="303">
        <f>IFERROR(SUM($V170:BB170)/SUM($V169:BB169),0)</f>
        <v>0</v>
      </c>
      <c r="BC172" s="303">
        <f>IFERROR(SUM($V170:BC170)/SUM($V169:BC169),0)</f>
        <v>0</v>
      </c>
      <c r="BD172" s="303">
        <f>IFERROR(SUM($V170:BD170)/SUM($V169:BD169),0)</f>
        <v>0</v>
      </c>
      <c r="BE172" s="303">
        <f>IFERROR(SUM($V170:BE170)/SUM($V169:BE169),0)</f>
        <v>0</v>
      </c>
      <c r="BF172" s="303">
        <f>IFERROR(SUM($V170:BF170)/SUM($V169:BF169),0)</f>
        <v>0</v>
      </c>
      <c r="BG172" s="303">
        <f>IFERROR(SUM($V170:BG170)/SUM($V169:BG169),0)</f>
        <v>0</v>
      </c>
      <c r="BH172" s="303">
        <f>IFERROR(SUM($V170:BH170)/SUM($V169:BH169),0)</f>
        <v>0</v>
      </c>
      <c r="BI172" s="303">
        <f>IFERROR(SUM($V170:BI170)/SUM($V169:BI169),0)</f>
        <v>0</v>
      </c>
      <c r="BJ172" s="303">
        <f>IFERROR(SUM($V170:BJ170)/SUM($V169:BJ169),0)</f>
        <v>0</v>
      </c>
      <c r="BK172" s="303">
        <f>IFERROR(SUM($V170:BK170)/SUM($V169:BK169),0)</f>
        <v>0</v>
      </c>
      <c r="BL172" s="303">
        <f>IFERROR(SUM($V170:BL170)/SUM($V169:BL169),0)</f>
        <v>0</v>
      </c>
      <c r="BM172" s="303">
        <f>IFERROR(SUM($V170:BM170)/SUM($V169:BM169),0)</f>
        <v>0</v>
      </c>
      <c r="BN172" s="303">
        <f>IFERROR(SUM($V170:BN170)/SUM($V169:BN169),0)</f>
        <v>0</v>
      </c>
      <c r="BO172" s="303">
        <f>IFERROR(SUM($V170:BO170)/SUM($V169:BO169),0)</f>
        <v>0</v>
      </c>
      <c r="BP172" s="303">
        <f>IFERROR(SUM($V170:BP170)/SUM($V169:BP169),0)</f>
        <v>0</v>
      </c>
      <c r="BQ172" s="303">
        <f>IFERROR(SUM($V170:BQ170)/SUM($V169:BQ169),0)</f>
        <v>0</v>
      </c>
      <c r="BR172" s="303">
        <f>IFERROR(SUM($V170:BR170)/SUM($V169:BR169),0)</f>
        <v>0</v>
      </c>
      <c r="BS172" s="303">
        <f>IFERROR(SUM($V170:BS170)/SUM($V169:BS169),0)</f>
        <v>0</v>
      </c>
      <c r="BT172" s="303">
        <f>IFERROR(SUM($V170:BT170)/SUM($V169:BT169),0)</f>
        <v>0</v>
      </c>
      <c r="BU172" s="303">
        <f>IFERROR(SUM($V170:BU170)/SUM($V169:BU169),0)</f>
        <v>0</v>
      </c>
      <c r="BV172" s="303">
        <f>IFERROR(SUM($V170:BV170)/SUM($V169:BV169),0)</f>
        <v>0</v>
      </c>
      <c r="BW172" s="303">
        <f>IFERROR(SUM($V170:BW170)/SUM($V169:BW169),0)</f>
        <v>0</v>
      </c>
      <c r="BX172" s="303">
        <f>IFERROR(SUM($V170:BX170)/SUM($V169:BX169),0)</f>
        <v>0</v>
      </c>
      <c r="BY172" s="303">
        <f>IFERROR(SUM($V170:BY170)/SUM($V169:BY169),0)</f>
        <v>0</v>
      </c>
      <c r="BZ172" s="303">
        <f>IFERROR(SUM($V170:BZ170)/SUM($V169:BZ169),0)</f>
        <v>0</v>
      </c>
      <c r="CA172" s="303">
        <f>IFERROR(SUM($V170:CA170)/SUM($V169:CA169),0)</f>
        <v>0</v>
      </c>
      <c r="CB172" s="303">
        <f>IFERROR(SUM($V170:CB170)/SUM($V169:CB169),0)</f>
        <v>0</v>
      </c>
      <c r="CC172" s="303">
        <f>IFERROR(SUM($V170:CC170)/SUM($V169:CC169),0)</f>
        <v>0</v>
      </c>
      <c r="CD172" s="303">
        <f>IFERROR(SUM($V170:CD170)/SUM($V169:CD169),0)</f>
        <v>0</v>
      </c>
      <c r="CE172" s="303">
        <f>IFERROR(SUM($V170:CE170)/SUM($V169:CE169),0)</f>
        <v>0</v>
      </c>
      <c r="CF172" s="303">
        <f>IFERROR(SUM($V170:CF170)/SUM($V169:CF169),0)</f>
        <v>0</v>
      </c>
      <c r="CG172" s="303">
        <f>IFERROR(SUM($V170:CG170)/SUM($V169:CG169),0)</f>
        <v>0</v>
      </c>
      <c r="CH172" s="303">
        <f>IFERROR(SUM($V170:CH170)/SUM($V169:CH169),0)</f>
        <v>0</v>
      </c>
      <c r="CI172" s="303">
        <f>IFERROR(SUM($V170:CI170)/SUM($V169:CI169),0)</f>
        <v>0</v>
      </c>
      <c r="CJ172" s="303">
        <f>IFERROR(SUM($V170:CJ170)/SUM($V169:CJ169),0)</f>
        <v>0</v>
      </c>
      <c r="CK172" s="303">
        <f>IFERROR(SUM($V170:CK170)/SUM($V169:CK169),0)</f>
        <v>0</v>
      </c>
      <c r="CL172" s="303">
        <f>IFERROR(SUM($V170:CL170)/SUM($V169:CL169),0)</f>
        <v>0</v>
      </c>
      <c r="CM172" s="303">
        <f>IFERROR(SUM($V170:CM170)/SUM($V169:CM169),0)</f>
        <v>0</v>
      </c>
      <c r="CN172" s="303">
        <f>IFERROR(SUM($V170:CN170)/SUM($V169:CN169),0)</f>
        <v>0</v>
      </c>
      <c r="CO172" s="303">
        <f>IFERROR(SUM($V170:CO170)/SUM($V169:CO169),0)</f>
        <v>0</v>
      </c>
      <c r="CP172" s="303">
        <f>IFERROR(SUM($V170:CP170)/SUM($V169:CP169),0)</f>
        <v>0</v>
      </c>
      <c r="CQ172" s="303">
        <f>IFERROR(SUM($V170:CQ170)/SUM($V169:CQ169),0)</f>
        <v>0</v>
      </c>
      <c r="CR172" s="303">
        <f>IFERROR(SUM($V170:CR170)/SUM($V169:CR169),0)</f>
        <v>0</v>
      </c>
      <c r="CS172" s="303">
        <f>IFERROR(SUM($V170:CS170)/SUM($V169:CS169),0)</f>
        <v>0</v>
      </c>
      <c r="CT172" s="303">
        <f>IFERROR(SUM($V170:CT170)/SUM($V169:CT169),0)</f>
        <v>0</v>
      </c>
      <c r="CU172" s="303">
        <f>IFERROR(SUM($V170:CU170)/SUM($V169:CU169),0)</f>
        <v>0</v>
      </c>
      <c r="CV172" s="303">
        <f>IFERROR(SUM($V170:CV170)/SUM($V169:CV169),0)</f>
        <v>0</v>
      </c>
      <c r="CW172" s="303">
        <f>IFERROR(SUM($V170:CW170)/SUM($V169:CW169),0)</f>
        <v>0</v>
      </c>
      <c r="CX172" s="303">
        <f>IFERROR(SUM($V170:CX170)/SUM($V169:CX169),0)</f>
        <v>0</v>
      </c>
      <c r="CY172" s="303">
        <f>IFERROR(SUM($V170:CY170)/SUM($V169:CY169),0)</f>
        <v>0</v>
      </c>
      <c r="CZ172" s="303">
        <f>IFERROR(SUM($V170:CZ170)/SUM($V169:CZ169),0)</f>
        <v>0</v>
      </c>
      <c r="DA172" s="303">
        <f>IFERROR(SUM($V170:DA170)/SUM($V169:DA169),0)</f>
        <v>0</v>
      </c>
      <c r="DB172" s="303">
        <f>IFERROR(SUM($V170:DB170)/SUM($V169:DB169),0)</f>
        <v>0</v>
      </c>
      <c r="DC172" s="303">
        <f>IFERROR(SUM($V170:DC170)/SUM($V169:DC169),0)</f>
        <v>0</v>
      </c>
      <c r="DD172" s="303">
        <f>IFERROR(SUM($V170:DD170)/SUM($V169:DD169),0)</f>
        <v>0</v>
      </c>
      <c r="DE172" s="303">
        <f>IFERROR(SUM($V170:DE170)/SUM($V169:DE169),0)</f>
        <v>0</v>
      </c>
      <c r="DF172" s="303">
        <f>IFERROR(SUM($V170:DF170)/SUM($V169:DF169),0)</f>
        <v>0</v>
      </c>
      <c r="DG172" s="303">
        <f>IFERROR(SUM($V170:DG170)/SUM($V169:DG169),0)</f>
        <v>0</v>
      </c>
      <c r="DH172" s="303">
        <f>IFERROR(SUM($V170:DH170)/SUM($V169:DH169),0)</f>
        <v>0</v>
      </c>
      <c r="DI172" s="303">
        <f>IFERROR(SUM($V170:DI170)/SUM($V169:DI169),0)</f>
        <v>0</v>
      </c>
      <c r="DJ172" s="303">
        <f>IFERROR(SUM($V170:DJ170)/SUM($V169:DJ169),0)</f>
        <v>0</v>
      </c>
      <c r="DK172" s="303">
        <f>IFERROR(SUM($V170:DK170)/SUM($V169:DK169),0)</f>
        <v>0</v>
      </c>
      <c r="DL172" s="303">
        <f>IFERROR(SUM($V170:DL170)/SUM($V169:DL169),0)</f>
        <v>0</v>
      </c>
      <c r="DM172" s="303">
        <f>IFERROR(SUM($V170:DM170)/SUM($V169:DM169),0)</f>
        <v>0</v>
      </c>
      <c r="DN172" s="303">
        <f>IFERROR(SUM($V170:DN170)/SUM($V169:DN169),0)</f>
        <v>0</v>
      </c>
      <c r="DO172" s="303">
        <f>IFERROR(SUM($V170:DO170)/SUM($V169:DO169),0)</f>
        <v>0</v>
      </c>
      <c r="DP172" s="303">
        <f>IFERROR(SUM($V170:DP170)/SUM($V169:DP169),0)</f>
        <v>0</v>
      </c>
      <c r="DQ172" s="303">
        <f>IFERROR(SUM($V170:DQ170)/SUM($V169:DQ169),0)</f>
        <v>0</v>
      </c>
      <c r="DR172" s="303">
        <f>IFERROR(SUM($V170:DR170)/SUM($V169:DR169),0)</f>
        <v>0</v>
      </c>
      <c r="DS172" s="303">
        <f>IFERROR(SUM($V170:DS170)/SUM($V169:DS169),0)</f>
        <v>0</v>
      </c>
      <c r="DT172" s="303">
        <f>IFERROR(SUM($V170:DT170)/SUM($V169:DT169),0)</f>
        <v>0</v>
      </c>
      <c r="DU172" s="303">
        <f>IFERROR(SUM($V170:DU170)/SUM($V169:DU169),0)</f>
        <v>0</v>
      </c>
      <c r="DV172" s="303">
        <f>IFERROR(SUM($V170:DV170)/SUM($V169:DV169),0)</f>
        <v>0</v>
      </c>
      <c r="DW172" s="303">
        <f>IFERROR(SUM($V170:DW170)/SUM($V169:DW169),0)</f>
        <v>0</v>
      </c>
      <c r="DX172" s="303">
        <f>IFERROR(SUM($V170:DX170)/SUM($V169:DX169),0)</f>
        <v>0</v>
      </c>
      <c r="DY172" s="303">
        <f>IFERROR(SUM($V170:DY170)/SUM($V169:DY169),0)</f>
        <v>0</v>
      </c>
      <c r="DZ172" s="303">
        <f>IFERROR(SUM($V170:DZ170)/SUM($V169:DZ169),0)</f>
        <v>0</v>
      </c>
      <c r="EA172" s="303">
        <f>IFERROR(SUM($V170:EA170)/SUM($V169:EA169),0)</f>
        <v>0</v>
      </c>
      <c r="EB172" s="303">
        <f>IFERROR(SUM($V170:EB170)/SUM($V169:EB169),0)</f>
        <v>0</v>
      </c>
      <c r="EC172" s="303">
        <f>IFERROR(SUM($V170:EC170)/SUM($V169:EC169),0)</f>
        <v>0</v>
      </c>
      <c r="ED172" s="305">
        <f>IFERROR(SUM($V170:ED170)/SUM($V169:ED169),0)</f>
        <v>0</v>
      </c>
    </row>
    <row r="173" spans="2:134" ht="16.05" customHeight="1" x14ac:dyDescent="0.25">
      <c r="B173" s="931" t="str">
        <f>'B2-规划信息'!AN28</f>
        <v/>
      </c>
      <c r="C173" s="288" t="str">
        <f>IF($B173="","",$B$168)</f>
        <v/>
      </c>
      <c r="D173" s="288" t="str">
        <f>IF($B173="","",VLOOKUP($B173,'B2-规划信息'!$W$28:$Y$47,2,0))</f>
        <v/>
      </c>
      <c r="E173" s="288" t="str">
        <f>IF($B173="","",VLOOKUP($B173,'B2-规划信息'!$W$28:$Y$47,3,0))</f>
        <v/>
      </c>
      <c r="F173" s="239" t="str">
        <f>"签约"&amp;IF(D173="车位","个数","面积")</f>
        <v>签约面积</v>
      </c>
      <c r="G173" s="253" t="s">
        <v>352</v>
      </c>
      <c r="H173" s="991">
        <f>SUMIFS('B4-1销售回款【输入】'!L$4:L$123,'B4-1销售回款【输入】'!$C$4:$C$123,$C173,'B4-1销售回款【输入】'!$D$4:$D$123,$D173,'B4-1销售回款【输入】'!$E$4:$E$123,$E173,'B4-1销售回款【输入】'!$J$4:$J$123,$F173)</f>
        <v>0</v>
      </c>
      <c r="I173" s="278">
        <f>J173-H173</f>
        <v>0</v>
      </c>
      <c r="J173" s="984">
        <f>SUM(V173:ED173)</f>
        <v>0</v>
      </c>
      <c r="K173" s="459">
        <f ca="1">SUM(OFFSET(V173,,,1,MATCH('B1-基本信息'!$C$12,$V$3:$ED$3,1)))</f>
        <v>0</v>
      </c>
      <c r="L173" s="279">
        <f>SUMIF($V$1:$ED$1,L$3,$V173:$ED173)</f>
        <v>0</v>
      </c>
      <c r="M173" s="278">
        <f t="shared" ref="M173:U174" si="2994">SUMIF($V$1:$ED$1,M$3,$V173:$ED173)</f>
        <v>0</v>
      </c>
      <c r="N173" s="278">
        <f t="shared" si="2994"/>
        <v>0</v>
      </c>
      <c r="O173" s="278">
        <f t="shared" si="2994"/>
        <v>0</v>
      </c>
      <c r="P173" s="278">
        <f t="shared" si="2994"/>
        <v>0</v>
      </c>
      <c r="Q173" s="278">
        <f t="shared" si="2994"/>
        <v>0</v>
      </c>
      <c r="R173" s="278">
        <f t="shared" si="2994"/>
        <v>0</v>
      </c>
      <c r="S173" s="278">
        <f t="shared" si="2994"/>
        <v>0</v>
      </c>
      <c r="T173" s="278">
        <f t="shared" si="2994"/>
        <v>0</v>
      </c>
      <c r="U173" s="280">
        <f t="shared" si="2994"/>
        <v>0</v>
      </c>
      <c r="V173" s="281">
        <f>SUMIFS('B4-1销售回款【输入】'!Y$4:Y$123,'B4-1销售回款【输入】'!$C$4:$C$123,$C173,'B4-1销售回款【输入】'!$D$4:$D$123,$D173,'B4-1销售回款【输入】'!$E$4:$E$123,$E173,'B4-1销售回款【输入】'!$J$4:$J$123,$F173)</f>
        <v>0</v>
      </c>
      <c r="W173" s="278">
        <f>SUMIFS('B4-1销售回款【输入】'!Z$4:Z$123,'B4-1销售回款【输入】'!$C$4:$C$123,$C173,'B4-1销售回款【输入】'!$D$4:$D$123,$D173,'B4-1销售回款【输入】'!$E$4:$E$123,$E173,'B4-1销售回款【输入】'!$J$4:$J$123,$F173)</f>
        <v>0</v>
      </c>
      <c r="X173" s="278">
        <f>SUMIFS('B4-1销售回款【输入】'!AA$4:AA$123,'B4-1销售回款【输入】'!$C$4:$C$123,$C173,'B4-1销售回款【输入】'!$D$4:$D$123,$D173,'B4-1销售回款【输入】'!$E$4:$E$123,$E173,'B4-1销售回款【输入】'!$J$4:$J$123,$F173)</f>
        <v>0</v>
      </c>
      <c r="Y173" s="278">
        <f>SUMIFS('B4-1销售回款【输入】'!AB$4:AB$123,'B4-1销售回款【输入】'!$C$4:$C$123,$C173,'B4-1销售回款【输入】'!$D$4:$D$123,$D173,'B4-1销售回款【输入】'!$E$4:$E$123,$E173,'B4-1销售回款【输入】'!$J$4:$J$123,$F173)</f>
        <v>0</v>
      </c>
      <c r="Z173" s="278">
        <f>SUMIFS('B4-1销售回款【输入】'!AC$4:AC$123,'B4-1销售回款【输入】'!$C$4:$C$123,$C173,'B4-1销售回款【输入】'!$D$4:$D$123,$D173,'B4-1销售回款【输入】'!$E$4:$E$123,$E173,'B4-1销售回款【输入】'!$J$4:$J$123,$F173)</f>
        <v>0</v>
      </c>
      <c r="AA173" s="278">
        <f>SUMIFS('B4-1销售回款【输入】'!AD$4:AD$123,'B4-1销售回款【输入】'!$C$4:$C$123,$C173,'B4-1销售回款【输入】'!$D$4:$D$123,$D173,'B4-1销售回款【输入】'!$E$4:$E$123,$E173,'B4-1销售回款【输入】'!$J$4:$J$123,$F173)</f>
        <v>0</v>
      </c>
      <c r="AB173" s="278">
        <f>SUMIFS('B4-1销售回款【输入】'!AE$4:AE$123,'B4-1销售回款【输入】'!$C$4:$C$123,$C173,'B4-1销售回款【输入】'!$D$4:$D$123,$D173,'B4-1销售回款【输入】'!$E$4:$E$123,$E173,'B4-1销售回款【输入】'!$J$4:$J$123,$F173)</f>
        <v>0</v>
      </c>
      <c r="AC173" s="278">
        <f>SUMIFS('B4-1销售回款【输入】'!AF$4:AF$123,'B4-1销售回款【输入】'!$C$4:$C$123,$C173,'B4-1销售回款【输入】'!$D$4:$D$123,$D173,'B4-1销售回款【输入】'!$E$4:$E$123,$E173,'B4-1销售回款【输入】'!$J$4:$J$123,$F173)</f>
        <v>0</v>
      </c>
      <c r="AD173" s="278">
        <f>SUMIFS('B4-1销售回款【输入】'!AG$4:AG$123,'B4-1销售回款【输入】'!$C$4:$C$123,$C173,'B4-1销售回款【输入】'!$D$4:$D$123,$D173,'B4-1销售回款【输入】'!$E$4:$E$123,$E173,'B4-1销售回款【输入】'!$J$4:$J$123,$F173)</f>
        <v>0</v>
      </c>
      <c r="AE173" s="278">
        <f>SUMIFS('B4-1销售回款【输入】'!AH$4:AH$123,'B4-1销售回款【输入】'!$C$4:$C$123,$C173,'B4-1销售回款【输入】'!$D$4:$D$123,$D173,'B4-1销售回款【输入】'!$E$4:$E$123,$E173,'B4-1销售回款【输入】'!$J$4:$J$123,$F173)</f>
        <v>0</v>
      </c>
      <c r="AF173" s="278">
        <f>SUMIFS('B4-1销售回款【输入】'!AI$4:AI$123,'B4-1销售回款【输入】'!$C$4:$C$123,$C173,'B4-1销售回款【输入】'!$D$4:$D$123,$D173,'B4-1销售回款【输入】'!$E$4:$E$123,$E173,'B4-1销售回款【输入】'!$J$4:$J$123,$F173)</f>
        <v>0</v>
      </c>
      <c r="AG173" s="278">
        <f>SUMIFS('B4-1销售回款【输入】'!AJ$4:AJ$123,'B4-1销售回款【输入】'!$C$4:$C$123,$C173,'B4-1销售回款【输入】'!$D$4:$D$123,$D173,'B4-1销售回款【输入】'!$E$4:$E$123,$E173,'B4-1销售回款【输入】'!$J$4:$J$123,$F173)</f>
        <v>0</v>
      </c>
      <c r="AH173" s="278">
        <f>SUMIFS('B4-1销售回款【输入】'!AK$4:AK$123,'B4-1销售回款【输入】'!$C$4:$C$123,$C173,'B4-1销售回款【输入】'!$D$4:$D$123,$D173,'B4-1销售回款【输入】'!$E$4:$E$123,$E173,'B4-1销售回款【输入】'!$J$4:$J$123,$F173)</f>
        <v>0</v>
      </c>
      <c r="AI173" s="278">
        <f>SUMIFS('B4-1销售回款【输入】'!AL$4:AL$123,'B4-1销售回款【输入】'!$C$4:$C$123,$C173,'B4-1销售回款【输入】'!$D$4:$D$123,$D173,'B4-1销售回款【输入】'!$E$4:$E$123,$E173,'B4-1销售回款【输入】'!$J$4:$J$123,$F173)</f>
        <v>0</v>
      </c>
      <c r="AJ173" s="278">
        <f>SUMIFS('B4-1销售回款【输入】'!AM$4:AM$123,'B4-1销售回款【输入】'!$C$4:$C$123,$C173,'B4-1销售回款【输入】'!$D$4:$D$123,$D173,'B4-1销售回款【输入】'!$E$4:$E$123,$E173,'B4-1销售回款【输入】'!$J$4:$J$123,$F173)</f>
        <v>0</v>
      </c>
      <c r="AK173" s="278">
        <f>SUMIFS('B4-1销售回款【输入】'!AN$4:AN$123,'B4-1销售回款【输入】'!$C$4:$C$123,$C173,'B4-1销售回款【输入】'!$D$4:$D$123,$D173,'B4-1销售回款【输入】'!$E$4:$E$123,$E173,'B4-1销售回款【输入】'!$J$4:$J$123,$F173)</f>
        <v>0</v>
      </c>
      <c r="AL173" s="278">
        <f>SUMIFS('B4-1销售回款【输入】'!AO$4:AO$123,'B4-1销售回款【输入】'!$C$4:$C$123,$C173,'B4-1销售回款【输入】'!$D$4:$D$123,$D173,'B4-1销售回款【输入】'!$E$4:$E$123,$E173,'B4-1销售回款【输入】'!$J$4:$J$123,$F173)</f>
        <v>0</v>
      </c>
      <c r="AM173" s="278">
        <f>SUMIFS('B4-1销售回款【输入】'!AP$4:AP$123,'B4-1销售回款【输入】'!$C$4:$C$123,$C173,'B4-1销售回款【输入】'!$D$4:$D$123,$D173,'B4-1销售回款【输入】'!$E$4:$E$123,$E173,'B4-1销售回款【输入】'!$J$4:$J$123,$F173)</f>
        <v>0</v>
      </c>
      <c r="AN173" s="278">
        <f>SUMIFS('B4-1销售回款【输入】'!AQ$4:AQ$123,'B4-1销售回款【输入】'!$C$4:$C$123,$C173,'B4-1销售回款【输入】'!$D$4:$D$123,$D173,'B4-1销售回款【输入】'!$E$4:$E$123,$E173,'B4-1销售回款【输入】'!$J$4:$J$123,$F173)</f>
        <v>0</v>
      </c>
      <c r="AO173" s="278">
        <f>SUMIFS('B4-1销售回款【输入】'!AR$4:AR$123,'B4-1销售回款【输入】'!$C$4:$C$123,$C173,'B4-1销售回款【输入】'!$D$4:$D$123,$D173,'B4-1销售回款【输入】'!$E$4:$E$123,$E173,'B4-1销售回款【输入】'!$J$4:$J$123,$F173)</f>
        <v>0</v>
      </c>
      <c r="AP173" s="278">
        <f>SUMIFS('B4-1销售回款【输入】'!AS$4:AS$123,'B4-1销售回款【输入】'!$C$4:$C$123,$C173,'B4-1销售回款【输入】'!$D$4:$D$123,$D173,'B4-1销售回款【输入】'!$E$4:$E$123,$E173,'B4-1销售回款【输入】'!$J$4:$J$123,$F173)</f>
        <v>0</v>
      </c>
      <c r="AQ173" s="278">
        <f>SUMIFS('B4-1销售回款【输入】'!AT$4:AT$123,'B4-1销售回款【输入】'!$C$4:$C$123,$C173,'B4-1销售回款【输入】'!$D$4:$D$123,$D173,'B4-1销售回款【输入】'!$E$4:$E$123,$E173,'B4-1销售回款【输入】'!$J$4:$J$123,$F173)</f>
        <v>0</v>
      </c>
      <c r="AR173" s="278">
        <f>SUMIFS('B4-1销售回款【输入】'!AU$4:AU$123,'B4-1销售回款【输入】'!$C$4:$C$123,$C173,'B4-1销售回款【输入】'!$D$4:$D$123,$D173,'B4-1销售回款【输入】'!$E$4:$E$123,$E173,'B4-1销售回款【输入】'!$J$4:$J$123,$F173)</f>
        <v>0</v>
      </c>
      <c r="AS173" s="278">
        <f>SUMIFS('B4-1销售回款【输入】'!AV$4:AV$123,'B4-1销售回款【输入】'!$C$4:$C$123,$C173,'B4-1销售回款【输入】'!$D$4:$D$123,$D173,'B4-1销售回款【输入】'!$E$4:$E$123,$E173,'B4-1销售回款【输入】'!$J$4:$J$123,$F173)</f>
        <v>0</v>
      </c>
      <c r="AT173" s="278">
        <f>SUMIFS('B4-1销售回款【输入】'!AW$4:AW$123,'B4-1销售回款【输入】'!$C$4:$C$123,$C173,'B4-1销售回款【输入】'!$D$4:$D$123,$D173,'B4-1销售回款【输入】'!$E$4:$E$123,$E173,'B4-1销售回款【输入】'!$J$4:$J$123,$F173)</f>
        <v>0</v>
      </c>
      <c r="AU173" s="278">
        <f>SUMIFS('B4-1销售回款【输入】'!AX$4:AX$123,'B4-1销售回款【输入】'!$C$4:$C$123,$C173,'B4-1销售回款【输入】'!$D$4:$D$123,$D173,'B4-1销售回款【输入】'!$E$4:$E$123,$E173,'B4-1销售回款【输入】'!$J$4:$J$123,$F173)</f>
        <v>0</v>
      </c>
      <c r="AV173" s="278">
        <f>SUMIFS('B4-1销售回款【输入】'!AY$4:AY$123,'B4-1销售回款【输入】'!$C$4:$C$123,$C173,'B4-1销售回款【输入】'!$D$4:$D$123,$D173,'B4-1销售回款【输入】'!$E$4:$E$123,$E173,'B4-1销售回款【输入】'!$J$4:$J$123,$F173)</f>
        <v>0</v>
      </c>
      <c r="AW173" s="278">
        <f>SUMIFS('B4-1销售回款【输入】'!AZ$4:AZ$123,'B4-1销售回款【输入】'!$C$4:$C$123,$C173,'B4-1销售回款【输入】'!$D$4:$D$123,$D173,'B4-1销售回款【输入】'!$E$4:$E$123,$E173,'B4-1销售回款【输入】'!$J$4:$J$123,$F173)</f>
        <v>0</v>
      </c>
      <c r="AX173" s="278">
        <f>SUMIFS('B4-1销售回款【输入】'!BA$4:BA$123,'B4-1销售回款【输入】'!$C$4:$C$123,$C173,'B4-1销售回款【输入】'!$D$4:$D$123,$D173,'B4-1销售回款【输入】'!$E$4:$E$123,$E173,'B4-1销售回款【输入】'!$J$4:$J$123,$F173)</f>
        <v>0</v>
      </c>
      <c r="AY173" s="278">
        <f>SUMIFS('B4-1销售回款【输入】'!BB$4:BB$123,'B4-1销售回款【输入】'!$C$4:$C$123,$C173,'B4-1销售回款【输入】'!$D$4:$D$123,$D173,'B4-1销售回款【输入】'!$E$4:$E$123,$E173,'B4-1销售回款【输入】'!$J$4:$J$123,$F173)</f>
        <v>0</v>
      </c>
      <c r="AZ173" s="278">
        <f>SUMIFS('B4-1销售回款【输入】'!BC$4:BC$123,'B4-1销售回款【输入】'!$C$4:$C$123,$C173,'B4-1销售回款【输入】'!$D$4:$D$123,$D173,'B4-1销售回款【输入】'!$E$4:$E$123,$E173,'B4-1销售回款【输入】'!$J$4:$J$123,$F173)</f>
        <v>0</v>
      </c>
      <c r="BA173" s="278">
        <f>SUMIFS('B4-1销售回款【输入】'!BD$4:BD$123,'B4-1销售回款【输入】'!$C$4:$C$123,$C173,'B4-1销售回款【输入】'!$D$4:$D$123,$D173,'B4-1销售回款【输入】'!$E$4:$E$123,$E173,'B4-1销售回款【输入】'!$J$4:$J$123,$F173)</f>
        <v>0</v>
      </c>
      <c r="BB173" s="278">
        <f>SUMIFS('B4-1销售回款【输入】'!BE$4:BE$123,'B4-1销售回款【输入】'!$C$4:$C$123,$C173,'B4-1销售回款【输入】'!$D$4:$D$123,$D173,'B4-1销售回款【输入】'!$E$4:$E$123,$E173,'B4-1销售回款【输入】'!$J$4:$J$123,$F173)</f>
        <v>0</v>
      </c>
      <c r="BC173" s="278">
        <f>SUMIFS('B4-1销售回款【输入】'!BF$4:BF$123,'B4-1销售回款【输入】'!$C$4:$C$123,$C173,'B4-1销售回款【输入】'!$D$4:$D$123,$D173,'B4-1销售回款【输入】'!$E$4:$E$123,$E173,'B4-1销售回款【输入】'!$J$4:$J$123,$F173)</f>
        <v>0</v>
      </c>
      <c r="BD173" s="278">
        <f>SUMIFS('B4-1销售回款【输入】'!BG$4:BG$123,'B4-1销售回款【输入】'!$C$4:$C$123,$C173,'B4-1销售回款【输入】'!$D$4:$D$123,$D173,'B4-1销售回款【输入】'!$E$4:$E$123,$E173,'B4-1销售回款【输入】'!$J$4:$J$123,$F173)</f>
        <v>0</v>
      </c>
      <c r="BE173" s="278">
        <f>SUMIFS('B4-1销售回款【输入】'!BH$4:BH$123,'B4-1销售回款【输入】'!$C$4:$C$123,$C173,'B4-1销售回款【输入】'!$D$4:$D$123,$D173,'B4-1销售回款【输入】'!$E$4:$E$123,$E173,'B4-1销售回款【输入】'!$J$4:$J$123,$F173)</f>
        <v>0</v>
      </c>
      <c r="BF173" s="278">
        <f>SUMIFS('B4-1销售回款【输入】'!BI$4:BI$123,'B4-1销售回款【输入】'!$C$4:$C$123,$C173,'B4-1销售回款【输入】'!$D$4:$D$123,$D173,'B4-1销售回款【输入】'!$E$4:$E$123,$E173,'B4-1销售回款【输入】'!$J$4:$J$123,$F173)</f>
        <v>0</v>
      </c>
      <c r="BG173" s="278">
        <f>SUMIFS('B4-1销售回款【输入】'!BJ$4:BJ$123,'B4-1销售回款【输入】'!$C$4:$C$123,$C173,'B4-1销售回款【输入】'!$D$4:$D$123,$D173,'B4-1销售回款【输入】'!$E$4:$E$123,$E173,'B4-1销售回款【输入】'!$J$4:$J$123,$F173)</f>
        <v>0</v>
      </c>
      <c r="BH173" s="278">
        <f>SUMIFS('B4-1销售回款【输入】'!BK$4:BK$123,'B4-1销售回款【输入】'!$C$4:$C$123,$C173,'B4-1销售回款【输入】'!$D$4:$D$123,$D173,'B4-1销售回款【输入】'!$E$4:$E$123,$E173,'B4-1销售回款【输入】'!$J$4:$J$123,$F173)</f>
        <v>0</v>
      </c>
      <c r="BI173" s="278">
        <f>SUMIFS('B4-1销售回款【输入】'!BL$4:BL$123,'B4-1销售回款【输入】'!$C$4:$C$123,$C173,'B4-1销售回款【输入】'!$D$4:$D$123,$D173,'B4-1销售回款【输入】'!$E$4:$E$123,$E173,'B4-1销售回款【输入】'!$J$4:$J$123,$F173)</f>
        <v>0</v>
      </c>
      <c r="BJ173" s="278">
        <f>SUMIFS('B4-1销售回款【输入】'!BM$4:BM$123,'B4-1销售回款【输入】'!$C$4:$C$123,$C173,'B4-1销售回款【输入】'!$D$4:$D$123,$D173,'B4-1销售回款【输入】'!$E$4:$E$123,$E173,'B4-1销售回款【输入】'!$J$4:$J$123,$F173)</f>
        <v>0</v>
      </c>
      <c r="BK173" s="278">
        <f>SUMIFS('B4-1销售回款【输入】'!BN$4:BN$123,'B4-1销售回款【输入】'!$C$4:$C$123,$C173,'B4-1销售回款【输入】'!$D$4:$D$123,$D173,'B4-1销售回款【输入】'!$E$4:$E$123,$E173,'B4-1销售回款【输入】'!$J$4:$J$123,$F173)</f>
        <v>0</v>
      </c>
      <c r="BL173" s="278">
        <f>SUMIFS('B4-1销售回款【输入】'!BO$4:BO$123,'B4-1销售回款【输入】'!$C$4:$C$123,$C173,'B4-1销售回款【输入】'!$D$4:$D$123,$D173,'B4-1销售回款【输入】'!$E$4:$E$123,$E173,'B4-1销售回款【输入】'!$J$4:$J$123,$F173)</f>
        <v>0</v>
      </c>
      <c r="BM173" s="278">
        <f>SUMIFS('B4-1销售回款【输入】'!BP$4:BP$123,'B4-1销售回款【输入】'!$C$4:$C$123,$C173,'B4-1销售回款【输入】'!$D$4:$D$123,$D173,'B4-1销售回款【输入】'!$E$4:$E$123,$E173,'B4-1销售回款【输入】'!$J$4:$J$123,$F173)</f>
        <v>0</v>
      </c>
      <c r="BN173" s="278">
        <f>SUMIFS('B4-1销售回款【输入】'!BQ$4:BQ$123,'B4-1销售回款【输入】'!$C$4:$C$123,$C173,'B4-1销售回款【输入】'!$D$4:$D$123,$D173,'B4-1销售回款【输入】'!$E$4:$E$123,$E173,'B4-1销售回款【输入】'!$J$4:$J$123,$F173)</f>
        <v>0</v>
      </c>
      <c r="BO173" s="278">
        <f>SUMIFS('B4-1销售回款【输入】'!BR$4:BR$123,'B4-1销售回款【输入】'!$C$4:$C$123,$C173,'B4-1销售回款【输入】'!$D$4:$D$123,$D173,'B4-1销售回款【输入】'!$E$4:$E$123,$E173,'B4-1销售回款【输入】'!$J$4:$J$123,$F173)</f>
        <v>0</v>
      </c>
      <c r="BP173" s="278">
        <f>SUMIFS('B4-1销售回款【输入】'!BS$4:BS$123,'B4-1销售回款【输入】'!$C$4:$C$123,$C173,'B4-1销售回款【输入】'!$D$4:$D$123,$D173,'B4-1销售回款【输入】'!$E$4:$E$123,$E173,'B4-1销售回款【输入】'!$J$4:$J$123,$F173)</f>
        <v>0</v>
      </c>
      <c r="BQ173" s="278">
        <f>SUMIFS('B4-1销售回款【输入】'!BT$4:BT$123,'B4-1销售回款【输入】'!$C$4:$C$123,$C173,'B4-1销售回款【输入】'!$D$4:$D$123,$D173,'B4-1销售回款【输入】'!$E$4:$E$123,$E173,'B4-1销售回款【输入】'!$J$4:$J$123,$F173)</f>
        <v>0</v>
      </c>
      <c r="BR173" s="278">
        <f>SUMIFS('B4-1销售回款【输入】'!BU$4:BU$123,'B4-1销售回款【输入】'!$C$4:$C$123,$C173,'B4-1销售回款【输入】'!$D$4:$D$123,$D173,'B4-1销售回款【输入】'!$E$4:$E$123,$E173,'B4-1销售回款【输入】'!$J$4:$J$123,$F173)</f>
        <v>0</v>
      </c>
      <c r="BS173" s="278">
        <f>SUMIFS('B4-1销售回款【输入】'!BV$4:BV$123,'B4-1销售回款【输入】'!$C$4:$C$123,$C173,'B4-1销售回款【输入】'!$D$4:$D$123,$D173,'B4-1销售回款【输入】'!$E$4:$E$123,$E173,'B4-1销售回款【输入】'!$J$4:$J$123,$F173)</f>
        <v>0</v>
      </c>
      <c r="BT173" s="278">
        <f>SUMIFS('B4-1销售回款【输入】'!BW$4:BW$123,'B4-1销售回款【输入】'!$C$4:$C$123,$C173,'B4-1销售回款【输入】'!$D$4:$D$123,$D173,'B4-1销售回款【输入】'!$E$4:$E$123,$E173,'B4-1销售回款【输入】'!$J$4:$J$123,$F173)</f>
        <v>0</v>
      </c>
      <c r="BU173" s="278">
        <f>SUMIFS('B4-1销售回款【输入】'!BX$4:BX$123,'B4-1销售回款【输入】'!$C$4:$C$123,$C173,'B4-1销售回款【输入】'!$D$4:$D$123,$D173,'B4-1销售回款【输入】'!$E$4:$E$123,$E173,'B4-1销售回款【输入】'!$J$4:$J$123,$F173)</f>
        <v>0</v>
      </c>
      <c r="BV173" s="278">
        <f>SUMIFS('B4-1销售回款【输入】'!BY$4:BY$123,'B4-1销售回款【输入】'!$C$4:$C$123,$C173,'B4-1销售回款【输入】'!$D$4:$D$123,$D173,'B4-1销售回款【输入】'!$E$4:$E$123,$E173,'B4-1销售回款【输入】'!$J$4:$J$123,$F173)</f>
        <v>0</v>
      </c>
      <c r="BW173" s="278">
        <f>SUMIFS('B4-1销售回款【输入】'!BZ$4:BZ$123,'B4-1销售回款【输入】'!$C$4:$C$123,$C173,'B4-1销售回款【输入】'!$D$4:$D$123,$D173,'B4-1销售回款【输入】'!$E$4:$E$123,$E173,'B4-1销售回款【输入】'!$J$4:$J$123,$F173)</f>
        <v>0</v>
      </c>
      <c r="BX173" s="278">
        <f>SUMIFS('B4-1销售回款【输入】'!CA$4:CA$123,'B4-1销售回款【输入】'!$C$4:$C$123,$C173,'B4-1销售回款【输入】'!$D$4:$D$123,$D173,'B4-1销售回款【输入】'!$E$4:$E$123,$E173,'B4-1销售回款【输入】'!$J$4:$J$123,$F173)</f>
        <v>0</v>
      </c>
      <c r="BY173" s="278">
        <f>SUMIFS('B4-1销售回款【输入】'!CB$4:CB$123,'B4-1销售回款【输入】'!$C$4:$C$123,$C173,'B4-1销售回款【输入】'!$D$4:$D$123,$D173,'B4-1销售回款【输入】'!$E$4:$E$123,$E173,'B4-1销售回款【输入】'!$J$4:$J$123,$F173)</f>
        <v>0</v>
      </c>
      <c r="BZ173" s="278">
        <f>SUMIFS('B4-1销售回款【输入】'!CC$4:CC$123,'B4-1销售回款【输入】'!$C$4:$C$123,$C173,'B4-1销售回款【输入】'!$D$4:$D$123,$D173,'B4-1销售回款【输入】'!$E$4:$E$123,$E173,'B4-1销售回款【输入】'!$J$4:$J$123,$F173)</f>
        <v>0</v>
      </c>
      <c r="CA173" s="278">
        <f>SUMIFS('B4-1销售回款【输入】'!CD$4:CD$123,'B4-1销售回款【输入】'!$C$4:$C$123,$C173,'B4-1销售回款【输入】'!$D$4:$D$123,$D173,'B4-1销售回款【输入】'!$E$4:$E$123,$E173,'B4-1销售回款【输入】'!$J$4:$J$123,$F173)</f>
        <v>0</v>
      </c>
      <c r="CB173" s="278">
        <f>SUMIFS('B4-1销售回款【输入】'!CE$4:CE$123,'B4-1销售回款【输入】'!$C$4:$C$123,$C173,'B4-1销售回款【输入】'!$D$4:$D$123,$D173,'B4-1销售回款【输入】'!$E$4:$E$123,$E173,'B4-1销售回款【输入】'!$J$4:$J$123,$F173)</f>
        <v>0</v>
      </c>
      <c r="CC173" s="278">
        <f>SUMIFS('B4-1销售回款【输入】'!CF$4:CF$123,'B4-1销售回款【输入】'!$C$4:$C$123,$C173,'B4-1销售回款【输入】'!$D$4:$D$123,$D173,'B4-1销售回款【输入】'!$E$4:$E$123,$E173,'B4-1销售回款【输入】'!$J$4:$J$123,$F173)</f>
        <v>0</v>
      </c>
      <c r="CD173" s="278">
        <f>SUMIFS('B4-1销售回款【输入】'!CG$4:CG$123,'B4-1销售回款【输入】'!$C$4:$C$123,$C173,'B4-1销售回款【输入】'!$D$4:$D$123,$D173,'B4-1销售回款【输入】'!$E$4:$E$123,$E173,'B4-1销售回款【输入】'!$J$4:$J$123,$F173)</f>
        <v>0</v>
      </c>
      <c r="CE173" s="278">
        <f>SUMIFS('B4-1销售回款【输入】'!CH$4:CH$123,'B4-1销售回款【输入】'!$C$4:$C$123,$C173,'B4-1销售回款【输入】'!$D$4:$D$123,$D173,'B4-1销售回款【输入】'!$E$4:$E$123,$E173,'B4-1销售回款【输入】'!$J$4:$J$123,$F173)</f>
        <v>0</v>
      </c>
      <c r="CF173" s="278">
        <f>SUMIFS('B4-1销售回款【输入】'!CI$4:CI$123,'B4-1销售回款【输入】'!$C$4:$C$123,$C173,'B4-1销售回款【输入】'!$D$4:$D$123,$D173,'B4-1销售回款【输入】'!$E$4:$E$123,$E173,'B4-1销售回款【输入】'!$J$4:$J$123,$F173)</f>
        <v>0</v>
      </c>
      <c r="CG173" s="278">
        <f>SUMIFS('B4-1销售回款【输入】'!CJ$4:CJ$123,'B4-1销售回款【输入】'!$C$4:$C$123,$C173,'B4-1销售回款【输入】'!$D$4:$D$123,$D173,'B4-1销售回款【输入】'!$E$4:$E$123,$E173,'B4-1销售回款【输入】'!$J$4:$J$123,$F173)</f>
        <v>0</v>
      </c>
      <c r="CH173" s="278">
        <f>SUMIFS('B4-1销售回款【输入】'!CK$4:CK$123,'B4-1销售回款【输入】'!$C$4:$C$123,$C173,'B4-1销售回款【输入】'!$D$4:$D$123,$D173,'B4-1销售回款【输入】'!$E$4:$E$123,$E173,'B4-1销售回款【输入】'!$J$4:$J$123,$F173)</f>
        <v>0</v>
      </c>
      <c r="CI173" s="278">
        <f>SUMIFS('B4-1销售回款【输入】'!CL$4:CL$123,'B4-1销售回款【输入】'!$C$4:$C$123,$C173,'B4-1销售回款【输入】'!$D$4:$D$123,$D173,'B4-1销售回款【输入】'!$E$4:$E$123,$E173,'B4-1销售回款【输入】'!$J$4:$J$123,$F173)</f>
        <v>0</v>
      </c>
      <c r="CJ173" s="278">
        <f>SUMIFS('B4-1销售回款【输入】'!CM$4:CM$123,'B4-1销售回款【输入】'!$C$4:$C$123,$C173,'B4-1销售回款【输入】'!$D$4:$D$123,$D173,'B4-1销售回款【输入】'!$E$4:$E$123,$E173,'B4-1销售回款【输入】'!$J$4:$J$123,$F173)</f>
        <v>0</v>
      </c>
      <c r="CK173" s="278">
        <f>SUMIFS('B4-1销售回款【输入】'!CN$4:CN$123,'B4-1销售回款【输入】'!$C$4:$C$123,$C173,'B4-1销售回款【输入】'!$D$4:$D$123,$D173,'B4-1销售回款【输入】'!$E$4:$E$123,$E173,'B4-1销售回款【输入】'!$J$4:$J$123,$F173)</f>
        <v>0</v>
      </c>
      <c r="CL173" s="278">
        <f>SUMIFS('B4-1销售回款【输入】'!CO$4:CO$123,'B4-1销售回款【输入】'!$C$4:$C$123,$C173,'B4-1销售回款【输入】'!$D$4:$D$123,$D173,'B4-1销售回款【输入】'!$E$4:$E$123,$E173,'B4-1销售回款【输入】'!$J$4:$J$123,$F173)</f>
        <v>0</v>
      </c>
      <c r="CM173" s="278">
        <f>SUMIFS('B4-1销售回款【输入】'!CP$4:CP$123,'B4-1销售回款【输入】'!$C$4:$C$123,$C173,'B4-1销售回款【输入】'!$D$4:$D$123,$D173,'B4-1销售回款【输入】'!$E$4:$E$123,$E173,'B4-1销售回款【输入】'!$J$4:$J$123,$F173)</f>
        <v>0</v>
      </c>
      <c r="CN173" s="278">
        <f>SUMIFS('B4-1销售回款【输入】'!CQ$4:CQ$123,'B4-1销售回款【输入】'!$C$4:$C$123,$C173,'B4-1销售回款【输入】'!$D$4:$D$123,$D173,'B4-1销售回款【输入】'!$E$4:$E$123,$E173,'B4-1销售回款【输入】'!$J$4:$J$123,$F173)</f>
        <v>0</v>
      </c>
      <c r="CO173" s="278">
        <f>SUMIFS('B4-1销售回款【输入】'!CR$4:CR$123,'B4-1销售回款【输入】'!$C$4:$C$123,$C173,'B4-1销售回款【输入】'!$D$4:$D$123,$D173,'B4-1销售回款【输入】'!$E$4:$E$123,$E173,'B4-1销售回款【输入】'!$J$4:$J$123,$F173)</f>
        <v>0</v>
      </c>
      <c r="CP173" s="278">
        <f>SUMIFS('B4-1销售回款【输入】'!CS$4:CS$123,'B4-1销售回款【输入】'!$C$4:$C$123,$C173,'B4-1销售回款【输入】'!$D$4:$D$123,$D173,'B4-1销售回款【输入】'!$E$4:$E$123,$E173,'B4-1销售回款【输入】'!$J$4:$J$123,$F173)</f>
        <v>0</v>
      </c>
      <c r="CQ173" s="278">
        <f>SUMIFS('B4-1销售回款【输入】'!CT$4:CT$123,'B4-1销售回款【输入】'!$C$4:$C$123,$C173,'B4-1销售回款【输入】'!$D$4:$D$123,$D173,'B4-1销售回款【输入】'!$E$4:$E$123,$E173,'B4-1销售回款【输入】'!$J$4:$J$123,$F173)</f>
        <v>0</v>
      </c>
      <c r="CR173" s="278">
        <f>SUMIFS('B4-1销售回款【输入】'!CU$4:CU$123,'B4-1销售回款【输入】'!$C$4:$C$123,$C173,'B4-1销售回款【输入】'!$D$4:$D$123,$D173,'B4-1销售回款【输入】'!$E$4:$E$123,$E173,'B4-1销售回款【输入】'!$J$4:$J$123,$F173)</f>
        <v>0</v>
      </c>
      <c r="CS173" s="278">
        <f>SUMIFS('B4-1销售回款【输入】'!CV$4:CV$123,'B4-1销售回款【输入】'!$C$4:$C$123,$C173,'B4-1销售回款【输入】'!$D$4:$D$123,$D173,'B4-1销售回款【输入】'!$E$4:$E$123,$E173,'B4-1销售回款【输入】'!$J$4:$J$123,$F173)</f>
        <v>0</v>
      </c>
      <c r="CT173" s="278">
        <f>SUMIFS('B4-1销售回款【输入】'!CW$4:CW$123,'B4-1销售回款【输入】'!$C$4:$C$123,$C173,'B4-1销售回款【输入】'!$D$4:$D$123,$D173,'B4-1销售回款【输入】'!$E$4:$E$123,$E173,'B4-1销售回款【输入】'!$J$4:$J$123,$F173)</f>
        <v>0</v>
      </c>
      <c r="CU173" s="278">
        <f>SUMIFS('B4-1销售回款【输入】'!CX$4:CX$123,'B4-1销售回款【输入】'!$C$4:$C$123,$C173,'B4-1销售回款【输入】'!$D$4:$D$123,$D173,'B4-1销售回款【输入】'!$E$4:$E$123,$E173,'B4-1销售回款【输入】'!$J$4:$J$123,$F173)</f>
        <v>0</v>
      </c>
      <c r="CV173" s="278">
        <f>SUMIFS('B4-1销售回款【输入】'!CY$4:CY$123,'B4-1销售回款【输入】'!$C$4:$C$123,$C173,'B4-1销售回款【输入】'!$D$4:$D$123,$D173,'B4-1销售回款【输入】'!$E$4:$E$123,$E173,'B4-1销售回款【输入】'!$J$4:$J$123,$F173)</f>
        <v>0</v>
      </c>
      <c r="CW173" s="278">
        <f>SUMIFS('B4-1销售回款【输入】'!CZ$4:CZ$123,'B4-1销售回款【输入】'!$C$4:$C$123,$C173,'B4-1销售回款【输入】'!$D$4:$D$123,$D173,'B4-1销售回款【输入】'!$E$4:$E$123,$E173,'B4-1销售回款【输入】'!$J$4:$J$123,$F173)</f>
        <v>0</v>
      </c>
      <c r="CX173" s="278">
        <f>SUMIFS('B4-1销售回款【输入】'!DA$4:DA$123,'B4-1销售回款【输入】'!$C$4:$C$123,$C173,'B4-1销售回款【输入】'!$D$4:$D$123,$D173,'B4-1销售回款【输入】'!$E$4:$E$123,$E173,'B4-1销售回款【输入】'!$J$4:$J$123,$F173)</f>
        <v>0</v>
      </c>
      <c r="CY173" s="278">
        <f>SUMIFS('B4-1销售回款【输入】'!DB$4:DB$123,'B4-1销售回款【输入】'!$C$4:$C$123,$C173,'B4-1销售回款【输入】'!$D$4:$D$123,$D173,'B4-1销售回款【输入】'!$E$4:$E$123,$E173,'B4-1销售回款【输入】'!$J$4:$J$123,$F173)</f>
        <v>0</v>
      </c>
      <c r="CZ173" s="278">
        <f>SUMIFS('B4-1销售回款【输入】'!DC$4:DC$123,'B4-1销售回款【输入】'!$C$4:$C$123,$C173,'B4-1销售回款【输入】'!$D$4:$D$123,$D173,'B4-1销售回款【输入】'!$E$4:$E$123,$E173,'B4-1销售回款【输入】'!$J$4:$J$123,$F173)</f>
        <v>0</v>
      </c>
      <c r="DA173" s="278">
        <f>SUMIFS('B4-1销售回款【输入】'!DD$4:DD$123,'B4-1销售回款【输入】'!$C$4:$C$123,$C173,'B4-1销售回款【输入】'!$D$4:$D$123,$D173,'B4-1销售回款【输入】'!$E$4:$E$123,$E173,'B4-1销售回款【输入】'!$J$4:$J$123,$F173)</f>
        <v>0</v>
      </c>
      <c r="DB173" s="278">
        <f>SUMIFS('B4-1销售回款【输入】'!DE$4:DE$123,'B4-1销售回款【输入】'!$C$4:$C$123,$C173,'B4-1销售回款【输入】'!$D$4:$D$123,$D173,'B4-1销售回款【输入】'!$E$4:$E$123,$E173,'B4-1销售回款【输入】'!$J$4:$J$123,$F173)</f>
        <v>0</v>
      </c>
      <c r="DC173" s="278">
        <f>SUMIFS('B4-1销售回款【输入】'!DF$4:DF$123,'B4-1销售回款【输入】'!$C$4:$C$123,$C173,'B4-1销售回款【输入】'!$D$4:$D$123,$D173,'B4-1销售回款【输入】'!$E$4:$E$123,$E173,'B4-1销售回款【输入】'!$J$4:$J$123,$F173)</f>
        <v>0</v>
      </c>
      <c r="DD173" s="278">
        <f>SUMIFS('B4-1销售回款【输入】'!DG$4:DG$123,'B4-1销售回款【输入】'!$C$4:$C$123,$C173,'B4-1销售回款【输入】'!$D$4:$D$123,$D173,'B4-1销售回款【输入】'!$E$4:$E$123,$E173,'B4-1销售回款【输入】'!$J$4:$J$123,$F173)</f>
        <v>0</v>
      </c>
      <c r="DE173" s="278">
        <f>SUMIFS('B4-1销售回款【输入】'!DH$4:DH$123,'B4-1销售回款【输入】'!$C$4:$C$123,$C173,'B4-1销售回款【输入】'!$D$4:$D$123,$D173,'B4-1销售回款【输入】'!$E$4:$E$123,$E173,'B4-1销售回款【输入】'!$J$4:$J$123,$F173)</f>
        <v>0</v>
      </c>
      <c r="DF173" s="278">
        <f>SUMIFS('B4-1销售回款【输入】'!DI$4:DI$123,'B4-1销售回款【输入】'!$C$4:$C$123,$C173,'B4-1销售回款【输入】'!$D$4:$D$123,$D173,'B4-1销售回款【输入】'!$E$4:$E$123,$E173,'B4-1销售回款【输入】'!$J$4:$J$123,$F173)</f>
        <v>0</v>
      </c>
      <c r="DG173" s="278">
        <f>SUMIFS('B4-1销售回款【输入】'!DJ$4:DJ$123,'B4-1销售回款【输入】'!$C$4:$C$123,$C173,'B4-1销售回款【输入】'!$D$4:$D$123,$D173,'B4-1销售回款【输入】'!$E$4:$E$123,$E173,'B4-1销售回款【输入】'!$J$4:$J$123,$F173)</f>
        <v>0</v>
      </c>
      <c r="DH173" s="278">
        <f>SUMIFS('B4-1销售回款【输入】'!DK$4:DK$123,'B4-1销售回款【输入】'!$C$4:$C$123,$C173,'B4-1销售回款【输入】'!$D$4:$D$123,$D173,'B4-1销售回款【输入】'!$E$4:$E$123,$E173,'B4-1销售回款【输入】'!$J$4:$J$123,$F173)</f>
        <v>0</v>
      </c>
      <c r="DI173" s="278">
        <f>SUMIFS('B4-1销售回款【输入】'!DL$4:DL$123,'B4-1销售回款【输入】'!$C$4:$C$123,$C173,'B4-1销售回款【输入】'!$D$4:$D$123,$D173,'B4-1销售回款【输入】'!$E$4:$E$123,$E173,'B4-1销售回款【输入】'!$J$4:$J$123,$F173)</f>
        <v>0</v>
      </c>
      <c r="DJ173" s="278">
        <f>SUMIFS('B4-1销售回款【输入】'!DM$4:DM$123,'B4-1销售回款【输入】'!$C$4:$C$123,$C173,'B4-1销售回款【输入】'!$D$4:$D$123,$D173,'B4-1销售回款【输入】'!$E$4:$E$123,$E173,'B4-1销售回款【输入】'!$J$4:$J$123,$F173)</f>
        <v>0</v>
      </c>
      <c r="DK173" s="278">
        <f>SUMIFS('B4-1销售回款【输入】'!DN$4:DN$123,'B4-1销售回款【输入】'!$C$4:$C$123,$C173,'B4-1销售回款【输入】'!$D$4:$D$123,$D173,'B4-1销售回款【输入】'!$E$4:$E$123,$E173,'B4-1销售回款【输入】'!$J$4:$J$123,$F173)</f>
        <v>0</v>
      </c>
      <c r="DL173" s="278">
        <f>SUMIFS('B4-1销售回款【输入】'!DO$4:DO$123,'B4-1销售回款【输入】'!$C$4:$C$123,$C173,'B4-1销售回款【输入】'!$D$4:$D$123,$D173,'B4-1销售回款【输入】'!$E$4:$E$123,$E173,'B4-1销售回款【输入】'!$J$4:$J$123,$F173)</f>
        <v>0</v>
      </c>
      <c r="DM173" s="278">
        <f>SUMIFS('B4-1销售回款【输入】'!DP$4:DP$123,'B4-1销售回款【输入】'!$C$4:$C$123,$C173,'B4-1销售回款【输入】'!$D$4:$D$123,$D173,'B4-1销售回款【输入】'!$E$4:$E$123,$E173,'B4-1销售回款【输入】'!$J$4:$J$123,$F173)</f>
        <v>0</v>
      </c>
      <c r="DN173" s="278">
        <f>SUMIFS('B4-1销售回款【输入】'!DQ$4:DQ$123,'B4-1销售回款【输入】'!$C$4:$C$123,$C173,'B4-1销售回款【输入】'!$D$4:$D$123,$D173,'B4-1销售回款【输入】'!$E$4:$E$123,$E173,'B4-1销售回款【输入】'!$J$4:$J$123,$F173)</f>
        <v>0</v>
      </c>
      <c r="DO173" s="278">
        <f>SUMIFS('B4-1销售回款【输入】'!DR$4:DR$123,'B4-1销售回款【输入】'!$C$4:$C$123,$C173,'B4-1销售回款【输入】'!$D$4:$D$123,$D173,'B4-1销售回款【输入】'!$E$4:$E$123,$E173,'B4-1销售回款【输入】'!$J$4:$J$123,$F173)</f>
        <v>0</v>
      </c>
      <c r="DP173" s="278">
        <f>SUMIFS('B4-1销售回款【输入】'!DS$4:DS$123,'B4-1销售回款【输入】'!$C$4:$C$123,$C173,'B4-1销售回款【输入】'!$D$4:$D$123,$D173,'B4-1销售回款【输入】'!$E$4:$E$123,$E173,'B4-1销售回款【输入】'!$J$4:$J$123,$F173)</f>
        <v>0</v>
      </c>
      <c r="DQ173" s="278">
        <f>SUMIFS('B4-1销售回款【输入】'!DT$4:DT$123,'B4-1销售回款【输入】'!$C$4:$C$123,$C173,'B4-1销售回款【输入】'!$D$4:$D$123,$D173,'B4-1销售回款【输入】'!$E$4:$E$123,$E173,'B4-1销售回款【输入】'!$J$4:$J$123,$F173)</f>
        <v>0</v>
      </c>
      <c r="DR173" s="278">
        <f>SUMIFS('B4-1销售回款【输入】'!DU$4:DU$123,'B4-1销售回款【输入】'!$C$4:$C$123,$C173,'B4-1销售回款【输入】'!$D$4:$D$123,$D173,'B4-1销售回款【输入】'!$E$4:$E$123,$E173,'B4-1销售回款【输入】'!$J$4:$J$123,$F173)</f>
        <v>0</v>
      </c>
      <c r="DS173" s="278">
        <f>SUMIFS('B4-1销售回款【输入】'!DV$4:DV$123,'B4-1销售回款【输入】'!$C$4:$C$123,$C173,'B4-1销售回款【输入】'!$D$4:$D$123,$D173,'B4-1销售回款【输入】'!$E$4:$E$123,$E173,'B4-1销售回款【输入】'!$J$4:$J$123,$F173)</f>
        <v>0</v>
      </c>
      <c r="DT173" s="278">
        <f>SUMIFS('B4-1销售回款【输入】'!DW$4:DW$123,'B4-1销售回款【输入】'!$C$4:$C$123,$C173,'B4-1销售回款【输入】'!$D$4:$D$123,$D173,'B4-1销售回款【输入】'!$E$4:$E$123,$E173,'B4-1销售回款【输入】'!$J$4:$J$123,$F173)</f>
        <v>0</v>
      </c>
      <c r="DU173" s="278">
        <f>SUMIFS('B4-1销售回款【输入】'!DX$4:DX$123,'B4-1销售回款【输入】'!$C$4:$C$123,$C173,'B4-1销售回款【输入】'!$D$4:$D$123,$D173,'B4-1销售回款【输入】'!$E$4:$E$123,$E173,'B4-1销售回款【输入】'!$J$4:$J$123,$F173)</f>
        <v>0</v>
      </c>
      <c r="DV173" s="278">
        <f>SUMIFS('B4-1销售回款【输入】'!DY$4:DY$123,'B4-1销售回款【输入】'!$C$4:$C$123,$C173,'B4-1销售回款【输入】'!$D$4:$D$123,$D173,'B4-1销售回款【输入】'!$E$4:$E$123,$E173,'B4-1销售回款【输入】'!$J$4:$J$123,$F173)</f>
        <v>0</v>
      </c>
      <c r="DW173" s="278">
        <f>SUMIFS('B4-1销售回款【输入】'!DZ$4:DZ$123,'B4-1销售回款【输入】'!$C$4:$C$123,$C173,'B4-1销售回款【输入】'!$D$4:$D$123,$D173,'B4-1销售回款【输入】'!$E$4:$E$123,$E173,'B4-1销售回款【输入】'!$J$4:$J$123,$F173)</f>
        <v>0</v>
      </c>
      <c r="DX173" s="278">
        <f>SUMIFS('B4-1销售回款【输入】'!EA$4:EA$123,'B4-1销售回款【输入】'!$C$4:$C$123,$C173,'B4-1销售回款【输入】'!$D$4:$D$123,$D173,'B4-1销售回款【输入】'!$E$4:$E$123,$E173,'B4-1销售回款【输入】'!$J$4:$J$123,$F173)</f>
        <v>0</v>
      </c>
      <c r="DY173" s="278">
        <f>SUMIFS('B4-1销售回款【输入】'!EB$4:EB$123,'B4-1销售回款【输入】'!$C$4:$C$123,$C173,'B4-1销售回款【输入】'!$D$4:$D$123,$D173,'B4-1销售回款【输入】'!$E$4:$E$123,$E173,'B4-1销售回款【输入】'!$J$4:$J$123,$F173)</f>
        <v>0</v>
      </c>
      <c r="DZ173" s="278">
        <f>SUMIFS('B4-1销售回款【输入】'!EC$4:EC$123,'B4-1销售回款【输入】'!$C$4:$C$123,$C173,'B4-1销售回款【输入】'!$D$4:$D$123,$D173,'B4-1销售回款【输入】'!$E$4:$E$123,$E173,'B4-1销售回款【输入】'!$J$4:$J$123,$F173)</f>
        <v>0</v>
      </c>
      <c r="EA173" s="278">
        <f>SUMIFS('B4-1销售回款【输入】'!ED$4:ED$123,'B4-1销售回款【输入】'!$C$4:$C$123,$C173,'B4-1销售回款【输入】'!$D$4:$D$123,$D173,'B4-1销售回款【输入】'!$E$4:$E$123,$E173,'B4-1销售回款【输入】'!$J$4:$J$123,$F173)</f>
        <v>0</v>
      </c>
      <c r="EB173" s="278">
        <f>SUMIFS('B4-1销售回款【输入】'!EE$4:EE$123,'B4-1销售回款【输入】'!$C$4:$C$123,$C173,'B4-1销售回款【输入】'!$D$4:$D$123,$D173,'B4-1销售回款【输入】'!$E$4:$E$123,$E173,'B4-1销售回款【输入】'!$J$4:$J$123,$F173)</f>
        <v>0</v>
      </c>
      <c r="EC173" s="278">
        <f>SUMIFS('B4-1销售回款【输入】'!EF$4:EF$123,'B4-1销售回款【输入】'!$C$4:$C$123,$C173,'B4-1销售回款【输入】'!$D$4:$D$123,$D173,'B4-1销售回款【输入】'!$E$4:$E$123,$E173,'B4-1销售回款【输入】'!$J$4:$J$123,$F173)</f>
        <v>0</v>
      </c>
      <c r="ED173" s="280">
        <f>SUMIFS('B4-1销售回款【输入】'!EG$4:EG$123,'B4-1销售回款【输入】'!$C$4:$C$123,$C173,'B4-1销售回款【输入】'!$D$4:$D$123,$D173,'B4-1销售回款【输入】'!$E$4:$E$123,$E173,'B4-1销售回款【输入】'!$J$4:$J$123,$F173)</f>
        <v>0</v>
      </c>
    </row>
    <row r="174" spans="2:134" ht="16.05" customHeight="1" x14ac:dyDescent="0.25">
      <c r="B174" s="932"/>
      <c r="C174" s="159" t="str">
        <f>C173</f>
        <v/>
      </c>
      <c r="D174" s="159" t="str">
        <f t="shared" ref="D174:E189" si="2995">D173</f>
        <v/>
      </c>
      <c r="E174" s="159" t="str">
        <f t="shared" si="2995"/>
        <v/>
      </c>
      <c r="F174" s="149" t="s">
        <v>347</v>
      </c>
      <c r="G174" s="171" t="s">
        <v>353</v>
      </c>
      <c r="H174" s="992">
        <f>SUMIFS('B4-1销售回款【输入】'!L$4:L$123,'B4-1销售回款【输入】'!$C$4:$C$123,$C174,'B4-1销售回款【输入】'!$D$4:$D$123,$D174,'B4-1销售回款【输入】'!$E$4:$E$123,$E174,'B4-1销售回款【输入】'!$J$4:$J$123,$F174)</f>
        <v>0</v>
      </c>
      <c r="I174" s="282">
        <f t="shared" ref="I174:I176" si="2996">J174-H174</f>
        <v>0</v>
      </c>
      <c r="J174" s="985">
        <f>SUM(V174:ED174)</f>
        <v>0</v>
      </c>
      <c r="K174" s="460">
        <f ca="1">SUM(OFFSET(V174,,,1,MATCH('B1-基本信息'!$C$12,$V$3:$ED$3,1)))</f>
        <v>0</v>
      </c>
      <c r="L174" s="283">
        <f t="shared" ref="L174" si="2997">SUMIF($V$1:$ED$1,L$3,$V174:$ED174)</f>
        <v>0</v>
      </c>
      <c r="M174" s="282">
        <f t="shared" si="2994"/>
        <v>0</v>
      </c>
      <c r="N174" s="282">
        <f t="shared" si="2994"/>
        <v>0</v>
      </c>
      <c r="O174" s="282">
        <f t="shared" si="2994"/>
        <v>0</v>
      </c>
      <c r="P174" s="282">
        <f t="shared" si="2994"/>
        <v>0</v>
      </c>
      <c r="Q174" s="282">
        <f t="shared" si="2994"/>
        <v>0</v>
      </c>
      <c r="R174" s="282">
        <f t="shared" si="2994"/>
        <v>0</v>
      </c>
      <c r="S174" s="282">
        <f t="shared" si="2994"/>
        <v>0</v>
      </c>
      <c r="T174" s="282">
        <f t="shared" si="2994"/>
        <v>0</v>
      </c>
      <c r="U174" s="284">
        <f t="shared" si="2994"/>
        <v>0</v>
      </c>
      <c r="V174" s="285">
        <f>SUMIFS('B4-1销售回款【输入】'!Y$4:Y$123,'B4-1销售回款【输入】'!$C$4:$C$123,$C174,'B4-1销售回款【输入】'!$D$4:$D$123,$D174,'B4-1销售回款【输入】'!$E$4:$E$123,$E174,'B4-1销售回款【输入】'!$J$4:$J$123,$F174)</f>
        <v>0</v>
      </c>
      <c r="W174" s="282">
        <f>SUMIFS('B4-1销售回款【输入】'!Z$4:Z$123,'B4-1销售回款【输入】'!$C$4:$C$123,$C174,'B4-1销售回款【输入】'!$D$4:$D$123,$D174,'B4-1销售回款【输入】'!$E$4:$E$123,$E174,'B4-1销售回款【输入】'!$J$4:$J$123,$F174)</f>
        <v>0</v>
      </c>
      <c r="X174" s="282">
        <f>SUMIFS('B4-1销售回款【输入】'!AA$4:AA$123,'B4-1销售回款【输入】'!$C$4:$C$123,$C174,'B4-1销售回款【输入】'!$D$4:$D$123,$D174,'B4-1销售回款【输入】'!$E$4:$E$123,$E174,'B4-1销售回款【输入】'!$J$4:$J$123,$F174)</f>
        <v>0</v>
      </c>
      <c r="Y174" s="282">
        <f>SUMIFS('B4-1销售回款【输入】'!AB$4:AB$123,'B4-1销售回款【输入】'!$C$4:$C$123,$C174,'B4-1销售回款【输入】'!$D$4:$D$123,$D174,'B4-1销售回款【输入】'!$E$4:$E$123,$E174,'B4-1销售回款【输入】'!$J$4:$J$123,$F174)</f>
        <v>0</v>
      </c>
      <c r="Z174" s="282">
        <f>SUMIFS('B4-1销售回款【输入】'!AC$4:AC$123,'B4-1销售回款【输入】'!$C$4:$C$123,$C174,'B4-1销售回款【输入】'!$D$4:$D$123,$D174,'B4-1销售回款【输入】'!$E$4:$E$123,$E174,'B4-1销售回款【输入】'!$J$4:$J$123,$F174)</f>
        <v>0</v>
      </c>
      <c r="AA174" s="282">
        <f>SUMIFS('B4-1销售回款【输入】'!AD$4:AD$123,'B4-1销售回款【输入】'!$C$4:$C$123,$C174,'B4-1销售回款【输入】'!$D$4:$D$123,$D174,'B4-1销售回款【输入】'!$E$4:$E$123,$E174,'B4-1销售回款【输入】'!$J$4:$J$123,$F174)</f>
        <v>0</v>
      </c>
      <c r="AB174" s="282">
        <f>SUMIFS('B4-1销售回款【输入】'!AE$4:AE$123,'B4-1销售回款【输入】'!$C$4:$C$123,$C174,'B4-1销售回款【输入】'!$D$4:$D$123,$D174,'B4-1销售回款【输入】'!$E$4:$E$123,$E174,'B4-1销售回款【输入】'!$J$4:$J$123,$F174)</f>
        <v>0</v>
      </c>
      <c r="AC174" s="282">
        <f>SUMIFS('B4-1销售回款【输入】'!AF$4:AF$123,'B4-1销售回款【输入】'!$C$4:$C$123,$C174,'B4-1销售回款【输入】'!$D$4:$D$123,$D174,'B4-1销售回款【输入】'!$E$4:$E$123,$E174,'B4-1销售回款【输入】'!$J$4:$J$123,$F174)</f>
        <v>0</v>
      </c>
      <c r="AD174" s="282">
        <f>SUMIFS('B4-1销售回款【输入】'!AG$4:AG$123,'B4-1销售回款【输入】'!$C$4:$C$123,$C174,'B4-1销售回款【输入】'!$D$4:$D$123,$D174,'B4-1销售回款【输入】'!$E$4:$E$123,$E174,'B4-1销售回款【输入】'!$J$4:$J$123,$F174)</f>
        <v>0</v>
      </c>
      <c r="AE174" s="282">
        <f>SUMIFS('B4-1销售回款【输入】'!AH$4:AH$123,'B4-1销售回款【输入】'!$C$4:$C$123,$C174,'B4-1销售回款【输入】'!$D$4:$D$123,$D174,'B4-1销售回款【输入】'!$E$4:$E$123,$E174,'B4-1销售回款【输入】'!$J$4:$J$123,$F174)</f>
        <v>0</v>
      </c>
      <c r="AF174" s="282">
        <f>SUMIFS('B4-1销售回款【输入】'!AI$4:AI$123,'B4-1销售回款【输入】'!$C$4:$C$123,$C174,'B4-1销售回款【输入】'!$D$4:$D$123,$D174,'B4-1销售回款【输入】'!$E$4:$E$123,$E174,'B4-1销售回款【输入】'!$J$4:$J$123,$F174)</f>
        <v>0</v>
      </c>
      <c r="AG174" s="282">
        <f>SUMIFS('B4-1销售回款【输入】'!AJ$4:AJ$123,'B4-1销售回款【输入】'!$C$4:$C$123,$C174,'B4-1销售回款【输入】'!$D$4:$D$123,$D174,'B4-1销售回款【输入】'!$E$4:$E$123,$E174,'B4-1销售回款【输入】'!$J$4:$J$123,$F174)</f>
        <v>0</v>
      </c>
      <c r="AH174" s="282">
        <f>SUMIFS('B4-1销售回款【输入】'!AK$4:AK$123,'B4-1销售回款【输入】'!$C$4:$C$123,$C174,'B4-1销售回款【输入】'!$D$4:$D$123,$D174,'B4-1销售回款【输入】'!$E$4:$E$123,$E174,'B4-1销售回款【输入】'!$J$4:$J$123,$F174)</f>
        <v>0</v>
      </c>
      <c r="AI174" s="282">
        <f>SUMIFS('B4-1销售回款【输入】'!AL$4:AL$123,'B4-1销售回款【输入】'!$C$4:$C$123,$C174,'B4-1销售回款【输入】'!$D$4:$D$123,$D174,'B4-1销售回款【输入】'!$E$4:$E$123,$E174,'B4-1销售回款【输入】'!$J$4:$J$123,$F174)</f>
        <v>0</v>
      </c>
      <c r="AJ174" s="282">
        <f>SUMIFS('B4-1销售回款【输入】'!AM$4:AM$123,'B4-1销售回款【输入】'!$C$4:$C$123,$C174,'B4-1销售回款【输入】'!$D$4:$D$123,$D174,'B4-1销售回款【输入】'!$E$4:$E$123,$E174,'B4-1销售回款【输入】'!$J$4:$J$123,$F174)</f>
        <v>0</v>
      </c>
      <c r="AK174" s="282">
        <f>SUMIFS('B4-1销售回款【输入】'!AN$4:AN$123,'B4-1销售回款【输入】'!$C$4:$C$123,$C174,'B4-1销售回款【输入】'!$D$4:$D$123,$D174,'B4-1销售回款【输入】'!$E$4:$E$123,$E174,'B4-1销售回款【输入】'!$J$4:$J$123,$F174)</f>
        <v>0</v>
      </c>
      <c r="AL174" s="282">
        <f>SUMIFS('B4-1销售回款【输入】'!AO$4:AO$123,'B4-1销售回款【输入】'!$C$4:$C$123,$C174,'B4-1销售回款【输入】'!$D$4:$D$123,$D174,'B4-1销售回款【输入】'!$E$4:$E$123,$E174,'B4-1销售回款【输入】'!$J$4:$J$123,$F174)</f>
        <v>0</v>
      </c>
      <c r="AM174" s="282">
        <f>SUMIFS('B4-1销售回款【输入】'!AP$4:AP$123,'B4-1销售回款【输入】'!$C$4:$C$123,$C174,'B4-1销售回款【输入】'!$D$4:$D$123,$D174,'B4-1销售回款【输入】'!$E$4:$E$123,$E174,'B4-1销售回款【输入】'!$J$4:$J$123,$F174)</f>
        <v>0</v>
      </c>
      <c r="AN174" s="282">
        <f>SUMIFS('B4-1销售回款【输入】'!AQ$4:AQ$123,'B4-1销售回款【输入】'!$C$4:$C$123,$C174,'B4-1销售回款【输入】'!$D$4:$D$123,$D174,'B4-1销售回款【输入】'!$E$4:$E$123,$E174,'B4-1销售回款【输入】'!$J$4:$J$123,$F174)</f>
        <v>0</v>
      </c>
      <c r="AO174" s="282">
        <f>SUMIFS('B4-1销售回款【输入】'!AR$4:AR$123,'B4-1销售回款【输入】'!$C$4:$C$123,$C174,'B4-1销售回款【输入】'!$D$4:$D$123,$D174,'B4-1销售回款【输入】'!$E$4:$E$123,$E174,'B4-1销售回款【输入】'!$J$4:$J$123,$F174)</f>
        <v>0</v>
      </c>
      <c r="AP174" s="282">
        <f>SUMIFS('B4-1销售回款【输入】'!AS$4:AS$123,'B4-1销售回款【输入】'!$C$4:$C$123,$C174,'B4-1销售回款【输入】'!$D$4:$D$123,$D174,'B4-1销售回款【输入】'!$E$4:$E$123,$E174,'B4-1销售回款【输入】'!$J$4:$J$123,$F174)</f>
        <v>0</v>
      </c>
      <c r="AQ174" s="282">
        <f>SUMIFS('B4-1销售回款【输入】'!AT$4:AT$123,'B4-1销售回款【输入】'!$C$4:$C$123,$C174,'B4-1销售回款【输入】'!$D$4:$D$123,$D174,'B4-1销售回款【输入】'!$E$4:$E$123,$E174,'B4-1销售回款【输入】'!$J$4:$J$123,$F174)</f>
        <v>0</v>
      </c>
      <c r="AR174" s="282">
        <f>SUMIFS('B4-1销售回款【输入】'!AU$4:AU$123,'B4-1销售回款【输入】'!$C$4:$C$123,$C174,'B4-1销售回款【输入】'!$D$4:$D$123,$D174,'B4-1销售回款【输入】'!$E$4:$E$123,$E174,'B4-1销售回款【输入】'!$J$4:$J$123,$F174)</f>
        <v>0</v>
      </c>
      <c r="AS174" s="282">
        <f>SUMIFS('B4-1销售回款【输入】'!AV$4:AV$123,'B4-1销售回款【输入】'!$C$4:$C$123,$C174,'B4-1销售回款【输入】'!$D$4:$D$123,$D174,'B4-1销售回款【输入】'!$E$4:$E$123,$E174,'B4-1销售回款【输入】'!$J$4:$J$123,$F174)</f>
        <v>0</v>
      </c>
      <c r="AT174" s="282">
        <f>SUMIFS('B4-1销售回款【输入】'!AW$4:AW$123,'B4-1销售回款【输入】'!$C$4:$C$123,$C174,'B4-1销售回款【输入】'!$D$4:$D$123,$D174,'B4-1销售回款【输入】'!$E$4:$E$123,$E174,'B4-1销售回款【输入】'!$J$4:$J$123,$F174)</f>
        <v>0</v>
      </c>
      <c r="AU174" s="282">
        <f>SUMIFS('B4-1销售回款【输入】'!AX$4:AX$123,'B4-1销售回款【输入】'!$C$4:$C$123,$C174,'B4-1销售回款【输入】'!$D$4:$D$123,$D174,'B4-1销售回款【输入】'!$E$4:$E$123,$E174,'B4-1销售回款【输入】'!$J$4:$J$123,$F174)</f>
        <v>0</v>
      </c>
      <c r="AV174" s="282">
        <f>SUMIFS('B4-1销售回款【输入】'!AY$4:AY$123,'B4-1销售回款【输入】'!$C$4:$C$123,$C174,'B4-1销售回款【输入】'!$D$4:$D$123,$D174,'B4-1销售回款【输入】'!$E$4:$E$123,$E174,'B4-1销售回款【输入】'!$J$4:$J$123,$F174)</f>
        <v>0</v>
      </c>
      <c r="AW174" s="282">
        <f>SUMIFS('B4-1销售回款【输入】'!AZ$4:AZ$123,'B4-1销售回款【输入】'!$C$4:$C$123,$C174,'B4-1销售回款【输入】'!$D$4:$D$123,$D174,'B4-1销售回款【输入】'!$E$4:$E$123,$E174,'B4-1销售回款【输入】'!$J$4:$J$123,$F174)</f>
        <v>0</v>
      </c>
      <c r="AX174" s="282">
        <f>SUMIFS('B4-1销售回款【输入】'!BA$4:BA$123,'B4-1销售回款【输入】'!$C$4:$C$123,$C174,'B4-1销售回款【输入】'!$D$4:$D$123,$D174,'B4-1销售回款【输入】'!$E$4:$E$123,$E174,'B4-1销售回款【输入】'!$J$4:$J$123,$F174)</f>
        <v>0</v>
      </c>
      <c r="AY174" s="282">
        <f>SUMIFS('B4-1销售回款【输入】'!BB$4:BB$123,'B4-1销售回款【输入】'!$C$4:$C$123,$C174,'B4-1销售回款【输入】'!$D$4:$D$123,$D174,'B4-1销售回款【输入】'!$E$4:$E$123,$E174,'B4-1销售回款【输入】'!$J$4:$J$123,$F174)</f>
        <v>0</v>
      </c>
      <c r="AZ174" s="282">
        <f>SUMIFS('B4-1销售回款【输入】'!BC$4:BC$123,'B4-1销售回款【输入】'!$C$4:$C$123,$C174,'B4-1销售回款【输入】'!$D$4:$D$123,$D174,'B4-1销售回款【输入】'!$E$4:$E$123,$E174,'B4-1销售回款【输入】'!$J$4:$J$123,$F174)</f>
        <v>0</v>
      </c>
      <c r="BA174" s="282">
        <f>SUMIFS('B4-1销售回款【输入】'!BD$4:BD$123,'B4-1销售回款【输入】'!$C$4:$C$123,$C174,'B4-1销售回款【输入】'!$D$4:$D$123,$D174,'B4-1销售回款【输入】'!$E$4:$E$123,$E174,'B4-1销售回款【输入】'!$J$4:$J$123,$F174)</f>
        <v>0</v>
      </c>
      <c r="BB174" s="282">
        <f>SUMIFS('B4-1销售回款【输入】'!BE$4:BE$123,'B4-1销售回款【输入】'!$C$4:$C$123,$C174,'B4-1销售回款【输入】'!$D$4:$D$123,$D174,'B4-1销售回款【输入】'!$E$4:$E$123,$E174,'B4-1销售回款【输入】'!$J$4:$J$123,$F174)</f>
        <v>0</v>
      </c>
      <c r="BC174" s="282">
        <f>SUMIFS('B4-1销售回款【输入】'!BF$4:BF$123,'B4-1销售回款【输入】'!$C$4:$C$123,$C174,'B4-1销售回款【输入】'!$D$4:$D$123,$D174,'B4-1销售回款【输入】'!$E$4:$E$123,$E174,'B4-1销售回款【输入】'!$J$4:$J$123,$F174)</f>
        <v>0</v>
      </c>
      <c r="BD174" s="282">
        <f>SUMIFS('B4-1销售回款【输入】'!BG$4:BG$123,'B4-1销售回款【输入】'!$C$4:$C$123,$C174,'B4-1销售回款【输入】'!$D$4:$D$123,$D174,'B4-1销售回款【输入】'!$E$4:$E$123,$E174,'B4-1销售回款【输入】'!$J$4:$J$123,$F174)</f>
        <v>0</v>
      </c>
      <c r="BE174" s="282">
        <f>SUMIFS('B4-1销售回款【输入】'!BH$4:BH$123,'B4-1销售回款【输入】'!$C$4:$C$123,$C174,'B4-1销售回款【输入】'!$D$4:$D$123,$D174,'B4-1销售回款【输入】'!$E$4:$E$123,$E174,'B4-1销售回款【输入】'!$J$4:$J$123,$F174)</f>
        <v>0</v>
      </c>
      <c r="BF174" s="282">
        <f>SUMIFS('B4-1销售回款【输入】'!BI$4:BI$123,'B4-1销售回款【输入】'!$C$4:$C$123,$C174,'B4-1销售回款【输入】'!$D$4:$D$123,$D174,'B4-1销售回款【输入】'!$E$4:$E$123,$E174,'B4-1销售回款【输入】'!$J$4:$J$123,$F174)</f>
        <v>0</v>
      </c>
      <c r="BG174" s="282">
        <f>SUMIFS('B4-1销售回款【输入】'!BJ$4:BJ$123,'B4-1销售回款【输入】'!$C$4:$C$123,$C174,'B4-1销售回款【输入】'!$D$4:$D$123,$D174,'B4-1销售回款【输入】'!$E$4:$E$123,$E174,'B4-1销售回款【输入】'!$J$4:$J$123,$F174)</f>
        <v>0</v>
      </c>
      <c r="BH174" s="282">
        <f>SUMIFS('B4-1销售回款【输入】'!BK$4:BK$123,'B4-1销售回款【输入】'!$C$4:$C$123,$C174,'B4-1销售回款【输入】'!$D$4:$D$123,$D174,'B4-1销售回款【输入】'!$E$4:$E$123,$E174,'B4-1销售回款【输入】'!$J$4:$J$123,$F174)</f>
        <v>0</v>
      </c>
      <c r="BI174" s="282">
        <f>SUMIFS('B4-1销售回款【输入】'!BL$4:BL$123,'B4-1销售回款【输入】'!$C$4:$C$123,$C174,'B4-1销售回款【输入】'!$D$4:$D$123,$D174,'B4-1销售回款【输入】'!$E$4:$E$123,$E174,'B4-1销售回款【输入】'!$J$4:$J$123,$F174)</f>
        <v>0</v>
      </c>
      <c r="BJ174" s="282">
        <f>SUMIFS('B4-1销售回款【输入】'!BM$4:BM$123,'B4-1销售回款【输入】'!$C$4:$C$123,$C174,'B4-1销售回款【输入】'!$D$4:$D$123,$D174,'B4-1销售回款【输入】'!$E$4:$E$123,$E174,'B4-1销售回款【输入】'!$J$4:$J$123,$F174)</f>
        <v>0</v>
      </c>
      <c r="BK174" s="282">
        <f>SUMIFS('B4-1销售回款【输入】'!BN$4:BN$123,'B4-1销售回款【输入】'!$C$4:$C$123,$C174,'B4-1销售回款【输入】'!$D$4:$D$123,$D174,'B4-1销售回款【输入】'!$E$4:$E$123,$E174,'B4-1销售回款【输入】'!$J$4:$J$123,$F174)</f>
        <v>0</v>
      </c>
      <c r="BL174" s="282">
        <f>SUMIFS('B4-1销售回款【输入】'!BO$4:BO$123,'B4-1销售回款【输入】'!$C$4:$C$123,$C174,'B4-1销售回款【输入】'!$D$4:$D$123,$D174,'B4-1销售回款【输入】'!$E$4:$E$123,$E174,'B4-1销售回款【输入】'!$J$4:$J$123,$F174)</f>
        <v>0</v>
      </c>
      <c r="BM174" s="282">
        <f>SUMIFS('B4-1销售回款【输入】'!BP$4:BP$123,'B4-1销售回款【输入】'!$C$4:$C$123,$C174,'B4-1销售回款【输入】'!$D$4:$D$123,$D174,'B4-1销售回款【输入】'!$E$4:$E$123,$E174,'B4-1销售回款【输入】'!$J$4:$J$123,$F174)</f>
        <v>0</v>
      </c>
      <c r="BN174" s="282">
        <f>SUMIFS('B4-1销售回款【输入】'!BQ$4:BQ$123,'B4-1销售回款【输入】'!$C$4:$C$123,$C174,'B4-1销售回款【输入】'!$D$4:$D$123,$D174,'B4-1销售回款【输入】'!$E$4:$E$123,$E174,'B4-1销售回款【输入】'!$J$4:$J$123,$F174)</f>
        <v>0</v>
      </c>
      <c r="BO174" s="282">
        <f>SUMIFS('B4-1销售回款【输入】'!BR$4:BR$123,'B4-1销售回款【输入】'!$C$4:$C$123,$C174,'B4-1销售回款【输入】'!$D$4:$D$123,$D174,'B4-1销售回款【输入】'!$E$4:$E$123,$E174,'B4-1销售回款【输入】'!$J$4:$J$123,$F174)</f>
        <v>0</v>
      </c>
      <c r="BP174" s="282">
        <f>SUMIFS('B4-1销售回款【输入】'!BS$4:BS$123,'B4-1销售回款【输入】'!$C$4:$C$123,$C174,'B4-1销售回款【输入】'!$D$4:$D$123,$D174,'B4-1销售回款【输入】'!$E$4:$E$123,$E174,'B4-1销售回款【输入】'!$J$4:$J$123,$F174)</f>
        <v>0</v>
      </c>
      <c r="BQ174" s="282">
        <f>SUMIFS('B4-1销售回款【输入】'!BT$4:BT$123,'B4-1销售回款【输入】'!$C$4:$C$123,$C174,'B4-1销售回款【输入】'!$D$4:$D$123,$D174,'B4-1销售回款【输入】'!$E$4:$E$123,$E174,'B4-1销售回款【输入】'!$J$4:$J$123,$F174)</f>
        <v>0</v>
      </c>
      <c r="BR174" s="282">
        <f>SUMIFS('B4-1销售回款【输入】'!BU$4:BU$123,'B4-1销售回款【输入】'!$C$4:$C$123,$C174,'B4-1销售回款【输入】'!$D$4:$D$123,$D174,'B4-1销售回款【输入】'!$E$4:$E$123,$E174,'B4-1销售回款【输入】'!$J$4:$J$123,$F174)</f>
        <v>0</v>
      </c>
      <c r="BS174" s="282">
        <f>SUMIFS('B4-1销售回款【输入】'!BV$4:BV$123,'B4-1销售回款【输入】'!$C$4:$C$123,$C174,'B4-1销售回款【输入】'!$D$4:$D$123,$D174,'B4-1销售回款【输入】'!$E$4:$E$123,$E174,'B4-1销售回款【输入】'!$J$4:$J$123,$F174)</f>
        <v>0</v>
      </c>
      <c r="BT174" s="282">
        <f>SUMIFS('B4-1销售回款【输入】'!BW$4:BW$123,'B4-1销售回款【输入】'!$C$4:$C$123,$C174,'B4-1销售回款【输入】'!$D$4:$D$123,$D174,'B4-1销售回款【输入】'!$E$4:$E$123,$E174,'B4-1销售回款【输入】'!$J$4:$J$123,$F174)</f>
        <v>0</v>
      </c>
      <c r="BU174" s="282">
        <f>SUMIFS('B4-1销售回款【输入】'!BX$4:BX$123,'B4-1销售回款【输入】'!$C$4:$C$123,$C174,'B4-1销售回款【输入】'!$D$4:$D$123,$D174,'B4-1销售回款【输入】'!$E$4:$E$123,$E174,'B4-1销售回款【输入】'!$J$4:$J$123,$F174)</f>
        <v>0</v>
      </c>
      <c r="BV174" s="282">
        <f>SUMIFS('B4-1销售回款【输入】'!BY$4:BY$123,'B4-1销售回款【输入】'!$C$4:$C$123,$C174,'B4-1销售回款【输入】'!$D$4:$D$123,$D174,'B4-1销售回款【输入】'!$E$4:$E$123,$E174,'B4-1销售回款【输入】'!$J$4:$J$123,$F174)</f>
        <v>0</v>
      </c>
      <c r="BW174" s="282">
        <f>SUMIFS('B4-1销售回款【输入】'!BZ$4:BZ$123,'B4-1销售回款【输入】'!$C$4:$C$123,$C174,'B4-1销售回款【输入】'!$D$4:$D$123,$D174,'B4-1销售回款【输入】'!$E$4:$E$123,$E174,'B4-1销售回款【输入】'!$J$4:$J$123,$F174)</f>
        <v>0</v>
      </c>
      <c r="BX174" s="282">
        <f>SUMIFS('B4-1销售回款【输入】'!CA$4:CA$123,'B4-1销售回款【输入】'!$C$4:$C$123,$C174,'B4-1销售回款【输入】'!$D$4:$D$123,$D174,'B4-1销售回款【输入】'!$E$4:$E$123,$E174,'B4-1销售回款【输入】'!$J$4:$J$123,$F174)</f>
        <v>0</v>
      </c>
      <c r="BY174" s="282">
        <f>SUMIFS('B4-1销售回款【输入】'!CB$4:CB$123,'B4-1销售回款【输入】'!$C$4:$C$123,$C174,'B4-1销售回款【输入】'!$D$4:$D$123,$D174,'B4-1销售回款【输入】'!$E$4:$E$123,$E174,'B4-1销售回款【输入】'!$J$4:$J$123,$F174)</f>
        <v>0</v>
      </c>
      <c r="BZ174" s="282">
        <f>SUMIFS('B4-1销售回款【输入】'!CC$4:CC$123,'B4-1销售回款【输入】'!$C$4:$C$123,$C174,'B4-1销售回款【输入】'!$D$4:$D$123,$D174,'B4-1销售回款【输入】'!$E$4:$E$123,$E174,'B4-1销售回款【输入】'!$J$4:$J$123,$F174)</f>
        <v>0</v>
      </c>
      <c r="CA174" s="282">
        <f>SUMIFS('B4-1销售回款【输入】'!CD$4:CD$123,'B4-1销售回款【输入】'!$C$4:$C$123,$C174,'B4-1销售回款【输入】'!$D$4:$D$123,$D174,'B4-1销售回款【输入】'!$E$4:$E$123,$E174,'B4-1销售回款【输入】'!$J$4:$J$123,$F174)</f>
        <v>0</v>
      </c>
      <c r="CB174" s="282">
        <f>SUMIFS('B4-1销售回款【输入】'!CE$4:CE$123,'B4-1销售回款【输入】'!$C$4:$C$123,$C174,'B4-1销售回款【输入】'!$D$4:$D$123,$D174,'B4-1销售回款【输入】'!$E$4:$E$123,$E174,'B4-1销售回款【输入】'!$J$4:$J$123,$F174)</f>
        <v>0</v>
      </c>
      <c r="CC174" s="282">
        <f>SUMIFS('B4-1销售回款【输入】'!CF$4:CF$123,'B4-1销售回款【输入】'!$C$4:$C$123,$C174,'B4-1销售回款【输入】'!$D$4:$D$123,$D174,'B4-1销售回款【输入】'!$E$4:$E$123,$E174,'B4-1销售回款【输入】'!$J$4:$J$123,$F174)</f>
        <v>0</v>
      </c>
      <c r="CD174" s="282">
        <f>SUMIFS('B4-1销售回款【输入】'!CG$4:CG$123,'B4-1销售回款【输入】'!$C$4:$C$123,$C174,'B4-1销售回款【输入】'!$D$4:$D$123,$D174,'B4-1销售回款【输入】'!$E$4:$E$123,$E174,'B4-1销售回款【输入】'!$J$4:$J$123,$F174)</f>
        <v>0</v>
      </c>
      <c r="CE174" s="282">
        <f>SUMIFS('B4-1销售回款【输入】'!CH$4:CH$123,'B4-1销售回款【输入】'!$C$4:$C$123,$C174,'B4-1销售回款【输入】'!$D$4:$D$123,$D174,'B4-1销售回款【输入】'!$E$4:$E$123,$E174,'B4-1销售回款【输入】'!$J$4:$J$123,$F174)</f>
        <v>0</v>
      </c>
      <c r="CF174" s="282">
        <f>SUMIFS('B4-1销售回款【输入】'!CI$4:CI$123,'B4-1销售回款【输入】'!$C$4:$C$123,$C174,'B4-1销售回款【输入】'!$D$4:$D$123,$D174,'B4-1销售回款【输入】'!$E$4:$E$123,$E174,'B4-1销售回款【输入】'!$J$4:$J$123,$F174)</f>
        <v>0</v>
      </c>
      <c r="CG174" s="282">
        <f>SUMIFS('B4-1销售回款【输入】'!CJ$4:CJ$123,'B4-1销售回款【输入】'!$C$4:$C$123,$C174,'B4-1销售回款【输入】'!$D$4:$D$123,$D174,'B4-1销售回款【输入】'!$E$4:$E$123,$E174,'B4-1销售回款【输入】'!$J$4:$J$123,$F174)</f>
        <v>0</v>
      </c>
      <c r="CH174" s="282">
        <f>SUMIFS('B4-1销售回款【输入】'!CK$4:CK$123,'B4-1销售回款【输入】'!$C$4:$C$123,$C174,'B4-1销售回款【输入】'!$D$4:$D$123,$D174,'B4-1销售回款【输入】'!$E$4:$E$123,$E174,'B4-1销售回款【输入】'!$J$4:$J$123,$F174)</f>
        <v>0</v>
      </c>
      <c r="CI174" s="282">
        <f>SUMIFS('B4-1销售回款【输入】'!CL$4:CL$123,'B4-1销售回款【输入】'!$C$4:$C$123,$C174,'B4-1销售回款【输入】'!$D$4:$D$123,$D174,'B4-1销售回款【输入】'!$E$4:$E$123,$E174,'B4-1销售回款【输入】'!$J$4:$J$123,$F174)</f>
        <v>0</v>
      </c>
      <c r="CJ174" s="282">
        <f>SUMIFS('B4-1销售回款【输入】'!CM$4:CM$123,'B4-1销售回款【输入】'!$C$4:$C$123,$C174,'B4-1销售回款【输入】'!$D$4:$D$123,$D174,'B4-1销售回款【输入】'!$E$4:$E$123,$E174,'B4-1销售回款【输入】'!$J$4:$J$123,$F174)</f>
        <v>0</v>
      </c>
      <c r="CK174" s="282">
        <f>SUMIFS('B4-1销售回款【输入】'!CN$4:CN$123,'B4-1销售回款【输入】'!$C$4:$C$123,$C174,'B4-1销售回款【输入】'!$D$4:$D$123,$D174,'B4-1销售回款【输入】'!$E$4:$E$123,$E174,'B4-1销售回款【输入】'!$J$4:$J$123,$F174)</f>
        <v>0</v>
      </c>
      <c r="CL174" s="282">
        <f>SUMIFS('B4-1销售回款【输入】'!CO$4:CO$123,'B4-1销售回款【输入】'!$C$4:$C$123,$C174,'B4-1销售回款【输入】'!$D$4:$D$123,$D174,'B4-1销售回款【输入】'!$E$4:$E$123,$E174,'B4-1销售回款【输入】'!$J$4:$J$123,$F174)</f>
        <v>0</v>
      </c>
      <c r="CM174" s="282">
        <f>SUMIFS('B4-1销售回款【输入】'!CP$4:CP$123,'B4-1销售回款【输入】'!$C$4:$C$123,$C174,'B4-1销售回款【输入】'!$D$4:$D$123,$D174,'B4-1销售回款【输入】'!$E$4:$E$123,$E174,'B4-1销售回款【输入】'!$J$4:$J$123,$F174)</f>
        <v>0</v>
      </c>
      <c r="CN174" s="282">
        <f>SUMIFS('B4-1销售回款【输入】'!CQ$4:CQ$123,'B4-1销售回款【输入】'!$C$4:$C$123,$C174,'B4-1销售回款【输入】'!$D$4:$D$123,$D174,'B4-1销售回款【输入】'!$E$4:$E$123,$E174,'B4-1销售回款【输入】'!$J$4:$J$123,$F174)</f>
        <v>0</v>
      </c>
      <c r="CO174" s="282">
        <f>SUMIFS('B4-1销售回款【输入】'!CR$4:CR$123,'B4-1销售回款【输入】'!$C$4:$C$123,$C174,'B4-1销售回款【输入】'!$D$4:$D$123,$D174,'B4-1销售回款【输入】'!$E$4:$E$123,$E174,'B4-1销售回款【输入】'!$J$4:$J$123,$F174)</f>
        <v>0</v>
      </c>
      <c r="CP174" s="282">
        <f>SUMIFS('B4-1销售回款【输入】'!CS$4:CS$123,'B4-1销售回款【输入】'!$C$4:$C$123,$C174,'B4-1销售回款【输入】'!$D$4:$D$123,$D174,'B4-1销售回款【输入】'!$E$4:$E$123,$E174,'B4-1销售回款【输入】'!$J$4:$J$123,$F174)</f>
        <v>0</v>
      </c>
      <c r="CQ174" s="282">
        <f>SUMIFS('B4-1销售回款【输入】'!CT$4:CT$123,'B4-1销售回款【输入】'!$C$4:$C$123,$C174,'B4-1销售回款【输入】'!$D$4:$D$123,$D174,'B4-1销售回款【输入】'!$E$4:$E$123,$E174,'B4-1销售回款【输入】'!$J$4:$J$123,$F174)</f>
        <v>0</v>
      </c>
      <c r="CR174" s="282">
        <f>SUMIFS('B4-1销售回款【输入】'!CU$4:CU$123,'B4-1销售回款【输入】'!$C$4:$C$123,$C174,'B4-1销售回款【输入】'!$D$4:$D$123,$D174,'B4-1销售回款【输入】'!$E$4:$E$123,$E174,'B4-1销售回款【输入】'!$J$4:$J$123,$F174)</f>
        <v>0</v>
      </c>
      <c r="CS174" s="282">
        <f>SUMIFS('B4-1销售回款【输入】'!CV$4:CV$123,'B4-1销售回款【输入】'!$C$4:$C$123,$C174,'B4-1销售回款【输入】'!$D$4:$D$123,$D174,'B4-1销售回款【输入】'!$E$4:$E$123,$E174,'B4-1销售回款【输入】'!$J$4:$J$123,$F174)</f>
        <v>0</v>
      </c>
      <c r="CT174" s="282">
        <f>SUMIFS('B4-1销售回款【输入】'!CW$4:CW$123,'B4-1销售回款【输入】'!$C$4:$C$123,$C174,'B4-1销售回款【输入】'!$D$4:$D$123,$D174,'B4-1销售回款【输入】'!$E$4:$E$123,$E174,'B4-1销售回款【输入】'!$J$4:$J$123,$F174)</f>
        <v>0</v>
      </c>
      <c r="CU174" s="282">
        <f>SUMIFS('B4-1销售回款【输入】'!CX$4:CX$123,'B4-1销售回款【输入】'!$C$4:$C$123,$C174,'B4-1销售回款【输入】'!$D$4:$D$123,$D174,'B4-1销售回款【输入】'!$E$4:$E$123,$E174,'B4-1销售回款【输入】'!$J$4:$J$123,$F174)</f>
        <v>0</v>
      </c>
      <c r="CV174" s="282">
        <f>SUMIFS('B4-1销售回款【输入】'!CY$4:CY$123,'B4-1销售回款【输入】'!$C$4:$C$123,$C174,'B4-1销售回款【输入】'!$D$4:$D$123,$D174,'B4-1销售回款【输入】'!$E$4:$E$123,$E174,'B4-1销售回款【输入】'!$J$4:$J$123,$F174)</f>
        <v>0</v>
      </c>
      <c r="CW174" s="282">
        <f>SUMIFS('B4-1销售回款【输入】'!CZ$4:CZ$123,'B4-1销售回款【输入】'!$C$4:$C$123,$C174,'B4-1销售回款【输入】'!$D$4:$D$123,$D174,'B4-1销售回款【输入】'!$E$4:$E$123,$E174,'B4-1销售回款【输入】'!$J$4:$J$123,$F174)</f>
        <v>0</v>
      </c>
      <c r="CX174" s="282">
        <f>SUMIFS('B4-1销售回款【输入】'!DA$4:DA$123,'B4-1销售回款【输入】'!$C$4:$C$123,$C174,'B4-1销售回款【输入】'!$D$4:$D$123,$D174,'B4-1销售回款【输入】'!$E$4:$E$123,$E174,'B4-1销售回款【输入】'!$J$4:$J$123,$F174)</f>
        <v>0</v>
      </c>
      <c r="CY174" s="282">
        <f>SUMIFS('B4-1销售回款【输入】'!DB$4:DB$123,'B4-1销售回款【输入】'!$C$4:$C$123,$C174,'B4-1销售回款【输入】'!$D$4:$D$123,$D174,'B4-1销售回款【输入】'!$E$4:$E$123,$E174,'B4-1销售回款【输入】'!$J$4:$J$123,$F174)</f>
        <v>0</v>
      </c>
      <c r="CZ174" s="282">
        <f>SUMIFS('B4-1销售回款【输入】'!DC$4:DC$123,'B4-1销售回款【输入】'!$C$4:$C$123,$C174,'B4-1销售回款【输入】'!$D$4:$D$123,$D174,'B4-1销售回款【输入】'!$E$4:$E$123,$E174,'B4-1销售回款【输入】'!$J$4:$J$123,$F174)</f>
        <v>0</v>
      </c>
      <c r="DA174" s="282">
        <f>SUMIFS('B4-1销售回款【输入】'!DD$4:DD$123,'B4-1销售回款【输入】'!$C$4:$C$123,$C174,'B4-1销售回款【输入】'!$D$4:$D$123,$D174,'B4-1销售回款【输入】'!$E$4:$E$123,$E174,'B4-1销售回款【输入】'!$J$4:$J$123,$F174)</f>
        <v>0</v>
      </c>
      <c r="DB174" s="282">
        <f>SUMIFS('B4-1销售回款【输入】'!DE$4:DE$123,'B4-1销售回款【输入】'!$C$4:$C$123,$C174,'B4-1销售回款【输入】'!$D$4:$D$123,$D174,'B4-1销售回款【输入】'!$E$4:$E$123,$E174,'B4-1销售回款【输入】'!$J$4:$J$123,$F174)</f>
        <v>0</v>
      </c>
      <c r="DC174" s="282">
        <f>SUMIFS('B4-1销售回款【输入】'!DF$4:DF$123,'B4-1销售回款【输入】'!$C$4:$C$123,$C174,'B4-1销售回款【输入】'!$D$4:$D$123,$D174,'B4-1销售回款【输入】'!$E$4:$E$123,$E174,'B4-1销售回款【输入】'!$J$4:$J$123,$F174)</f>
        <v>0</v>
      </c>
      <c r="DD174" s="282">
        <f>SUMIFS('B4-1销售回款【输入】'!DG$4:DG$123,'B4-1销售回款【输入】'!$C$4:$C$123,$C174,'B4-1销售回款【输入】'!$D$4:$D$123,$D174,'B4-1销售回款【输入】'!$E$4:$E$123,$E174,'B4-1销售回款【输入】'!$J$4:$J$123,$F174)</f>
        <v>0</v>
      </c>
      <c r="DE174" s="282">
        <f>SUMIFS('B4-1销售回款【输入】'!DH$4:DH$123,'B4-1销售回款【输入】'!$C$4:$C$123,$C174,'B4-1销售回款【输入】'!$D$4:$D$123,$D174,'B4-1销售回款【输入】'!$E$4:$E$123,$E174,'B4-1销售回款【输入】'!$J$4:$J$123,$F174)</f>
        <v>0</v>
      </c>
      <c r="DF174" s="282">
        <f>SUMIFS('B4-1销售回款【输入】'!DI$4:DI$123,'B4-1销售回款【输入】'!$C$4:$C$123,$C174,'B4-1销售回款【输入】'!$D$4:$D$123,$D174,'B4-1销售回款【输入】'!$E$4:$E$123,$E174,'B4-1销售回款【输入】'!$J$4:$J$123,$F174)</f>
        <v>0</v>
      </c>
      <c r="DG174" s="282">
        <f>SUMIFS('B4-1销售回款【输入】'!DJ$4:DJ$123,'B4-1销售回款【输入】'!$C$4:$C$123,$C174,'B4-1销售回款【输入】'!$D$4:$D$123,$D174,'B4-1销售回款【输入】'!$E$4:$E$123,$E174,'B4-1销售回款【输入】'!$J$4:$J$123,$F174)</f>
        <v>0</v>
      </c>
      <c r="DH174" s="282">
        <f>SUMIFS('B4-1销售回款【输入】'!DK$4:DK$123,'B4-1销售回款【输入】'!$C$4:$C$123,$C174,'B4-1销售回款【输入】'!$D$4:$D$123,$D174,'B4-1销售回款【输入】'!$E$4:$E$123,$E174,'B4-1销售回款【输入】'!$J$4:$J$123,$F174)</f>
        <v>0</v>
      </c>
      <c r="DI174" s="282">
        <f>SUMIFS('B4-1销售回款【输入】'!DL$4:DL$123,'B4-1销售回款【输入】'!$C$4:$C$123,$C174,'B4-1销售回款【输入】'!$D$4:$D$123,$D174,'B4-1销售回款【输入】'!$E$4:$E$123,$E174,'B4-1销售回款【输入】'!$J$4:$J$123,$F174)</f>
        <v>0</v>
      </c>
      <c r="DJ174" s="282">
        <f>SUMIFS('B4-1销售回款【输入】'!DM$4:DM$123,'B4-1销售回款【输入】'!$C$4:$C$123,$C174,'B4-1销售回款【输入】'!$D$4:$D$123,$D174,'B4-1销售回款【输入】'!$E$4:$E$123,$E174,'B4-1销售回款【输入】'!$J$4:$J$123,$F174)</f>
        <v>0</v>
      </c>
      <c r="DK174" s="282">
        <f>SUMIFS('B4-1销售回款【输入】'!DN$4:DN$123,'B4-1销售回款【输入】'!$C$4:$C$123,$C174,'B4-1销售回款【输入】'!$D$4:$D$123,$D174,'B4-1销售回款【输入】'!$E$4:$E$123,$E174,'B4-1销售回款【输入】'!$J$4:$J$123,$F174)</f>
        <v>0</v>
      </c>
      <c r="DL174" s="282">
        <f>SUMIFS('B4-1销售回款【输入】'!DO$4:DO$123,'B4-1销售回款【输入】'!$C$4:$C$123,$C174,'B4-1销售回款【输入】'!$D$4:$D$123,$D174,'B4-1销售回款【输入】'!$E$4:$E$123,$E174,'B4-1销售回款【输入】'!$J$4:$J$123,$F174)</f>
        <v>0</v>
      </c>
      <c r="DM174" s="282">
        <f>SUMIFS('B4-1销售回款【输入】'!DP$4:DP$123,'B4-1销售回款【输入】'!$C$4:$C$123,$C174,'B4-1销售回款【输入】'!$D$4:$D$123,$D174,'B4-1销售回款【输入】'!$E$4:$E$123,$E174,'B4-1销售回款【输入】'!$J$4:$J$123,$F174)</f>
        <v>0</v>
      </c>
      <c r="DN174" s="282">
        <f>SUMIFS('B4-1销售回款【输入】'!DQ$4:DQ$123,'B4-1销售回款【输入】'!$C$4:$C$123,$C174,'B4-1销售回款【输入】'!$D$4:$D$123,$D174,'B4-1销售回款【输入】'!$E$4:$E$123,$E174,'B4-1销售回款【输入】'!$J$4:$J$123,$F174)</f>
        <v>0</v>
      </c>
      <c r="DO174" s="282">
        <f>SUMIFS('B4-1销售回款【输入】'!DR$4:DR$123,'B4-1销售回款【输入】'!$C$4:$C$123,$C174,'B4-1销售回款【输入】'!$D$4:$D$123,$D174,'B4-1销售回款【输入】'!$E$4:$E$123,$E174,'B4-1销售回款【输入】'!$J$4:$J$123,$F174)</f>
        <v>0</v>
      </c>
      <c r="DP174" s="282">
        <f>SUMIFS('B4-1销售回款【输入】'!DS$4:DS$123,'B4-1销售回款【输入】'!$C$4:$C$123,$C174,'B4-1销售回款【输入】'!$D$4:$D$123,$D174,'B4-1销售回款【输入】'!$E$4:$E$123,$E174,'B4-1销售回款【输入】'!$J$4:$J$123,$F174)</f>
        <v>0</v>
      </c>
      <c r="DQ174" s="282">
        <f>SUMIFS('B4-1销售回款【输入】'!DT$4:DT$123,'B4-1销售回款【输入】'!$C$4:$C$123,$C174,'B4-1销售回款【输入】'!$D$4:$D$123,$D174,'B4-1销售回款【输入】'!$E$4:$E$123,$E174,'B4-1销售回款【输入】'!$J$4:$J$123,$F174)</f>
        <v>0</v>
      </c>
      <c r="DR174" s="282">
        <f>SUMIFS('B4-1销售回款【输入】'!DU$4:DU$123,'B4-1销售回款【输入】'!$C$4:$C$123,$C174,'B4-1销售回款【输入】'!$D$4:$D$123,$D174,'B4-1销售回款【输入】'!$E$4:$E$123,$E174,'B4-1销售回款【输入】'!$J$4:$J$123,$F174)</f>
        <v>0</v>
      </c>
      <c r="DS174" s="282">
        <f>SUMIFS('B4-1销售回款【输入】'!DV$4:DV$123,'B4-1销售回款【输入】'!$C$4:$C$123,$C174,'B4-1销售回款【输入】'!$D$4:$D$123,$D174,'B4-1销售回款【输入】'!$E$4:$E$123,$E174,'B4-1销售回款【输入】'!$J$4:$J$123,$F174)</f>
        <v>0</v>
      </c>
      <c r="DT174" s="282">
        <f>SUMIFS('B4-1销售回款【输入】'!DW$4:DW$123,'B4-1销售回款【输入】'!$C$4:$C$123,$C174,'B4-1销售回款【输入】'!$D$4:$D$123,$D174,'B4-1销售回款【输入】'!$E$4:$E$123,$E174,'B4-1销售回款【输入】'!$J$4:$J$123,$F174)</f>
        <v>0</v>
      </c>
      <c r="DU174" s="282">
        <f>SUMIFS('B4-1销售回款【输入】'!DX$4:DX$123,'B4-1销售回款【输入】'!$C$4:$C$123,$C174,'B4-1销售回款【输入】'!$D$4:$D$123,$D174,'B4-1销售回款【输入】'!$E$4:$E$123,$E174,'B4-1销售回款【输入】'!$J$4:$J$123,$F174)</f>
        <v>0</v>
      </c>
      <c r="DV174" s="282">
        <f>SUMIFS('B4-1销售回款【输入】'!DY$4:DY$123,'B4-1销售回款【输入】'!$C$4:$C$123,$C174,'B4-1销售回款【输入】'!$D$4:$D$123,$D174,'B4-1销售回款【输入】'!$E$4:$E$123,$E174,'B4-1销售回款【输入】'!$J$4:$J$123,$F174)</f>
        <v>0</v>
      </c>
      <c r="DW174" s="282">
        <f>SUMIFS('B4-1销售回款【输入】'!DZ$4:DZ$123,'B4-1销售回款【输入】'!$C$4:$C$123,$C174,'B4-1销售回款【输入】'!$D$4:$D$123,$D174,'B4-1销售回款【输入】'!$E$4:$E$123,$E174,'B4-1销售回款【输入】'!$J$4:$J$123,$F174)</f>
        <v>0</v>
      </c>
      <c r="DX174" s="282">
        <f>SUMIFS('B4-1销售回款【输入】'!EA$4:EA$123,'B4-1销售回款【输入】'!$C$4:$C$123,$C174,'B4-1销售回款【输入】'!$D$4:$D$123,$D174,'B4-1销售回款【输入】'!$E$4:$E$123,$E174,'B4-1销售回款【输入】'!$J$4:$J$123,$F174)</f>
        <v>0</v>
      </c>
      <c r="DY174" s="282">
        <f>SUMIFS('B4-1销售回款【输入】'!EB$4:EB$123,'B4-1销售回款【输入】'!$C$4:$C$123,$C174,'B4-1销售回款【输入】'!$D$4:$D$123,$D174,'B4-1销售回款【输入】'!$E$4:$E$123,$E174,'B4-1销售回款【输入】'!$J$4:$J$123,$F174)</f>
        <v>0</v>
      </c>
      <c r="DZ174" s="282">
        <f>SUMIFS('B4-1销售回款【输入】'!EC$4:EC$123,'B4-1销售回款【输入】'!$C$4:$C$123,$C174,'B4-1销售回款【输入】'!$D$4:$D$123,$D174,'B4-1销售回款【输入】'!$E$4:$E$123,$E174,'B4-1销售回款【输入】'!$J$4:$J$123,$F174)</f>
        <v>0</v>
      </c>
      <c r="EA174" s="282">
        <f>SUMIFS('B4-1销售回款【输入】'!ED$4:ED$123,'B4-1销售回款【输入】'!$C$4:$C$123,$C174,'B4-1销售回款【输入】'!$D$4:$D$123,$D174,'B4-1销售回款【输入】'!$E$4:$E$123,$E174,'B4-1销售回款【输入】'!$J$4:$J$123,$F174)</f>
        <v>0</v>
      </c>
      <c r="EB174" s="282">
        <f>SUMIFS('B4-1销售回款【输入】'!EE$4:EE$123,'B4-1销售回款【输入】'!$C$4:$C$123,$C174,'B4-1销售回款【输入】'!$D$4:$D$123,$D174,'B4-1销售回款【输入】'!$E$4:$E$123,$E174,'B4-1销售回款【输入】'!$J$4:$J$123,$F174)</f>
        <v>0</v>
      </c>
      <c r="EC174" s="282">
        <f>SUMIFS('B4-1销售回款【输入】'!EF$4:EF$123,'B4-1销售回款【输入】'!$C$4:$C$123,$C174,'B4-1销售回款【输入】'!$D$4:$D$123,$D174,'B4-1销售回款【输入】'!$E$4:$E$123,$E174,'B4-1销售回款【输入】'!$J$4:$J$123,$F174)</f>
        <v>0</v>
      </c>
      <c r="ED174" s="284">
        <f>SUMIFS('B4-1销售回款【输入】'!EG$4:EG$123,'B4-1销售回款【输入】'!$C$4:$C$123,$C174,'B4-1销售回款【输入】'!$D$4:$D$123,$D174,'B4-1销售回款【输入】'!$E$4:$E$123,$E174,'B4-1销售回款【输入】'!$J$4:$J$123,$F174)</f>
        <v>0</v>
      </c>
    </row>
    <row r="175" spans="2:134" ht="16.05" customHeight="1" x14ac:dyDescent="0.25">
      <c r="B175" s="932"/>
      <c r="C175" s="154" t="str">
        <f t="shared" ref="C175:C178" si="2998">C174</f>
        <v/>
      </c>
      <c r="D175" s="154" t="str">
        <f t="shared" si="2995"/>
        <v/>
      </c>
      <c r="E175" s="154" t="str">
        <f t="shared" si="2995"/>
        <v/>
      </c>
      <c r="F175" s="149" t="s">
        <v>348</v>
      </c>
      <c r="G175" s="171" t="s">
        <v>354</v>
      </c>
      <c r="H175" s="992">
        <f>IFERROR(H174/H173*10000,0)</f>
        <v>0</v>
      </c>
      <c r="I175" s="282">
        <f t="shared" si="2996"/>
        <v>0</v>
      </c>
      <c r="J175" s="985">
        <f>IFERROR(J174/J173*10000,0)</f>
        <v>0</v>
      </c>
      <c r="K175" s="460">
        <f ca="1">IFERROR(K174/K173*10000,0)</f>
        <v>0</v>
      </c>
      <c r="L175" s="283">
        <f t="shared" ref="L175" si="2999">IFERROR(L174/L173*10000,0)</f>
        <v>0</v>
      </c>
      <c r="M175" s="282">
        <f t="shared" ref="M175" si="3000">IFERROR(M174/M173*10000,0)</f>
        <v>0</v>
      </c>
      <c r="N175" s="282">
        <f t="shared" ref="N175" si="3001">IFERROR(N174/N173*10000,0)</f>
        <v>0</v>
      </c>
      <c r="O175" s="282">
        <f t="shared" ref="O175" si="3002">IFERROR(O174/O173*10000,0)</f>
        <v>0</v>
      </c>
      <c r="P175" s="282">
        <f t="shared" ref="P175" si="3003">IFERROR(P174/P173*10000,0)</f>
        <v>0</v>
      </c>
      <c r="Q175" s="282">
        <f t="shared" ref="Q175" si="3004">IFERROR(Q174/Q173*10000,0)</f>
        <v>0</v>
      </c>
      <c r="R175" s="282">
        <f t="shared" ref="R175" si="3005">IFERROR(R174/R173*10000,0)</f>
        <v>0</v>
      </c>
      <c r="S175" s="282">
        <f t="shared" ref="S175" si="3006">IFERROR(S174/S173*10000,0)</f>
        <v>0</v>
      </c>
      <c r="T175" s="282">
        <f t="shared" ref="T175" si="3007">IFERROR(T174/T173*10000,0)</f>
        <v>0</v>
      </c>
      <c r="U175" s="284">
        <f t="shared" ref="U175" si="3008">IFERROR(U174/U173*10000,0)</f>
        <v>0</v>
      </c>
      <c r="V175" s="285">
        <f>IFERROR(V174/V173*10000,0)</f>
        <v>0</v>
      </c>
      <c r="W175" s="282">
        <f t="shared" ref="W175" si="3009">IFERROR(W174/W173*10000,0)</f>
        <v>0</v>
      </c>
      <c r="X175" s="282">
        <f t="shared" ref="X175" si="3010">IFERROR(X174/X173*10000,0)</f>
        <v>0</v>
      </c>
      <c r="Y175" s="282">
        <f t="shared" ref="Y175" si="3011">IFERROR(Y174/Y173*10000,0)</f>
        <v>0</v>
      </c>
      <c r="Z175" s="282">
        <f t="shared" ref="Z175" si="3012">IFERROR(Z174/Z173*10000,0)</f>
        <v>0</v>
      </c>
      <c r="AA175" s="282">
        <f t="shared" ref="AA175" si="3013">IFERROR(AA174/AA173*10000,0)</f>
        <v>0</v>
      </c>
      <c r="AB175" s="282">
        <f t="shared" ref="AB175" si="3014">IFERROR(AB174/AB173*10000,0)</f>
        <v>0</v>
      </c>
      <c r="AC175" s="282">
        <f t="shared" ref="AC175" si="3015">IFERROR(AC174/AC173*10000,0)</f>
        <v>0</v>
      </c>
      <c r="AD175" s="282">
        <f t="shared" ref="AD175" si="3016">IFERROR(AD174/AD173*10000,0)</f>
        <v>0</v>
      </c>
      <c r="AE175" s="282">
        <f t="shared" ref="AE175" si="3017">IFERROR(AE174/AE173*10000,0)</f>
        <v>0</v>
      </c>
      <c r="AF175" s="282">
        <f t="shared" ref="AF175" si="3018">IFERROR(AF174/AF173*10000,0)</f>
        <v>0</v>
      </c>
      <c r="AG175" s="282">
        <f t="shared" ref="AG175" si="3019">IFERROR(AG174/AG173*10000,0)</f>
        <v>0</v>
      </c>
      <c r="AH175" s="282">
        <f t="shared" ref="AH175" si="3020">IFERROR(AH174/AH173*10000,0)</f>
        <v>0</v>
      </c>
      <c r="AI175" s="282">
        <f t="shared" ref="AI175" si="3021">IFERROR(AI174/AI173*10000,0)</f>
        <v>0</v>
      </c>
      <c r="AJ175" s="282">
        <f t="shared" ref="AJ175" si="3022">IFERROR(AJ174/AJ173*10000,0)</f>
        <v>0</v>
      </c>
      <c r="AK175" s="282">
        <f t="shared" ref="AK175" si="3023">IFERROR(AK174/AK173*10000,0)</f>
        <v>0</v>
      </c>
      <c r="AL175" s="282">
        <f t="shared" ref="AL175" si="3024">IFERROR(AL174/AL173*10000,0)</f>
        <v>0</v>
      </c>
      <c r="AM175" s="282">
        <f t="shared" ref="AM175" si="3025">IFERROR(AM174/AM173*10000,0)</f>
        <v>0</v>
      </c>
      <c r="AN175" s="282">
        <f t="shared" ref="AN175" si="3026">IFERROR(AN174/AN173*10000,0)</f>
        <v>0</v>
      </c>
      <c r="AO175" s="282">
        <f t="shared" ref="AO175" si="3027">IFERROR(AO174/AO173*10000,0)</f>
        <v>0</v>
      </c>
      <c r="AP175" s="282">
        <f t="shared" ref="AP175" si="3028">IFERROR(AP174/AP173*10000,0)</f>
        <v>0</v>
      </c>
      <c r="AQ175" s="282">
        <f t="shared" ref="AQ175" si="3029">IFERROR(AQ174/AQ173*10000,0)</f>
        <v>0</v>
      </c>
      <c r="AR175" s="282">
        <f t="shared" ref="AR175" si="3030">IFERROR(AR174/AR173*10000,0)</f>
        <v>0</v>
      </c>
      <c r="AS175" s="282">
        <f t="shared" ref="AS175" si="3031">IFERROR(AS174/AS173*10000,0)</f>
        <v>0</v>
      </c>
      <c r="AT175" s="282">
        <f t="shared" ref="AT175" si="3032">IFERROR(AT174/AT173*10000,0)</f>
        <v>0</v>
      </c>
      <c r="AU175" s="282">
        <f t="shared" ref="AU175" si="3033">IFERROR(AU174/AU173*10000,0)</f>
        <v>0</v>
      </c>
      <c r="AV175" s="282">
        <f t="shared" ref="AV175" si="3034">IFERROR(AV174/AV173*10000,0)</f>
        <v>0</v>
      </c>
      <c r="AW175" s="282">
        <f t="shared" ref="AW175" si="3035">IFERROR(AW174/AW173*10000,0)</f>
        <v>0</v>
      </c>
      <c r="AX175" s="282">
        <f t="shared" ref="AX175" si="3036">IFERROR(AX174/AX173*10000,0)</f>
        <v>0</v>
      </c>
      <c r="AY175" s="282">
        <f t="shared" ref="AY175" si="3037">IFERROR(AY174/AY173*10000,0)</f>
        <v>0</v>
      </c>
      <c r="AZ175" s="282">
        <f t="shared" ref="AZ175" si="3038">IFERROR(AZ174/AZ173*10000,0)</f>
        <v>0</v>
      </c>
      <c r="BA175" s="282">
        <f t="shared" ref="BA175" si="3039">IFERROR(BA174/BA173*10000,0)</f>
        <v>0</v>
      </c>
      <c r="BB175" s="282">
        <f t="shared" ref="BB175" si="3040">IFERROR(BB174/BB173*10000,0)</f>
        <v>0</v>
      </c>
      <c r="BC175" s="282">
        <f t="shared" ref="BC175" si="3041">IFERROR(BC174/BC173*10000,0)</f>
        <v>0</v>
      </c>
      <c r="BD175" s="282">
        <f t="shared" ref="BD175" si="3042">IFERROR(BD174/BD173*10000,0)</f>
        <v>0</v>
      </c>
      <c r="BE175" s="282">
        <f t="shared" ref="BE175" si="3043">IFERROR(BE174/BE173*10000,0)</f>
        <v>0</v>
      </c>
      <c r="BF175" s="282">
        <f t="shared" ref="BF175" si="3044">IFERROR(BF174/BF173*10000,0)</f>
        <v>0</v>
      </c>
      <c r="BG175" s="282">
        <f t="shared" ref="BG175" si="3045">IFERROR(BG174/BG173*10000,0)</f>
        <v>0</v>
      </c>
      <c r="BH175" s="282">
        <f t="shared" ref="BH175" si="3046">IFERROR(BH174/BH173*10000,0)</f>
        <v>0</v>
      </c>
      <c r="BI175" s="282">
        <f t="shared" ref="BI175" si="3047">IFERROR(BI174/BI173*10000,0)</f>
        <v>0</v>
      </c>
      <c r="BJ175" s="282">
        <f t="shared" ref="BJ175" si="3048">IFERROR(BJ174/BJ173*10000,0)</f>
        <v>0</v>
      </c>
      <c r="BK175" s="282">
        <f t="shared" ref="BK175" si="3049">IFERROR(BK174/BK173*10000,0)</f>
        <v>0</v>
      </c>
      <c r="BL175" s="282">
        <f t="shared" ref="BL175" si="3050">IFERROR(BL174/BL173*10000,0)</f>
        <v>0</v>
      </c>
      <c r="BM175" s="282">
        <f t="shared" ref="BM175" si="3051">IFERROR(BM174/BM173*10000,0)</f>
        <v>0</v>
      </c>
      <c r="BN175" s="282">
        <f t="shared" ref="BN175" si="3052">IFERROR(BN174/BN173*10000,0)</f>
        <v>0</v>
      </c>
      <c r="BO175" s="282">
        <f t="shared" ref="BO175" si="3053">IFERROR(BO174/BO173*10000,0)</f>
        <v>0</v>
      </c>
      <c r="BP175" s="282">
        <f t="shared" ref="BP175" si="3054">IFERROR(BP174/BP173*10000,0)</f>
        <v>0</v>
      </c>
      <c r="BQ175" s="282">
        <f t="shared" ref="BQ175" si="3055">IFERROR(BQ174/BQ173*10000,0)</f>
        <v>0</v>
      </c>
      <c r="BR175" s="282">
        <f t="shared" ref="BR175" si="3056">IFERROR(BR174/BR173*10000,0)</f>
        <v>0</v>
      </c>
      <c r="BS175" s="282">
        <f t="shared" ref="BS175" si="3057">IFERROR(BS174/BS173*10000,0)</f>
        <v>0</v>
      </c>
      <c r="BT175" s="282">
        <f t="shared" ref="BT175" si="3058">IFERROR(BT174/BT173*10000,0)</f>
        <v>0</v>
      </c>
      <c r="BU175" s="282">
        <f t="shared" ref="BU175" si="3059">IFERROR(BU174/BU173*10000,0)</f>
        <v>0</v>
      </c>
      <c r="BV175" s="282">
        <f t="shared" ref="BV175" si="3060">IFERROR(BV174/BV173*10000,0)</f>
        <v>0</v>
      </c>
      <c r="BW175" s="282">
        <f t="shared" ref="BW175" si="3061">IFERROR(BW174/BW173*10000,0)</f>
        <v>0</v>
      </c>
      <c r="BX175" s="282">
        <f t="shared" ref="BX175" si="3062">IFERROR(BX174/BX173*10000,0)</f>
        <v>0</v>
      </c>
      <c r="BY175" s="282">
        <f t="shared" ref="BY175" si="3063">IFERROR(BY174/BY173*10000,0)</f>
        <v>0</v>
      </c>
      <c r="BZ175" s="282">
        <f t="shared" ref="BZ175" si="3064">IFERROR(BZ174/BZ173*10000,0)</f>
        <v>0</v>
      </c>
      <c r="CA175" s="282">
        <f t="shared" ref="CA175" si="3065">IFERROR(CA174/CA173*10000,0)</f>
        <v>0</v>
      </c>
      <c r="CB175" s="282">
        <f t="shared" ref="CB175" si="3066">IFERROR(CB174/CB173*10000,0)</f>
        <v>0</v>
      </c>
      <c r="CC175" s="282">
        <f t="shared" ref="CC175" si="3067">IFERROR(CC174/CC173*10000,0)</f>
        <v>0</v>
      </c>
      <c r="CD175" s="282">
        <f t="shared" ref="CD175" si="3068">IFERROR(CD174/CD173*10000,0)</f>
        <v>0</v>
      </c>
      <c r="CE175" s="282">
        <f t="shared" ref="CE175" si="3069">IFERROR(CE174/CE173*10000,0)</f>
        <v>0</v>
      </c>
      <c r="CF175" s="282">
        <f t="shared" ref="CF175" si="3070">IFERROR(CF174/CF173*10000,0)</f>
        <v>0</v>
      </c>
      <c r="CG175" s="282">
        <f t="shared" ref="CG175" si="3071">IFERROR(CG174/CG173*10000,0)</f>
        <v>0</v>
      </c>
      <c r="CH175" s="282">
        <f t="shared" ref="CH175" si="3072">IFERROR(CH174/CH173*10000,0)</f>
        <v>0</v>
      </c>
      <c r="CI175" s="282">
        <f t="shared" ref="CI175" si="3073">IFERROR(CI174/CI173*10000,0)</f>
        <v>0</v>
      </c>
      <c r="CJ175" s="282">
        <f t="shared" ref="CJ175" si="3074">IFERROR(CJ174/CJ173*10000,0)</f>
        <v>0</v>
      </c>
      <c r="CK175" s="282">
        <f t="shared" ref="CK175" si="3075">IFERROR(CK174/CK173*10000,0)</f>
        <v>0</v>
      </c>
      <c r="CL175" s="282">
        <f t="shared" ref="CL175" si="3076">IFERROR(CL174/CL173*10000,0)</f>
        <v>0</v>
      </c>
      <c r="CM175" s="282">
        <f t="shared" ref="CM175" si="3077">IFERROR(CM174/CM173*10000,0)</f>
        <v>0</v>
      </c>
      <c r="CN175" s="282">
        <f t="shared" ref="CN175" si="3078">IFERROR(CN174/CN173*10000,0)</f>
        <v>0</v>
      </c>
      <c r="CO175" s="282">
        <f t="shared" ref="CO175" si="3079">IFERROR(CO174/CO173*10000,0)</f>
        <v>0</v>
      </c>
      <c r="CP175" s="282">
        <f t="shared" ref="CP175" si="3080">IFERROR(CP174/CP173*10000,0)</f>
        <v>0</v>
      </c>
      <c r="CQ175" s="282">
        <f t="shared" ref="CQ175" si="3081">IFERROR(CQ174/CQ173*10000,0)</f>
        <v>0</v>
      </c>
      <c r="CR175" s="282">
        <f t="shared" ref="CR175" si="3082">IFERROR(CR174/CR173*10000,0)</f>
        <v>0</v>
      </c>
      <c r="CS175" s="282">
        <f t="shared" ref="CS175" si="3083">IFERROR(CS174/CS173*10000,0)</f>
        <v>0</v>
      </c>
      <c r="CT175" s="282">
        <f t="shared" ref="CT175" si="3084">IFERROR(CT174/CT173*10000,0)</f>
        <v>0</v>
      </c>
      <c r="CU175" s="282">
        <f t="shared" ref="CU175" si="3085">IFERROR(CU174/CU173*10000,0)</f>
        <v>0</v>
      </c>
      <c r="CV175" s="282">
        <f t="shared" ref="CV175" si="3086">IFERROR(CV174/CV173*10000,0)</f>
        <v>0</v>
      </c>
      <c r="CW175" s="282">
        <f t="shared" ref="CW175" si="3087">IFERROR(CW174/CW173*10000,0)</f>
        <v>0</v>
      </c>
      <c r="CX175" s="282">
        <f t="shared" ref="CX175" si="3088">IFERROR(CX174/CX173*10000,0)</f>
        <v>0</v>
      </c>
      <c r="CY175" s="282">
        <f t="shared" ref="CY175" si="3089">IFERROR(CY174/CY173*10000,0)</f>
        <v>0</v>
      </c>
      <c r="CZ175" s="282">
        <f t="shared" ref="CZ175" si="3090">IFERROR(CZ174/CZ173*10000,0)</f>
        <v>0</v>
      </c>
      <c r="DA175" s="282">
        <f t="shared" ref="DA175" si="3091">IFERROR(DA174/DA173*10000,0)</f>
        <v>0</v>
      </c>
      <c r="DB175" s="282">
        <f t="shared" ref="DB175" si="3092">IFERROR(DB174/DB173*10000,0)</f>
        <v>0</v>
      </c>
      <c r="DC175" s="282">
        <f t="shared" ref="DC175" si="3093">IFERROR(DC174/DC173*10000,0)</f>
        <v>0</v>
      </c>
      <c r="DD175" s="282">
        <f t="shared" ref="DD175" si="3094">IFERROR(DD174/DD173*10000,0)</f>
        <v>0</v>
      </c>
      <c r="DE175" s="282">
        <f t="shared" ref="DE175" si="3095">IFERROR(DE174/DE173*10000,0)</f>
        <v>0</v>
      </c>
      <c r="DF175" s="282">
        <f t="shared" ref="DF175" si="3096">IFERROR(DF174/DF173*10000,0)</f>
        <v>0</v>
      </c>
      <c r="DG175" s="282">
        <f t="shared" ref="DG175" si="3097">IFERROR(DG174/DG173*10000,0)</f>
        <v>0</v>
      </c>
      <c r="DH175" s="282">
        <f t="shared" ref="DH175" si="3098">IFERROR(DH174/DH173*10000,0)</f>
        <v>0</v>
      </c>
      <c r="DI175" s="282">
        <f t="shared" ref="DI175" si="3099">IFERROR(DI174/DI173*10000,0)</f>
        <v>0</v>
      </c>
      <c r="DJ175" s="282">
        <f t="shared" ref="DJ175" si="3100">IFERROR(DJ174/DJ173*10000,0)</f>
        <v>0</v>
      </c>
      <c r="DK175" s="282">
        <f t="shared" ref="DK175" si="3101">IFERROR(DK174/DK173*10000,0)</f>
        <v>0</v>
      </c>
      <c r="DL175" s="282">
        <f t="shared" ref="DL175" si="3102">IFERROR(DL174/DL173*10000,0)</f>
        <v>0</v>
      </c>
      <c r="DM175" s="282">
        <f t="shared" ref="DM175" si="3103">IFERROR(DM174/DM173*10000,0)</f>
        <v>0</v>
      </c>
      <c r="DN175" s="282">
        <f t="shared" ref="DN175" si="3104">IFERROR(DN174/DN173*10000,0)</f>
        <v>0</v>
      </c>
      <c r="DO175" s="282">
        <f t="shared" ref="DO175" si="3105">IFERROR(DO174/DO173*10000,0)</f>
        <v>0</v>
      </c>
      <c r="DP175" s="282">
        <f t="shared" ref="DP175" si="3106">IFERROR(DP174/DP173*10000,0)</f>
        <v>0</v>
      </c>
      <c r="DQ175" s="282">
        <f t="shared" ref="DQ175" si="3107">IFERROR(DQ174/DQ173*10000,0)</f>
        <v>0</v>
      </c>
      <c r="DR175" s="282">
        <f t="shared" ref="DR175" si="3108">IFERROR(DR174/DR173*10000,0)</f>
        <v>0</v>
      </c>
      <c r="DS175" s="282">
        <f t="shared" ref="DS175" si="3109">IFERROR(DS174/DS173*10000,0)</f>
        <v>0</v>
      </c>
      <c r="DT175" s="282">
        <f t="shared" ref="DT175" si="3110">IFERROR(DT174/DT173*10000,0)</f>
        <v>0</v>
      </c>
      <c r="DU175" s="282">
        <f t="shared" ref="DU175" si="3111">IFERROR(DU174/DU173*10000,0)</f>
        <v>0</v>
      </c>
      <c r="DV175" s="282">
        <f t="shared" ref="DV175" si="3112">IFERROR(DV174/DV173*10000,0)</f>
        <v>0</v>
      </c>
      <c r="DW175" s="282">
        <f t="shared" ref="DW175" si="3113">IFERROR(DW174/DW173*10000,0)</f>
        <v>0</v>
      </c>
      <c r="DX175" s="282">
        <f t="shared" ref="DX175" si="3114">IFERROR(DX174/DX173*10000,0)</f>
        <v>0</v>
      </c>
      <c r="DY175" s="282">
        <f t="shared" ref="DY175" si="3115">IFERROR(DY174/DY173*10000,0)</f>
        <v>0</v>
      </c>
      <c r="DZ175" s="282">
        <f t="shared" ref="DZ175" si="3116">IFERROR(DZ174/DZ173*10000,0)</f>
        <v>0</v>
      </c>
      <c r="EA175" s="282">
        <f t="shared" ref="EA175" si="3117">IFERROR(EA174/EA173*10000,0)</f>
        <v>0</v>
      </c>
      <c r="EB175" s="282">
        <f t="shared" ref="EB175" si="3118">IFERROR(EB174/EB173*10000,0)</f>
        <v>0</v>
      </c>
      <c r="EC175" s="282">
        <f t="shared" ref="EC175" si="3119">IFERROR(EC174/EC173*10000,0)</f>
        <v>0</v>
      </c>
      <c r="ED175" s="284">
        <f t="shared" ref="ED175" si="3120">IFERROR(ED174/ED173*10000,0)</f>
        <v>0</v>
      </c>
    </row>
    <row r="176" spans="2:134" ht="16.05" customHeight="1" x14ac:dyDescent="0.25">
      <c r="B176" s="932"/>
      <c r="C176" s="159" t="str">
        <f t="shared" si="2998"/>
        <v/>
      </c>
      <c r="D176" s="159" t="str">
        <f t="shared" si="2995"/>
        <v/>
      </c>
      <c r="E176" s="159" t="str">
        <f t="shared" si="2995"/>
        <v/>
      </c>
      <c r="F176" s="149" t="s">
        <v>349</v>
      </c>
      <c r="G176" s="171" t="s">
        <v>353</v>
      </c>
      <c r="H176" s="992">
        <f>SUMIFS('B4-1销售回款【输入】'!L$4:L$123,'B4-1销售回款【输入】'!$C$4:$C$123,$C176,'B4-1销售回款【输入】'!$D$4:$D$123,$D176,'B4-1销售回款【输入】'!$E$4:$E$123,$E176,'B4-1销售回款【输入】'!$J$4:$J$123,$F176)</f>
        <v>0</v>
      </c>
      <c r="I176" s="282">
        <f t="shared" si="2996"/>
        <v>0</v>
      </c>
      <c r="J176" s="985">
        <f>SUM(V176:ED176)</f>
        <v>0</v>
      </c>
      <c r="K176" s="460">
        <f ca="1">SUM(OFFSET(V176,,,1,MATCH('B1-基本信息'!$C$12,$V$3:$ED$3,1)))</f>
        <v>0</v>
      </c>
      <c r="L176" s="283">
        <f t="shared" ref="L176:U176" si="3121">SUMIF($V$1:$ED$1,L$3,$V176:$ED176)</f>
        <v>0</v>
      </c>
      <c r="M176" s="282">
        <f t="shared" si="3121"/>
        <v>0</v>
      </c>
      <c r="N176" s="282">
        <f t="shared" si="3121"/>
        <v>0</v>
      </c>
      <c r="O176" s="282">
        <f t="shared" si="3121"/>
        <v>0</v>
      </c>
      <c r="P176" s="282">
        <f t="shared" si="3121"/>
        <v>0</v>
      </c>
      <c r="Q176" s="282">
        <f t="shared" si="3121"/>
        <v>0</v>
      </c>
      <c r="R176" s="282">
        <f t="shared" si="3121"/>
        <v>0</v>
      </c>
      <c r="S176" s="282">
        <f t="shared" si="3121"/>
        <v>0</v>
      </c>
      <c r="T176" s="282">
        <f t="shared" si="3121"/>
        <v>0</v>
      </c>
      <c r="U176" s="284">
        <f t="shared" si="3121"/>
        <v>0</v>
      </c>
      <c r="V176" s="285">
        <f>SUMIFS('B4-1销售回款【输入】'!Y$4:Y$123,'B4-1销售回款【输入】'!$C$4:$C$123,$C176,'B4-1销售回款【输入】'!$D$4:$D$123,$D176,'B4-1销售回款【输入】'!$E$4:$E$123,$E176,'B4-1销售回款【输入】'!$J$4:$J$123,$F176)</f>
        <v>0</v>
      </c>
      <c r="W176" s="282">
        <f>SUMIFS('B4-1销售回款【输入】'!Z$4:Z$123,'B4-1销售回款【输入】'!$C$4:$C$123,$C176,'B4-1销售回款【输入】'!$D$4:$D$123,$D176,'B4-1销售回款【输入】'!$E$4:$E$123,$E176,'B4-1销售回款【输入】'!$J$4:$J$123,$F176)</f>
        <v>0</v>
      </c>
      <c r="X176" s="282">
        <f>SUMIFS('B4-1销售回款【输入】'!AA$4:AA$123,'B4-1销售回款【输入】'!$C$4:$C$123,$C176,'B4-1销售回款【输入】'!$D$4:$D$123,$D176,'B4-1销售回款【输入】'!$E$4:$E$123,$E176,'B4-1销售回款【输入】'!$J$4:$J$123,$F176)</f>
        <v>0</v>
      </c>
      <c r="Y176" s="282">
        <f>SUMIFS('B4-1销售回款【输入】'!AB$4:AB$123,'B4-1销售回款【输入】'!$C$4:$C$123,$C176,'B4-1销售回款【输入】'!$D$4:$D$123,$D176,'B4-1销售回款【输入】'!$E$4:$E$123,$E176,'B4-1销售回款【输入】'!$J$4:$J$123,$F176)</f>
        <v>0</v>
      </c>
      <c r="Z176" s="282">
        <f>SUMIFS('B4-1销售回款【输入】'!AC$4:AC$123,'B4-1销售回款【输入】'!$C$4:$C$123,$C176,'B4-1销售回款【输入】'!$D$4:$D$123,$D176,'B4-1销售回款【输入】'!$E$4:$E$123,$E176,'B4-1销售回款【输入】'!$J$4:$J$123,$F176)</f>
        <v>0</v>
      </c>
      <c r="AA176" s="282">
        <f>SUMIFS('B4-1销售回款【输入】'!AD$4:AD$123,'B4-1销售回款【输入】'!$C$4:$C$123,$C176,'B4-1销售回款【输入】'!$D$4:$D$123,$D176,'B4-1销售回款【输入】'!$E$4:$E$123,$E176,'B4-1销售回款【输入】'!$J$4:$J$123,$F176)</f>
        <v>0</v>
      </c>
      <c r="AB176" s="282">
        <f>SUMIFS('B4-1销售回款【输入】'!AE$4:AE$123,'B4-1销售回款【输入】'!$C$4:$C$123,$C176,'B4-1销售回款【输入】'!$D$4:$D$123,$D176,'B4-1销售回款【输入】'!$E$4:$E$123,$E176,'B4-1销售回款【输入】'!$J$4:$J$123,$F176)</f>
        <v>0</v>
      </c>
      <c r="AC176" s="282">
        <f>SUMIFS('B4-1销售回款【输入】'!AF$4:AF$123,'B4-1销售回款【输入】'!$C$4:$C$123,$C176,'B4-1销售回款【输入】'!$D$4:$D$123,$D176,'B4-1销售回款【输入】'!$E$4:$E$123,$E176,'B4-1销售回款【输入】'!$J$4:$J$123,$F176)</f>
        <v>0</v>
      </c>
      <c r="AD176" s="282">
        <f>SUMIFS('B4-1销售回款【输入】'!AG$4:AG$123,'B4-1销售回款【输入】'!$C$4:$C$123,$C176,'B4-1销售回款【输入】'!$D$4:$D$123,$D176,'B4-1销售回款【输入】'!$E$4:$E$123,$E176,'B4-1销售回款【输入】'!$J$4:$J$123,$F176)</f>
        <v>0</v>
      </c>
      <c r="AE176" s="282">
        <f>SUMIFS('B4-1销售回款【输入】'!AH$4:AH$123,'B4-1销售回款【输入】'!$C$4:$C$123,$C176,'B4-1销售回款【输入】'!$D$4:$D$123,$D176,'B4-1销售回款【输入】'!$E$4:$E$123,$E176,'B4-1销售回款【输入】'!$J$4:$J$123,$F176)</f>
        <v>0</v>
      </c>
      <c r="AF176" s="282">
        <f>SUMIFS('B4-1销售回款【输入】'!AI$4:AI$123,'B4-1销售回款【输入】'!$C$4:$C$123,$C176,'B4-1销售回款【输入】'!$D$4:$D$123,$D176,'B4-1销售回款【输入】'!$E$4:$E$123,$E176,'B4-1销售回款【输入】'!$J$4:$J$123,$F176)</f>
        <v>0</v>
      </c>
      <c r="AG176" s="282">
        <f>SUMIFS('B4-1销售回款【输入】'!AJ$4:AJ$123,'B4-1销售回款【输入】'!$C$4:$C$123,$C176,'B4-1销售回款【输入】'!$D$4:$D$123,$D176,'B4-1销售回款【输入】'!$E$4:$E$123,$E176,'B4-1销售回款【输入】'!$J$4:$J$123,$F176)</f>
        <v>0</v>
      </c>
      <c r="AH176" s="282">
        <f>SUMIFS('B4-1销售回款【输入】'!AK$4:AK$123,'B4-1销售回款【输入】'!$C$4:$C$123,$C176,'B4-1销售回款【输入】'!$D$4:$D$123,$D176,'B4-1销售回款【输入】'!$E$4:$E$123,$E176,'B4-1销售回款【输入】'!$J$4:$J$123,$F176)</f>
        <v>0</v>
      </c>
      <c r="AI176" s="282">
        <f>SUMIFS('B4-1销售回款【输入】'!AL$4:AL$123,'B4-1销售回款【输入】'!$C$4:$C$123,$C176,'B4-1销售回款【输入】'!$D$4:$D$123,$D176,'B4-1销售回款【输入】'!$E$4:$E$123,$E176,'B4-1销售回款【输入】'!$J$4:$J$123,$F176)</f>
        <v>0</v>
      </c>
      <c r="AJ176" s="282">
        <f>SUMIFS('B4-1销售回款【输入】'!AM$4:AM$123,'B4-1销售回款【输入】'!$C$4:$C$123,$C176,'B4-1销售回款【输入】'!$D$4:$D$123,$D176,'B4-1销售回款【输入】'!$E$4:$E$123,$E176,'B4-1销售回款【输入】'!$J$4:$J$123,$F176)</f>
        <v>0</v>
      </c>
      <c r="AK176" s="282">
        <f>SUMIFS('B4-1销售回款【输入】'!AN$4:AN$123,'B4-1销售回款【输入】'!$C$4:$C$123,$C176,'B4-1销售回款【输入】'!$D$4:$D$123,$D176,'B4-1销售回款【输入】'!$E$4:$E$123,$E176,'B4-1销售回款【输入】'!$J$4:$J$123,$F176)</f>
        <v>0</v>
      </c>
      <c r="AL176" s="282">
        <f>SUMIFS('B4-1销售回款【输入】'!AO$4:AO$123,'B4-1销售回款【输入】'!$C$4:$C$123,$C176,'B4-1销售回款【输入】'!$D$4:$D$123,$D176,'B4-1销售回款【输入】'!$E$4:$E$123,$E176,'B4-1销售回款【输入】'!$J$4:$J$123,$F176)</f>
        <v>0</v>
      </c>
      <c r="AM176" s="282">
        <f>SUMIFS('B4-1销售回款【输入】'!AP$4:AP$123,'B4-1销售回款【输入】'!$C$4:$C$123,$C176,'B4-1销售回款【输入】'!$D$4:$D$123,$D176,'B4-1销售回款【输入】'!$E$4:$E$123,$E176,'B4-1销售回款【输入】'!$J$4:$J$123,$F176)</f>
        <v>0</v>
      </c>
      <c r="AN176" s="282">
        <f>SUMIFS('B4-1销售回款【输入】'!AQ$4:AQ$123,'B4-1销售回款【输入】'!$C$4:$C$123,$C176,'B4-1销售回款【输入】'!$D$4:$D$123,$D176,'B4-1销售回款【输入】'!$E$4:$E$123,$E176,'B4-1销售回款【输入】'!$J$4:$J$123,$F176)</f>
        <v>0</v>
      </c>
      <c r="AO176" s="282">
        <f>SUMIFS('B4-1销售回款【输入】'!AR$4:AR$123,'B4-1销售回款【输入】'!$C$4:$C$123,$C176,'B4-1销售回款【输入】'!$D$4:$D$123,$D176,'B4-1销售回款【输入】'!$E$4:$E$123,$E176,'B4-1销售回款【输入】'!$J$4:$J$123,$F176)</f>
        <v>0</v>
      </c>
      <c r="AP176" s="282">
        <f>SUMIFS('B4-1销售回款【输入】'!AS$4:AS$123,'B4-1销售回款【输入】'!$C$4:$C$123,$C176,'B4-1销售回款【输入】'!$D$4:$D$123,$D176,'B4-1销售回款【输入】'!$E$4:$E$123,$E176,'B4-1销售回款【输入】'!$J$4:$J$123,$F176)</f>
        <v>0</v>
      </c>
      <c r="AQ176" s="282">
        <f>SUMIFS('B4-1销售回款【输入】'!AT$4:AT$123,'B4-1销售回款【输入】'!$C$4:$C$123,$C176,'B4-1销售回款【输入】'!$D$4:$D$123,$D176,'B4-1销售回款【输入】'!$E$4:$E$123,$E176,'B4-1销售回款【输入】'!$J$4:$J$123,$F176)</f>
        <v>0</v>
      </c>
      <c r="AR176" s="282">
        <f>SUMIFS('B4-1销售回款【输入】'!AU$4:AU$123,'B4-1销售回款【输入】'!$C$4:$C$123,$C176,'B4-1销售回款【输入】'!$D$4:$D$123,$D176,'B4-1销售回款【输入】'!$E$4:$E$123,$E176,'B4-1销售回款【输入】'!$J$4:$J$123,$F176)</f>
        <v>0</v>
      </c>
      <c r="AS176" s="282">
        <f>SUMIFS('B4-1销售回款【输入】'!AV$4:AV$123,'B4-1销售回款【输入】'!$C$4:$C$123,$C176,'B4-1销售回款【输入】'!$D$4:$D$123,$D176,'B4-1销售回款【输入】'!$E$4:$E$123,$E176,'B4-1销售回款【输入】'!$J$4:$J$123,$F176)</f>
        <v>0</v>
      </c>
      <c r="AT176" s="282">
        <f>SUMIFS('B4-1销售回款【输入】'!AW$4:AW$123,'B4-1销售回款【输入】'!$C$4:$C$123,$C176,'B4-1销售回款【输入】'!$D$4:$D$123,$D176,'B4-1销售回款【输入】'!$E$4:$E$123,$E176,'B4-1销售回款【输入】'!$J$4:$J$123,$F176)</f>
        <v>0</v>
      </c>
      <c r="AU176" s="282">
        <f>SUMIFS('B4-1销售回款【输入】'!AX$4:AX$123,'B4-1销售回款【输入】'!$C$4:$C$123,$C176,'B4-1销售回款【输入】'!$D$4:$D$123,$D176,'B4-1销售回款【输入】'!$E$4:$E$123,$E176,'B4-1销售回款【输入】'!$J$4:$J$123,$F176)</f>
        <v>0</v>
      </c>
      <c r="AV176" s="282">
        <f>SUMIFS('B4-1销售回款【输入】'!AY$4:AY$123,'B4-1销售回款【输入】'!$C$4:$C$123,$C176,'B4-1销售回款【输入】'!$D$4:$D$123,$D176,'B4-1销售回款【输入】'!$E$4:$E$123,$E176,'B4-1销售回款【输入】'!$J$4:$J$123,$F176)</f>
        <v>0</v>
      </c>
      <c r="AW176" s="282">
        <f>SUMIFS('B4-1销售回款【输入】'!AZ$4:AZ$123,'B4-1销售回款【输入】'!$C$4:$C$123,$C176,'B4-1销售回款【输入】'!$D$4:$D$123,$D176,'B4-1销售回款【输入】'!$E$4:$E$123,$E176,'B4-1销售回款【输入】'!$J$4:$J$123,$F176)</f>
        <v>0</v>
      </c>
      <c r="AX176" s="282">
        <f>SUMIFS('B4-1销售回款【输入】'!BA$4:BA$123,'B4-1销售回款【输入】'!$C$4:$C$123,$C176,'B4-1销售回款【输入】'!$D$4:$D$123,$D176,'B4-1销售回款【输入】'!$E$4:$E$123,$E176,'B4-1销售回款【输入】'!$J$4:$J$123,$F176)</f>
        <v>0</v>
      </c>
      <c r="AY176" s="282">
        <f>SUMIFS('B4-1销售回款【输入】'!BB$4:BB$123,'B4-1销售回款【输入】'!$C$4:$C$123,$C176,'B4-1销售回款【输入】'!$D$4:$D$123,$D176,'B4-1销售回款【输入】'!$E$4:$E$123,$E176,'B4-1销售回款【输入】'!$J$4:$J$123,$F176)</f>
        <v>0</v>
      </c>
      <c r="AZ176" s="282">
        <f>SUMIFS('B4-1销售回款【输入】'!BC$4:BC$123,'B4-1销售回款【输入】'!$C$4:$C$123,$C176,'B4-1销售回款【输入】'!$D$4:$D$123,$D176,'B4-1销售回款【输入】'!$E$4:$E$123,$E176,'B4-1销售回款【输入】'!$J$4:$J$123,$F176)</f>
        <v>0</v>
      </c>
      <c r="BA176" s="282">
        <f>SUMIFS('B4-1销售回款【输入】'!BD$4:BD$123,'B4-1销售回款【输入】'!$C$4:$C$123,$C176,'B4-1销售回款【输入】'!$D$4:$D$123,$D176,'B4-1销售回款【输入】'!$E$4:$E$123,$E176,'B4-1销售回款【输入】'!$J$4:$J$123,$F176)</f>
        <v>0</v>
      </c>
      <c r="BB176" s="282">
        <f>SUMIFS('B4-1销售回款【输入】'!BE$4:BE$123,'B4-1销售回款【输入】'!$C$4:$C$123,$C176,'B4-1销售回款【输入】'!$D$4:$D$123,$D176,'B4-1销售回款【输入】'!$E$4:$E$123,$E176,'B4-1销售回款【输入】'!$J$4:$J$123,$F176)</f>
        <v>0</v>
      </c>
      <c r="BC176" s="282">
        <f>SUMIFS('B4-1销售回款【输入】'!BF$4:BF$123,'B4-1销售回款【输入】'!$C$4:$C$123,$C176,'B4-1销售回款【输入】'!$D$4:$D$123,$D176,'B4-1销售回款【输入】'!$E$4:$E$123,$E176,'B4-1销售回款【输入】'!$J$4:$J$123,$F176)</f>
        <v>0</v>
      </c>
      <c r="BD176" s="282">
        <f>SUMIFS('B4-1销售回款【输入】'!BG$4:BG$123,'B4-1销售回款【输入】'!$C$4:$C$123,$C176,'B4-1销售回款【输入】'!$D$4:$D$123,$D176,'B4-1销售回款【输入】'!$E$4:$E$123,$E176,'B4-1销售回款【输入】'!$J$4:$J$123,$F176)</f>
        <v>0</v>
      </c>
      <c r="BE176" s="282">
        <f>SUMIFS('B4-1销售回款【输入】'!BH$4:BH$123,'B4-1销售回款【输入】'!$C$4:$C$123,$C176,'B4-1销售回款【输入】'!$D$4:$D$123,$D176,'B4-1销售回款【输入】'!$E$4:$E$123,$E176,'B4-1销售回款【输入】'!$J$4:$J$123,$F176)</f>
        <v>0</v>
      </c>
      <c r="BF176" s="282">
        <f>SUMIFS('B4-1销售回款【输入】'!BI$4:BI$123,'B4-1销售回款【输入】'!$C$4:$C$123,$C176,'B4-1销售回款【输入】'!$D$4:$D$123,$D176,'B4-1销售回款【输入】'!$E$4:$E$123,$E176,'B4-1销售回款【输入】'!$J$4:$J$123,$F176)</f>
        <v>0</v>
      </c>
      <c r="BG176" s="282">
        <f>SUMIFS('B4-1销售回款【输入】'!BJ$4:BJ$123,'B4-1销售回款【输入】'!$C$4:$C$123,$C176,'B4-1销售回款【输入】'!$D$4:$D$123,$D176,'B4-1销售回款【输入】'!$E$4:$E$123,$E176,'B4-1销售回款【输入】'!$J$4:$J$123,$F176)</f>
        <v>0</v>
      </c>
      <c r="BH176" s="282">
        <f>SUMIFS('B4-1销售回款【输入】'!BK$4:BK$123,'B4-1销售回款【输入】'!$C$4:$C$123,$C176,'B4-1销售回款【输入】'!$D$4:$D$123,$D176,'B4-1销售回款【输入】'!$E$4:$E$123,$E176,'B4-1销售回款【输入】'!$J$4:$J$123,$F176)</f>
        <v>0</v>
      </c>
      <c r="BI176" s="282">
        <f>SUMIFS('B4-1销售回款【输入】'!BL$4:BL$123,'B4-1销售回款【输入】'!$C$4:$C$123,$C176,'B4-1销售回款【输入】'!$D$4:$D$123,$D176,'B4-1销售回款【输入】'!$E$4:$E$123,$E176,'B4-1销售回款【输入】'!$J$4:$J$123,$F176)</f>
        <v>0</v>
      </c>
      <c r="BJ176" s="282">
        <f>SUMIFS('B4-1销售回款【输入】'!BM$4:BM$123,'B4-1销售回款【输入】'!$C$4:$C$123,$C176,'B4-1销售回款【输入】'!$D$4:$D$123,$D176,'B4-1销售回款【输入】'!$E$4:$E$123,$E176,'B4-1销售回款【输入】'!$J$4:$J$123,$F176)</f>
        <v>0</v>
      </c>
      <c r="BK176" s="282">
        <f>SUMIFS('B4-1销售回款【输入】'!BN$4:BN$123,'B4-1销售回款【输入】'!$C$4:$C$123,$C176,'B4-1销售回款【输入】'!$D$4:$D$123,$D176,'B4-1销售回款【输入】'!$E$4:$E$123,$E176,'B4-1销售回款【输入】'!$J$4:$J$123,$F176)</f>
        <v>0</v>
      </c>
      <c r="BL176" s="282">
        <f>SUMIFS('B4-1销售回款【输入】'!BO$4:BO$123,'B4-1销售回款【输入】'!$C$4:$C$123,$C176,'B4-1销售回款【输入】'!$D$4:$D$123,$D176,'B4-1销售回款【输入】'!$E$4:$E$123,$E176,'B4-1销售回款【输入】'!$J$4:$J$123,$F176)</f>
        <v>0</v>
      </c>
      <c r="BM176" s="282">
        <f>SUMIFS('B4-1销售回款【输入】'!BP$4:BP$123,'B4-1销售回款【输入】'!$C$4:$C$123,$C176,'B4-1销售回款【输入】'!$D$4:$D$123,$D176,'B4-1销售回款【输入】'!$E$4:$E$123,$E176,'B4-1销售回款【输入】'!$J$4:$J$123,$F176)</f>
        <v>0</v>
      </c>
      <c r="BN176" s="282">
        <f>SUMIFS('B4-1销售回款【输入】'!BQ$4:BQ$123,'B4-1销售回款【输入】'!$C$4:$C$123,$C176,'B4-1销售回款【输入】'!$D$4:$D$123,$D176,'B4-1销售回款【输入】'!$E$4:$E$123,$E176,'B4-1销售回款【输入】'!$J$4:$J$123,$F176)</f>
        <v>0</v>
      </c>
      <c r="BO176" s="282">
        <f>SUMIFS('B4-1销售回款【输入】'!BR$4:BR$123,'B4-1销售回款【输入】'!$C$4:$C$123,$C176,'B4-1销售回款【输入】'!$D$4:$D$123,$D176,'B4-1销售回款【输入】'!$E$4:$E$123,$E176,'B4-1销售回款【输入】'!$J$4:$J$123,$F176)</f>
        <v>0</v>
      </c>
      <c r="BP176" s="282">
        <f>SUMIFS('B4-1销售回款【输入】'!BS$4:BS$123,'B4-1销售回款【输入】'!$C$4:$C$123,$C176,'B4-1销售回款【输入】'!$D$4:$D$123,$D176,'B4-1销售回款【输入】'!$E$4:$E$123,$E176,'B4-1销售回款【输入】'!$J$4:$J$123,$F176)</f>
        <v>0</v>
      </c>
      <c r="BQ176" s="282">
        <f>SUMIFS('B4-1销售回款【输入】'!BT$4:BT$123,'B4-1销售回款【输入】'!$C$4:$C$123,$C176,'B4-1销售回款【输入】'!$D$4:$D$123,$D176,'B4-1销售回款【输入】'!$E$4:$E$123,$E176,'B4-1销售回款【输入】'!$J$4:$J$123,$F176)</f>
        <v>0</v>
      </c>
      <c r="BR176" s="282">
        <f>SUMIFS('B4-1销售回款【输入】'!BU$4:BU$123,'B4-1销售回款【输入】'!$C$4:$C$123,$C176,'B4-1销售回款【输入】'!$D$4:$D$123,$D176,'B4-1销售回款【输入】'!$E$4:$E$123,$E176,'B4-1销售回款【输入】'!$J$4:$J$123,$F176)</f>
        <v>0</v>
      </c>
      <c r="BS176" s="282">
        <f>SUMIFS('B4-1销售回款【输入】'!BV$4:BV$123,'B4-1销售回款【输入】'!$C$4:$C$123,$C176,'B4-1销售回款【输入】'!$D$4:$D$123,$D176,'B4-1销售回款【输入】'!$E$4:$E$123,$E176,'B4-1销售回款【输入】'!$J$4:$J$123,$F176)</f>
        <v>0</v>
      </c>
      <c r="BT176" s="282">
        <f>SUMIFS('B4-1销售回款【输入】'!BW$4:BW$123,'B4-1销售回款【输入】'!$C$4:$C$123,$C176,'B4-1销售回款【输入】'!$D$4:$D$123,$D176,'B4-1销售回款【输入】'!$E$4:$E$123,$E176,'B4-1销售回款【输入】'!$J$4:$J$123,$F176)</f>
        <v>0</v>
      </c>
      <c r="BU176" s="282">
        <f>SUMIFS('B4-1销售回款【输入】'!BX$4:BX$123,'B4-1销售回款【输入】'!$C$4:$C$123,$C176,'B4-1销售回款【输入】'!$D$4:$D$123,$D176,'B4-1销售回款【输入】'!$E$4:$E$123,$E176,'B4-1销售回款【输入】'!$J$4:$J$123,$F176)</f>
        <v>0</v>
      </c>
      <c r="BV176" s="282">
        <f>SUMIFS('B4-1销售回款【输入】'!BY$4:BY$123,'B4-1销售回款【输入】'!$C$4:$C$123,$C176,'B4-1销售回款【输入】'!$D$4:$D$123,$D176,'B4-1销售回款【输入】'!$E$4:$E$123,$E176,'B4-1销售回款【输入】'!$J$4:$J$123,$F176)</f>
        <v>0</v>
      </c>
      <c r="BW176" s="282">
        <f>SUMIFS('B4-1销售回款【输入】'!BZ$4:BZ$123,'B4-1销售回款【输入】'!$C$4:$C$123,$C176,'B4-1销售回款【输入】'!$D$4:$D$123,$D176,'B4-1销售回款【输入】'!$E$4:$E$123,$E176,'B4-1销售回款【输入】'!$J$4:$J$123,$F176)</f>
        <v>0</v>
      </c>
      <c r="BX176" s="282">
        <f>SUMIFS('B4-1销售回款【输入】'!CA$4:CA$123,'B4-1销售回款【输入】'!$C$4:$C$123,$C176,'B4-1销售回款【输入】'!$D$4:$D$123,$D176,'B4-1销售回款【输入】'!$E$4:$E$123,$E176,'B4-1销售回款【输入】'!$J$4:$J$123,$F176)</f>
        <v>0</v>
      </c>
      <c r="BY176" s="282">
        <f>SUMIFS('B4-1销售回款【输入】'!CB$4:CB$123,'B4-1销售回款【输入】'!$C$4:$C$123,$C176,'B4-1销售回款【输入】'!$D$4:$D$123,$D176,'B4-1销售回款【输入】'!$E$4:$E$123,$E176,'B4-1销售回款【输入】'!$J$4:$J$123,$F176)</f>
        <v>0</v>
      </c>
      <c r="BZ176" s="282">
        <f>SUMIFS('B4-1销售回款【输入】'!CC$4:CC$123,'B4-1销售回款【输入】'!$C$4:$C$123,$C176,'B4-1销售回款【输入】'!$D$4:$D$123,$D176,'B4-1销售回款【输入】'!$E$4:$E$123,$E176,'B4-1销售回款【输入】'!$J$4:$J$123,$F176)</f>
        <v>0</v>
      </c>
      <c r="CA176" s="282">
        <f>SUMIFS('B4-1销售回款【输入】'!CD$4:CD$123,'B4-1销售回款【输入】'!$C$4:$C$123,$C176,'B4-1销售回款【输入】'!$D$4:$D$123,$D176,'B4-1销售回款【输入】'!$E$4:$E$123,$E176,'B4-1销售回款【输入】'!$J$4:$J$123,$F176)</f>
        <v>0</v>
      </c>
      <c r="CB176" s="282">
        <f>SUMIFS('B4-1销售回款【输入】'!CE$4:CE$123,'B4-1销售回款【输入】'!$C$4:$C$123,$C176,'B4-1销售回款【输入】'!$D$4:$D$123,$D176,'B4-1销售回款【输入】'!$E$4:$E$123,$E176,'B4-1销售回款【输入】'!$J$4:$J$123,$F176)</f>
        <v>0</v>
      </c>
      <c r="CC176" s="282">
        <f>SUMIFS('B4-1销售回款【输入】'!CF$4:CF$123,'B4-1销售回款【输入】'!$C$4:$C$123,$C176,'B4-1销售回款【输入】'!$D$4:$D$123,$D176,'B4-1销售回款【输入】'!$E$4:$E$123,$E176,'B4-1销售回款【输入】'!$J$4:$J$123,$F176)</f>
        <v>0</v>
      </c>
      <c r="CD176" s="282">
        <f>SUMIFS('B4-1销售回款【输入】'!CG$4:CG$123,'B4-1销售回款【输入】'!$C$4:$C$123,$C176,'B4-1销售回款【输入】'!$D$4:$D$123,$D176,'B4-1销售回款【输入】'!$E$4:$E$123,$E176,'B4-1销售回款【输入】'!$J$4:$J$123,$F176)</f>
        <v>0</v>
      </c>
      <c r="CE176" s="282">
        <f>SUMIFS('B4-1销售回款【输入】'!CH$4:CH$123,'B4-1销售回款【输入】'!$C$4:$C$123,$C176,'B4-1销售回款【输入】'!$D$4:$D$123,$D176,'B4-1销售回款【输入】'!$E$4:$E$123,$E176,'B4-1销售回款【输入】'!$J$4:$J$123,$F176)</f>
        <v>0</v>
      </c>
      <c r="CF176" s="282">
        <f>SUMIFS('B4-1销售回款【输入】'!CI$4:CI$123,'B4-1销售回款【输入】'!$C$4:$C$123,$C176,'B4-1销售回款【输入】'!$D$4:$D$123,$D176,'B4-1销售回款【输入】'!$E$4:$E$123,$E176,'B4-1销售回款【输入】'!$J$4:$J$123,$F176)</f>
        <v>0</v>
      </c>
      <c r="CG176" s="282">
        <f>SUMIFS('B4-1销售回款【输入】'!CJ$4:CJ$123,'B4-1销售回款【输入】'!$C$4:$C$123,$C176,'B4-1销售回款【输入】'!$D$4:$D$123,$D176,'B4-1销售回款【输入】'!$E$4:$E$123,$E176,'B4-1销售回款【输入】'!$J$4:$J$123,$F176)</f>
        <v>0</v>
      </c>
      <c r="CH176" s="282">
        <f>SUMIFS('B4-1销售回款【输入】'!CK$4:CK$123,'B4-1销售回款【输入】'!$C$4:$C$123,$C176,'B4-1销售回款【输入】'!$D$4:$D$123,$D176,'B4-1销售回款【输入】'!$E$4:$E$123,$E176,'B4-1销售回款【输入】'!$J$4:$J$123,$F176)</f>
        <v>0</v>
      </c>
      <c r="CI176" s="282">
        <f>SUMIFS('B4-1销售回款【输入】'!CL$4:CL$123,'B4-1销售回款【输入】'!$C$4:$C$123,$C176,'B4-1销售回款【输入】'!$D$4:$D$123,$D176,'B4-1销售回款【输入】'!$E$4:$E$123,$E176,'B4-1销售回款【输入】'!$J$4:$J$123,$F176)</f>
        <v>0</v>
      </c>
      <c r="CJ176" s="282">
        <f>SUMIFS('B4-1销售回款【输入】'!CM$4:CM$123,'B4-1销售回款【输入】'!$C$4:$C$123,$C176,'B4-1销售回款【输入】'!$D$4:$D$123,$D176,'B4-1销售回款【输入】'!$E$4:$E$123,$E176,'B4-1销售回款【输入】'!$J$4:$J$123,$F176)</f>
        <v>0</v>
      </c>
      <c r="CK176" s="282">
        <f>SUMIFS('B4-1销售回款【输入】'!CN$4:CN$123,'B4-1销售回款【输入】'!$C$4:$C$123,$C176,'B4-1销售回款【输入】'!$D$4:$D$123,$D176,'B4-1销售回款【输入】'!$E$4:$E$123,$E176,'B4-1销售回款【输入】'!$J$4:$J$123,$F176)</f>
        <v>0</v>
      </c>
      <c r="CL176" s="282">
        <f>SUMIFS('B4-1销售回款【输入】'!CO$4:CO$123,'B4-1销售回款【输入】'!$C$4:$C$123,$C176,'B4-1销售回款【输入】'!$D$4:$D$123,$D176,'B4-1销售回款【输入】'!$E$4:$E$123,$E176,'B4-1销售回款【输入】'!$J$4:$J$123,$F176)</f>
        <v>0</v>
      </c>
      <c r="CM176" s="282">
        <f>SUMIFS('B4-1销售回款【输入】'!CP$4:CP$123,'B4-1销售回款【输入】'!$C$4:$C$123,$C176,'B4-1销售回款【输入】'!$D$4:$D$123,$D176,'B4-1销售回款【输入】'!$E$4:$E$123,$E176,'B4-1销售回款【输入】'!$J$4:$J$123,$F176)</f>
        <v>0</v>
      </c>
      <c r="CN176" s="282">
        <f>SUMIFS('B4-1销售回款【输入】'!CQ$4:CQ$123,'B4-1销售回款【输入】'!$C$4:$C$123,$C176,'B4-1销售回款【输入】'!$D$4:$D$123,$D176,'B4-1销售回款【输入】'!$E$4:$E$123,$E176,'B4-1销售回款【输入】'!$J$4:$J$123,$F176)</f>
        <v>0</v>
      </c>
      <c r="CO176" s="282">
        <f>SUMIFS('B4-1销售回款【输入】'!CR$4:CR$123,'B4-1销售回款【输入】'!$C$4:$C$123,$C176,'B4-1销售回款【输入】'!$D$4:$D$123,$D176,'B4-1销售回款【输入】'!$E$4:$E$123,$E176,'B4-1销售回款【输入】'!$J$4:$J$123,$F176)</f>
        <v>0</v>
      </c>
      <c r="CP176" s="282">
        <f>SUMIFS('B4-1销售回款【输入】'!CS$4:CS$123,'B4-1销售回款【输入】'!$C$4:$C$123,$C176,'B4-1销售回款【输入】'!$D$4:$D$123,$D176,'B4-1销售回款【输入】'!$E$4:$E$123,$E176,'B4-1销售回款【输入】'!$J$4:$J$123,$F176)</f>
        <v>0</v>
      </c>
      <c r="CQ176" s="282">
        <f>SUMIFS('B4-1销售回款【输入】'!CT$4:CT$123,'B4-1销售回款【输入】'!$C$4:$C$123,$C176,'B4-1销售回款【输入】'!$D$4:$D$123,$D176,'B4-1销售回款【输入】'!$E$4:$E$123,$E176,'B4-1销售回款【输入】'!$J$4:$J$123,$F176)</f>
        <v>0</v>
      </c>
      <c r="CR176" s="282">
        <f>SUMIFS('B4-1销售回款【输入】'!CU$4:CU$123,'B4-1销售回款【输入】'!$C$4:$C$123,$C176,'B4-1销售回款【输入】'!$D$4:$D$123,$D176,'B4-1销售回款【输入】'!$E$4:$E$123,$E176,'B4-1销售回款【输入】'!$J$4:$J$123,$F176)</f>
        <v>0</v>
      </c>
      <c r="CS176" s="282">
        <f>SUMIFS('B4-1销售回款【输入】'!CV$4:CV$123,'B4-1销售回款【输入】'!$C$4:$C$123,$C176,'B4-1销售回款【输入】'!$D$4:$D$123,$D176,'B4-1销售回款【输入】'!$E$4:$E$123,$E176,'B4-1销售回款【输入】'!$J$4:$J$123,$F176)</f>
        <v>0</v>
      </c>
      <c r="CT176" s="282">
        <f>SUMIFS('B4-1销售回款【输入】'!CW$4:CW$123,'B4-1销售回款【输入】'!$C$4:$C$123,$C176,'B4-1销售回款【输入】'!$D$4:$D$123,$D176,'B4-1销售回款【输入】'!$E$4:$E$123,$E176,'B4-1销售回款【输入】'!$J$4:$J$123,$F176)</f>
        <v>0</v>
      </c>
      <c r="CU176" s="282">
        <f>SUMIFS('B4-1销售回款【输入】'!CX$4:CX$123,'B4-1销售回款【输入】'!$C$4:$C$123,$C176,'B4-1销售回款【输入】'!$D$4:$D$123,$D176,'B4-1销售回款【输入】'!$E$4:$E$123,$E176,'B4-1销售回款【输入】'!$J$4:$J$123,$F176)</f>
        <v>0</v>
      </c>
      <c r="CV176" s="282">
        <f>SUMIFS('B4-1销售回款【输入】'!CY$4:CY$123,'B4-1销售回款【输入】'!$C$4:$C$123,$C176,'B4-1销售回款【输入】'!$D$4:$D$123,$D176,'B4-1销售回款【输入】'!$E$4:$E$123,$E176,'B4-1销售回款【输入】'!$J$4:$J$123,$F176)</f>
        <v>0</v>
      </c>
      <c r="CW176" s="282">
        <f>SUMIFS('B4-1销售回款【输入】'!CZ$4:CZ$123,'B4-1销售回款【输入】'!$C$4:$C$123,$C176,'B4-1销售回款【输入】'!$D$4:$D$123,$D176,'B4-1销售回款【输入】'!$E$4:$E$123,$E176,'B4-1销售回款【输入】'!$J$4:$J$123,$F176)</f>
        <v>0</v>
      </c>
      <c r="CX176" s="282">
        <f>SUMIFS('B4-1销售回款【输入】'!DA$4:DA$123,'B4-1销售回款【输入】'!$C$4:$C$123,$C176,'B4-1销售回款【输入】'!$D$4:$D$123,$D176,'B4-1销售回款【输入】'!$E$4:$E$123,$E176,'B4-1销售回款【输入】'!$J$4:$J$123,$F176)</f>
        <v>0</v>
      </c>
      <c r="CY176" s="282">
        <f>SUMIFS('B4-1销售回款【输入】'!DB$4:DB$123,'B4-1销售回款【输入】'!$C$4:$C$123,$C176,'B4-1销售回款【输入】'!$D$4:$D$123,$D176,'B4-1销售回款【输入】'!$E$4:$E$123,$E176,'B4-1销售回款【输入】'!$J$4:$J$123,$F176)</f>
        <v>0</v>
      </c>
      <c r="CZ176" s="282">
        <f>SUMIFS('B4-1销售回款【输入】'!DC$4:DC$123,'B4-1销售回款【输入】'!$C$4:$C$123,$C176,'B4-1销售回款【输入】'!$D$4:$D$123,$D176,'B4-1销售回款【输入】'!$E$4:$E$123,$E176,'B4-1销售回款【输入】'!$J$4:$J$123,$F176)</f>
        <v>0</v>
      </c>
      <c r="DA176" s="282">
        <f>SUMIFS('B4-1销售回款【输入】'!DD$4:DD$123,'B4-1销售回款【输入】'!$C$4:$C$123,$C176,'B4-1销售回款【输入】'!$D$4:$D$123,$D176,'B4-1销售回款【输入】'!$E$4:$E$123,$E176,'B4-1销售回款【输入】'!$J$4:$J$123,$F176)</f>
        <v>0</v>
      </c>
      <c r="DB176" s="282">
        <f>SUMIFS('B4-1销售回款【输入】'!DE$4:DE$123,'B4-1销售回款【输入】'!$C$4:$C$123,$C176,'B4-1销售回款【输入】'!$D$4:$D$123,$D176,'B4-1销售回款【输入】'!$E$4:$E$123,$E176,'B4-1销售回款【输入】'!$J$4:$J$123,$F176)</f>
        <v>0</v>
      </c>
      <c r="DC176" s="282">
        <f>SUMIFS('B4-1销售回款【输入】'!DF$4:DF$123,'B4-1销售回款【输入】'!$C$4:$C$123,$C176,'B4-1销售回款【输入】'!$D$4:$D$123,$D176,'B4-1销售回款【输入】'!$E$4:$E$123,$E176,'B4-1销售回款【输入】'!$J$4:$J$123,$F176)</f>
        <v>0</v>
      </c>
      <c r="DD176" s="282">
        <f>SUMIFS('B4-1销售回款【输入】'!DG$4:DG$123,'B4-1销售回款【输入】'!$C$4:$C$123,$C176,'B4-1销售回款【输入】'!$D$4:$D$123,$D176,'B4-1销售回款【输入】'!$E$4:$E$123,$E176,'B4-1销售回款【输入】'!$J$4:$J$123,$F176)</f>
        <v>0</v>
      </c>
      <c r="DE176" s="282">
        <f>SUMIFS('B4-1销售回款【输入】'!DH$4:DH$123,'B4-1销售回款【输入】'!$C$4:$C$123,$C176,'B4-1销售回款【输入】'!$D$4:$D$123,$D176,'B4-1销售回款【输入】'!$E$4:$E$123,$E176,'B4-1销售回款【输入】'!$J$4:$J$123,$F176)</f>
        <v>0</v>
      </c>
      <c r="DF176" s="282">
        <f>SUMIFS('B4-1销售回款【输入】'!DI$4:DI$123,'B4-1销售回款【输入】'!$C$4:$C$123,$C176,'B4-1销售回款【输入】'!$D$4:$D$123,$D176,'B4-1销售回款【输入】'!$E$4:$E$123,$E176,'B4-1销售回款【输入】'!$J$4:$J$123,$F176)</f>
        <v>0</v>
      </c>
      <c r="DG176" s="282">
        <f>SUMIFS('B4-1销售回款【输入】'!DJ$4:DJ$123,'B4-1销售回款【输入】'!$C$4:$C$123,$C176,'B4-1销售回款【输入】'!$D$4:$D$123,$D176,'B4-1销售回款【输入】'!$E$4:$E$123,$E176,'B4-1销售回款【输入】'!$J$4:$J$123,$F176)</f>
        <v>0</v>
      </c>
      <c r="DH176" s="282">
        <f>SUMIFS('B4-1销售回款【输入】'!DK$4:DK$123,'B4-1销售回款【输入】'!$C$4:$C$123,$C176,'B4-1销售回款【输入】'!$D$4:$D$123,$D176,'B4-1销售回款【输入】'!$E$4:$E$123,$E176,'B4-1销售回款【输入】'!$J$4:$J$123,$F176)</f>
        <v>0</v>
      </c>
      <c r="DI176" s="282">
        <f>SUMIFS('B4-1销售回款【输入】'!DL$4:DL$123,'B4-1销售回款【输入】'!$C$4:$C$123,$C176,'B4-1销售回款【输入】'!$D$4:$D$123,$D176,'B4-1销售回款【输入】'!$E$4:$E$123,$E176,'B4-1销售回款【输入】'!$J$4:$J$123,$F176)</f>
        <v>0</v>
      </c>
      <c r="DJ176" s="282">
        <f>SUMIFS('B4-1销售回款【输入】'!DM$4:DM$123,'B4-1销售回款【输入】'!$C$4:$C$123,$C176,'B4-1销售回款【输入】'!$D$4:$D$123,$D176,'B4-1销售回款【输入】'!$E$4:$E$123,$E176,'B4-1销售回款【输入】'!$J$4:$J$123,$F176)</f>
        <v>0</v>
      </c>
      <c r="DK176" s="282">
        <f>SUMIFS('B4-1销售回款【输入】'!DN$4:DN$123,'B4-1销售回款【输入】'!$C$4:$C$123,$C176,'B4-1销售回款【输入】'!$D$4:$D$123,$D176,'B4-1销售回款【输入】'!$E$4:$E$123,$E176,'B4-1销售回款【输入】'!$J$4:$J$123,$F176)</f>
        <v>0</v>
      </c>
      <c r="DL176" s="282">
        <f>SUMIFS('B4-1销售回款【输入】'!DO$4:DO$123,'B4-1销售回款【输入】'!$C$4:$C$123,$C176,'B4-1销售回款【输入】'!$D$4:$D$123,$D176,'B4-1销售回款【输入】'!$E$4:$E$123,$E176,'B4-1销售回款【输入】'!$J$4:$J$123,$F176)</f>
        <v>0</v>
      </c>
      <c r="DM176" s="282">
        <f>SUMIFS('B4-1销售回款【输入】'!DP$4:DP$123,'B4-1销售回款【输入】'!$C$4:$C$123,$C176,'B4-1销售回款【输入】'!$D$4:$D$123,$D176,'B4-1销售回款【输入】'!$E$4:$E$123,$E176,'B4-1销售回款【输入】'!$J$4:$J$123,$F176)</f>
        <v>0</v>
      </c>
      <c r="DN176" s="282">
        <f>SUMIFS('B4-1销售回款【输入】'!DQ$4:DQ$123,'B4-1销售回款【输入】'!$C$4:$C$123,$C176,'B4-1销售回款【输入】'!$D$4:$D$123,$D176,'B4-1销售回款【输入】'!$E$4:$E$123,$E176,'B4-1销售回款【输入】'!$J$4:$J$123,$F176)</f>
        <v>0</v>
      </c>
      <c r="DO176" s="282">
        <f>SUMIFS('B4-1销售回款【输入】'!DR$4:DR$123,'B4-1销售回款【输入】'!$C$4:$C$123,$C176,'B4-1销售回款【输入】'!$D$4:$D$123,$D176,'B4-1销售回款【输入】'!$E$4:$E$123,$E176,'B4-1销售回款【输入】'!$J$4:$J$123,$F176)</f>
        <v>0</v>
      </c>
      <c r="DP176" s="282">
        <f>SUMIFS('B4-1销售回款【输入】'!DS$4:DS$123,'B4-1销售回款【输入】'!$C$4:$C$123,$C176,'B4-1销售回款【输入】'!$D$4:$D$123,$D176,'B4-1销售回款【输入】'!$E$4:$E$123,$E176,'B4-1销售回款【输入】'!$J$4:$J$123,$F176)</f>
        <v>0</v>
      </c>
      <c r="DQ176" s="282">
        <f>SUMIFS('B4-1销售回款【输入】'!DT$4:DT$123,'B4-1销售回款【输入】'!$C$4:$C$123,$C176,'B4-1销售回款【输入】'!$D$4:$D$123,$D176,'B4-1销售回款【输入】'!$E$4:$E$123,$E176,'B4-1销售回款【输入】'!$J$4:$J$123,$F176)</f>
        <v>0</v>
      </c>
      <c r="DR176" s="282">
        <f>SUMIFS('B4-1销售回款【输入】'!DU$4:DU$123,'B4-1销售回款【输入】'!$C$4:$C$123,$C176,'B4-1销售回款【输入】'!$D$4:$D$123,$D176,'B4-1销售回款【输入】'!$E$4:$E$123,$E176,'B4-1销售回款【输入】'!$J$4:$J$123,$F176)</f>
        <v>0</v>
      </c>
      <c r="DS176" s="282">
        <f>SUMIFS('B4-1销售回款【输入】'!DV$4:DV$123,'B4-1销售回款【输入】'!$C$4:$C$123,$C176,'B4-1销售回款【输入】'!$D$4:$D$123,$D176,'B4-1销售回款【输入】'!$E$4:$E$123,$E176,'B4-1销售回款【输入】'!$J$4:$J$123,$F176)</f>
        <v>0</v>
      </c>
      <c r="DT176" s="282">
        <f>SUMIFS('B4-1销售回款【输入】'!DW$4:DW$123,'B4-1销售回款【输入】'!$C$4:$C$123,$C176,'B4-1销售回款【输入】'!$D$4:$D$123,$D176,'B4-1销售回款【输入】'!$E$4:$E$123,$E176,'B4-1销售回款【输入】'!$J$4:$J$123,$F176)</f>
        <v>0</v>
      </c>
      <c r="DU176" s="282">
        <f>SUMIFS('B4-1销售回款【输入】'!DX$4:DX$123,'B4-1销售回款【输入】'!$C$4:$C$123,$C176,'B4-1销售回款【输入】'!$D$4:$D$123,$D176,'B4-1销售回款【输入】'!$E$4:$E$123,$E176,'B4-1销售回款【输入】'!$J$4:$J$123,$F176)</f>
        <v>0</v>
      </c>
      <c r="DV176" s="282">
        <f>SUMIFS('B4-1销售回款【输入】'!DY$4:DY$123,'B4-1销售回款【输入】'!$C$4:$C$123,$C176,'B4-1销售回款【输入】'!$D$4:$D$123,$D176,'B4-1销售回款【输入】'!$E$4:$E$123,$E176,'B4-1销售回款【输入】'!$J$4:$J$123,$F176)</f>
        <v>0</v>
      </c>
      <c r="DW176" s="282">
        <f>SUMIFS('B4-1销售回款【输入】'!DZ$4:DZ$123,'B4-1销售回款【输入】'!$C$4:$C$123,$C176,'B4-1销售回款【输入】'!$D$4:$D$123,$D176,'B4-1销售回款【输入】'!$E$4:$E$123,$E176,'B4-1销售回款【输入】'!$J$4:$J$123,$F176)</f>
        <v>0</v>
      </c>
      <c r="DX176" s="282">
        <f>SUMIFS('B4-1销售回款【输入】'!EA$4:EA$123,'B4-1销售回款【输入】'!$C$4:$C$123,$C176,'B4-1销售回款【输入】'!$D$4:$D$123,$D176,'B4-1销售回款【输入】'!$E$4:$E$123,$E176,'B4-1销售回款【输入】'!$J$4:$J$123,$F176)</f>
        <v>0</v>
      </c>
      <c r="DY176" s="282">
        <f>SUMIFS('B4-1销售回款【输入】'!EB$4:EB$123,'B4-1销售回款【输入】'!$C$4:$C$123,$C176,'B4-1销售回款【输入】'!$D$4:$D$123,$D176,'B4-1销售回款【输入】'!$E$4:$E$123,$E176,'B4-1销售回款【输入】'!$J$4:$J$123,$F176)</f>
        <v>0</v>
      </c>
      <c r="DZ176" s="282">
        <f>SUMIFS('B4-1销售回款【输入】'!EC$4:EC$123,'B4-1销售回款【输入】'!$C$4:$C$123,$C176,'B4-1销售回款【输入】'!$D$4:$D$123,$D176,'B4-1销售回款【输入】'!$E$4:$E$123,$E176,'B4-1销售回款【输入】'!$J$4:$J$123,$F176)</f>
        <v>0</v>
      </c>
      <c r="EA176" s="282">
        <f>SUMIFS('B4-1销售回款【输入】'!ED$4:ED$123,'B4-1销售回款【输入】'!$C$4:$C$123,$C176,'B4-1销售回款【输入】'!$D$4:$D$123,$D176,'B4-1销售回款【输入】'!$E$4:$E$123,$E176,'B4-1销售回款【输入】'!$J$4:$J$123,$F176)</f>
        <v>0</v>
      </c>
      <c r="EB176" s="282">
        <f>SUMIFS('B4-1销售回款【输入】'!EE$4:EE$123,'B4-1销售回款【输入】'!$C$4:$C$123,$C176,'B4-1销售回款【输入】'!$D$4:$D$123,$D176,'B4-1销售回款【输入】'!$E$4:$E$123,$E176,'B4-1销售回款【输入】'!$J$4:$J$123,$F176)</f>
        <v>0</v>
      </c>
      <c r="EC176" s="282">
        <f>SUMIFS('B4-1销售回款【输入】'!EF$4:EF$123,'B4-1销售回款【输入】'!$C$4:$C$123,$C176,'B4-1销售回款【输入】'!$D$4:$D$123,$D176,'B4-1销售回款【输入】'!$E$4:$E$123,$E176,'B4-1销售回款【输入】'!$J$4:$J$123,$F176)</f>
        <v>0</v>
      </c>
      <c r="ED176" s="284">
        <f>SUMIFS('B4-1销售回款【输入】'!EG$4:EG$123,'B4-1销售回款【输入】'!$C$4:$C$123,$C176,'B4-1销售回款【输入】'!$D$4:$D$123,$D176,'B4-1销售回款【输入】'!$E$4:$E$123,$E176,'B4-1销售回款【输入】'!$J$4:$J$123,$F176)</f>
        <v>0</v>
      </c>
    </row>
    <row r="177" spans="2:134" ht="16.05" customHeight="1" x14ac:dyDescent="0.25">
      <c r="B177" s="932"/>
      <c r="C177" s="159" t="str">
        <f t="shared" si="2998"/>
        <v/>
      </c>
      <c r="D177" s="159" t="str">
        <f t="shared" si="2995"/>
        <v/>
      </c>
      <c r="E177" s="159" t="str">
        <f t="shared" si="2995"/>
        <v/>
      </c>
      <c r="F177" s="149" t="s">
        <v>350</v>
      </c>
      <c r="G177" s="171" t="s">
        <v>355</v>
      </c>
      <c r="H177" s="992"/>
      <c r="I177" s="282"/>
      <c r="J177" s="986" t="s">
        <v>391</v>
      </c>
      <c r="K177" s="461"/>
      <c r="L177" s="297">
        <f>IFERROR(SUM($L174:L174)/$J174,0)</f>
        <v>0</v>
      </c>
      <c r="M177" s="291">
        <f>IFERROR(SUM($L174:M174)/$J174,0)</f>
        <v>0</v>
      </c>
      <c r="N177" s="291">
        <f>IFERROR(SUM($L174:N174)/$J174,0)</f>
        <v>0</v>
      </c>
      <c r="O177" s="291">
        <f>IFERROR(SUM($L174:O174)/$J174,0)</f>
        <v>0</v>
      </c>
      <c r="P177" s="291">
        <f>IFERROR(SUM($L174:P174)/$J174,0)</f>
        <v>0</v>
      </c>
      <c r="Q177" s="291">
        <f>IFERROR(SUM($L174:Q174)/$J174,0)</f>
        <v>0</v>
      </c>
      <c r="R177" s="291">
        <f>IFERROR(SUM($L174:R174)/$J174,0)</f>
        <v>0</v>
      </c>
      <c r="S177" s="291">
        <f>IFERROR(SUM($L174:S174)/$J174,0)</f>
        <v>0</v>
      </c>
      <c r="T177" s="291">
        <f>IFERROR(SUM($L174:T174)/$J174,0)</f>
        <v>0</v>
      </c>
      <c r="U177" s="292">
        <f>IFERROR(SUM($L174:U174)/$J174,0)</f>
        <v>0</v>
      </c>
      <c r="V177" s="290">
        <f>IFERROR(SUM($V174:V174)/$J174,0)</f>
        <v>0</v>
      </c>
      <c r="W177" s="291">
        <f>IFERROR(SUM($V174:W174)/$J174,0)</f>
        <v>0</v>
      </c>
      <c r="X177" s="291">
        <f>IFERROR(SUM($V174:X174)/$J174,0)</f>
        <v>0</v>
      </c>
      <c r="Y177" s="291">
        <f>IFERROR(SUM($V174:Y174)/$J174,0)</f>
        <v>0</v>
      </c>
      <c r="Z177" s="291">
        <f>IFERROR(SUM($V174:Z174)/$J174,0)</f>
        <v>0</v>
      </c>
      <c r="AA177" s="291">
        <f>IFERROR(SUM($V174:AA174)/$J174,0)</f>
        <v>0</v>
      </c>
      <c r="AB177" s="291">
        <f>IFERROR(SUM($V174:AB174)/$J174,0)</f>
        <v>0</v>
      </c>
      <c r="AC177" s="291">
        <f>IFERROR(SUM($V174:AC174)/$J174,0)</f>
        <v>0</v>
      </c>
      <c r="AD177" s="291">
        <f>IFERROR(SUM($V174:AD174)/$J174,0)</f>
        <v>0</v>
      </c>
      <c r="AE177" s="291">
        <f>IFERROR(SUM($V174:AE174)/$J174,0)</f>
        <v>0</v>
      </c>
      <c r="AF177" s="291">
        <f>IFERROR(SUM($V174:AF174)/$J174,0)</f>
        <v>0</v>
      </c>
      <c r="AG177" s="291">
        <f>IFERROR(SUM($V174:AG174)/$J174,0)</f>
        <v>0</v>
      </c>
      <c r="AH177" s="291">
        <f>IFERROR(SUM($V174:AH174)/$J174,0)</f>
        <v>0</v>
      </c>
      <c r="AI177" s="291">
        <f>IFERROR(SUM($V174:AI174)/$J174,0)</f>
        <v>0</v>
      </c>
      <c r="AJ177" s="291">
        <f>IFERROR(SUM($V174:AJ174)/$J174,0)</f>
        <v>0</v>
      </c>
      <c r="AK177" s="291">
        <f>IFERROR(SUM($V174:AK174)/$J174,0)</f>
        <v>0</v>
      </c>
      <c r="AL177" s="291">
        <f>IFERROR(SUM($V174:AL174)/$J174,0)</f>
        <v>0</v>
      </c>
      <c r="AM177" s="291">
        <f>IFERROR(SUM($V174:AM174)/$J174,0)</f>
        <v>0</v>
      </c>
      <c r="AN177" s="291">
        <f>IFERROR(SUM($V174:AN174)/$J174,0)</f>
        <v>0</v>
      </c>
      <c r="AO177" s="291">
        <f>IFERROR(SUM($V174:AO174)/$J174,0)</f>
        <v>0</v>
      </c>
      <c r="AP177" s="291">
        <f>IFERROR(SUM($V174:AP174)/$J174,0)</f>
        <v>0</v>
      </c>
      <c r="AQ177" s="291">
        <f>IFERROR(SUM($V174:AQ174)/$J174,0)</f>
        <v>0</v>
      </c>
      <c r="AR177" s="291">
        <f>IFERROR(SUM($V174:AR174)/$J174,0)</f>
        <v>0</v>
      </c>
      <c r="AS177" s="291">
        <f>IFERROR(SUM($V174:AS174)/$J174,0)</f>
        <v>0</v>
      </c>
      <c r="AT177" s="291">
        <f>IFERROR(SUM($V174:AT174)/$J174,0)</f>
        <v>0</v>
      </c>
      <c r="AU177" s="291">
        <f>IFERROR(SUM($V174:AU174)/$J174,0)</f>
        <v>0</v>
      </c>
      <c r="AV177" s="291">
        <f>IFERROR(SUM($V174:AV174)/$J174,0)</f>
        <v>0</v>
      </c>
      <c r="AW177" s="291">
        <f>IFERROR(SUM($V174:AW174)/$J174,0)</f>
        <v>0</v>
      </c>
      <c r="AX177" s="291">
        <f>IFERROR(SUM($V174:AX174)/$J174,0)</f>
        <v>0</v>
      </c>
      <c r="AY177" s="291">
        <f>IFERROR(SUM($V174:AY174)/$J174,0)</f>
        <v>0</v>
      </c>
      <c r="AZ177" s="291">
        <f>IFERROR(SUM($V174:AZ174)/$J174,0)</f>
        <v>0</v>
      </c>
      <c r="BA177" s="291">
        <f>IFERROR(SUM($V174:BA174)/$J174,0)</f>
        <v>0</v>
      </c>
      <c r="BB177" s="291">
        <f>IFERROR(SUM($V174:BB174)/$J174,0)</f>
        <v>0</v>
      </c>
      <c r="BC177" s="291">
        <f>IFERROR(SUM($V174:BC174)/$J174,0)</f>
        <v>0</v>
      </c>
      <c r="BD177" s="291">
        <f>IFERROR(SUM($V174:BD174)/$J174,0)</f>
        <v>0</v>
      </c>
      <c r="BE177" s="291">
        <f>IFERROR(SUM($V174:BE174)/$J174,0)</f>
        <v>0</v>
      </c>
      <c r="BF177" s="291">
        <f>IFERROR(SUM($V174:BF174)/$J174,0)</f>
        <v>0</v>
      </c>
      <c r="BG177" s="291">
        <f>IFERROR(SUM($V174:BG174)/$J174,0)</f>
        <v>0</v>
      </c>
      <c r="BH177" s="291">
        <f>IFERROR(SUM($V174:BH174)/$J174,0)</f>
        <v>0</v>
      </c>
      <c r="BI177" s="291">
        <f>IFERROR(SUM($V174:BI174)/$J174,0)</f>
        <v>0</v>
      </c>
      <c r="BJ177" s="291">
        <f>IFERROR(SUM($V174:BJ174)/$J174,0)</f>
        <v>0</v>
      </c>
      <c r="BK177" s="291">
        <f>IFERROR(SUM($V174:BK174)/$J174,0)</f>
        <v>0</v>
      </c>
      <c r="BL177" s="291">
        <f>IFERROR(SUM($V174:BL174)/$J174,0)</f>
        <v>0</v>
      </c>
      <c r="BM177" s="291">
        <f>IFERROR(SUM($V174:BM174)/$J174,0)</f>
        <v>0</v>
      </c>
      <c r="BN177" s="291">
        <f>IFERROR(SUM($V174:BN174)/$J174,0)</f>
        <v>0</v>
      </c>
      <c r="BO177" s="291">
        <f>IFERROR(SUM($V174:BO174)/$J174,0)</f>
        <v>0</v>
      </c>
      <c r="BP177" s="291">
        <f>IFERROR(SUM($V174:BP174)/$J174,0)</f>
        <v>0</v>
      </c>
      <c r="BQ177" s="291">
        <f>IFERROR(SUM($V174:BQ174)/$J174,0)</f>
        <v>0</v>
      </c>
      <c r="BR177" s="291">
        <f>IFERROR(SUM($V174:BR174)/$J174,0)</f>
        <v>0</v>
      </c>
      <c r="BS177" s="291">
        <f>IFERROR(SUM($V174:BS174)/$J174,0)</f>
        <v>0</v>
      </c>
      <c r="BT177" s="291">
        <f>IFERROR(SUM($V174:BT174)/$J174,0)</f>
        <v>0</v>
      </c>
      <c r="BU177" s="291">
        <f>IFERROR(SUM($V174:BU174)/$J174,0)</f>
        <v>0</v>
      </c>
      <c r="BV177" s="291">
        <f>IFERROR(SUM($V174:BV174)/$J174,0)</f>
        <v>0</v>
      </c>
      <c r="BW177" s="291">
        <f>IFERROR(SUM($V174:BW174)/$J174,0)</f>
        <v>0</v>
      </c>
      <c r="BX177" s="291">
        <f>IFERROR(SUM($V174:BX174)/$J174,0)</f>
        <v>0</v>
      </c>
      <c r="BY177" s="291">
        <f>IFERROR(SUM($V174:BY174)/$J174,0)</f>
        <v>0</v>
      </c>
      <c r="BZ177" s="291">
        <f>IFERROR(SUM($V174:BZ174)/$J174,0)</f>
        <v>0</v>
      </c>
      <c r="CA177" s="291">
        <f>IFERROR(SUM($V174:CA174)/$J174,0)</f>
        <v>0</v>
      </c>
      <c r="CB177" s="291">
        <f>IFERROR(SUM($V174:CB174)/$J174,0)</f>
        <v>0</v>
      </c>
      <c r="CC177" s="291">
        <f>IFERROR(SUM($V174:CC174)/$J174,0)</f>
        <v>0</v>
      </c>
      <c r="CD177" s="291">
        <f>IFERROR(SUM($V174:CD174)/$J174,0)</f>
        <v>0</v>
      </c>
      <c r="CE177" s="291">
        <f>IFERROR(SUM($V174:CE174)/$J174,0)</f>
        <v>0</v>
      </c>
      <c r="CF177" s="291">
        <f>IFERROR(SUM($V174:CF174)/$J174,0)</f>
        <v>0</v>
      </c>
      <c r="CG177" s="291">
        <f>IFERROR(SUM($V174:CG174)/$J174,0)</f>
        <v>0</v>
      </c>
      <c r="CH177" s="291">
        <f>IFERROR(SUM($V174:CH174)/$J174,0)</f>
        <v>0</v>
      </c>
      <c r="CI177" s="291">
        <f>IFERROR(SUM($V174:CI174)/$J174,0)</f>
        <v>0</v>
      </c>
      <c r="CJ177" s="291">
        <f>IFERROR(SUM($V174:CJ174)/$J174,0)</f>
        <v>0</v>
      </c>
      <c r="CK177" s="291">
        <f>IFERROR(SUM($V174:CK174)/$J174,0)</f>
        <v>0</v>
      </c>
      <c r="CL177" s="291">
        <f>IFERROR(SUM($V174:CL174)/$J174,0)</f>
        <v>0</v>
      </c>
      <c r="CM177" s="291">
        <f>IFERROR(SUM($V174:CM174)/$J174,0)</f>
        <v>0</v>
      </c>
      <c r="CN177" s="291">
        <f>IFERROR(SUM($V174:CN174)/$J174,0)</f>
        <v>0</v>
      </c>
      <c r="CO177" s="291">
        <f>IFERROR(SUM($V174:CO174)/$J174,0)</f>
        <v>0</v>
      </c>
      <c r="CP177" s="291">
        <f>IFERROR(SUM($V174:CP174)/$J174,0)</f>
        <v>0</v>
      </c>
      <c r="CQ177" s="291">
        <f>IFERROR(SUM($V174:CQ174)/$J174,0)</f>
        <v>0</v>
      </c>
      <c r="CR177" s="291">
        <f>IFERROR(SUM($V174:CR174)/$J174,0)</f>
        <v>0</v>
      </c>
      <c r="CS177" s="291">
        <f>IFERROR(SUM($V174:CS174)/$J174,0)</f>
        <v>0</v>
      </c>
      <c r="CT177" s="291">
        <f>IFERROR(SUM($V174:CT174)/$J174,0)</f>
        <v>0</v>
      </c>
      <c r="CU177" s="291">
        <f>IFERROR(SUM($V174:CU174)/$J174,0)</f>
        <v>0</v>
      </c>
      <c r="CV177" s="291">
        <f>IFERROR(SUM($V174:CV174)/$J174,0)</f>
        <v>0</v>
      </c>
      <c r="CW177" s="291">
        <f>IFERROR(SUM($V174:CW174)/$J174,0)</f>
        <v>0</v>
      </c>
      <c r="CX177" s="291">
        <f>IFERROR(SUM($V174:CX174)/$J174,0)</f>
        <v>0</v>
      </c>
      <c r="CY177" s="291">
        <f>IFERROR(SUM($V174:CY174)/$J174,0)</f>
        <v>0</v>
      </c>
      <c r="CZ177" s="291">
        <f>IFERROR(SUM($V174:CZ174)/$J174,0)</f>
        <v>0</v>
      </c>
      <c r="DA177" s="291">
        <f>IFERROR(SUM($V174:DA174)/$J174,0)</f>
        <v>0</v>
      </c>
      <c r="DB177" s="291">
        <f>IFERROR(SUM($V174:DB174)/$J174,0)</f>
        <v>0</v>
      </c>
      <c r="DC177" s="291">
        <f>IFERROR(SUM($V174:DC174)/$J174,0)</f>
        <v>0</v>
      </c>
      <c r="DD177" s="291">
        <f>IFERROR(SUM($V174:DD174)/$J174,0)</f>
        <v>0</v>
      </c>
      <c r="DE177" s="291">
        <f>IFERROR(SUM($V174:DE174)/$J174,0)</f>
        <v>0</v>
      </c>
      <c r="DF177" s="291">
        <f>IFERROR(SUM($V174:DF174)/$J174,0)</f>
        <v>0</v>
      </c>
      <c r="DG177" s="291">
        <f>IFERROR(SUM($V174:DG174)/$J174,0)</f>
        <v>0</v>
      </c>
      <c r="DH177" s="291">
        <f>IFERROR(SUM($V174:DH174)/$J174,0)</f>
        <v>0</v>
      </c>
      <c r="DI177" s="291">
        <f>IFERROR(SUM($V174:DI174)/$J174,0)</f>
        <v>0</v>
      </c>
      <c r="DJ177" s="291">
        <f>IFERROR(SUM($V174:DJ174)/$J174,0)</f>
        <v>0</v>
      </c>
      <c r="DK177" s="291">
        <f>IFERROR(SUM($V174:DK174)/$J174,0)</f>
        <v>0</v>
      </c>
      <c r="DL177" s="291">
        <f>IFERROR(SUM($V174:DL174)/$J174,0)</f>
        <v>0</v>
      </c>
      <c r="DM177" s="291">
        <f>IFERROR(SUM($V174:DM174)/$J174,0)</f>
        <v>0</v>
      </c>
      <c r="DN177" s="291">
        <f>IFERROR(SUM($V174:DN174)/$J174,0)</f>
        <v>0</v>
      </c>
      <c r="DO177" s="291">
        <f>IFERROR(SUM($V174:DO174)/$J174,0)</f>
        <v>0</v>
      </c>
      <c r="DP177" s="291">
        <f>IFERROR(SUM($V174:DP174)/$J174,0)</f>
        <v>0</v>
      </c>
      <c r="DQ177" s="291">
        <f>IFERROR(SUM($V174:DQ174)/$J174,0)</f>
        <v>0</v>
      </c>
      <c r="DR177" s="291">
        <f>IFERROR(SUM($V174:DR174)/$J174,0)</f>
        <v>0</v>
      </c>
      <c r="DS177" s="291">
        <f>IFERROR(SUM($V174:DS174)/$J174,0)</f>
        <v>0</v>
      </c>
      <c r="DT177" s="291">
        <f>IFERROR(SUM($V174:DT174)/$J174,0)</f>
        <v>0</v>
      </c>
      <c r="DU177" s="291">
        <f>IFERROR(SUM($V174:DU174)/$J174,0)</f>
        <v>0</v>
      </c>
      <c r="DV177" s="291">
        <f>IFERROR(SUM($V174:DV174)/$J174,0)</f>
        <v>0</v>
      </c>
      <c r="DW177" s="291">
        <f>IFERROR(SUM($V174:DW174)/$J174,0)</f>
        <v>0</v>
      </c>
      <c r="DX177" s="291">
        <f>IFERROR(SUM($V174:DX174)/$J174,0)</f>
        <v>0</v>
      </c>
      <c r="DY177" s="291">
        <f>IFERROR(SUM($V174:DY174)/$J174,0)</f>
        <v>0</v>
      </c>
      <c r="DZ177" s="291">
        <f>IFERROR(SUM($V174:DZ174)/$J174,0)</f>
        <v>0</v>
      </c>
      <c r="EA177" s="291">
        <f>IFERROR(SUM($V174:EA174)/$J174,0)</f>
        <v>0</v>
      </c>
      <c r="EB177" s="291">
        <f>IFERROR(SUM($V174:EB174)/$J174,0)</f>
        <v>0</v>
      </c>
      <c r="EC177" s="291">
        <f>IFERROR(SUM($V174:EC174)/$J174,0)</f>
        <v>0</v>
      </c>
      <c r="ED177" s="292">
        <f>IFERROR(SUM($V174:ED174)/$J174,0)</f>
        <v>0</v>
      </c>
    </row>
    <row r="178" spans="2:134" ht="16.05" customHeight="1" thickBot="1" x14ac:dyDescent="0.3">
      <c r="B178" s="933"/>
      <c r="C178" s="289" t="str">
        <f t="shared" si="2998"/>
        <v/>
      </c>
      <c r="D178" s="289" t="str">
        <f t="shared" si="2995"/>
        <v/>
      </c>
      <c r="E178" s="289" t="str">
        <f t="shared" si="2995"/>
        <v/>
      </c>
      <c r="F178" s="240" t="s">
        <v>351</v>
      </c>
      <c r="G178" s="254" t="s">
        <v>355</v>
      </c>
      <c r="H178" s="993"/>
      <c r="I178" s="286"/>
      <c r="J178" s="987" t="s">
        <v>391</v>
      </c>
      <c r="K178" s="462"/>
      <c r="L178" s="298">
        <f>IFERROR(SUM($L176:L176)/SUM($L174:L174),0)</f>
        <v>0</v>
      </c>
      <c r="M178" s="294">
        <f>IFERROR(SUM($L176:M176)/SUM($L174:M174),0)</f>
        <v>0</v>
      </c>
      <c r="N178" s="294">
        <f>IFERROR(SUM($L176:N176)/SUM($L174:N174),0)</f>
        <v>0</v>
      </c>
      <c r="O178" s="294">
        <f>IFERROR(SUM($L176:O176)/SUM($L174:O174),0)</f>
        <v>0</v>
      </c>
      <c r="P178" s="294">
        <f>IFERROR(SUM($L176:P176)/SUM($L174:P174),0)</f>
        <v>0</v>
      </c>
      <c r="Q178" s="294">
        <f>IFERROR(SUM($L176:Q176)/SUM($L174:Q174),0)</f>
        <v>0</v>
      </c>
      <c r="R178" s="294">
        <f>IFERROR(SUM($L176:R176)/SUM($L174:R174),0)</f>
        <v>0</v>
      </c>
      <c r="S178" s="294">
        <f>IFERROR(SUM($L176:S176)/SUM($L174:S174),0)</f>
        <v>0</v>
      </c>
      <c r="T178" s="294">
        <f>IFERROR(SUM($L176:T176)/SUM($L174:T174),0)</f>
        <v>0</v>
      </c>
      <c r="U178" s="295">
        <f>IFERROR(SUM($L176:U176)/SUM($L174:U174),0)</f>
        <v>0</v>
      </c>
      <c r="V178" s="293">
        <f>IFERROR(SUM($V176:V176)/SUM($V174:V174),0)</f>
        <v>0</v>
      </c>
      <c r="W178" s="294">
        <f>IFERROR(SUM($V176:W176)/SUM($V174:W174),0)</f>
        <v>0</v>
      </c>
      <c r="X178" s="294">
        <f>IFERROR(SUM($V176:X176)/SUM($V174:X174),0)</f>
        <v>0</v>
      </c>
      <c r="Y178" s="294">
        <f>IFERROR(SUM($V176:Y176)/SUM($V174:Y174),0)</f>
        <v>0</v>
      </c>
      <c r="Z178" s="294">
        <f>IFERROR(SUM($V176:Z176)/SUM($V174:Z174),0)</f>
        <v>0</v>
      </c>
      <c r="AA178" s="294">
        <f>IFERROR(SUM($V176:AA176)/SUM($V174:AA174),0)</f>
        <v>0</v>
      </c>
      <c r="AB178" s="294">
        <f>IFERROR(SUM($V176:AB176)/SUM($V174:AB174),0)</f>
        <v>0</v>
      </c>
      <c r="AC178" s="294">
        <f>IFERROR(SUM($V176:AC176)/SUM($V174:AC174),0)</f>
        <v>0</v>
      </c>
      <c r="AD178" s="294">
        <f>IFERROR(SUM($V176:AD176)/SUM($V174:AD174),0)</f>
        <v>0</v>
      </c>
      <c r="AE178" s="294">
        <f>IFERROR(SUM($V176:AE176)/SUM($V174:AE174),0)</f>
        <v>0</v>
      </c>
      <c r="AF178" s="294">
        <f>IFERROR(SUM($V176:AF176)/SUM($V174:AF174),0)</f>
        <v>0</v>
      </c>
      <c r="AG178" s="294">
        <f>IFERROR(SUM($V176:AG176)/SUM($V174:AG174),0)</f>
        <v>0</v>
      </c>
      <c r="AH178" s="294">
        <f>IFERROR(SUM($V176:AH176)/SUM($V174:AH174),0)</f>
        <v>0</v>
      </c>
      <c r="AI178" s="294">
        <f>IFERROR(SUM($V176:AI176)/SUM($V174:AI174),0)</f>
        <v>0</v>
      </c>
      <c r="AJ178" s="294">
        <f>IFERROR(SUM($V176:AJ176)/SUM($V174:AJ174),0)</f>
        <v>0</v>
      </c>
      <c r="AK178" s="294">
        <f>IFERROR(SUM($V176:AK176)/SUM($V174:AK174),0)</f>
        <v>0</v>
      </c>
      <c r="AL178" s="294">
        <f>IFERROR(SUM($V176:AL176)/SUM($V174:AL174),0)</f>
        <v>0</v>
      </c>
      <c r="AM178" s="294">
        <f>IFERROR(SUM($V176:AM176)/SUM($V174:AM174),0)</f>
        <v>0</v>
      </c>
      <c r="AN178" s="294">
        <f>IFERROR(SUM($V176:AN176)/SUM($V174:AN174),0)</f>
        <v>0</v>
      </c>
      <c r="AO178" s="294">
        <f>IFERROR(SUM($V176:AO176)/SUM($V174:AO174),0)</f>
        <v>0</v>
      </c>
      <c r="AP178" s="294">
        <f>IFERROR(SUM($V176:AP176)/SUM($V174:AP174),0)</f>
        <v>0</v>
      </c>
      <c r="AQ178" s="294">
        <f>IFERROR(SUM($V176:AQ176)/SUM($V174:AQ174),0)</f>
        <v>0</v>
      </c>
      <c r="AR178" s="294">
        <f>IFERROR(SUM($V176:AR176)/SUM($V174:AR174),0)</f>
        <v>0</v>
      </c>
      <c r="AS178" s="294">
        <f>IFERROR(SUM($V176:AS176)/SUM($V174:AS174),0)</f>
        <v>0</v>
      </c>
      <c r="AT178" s="294">
        <f>IFERROR(SUM($V176:AT176)/SUM($V174:AT174),0)</f>
        <v>0</v>
      </c>
      <c r="AU178" s="294">
        <f>IFERROR(SUM($V176:AU176)/SUM($V174:AU174),0)</f>
        <v>0</v>
      </c>
      <c r="AV178" s="294">
        <f>IFERROR(SUM($V176:AV176)/SUM($V174:AV174),0)</f>
        <v>0</v>
      </c>
      <c r="AW178" s="294">
        <f>IFERROR(SUM($V176:AW176)/SUM($V174:AW174),0)</f>
        <v>0</v>
      </c>
      <c r="AX178" s="294">
        <f>IFERROR(SUM($V176:AX176)/SUM($V174:AX174),0)</f>
        <v>0</v>
      </c>
      <c r="AY178" s="294">
        <f>IFERROR(SUM($V176:AY176)/SUM($V174:AY174),0)</f>
        <v>0</v>
      </c>
      <c r="AZ178" s="294">
        <f>IFERROR(SUM($V176:AZ176)/SUM($V174:AZ174),0)</f>
        <v>0</v>
      </c>
      <c r="BA178" s="294">
        <f>IFERROR(SUM($V176:BA176)/SUM($V174:BA174),0)</f>
        <v>0</v>
      </c>
      <c r="BB178" s="294">
        <f>IFERROR(SUM($V176:BB176)/SUM($V174:BB174),0)</f>
        <v>0</v>
      </c>
      <c r="BC178" s="294">
        <f>IFERROR(SUM($V176:BC176)/SUM($V174:BC174),0)</f>
        <v>0</v>
      </c>
      <c r="BD178" s="294">
        <f>IFERROR(SUM($V176:BD176)/SUM($V174:BD174),0)</f>
        <v>0</v>
      </c>
      <c r="BE178" s="294">
        <f>IFERROR(SUM($V176:BE176)/SUM($V174:BE174),0)</f>
        <v>0</v>
      </c>
      <c r="BF178" s="294">
        <f>IFERROR(SUM($V176:BF176)/SUM($V174:BF174),0)</f>
        <v>0</v>
      </c>
      <c r="BG178" s="294">
        <f>IFERROR(SUM($V176:BG176)/SUM($V174:BG174),0)</f>
        <v>0</v>
      </c>
      <c r="BH178" s="294">
        <f>IFERROR(SUM($V176:BH176)/SUM($V174:BH174),0)</f>
        <v>0</v>
      </c>
      <c r="BI178" s="294">
        <f>IFERROR(SUM($V176:BI176)/SUM($V174:BI174),0)</f>
        <v>0</v>
      </c>
      <c r="BJ178" s="294">
        <f>IFERROR(SUM($V176:BJ176)/SUM($V174:BJ174),0)</f>
        <v>0</v>
      </c>
      <c r="BK178" s="294">
        <f>IFERROR(SUM($V176:BK176)/SUM($V174:BK174),0)</f>
        <v>0</v>
      </c>
      <c r="BL178" s="294">
        <f>IFERROR(SUM($V176:BL176)/SUM($V174:BL174),0)</f>
        <v>0</v>
      </c>
      <c r="BM178" s="294">
        <f>IFERROR(SUM($V176:BM176)/SUM($V174:BM174),0)</f>
        <v>0</v>
      </c>
      <c r="BN178" s="294">
        <f>IFERROR(SUM($V176:BN176)/SUM($V174:BN174),0)</f>
        <v>0</v>
      </c>
      <c r="BO178" s="294">
        <f>IFERROR(SUM($V176:BO176)/SUM($V174:BO174),0)</f>
        <v>0</v>
      </c>
      <c r="BP178" s="294">
        <f>IFERROR(SUM($V176:BP176)/SUM($V174:BP174),0)</f>
        <v>0</v>
      </c>
      <c r="BQ178" s="294">
        <f>IFERROR(SUM($V176:BQ176)/SUM($V174:BQ174),0)</f>
        <v>0</v>
      </c>
      <c r="BR178" s="294">
        <f>IFERROR(SUM($V176:BR176)/SUM($V174:BR174),0)</f>
        <v>0</v>
      </c>
      <c r="BS178" s="294">
        <f>IFERROR(SUM($V176:BS176)/SUM($V174:BS174),0)</f>
        <v>0</v>
      </c>
      <c r="BT178" s="294">
        <f>IFERROR(SUM($V176:BT176)/SUM($V174:BT174),0)</f>
        <v>0</v>
      </c>
      <c r="BU178" s="294">
        <f>IFERROR(SUM($V176:BU176)/SUM($V174:BU174),0)</f>
        <v>0</v>
      </c>
      <c r="BV178" s="294">
        <f>IFERROR(SUM($V176:BV176)/SUM($V174:BV174),0)</f>
        <v>0</v>
      </c>
      <c r="BW178" s="294">
        <f>IFERROR(SUM($V176:BW176)/SUM($V174:BW174),0)</f>
        <v>0</v>
      </c>
      <c r="BX178" s="294">
        <f>IFERROR(SUM($V176:BX176)/SUM($V174:BX174),0)</f>
        <v>0</v>
      </c>
      <c r="BY178" s="294">
        <f>IFERROR(SUM($V176:BY176)/SUM($V174:BY174),0)</f>
        <v>0</v>
      </c>
      <c r="BZ178" s="294">
        <f>IFERROR(SUM($V176:BZ176)/SUM($V174:BZ174),0)</f>
        <v>0</v>
      </c>
      <c r="CA178" s="294">
        <f>IFERROR(SUM($V176:CA176)/SUM($V174:CA174),0)</f>
        <v>0</v>
      </c>
      <c r="CB178" s="294">
        <f>IFERROR(SUM($V176:CB176)/SUM($V174:CB174),0)</f>
        <v>0</v>
      </c>
      <c r="CC178" s="294">
        <f>IFERROR(SUM($V176:CC176)/SUM($V174:CC174),0)</f>
        <v>0</v>
      </c>
      <c r="CD178" s="294">
        <f>IFERROR(SUM($V176:CD176)/SUM($V174:CD174),0)</f>
        <v>0</v>
      </c>
      <c r="CE178" s="294">
        <f>IFERROR(SUM($V176:CE176)/SUM($V174:CE174),0)</f>
        <v>0</v>
      </c>
      <c r="CF178" s="294">
        <f>IFERROR(SUM($V176:CF176)/SUM($V174:CF174),0)</f>
        <v>0</v>
      </c>
      <c r="CG178" s="294">
        <f>IFERROR(SUM($V176:CG176)/SUM($V174:CG174),0)</f>
        <v>0</v>
      </c>
      <c r="CH178" s="294">
        <f>IFERROR(SUM($V176:CH176)/SUM($V174:CH174),0)</f>
        <v>0</v>
      </c>
      <c r="CI178" s="294">
        <f>IFERROR(SUM($V176:CI176)/SUM($V174:CI174),0)</f>
        <v>0</v>
      </c>
      <c r="CJ178" s="294">
        <f>IFERROR(SUM($V176:CJ176)/SUM($V174:CJ174),0)</f>
        <v>0</v>
      </c>
      <c r="CK178" s="294">
        <f>IFERROR(SUM($V176:CK176)/SUM($V174:CK174),0)</f>
        <v>0</v>
      </c>
      <c r="CL178" s="294">
        <f>IFERROR(SUM($V176:CL176)/SUM($V174:CL174),0)</f>
        <v>0</v>
      </c>
      <c r="CM178" s="294">
        <f>IFERROR(SUM($V176:CM176)/SUM($V174:CM174),0)</f>
        <v>0</v>
      </c>
      <c r="CN178" s="294">
        <f>IFERROR(SUM($V176:CN176)/SUM($V174:CN174),0)</f>
        <v>0</v>
      </c>
      <c r="CO178" s="294">
        <f>IFERROR(SUM($V176:CO176)/SUM($V174:CO174),0)</f>
        <v>0</v>
      </c>
      <c r="CP178" s="294">
        <f>IFERROR(SUM($V176:CP176)/SUM($V174:CP174),0)</f>
        <v>0</v>
      </c>
      <c r="CQ178" s="294">
        <f>IFERROR(SUM($V176:CQ176)/SUM($V174:CQ174),0)</f>
        <v>0</v>
      </c>
      <c r="CR178" s="294">
        <f>IFERROR(SUM($V176:CR176)/SUM($V174:CR174),0)</f>
        <v>0</v>
      </c>
      <c r="CS178" s="294">
        <f>IFERROR(SUM($V176:CS176)/SUM($V174:CS174),0)</f>
        <v>0</v>
      </c>
      <c r="CT178" s="294">
        <f>IFERROR(SUM($V176:CT176)/SUM($V174:CT174),0)</f>
        <v>0</v>
      </c>
      <c r="CU178" s="294">
        <f>IFERROR(SUM($V176:CU176)/SUM($V174:CU174),0)</f>
        <v>0</v>
      </c>
      <c r="CV178" s="294">
        <f>IFERROR(SUM($V176:CV176)/SUM($V174:CV174),0)</f>
        <v>0</v>
      </c>
      <c r="CW178" s="294">
        <f>IFERROR(SUM($V176:CW176)/SUM($V174:CW174),0)</f>
        <v>0</v>
      </c>
      <c r="CX178" s="294">
        <f>IFERROR(SUM($V176:CX176)/SUM($V174:CX174),0)</f>
        <v>0</v>
      </c>
      <c r="CY178" s="294">
        <f>IFERROR(SUM($V176:CY176)/SUM($V174:CY174),0)</f>
        <v>0</v>
      </c>
      <c r="CZ178" s="294">
        <f>IFERROR(SUM($V176:CZ176)/SUM($V174:CZ174),0)</f>
        <v>0</v>
      </c>
      <c r="DA178" s="294">
        <f>IFERROR(SUM($V176:DA176)/SUM($V174:DA174),0)</f>
        <v>0</v>
      </c>
      <c r="DB178" s="294">
        <f>IFERROR(SUM($V176:DB176)/SUM($V174:DB174),0)</f>
        <v>0</v>
      </c>
      <c r="DC178" s="294">
        <f>IFERROR(SUM($V176:DC176)/SUM($V174:DC174),0)</f>
        <v>0</v>
      </c>
      <c r="DD178" s="294">
        <f>IFERROR(SUM($V176:DD176)/SUM($V174:DD174),0)</f>
        <v>0</v>
      </c>
      <c r="DE178" s="294">
        <f>IFERROR(SUM($V176:DE176)/SUM($V174:DE174),0)</f>
        <v>0</v>
      </c>
      <c r="DF178" s="294">
        <f>IFERROR(SUM($V176:DF176)/SUM($V174:DF174),0)</f>
        <v>0</v>
      </c>
      <c r="DG178" s="294">
        <f>IFERROR(SUM($V176:DG176)/SUM($V174:DG174),0)</f>
        <v>0</v>
      </c>
      <c r="DH178" s="294">
        <f>IFERROR(SUM($V176:DH176)/SUM($V174:DH174),0)</f>
        <v>0</v>
      </c>
      <c r="DI178" s="294">
        <f>IFERROR(SUM($V176:DI176)/SUM($V174:DI174),0)</f>
        <v>0</v>
      </c>
      <c r="DJ178" s="294">
        <f>IFERROR(SUM($V176:DJ176)/SUM($V174:DJ174),0)</f>
        <v>0</v>
      </c>
      <c r="DK178" s="294">
        <f>IFERROR(SUM($V176:DK176)/SUM($V174:DK174),0)</f>
        <v>0</v>
      </c>
      <c r="DL178" s="294">
        <f>IFERROR(SUM($V176:DL176)/SUM($V174:DL174),0)</f>
        <v>0</v>
      </c>
      <c r="DM178" s="294">
        <f>IFERROR(SUM($V176:DM176)/SUM($V174:DM174),0)</f>
        <v>0</v>
      </c>
      <c r="DN178" s="294">
        <f>IFERROR(SUM($V176:DN176)/SUM($V174:DN174),0)</f>
        <v>0</v>
      </c>
      <c r="DO178" s="294">
        <f>IFERROR(SUM($V176:DO176)/SUM($V174:DO174),0)</f>
        <v>0</v>
      </c>
      <c r="DP178" s="294">
        <f>IFERROR(SUM($V176:DP176)/SUM($V174:DP174),0)</f>
        <v>0</v>
      </c>
      <c r="DQ178" s="294">
        <f>IFERROR(SUM($V176:DQ176)/SUM($V174:DQ174),0)</f>
        <v>0</v>
      </c>
      <c r="DR178" s="294">
        <f>IFERROR(SUM($V176:DR176)/SUM($V174:DR174),0)</f>
        <v>0</v>
      </c>
      <c r="DS178" s="294">
        <f>IFERROR(SUM($V176:DS176)/SUM($V174:DS174),0)</f>
        <v>0</v>
      </c>
      <c r="DT178" s="294">
        <f>IFERROR(SUM($V176:DT176)/SUM($V174:DT174),0)</f>
        <v>0</v>
      </c>
      <c r="DU178" s="294">
        <f>IFERROR(SUM($V176:DU176)/SUM($V174:DU174),0)</f>
        <v>0</v>
      </c>
      <c r="DV178" s="294">
        <f>IFERROR(SUM($V176:DV176)/SUM($V174:DV174),0)</f>
        <v>0</v>
      </c>
      <c r="DW178" s="294">
        <f>IFERROR(SUM($V176:DW176)/SUM($V174:DW174),0)</f>
        <v>0</v>
      </c>
      <c r="DX178" s="294">
        <f>IFERROR(SUM($V176:DX176)/SUM($V174:DX174),0)</f>
        <v>0</v>
      </c>
      <c r="DY178" s="294">
        <f>IFERROR(SUM($V176:DY176)/SUM($V174:DY174),0)</f>
        <v>0</v>
      </c>
      <c r="DZ178" s="294">
        <f>IFERROR(SUM($V176:DZ176)/SUM($V174:DZ174),0)</f>
        <v>0</v>
      </c>
      <c r="EA178" s="294">
        <f>IFERROR(SUM($V176:EA176)/SUM($V174:EA174),0)</f>
        <v>0</v>
      </c>
      <c r="EB178" s="294">
        <f>IFERROR(SUM($V176:EB176)/SUM($V174:EB174),0)</f>
        <v>0</v>
      </c>
      <c r="EC178" s="294">
        <f>IFERROR(SUM($V176:EC176)/SUM($V174:EC174),0)</f>
        <v>0</v>
      </c>
      <c r="ED178" s="295">
        <f>IFERROR(SUM($V176:ED176)/SUM($V174:ED174),0)</f>
        <v>0</v>
      </c>
    </row>
    <row r="179" spans="2:134" ht="16.05" customHeight="1" x14ac:dyDescent="0.25">
      <c r="B179" s="931" t="str">
        <f>'B2-规划信息'!AN29</f>
        <v/>
      </c>
      <c r="C179" s="288" t="str">
        <f>IF($B179="","",$B$168)</f>
        <v/>
      </c>
      <c r="D179" s="288" t="str">
        <f>IF($B179="","",VLOOKUP($B179,'B2-规划信息'!$W$28:$Y$47,2,0))</f>
        <v/>
      </c>
      <c r="E179" s="288" t="str">
        <f>IF($B179="","",VLOOKUP($B179,'B2-规划信息'!$W$28:$Y$47,3,0))</f>
        <v/>
      </c>
      <c r="F179" s="239" t="str">
        <f>"签约"&amp;IF(D179="车位","个数","面积")</f>
        <v>签约面积</v>
      </c>
      <c r="G179" s="253" t="s">
        <v>352</v>
      </c>
      <c r="H179" s="991">
        <f>SUMIFS('B4-1销售回款【输入】'!L$4:L$123,'B4-1销售回款【输入】'!$C$4:$C$123,$C179,'B4-1销售回款【输入】'!$D$4:$D$123,$D179,'B4-1销售回款【输入】'!$E$4:$E$123,$E179,'B4-1销售回款【输入】'!$J$4:$J$123,$F179)</f>
        <v>0</v>
      </c>
      <c r="I179" s="278">
        <f>J179-H179</f>
        <v>0</v>
      </c>
      <c r="J179" s="988">
        <f>SUM(V179:ED179)</f>
        <v>0</v>
      </c>
      <c r="K179" s="463">
        <f ca="1">SUM(OFFSET(V179,,,1,MATCH('B1-基本信息'!$C$12,$V$3:$ED$3,1)))</f>
        <v>0</v>
      </c>
      <c r="L179" s="279">
        <f>SUMIF($V$1:$ED$1,L$3,$V179:$ED179)</f>
        <v>0</v>
      </c>
      <c r="M179" s="278">
        <f t="shared" ref="M179:U180" si="3122">SUMIF($V$1:$ED$1,M$3,$V179:$ED179)</f>
        <v>0</v>
      </c>
      <c r="N179" s="278">
        <f t="shared" si="3122"/>
        <v>0</v>
      </c>
      <c r="O179" s="278">
        <f>SUMIF($V$1:$ED$1,O$3,$V179:$ED179)</f>
        <v>0</v>
      </c>
      <c r="P179" s="278">
        <f t="shared" si="3122"/>
        <v>0</v>
      </c>
      <c r="Q179" s="278">
        <f t="shared" si="3122"/>
        <v>0</v>
      </c>
      <c r="R179" s="278">
        <f t="shared" si="3122"/>
        <v>0</v>
      </c>
      <c r="S179" s="278">
        <f t="shared" si="3122"/>
        <v>0</v>
      </c>
      <c r="T179" s="278">
        <f t="shared" si="3122"/>
        <v>0</v>
      </c>
      <c r="U179" s="280">
        <f t="shared" si="3122"/>
        <v>0</v>
      </c>
      <c r="V179" s="281">
        <f>SUMIFS('B4-1销售回款【输入】'!Y$4:Y$123,'B4-1销售回款【输入】'!$C$4:$C$123,$C179,'B4-1销售回款【输入】'!$D$4:$D$123,$D179,'B4-1销售回款【输入】'!$E$4:$E$123,$E179,'B4-1销售回款【输入】'!$J$4:$J$123,$F179)</f>
        <v>0</v>
      </c>
      <c r="W179" s="278">
        <f>SUMIFS('B4-1销售回款【输入】'!Z$4:Z$123,'B4-1销售回款【输入】'!$C$4:$C$123,$C179,'B4-1销售回款【输入】'!$D$4:$D$123,$D179,'B4-1销售回款【输入】'!$E$4:$E$123,$E179,'B4-1销售回款【输入】'!$J$4:$J$123,$F179)</f>
        <v>0</v>
      </c>
      <c r="X179" s="278">
        <f>SUMIFS('B4-1销售回款【输入】'!AA$4:AA$123,'B4-1销售回款【输入】'!$C$4:$C$123,$C179,'B4-1销售回款【输入】'!$D$4:$D$123,$D179,'B4-1销售回款【输入】'!$E$4:$E$123,$E179,'B4-1销售回款【输入】'!$J$4:$J$123,$F179)</f>
        <v>0</v>
      </c>
      <c r="Y179" s="278">
        <f>SUMIFS('B4-1销售回款【输入】'!AB$4:AB$123,'B4-1销售回款【输入】'!$C$4:$C$123,$C179,'B4-1销售回款【输入】'!$D$4:$D$123,$D179,'B4-1销售回款【输入】'!$E$4:$E$123,$E179,'B4-1销售回款【输入】'!$J$4:$J$123,$F179)</f>
        <v>0</v>
      </c>
      <c r="Z179" s="278">
        <f>SUMIFS('B4-1销售回款【输入】'!AC$4:AC$123,'B4-1销售回款【输入】'!$C$4:$C$123,$C179,'B4-1销售回款【输入】'!$D$4:$D$123,$D179,'B4-1销售回款【输入】'!$E$4:$E$123,$E179,'B4-1销售回款【输入】'!$J$4:$J$123,$F179)</f>
        <v>0</v>
      </c>
      <c r="AA179" s="278">
        <f>SUMIFS('B4-1销售回款【输入】'!AD$4:AD$123,'B4-1销售回款【输入】'!$C$4:$C$123,$C179,'B4-1销售回款【输入】'!$D$4:$D$123,$D179,'B4-1销售回款【输入】'!$E$4:$E$123,$E179,'B4-1销售回款【输入】'!$J$4:$J$123,$F179)</f>
        <v>0</v>
      </c>
      <c r="AB179" s="278">
        <f>SUMIFS('B4-1销售回款【输入】'!AE$4:AE$123,'B4-1销售回款【输入】'!$C$4:$C$123,$C179,'B4-1销售回款【输入】'!$D$4:$D$123,$D179,'B4-1销售回款【输入】'!$E$4:$E$123,$E179,'B4-1销售回款【输入】'!$J$4:$J$123,$F179)</f>
        <v>0</v>
      </c>
      <c r="AC179" s="278">
        <f>SUMIFS('B4-1销售回款【输入】'!AF$4:AF$123,'B4-1销售回款【输入】'!$C$4:$C$123,$C179,'B4-1销售回款【输入】'!$D$4:$D$123,$D179,'B4-1销售回款【输入】'!$E$4:$E$123,$E179,'B4-1销售回款【输入】'!$J$4:$J$123,$F179)</f>
        <v>0</v>
      </c>
      <c r="AD179" s="278">
        <f>SUMIFS('B4-1销售回款【输入】'!AG$4:AG$123,'B4-1销售回款【输入】'!$C$4:$C$123,$C179,'B4-1销售回款【输入】'!$D$4:$D$123,$D179,'B4-1销售回款【输入】'!$E$4:$E$123,$E179,'B4-1销售回款【输入】'!$J$4:$J$123,$F179)</f>
        <v>0</v>
      </c>
      <c r="AE179" s="278">
        <f>SUMIFS('B4-1销售回款【输入】'!AH$4:AH$123,'B4-1销售回款【输入】'!$C$4:$C$123,$C179,'B4-1销售回款【输入】'!$D$4:$D$123,$D179,'B4-1销售回款【输入】'!$E$4:$E$123,$E179,'B4-1销售回款【输入】'!$J$4:$J$123,$F179)</f>
        <v>0</v>
      </c>
      <c r="AF179" s="278">
        <f>SUMIFS('B4-1销售回款【输入】'!AI$4:AI$123,'B4-1销售回款【输入】'!$C$4:$C$123,$C179,'B4-1销售回款【输入】'!$D$4:$D$123,$D179,'B4-1销售回款【输入】'!$E$4:$E$123,$E179,'B4-1销售回款【输入】'!$J$4:$J$123,$F179)</f>
        <v>0</v>
      </c>
      <c r="AG179" s="278">
        <f>SUMIFS('B4-1销售回款【输入】'!AJ$4:AJ$123,'B4-1销售回款【输入】'!$C$4:$C$123,$C179,'B4-1销售回款【输入】'!$D$4:$D$123,$D179,'B4-1销售回款【输入】'!$E$4:$E$123,$E179,'B4-1销售回款【输入】'!$J$4:$J$123,$F179)</f>
        <v>0</v>
      </c>
      <c r="AH179" s="278">
        <f>SUMIFS('B4-1销售回款【输入】'!AK$4:AK$123,'B4-1销售回款【输入】'!$C$4:$C$123,$C179,'B4-1销售回款【输入】'!$D$4:$D$123,$D179,'B4-1销售回款【输入】'!$E$4:$E$123,$E179,'B4-1销售回款【输入】'!$J$4:$J$123,$F179)</f>
        <v>0</v>
      </c>
      <c r="AI179" s="278">
        <f>SUMIFS('B4-1销售回款【输入】'!AL$4:AL$123,'B4-1销售回款【输入】'!$C$4:$C$123,$C179,'B4-1销售回款【输入】'!$D$4:$D$123,$D179,'B4-1销售回款【输入】'!$E$4:$E$123,$E179,'B4-1销售回款【输入】'!$J$4:$J$123,$F179)</f>
        <v>0</v>
      </c>
      <c r="AJ179" s="278">
        <f>SUMIFS('B4-1销售回款【输入】'!AM$4:AM$123,'B4-1销售回款【输入】'!$C$4:$C$123,$C179,'B4-1销售回款【输入】'!$D$4:$D$123,$D179,'B4-1销售回款【输入】'!$E$4:$E$123,$E179,'B4-1销售回款【输入】'!$J$4:$J$123,$F179)</f>
        <v>0</v>
      </c>
      <c r="AK179" s="278">
        <f>SUMIFS('B4-1销售回款【输入】'!AN$4:AN$123,'B4-1销售回款【输入】'!$C$4:$C$123,$C179,'B4-1销售回款【输入】'!$D$4:$D$123,$D179,'B4-1销售回款【输入】'!$E$4:$E$123,$E179,'B4-1销售回款【输入】'!$J$4:$J$123,$F179)</f>
        <v>0</v>
      </c>
      <c r="AL179" s="278">
        <f>SUMIFS('B4-1销售回款【输入】'!AO$4:AO$123,'B4-1销售回款【输入】'!$C$4:$C$123,$C179,'B4-1销售回款【输入】'!$D$4:$D$123,$D179,'B4-1销售回款【输入】'!$E$4:$E$123,$E179,'B4-1销售回款【输入】'!$J$4:$J$123,$F179)</f>
        <v>0</v>
      </c>
      <c r="AM179" s="278">
        <f>SUMIFS('B4-1销售回款【输入】'!AP$4:AP$123,'B4-1销售回款【输入】'!$C$4:$C$123,$C179,'B4-1销售回款【输入】'!$D$4:$D$123,$D179,'B4-1销售回款【输入】'!$E$4:$E$123,$E179,'B4-1销售回款【输入】'!$J$4:$J$123,$F179)</f>
        <v>0</v>
      </c>
      <c r="AN179" s="278">
        <f>SUMIFS('B4-1销售回款【输入】'!AQ$4:AQ$123,'B4-1销售回款【输入】'!$C$4:$C$123,$C179,'B4-1销售回款【输入】'!$D$4:$D$123,$D179,'B4-1销售回款【输入】'!$E$4:$E$123,$E179,'B4-1销售回款【输入】'!$J$4:$J$123,$F179)</f>
        <v>0</v>
      </c>
      <c r="AO179" s="278">
        <f>SUMIFS('B4-1销售回款【输入】'!AR$4:AR$123,'B4-1销售回款【输入】'!$C$4:$C$123,$C179,'B4-1销售回款【输入】'!$D$4:$D$123,$D179,'B4-1销售回款【输入】'!$E$4:$E$123,$E179,'B4-1销售回款【输入】'!$J$4:$J$123,$F179)</f>
        <v>0</v>
      </c>
      <c r="AP179" s="278">
        <f>SUMIFS('B4-1销售回款【输入】'!AS$4:AS$123,'B4-1销售回款【输入】'!$C$4:$C$123,$C179,'B4-1销售回款【输入】'!$D$4:$D$123,$D179,'B4-1销售回款【输入】'!$E$4:$E$123,$E179,'B4-1销售回款【输入】'!$J$4:$J$123,$F179)</f>
        <v>0</v>
      </c>
      <c r="AQ179" s="278">
        <f>SUMIFS('B4-1销售回款【输入】'!AT$4:AT$123,'B4-1销售回款【输入】'!$C$4:$C$123,$C179,'B4-1销售回款【输入】'!$D$4:$D$123,$D179,'B4-1销售回款【输入】'!$E$4:$E$123,$E179,'B4-1销售回款【输入】'!$J$4:$J$123,$F179)</f>
        <v>0</v>
      </c>
      <c r="AR179" s="278">
        <f>SUMIFS('B4-1销售回款【输入】'!AU$4:AU$123,'B4-1销售回款【输入】'!$C$4:$C$123,$C179,'B4-1销售回款【输入】'!$D$4:$D$123,$D179,'B4-1销售回款【输入】'!$E$4:$E$123,$E179,'B4-1销售回款【输入】'!$J$4:$J$123,$F179)</f>
        <v>0</v>
      </c>
      <c r="AS179" s="278">
        <f>SUMIFS('B4-1销售回款【输入】'!AV$4:AV$123,'B4-1销售回款【输入】'!$C$4:$C$123,$C179,'B4-1销售回款【输入】'!$D$4:$D$123,$D179,'B4-1销售回款【输入】'!$E$4:$E$123,$E179,'B4-1销售回款【输入】'!$J$4:$J$123,$F179)</f>
        <v>0</v>
      </c>
      <c r="AT179" s="278">
        <f>SUMIFS('B4-1销售回款【输入】'!AW$4:AW$123,'B4-1销售回款【输入】'!$C$4:$C$123,$C179,'B4-1销售回款【输入】'!$D$4:$D$123,$D179,'B4-1销售回款【输入】'!$E$4:$E$123,$E179,'B4-1销售回款【输入】'!$J$4:$J$123,$F179)</f>
        <v>0</v>
      </c>
      <c r="AU179" s="278">
        <f>SUMIFS('B4-1销售回款【输入】'!AX$4:AX$123,'B4-1销售回款【输入】'!$C$4:$C$123,$C179,'B4-1销售回款【输入】'!$D$4:$D$123,$D179,'B4-1销售回款【输入】'!$E$4:$E$123,$E179,'B4-1销售回款【输入】'!$J$4:$J$123,$F179)</f>
        <v>0</v>
      </c>
      <c r="AV179" s="278">
        <f>SUMIFS('B4-1销售回款【输入】'!AY$4:AY$123,'B4-1销售回款【输入】'!$C$4:$C$123,$C179,'B4-1销售回款【输入】'!$D$4:$D$123,$D179,'B4-1销售回款【输入】'!$E$4:$E$123,$E179,'B4-1销售回款【输入】'!$J$4:$J$123,$F179)</f>
        <v>0</v>
      </c>
      <c r="AW179" s="278">
        <f>SUMIFS('B4-1销售回款【输入】'!AZ$4:AZ$123,'B4-1销售回款【输入】'!$C$4:$C$123,$C179,'B4-1销售回款【输入】'!$D$4:$D$123,$D179,'B4-1销售回款【输入】'!$E$4:$E$123,$E179,'B4-1销售回款【输入】'!$J$4:$J$123,$F179)</f>
        <v>0</v>
      </c>
      <c r="AX179" s="278">
        <f>SUMIFS('B4-1销售回款【输入】'!BA$4:BA$123,'B4-1销售回款【输入】'!$C$4:$C$123,$C179,'B4-1销售回款【输入】'!$D$4:$D$123,$D179,'B4-1销售回款【输入】'!$E$4:$E$123,$E179,'B4-1销售回款【输入】'!$J$4:$J$123,$F179)</f>
        <v>0</v>
      </c>
      <c r="AY179" s="278">
        <f>SUMIFS('B4-1销售回款【输入】'!BB$4:BB$123,'B4-1销售回款【输入】'!$C$4:$C$123,$C179,'B4-1销售回款【输入】'!$D$4:$D$123,$D179,'B4-1销售回款【输入】'!$E$4:$E$123,$E179,'B4-1销售回款【输入】'!$J$4:$J$123,$F179)</f>
        <v>0</v>
      </c>
      <c r="AZ179" s="278">
        <f>SUMIFS('B4-1销售回款【输入】'!BC$4:BC$123,'B4-1销售回款【输入】'!$C$4:$C$123,$C179,'B4-1销售回款【输入】'!$D$4:$D$123,$D179,'B4-1销售回款【输入】'!$E$4:$E$123,$E179,'B4-1销售回款【输入】'!$J$4:$J$123,$F179)</f>
        <v>0</v>
      </c>
      <c r="BA179" s="278">
        <f>SUMIFS('B4-1销售回款【输入】'!BD$4:BD$123,'B4-1销售回款【输入】'!$C$4:$C$123,$C179,'B4-1销售回款【输入】'!$D$4:$D$123,$D179,'B4-1销售回款【输入】'!$E$4:$E$123,$E179,'B4-1销售回款【输入】'!$J$4:$J$123,$F179)</f>
        <v>0</v>
      </c>
      <c r="BB179" s="278">
        <f>SUMIFS('B4-1销售回款【输入】'!BE$4:BE$123,'B4-1销售回款【输入】'!$C$4:$C$123,$C179,'B4-1销售回款【输入】'!$D$4:$D$123,$D179,'B4-1销售回款【输入】'!$E$4:$E$123,$E179,'B4-1销售回款【输入】'!$J$4:$J$123,$F179)</f>
        <v>0</v>
      </c>
      <c r="BC179" s="278">
        <f>SUMIFS('B4-1销售回款【输入】'!BF$4:BF$123,'B4-1销售回款【输入】'!$C$4:$C$123,$C179,'B4-1销售回款【输入】'!$D$4:$D$123,$D179,'B4-1销售回款【输入】'!$E$4:$E$123,$E179,'B4-1销售回款【输入】'!$J$4:$J$123,$F179)</f>
        <v>0</v>
      </c>
      <c r="BD179" s="278">
        <f>SUMIFS('B4-1销售回款【输入】'!BG$4:BG$123,'B4-1销售回款【输入】'!$C$4:$C$123,$C179,'B4-1销售回款【输入】'!$D$4:$D$123,$D179,'B4-1销售回款【输入】'!$E$4:$E$123,$E179,'B4-1销售回款【输入】'!$J$4:$J$123,$F179)</f>
        <v>0</v>
      </c>
      <c r="BE179" s="278">
        <f>SUMIFS('B4-1销售回款【输入】'!BH$4:BH$123,'B4-1销售回款【输入】'!$C$4:$C$123,$C179,'B4-1销售回款【输入】'!$D$4:$D$123,$D179,'B4-1销售回款【输入】'!$E$4:$E$123,$E179,'B4-1销售回款【输入】'!$J$4:$J$123,$F179)</f>
        <v>0</v>
      </c>
      <c r="BF179" s="278">
        <f>SUMIFS('B4-1销售回款【输入】'!BI$4:BI$123,'B4-1销售回款【输入】'!$C$4:$C$123,$C179,'B4-1销售回款【输入】'!$D$4:$D$123,$D179,'B4-1销售回款【输入】'!$E$4:$E$123,$E179,'B4-1销售回款【输入】'!$J$4:$J$123,$F179)</f>
        <v>0</v>
      </c>
      <c r="BG179" s="278">
        <f>SUMIFS('B4-1销售回款【输入】'!BJ$4:BJ$123,'B4-1销售回款【输入】'!$C$4:$C$123,$C179,'B4-1销售回款【输入】'!$D$4:$D$123,$D179,'B4-1销售回款【输入】'!$E$4:$E$123,$E179,'B4-1销售回款【输入】'!$J$4:$J$123,$F179)</f>
        <v>0</v>
      </c>
      <c r="BH179" s="278">
        <f>SUMIFS('B4-1销售回款【输入】'!BK$4:BK$123,'B4-1销售回款【输入】'!$C$4:$C$123,$C179,'B4-1销售回款【输入】'!$D$4:$D$123,$D179,'B4-1销售回款【输入】'!$E$4:$E$123,$E179,'B4-1销售回款【输入】'!$J$4:$J$123,$F179)</f>
        <v>0</v>
      </c>
      <c r="BI179" s="278">
        <f>SUMIFS('B4-1销售回款【输入】'!BL$4:BL$123,'B4-1销售回款【输入】'!$C$4:$C$123,$C179,'B4-1销售回款【输入】'!$D$4:$D$123,$D179,'B4-1销售回款【输入】'!$E$4:$E$123,$E179,'B4-1销售回款【输入】'!$J$4:$J$123,$F179)</f>
        <v>0</v>
      </c>
      <c r="BJ179" s="278">
        <f>SUMIFS('B4-1销售回款【输入】'!BM$4:BM$123,'B4-1销售回款【输入】'!$C$4:$C$123,$C179,'B4-1销售回款【输入】'!$D$4:$D$123,$D179,'B4-1销售回款【输入】'!$E$4:$E$123,$E179,'B4-1销售回款【输入】'!$J$4:$J$123,$F179)</f>
        <v>0</v>
      </c>
      <c r="BK179" s="278">
        <f>SUMIFS('B4-1销售回款【输入】'!BN$4:BN$123,'B4-1销售回款【输入】'!$C$4:$C$123,$C179,'B4-1销售回款【输入】'!$D$4:$D$123,$D179,'B4-1销售回款【输入】'!$E$4:$E$123,$E179,'B4-1销售回款【输入】'!$J$4:$J$123,$F179)</f>
        <v>0</v>
      </c>
      <c r="BL179" s="278">
        <f>SUMIFS('B4-1销售回款【输入】'!BO$4:BO$123,'B4-1销售回款【输入】'!$C$4:$C$123,$C179,'B4-1销售回款【输入】'!$D$4:$D$123,$D179,'B4-1销售回款【输入】'!$E$4:$E$123,$E179,'B4-1销售回款【输入】'!$J$4:$J$123,$F179)</f>
        <v>0</v>
      </c>
      <c r="BM179" s="278">
        <f>SUMIFS('B4-1销售回款【输入】'!BP$4:BP$123,'B4-1销售回款【输入】'!$C$4:$C$123,$C179,'B4-1销售回款【输入】'!$D$4:$D$123,$D179,'B4-1销售回款【输入】'!$E$4:$E$123,$E179,'B4-1销售回款【输入】'!$J$4:$J$123,$F179)</f>
        <v>0</v>
      </c>
      <c r="BN179" s="278">
        <f>SUMIFS('B4-1销售回款【输入】'!BQ$4:BQ$123,'B4-1销售回款【输入】'!$C$4:$C$123,$C179,'B4-1销售回款【输入】'!$D$4:$D$123,$D179,'B4-1销售回款【输入】'!$E$4:$E$123,$E179,'B4-1销售回款【输入】'!$J$4:$J$123,$F179)</f>
        <v>0</v>
      </c>
      <c r="BO179" s="278">
        <f>SUMIFS('B4-1销售回款【输入】'!BR$4:BR$123,'B4-1销售回款【输入】'!$C$4:$C$123,$C179,'B4-1销售回款【输入】'!$D$4:$D$123,$D179,'B4-1销售回款【输入】'!$E$4:$E$123,$E179,'B4-1销售回款【输入】'!$J$4:$J$123,$F179)</f>
        <v>0</v>
      </c>
      <c r="BP179" s="278">
        <f>SUMIFS('B4-1销售回款【输入】'!BS$4:BS$123,'B4-1销售回款【输入】'!$C$4:$C$123,$C179,'B4-1销售回款【输入】'!$D$4:$D$123,$D179,'B4-1销售回款【输入】'!$E$4:$E$123,$E179,'B4-1销售回款【输入】'!$J$4:$J$123,$F179)</f>
        <v>0</v>
      </c>
      <c r="BQ179" s="278">
        <f>SUMIFS('B4-1销售回款【输入】'!BT$4:BT$123,'B4-1销售回款【输入】'!$C$4:$C$123,$C179,'B4-1销售回款【输入】'!$D$4:$D$123,$D179,'B4-1销售回款【输入】'!$E$4:$E$123,$E179,'B4-1销售回款【输入】'!$J$4:$J$123,$F179)</f>
        <v>0</v>
      </c>
      <c r="BR179" s="278">
        <f>SUMIFS('B4-1销售回款【输入】'!BU$4:BU$123,'B4-1销售回款【输入】'!$C$4:$C$123,$C179,'B4-1销售回款【输入】'!$D$4:$D$123,$D179,'B4-1销售回款【输入】'!$E$4:$E$123,$E179,'B4-1销售回款【输入】'!$J$4:$J$123,$F179)</f>
        <v>0</v>
      </c>
      <c r="BS179" s="278">
        <f>SUMIFS('B4-1销售回款【输入】'!BV$4:BV$123,'B4-1销售回款【输入】'!$C$4:$C$123,$C179,'B4-1销售回款【输入】'!$D$4:$D$123,$D179,'B4-1销售回款【输入】'!$E$4:$E$123,$E179,'B4-1销售回款【输入】'!$J$4:$J$123,$F179)</f>
        <v>0</v>
      </c>
      <c r="BT179" s="278">
        <f>SUMIFS('B4-1销售回款【输入】'!BW$4:BW$123,'B4-1销售回款【输入】'!$C$4:$C$123,$C179,'B4-1销售回款【输入】'!$D$4:$D$123,$D179,'B4-1销售回款【输入】'!$E$4:$E$123,$E179,'B4-1销售回款【输入】'!$J$4:$J$123,$F179)</f>
        <v>0</v>
      </c>
      <c r="BU179" s="278">
        <f>SUMIFS('B4-1销售回款【输入】'!BX$4:BX$123,'B4-1销售回款【输入】'!$C$4:$C$123,$C179,'B4-1销售回款【输入】'!$D$4:$D$123,$D179,'B4-1销售回款【输入】'!$E$4:$E$123,$E179,'B4-1销售回款【输入】'!$J$4:$J$123,$F179)</f>
        <v>0</v>
      </c>
      <c r="BV179" s="278">
        <f>SUMIFS('B4-1销售回款【输入】'!BY$4:BY$123,'B4-1销售回款【输入】'!$C$4:$C$123,$C179,'B4-1销售回款【输入】'!$D$4:$D$123,$D179,'B4-1销售回款【输入】'!$E$4:$E$123,$E179,'B4-1销售回款【输入】'!$J$4:$J$123,$F179)</f>
        <v>0</v>
      </c>
      <c r="BW179" s="278">
        <f>SUMIFS('B4-1销售回款【输入】'!BZ$4:BZ$123,'B4-1销售回款【输入】'!$C$4:$C$123,$C179,'B4-1销售回款【输入】'!$D$4:$D$123,$D179,'B4-1销售回款【输入】'!$E$4:$E$123,$E179,'B4-1销售回款【输入】'!$J$4:$J$123,$F179)</f>
        <v>0</v>
      </c>
      <c r="BX179" s="278">
        <f>SUMIFS('B4-1销售回款【输入】'!CA$4:CA$123,'B4-1销售回款【输入】'!$C$4:$C$123,$C179,'B4-1销售回款【输入】'!$D$4:$D$123,$D179,'B4-1销售回款【输入】'!$E$4:$E$123,$E179,'B4-1销售回款【输入】'!$J$4:$J$123,$F179)</f>
        <v>0</v>
      </c>
      <c r="BY179" s="278">
        <f>SUMIFS('B4-1销售回款【输入】'!CB$4:CB$123,'B4-1销售回款【输入】'!$C$4:$C$123,$C179,'B4-1销售回款【输入】'!$D$4:$D$123,$D179,'B4-1销售回款【输入】'!$E$4:$E$123,$E179,'B4-1销售回款【输入】'!$J$4:$J$123,$F179)</f>
        <v>0</v>
      </c>
      <c r="BZ179" s="278">
        <f>SUMIFS('B4-1销售回款【输入】'!CC$4:CC$123,'B4-1销售回款【输入】'!$C$4:$C$123,$C179,'B4-1销售回款【输入】'!$D$4:$D$123,$D179,'B4-1销售回款【输入】'!$E$4:$E$123,$E179,'B4-1销售回款【输入】'!$J$4:$J$123,$F179)</f>
        <v>0</v>
      </c>
      <c r="CA179" s="278">
        <f>SUMIFS('B4-1销售回款【输入】'!CD$4:CD$123,'B4-1销售回款【输入】'!$C$4:$C$123,$C179,'B4-1销售回款【输入】'!$D$4:$D$123,$D179,'B4-1销售回款【输入】'!$E$4:$E$123,$E179,'B4-1销售回款【输入】'!$J$4:$J$123,$F179)</f>
        <v>0</v>
      </c>
      <c r="CB179" s="278">
        <f>SUMIFS('B4-1销售回款【输入】'!CE$4:CE$123,'B4-1销售回款【输入】'!$C$4:$C$123,$C179,'B4-1销售回款【输入】'!$D$4:$D$123,$D179,'B4-1销售回款【输入】'!$E$4:$E$123,$E179,'B4-1销售回款【输入】'!$J$4:$J$123,$F179)</f>
        <v>0</v>
      </c>
      <c r="CC179" s="278">
        <f>SUMIFS('B4-1销售回款【输入】'!CF$4:CF$123,'B4-1销售回款【输入】'!$C$4:$C$123,$C179,'B4-1销售回款【输入】'!$D$4:$D$123,$D179,'B4-1销售回款【输入】'!$E$4:$E$123,$E179,'B4-1销售回款【输入】'!$J$4:$J$123,$F179)</f>
        <v>0</v>
      </c>
      <c r="CD179" s="278">
        <f>SUMIFS('B4-1销售回款【输入】'!CG$4:CG$123,'B4-1销售回款【输入】'!$C$4:$C$123,$C179,'B4-1销售回款【输入】'!$D$4:$D$123,$D179,'B4-1销售回款【输入】'!$E$4:$E$123,$E179,'B4-1销售回款【输入】'!$J$4:$J$123,$F179)</f>
        <v>0</v>
      </c>
      <c r="CE179" s="278">
        <f>SUMIFS('B4-1销售回款【输入】'!CH$4:CH$123,'B4-1销售回款【输入】'!$C$4:$C$123,$C179,'B4-1销售回款【输入】'!$D$4:$D$123,$D179,'B4-1销售回款【输入】'!$E$4:$E$123,$E179,'B4-1销售回款【输入】'!$J$4:$J$123,$F179)</f>
        <v>0</v>
      </c>
      <c r="CF179" s="278">
        <f>SUMIFS('B4-1销售回款【输入】'!CI$4:CI$123,'B4-1销售回款【输入】'!$C$4:$C$123,$C179,'B4-1销售回款【输入】'!$D$4:$D$123,$D179,'B4-1销售回款【输入】'!$E$4:$E$123,$E179,'B4-1销售回款【输入】'!$J$4:$J$123,$F179)</f>
        <v>0</v>
      </c>
      <c r="CG179" s="278">
        <f>SUMIFS('B4-1销售回款【输入】'!CJ$4:CJ$123,'B4-1销售回款【输入】'!$C$4:$C$123,$C179,'B4-1销售回款【输入】'!$D$4:$D$123,$D179,'B4-1销售回款【输入】'!$E$4:$E$123,$E179,'B4-1销售回款【输入】'!$J$4:$J$123,$F179)</f>
        <v>0</v>
      </c>
      <c r="CH179" s="278">
        <f>SUMIFS('B4-1销售回款【输入】'!CK$4:CK$123,'B4-1销售回款【输入】'!$C$4:$C$123,$C179,'B4-1销售回款【输入】'!$D$4:$D$123,$D179,'B4-1销售回款【输入】'!$E$4:$E$123,$E179,'B4-1销售回款【输入】'!$J$4:$J$123,$F179)</f>
        <v>0</v>
      </c>
      <c r="CI179" s="278">
        <f>SUMIFS('B4-1销售回款【输入】'!CL$4:CL$123,'B4-1销售回款【输入】'!$C$4:$C$123,$C179,'B4-1销售回款【输入】'!$D$4:$D$123,$D179,'B4-1销售回款【输入】'!$E$4:$E$123,$E179,'B4-1销售回款【输入】'!$J$4:$J$123,$F179)</f>
        <v>0</v>
      </c>
      <c r="CJ179" s="278">
        <f>SUMIFS('B4-1销售回款【输入】'!CM$4:CM$123,'B4-1销售回款【输入】'!$C$4:$C$123,$C179,'B4-1销售回款【输入】'!$D$4:$D$123,$D179,'B4-1销售回款【输入】'!$E$4:$E$123,$E179,'B4-1销售回款【输入】'!$J$4:$J$123,$F179)</f>
        <v>0</v>
      </c>
      <c r="CK179" s="278">
        <f>SUMIFS('B4-1销售回款【输入】'!CN$4:CN$123,'B4-1销售回款【输入】'!$C$4:$C$123,$C179,'B4-1销售回款【输入】'!$D$4:$D$123,$D179,'B4-1销售回款【输入】'!$E$4:$E$123,$E179,'B4-1销售回款【输入】'!$J$4:$J$123,$F179)</f>
        <v>0</v>
      </c>
      <c r="CL179" s="278">
        <f>SUMIFS('B4-1销售回款【输入】'!CO$4:CO$123,'B4-1销售回款【输入】'!$C$4:$C$123,$C179,'B4-1销售回款【输入】'!$D$4:$D$123,$D179,'B4-1销售回款【输入】'!$E$4:$E$123,$E179,'B4-1销售回款【输入】'!$J$4:$J$123,$F179)</f>
        <v>0</v>
      </c>
      <c r="CM179" s="278">
        <f>SUMIFS('B4-1销售回款【输入】'!CP$4:CP$123,'B4-1销售回款【输入】'!$C$4:$C$123,$C179,'B4-1销售回款【输入】'!$D$4:$D$123,$D179,'B4-1销售回款【输入】'!$E$4:$E$123,$E179,'B4-1销售回款【输入】'!$J$4:$J$123,$F179)</f>
        <v>0</v>
      </c>
      <c r="CN179" s="278">
        <f>SUMIFS('B4-1销售回款【输入】'!CQ$4:CQ$123,'B4-1销售回款【输入】'!$C$4:$C$123,$C179,'B4-1销售回款【输入】'!$D$4:$D$123,$D179,'B4-1销售回款【输入】'!$E$4:$E$123,$E179,'B4-1销售回款【输入】'!$J$4:$J$123,$F179)</f>
        <v>0</v>
      </c>
      <c r="CO179" s="278">
        <f>SUMIFS('B4-1销售回款【输入】'!CR$4:CR$123,'B4-1销售回款【输入】'!$C$4:$C$123,$C179,'B4-1销售回款【输入】'!$D$4:$D$123,$D179,'B4-1销售回款【输入】'!$E$4:$E$123,$E179,'B4-1销售回款【输入】'!$J$4:$J$123,$F179)</f>
        <v>0</v>
      </c>
      <c r="CP179" s="278">
        <f>SUMIFS('B4-1销售回款【输入】'!CS$4:CS$123,'B4-1销售回款【输入】'!$C$4:$C$123,$C179,'B4-1销售回款【输入】'!$D$4:$D$123,$D179,'B4-1销售回款【输入】'!$E$4:$E$123,$E179,'B4-1销售回款【输入】'!$J$4:$J$123,$F179)</f>
        <v>0</v>
      </c>
      <c r="CQ179" s="278">
        <f>SUMIFS('B4-1销售回款【输入】'!CT$4:CT$123,'B4-1销售回款【输入】'!$C$4:$C$123,$C179,'B4-1销售回款【输入】'!$D$4:$D$123,$D179,'B4-1销售回款【输入】'!$E$4:$E$123,$E179,'B4-1销售回款【输入】'!$J$4:$J$123,$F179)</f>
        <v>0</v>
      </c>
      <c r="CR179" s="278">
        <f>SUMIFS('B4-1销售回款【输入】'!CU$4:CU$123,'B4-1销售回款【输入】'!$C$4:$C$123,$C179,'B4-1销售回款【输入】'!$D$4:$D$123,$D179,'B4-1销售回款【输入】'!$E$4:$E$123,$E179,'B4-1销售回款【输入】'!$J$4:$J$123,$F179)</f>
        <v>0</v>
      </c>
      <c r="CS179" s="278">
        <f>SUMIFS('B4-1销售回款【输入】'!CV$4:CV$123,'B4-1销售回款【输入】'!$C$4:$C$123,$C179,'B4-1销售回款【输入】'!$D$4:$D$123,$D179,'B4-1销售回款【输入】'!$E$4:$E$123,$E179,'B4-1销售回款【输入】'!$J$4:$J$123,$F179)</f>
        <v>0</v>
      </c>
      <c r="CT179" s="278">
        <f>SUMIFS('B4-1销售回款【输入】'!CW$4:CW$123,'B4-1销售回款【输入】'!$C$4:$C$123,$C179,'B4-1销售回款【输入】'!$D$4:$D$123,$D179,'B4-1销售回款【输入】'!$E$4:$E$123,$E179,'B4-1销售回款【输入】'!$J$4:$J$123,$F179)</f>
        <v>0</v>
      </c>
      <c r="CU179" s="278">
        <f>SUMIFS('B4-1销售回款【输入】'!CX$4:CX$123,'B4-1销售回款【输入】'!$C$4:$C$123,$C179,'B4-1销售回款【输入】'!$D$4:$D$123,$D179,'B4-1销售回款【输入】'!$E$4:$E$123,$E179,'B4-1销售回款【输入】'!$J$4:$J$123,$F179)</f>
        <v>0</v>
      </c>
      <c r="CV179" s="278">
        <f>SUMIFS('B4-1销售回款【输入】'!CY$4:CY$123,'B4-1销售回款【输入】'!$C$4:$C$123,$C179,'B4-1销售回款【输入】'!$D$4:$D$123,$D179,'B4-1销售回款【输入】'!$E$4:$E$123,$E179,'B4-1销售回款【输入】'!$J$4:$J$123,$F179)</f>
        <v>0</v>
      </c>
      <c r="CW179" s="278">
        <f>SUMIFS('B4-1销售回款【输入】'!CZ$4:CZ$123,'B4-1销售回款【输入】'!$C$4:$C$123,$C179,'B4-1销售回款【输入】'!$D$4:$D$123,$D179,'B4-1销售回款【输入】'!$E$4:$E$123,$E179,'B4-1销售回款【输入】'!$J$4:$J$123,$F179)</f>
        <v>0</v>
      </c>
      <c r="CX179" s="278">
        <f>SUMIFS('B4-1销售回款【输入】'!DA$4:DA$123,'B4-1销售回款【输入】'!$C$4:$C$123,$C179,'B4-1销售回款【输入】'!$D$4:$D$123,$D179,'B4-1销售回款【输入】'!$E$4:$E$123,$E179,'B4-1销售回款【输入】'!$J$4:$J$123,$F179)</f>
        <v>0</v>
      </c>
      <c r="CY179" s="278">
        <f>SUMIFS('B4-1销售回款【输入】'!DB$4:DB$123,'B4-1销售回款【输入】'!$C$4:$C$123,$C179,'B4-1销售回款【输入】'!$D$4:$D$123,$D179,'B4-1销售回款【输入】'!$E$4:$E$123,$E179,'B4-1销售回款【输入】'!$J$4:$J$123,$F179)</f>
        <v>0</v>
      </c>
      <c r="CZ179" s="278">
        <f>SUMIFS('B4-1销售回款【输入】'!DC$4:DC$123,'B4-1销售回款【输入】'!$C$4:$C$123,$C179,'B4-1销售回款【输入】'!$D$4:$D$123,$D179,'B4-1销售回款【输入】'!$E$4:$E$123,$E179,'B4-1销售回款【输入】'!$J$4:$J$123,$F179)</f>
        <v>0</v>
      </c>
      <c r="DA179" s="278">
        <f>SUMIFS('B4-1销售回款【输入】'!DD$4:DD$123,'B4-1销售回款【输入】'!$C$4:$C$123,$C179,'B4-1销售回款【输入】'!$D$4:$D$123,$D179,'B4-1销售回款【输入】'!$E$4:$E$123,$E179,'B4-1销售回款【输入】'!$J$4:$J$123,$F179)</f>
        <v>0</v>
      </c>
      <c r="DB179" s="278">
        <f>SUMIFS('B4-1销售回款【输入】'!DE$4:DE$123,'B4-1销售回款【输入】'!$C$4:$C$123,$C179,'B4-1销售回款【输入】'!$D$4:$D$123,$D179,'B4-1销售回款【输入】'!$E$4:$E$123,$E179,'B4-1销售回款【输入】'!$J$4:$J$123,$F179)</f>
        <v>0</v>
      </c>
      <c r="DC179" s="278">
        <f>SUMIFS('B4-1销售回款【输入】'!DF$4:DF$123,'B4-1销售回款【输入】'!$C$4:$C$123,$C179,'B4-1销售回款【输入】'!$D$4:$D$123,$D179,'B4-1销售回款【输入】'!$E$4:$E$123,$E179,'B4-1销售回款【输入】'!$J$4:$J$123,$F179)</f>
        <v>0</v>
      </c>
      <c r="DD179" s="278">
        <f>SUMIFS('B4-1销售回款【输入】'!DG$4:DG$123,'B4-1销售回款【输入】'!$C$4:$C$123,$C179,'B4-1销售回款【输入】'!$D$4:$D$123,$D179,'B4-1销售回款【输入】'!$E$4:$E$123,$E179,'B4-1销售回款【输入】'!$J$4:$J$123,$F179)</f>
        <v>0</v>
      </c>
      <c r="DE179" s="278">
        <f>SUMIFS('B4-1销售回款【输入】'!DH$4:DH$123,'B4-1销售回款【输入】'!$C$4:$C$123,$C179,'B4-1销售回款【输入】'!$D$4:$D$123,$D179,'B4-1销售回款【输入】'!$E$4:$E$123,$E179,'B4-1销售回款【输入】'!$J$4:$J$123,$F179)</f>
        <v>0</v>
      </c>
      <c r="DF179" s="278">
        <f>SUMIFS('B4-1销售回款【输入】'!DI$4:DI$123,'B4-1销售回款【输入】'!$C$4:$C$123,$C179,'B4-1销售回款【输入】'!$D$4:$D$123,$D179,'B4-1销售回款【输入】'!$E$4:$E$123,$E179,'B4-1销售回款【输入】'!$J$4:$J$123,$F179)</f>
        <v>0</v>
      </c>
      <c r="DG179" s="278">
        <f>SUMIFS('B4-1销售回款【输入】'!DJ$4:DJ$123,'B4-1销售回款【输入】'!$C$4:$C$123,$C179,'B4-1销售回款【输入】'!$D$4:$D$123,$D179,'B4-1销售回款【输入】'!$E$4:$E$123,$E179,'B4-1销售回款【输入】'!$J$4:$J$123,$F179)</f>
        <v>0</v>
      </c>
      <c r="DH179" s="278">
        <f>SUMIFS('B4-1销售回款【输入】'!DK$4:DK$123,'B4-1销售回款【输入】'!$C$4:$C$123,$C179,'B4-1销售回款【输入】'!$D$4:$D$123,$D179,'B4-1销售回款【输入】'!$E$4:$E$123,$E179,'B4-1销售回款【输入】'!$J$4:$J$123,$F179)</f>
        <v>0</v>
      </c>
      <c r="DI179" s="278">
        <f>SUMIFS('B4-1销售回款【输入】'!DL$4:DL$123,'B4-1销售回款【输入】'!$C$4:$C$123,$C179,'B4-1销售回款【输入】'!$D$4:$D$123,$D179,'B4-1销售回款【输入】'!$E$4:$E$123,$E179,'B4-1销售回款【输入】'!$J$4:$J$123,$F179)</f>
        <v>0</v>
      </c>
      <c r="DJ179" s="278">
        <f>SUMIFS('B4-1销售回款【输入】'!DM$4:DM$123,'B4-1销售回款【输入】'!$C$4:$C$123,$C179,'B4-1销售回款【输入】'!$D$4:$D$123,$D179,'B4-1销售回款【输入】'!$E$4:$E$123,$E179,'B4-1销售回款【输入】'!$J$4:$J$123,$F179)</f>
        <v>0</v>
      </c>
      <c r="DK179" s="278">
        <f>SUMIFS('B4-1销售回款【输入】'!DN$4:DN$123,'B4-1销售回款【输入】'!$C$4:$C$123,$C179,'B4-1销售回款【输入】'!$D$4:$D$123,$D179,'B4-1销售回款【输入】'!$E$4:$E$123,$E179,'B4-1销售回款【输入】'!$J$4:$J$123,$F179)</f>
        <v>0</v>
      </c>
      <c r="DL179" s="278">
        <f>SUMIFS('B4-1销售回款【输入】'!DO$4:DO$123,'B4-1销售回款【输入】'!$C$4:$C$123,$C179,'B4-1销售回款【输入】'!$D$4:$D$123,$D179,'B4-1销售回款【输入】'!$E$4:$E$123,$E179,'B4-1销售回款【输入】'!$J$4:$J$123,$F179)</f>
        <v>0</v>
      </c>
      <c r="DM179" s="278">
        <f>SUMIFS('B4-1销售回款【输入】'!DP$4:DP$123,'B4-1销售回款【输入】'!$C$4:$C$123,$C179,'B4-1销售回款【输入】'!$D$4:$D$123,$D179,'B4-1销售回款【输入】'!$E$4:$E$123,$E179,'B4-1销售回款【输入】'!$J$4:$J$123,$F179)</f>
        <v>0</v>
      </c>
      <c r="DN179" s="278">
        <f>SUMIFS('B4-1销售回款【输入】'!DQ$4:DQ$123,'B4-1销售回款【输入】'!$C$4:$C$123,$C179,'B4-1销售回款【输入】'!$D$4:$D$123,$D179,'B4-1销售回款【输入】'!$E$4:$E$123,$E179,'B4-1销售回款【输入】'!$J$4:$J$123,$F179)</f>
        <v>0</v>
      </c>
      <c r="DO179" s="278">
        <f>SUMIFS('B4-1销售回款【输入】'!DR$4:DR$123,'B4-1销售回款【输入】'!$C$4:$C$123,$C179,'B4-1销售回款【输入】'!$D$4:$D$123,$D179,'B4-1销售回款【输入】'!$E$4:$E$123,$E179,'B4-1销售回款【输入】'!$J$4:$J$123,$F179)</f>
        <v>0</v>
      </c>
      <c r="DP179" s="278">
        <f>SUMIFS('B4-1销售回款【输入】'!DS$4:DS$123,'B4-1销售回款【输入】'!$C$4:$C$123,$C179,'B4-1销售回款【输入】'!$D$4:$D$123,$D179,'B4-1销售回款【输入】'!$E$4:$E$123,$E179,'B4-1销售回款【输入】'!$J$4:$J$123,$F179)</f>
        <v>0</v>
      </c>
      <c r="DQ179" s="278">
        <f>SUMIFS('B4-1销售回款【输入】'!DT$4:DT$123,'B4-1销售回款【输入】'!$C$4:$C$123,$C179,'B4-1销售回款【输入】'!$D$4:$D$123,$D179,'B4-1销售回款【输入】'!$E$4:$E$123,$E179,'B4-1销售回款【输入】'!$J$4:$J$123,$F179)</f>
        <v>0</v>
      </c>
      <c r="DR179" s="278">
        <f>SUMIFS('B4-1销售回款【输入】'!DU$4:DU$123,'B4-1销售回款【输入】'!$C$4:$C$123,$C179,'B4-1销售回款【输入】'!$D$4:$D$123,$D179,'B4-1销售回款【输入】'!$E$4:$E$123,$E179,'B4-1销售回款【输入】'!$J$4:$J$123,$F179)</f>
        <v>0</v>
      </c>
      <c r="DS179" s="278">
        <f>SUMIFS('B4-1销售回款【输入】'!DV$4:DV$123,'B4-1销售回款【输入】'!$C$4:$C$123,$C179,'B4-1销售回款【输入】'!$D$4:$D$123,$D179,'B4-1销售回款【输入】'!$E$4:$E$123,$E179,'B4-1销售回款【输入】'!$J$4:$J$123,$F179)</f>
        <v>0</v>
      </c>
      <c r="DT179" s="278">
        <f>SUMIFS('B4-1销售回款【输入】'!DW$4:DW$123,'B4-1销售回款【输入】'!$C$4:$C$123,$C179,'B4-1销售回款【输入】'!$D$4:$D$123,$D179,'B4-1销售回款【输入】'!$E$4:$E$123,$E179,'B4-1销售回款【输入】'!$J$4:$J$123,$F179)</f>
        <v>0</v>
      </c>
      <c r="DU179" s="278">
        <f>SUMIFS('B4-1销售回款【输入】'!DX$4:DX$123,'B4-1销售回款【输入】'!$C$4:$C$123,$C179,'B4-1销售回款【输入】'!$D$4:$D$123,$D179,'B4-1销售回款【输入】'!$E$4:$E$123,$E179,'B4-1销售回款【输入】'!$J$4:$J$123,$F179)</f>
        <v>0</v>
      </c>
      <c r="DV179" s="278">
        <f>SUMIFS('B4-1销售回款【输入】'!DY$4:DY$123,'B4-1销售回款【输入】'!$C$4:$C$123,$C179,'B4-1销售回款【输入】'!$D$4:$D$123,$D179,'B4-1销售回款【输入】'!$E$4:$E$123,$E179,'B4-1销售回款【输入】'!$J$4:$J$123,$F179)</f>
        <v>0</v>
      </c>
      <c r="DW179" s="278">
        <f>SUMIFS('B4-1销售回款【输入】'!DZ$4:DZ$123,'B4-1销售回款【输入】'!$C$4:$C$123,$C179,'B4-1销售回款【输入】'!$D$4:$D$123,$D179,'B4-1销售回款【输入】'!$E$4:$E$123,$E179,'B4-1销售回款【输入】'!$J$4:$J$123,$F179)</f>
        <v>0</v>
      </c>
      <c r="DX179" s="278">
        <f>SUMIFS('B4-1销售回款【输入】'!EA$4:EA$123,'B4-1销售回款【输入】'!$C$4:$C$123,$C179,'B4-1销售回款【输入】'!$D$4:$D$123,$D179,'B4-1销售回款【输入】'!$E$4:$E$123,$E179,'B4-1销售回款【输入】'!$J$4:$J$123,$F179)</f>
        <v>0</v>
      </c>
      <c r="DY179" s="278">
        <f>SUMIFS('B4-1销售回款【输入】'!EB$4:EB$123,'B4-1销售回款【输入】'!$C$4:$C$123,$C179,'B4-1销售回款【输入】'!$D$4:$D$123,$D179,'B4-1销售回款【输入】'!$E$4:$E$123,$E179,'B4-1销售回款【输入】'!$J$4:$J$123,$F179)</f>
        <v>0</v>
      </c>
      <c r="DZ179" s="278">
        <f>SUMIFS('B4-1销售回款【输入】'!EC$4:EC$123,'B4-1销售回款【输入】'!$C$4:$C$123,$C179,'B4-1销售回款【输入】'!$D$4:$D$123,$D179,'B4-1销售回款【输入】'!$E$4:$E$123,$E179,'B4-1销售回款【输入】'!$J$4:$J$123,$F179)</f>
        <v>0</v>
      </c>
      <c r="EA179" s="278">
        <f>SUMIFS('B4-1销售回款【输入】'!ED$4:ED$123,'B4-1销售回款【输入】'!$C$4:$C$123,$C179,'B4-1销售回款【输入】'!$D$4:$D$123,$D179,'B4-1销售回款【输入】'!$E$4:$E$123,$E179,'B4-1销售回款【输入】'!$J$4:$J$123,$F179)</f>
        <v>0</v>
      </c>
      <c r="EB179" s="278">
        <f>SUMIFS('B4-1销售回款【输入】'!EE$4:EE$123,'B4-1销售回款【输入】'!$C$4:$C$123,$C179,'B4-1销售回款【输入】'!$D$4:$D$123,$D179,'B4-1销售回款【输入】'!$E$4:$E$123,$E179,'B4-1销售回款【输入】'!$J$4:$J$123,$F179)</f>
        <v>0</v>
      </c>
      <c r="EC179" s="278">
        <f>SUMIFS('B4-1销售回款【输入】'!EF$4:EF$123,'B4-1销售回款【输入】'!$C$4:$C$123,$C179,'B4-1销售回款【输入】'!$D$4:$D$123,$D179,'B4-1销售回款【输入】'!$E$4:$E$123,$E179,'B4-1销售回款【输入】'!$J$4:$J$123,$F179)</f>
        <v>0</v>
      </c>
      <c r="ED179" s="280">
        <f>SUMIFS('B4-1销售回款【输入】'!EG$4:EG$123,'B4-1销售回款【输入】'!$C$4:$C$123,$C179,'B4-1销售回款【输入】'!$D$4:$D$123,$D179,'B4-1销售回款【输入】'!$E$4:$E$123,$E179,'B4-1销售回款【输入】'!$J$4:$J$123,$F179)</f>
        <v>0</v>
      </c>
    </row>
    <row r="180" spans="2:134" ht="16.05" customHeight="1" x14ac:dyDescent="0.25">
      <c r="B180" s="932"/>
      <c r="C180" s="159" t="str">
        <f>C179</f>
        <v/>
      </c>
      <c r="D180" s="159" t="str">
        <f t="shared" si="2995"/>
        <v/>
      </c>
      <c r="E180" s="159" t="str">
        <f t="shared" si="2995"/>
        <v/>
      </c>
      <c r="F180" s="149" t="s">
        <v>347</v>
      </c>
      <c r="G180" s="171" t="s">
        <v>353</v>
      </c>
      <c r="H180" s="992">
        <f>SUMIFS('B4-1销售回款【输入】'!L$4:L$123,'B4-1销售回款【输入】'!$C$4:$C$123,$C180,'B4-1销售回款【输入】'!$D$4:$D$123,$D180,'B4-1销售回款【输入】'!$E$4:$E$123,$E180,'B4-1销售回款【输入】'!$J$4:$J$123,$F180)</f>
        <v>0</v>
      </c>
      <c r="I180" s="282">
        <f t="shared" ref="I180:I182" si="3123">J180-H180</f>
        <v>0</v>
      </c>
      <c r="J180" s="985">
        <f>SUM(V180:ED180)</f>
        <v>0</v>
      </c>
      <c r="K180" s="460">
        <f ca="1">SUM(OFFSET(V180,,,1,MATCH('B1-基本信息'!$C$12,$V$3:$ED$3,1)))</f>
        <v>0</v>
      </c>
      <c r="L180" s="283">
        <f t="shared" ref="L180" si="3124">SUMIF($V$1:$ED$1,L$3,$V180:$ED180)</f>
        <v>0</v>
      </c>
      <c r="M180" s="282">
        <f t="shared" si="3122"/>
        <v>0</v>
      </c>
      <c r="N180" s="282">
        <f t="shared" si="3122"/>
        <v>0</v>
      </c>
      <c r="O180" s="282">
        <f t="shared" si="3122"/>
        <v>0</v>
      </c>
      <c r="P180" s="282">
        <f t="shared" si="3122"/>
        <v>0</v>
      </c>
      <c r="Q180" s="282">
        <f t="shared" si="3122"/>
        <v>0</v>
      </c>
      <c r="R180" s="282">
        <f t="shared" si="3122"/>
        <v>0</v>
      </c>
      <c r="S180" s="282">
        <f t="shared" si="3122"/>
        <v>0</v>
      </c>
      <c r="T180" s="282">
        <f t="shared" si="3122"/>
        <v>0</v>
      </c>
      <c r="U180" s="284">
        <f t="shared" si="3122"/>
        <v>0</v>
      </c>
      <c r="V180" s="285">
        <f>SUMIFS('B4-1销售回款【输入】'!Y$4:Y$123,'B4-1销售回款【输入】'!$C$4:$C$123,$C180,'B4-1销售回款【输入】'!$D$4:$D$123,$D180,'B4-1销售回款【输入】'!$E$4:$E$123,$E180,'B4-1销售回款【输入】'!$J$4:$J$123,$F180)</f>
        <v>0</v>
      </c>
      <c r="W180" s="282">
        <f>SUMIFS('B4-1销售回款【输入】'!Z$4:Z$123,'B4-1销售回款【输入】'!$C$4:$C$123,$C180,'B4-1销售回款【输入】'!$D$4:$D$123,$D180,'B4-1销售回款【输入】'!$E$4:$E$123,$E180,'B4-1销售回款【输入】'!$J$4:$J$123,$F180)</f>
        <v>0</v>
      </c>
      <c r="X180" s="282">
        <f>SUMIFS('B4-1销售回款【输入】'!AA$4:AA$123,'B4-1销售回款【输入】'!$C$4:$C$123,$C180,'B4-1销售回款【输入】'!$D$4:$D$123,$D180,'B4-1销售回款【输入】'!$E$4:$E$123,$E180,'B4-1销售回款【输入】'!$J$4:$J$123,$F180)</f>
        <v>0</v>
      </c>
      <c r="Y180" s="282">
        <f>SUMIFS('B4-1销售回款【输入】'!AB$4:AB$123,'B4-1销售回款【输入】'!$C$4:$C$123,$C180,'B4-1销售回款【输入】'!$D$4:$D$123,$D180,'B4-1销售回款【输入】'!$E$4:$E$123,$E180,'B4-1销售回款【输入】'!$J$4:$J$123,$F180)</f>
        <v>0</v>
      </c>
      <c r="Z180" s="282">
        <f>SUMIFS('B4-1销售回款【输入】'!AC$4:AC$123,'B4-1销售回款【输入】'!$C$4:$C$123,$C180,'B4-1销售回款【输入】'!$D$4:$D$123,$D180,'B4-1销售回款【输入】'!$E$4:$E$123,$E180,'B4-1销售回款【输入】'!$J$4:$J$123,$F180)</f>
        <v>0</v>
      </c>
      <c r="AA180" s="282">
        <f>SUMIFS('B4-1销售回款【输入】'!AD$4:AD$123,'B4-1销售回款【输入】'!$C$4:$C$123,$C180,'B4-1销售回款【输入】'!$D$4:$D$123,$D180,'B4-1销售回款【输入】'!$E$4:$E$123,$E180,'B4-1销售回款【输入】'!$J$4:$J$123,$F180)</f>
        <v>0</v>
      </c>
      <c r="AB180" s="282">
        <f>SUMIFS('B4-1销售回款【输入】'!AE$4:AE$123,'B4-1销售回款【输入】'!$C$4:$C$123,$C180,'B4-1销售回款【输入】'!$D$4:$D$123,$D180,'B4-1销售回款【输入】'!$E$4:$E$123,$E180,'B4-1销售回款【输入】'!$J$4:$J$123,$F180)</f>
        <v>0</v>
      </c>
      <c r="AC180" s="282">
        <f>SUMIFS('B4-1销售回款【输入】'!AF$4:AF$123,'B4-1销售回款【输入】'!$C$4:$C$123,$C180,'B4-1销售回款【输入】'!$D$4:$D$123,$D180,'B4-1销售回款【输入】'!$E$4:$E$123,$E180,'B4-1销售回款【输入】'!$J$4:$J$123,$F180)</f>
        <v>0</v>
      </c>
      <c r="AD180" s="282">
        <f>SUMIFS('B4-1销售回款【输入】'!AG$4:AG$123,'B4-1销售回款【输入】'!$C$4:$C$123,$C180,'B4-1销售回款【输入】'!$D$4:$D$123,$D180,'B4-1销售回款【输入】'!$E$4:$E$123,$E180,'B4-1销售回款【输入】'!$J$4:$J$123,$F180)</f>
        <v>0</v>
      </c>
      <c r="AE180" s="282">
        <f>SUMIFS('B4-1销售回款【输入】'!AH$4:AH$123,'B4-1销售回款【输入】'!$C$4:$C$123,$C180,'B4-1销售回款【输入】'!$D$4:$D$123,$D180,'B4-1销售回款【输入】'!$E$4:$E$123,$E180,'B4-1销售回款【输入】'!$J$4:$J$123,$F180)</f>
        <v>0</v>
      </c>
      <c r="AF180" s="282">
        <f>SUMIFS('B4-1销售回款【输入】'!AI$4:AI$123,'B4-1销售回款【输入】'!$C$4:$C$123,$C180,'B4-1销售回款【输入】'!$D$4:$D$123,$D180,'B4-1销售回款【输入】'!$E$4:$E$123,$E180,'B4-1销售回款【输入】'!$J$4:$J$123,$F180)</f>
        <v>0</v>
      </c>
      <c r="AG180" s="282">
        <f>SUMIFS('B4-1销售回款【输入】'!AJ$4:AJ$123,'B4-1销售回款【输入】'!$C$4:$C$123,$C180,'B4-1销售回款【输入】'!$D$4:$D$123,$D180,'B4-1销售回款【输入】'!$E$4:$E$123,$E180,'B4-1销售回款【输入】'!$J$4:$J$123,$F180)</f>
        <v>0</v>
      </c>
      <c r="AH180" s="282">
        <f>SUMIFS('B4-1销售回款【输入】'!AK$4:AK$123,'B4-1销售回款【输入】'!$C$4:$C$123,$C180,'B4-1销售回款【输入】'!$D$4:$D$123,$D180,'B4-1销售回款【输入】'!$E$4:$E$123,$E180,'B4-1销售回款【输入】'!$J$4:$J$123,$F180)</f>
        <v>0</v>
      </c>
      <c r="AI180" s="282">
        <f>SUMIFS('B4-1销售回款【输入】'!AL$4:AL$123,'B4-1销售回款【输入】'!$C$4:$C$123,$C180,'B4-1销售回款【输入】'!$D$4:$D$123,$D180,'B4-1销售回款【输入】'!$E$4:$E$123,$E180,'B4-1销售回款【输入】'!$J$4:$J$123,$F180)</f>
        <v>0</v>
      </c>
      <c r="AJ180" s="282">
        <f>SUMIFS('B4-1销售回款【输入】'!AM$4:AM$123,'B4-1销售回款【输入】'!$C$4:$C$123,$C180,'B4-1销售回款【输入】'!$D$4:$D$123,$D180,'B4-1销售回款【输入】'!$E$4:$E$123,$E180,'B4-1销售回款【输入】'!$J$4:$J$123,$F180)</f>
        <v>0</v>
      </c>
      <c r="AK180" s="282">
        <f>SUMIFS('B4-1销售回款【输入】'!AN$4:AN$123,'B4-1销售回款【输入】'!$C$4:$C$123,$C180,'B4-1销售回款【输入】'!$D$4:$D$123,$D180,'B4-1销售回款【输入】'!$E$4:$E$123,$E180,'B4-1销售回款【输入】'!$J$4:$J$123,$F180)</f>
        <v>0</v>
      </c>
      <c r="AL180" s="282">
        <f>SUMIFS('B4-1销售回款【输入】'!AO$4:AO$123,'B4-1销售回款【输入】'!$C$4:$C$123,$C180,'B4-1销售回款【输入】'!$D$4:$D$123,$D180,'B4-1销售回款【输入】'!$E$4:$E$123,$E180,'B4-1销售回款【输入】'!$J$4:$J$123,$F180)</f>
        <v>0</v>
      </c>
      <c r="AM180" s="282">
        <f>SUMIFS('B4-1销售回款【输入】'!AP$4:AP$123,'B4-1销售回款【输入】'!$C$4:$C$123,$C180,'B4-1销售回款【输入】'!$D$4:$D$123,$D180,'B4-1销售回款【输入】'!$E$4:$E$123,$E180,'B4-1销售回款【输入】'!$J$4:$J$123,$F180)</f>
        <v>0</v>
      </c>
      <c r="AN180" s="282">
        <f>SUMIFS('B4-1销售回款【输入】'!AQ$4:AQ$123,'B4-1销售回款【输入】'!$C$4:$C$123,$C180,'B4-1销售回款【输入】'!$D$4:$D$123,$D180,'B4-1销售回款【输入】'!$E$4:$E$123,$E180,'B4-1销售回款【输入】'!$J$4:$J$123,$F180)</f>
        <v>0</v>
      </c>
      <c r="AO180" s="282">
        <f>SUMIFS('B4-1销售回款【输入】'!AR$4:AR$123,'B4-1销售回款【输入】'!$C$4:$C$123,$C180,'B4-1销售回款【输入】'!$D$4:$D$123,$D180,'B4-1销售回款【输入】'!$E$4:$E$123,$E180,'B4-1销售回款【输入】'!$J$4:$J$123,$F180)</f>
        <v>0</v>
      </c>
      <c r="AP180" s="282">
        <f>SUMIFS('B4-1销售回款【输入】'!AS$4:AS$123,'B4-1销售回款【输入】'!$C$4:$C$123,$C180,'B4-1销售回款【输入】'!$D$4:$D$123,$D180,'B4-1销售回款【输入】'!$E$4:$E$123,$E180,'B4-1销售回款【输入】'!$J$4:$J$123,$F180)</f>
        <v>0</v>
      </c>
      <c r="AQ180" s="282">
        <f>SUMIFS('B4-1销售回款【输入】'!AT$4:AT$123,'B4-1销售回款【输入】'!$C$4:$C$123,$C180,'B4-1销售回款【输入】'!$D$4:$D$123,$D180,'B4-1销售回款【输入】'!$E$4:$E$123,$E180,'B4-1销售回款【输入】'!$J$4:$J$123,$F180)</f>
        <v>0</v>
      </c>
      <c r="AR180" s="282">
        <f>SUMIFS('B4-1销售回款【输入】'!AU$4:AU$123,'B4-1销售回款【输入】'!$C$4:$C$123,$C180,'B4-1销售回款【输入】'!$D$4:$D$123,$D180,'B4-1销售回款【输入】'!$E$4:$E$123,$E180,'B4-1销售回款【输入】'!$J$4:$J$123,$F180)</f>
        <v>0</v>
      </c>
      <c r="AS180" s="282">
        <f>SUMIFS('B4-1销售回款【输入】'!AV$4:AV$123,'B4-1销售回款【输入】'!$C$4:$C$123,$C180,'B4-1销售回款【输入】'!$D$4:$D$123,$D180,'B4-1销售回款【输入】'!$E$4:$E$123,$E180,'B4-1销售回款【输入】'!$J$4:$J$123,$F180)</f>
        <v>0</v>
      </c>
      <c r="AT180" s="282">
        <f>SUMIFS('B4-1销售回款【输入】'!AW$4:AW$123,'B4-1销售回款【输入】'!$C$4:$C$123,$C180,'B4-1销售回款【输入】'!$D$4:$D$123,$D180,'B4-1销售回款【输入】'!$E$4:$E$123,$E180,'B4-1销售回款【输入】'!$J$4:$J$123,$F180)</f>
        <v>0</v>
      </c>
      <c r="AU180" s="282">
        <f>SUMIFS('B4-1销售回款【输入】'!AX$4:AX$123,'B4-1销售回款【输入】'!$C$4:$C$123,$C180,'B4-1销售回款【输入】'!$D$4:$D$123,$D180,'B4-1销售回款【输入】'!$E$4:$E$123,$E180,'B4-1销售回款【输入】'!$J$4:$J$123,$F180)</f>
        <v>0</v>
      </c>
      <c r="AV180" s="282">
        <f>SUMIFS('B4-1销售回款【输入】'!AY$4:AY$123,'B4-1销售回款【输入】'!$C$4:$C$123,$C180,'B4-1销售回款【输入】'!$D$4:$D$123,$D180,'B4-1销售回款【输入】'!$E$4:$E$123,$E180,'B4-1销售回款【输入】'!$J$4:$J$123,$F180)</f>
        <v>0</v>
      </c>
      <c r="AW180" s="282">
        <f>SUMIFS('B4-1销售回款【输入】'!AZ$4:AZ$123,'B4-1销售回款【输入】'!$C$4:$C$123,$C180,'B4-1销售回款【输入】'!$D$4:$D$123,$D180,'B4-1销售回款【输入】'!$E$4:$E$123,$E180,'B4-1销售回款【输入】'!$J$4:$J$123,$F180)</f>
        <v>0</v>
      </c>
      <c r="AX180" s="282">
        <f>SUMIFS('B4-1销售回款【输入】'!BA$4:BA$123,'B4-1销售回款【输入】'!$C$4:$C$123,$C180,'B4-1销售回款【输入】'!$D$4:$D$123,$D180,'B4-1销售回款【输入】'!$E$4:$E$123,$E180,'B4-1销售回款【输入】'!$J$4:$J$123,$F180)</f>
        <v>0</v>
      </c>
      <c r="AY180" s="282">
        <f>SUMIFS('B4-1销售回款【输入】'!BB$4:BB$123,'B4-1销售回款【输入】'!$C$4:$C$123,$C180,'B4-1销售回款【输入】'!$D$4:$D$123,$D180,'B4-1销售回款【输入】'!$E$4:$E$123,$E180,'B4-1销售回款【输入】'!$J$4:$J$123,$F180)</f>
        <v>0</v>
      </c>
      <c r="AZ180" s="282">
        <f>SUMIFS('B4-1销售回款【输入】'!BC$4:BC$123,'B4-1销售回款【输入】'!$C$4:$C$123,$C180,'B4-1销售回款【输入】'!$D$4:$D$123,$D180,'B4-1销售回款【输入】'!$E$4:$E$123,$E180,'B4-1销售回款【输入】'!$J$4:$J$123,$F180)</f>
        <v>0</v>
      </c>
      <c r="BA180" s="282">
        <f>SUMIFS('B4-1销售回款【输入】'!BD$4:BD$123,'B4-1销售回款【输入】'!$C$4:$C$123,$C180,'B4-1销售回款【输入】'!$D$4:$D$123,$D180,'B4-1销售回款【输入】'!$E$4:$E$123,$E180,'B4-1销售回款【输入】'!$J$4:$J$123,$F180)</f>
        <v>0</v>
      </c>
      <c r="BB180" s="282">
        <f>SUMIFS('B4-1销售回款【输入】'!BE$4:BE$123,'B4-1销售回款【输入】'!$C$4:$C$123,$C180,'B4-1销售回款【输入】'!$D$4:$D$123,$D180,'B4-1销售回款【输入】'!$E$4:$E$123,$E180,'B4-1销售回款【输入】'!$J$4:$J$123,$F180)</f>
        <v>0</v>
      </c>
      <c r="BC180" s="282">
        <f>SUMIFS('B4-1销售回款【输入】'!BF$4:BF$123,'B4-1销售回款【输入】'!$C$4:$C$123,$C180,'B4-1销售回款【输入】'!$D$4:$D$123,$D180,'B4-1销售回款【输入】'!$E$4:$E$123,$E180,'B4-1销售回款【输入】'!$J$4:$J$123,$F180)</f>
        <v>0</v>
      </c>
      <c r="BD180" s="282">
        <f>SUMIFS('B4-1销售回款【输入】'!BG$4:BG$123,'B4-1销售回款【输入】'!$C$4:$C$123,$C180,'B4-1销售回款【输入】'!$D$4:$D$123,$D180,'B4-1销售回款【输入】'!$E$4:$E$123,$E180,'B4-1销售回款【输入】'!$J$4:$J$123,$F180)</f>
        <v>0</v>
      </c>
      <c r="BE180" s="282">
        <f>SUMIFS('B4-1销售回款【输入】'!BH$4:BH$123,'B4-1销售回款【输入】'!$C$4:$C$123,$C180,'B4-1销售回款【输入】'!$D$4:$D$123,$D180,'B4-1销售回款【输入】'!$E$4:$E$123,$E180,'B4-1销售回款【输入】'!$J$4:$J$123,$F180)</f>
        <v>0</v>
      </c>
      <c r="BF180" s="282">
        <f>SUMIFS('B4-1销售回款【输入】'!BI$4:BI$123,'B4-1销售回款【输入】'!$C$4:$C$123,$C180,'B4-1销售回款【输入】'!$D$4:$D$123,$D180,'B4-1销售回款【输入】'!$E$4:$E$123,$E180,'B4-1销售回款【输入】'!$J$4:$J$123,$F180)</f>
        <v>0</v>
      </c>
      <c r="BG180" s="282">
        <f>SUMIFS('B4-1销售回款【输入】'!BJ$4:BJ$123,'B4-1销售回款【输入】'!$C$4:$C$123,$C180,'B4-1销售回款【输入】'!$D$4:$D$123,$D180,'B4-1销售回款【输入】'!$E$4:$E$123,$E180,'B4-1销售回款【输入】'!$J$4:$J$123,$F180)</f>
        <v>0</v>
      </c>
      <c r="BH180" s="282">
        <f>SUMIFS('B4-1销售回款【输入】'!BK$4:BK$123,'B4-1销售回款【输入】'!$C$4:$C$123,$C180,'B4-1销售回款【输入】'!$D$4:$D$123,$D180,'B4-1销售回款【输入】'!$E$4:$E$123,$E180,'B4-1销售回款【输入】'!$J$4:$J$123,$F180)</f>
        <v>0</v>
      </c>
      <c r="BI180" s="282">
        <f>SUMIFS('B4-1销售回款【输入】'!BL$4:BL$123,'B4-1销售回款【输入】'!$C$4:$C$123,$C180,'B4-1销售回款【输入】'!$D$4:$D$123,$D180,'B4-1销售回款【输入】'!$E$4:$E$123,$E180,'B4-1销售回款【输入】'!$J$4:$J$123,$F180)</f>
        <v>0</v>
      </c>
      <c r="BJ180" s="282">
        <f>SUMIFS('B4-1销售回款【输入】'!BM$4:BM$123,'B4-1销售回款【输入】'!$C$4:$C$123,$C180,'B4-1销售回款【输入】'!$D$4:$D$123,$D180,'B4-1销售回款【输入】'!$E$4:$E$123,$E180,'B4-1销售回款【输入】'!$J$4:$J$123,$F180)</f>
        <v>0</v>
      </c>
      <c r="BK180" s="282">
        <f>SUMIFS('B4-1销售回款【输入】'!BN$4:BN$123,'B4-1销售回款【输入】'!$C$4:$C$123,$C180,'B4-1销售回款【输入】'!$D$4:$D$123,$D180,'B4-1销售回款【输入】'!$E$4:$E$123,$E180,'B4-1销售回款【输入】'!$J$4:$J$123,$F180)</f>
        <v>0</v>
      </c>
      <c r="BL180" s="282">
        <f>SUMIFS('B4-1销售回款【输入】'!BO$4:BO$123,'B4-1销售回款【输入】'!$C$4:$C$123,$C180,'B4-1销售回款【输入】'!$D$4:$D$123,$D180,'B4-1销售回款【输入】'!$E$4:$E$123,$E180,'B4-1销售回款【输入】'!$J$4:$J$123,$F180)</f>
        <v>0</v>
      </c>
      <c r="BM180" s="282">
        <f>SUMIFS('B4-1销售回款【输入】'!BP$4:BP$123,'B4-1销售回款【输入】'!$C$4:$C$123,$C180,'B4-1销售回款【输入】'!$D$4:$D$123,$D180,'B4-1销售回款【输入】'!$E$4:$E$123,$E180,'B4-1销售回款【输入】'!$J$4:$J$123,$F180)</f>
        <v>0</v>
      </c>
      <c r="BN180" s="282">
        <f>SUMIFS('B4-1销售回款【输入】'!BQ$4:BQ$123,'B4-1销售回款【输入】'!$C$4:$C$123,$C180,'B4-1销售回款【输入】'!$D$4:$D$123,$D180,'B4-1销售回款【输入】'!$E$4:$E$123,$E180,'B4-1销售回款【输入】'!$J$4:$J$123,$F180)</f>
        <v>0</v>
      </c>
      <c r="BO180" s="282">
        <f>SUMIFS('B4-1销售回款【输入】'!BR$4:BR$123,'B4-1销售回款【输入】'!$C$4:$C$123,$C180,'B4-1销售回款【输入】'!$D$4:$D$123,$D180,'B4-1销售回款【输入】'!$E$4:$E$123,$E180,'B4-1销售回款【输入】'!$J$4:$J$123,$F180)</f>
        <v>0</v>
      </c>
      <c r="BP180" s="282">
        <f>SUMIFS('B4-1销售回款【输入】'!BS$4:BS$123,'B4-1销售回款【输入】'!$C$4:$C$123,$C180,'B4-1销售回款【输入】'!$D$4:$D$123,$D180,'B4-1销售回款【输入】'!$E$4:$E$123,$E180,'B4-1销售回款【输入】'!$J$4:$J$123,$F180)</f>
        <v>0</v>
      </c>
      <c r="BQ180" s="282">
        <f>SUMIFS('B4-1销售回款【输入】'!BT$4:BT$123,'B4-1销售回款【输入】'!$C$4:$C$123,$C180,'B4-1销售回款【输入】'!$D$4:$D$123,$D180,'B4-1销售回款【输入】'!$E$4:$E$123,$E180,'B4-1销售回款【输入】'!$J$4:$J$123,$F180)</f>
        <v>0</v>
      </c>
      <c r="BR180" s="282">
        <f>SUMIFS('B4-1销售回款【输入】'!BU$4:BU$123,'B4-1销售回款【输入】'!$C$4:$C$123,$C180,'B4-1销售回款【输入】'!$D$4:$D$123,$D180,'B4-1销售回款【输入】'!$E$4:$E$123,$E180,'B4-1销售回款【输入】'!$J$4:$J$123,$F180)</f>
        <v>0</v>
      </c>
      <c r="BS180" s="282">
        <f>SUMIFS('B4-1销售回款【输入】'!BV$4:BV$123,'B4-1销售回款【输入】'!$C$4:$C$123,$C180,'B4-1销售回款【输入】'!$D$4:$D$123,$D180,'B4-1销售回款【输入】'!$E$4:$E$123,$E180,'B4-1销售回款【输入】'!$J$4:$J$123,$F180)</f>
        <v>0</v>
      </c>
      <c r="BT180" s="282">
        <f>SUMIFS('B4-1销售回款【输入】'!BW$4:BW$123,'B4-1销售回款【输入】'!$C$4:$C$123,$C180,'B4-1销售回款【输入】'!$D$4:$D$123,$D180,'B4-1销售回款【输入】'!$E$4:$E$123,$E180,'B4-1销售回款【输入】'!$J$4:$J$123,$F180)</f>
        <v>0</v>
      </c>
      <c r="BU180" s="282">
        <f>SUMIFS('B4-1销售回款【输入】'!BX$4:BX$123,'B4-1销售回款【输入】'!$C$4:$C$123,$C180,'B4-1销售回款【输入】'!$D$4:$D$123,$D180,'B4-1销售回款【输入】'!$E$4:$E$123,$E180,'B4-1销售回款【输入】'!$J$4:$J$123,$F180)</f>
        <v>0</v>
      </c>
      <c r="BV180" s="282">
        <f>SUMIFS('B4-1销售回款【输入】'!BY$4:BY$123,'B4-1销售回款【输入】'!$C$4:$C$123,$C180,'B4-1销售回款【输入】'!$D$4:$D$123,$D180,'B4-1销售回款【输入】'!$E$4:$E$123,$E180,'B4-1销售回款【输入】'!$J$4:$J$123,$F180)</f>
        <v>0</v>
      </c>
      <c r="BW180" s="282">
        <f>SUMIFS('B4-1销售回款【输入】'!BZ$4:BZ$123,'B4-1销售回款【输入】'!$C$4:$C$123,$C180,'B4-1销售回款【输入】'!$D$4:$D$123,$D180,'B4-1销售回款【输入】'!$E$4:$E$123,$E180,'B4-1销售回款【输入】'!$J$4:$J$123,$F180)</f>
        <v>0</v>
      </c>
      <c r="BX180" s="282">
        <f>SUMIFS('B4-1销售回款【输入】'!CA$4:CA$123,'B4-1销售回款【输入】'!$C$4:$C$123,$C180,'B4-1销售回款【输入】'!$D$4:$D$123,$D180,'B4-1销售回款【输入】'!$E$4:$E$123,$E180,'B4-1销售回款【输入】'!$J$4:$J$123,$F180)</f>
        <v>0</v>
      </c>
      <c r="BY180" s="282">
        <f>SUMIFS('B4-1销售回款【输入】'!CB$4:CB$123,'B4-1销售回款【输入】'!$C$4:$C$123,$C180,'B4-1销售回款【输入】'!$D$4:$D$123,$D180,'B4-1销售回款【输入】'!$E$4:$E$123,$E180,'B4-1销售回款【输入】'!$J$4:$J$123,$F180)</f>
        <v>0</v>
      </c>
      <c r="BZ180" s="282">
        <f>SUMIFS('B4-1销售回款【输入】'!CC$4:CC$123,'B4-1销售回款【输入】'!$C$4:$C$123,$C180,'B4-1销售回款【输入】'!$D$4:$D$123,$D180,'B4-1销售回款【输入】'!$E$4:$E$123,$E180,'B4-1销售回款【输入】'!$J$4:$J$123,$F180)</f>
        <v>0</v>
      </c>
      <c r="CA180" s="282">
        <f>SUMIFS('B4-1销售回款【输入】'!CD$4:CD$123,'B4-1销售回款【输入】'!$C$4:$C$123,$C180,'B4-1销售回款【输入】'!$D$4:$D$123,$D180,'B4-1销售回款【输入】'!$E$4:$E$123,$E180,'B4-1销售回款【输入】'!$J$4:$J$123,$F180)</f>
        <v>0</v>
      </c>
      <c r="CB180" s="282">
        <f>SUMIFS('B4-1销售回款【输入】'!CE$4:CE$123,'B4-1销售回款【输入】'!$C$4:$C$123,$C180,'B4-1销售回款【输入】'!$D$4:$D$123,$D180,'B4-1销售回款【输入】'!$E$4:$E$123,$E180,'B4-1销售回款【输入】'!$J$4:$J$123,$F180)</f>
        <v>0</v>
      </c>
      <c r="CC180" s="282">
        <f>SUMIFS('B4-1销售回款【输入】'!CF$4:CF$123,'B4-1销售回款【输入】'!$C$4:$C$123,$C180,'B4-1销售回款【输入】'!$D$4:$D$123,$D180,'B4-1销售回款【输入】'!$E$4:$E$123,$E180,'B4-1销售回款【输入】'!$J$4:$J$123,$F180)</f>
        <v>0</v>
      </c>
      <c r="CD180" s="282">
        <f>SUMIFS('B4-1销售回款【输入】'!CG$4:CG$123,'B4-1销售回款【输入】'!$C$4:$C$123,$C180,'B4-1销售回款【输入】'!$D$4:$D$123,$D180,'B4-1销售回款【输入】'!$E$4:$E$123,$E180,'B4-1销售回款【输入】'!$J$4:$J$123,$F180)</f>
        <v>0</v>
      </c>
      <c r="CE180" s="282">
        <f>SUMIFS('B4-1销售回款【输入】'!CH$4:CH$123,'B4-1销售回款【输入】'!$C$4:$C$123,$C180,'B4-1销售回款【输入】'!$D$4:$D$123,$D180,'B4-1销售回款【输入】'!$E$4:$E$123,$E180,'B4-1销售回款【输入】'!$J$4:$J$123,$F180)</f>
        <v>0</v>
      </c>
      <c r="CF180" s="282">
        <f>SUMIFS('B4-1销售回款【输入】'!CI$4:CI$123,'B4-1销售回款【输入】'!$C$4:$C$123,$C180,'B4-1销售回款【输入】'!$D$4:$D$123,$D180,'B4-1销售回款【输入】'!$E$4:$E$123,$E180,'B4-1销售回款【输入】'!$J$4:$J$123,$F180)</f>
        <v>0</v>
      </c>
      <c r="CG180" s="282">
        <f>SUMIFS('B4-1销售回款【输入】'!CJ$4:CJ$123,'B4-1销售回款【输入】'!$C$4:$C$123,$C180,'B4-1销售回款【输入】'!$D$4:$D$123,$D180,'B4-1销售回款【输入】'!$E$4:$E$123,$E180,'B4-1销售回款【输入】'!$J$4:$J$123,$F180)</f>
        <v>0</v>
      </c>
      <c r="CH180" s="282">
        <f>SUMIFS('B4-1销售回款【输入】'!CK$4:CK$123,'B4-1销售回款【输入】'!$C$4:$C$123,$C180,'B4-1销售回款【输入】'!$D$4:$D$123,$D180,'B4-1销售回款【输入】'!$E$4:$E$123,$E180,'B4-1销售回款【输入】'!$J$4:$J$123,$F180)</f>
        <v>0</v>
      </c>
      <c r="CI180" s="282">
        <f>SUMIFS('B4-1销售回款【输入】'!CL$4:CL$123,'B4-1销售回款【输入】'!$C$4:$C$123,$C180,'B4-1销售回款【输入】'!$D$4:$D$123,$D180,'B4-1销售回款【输入】'!$E$4:$E$123,$E180,'B4-1销售回款【输入】'!$J$4:$J$123,$F180)</f>
        <v>0</v>
      </c>
      <c r="CJ180" s="282">
        <f>SUMIFS('B4-1销售回款【输入】'!CM$4:CM$123,'B4-1销售回款【输入】'!$C$4:$C$123,$C180,'B4-1销售回款【输入】'!$D$4:$D$123,$D180,'B4-1销售回款【输入】'!$E$4:$E$123,$E180,'B4-1销售回款【输入】'!$J$4:$J$123,$F180)</f>
        <v>0</v>
      </c>
      <c r="CK180" s="282">
        <f>SUMIFS('B4-1销售回款【输入】'!CN$4:CN$123,'B4-1销售回款【输入】'!$C$4:$C$123,$C180,'B4-1销售回款【输入】'!$D$4:$D$123,$D180,'B4-1销售回款【输入】'!$E$4:$E$123,$E180,'B4-1销售回款【输入】'!$J$4:$J$123,$F180)</f>
        <v>0</v>
      </c>
      <c r="CL180" s="282">
        <f>SUMIFS('B4-1销售回款【输入】'!CO$4:CO$123,'B4-1销售回款【输入】'!$C$4:$C$123,$C180,'B4-1销售回款【输入】'!$D$4:$D$123,$D180,'B4-1销售回款【输入】'!$E$4:$E$123,$E180,'B4-1销售回款【输入】'!$J$4:$J$123,$F180)</f>
        <v>0</v>
      </c>
      <c r="CM180" s="282">
        <f>SUMIFS('B4-1销售回款【输入】'!CP$4:CP$123,'B4-1销售回款【输入】'!$C$4:$C$123,$C180,'B4-1销售回款【输入】'!$D$4:$D$123,$D180,'B4-1销售回款【输入】'!$E$4:$E$123,$E180,'B4-1销售回款【输入】'!$J$4:$J$123,$F180)</f>
        <v>0</v>
      </c>
      <c r="CN180" s="282">
        <f>SUMIFS('B4-1销售回款【输入】'!CQ$4:CQ$123,'B4-1销售回款【输入】'!$C$4:$C$123,$C180,'B4-1销售回款【输入】'!$D$4:$D$123,$D180,'B4-1销售回款【输入】'!$E$4:$E$123,$E180,'B4-1销售回款【输入】'!$J$4:$J$123,$F180)</f>
        <v>0</v>
      </c>
      <c r="CO180" s="282">
        <f>SUMIFS('B4-1销售回款【输入】'!CR$4:CR$123,'B4-1销售回款【输入】'!$C$4:$C$123,$C180,'B4-1销售回款【输入】'!$D$4:$D$123,$D180,'B4-1销售回款【输入】'!$E$4:$E$123,$E180,'B4-1销售回款【输入】'!$J$4:$J$123,$F180)</f>
        <v>0</v>
      </c>
      <c r="CP180" s="282">
        <f>SUMIFS('B4-1销售回款【输入】'!CS$4:CS$123,'B4-1销售回款【输入】'!$C$4:$C$123,$C180,'B4-1销售回款【输入】'!$D$4:$D$123,$D180,'B4-1销售回款【输入】'!$E$4:$E$123,$E180,'B4-1销售回款【输入】'!$J$4:$J$123,$F180)</f>
        <v>0</v>
      </c>
      <c r="CQ180" s="282">
        <f>SUMIFS('B4-1销售回款【输入】'!CT$4:CT$123,'B4-1销售回款【输入】'!$C$4:$C$123,$C180,'B4-1销售回款【输入】'!$D$4:$D$123,$D180,'B4-1销售回款【输入】'!$E$4:$E$123,$E180,'B4-1销售回款【输入】'!$J$4:$J$123,$F180)</f>
        <v>0</v>
      </c>
      <c r="CR180" s="282">
        <f>SUMIFS('B4-1销售回款【输入】'!CU$4:CU$123,'B4-1销售回款【输入】'!$C$4:$C$123,$C180,'B4-1销售回款【输入】'!$D$4:$D$123,$D180,'B4-1销售回款【输入】'!$E$4:$E$123,$E180,'B4-1销售回款【输入】'!$J$4:$J$123,$F180)</f>
        <v>0</v>
      </c>
      <c r="CS180" s="282">
        <f>SUMIFS('B4-1销售回款【输入】'!CV$4:CV$123,'B4-1销售回款【输入】'!$C$4:$C$123,$C180,'B4-1销售回款【输入】'!$D$4:$D$123,$D180,'B4-1销售回款【输入】'!$E$4:$E$123,$E180,'B4-1销售回款【输入】'!$J$4:$J$123,$F180)</f>
        <v>0</v>
      </c>
      <c r="CT180" s="282">
        <f>SUMIFS('B4-1销售回款【输入】'!CW$4:CW$123,'B4-1销售回款【输入】'!$C$4:$C$123,$C180,'B4-1销售回款【输入】'!$D$4:$D$123,$D180,'B4-1销售回款【输入】'!$E$4:$E$123,$E180,'B4-1销售回款【输入】'!$J$4:$J$123,$F180)</f>
        <v>0</v>
      </c>
      <c r="CU180" s="282">
        <f>SUMIFS('B4-1销售回款【输入】'!CX$4:CX$123,'B4-1销售回款【输入】'!$C$4:$C$123,$C180,'B4-1销售回款【输入】'!$D$4:$D$123,$D180,'B4-1销售回款【输入】'!$E$4:$E$123,$E180,'B4-1销售回款【输入】'!$J$4:$J$123,$F180)</f>
        <v>0</v>
      </c>
      <c r="CV180" s="282">
        <f>SUMIFS('B4-1销售回款【输入】'!CY$4:CY$123,'B4-1销售回款【输入】'!$C$4:$C$123,$C180,'B4-1销售回款【输入】'!$D$4:$D$123,$D180,'B4-1销售回款【输入】'!$E$4:$E$123,$E180,'B4-1销售回款【输入】'!$J$4:$J$123,$F180)</f>
        <v>0</v>
      </c>
      <c r="CW180" s="282">
        <f>SUMIFS('B4-1销售回款【输入】'!CZ$4:CZ$123,'B4-1销售回款【输入】'!$C$4:$C$123,$C180,'B4-1销售回款【输入】'!$D$4:$D$123,$D180,'B4-1销售回款【输入】'!$E$4:$E$123,$E180,'B4-1销售回款【输入】'!$J$4:$J$123,$F180)</f>
        <v>0</v>
      </c>
      <c r="CX180" s="282">
        <f>SUMIFS('B4-1销售回款【输入】'!DA$4:DA$123,'B4-1销售回款【输入】'!$C$4:$C$123,$C180,'B4-1销售回款【输入】'!$D$4:$D$123,$D180,'B4-1销售回款【输入】'!$E$4:$E$123,$E180,'B4-1销售回款【输入】'!$J$4:$J$123,$F180)</f>
        <v>0</v>
      </c>
      <c r="CY180" s="282">
        <f>SUMIFS('B4-1销售回款【输入】'!DB$4:DB$123,'B4-1销售回款【输入】'!$C$4:$C$123,$C180,'B4-1销售回款【输入】'!$D$4:$D$123,$D180,'B4-1销售回款【输入】'!$E$4:$E$123,$E180,'B4-1销售回款【输入】'!$J$4:$J$123,$F180)</f>
        <v>0</v>
      </c>
      <c r="CZ180" s="282">
        <f>SUMIFS('B4-1销售回款【输入】'!DC$4:DC$123,'B4-1销售回款【输入】'!$C$4:$C$123,$C180,'B4-1销售回款【输入】'!$D$4:$D$123,$D180,'B4-1销售回款【输入】'!$E$4:$E$123,$E180,'B4-1销售回款【输入】'!$J$4:$J$123,$F180)</f>
        <v>0</v>
      </c>
      <c r="DA180" s="282">
        <f>SUMIFS('B4-1销售回款【输入】'!DD$4:DD$123,'B4-1销售回款【输入】'!$C$4:$C$123,$C180,'B4-1销售回款【输入】'!$D$4:$D$123,$D180,'B4-1销售回款【输入】'!$E$4:$E$123,$E180,'B4-1销售回款【输入】'!$J$4:$J$123,$F180)</f>
        <v>0</v>
      </c>
      <c r="DB180" s="282">
        <f>SUMIFS('B4-1销售回款【输入】'!DE$4:DE$123,'B4-1销售回款【输入】'!$C$4:$C$123,$C180,'B4-1销售回款【输入】'!$D$4:$D$123,$D180,'B4-1销售回款【输入】'!$E$4:$E$123,$E180,'B4-1销售回款【输入】'!$J$4:$J$123,$F180)</f>
        <v>0</v>
      </c>
      <c r="DC180" s="282">
        <f>SUMIFS('B4-1销售回款【输入】'!DF$4:DF$123,'B4-1销售回款【输入】'!$C$4:$C$123,$C180,'B4-1销售回款【输入】'!$D$4:$D$123,$D180,'B4-1销售回款【输入】'!$E$4:$E$123,$E180,'B4-1销售回款【输入】'!$J$4:$J$123,$F180)</f>
        <v>0</v>
      </c>
      <c r="DD180" s="282">
        <f>SUMIFS('B4-1销售回款【输入】'!DG$4:DG$123,'B4-1销售回款【输入】'!$C$4:$C$123,$C180,'B4-1销售回款【输入】'!$D$4:$D$123,$D180,'B4-1销售回款【输入】'!$E$4:$E$123,$E180,'B4-1销售回款【输入】'!$J$4:$J$123,$F180)</f>
        <v>0</v>
      </c>
      <c r="DE180" s="282">
        <f>SUMIFS('B4-1销售回款【输入】'!DH$4:DH$123,'B4-1销售回款【输入】'!$C$4:$C$123,$C180,'B4-1销售回款【输入】'!$D$4:$D$123,$D180,'B4-1销售回款【输入】'!$E$4:$E$123,$E180,'B4-1销售回款【输入】'!$J$4:$J$123,$F180)</f>
        <v>0</v>
      </c>
      <c r="DF180" s="282">
        <f>SUMIFS('B4-1销售回款【输入】'!DI$4:DI$123,'B4-1销售回款【输入】'!$C$4:$C$123,$C180,'B4-1销售回款【输入】'!$D$4:$D$123,$D180,'B4-1销售回款【输入】'!$E$4:$E$123,$E180,'B4-1销售回款【输入】'!$J$4:$J$123,$F180)</f>
        <v>0</v>
      </c>
      <c r="DG180" s="282">
        <f>SUMIFS('B4-1销售回款【输入】'!DJ$4:DJ$123,'B4-1销售回款【输入】'!$C$4:$C$123,$C180,'B4-1销售回款【输入】'!$D$4:$D$123,$D180,'B4-1销售回款【输入】'!$E$4:$E$123,$E180,'B4-1销售回款【输入】'!$J$4:$J$123,$F180)</f>
        <v>0</v>
      </c>
      <c r="DH180" s="282">
        <f>SUMIFS('B4-1销售回款【输入】'!DK$4:DK$123,'B4-1销售回款【输入】'!$C$4:$C$123,$C180,'B4-1销售回款【输入】'!$D$4:$D$123,$D180,'B4-1销售回款【输入】'!$E$4:$E$123,$E180,'B4-1销售回款【输入】'!$J$4:$J$123,$F180)</f>
        <v>0</v>
      </c>
      <c r="DI180" s="282">
        <f>SUMIFS('B4-1销售回款【输入】'!DL$4:DL$123,'B4-1销售回款【输入】'!$C$4:$C$123,$C180,'B4-1销售回款【输入】'!$D$4:$D$123,$D180,'B4-1销售回款【输入】'!$E$4:$E$123,$E180,'B4-1销售回款【输入】'!$J$4:$J$123,$F180)</f>
        <v>0</v>
      </c>
      <c r="DJ180" s="282">
        <f>SUMIFS('B4-1销售回款【输入】'!DM$4:DM$123,'B4-1销售回款【输入】'!$C$4:$C$123,$C180,'B4-1销售回款【输入】'!$D$4:$D$123,$D180,'B4-1销售回款【输入】'!$E$4:$E$123,$E180,'B4-1销售回款【输入】'!$J$4:$J$123,$F180)</f>
        <v>0</v>
      </c>
      <c r="DK180" s="282">
        <f>SUMIFS('B4-1销售回款【输入】'!DN$4:DN$123,'B4-1销售回款【输入】'!$C$4:$C$123,$C180,'B4-1销售回款【输入】'!$D$4:$D$123,$D180,'B4-1销售回款【输入】'!$E$4:$E$123,$E180,'B4-1销售回款【输入】'!$J$4:$J$123,$F180)</f>
        <v>0</v>
      </c>
      <c r="DL180" s="282">
        <f>SUMIFS('B4-1销售回款【输入】'!DO$4:DO$123,'B4-1销售回款【输入】'!$C$4:$C$123,$C180,'B4-1销售回款【输入】'!$D$4:$D$123,$D180,'B4-1销售回款【输入】'!$E$4:$E$123,$E180,'B4-1销售回款【输入】'!$J$4:$J$123,$F180)</f>
        <v>0</v>
      </c>
      <c r="DM180" s="282">
        <f>SUMIFS('B4-1销售回款【输入】'!DP$4:DP$123,'B4-1销售回款【输入】'!$C$4:$C$123,$C180,'B4-1销售回款【输入】'!$D$4:$D$123,$D180,'B4-1销售回款【输入】'!$E$4:$E$123,$E180,'B4-1销售回款【输入】'!$J$4:$J$123,$F180)</f>
        <v>0</v>
      </c>
      <c r="DN180" s="282">
        <f>SUMIFS('B4-1销售回款【输入】'!DQ$4:DQ$123,'B4-1销售回款【输入】'!$C$4:$C$123,$C180,'B4-1销售回款【输入】'!$D$4:$D$123,$D180,'B4-1销售回款【输入】'!$E$4:$E$123,$E180,'B4-1销售回款【输入】'!$J$4:$J$123,$F180)</f>
        <v>0</v>
      </c>
      <c r="DO180" s="282">
        <f>SUMIFS('B4-1销售回款【输入】'!DR$4:DR$123,'B4-1销售回款【输入】'!$C$4:$C$123,$C180,'B4-1销售回款【输入】'!$D$4:$D$123,$D180,'B4-1销售回款【输入】'!$E$4:$E$123,$E180,'B4-1销售回款【输入】'!$J$4:$J$123,$F180)</f>
        <v>0</v>
      </c>
      <c r="DP180" s="282">
        <f>SUMIFS('B4-1销售回款【输入】'!DS$4:DS$123,'B4-1销售回款【输入】'!$C$4:$C$123,$C180,'B4-1销售回款【输入】'!$D$4:$D$123,$D180,'B4-1销售回款【输入】'!$E$4:$E$123,$E180,'B4-1销售回款【输入】'!$J$4:$J$123,$F180)</f>
        <v>0</v>
      </c>
      <c r="DQ180" s="282">
        <f>SUMIFS('B4-1销售回款【输入】'!DT$4:DT$123,'B4-1销售回款【输入】'!$C$4:$C$123,$C180,'B4-1销售回款【输入】'!$D$4:$D$123,$D180,'B4-1销售回款【输入】'!$E$4:$E$123,$E180,'B4-1销售回款【输入】'!$J$4:$J$123,$F180)</f>
        <v>0</v>
      </c>
      <c r="DR180" s="282">
        <f>SUMIFS('B4-1销售回款【输入】'!DU$4:DU$123,'B4-1销售回款【输入】'!$C$4:$C$123,$C180,'B4-1销售回款【输入】'!$D$4:$D$123,$D180,'B4-1销售回款【输入】'!$E$4:$E$123,$E180,'B4-1销售回款【输入】'!$J$4:$J$123,$F180)</f>
        <v>0</v>
      </c>
      <c r="DS180" s="282">
        <f>SUMIFS('B4-1销售回款【输入】'!DV$4:DV$123,'B4-1销售回款【输入】'!$C$4:$C$123,$C180,'B4-1销售回款【输入】'!$D$4:$D$123,$D180,'B4-1销售回款【输入】'!$E$4:$E$123,$E180,'B4-1销售回款【输入】'!$J$4:$J$123,$F180)</f>
        <v>0</v>
      </c>
      <c r="DT180" s="282">
        <f>SUMIFS('B4-1销售回款【输入】'!DW$4:DW$123,'B4-1销售回款【输入】'!$C$4:$C$123,$C180,'B4-1销售回款【输入】'!$D$4:$D$123,$D180,'B4-1销售回款【输入】'!$E$4:$E$123,$E180,'B4-1销售回款【输入】'!$J$4:$J$123,$F180)</f>
        <v>0</v>
      </c>
      <c r="DU180" s="282">
        <f>SUMIFS('B4-1销售回款【输入】'!DX$4:DX$123,'B4-1销售回款【输入】'!$C$4:$C$123,$C180,'B4-1销售回款【输入】'!$D$4:$D$123,$D180,'B4-1销售回款【输入】'!$E$4:$E$123,$E180,'B4-1销售回款【输入】'!$J$4:$J$123,$F180)</f>
        <v>0</v>
      </c>
      <c r="DV180" s="282">
        <f>SUMIFS('B4-1销售回款【输入】'!DY$4:DY$123,'B4-1销售回款【输入】'!$C$4:$C$123,$C180,'B4-1销售回款【输入】'!$D$4:$D$123,$D180,'B4-1销售回款【输入】'!$E$4:$E$123,$E180,'B4-1销售回款【输入】'!$J$4:$J$123,$F180)</f>
        <v>0</v>
      </c>
      <c r="DW180" s="282">
        <f>SUMIFS('B4-1销售回款【输入】'!DZ$4:DZ$123,'B4-1销售回款【输入】'!$C$4:$C$123,$C180,'B4-1销售回款【输入】'!$D$4:$D$123,$D180,'B4-1销售回款【输入】'!$E$4:$E$123,$E180,'B4-1销售回款【输入】'!$J$4:$J$123,$F180)</f>
        <v>0</v>
      </c>
      <c r="DX180" s="282">
        <f>SUMIFS('B4-1销售回款【输入】'!EA$4:EA$123,'B4-1销售回款【输入】'!$C$4:$C$123,$C180,'B4-1销售回款【输入】'!$D$4:$D$123,$D180,'B4-1销售回款【输入】'!$E$4:$E$123,$E180,'B4-1销售回款【输入】'!$J$4:$J$123,$F180)</f>
        <v>0</v>
      </c>
      <c r="DY180" s="282">
        <f>SUMIFS('B4-1销售回款【输入】'!EB$4:EB$123,'B4-1销售回款【输入】'!$C$4:$C$123,$C180,'B4-1销售回款【输入】'!$D$4:$D$123,$D180,'B4-1销售回款【输入】'!$E$4:$E$123,$E180,'B4-1销售回款【输入】'!$J$4:$J$123,$F180)</f>
        <v>0</v>
      </c>
      <c r="DZ180" s="282">
        <f>SUMIFS('B4-1销售回款【输入】'!EC$4:EC$123,'B4-1销售回款【输入】'!$C$4:$C$123,$C180,'B4-1销售回款【输入】'!$D$4:$D$123,$D180,'B4-1销售回款【输入】'!$E$4:$E$123,$E180,'B4-1销售回款【输入】'!$J$4:$J$123,$F180)</f>
        <v>0</v>
      </c>
      <c r="EA180" s="282">
        <f>SUMIFS('B4-1销售回款【输入】'!ED$4:ED$123,'B4-1销售回款【输入】'!$C$4:$C$123,$C180,'B4-1销售回款【输入】'!$D$4:$D$123,$D180,'B4-1销售回款【输入】'!$E$4:$E$123,$E180,'B4-1销售回款【输入】'!$J$4:$J$123,$F180)</f>
        <v>0</v>
      </c>
      <c r="EB180" s="282">
        <f>SUMIFS('B4-1销售回款【输入】'!EE$4:EE$123,'B4-1销售回款【输入】'!$C$4:$C$123,$C180,'B4-1销售回款【输入】'!$D$4:$D$123,$D180,'B4-1销售回款【输入】'!$E$4:$E$123,$E180,'B4-1销售回款【输入】'!$J$4:$J$123,$F180)</f>
        <v>0</v>
      </c>
      <c r="EC180" s="282">
        <f>SUMIFS('B4-1销售回款【输入】'!EF$4:EF$123,'B4-1销售回款【输入】'!$C$4:$C$123,$C180,'B4-1销售回款【输入】'!$D$4:$D$123,$D180,'B4-1销售回款【输入】'!$E$4:$E$123,$E180,'B4-1销售回款【输入】'!$J$4:$J$123,$F180)</f>
        <v>0</v>
      </c>
      <c r="ED180" s="284">
        <f>SUMIFS('B4-1销售回款【输入】'!EG$4:EG$123,'B4-1销售回款【输入】'!$C$4:$C$123,$C180,'B4-1销售回款【输入】'!$D$4:$D$123,$D180,'B4-1销售回款【输入】'!$E$4:$E$123,$E180,'B4-1销售回款【输入】'!$J$4:$J$123,$F180)</f>
        <v>0</v>
      </c>
    </row>
    <row r="181" spans="2:134" ht="16.05" customHeight="1" x14ac:dyDescent="0.25">
      <c r="B181" s="932"/>
      <c r="C181" s="154" t="str">
        <f t="shared" ref="C181:C184" si="3125">C180</f>
        <v/>
      </c>
      <c r="D181" s="154" t="str">
        <f t="shared" si="2995"/>
        <v/>
      </c>
      <c r="E181" s="154" t="str">
        <f t="shared" si="2995"/>
        <v/>
      </c>
      <c r="F181" s="149" t="s">
        <v>348</v>
      </c>
      <c r="G181" s="171" t="s">
        <v>354</v>
      </c>
      <c r="H181" s="992">
        <f>IFERROR(H180/H179*10000,0)</f>
        <v>0</v>
      </c>
      <c r="I181" s="282">
        <f t="shared" si="3123"/>
        <v>0</v>
      </c>
      <c r="J181" s="985">
        <f>IFERROR(J180/J179*10000,0)</f>
        <v>0</v>
      </c>
      <c r="K181" s="460">
        <f ca="1">IFERROR(K180/K179*10000,0)</f>
        <v>0</v>
      </c>
      <c r="L181" s="283">
        <f t="shared" ref="L181" si="3126">IFERROR(L180/L179*10000,0)</f>
        <v>0</v>
      </c>
      <c r="M181" s="282">
        <f t="shared" ref="M181" si="3127">IFERROR(M180/M179*10000,0)</f>
        <v>0</v>
      </c>
      <c r="N181" s="282">
        <f t="shared" ref="N181" si="3128">IFERROR(N180/N179*10000,0)</f>
        <v>0</v>
      </c>
      <c r="O181" s="282">
        <f t="shared" ref="O181" si="3129">IFERROR(O180/O179*10000,0)</f>
        <v>0</v>
      </c>
      <c r="P181" s="282">
        <f t="shared" ref="P181" si="3130">IFERROR(P180/P179*10000,0)</f>
        <v>0</v>
      </c>
      <c r="Q181" s="282">
        <f t="shared" ref="Q181" si="3131">IFERROR(Q180/Q179*10000,0)</f>
        <v>0</v>
      </c>
      <c r="R181" s="282">
        <f t="shared" ref="R181" si="3132">IFERROR(R180/R179*10000,0)</f>
        <v>0</v>
      </c>
      <c r="S181" s="282">
        <f t="shared" ref="S181" si="3133">IFERROR(S180/S179*10000,0)</f>
        <v>0</v>
      </c>
      <c r="T181" s="282">
        <f t="shared" ref="T181" si="3134">IFERROR(T180/T179*10000,0)</f>
        <v>0</v>
      </c>
      <c r="U181" s="284">
        <f t="shared" ref="U181" si="3135">IFERROR(U180/U179*10000,0)</f>
        <v>0</v>
      </c>
      <c r="V181" s="285">
        <f>IFERROR(V180/V179*10000,0)</f>
        <v>0</v>
      </c>
      <c r="W181" s="282">
        <f t="shared" ref="W181" si="3136">IFERROR(W180/W179*10000,0)</f>
        <v>0</v>
      </c>
      <c r="X181" s="282">
        <f t="shared" ref="X181" si="3137">IFERROR(X180/X179*10000,0)</f>
        <v>0</v>
      </c>
      <c r="Y181" s="282">
        <f t="shared" ref="Y181" si="3138">IFERROR(Y180/Y179*10000,0)</f>
        <v>0</v>
      </c>
      <c r="Z181" s="282">
        <f t="shared" ref="Z181" si="3139">IFERROR(Z180/Z179*10000,0)</f>
        <v>0</v>
      </c>
      <c r="AA181" s="282">
        <f t="shared" ref="AA181" si="3140">IFERROR(AA180/AA179*10000,0)</f>
        <v>0</v>
      </c>
      <c r="AB181" s="282">
        <f t="shared" ref="AB181" si="3141">IFERROR(AB180/AB179*10000,0)</f>
        <v>0</v>
      </c>
      <c r="AC181" s="282">
        <f t="shared" ref="AC181" si="3142">IFERROR(AC180/AC179*10000,0)</f>
        <v>0</v>
      </c>
      <c r="AD181" s="282">
        <f t="shared" ref="AD181" si="3143">IFERROR(AD180/AD179*10000,0)</f>
        <v>0</v>
      </c>
      <c r="AE181" s="282">
        <f t="shared" ref="AE181" si="3144">IFERROR(AE180/AE179*10000,0)</f>
        <v>0</v>
      </c>
      <c r="AF181" s="282">
        <f t="shared" ref="AF181" si="3145">IFERROR(AF180/AF179*10000,0)</f>
        <v>0</v>
      </c>
      <c r="AG181" s="282">
        <f t="shared" ref="AG181" si="3146">IFERROR(AG180/AG179*10000,0)</f>
        <v>0</v>
      </c>
      <c r="AH181" s="282">
        <f t="shared" ref="AH181" si="3147">IFERROR(AH180/AH179*10000,0)</f>
        <v>0</v>
      </c>
      <c r="AI181" s="282">
        <f t="shared" ref="AI181" si="3148">IFERROR(AI180/AI179*10000,0)</f>
        <v>0</v>
      </c>
      <c r="AJ181" s="282">
        <f t="shared" ref="AJ181" si="3149">IFERROR(AJ180/AJ179*10000,0)</f>
        <v>0</v>
      </c>
      <c r="AK181" s="282">
        <f t="shared" ref="AK181" si="3150">IFERROR(AK180/AK179*10000,0)</f>
        <v>0</v>
      </c>
      <c r="AL181" s="282">
        <f t="shared" ref="AL181" si="3151">IFERROR(AL180/AL179*10000,0)</f>
        <v>0</v>
      </c>
      <c r="AM181" s="282">
        <f t="shared" ref="AM181" si="3152">IFERROR(AM180/AM179*10000,0)</f>
        <v>0</v>
      </c>
      <c r="AN181" s="282">
        <f t="shared" ref="AN181" si="3153">IFERROR(AN180/AN179*10000,0)</f>
        <v>0</v>
      </c>
      <c r="AO181" s="282">
        <f t="shared" ref="AO181" si="3154">IFERROR(AO180/AO179*10000,0)</f>
        <v>0</v>
      </c>
      <c r="AP181" s="282">
        <f t="shared" ref="AP181" si="3155">IFERROR(AP180/AP179*10000,0)</f>
        <v>0</v>
      </c>
      <c r="AQ181" s="282">
        <f t="shared" ref="AQ181" si="3156">IFERROR(AQ180/AQ179*10000,0)</f>
        <v>0</v>
      </c>
      <c r="AR181" s="282">
        <f t="shared" ref="AR181" si="3157">IFERROR(AR180/AR179*10000,0)</f>
        <v>0</v>
      </c>
      <c r="AS181" s="282">
        <f t="shared" ref="AS181" si="3158">IFERROR(AS180/AS179*10000,0)</f>
        <v>0</v>
      </c>
      <c r="AT181" s="282">
        <f t="shared" ref="AT181" si="3159">IFERROR(AT180/AT179*10000,0)</f>
        <v>0</v>
      </c>
      <c r="AU181" s="282">
        <f t="shared" ref="AU181" si="3160">IFERROR(AU180/AU179*10000,0)</f>
        <v>0</v>
      </c>
      <c r="AV181" s="282">
        <f t="shared" ref="AV181" si="3161">IFERROR(AV180/AV179*10000,0)</f>
        <v>0</v>
      </c>
      <c r="AW181" s="282">
        <f t="shared" ref="AW181" si="3162">IFERROR(AW180/AW179*10000,0)</f>
        <v>0</v>
      </c>
      <c r="AX181" s="282">
        <f t="shared" ref="AX181" si="3163">IFERROR(AX180/AX179*10000,0)</f>
        <v>0</v>
      </c>
      <c r="AY181" s="282">
        <f t="shared" ref="AY181" si="3164">IFERROR(AY180/AY179*10000,0)</f>
        <v>0</v>
      </c>
      <c r="AZ181" s="282">
        <f t="shared" ref="AZ181" si="3165">IFERROR(AZ180/AZ179*10000,0)</f>
        <v>0</v>
      </c>
      <c r="BA181" s="282">
        <f t="shared" ref="BA181" si="3166">IFERROR(BA180/BA179*10000,0)</f>
        <v>0</v>
      </c>
      <c r="BB181" s="282">
        <f t="shared" ref="BB181" si="3167">IFERROR(BB180/BB179*10000,0)</f>
        <v>0</v>
      </c>
      <c r="BC181" s="282">
        <f t="shared" ref="BC181" si="3168">IFERROR(BC180/BC179*10000,0)</f>
        <v>0</v>
      </c>
      <c r="BD181" s="282">
        <f t="shared" ref="BD181" si="3169">IFERROR(BD180/BD179*10000,0)</f>
        <v>0</v>
      </c>
      <c r="BE181" s="282">
        <f t="shared" ref="BE181" si="3170">IFERROR(BE180/BE179*10000,0)</f>
        <v>0</v>
      </c>
      <c r="BF181" s="282">
        <f t="shared" ref="BF181" si="3171">IFERROR(BF180/BF179*10000,0)</f>
        <v>0</v>
      </c>
      <c r="BG181" s="282">
        <f t="shared" ref="BG181" si="3172">IFERROR(BG180/BG179*10000,0)</f>
        <v>0</v>
      </c>
      <c r="BH181" s="282">
        <f t="shared" ref="BH181" si="3173">IFERROR(BH180/BH179*10000,0)</f>
        <v>0</v>
      </c>
      <c r="BI181" s="282">
        <f t="shared" ref="BI181" si="3174">IFERROR(BI180/BI179*10000,0)</f>
        <v>0</v>
      </c>
      <c r="BJ181" s="282">
        <f t="shared" ref="BJ181" si="3175">IFERROR(BJ180/BJ179*10000,0)</f>
        <v>0</v>
      </c>
      <c r="BK181" s="282">
        <f t="shared" ref="BK181" si="3176">IFERROR(BK180/BK179*10000,0)</f>
        <v>0</v>
      </c>
      <c r="BL181" s="282">
        <f t="shared" ref="BL181" si="3177">IFERROR(BL180/BL179*10000,0)</f>
        <v>0</v>
      </c>
      <c r="BM181" s="282">
        <f t="shared" ref="BM181" si="3178">IFERROR(BM180/BM179*10000,0)</f>
        <v>0</v>
      </c>
      <c r="BN181" s="282">
        <f t="shared" ref="BN181" si="3179">IFERROR(BN180/BN179*10000,0)</f>
        <v>0</v>
      </c>
      <c r="BO181" s="282">
        <f t="shared" ref="BO181" si="3180">IFERROR(BO180/BO179*10000,0)</f>
        <v>0</v>
      </c>
      <c r="BP181" s="282">
        <f t="shared" ref="BP181" si="3181">IFERROR(BP180/BP179*10000,0)</f>
        <v>0</v>
      </c>
      <c r="BQ181" s="282">
        <f t="shared" ref="BQ181" si="3182">IFERROR(BQ180/BQ179*10000,0)</f>
        <v>0</v>
      </c>
      <c r="BR181" s="282">
        <f t="shared" ref="BR181" si="3183">IFERROR(BR180/BR179*10000,0)</f>
        <v>0</v>
      </c>
      <c r="BS181" s="282">
        <f t="shared" ref="BS181" si="3184">IFERROR(BS180/BS179*10000,0)</f>
        <v>0</v>
      </c>
      <c r="BT181" s="282">
        <f t="shared" ref="BT181" si="3185">IFERROR(BT180/BT179*10000,0)</f>
        <v>0</v>
      </c>
      <c r="BU181" s="282">
        <f t="shared" ref="BU181" si="3186">IFERROR(BU180/BU179*10000,0)</f>
        <v>0</v>
      </c>
      <c r="BV181" s="282">
        <f t="shared" ref="BV181" si="3187">IFERROR(BV180/BV179*10000,0)</f>
        <v>0</v>
      </c>
      <c r="BW181" s="282">
        <f t="shared" ref="BW181" si="3188">IFERROR(BW180/BW179*10000,0)</f>
        <v>0</v>
      </c>
      <c r="BX181" s="282">
        <f t="shared" ref="BX181" si="3189">IFERROR(BX180/BX179*10000,0)</f>
        <v>0</v>
      </c>
      <c r="BY181" s="282">
        <f t="shared" ref="BY181" si="3190">IFERROR(BY180/BY179*10000,0)</f>
        <v>0</v>
      </c>
      <c r="BZ181" s="282">
        <f t="shared" ref="BZ181" si="3191">IFERROR(BZ180/BZ179*10000,0)</f>
        <v>0</v>
      </c>
      <c r="CA181" s="282">
        <f t="shared" ref="CA181" si="3192">IFERROR(CA180/CA179*10000,0)</f>
        <v>0</v>
      </c>
      <c r="CB181" s="282">
        <f t="shared" ref="CB181" si="3193">IFERROR(CB180/CB179*10000,0)</f>
        <v>0</v>
      </c>
      <c r="CC181" s="282">
        <f t="shared" ref="CC181" si="3194">IFERROR(CC180/CC179*10000,0)</f>
        <v>0</v>
      </c>
      <c r="CD181" s="282">
        <f t="shared" ref="CD181" si="3195">IFERROR(CD180/CD179*10000,0)</f>
        <v>0</v>
      </c>
      <c r="CE181" s="282">
        <f t="shared" ref="CE181" si="3196">IFERROR(CE180/CE179*10000,0)</f>
        <v>0</v>
      </c>
      <c r="CF181" s="282">
        <f t="shared" ref="CF181" si="3197">IFERROR(CF180/CF179*10000,0)</f>
        <v>0</v>
      </c>
      <c r="CG181" s="282">
        <f t="shared" ref="CG181" si="3198">IFERROR(CG180/CG179*10000,0)</f>
        <v>0</v>
      </c>
      <c r="CH181" s="282">
        <f t="shared" ref="CH181" si="3199">IFERROR(CH180/CH179*10000,0)</f>
        <v>0</v>
      </c>
      <c r="CI181" s="282">
        <f t="shared" ref="CI181" si="3200">IFERROR(CI180/CI179*10000,0)</f>
        <v>0</v>
      </c>
      <c r="CJ181" s="282">
        <f t="shared" ref="CJ181" si="3201">IFERROR(CJ180/CJ179*10000,0)</f>
        <v>0</v>
      </c>
      <c r="CK181" s="282">
        <f t="shared" ref="CK181" si="3202">IFERROR(CK180/CK179*10000,0)</f>
        <v>0</v>
      </c>
      <c r="CL181" s="282">
        <f t="shared" ref="CL181" si="3203">IFERROR(CL180/CL179*10000,0)</f>
        <v>0</v>
      </c>
      <c r="CM181" s="282">
        <f t="shared" ref="CM181" si="3204">IFERROR(CM180/CM179*10000,0)</f>
        <v>0</v>
      </c>
      <c r="CN181" s="282">
        <f t="shared" ref="CN181" si="3205">IFERROR(CN180/CN179*10000,0)</f>
        <v>0</v>
      </c>
      <c r="CO181" s="282">
        <f t="shared" ref="CO181" si="3206">IFERROR(CO180/CO179*10000,0)</f>
        <v>0</v>
      </c>
      <c r="CP181" s="282">
        <f t="shared" ref="CP181" si="3207">IFERROR(CP180/CP179*10000,0)</f>
        <v>0</v>
      </c>
      <c r="CQ181" s="282">
        <f t="shared" ref="CQ181" si="3208">IFERROR(CQ180/CQ179*10000,0)</f>
        <v>0</v>
      </c>
      <c r="CR181" s="282">
        <f t="shared" ref="CR181" si="3209">IFERROR(CR180/CR179*10000,0)</f>
        <v>0</v>
      </c>
      <c r="CS181" s="282">
        <f t="shared" ref="CS181" si="3210">IFERROR(CS180/CS179*10000,0)</f>
        <v>0</v>
      </c>
      <c r="CT181" s="282">
        <f t="shared" ref="CT181" si="3211">IFERROR(CT180/CT179*10000,0)</f>
        <v>0</v>
      </c>
      <c r="CU181" s="282">
        <f t="shared" ref="CU181" si="3212">IFERROR(CU180/CU179*10000,0)</f>
        <v>0</v>
      </c>
      <c r="CV181" s="282">
        <f t="shared" ref="CV181" si="3213">IFERROR(CV180/CV179*10000,0)</f>
        <v>0</v>
      </c>
      <c r="CW181" s="282">
        <f t="shared" ref="CW181" si="3214">IFERROR(CW180/CW179*10000,0)</f>
        <v>0</v>
      </c>
      <c r="CX181" s="282">
        <f t="shared" ref="CX181" si="3215">IFERROR(CX180/CX179*10000,0)</f>
        <v>0</v>
      </c>
      <c r="CY181" s="282">
        <f t="shared" ref="CY181" si="3216">IFERROR(CY180/CY179*10000,0)</f>
        <v>0</v>
      </c>
      <c r="CZ181" s="282">
        <f t="shared" ref="CZ181" si="3217">IFERROR(CZ180/CZ179*10000,0)</f>
        <v>0</v>
      </c>
      <c r="DA181" s="282">
        <f t="shared" ref="DA181" si="3218">IFERROR(DA180/DA179*10000,0)</f>
        <v>0</v>
      </c>
      <c r="DB181" s="282">
        <f t="shared" ref="DB181" si="3219">IFERROR(DB180/DB179*10000,0)</f>
        <v>0</v>
      </c>
      <c r="DC181" s="282">
        <f t="shared" ref="DC181" si="3220">IFERROR(DC180/DC179*10000,0)</f>
        <v>0</v>
      </c>
      <c r="DD181" s="282">
        <f t="shared" ref="DD181" si="3221">IFERROR(DD180/DD179*10000,0)</f>
        <v>0</v>
      </c>
      <c r="DE181" s="282">
        <f t="shared" ref="DE181" si="3222">IFERROR(DE180/DE179*10000,0)</f>
        <v>0</v>
      </c>
      <c r="DF181" s="282">
        <f t="shared" ref="DF181" si="3223">IFERROR(DF180/DF179*10000,0)</f>
        <v>0</v>
      </c>
      <c r="DG181" s="282">
        <f t="shared" ref="DG181" si="3224">IFERROR(DG180/DG179*10000,0)</f>
        <v>0</v>
      </c>
      <c r="DH181" s="282">
        <f t="shared" ref="DH181" si="3225">IFERROR(DH180/DH179*10000,0)</f>
        <v>0</v>
      </c>
      <c r="DI181" s="282">
        <f t="shared" ref="DI181" si="3226">IFERROR(DI180/DI179*10000,0)</f>
        <v>0</v>
      </c>
      <c r="DJ181" s="282">
        <f t="shared" ref="DJ181" si="3227">IFERROR(DJ180/DJ179*10000,0)</f>
        <v>0</v>
      </c>
      <c r="DK181" s="282">
        <f t="shared" ref="DK181" si="3228">IFERROR(DK180/DK179*10000,0)</f>
        <v>0</v>
      </c>
      <c r="DL181" s="282">
        <f t="shared" ref="DL181" si="3229">IFERROR(DL180/DL179*10000,0)</f>
        <v>0</v>
      </c>
      <c r="DM181" s="282">
        <f t="shared" ref="DM181" si="3230">IFERROR(DM180/DM179*10000,0)</f>
        <v>0</v>
      </c>
      <c r="DN181" s="282">
        <f t="shared" ref="DN181" si="3231">IFERROR(DN180/DN179*10000,0)</f>
        <v>0</v>
      </c>
      <c r="DO181" s="282">
        <f t="shared" ref="DO181" si="3232">IFERROR(DO180/DO179*10000,0)</f>
        <v>0</v>
      </c>
      <c r="DP181" s="282">
        <f t="shared" ref="DP181" si="3233">IFERROR(DP180/DP179*10000,0)</f>
        <v>0</v>
      </c>
      <c r="DQ181" s="282">
        <f t="shared" ref="DQ181" si="3234">IFERROR(DQ180/DQ179*10000,0)</f>
        <v>0</v>
      </c>
      <c r="DR181" s="282">
        <f t="shared" ref="DR181" si="3235">IFERROR(DR180/DR179*10000,0)</f>
        <v>0</v>
      </c>
      <c r="DS181" s="282">
        <f t="shared" ref="DS181" si="3236">IFERROR(DS180/DS179*10000,0)</f>
        <v>0</v>
      </c>
      <c r="DT181" s="282">
        <f t="shared" ref="DT181" si="3237">IFERROR(DT180/DT179*10000,0)</f>
        <v>0</v>
      </c>
      <c r="DU181" s="282">
        <f t="shared" ref="DU181" si="3238">IFERROR(DU180/DU179*10000,0)</f>
        <v>0</v>
      </c>
      <c r="DV181" s="282">
        <f t="shared" ref="DV181" si="3239">IFERROR(DV180/DV179*10000,0)</f>
        <v>0</v>
      </c>
      <c r="DW181" s="282">
        <f t="shared" ref="DW181" si="3240">IFERROR(DW180/DW179*10000,0)</f>
        <v>0</v>
      </c>
      <c r="DX181" s="282">
        <f t="shared" ref="DX181" si="3241">IFERROR(DX180/DX179*10000,0)</f>
        <v>0</v>
      </c>
      <c r="DY181" s="282">
        <f t="shared" ref="DY181" si="3242">IFERROR(DY180/DY179*10000,0)</f>
        <v>0</v>
      </c>
      <c r="DZ181" s="282">
        <f t="shared" ref="DZ181" si="3243">IFERROR(DZ180/DZ179*10000,0)</f>
        <v>0</v>
      </c>
      <c r="EA181" s="282">
        <f t="shared" ref="EA181" si="3244">IFERROR(EA180/EA179*10000,0)</f>
        <v>0</v>
      </c>
      <c r="EB181" s="282">
        <f t="shared" ref="EB181" si="3245">IFERROR(EB180/EB179*10000,0)</f>
        <v>0</v>
      </c>
      <c r="EC181" s="282">
        <f t="shared" ref="EC181" si="3246">IFERROR(EC180/EC179*10000,0)</f>
        <v>0</v>
      </c>
      <c r="ED181" s="284">
        <f t="shared" ref="ED181" si="3247">IFERROR(ED180/ED179*10000,0)</f>
        <v>0</v>
      </c>
    </row>
    <row r="182" spans="2:134" ht="16.05" customHeight="1" x14ac:dyDescent="0.25">
      <c r="B182" s="932"/>
      <c r="C182" s="159" t="str">
        <f t="shared" si="3125"/>
        <v/>
      </c>
      <c r="D182" s="159" t="str">
        <f t="shared" si="2995"/>
        <v/>
      </c>
      <c r="E182" s="159" t="str">
        <f t="shared" si="2995"/>
        <v/>
      </c>
      <c r="F182" s="149" t="s">
        <v>349</v>
      </c>
      <c r="G182" s="171" t="s">
        <v>353</v>
      </c>
      <c r="H182" s="992">
        <f>SUMIFS('B4-1销售回款【输入】'!L$4:L$123,'B4-1销售回款【输入】'!$C$4:$C$123,$C182,'B4-1销售回款【输入】'!$D$4:$D$123,$D182,'B4-1销售回款【输入】'!$E$4:$E$123,$E182,'B4-1销售回款【输入】'!$J$4:$J$123,$F182)</f>
        <v>0</v>
      </c>
      <c r="I182" s="282">
        <f t="shared" si="3123"/>
        <v>0</v>
      </c>
      <c r="J182" s="985">
        <f>SUM(V182:ED182)</f>
        <v>0</v>
      </c>
      <c r="K182" s="460">
        <f ca="1">SUM(OFFSET(V182,,,1,MATCH('B1-基本信息'!$C$12,$V$3:$ED$3,1)))</f>
        <v>0</v>
      </c>
      <c r="L182" s="283">
        <f t="shared" ref="L182:U182" si="3248">SUMIF($V$1:$ED$1,L$3,$V182:$ED182)</f>
        <v>0</v>
      </c>
      <c r="M182" s="282">
        <f t="shared" si="3248"/>
        <v>0</v>
      </c>
      <c r="N182" s="282">
        <f t="shared" si="3248"/>
        <v>0</v>
      </c>
      <c r="O182" s="282">
        <f t="shared" si="3248"/>
        <v>0</v>
      </c>
      <c r="P182" s="282">
        <f t="shared" si="3248"/>
        <v>0</v>
      </c>
      <c r="Q182" s="282">
        <f t="shared" si="3248"/>
        <v>0</v>
      </c>
      <c r="R182" s="282">
        <f t="shared" si="3248"/>
        <v>0</v>
      </c>
      <c r="S182" s="282">
        <f t="shared" si="3248"/>
        <v>0</v>
      </c>
      <c r="T182" s="282">
        <f t="shared" si="3248"/>
        <v>0</v>
      </c>
      <c r="U182" s="284">
        <f t="shared" si="3248"/>
        <v>0</v>
      </c>
      <c r="V182" s="285">
        <f>SUMIFS('B4-1销售回款【输入】'!Y$4:Y$123,'B4-1销售回款【输入】'!$C$4:$C$123,$C182,'B4-1销售回款【输入】'!$D$4:$D$123,$D182,'B4-1销售回款【输入】'!$E$4:$E$123,$E182,'B4-1销售回款【输入】'!$J$4:$J$123,$F182)</f>
        <v>0</v>
      </c>
      <c r="W182" s="282">
        <f>SUMIFS('B4-1销售回款【输入】'!Z$4:Z$123,'B4-1销售回款【输入】'!$C$4:$C$123,$C182,'B4-1销售回款【输入】'!$D$4:$D$123,$D182,'B4-1销售回款【输入】'!$E$4:$E$123,$E182,'B4-1销售回款【输入】'!$J$4:$J$123,$F182)</f>
        <v>0</v>
      </c>
      <c r="X182" s="282">
        <f>SUMIFS('B4-1销售回款【输入】'!AA$4:AA$123,'B4-1销售回款【输入】'!$C$4:$C$123,$C182,'B4-1销售回款【输入】'!$D$4:$D$123,$D182,'B4-1销售回款【输入】'!$E$4:$E$123,$E182,'B4-1销售回款【输入】'!$J$4:$J$123,$F182)</f>
        <v>0</v>
      </c>
      <c r="Y182" s="282">
        <f>SUMIFS('B4-1销售回款【输入】'!AB$4:AB$123,'B4-1销售回款【输入】'!$C$4:$C$123,$C182,'B4-1销售回款【输入】'!$D$4:$D$123,$D182,'B4-1销售回款【输入】'!$E$4:$E$123,$E182,'B4-1销售回款【输入】'!$J$4:$J$123,$F182)</f>
        <v>0</v>
      </c>
      <c r="Z182" s="282">
        <f>SUMIFS('B4-1销售回款【输入】'!AC$4:AC$123,'B4-1销售回款【输入】'!$C$4:$C$123,$C182,'B4-1销售回款【输入】'!$D$4:$D$123,$D182,'B4-1销售回款【输入】'!$E$4:$E$123,$E182,'B4-1销售回款【输入】'!$J$4:$J$123,$F182)</f>
        <v>0</v>
      </c>
      <c r="AA182" s="282">
        <f>SUMIFS('B4-1销售回款【输入】'!AD$4:AD$123,'B4-1销售回款【输入】'!$C$4:$C$123,$C182,'B4-1销售回款【输入】'!$D$4:$D$123,$D182,'B4-1销售回款【输入】'!$E$4:$E$123,$E182,'B4-1销售回款【输入】'!$J$4:$J$123,$F182)</f>
        <v>0</v>
      </c>
      <c r="AB182" s="282">
        <f>SUMIFS('B4-1销售回款【输入】'!AE$4:AE$123,'B4-1销售回款【输入】'!$C$4:$C$123,$C182,'B4-1销售回款【输入】'!$D$4:$D$123,$D182,'B4-1销售回款【输入】'!$E$4:$E$123,$E182,'B4-1销售回款【输入】'!$J$4:$J$123,$F182)</f>
        <v>0</v>
      </c>
      <c r="AC182" s="282">
        <f>SUMIFS('B4-1销售回款【输入】'!AF$4:AF$123,'B4-1销售回款【输入】'!$C$4:$C$123,$C182,'B4-1销售回款【输入】'!$D$4:$D$123,$D182,'B4-1销售回款【输入】'!$E$4:$E$123,$E182,'B4-1销售回款【输入】'!$J$4:$J$123,$F182)</f>
        <v>0</v>
      </c>
      <c r="AD182" s="282">
        <f>SUMIFS('B4-1销售回款【输入】'!AG$4:AG$123,'B4-1销售回款【输入】'!$C$4:$C$123,$C182,'B4-1销售回款【输入】'!$D$4:$D$123,$D182,'B4-1销售回款【输入】'!$E$4:$E$123,$E182,'B4-1销售回款【输入】'!$J$4:$J$123,$F182)</f>
        <v>0</v>
      </c>
      <c r="AE182" s="282">
        <f>SUMIFS('B4-1销售回款【输入】'!AH$4:AH$123,'B4-1销售回款【输入】'!$C$4:$C$123,$C182,'B4-1销售回款【输入】'!$D$4:$D$123,$D182,'B4-1销售回款【输入】'!$E$4:$E$123,$E182,'B4-1销售回款【输入】'!$J$4:$J$123,$F182)</f>
        <v>0</v>
      </c>
      <c r="AF182" s="282">
        <f>SUMIFS('B4-1销售回款【输入】'!AI$4:AI$123,'B4-1销售回款【输入】'!$C$4:$C$123,$C182,'B4-1销售回款【输入】'!$D$4:$D$123,$D182,'B4-1销售回款【输入】'!$E$4:$E$123,$E182,'B4-1销售回款【输入】'!$J$4:$J$123,$F182)</f>
        <v>0</v>
      </c>
      <c r="AG182" s="282">
        <f>SUMIFS('B4-1销售回款【输入】'!AJ$4:AJ$123,'B4-1销售回款【输入】'!$C$4:$C$123,$C182,'B4-1销售回款【输入】'!$D$4:$D$123,$D182,'B4-1销售回款【输入】'!$E$4:$E$123,$E182,'B4-1销售回款【输入】'!$J$4:$J$123,$F182)</f>
        <v>0</v>
      </c>
      <c r="AH182" s="282">
        <f>SUMIFS('B4-1销售回款【输入】'!AK$4:AK$123,'B4-1销售回款【输入】'!$C$4:$C$123,$C182,'B4-1销售回款【输入】'!$D$4:$D$123,$D182,'B4-1销售回款【输入】'!$E$4:$E$123,$E182,'B4-1销售回款【输入】'!$J$4:$J$123,$F182)</f>
        <v>0</v>
      </c>
      <c r="AI182" s="282">
        <f>SUMIFS('B4-1销售回款【输入】'!AL$4:AL$123,'B4-1销售回款【输入】'!$C$4:$C$123,$C182,'B4-1销售回款【输入】'!$D$4:$D$123,$D182,'B4-1销售回款【输入】'!$E$4:$E$123,$E182,'B4-1销售回款【输入】'!$J$4:$J$123,$F182)</f>
        <v>0</v>
      </c>
      <c r="AJ182" s="282">
        <f>SUMIFS('B4-1销售回款【输入】'!AM$4:AM$123,'B4-1销售回款【输入】'!$C$4:$C$123,$C182,'B4-1销售回款【输入】'!$D$4:$D$123,$D182,'B4-1销售回款【输入】'!$E$4:$E$123,$E182,'B4-1销售回款【输入】'!$J$4:$J$123,$F182)</f>
        <v>0</v>
      </c>
      <c r="AK182" s="282">
        <f>SUMIFS('B4-1销售回款【输入】'!AN$4:AN$123,'B4-1销售回款【输入】'!$C$4:$C$123,$C182,'B4-1销售回款【输入】'!$D$4:$D$123,$D182,'B4-1销售回款【输入】'!$E$4:$E$123,$E182,'B4-1销售回款【输入】'!$J$4:$J$123,$F182)</f>
        <v>0</v>
      </c>
      <c r="AL182" s="282">
        <f>SUMIFS('B4-1销售回款【输入】'!AO$4:AO$123,'B4-1销售回款【输入】'!$C$4:$C$123,$C182,'B4-1销售回款【输入】'!$D$4:$D$123,$D182,'B4-1销售回款【输入】'!$E$4:$E$123,$E182,'B4-1销售回款【输入】'!$J$4:$J$123,$F182)</f>
        <v>0</v>
      </c>
      <c r="AM182" s="282">
        <f>SUMIFS('B4-1销售回款【输入】'!AP$4:AP$123,'B4-1销售回款【输入】'!$C$4:$C$123,$C182,'B4-1销售回款【输入】'!$D$4:$D$123,$D182,'B4-1销售回款【输入】'!$E$4:$E$123,$E182,'B4-1销售回款【输入】'!$J$4:$J$123,$F182)</f>
        <v>0</v>
      </c>
      <c r="AN182" s="282">
        <f>SUMIFS('B4-1销售回款【输入】'!AQ$4:AQ$123,'B4-1销售回款【输入】'!$C$4:$C$123,$C182,'B4-1销售回款【输入】'!$D$4:$D$123,$D182,'B4-1销售回款【输入】'!$E$4:$E$123,$E182,'B4-1销售回款【输入】'!$J$4:$J$123,$F182)</f>
        <v>0</v>
      </c>
      <c r="AO182" s="282">
        <f>SUMIFS('B4-1销售回款【输入】'!AR$4:AR$123,'B4-1销售回款【输入】'!$C$4:$C$123,$C182,'B4-1销售回款【输入】'!$D$4:$D$123,$D182,'B4-1销售回款【输入】'!$E$4:$E$123,$E182,'B4-1销售回款【输入】'!$J$4:$J$123,$F182)</f>
        <v>0</v>
      </c>
      <c r="AP182" s="282">
        <f>SUMIFS('B4-1销售回款【输入】'!AS$4:AS$123,'B4-1销售回款【输入】'!$C$4:$C$123,$C182,'B4-1销售回款【输入】'!$D$4:$D$123,$D182,'B4-1销售回款【输入】'!$E$4:$E$123,$E182,'B4-1销售回款【输入】'!$J$4:$J$123,$F182)</f>
        <v>0</v>
      </c>
      <c r="AQ182" s="282">
        <f>SUMIFS('B4-1销售回款【输入】'!AT$4:AT$123,'B4-1销售回款【输入】'!$C$4:$C$123,$C182,'B4-1销售回款【输入】'!$D$4:$D$123,$D182,'B4-1销售回款【输入】'!$E$4:$E$123,$E182,'B4-1销售回款【输入】'!$J$4:$J$123,$F182)</f>
        <v>0</v>
      </c>
      <c r="AR182" s="282">
        <f>SUMIFS('B4-1销售回款【输入】'!AU$4:AU$123,'B4-1销售回款【输入】'!$C$4:$C$123,$C182,'B4-1销售回款【输入】'!$D$4:$D$123,$D182,'B4-1销售回款【输入】'!$E$4:$E$123,$E182,'B4-1销售回款【输入】'!$J$4:$J$123,$F182)</f>
        <v>0</v>
      </c>
      <c r="AS182" s="282">
        <f>SUMIFS('B4-1销售回款【输入】'!AV$4:AV$123,'B4-1销售回款【输入】'!$C$4:$C$123,$C182,'B4-1销售回款【输入】'!$D$4:$D$123,$D182,'B4-1销售回款【输入】'!$E$4:$E$123,$E182,'B4-1销售回款【输入】'!$J$4:$J$123,$F182)</f>
        <v>0</v>
      </c>
      <c r="AT182" s="282">
        <f>SUMIFS('B4-1销售回款【输入】'!AW$4:AW$123,'B4-1销售回款【输入】'!$C$4:$C$123,$C182,'B4-1销售回款【输入】'!$D$4:$D$123,$D182,'B4-1销售回款【输入】'!$E$4:$E$123,$E182,'B4-1销售回款【输入】'!$J$4:$J$123,$F182)</f>
        <v>0</v>
      </c>
      <c r="AU182" s="282">
        <f>SUMIFS('B4-1销售回款【输入】'!AX$4:AX$123,'B4-1销售回款【输入】'!$C$4:$C$123,$C182,'B4-1销售回款【输入】'!$D$4:$D$123,$D182,'B4-1销售回款【输入】'!$E$4:$E$123,$E182,'B4-1销售回款【输入】'!$J$4:$J$123,$F182)</f>
        <v>0</v>
      </c>
      <c r="AV182" s="282">
        <f>SUMIFS('B4-1销售回款【输入】'!AY$4:AY$123,'B4-1销售回款【输入】'!$C$4:$C$123,$C182,'B4-1销售回款【输入】'!$D$4:$D$123,$D182,'B4-1销售回款【输入】'!$E$4:$E$123,$E182,'B4-1销售回款【输入】'!$J$4:$J$123,$F182)</f>
        <v>0</v>
      </c>
      <c r="AW182" s="282">
        <f>SUMIFS('B4-1销售回款【输入】'!AZ$4:AZ$123,'B4-1销售回款【输入】'!$C$4:$C$123,$C182,'B4-1销售回款【输入】'!$D$4:$D$123,$D182,'B4-1销售回款【输入】'!$E$4:$E$123,$E182,'B4-1销售回款【输入】'!$J$4:$J$123,$F182)</f>
        <v>0</v>
      </c>
      <c r="AX182" s="282">
        <f>SUMIFS('B4-1销售回款【输入】'!BA$4:BA$123,'B4-1销售回款【输入】'!$C$4:$C$123,$C182,'B4-1销售回款【输入】'!$D$4:$D$123,$D182,'B4-1销售回款【输入】'!$E$4:$E$123,$E182,'B4-1销售回款【输入】'!$J$4:$J$123,$F182)</f>
        <v>0</v>
      </c>
      <c r="AY182" s="282">
        <f>SUMIFS('B4-1销售回款【输入】'!BB$4:BB$123,'B4-1销售回款【输入】'!$C$4:$C$123,$C182,'B4-1销售回款【输入】'!$D$4:$D$123,$D182,'B4-1销售回款【输入】'!$E$4:$E$123,$E182,'B4-1销售回款【输入】'!$J$4:$J$123,$F182)</f>
        <v>0</v>
      </c>
      <c r="AZ182" s="282">
        <f>SUMIFS('B4-1销售回款【输入】'!BC$4:BC$123,'B4-1销售回款【输入】'!$C$4:$C$123,$C182,'B4-1销售回款【输入】'!$D$4:$D$123,$D182,'B4-1销售回款【输入】'!$E$4:$E$123,$E182,'B4-1销售回款【输入】'!$J$4:$J$123,$F182)</f>
        <v>0</v>
      </c>
      <c r="BA182" s="282">
        <f>SUMIFS('B4-1销售回款【输入】'!BD$4:BD$123,'B4-1销售回款【输入】'!$C$4:$C$123,$C182,'B4-1销售回款【输入】'!$D$4:$D$123,$D182,'B4-1销售回款【输入】'!$E$4:$E$123,$E182,'B4-1销售回款【输入】'!$J$4:$J$123,$F182)</f>
        <v>0</v>
      </c>
      <c r="BB182" s="282">
        <f>SUMIFS('B4-1销售回款【输入】'!BE$4:BE$123,'B4-1销售回款【输入】'!$C$4:$C$123,$C182,'B4-1销售回款【输入】'!$D$4:$D$123,$D182,'B4-1销售回款【输入】'!$E$4:$E$123,$E182,'B4-1销售回款【输入】'!$J$4:$J$123,$F182)</f>
        <v>0</v>
      </c>
      <c r="BC182" s="282">
        <f>SUMIFS('B4-1销售回款【输入】'!BF$4:BF$123,'B4-1销售回款【输入】'!$C$4:$C$123,$C182,'B4-1销售回款【输入】'!$D$4:$D$123,$D182,'B4-1销售回款【输入】'!$E$4:$E$123,$E182,'B4-1销售回款【输入】'!$J$4:$J$123,$F182)</f>
        <v>0</v>
      </c>
      <c r="BD182" s="282">
        <f>SUMIFS('B4-1销售回款【输入】'!BG$4:BG$123,'B4-1销售回款【输入】'!$C$4:$C$123,$C182,'B4-1销售回款【输入】'!$D$4:$D$123,$D182,'B4-1销售回款【输入】'!$E$4:$E$123,$E182,'B4-1销售回款【输入】'!$J$4:$J$123,$F182)</f>
        <v>0</v>
      </c>
      <c r="BE182" s="282">
        <f>SUMIFS('B4-1销售回款【输入】'!BH$4:BH$123,'B4-1销售回款【输入】'!$C$4:$C$123,$C182,'B4-1销售回款【输入】'!$D$4:$D$123,$D182,'B4-1销售回款【输入】'!$E$4:$E$123,$E182,'B4-1销售回款【输入】'!$J$4:$J$123,$F182)</f>
        <v>0</v>
      </c>
      <c r="BF182" s="282">
        <f>SUMIFS('B4-1销售回款【输入】'!BI$4:BI$123,'B4-1销售回款【输入】'!$C$4:$C$123,$C182,'B4-1销售回款【输入】'!$D$4:$D$123,$D182,'B4-1销售回款【输入】'!$E$4:$E$123,$E182,'B4-1销售回款【输入】'!$J$4:$J$123,$F182)</f>
        <v>0</v>
      </c>
      <c r="BG182" s="282">
        <f>SUMIFS('B4-1销售回款【输入】'!BJ$4:BJ$123,'B4-1销售回款【输入】'!$C$4:$C$123,$C182,'B4-1销售回款【输入】'!$D$4:$D$123,$D182,'B4-1销售回款【输入】'!$E$4:$E$123,$E182,'B4-1销售回款【输入】'!$J$4:$J$123,$F182)</f>
        <v>0</v>
      </c>
      <c r="BH182" s="282">
        <f>SUMIFS('B4-1销售回款【输入】'!BK$4:BK$123,'B4-1销售回款【输入】'!$C$4:$C$123,$C182,'B4-1销售回款【输入】'!$D$4:$D$123,$D182,'B4-1销售回款【输入】'!$E$4:$E$123,$E182,'B4-1销售回款【输入】'!$J$4:$J$123,$F182)</f>
        <v>0</v>
      </c>
      <c r="BI182" s="282">
        <f>SUMIFS('B4-1销售回款【输入】'!BL$4:BL$123,'B4-1销售回款【输入】'!$C$4:$C$123,$C182,'B4-1销售回款【输入】'!$D$4:$D$123,$D182,'B4-1销售回款【输入】'!$E$4:$E$123,$E182,'B4-1销售回款【输入】'!$J$4:$J$123,$F182)</f>
        <v>0</v>
      </c>
      <c r="BJ182" s="282">
        <f>SUMIFS('B4-1销售回款【输入】'!BM$4:BM$123,'B4-1销售回款【输入】'!$C$4:$C$123,$C182,'B4-1销售回款【输入】'!$D$4:$D$123,$D182,'B4-1销售回款【输入】'!$E$4:$E$123,$E182,'B4-1销售回款【输入】'!$J$4:$J$123,$F182)</f>
        <v>0</v>
      </c>
      <c r="BK182" s="282">
        <f>SUMIFS('B4-1销售回款【输入】'!BN$4:BN$123,'B4-1销售回款【输入】'!$C$4:$C$123,$C182,'B4-1销售回款【输入】'!$D$4:$D$123,$D182,'B4-1销售回款【输入】'!$E$4:$E$123,$E182,'B4-1销售回款【输入】'!$J$4:$J$123,$F182)</f>
        <v>0</v>
      </c>
      <c r="BL182" s="282">
        <f>SUMIFS('B4-1销售回款【输入】'!BO$4:BO$123,'B4-1销售回款【输入】'!$C$4:$C$123,$C182,'B4-1销售回款【输入】'!$D$4:$D$123,$D182,'B4-1销售回款【输入】'!$E$4:$E$123,$E182,'B4-1销售回款【输入】'!$J$4:$J$123,$F182)</f>
        <v>0</v>
      </c>
      <c r="BM182" s="282">
        <f>SUMIFS('B4-1销售回款【输入】'!BP$4:BP$123,'B4-1销售回款【输入】'!$C$4:$C$123,$C182,'B4-1销售回款【输入】'!$D$4:$D$123,$D182,'B4-1销售回款【输入】'!$E$4:$E$123,$E182,'B4-1销售回款【输入】'!$J$4:$J$123,$F182)</f>
        <v>0</v>
      </c>
      <c r="BN182" s="282">
        <f>SUMIFS('B4-1销售回款【输入】'!BQ$4:BQ$123,'B4-1销售回款【输入】'!$C$4:$C$123,$C182,'B4-1销售回款【输入】'!$D$4:$D$123,$D182,'B4-1销售回款【输入】'!$E$4:$E$123,$E182,'B4-1销售回款【输入】'!$J$4:$J$123,$F182)</f>
        <v>0</v>
      </c>
      <c r="BO182" s="282">
        <f>SUMIFS('B4-1销售回款【输入】'!BR$4:BR$123,'B4-1销售回款【输入】'!$C$4:$C$123,$C182,'B4-1销售回款【输入】'!$D$4:$D$123,$D182,'B4-1销售回款【输入】'!$E$4:$E$123,$E182,'B4-1销售回款【输入】'!$J$4:$J$123,$F182)</f>
        <v>0</v>
      </c>
      <c r="BP182" s="282">
        <f>SUMIFS('B4-1销售回款【输入】'!BS$4:BS$123,'B4-1销售回款【输入】'!$C$4:$C$123,$C182,'B4-1销售回款【输入】'!$D$4:$D$123,$D182,'B4-1销售回款【输入】'!$E$4:$E$123,$E182,'B4-1销售回款【输入】'!$J$4:$J$123,$F182)</f>
        <v>0</v>
      </c>
      <c r="BQ182" s="282">
        <f>SUMIFS('B4-1销售回款【输入】'!BT$4:BT$123,'B4-1销售回款【输入】'!$C$4:$C$123,$C182,'B4-1销售回款【输入】'!$D$4:$D$123,$D182,'B4-1销售回款【输入】'!$E$4:$E$123,$E182,'B4-1销售回款【输入】'!$J$4:$J$123,$F182)</f>
        <v>0</v>
      </c>
      <c r="BR182" s="282">
        <f>SUMIFS('B4-1销售回款【输入】'!BU$4:BU$123,'B4-1销售回款【输入】'!$C$4:$C$123,$C182,'B4-1销售回款【输入】'!$D$4:$D$123,$D182,'B4-1销售回款【输入】'!$E$4:$E$123,$E182,'B4-1销售回款【输入】'!$J$4:$J$123,$F182)</f>
        <v>0</v>
      </c>
      <c r="BS182" s="282">
        <f>SUMIFS('B4-1销售回款【输入】'!BV$4:BV$123,'B4-1销售回款【输入】'!$C$4:$C$123,$C182,'B4-1销售回款【输入】'!$D$4:$D$123,$D182,'B4-1销售回款【输入】'!$E$4:$E$123,$E182,'B4-1销售回款【输入】'!$J$4:$J$123,$F182)</f>
        <v>0</v>
      </c>
      <c r="BT182" s="282">
        <f>SUMIFS('B4-1销售回款【输入】'!BW$4:BW$123,'B4-1销售回款【输入】'!$C$4:$C$123,$C182,'B4-1销售回款【输入】'!$D$4:$D$123,$D182,'B4-1销售回款【输入】'!$E$4:$E$123,$E182,'B4-1销售回款【输入】'!$J$4:$J$123,$F182)</f>
        <v>0</v>
      </c>
      <c r="BU182" s="282">
        <f>SUMIFS('B4-1销售回款【输入】'!BX$4:BX$123,'B4-1销售回款【输入】'!$C$4:$C$123,$C182,'B4-1销售回款【输入】'!$D$4:$D$123,$D182,'B4-1销售回款【输入】'!$E$4:$E$123,$E182,'B4-1销售回款【输入】'!$J$4:$J$123,$F182)</f>
        <v>0</v>
      </c>
      <c r="BV182" s="282">
        <f>SUMIFS('B4-1销售回款【输入】'!BY$4:BY$123,'B4-1销售回款【输入】'!$C$4:$C$123,$C182,'B4-1销售回款【输入】'!$D$4:$D$123,$D182,'B4-1销售回款【输入】'!$E$4:$E$123,$E182,'B4-1销售回款【输入】'!$J$4:$J$123,$F182)</f>
        <v>0</v>
      </c>
      <c r="BW182" s="282">
        <f>SUMIFS('B4-1销售回款【输入】'!BZ$4:BZ$123,'B4-1销售回款【输入】'!$C$4:$C$123,$C182,'B4-1销售回款【输入】'!$D$4:$D$123,$D182,'B4-1销售回款【输入】'!$E$4:$E$123,$E182,'B4-1销售回款【输入】'!$J$4:$J$123,$F182)</f>
        <v>0</v>
      </c>
      <c r="BX182" s="282">
        <f>SUMIFS('B4-1销售回款【输入】'!CA$4:CA$123,'B4-1销售回款【输入】'!$C$4:$C$123,$C182,'B4-1销售回款【输入】'!$D$4:$D$123,$D182,'B4-1销售回款【输入】'!$E$4:$E$123,$E182,'B4-1销售回款【输入】'!$J$4:$J$123,$F182)</f>
        <v>0</v>
      </c>
      <c r="BY182" s="282">
        <f>SUMIFS('B4-1销售回款【输入】'!CB$4:CB$123,'B4-1销售回款【输入】'!$C$4:$C$123,$C182,'B4-1销售回款【输入】'!$D$4:$D$123,$D182,'B4-1销售回款【输入】'!$E$4:$E$123,$E182,'B4-1销售回款【输入】'!$J$4:$J$123,$F182)</f>
        <v>0</v>
      </c>
      <c r="BZ182" s="282">
        <f>SUMIFS('B4-1销售回款【输入】'!CC$4:CC$123,'B4-1销售回款【输入】'!$C$4:$C$123,$C182,'B4-1销售回款【输入】'!$D$4:$D$123,$D182,'B4-1销售回款【输入】'!$E$4:$E$123,$E182,'B4-1销售回款【输入】'!$J$4:$J$123,$F182)</f>
        <v>0</v>
      </c>
      <c r="CA182" s="282">
        <f>SUMIFS('B4-1销售回款【输入】'!CD$4:CD$123,'B4-1销售回款【输入】'!$C$4:$C$123,$C182,'B4-1销售回款【输入】'!$D$4:$D$123,$D182,'B4-1销售回款【输入】'!$E$4:$E$123,$E182,'B4-1销售回款【输入】'!$J$4:$J$123,$F182)</f>
        <v>0</v>
      </c>
      <c r="CB182" s="282">
        <f>SUMIFS('B4-1销售回款【输入】'!CE$4:CE$123,'B4-1销售回款【输入】'!$C$4:$C$123,$C182,'B4-1销售回款【输入】'!$D$4:$D$123,$D182,'B4-1销售回款【输入】'!$E$4:$E$123,$E182,'B4-1销售回款【输入】'!$J$4:$J$123,$F182)</f>
        <v>0</v>
      </c>
      <c r="CC182" s="282">
        <f>SUMIFS('B4-1销售回款【输入】'!CF$4:CF$123,'B4-1销售回款【输入】'!$C$4:$C$123,$C182,'B4-1销售回款【输入】'!$D$4:$D$123,$D182,'B4-1销售回款【输入】'!$E$4:$E$123,$E182,'B4-1销售回款【输入】'!$J$4:$J$123,$F182)</f>
        <v>0</v>
      </c>
      <c r="CD182" s="282">
        <f>SUMIFS('B4-1销售回款【输入】'!CG$4:CG$123,'B4-1销售回款【输入】'!$C$4:$C$123,$C182,'B4-1销售回款【输入】'!$D$4:$D$123,$D182,'B4-1销售回款【输入】'!$E$4:$E$123,$E182,'B4-1销售回款【输入】'!$J$4:$J$123,$F182)</f>
        <v>0</v>
      </c>
      <c r="CE182" s="282">
        <f>SUMIFS('B4-1销售回款【输入】'!CH$4:CH$123,'B4-1销售回款【输入】'!$C$4:$C$123,$C182,'B4-1销售回款【输入】'!$D$4:$D$123,$D182,'B4-1销售回款【输入】'!$E$4:$E$123,$E182,'B4-1销售回款【输入】'!$J$4:$J$123,$F182)</f>
        <v>0</v>
      </c>
      <c r="CF182" s="282">
        <f>SUMIFS('B4-1销售回款【输入】'!CI$4:CI$123,'B4-1销售回款【输入】'!$C$4:$C$123,$C182,'B4-1销售回款【输入】'!$D$4:$D$123,$D182,'B4-1销售回款【输入】'!$E$4:$E$123,$E182,'B4-1销售回款【输入】'!$J$4:$J$123,$F182)</f>
        <v>0</v>
      </c>
      <c r="CG182" s="282">
        <f>SUMIFS('B4-1销售回款【输入】'!CJ$4:CJ$123,'B4-1销售回款【输入】'!$C$4:$C$123,$C182,'B4-1销售回款【输入】'!$D$4:$D$123,$D182,'B4-1销售回款【输入】'!$E$4:$E$123,$E182,'B4-1销售回款【输入】'!$J$4:$J$123,$F182)</f>
        <v>0</v>
      </c>
      <c r="CH182" s="282">
        <f>SUMIFS('B4-1销售回款【输入】'!CK$4:CK$123,'B4-1销售回款【输入】'!$C$4:$C$123,$C182,'B4-1销售回款【输入】'!$D$4:$D$123,$D182,'B4-1销售回款【输入】'!$E$4:$E$123,$E182,'B4-1销售回款【输入】'!$J$4:$J$123,$F182)</f>
        <v>0</v>
      </c>
      <c r="CI182" s="282">
        <f>SUMIFS('B4-1销售回款【输入】'!CL$4:CL$123,'B4-1销售回款【输入】'!$C$4:$C$123,$C182,'B4-1销售回款【输入】'!$D$4:$D$123,$D182,'B4-1销售回款【输入】'!$E$4:$E$123,$E182,'B4-1销售回款【输入】'!$J$4:$J$123,$F182)</f>
        <v>0</v>
      </c>
      <c r="CJ182" s="282">
        <f>SUMIFS('B4-1销售回款【输入】'!CM$4:CM$123,'B4-1销售回款【输入】'!$C$4:$C$123,$C182,'B4-1销售回款【输入】'!$D$4:$D$123,$D182,'B4-1销售回款【输入】'!$E$4:$E$123,$E182,'B4-1销售回款【输入】'!$J$4:$J$123,$F182)</f>
        <v>0</v>
      </c>
      <c r="CK182" s="282">
        <f>SUMIFS('B4-1销售回款【输入】'!CN$4:CN$123,'B4-1销售回款【输入】'!$C$4:$C$123,$C182,'B4-1销售回款【输入】'!$D$4:$D$123,$D182,'B4-1销售回款【输入】'!$E$4:$E$123,$E182,'B4-1销售回款【输入】'!$J$4:$J$123,$F182)</f>
        <v>0</v>
      </c>
      <c r="CL182" s="282">
        <f>SUMIFS('B4-1销售回款【输入】'!CO$4:CO$123,'B4-1销售回款【输入】'!$C$4:$C$123,$C182,'B4-1销售回款【输入】'!$D$4:$D$123,$D182,'B4-1销售回款【输入】'!$E$4:$E$123,$E182,'B4-1销售回款【输入】'!$J$4:$J$123,$F182)</f>
        <v>0</v>
      </c>
      <c r="CM182" s="282">
        <f>SUMIFS('B4-1销售回款【输入】'!CP$4:CP$123,'B4-1销售回款【输入】'!$C$4:$C$123,$C182,'B4-1销售回款【输入】'!$D$4:$D$123,$D182,'B4-1销售回款【输入】'!$E$4:$E$123,$E182,'B4-1销售回款【输入】'!$J$4:$J$123,$F182)</f>
        <v>0</v>
      </c>
      <c r="CN182" s="282">
        <f>SUMIFS('B4-1销售回款【输入】'!CQ$4:CQ$123,'B4-1销售回款【输入】'!$C$4:$C$123,$C182,'B4-1销售回款【输入】'!$D$4:$D$123,$D182,'B4-1销售回款【输入】'!$E$4:$E$123,$E182,'B4-1销售回款【输入】'!$J$4:$J$123,$F182)</f>
        <v>0</v>
      </c>
      <c r="CO182" s="282">
        <f>SUMIFS('B4-1销售回款【输入】'!CR$4:CR$123,'B4-1销售回款【输入】'!$C$4:$C$123,$C182,'B4-1销售回款【输入】'!$D$4:$D$123,$D182,'B4-1销售回款【输入】'!$E$4:$E$123,$E182,'B4-1销售回款【输入】'!$J$4:$J$123,$F182)</f>
        <v>0</v>
      </c>
      <c r="CP182" s="282">
        <f>SUMIFS('B4-1销售回款【输入】'!CS$4:CS$123,'B4-1销售回款【输入】'!$C$4:$C$123,$C182,'B4-1销售回款【输入】'!$D$4:$D$123,$D182,'B4-1销售回款【输入】'!$E$4:$E$123,$E182,'B4-1销售回款【输入】'!$J$4:$J$123,$F182)</f>
        <v>0</v>
      </c>
      <c r="CQ182" s="282">
        <f>SUMIFS('B4-1销售回款【输入】'!CT$4:CT$123,'B4-1销售回款【输入】'!$C$4:$C$123,$C182,'B4-1销售回款【输入】'!$D$4:$D$123,$D182,'B4-1销售回款【输入】'!$E$4:$E$123,$E182,'B4-1销售回款【输入】'!$J$4:$J$123,$F182)</f>
        <v>0</v>
      </c>
      <c r="CR182" s="282">
        <f>SUMIFS('B4-1销售回款【输入】'!CU$4:CU$123,'B4-1销售回款【输入】'!$C$4:$C$123,$C182,'B4-1销售回款【输入】'!$D$4:$D$123,$D182,'B4-1销售回款【输入】'!$E$4:$E$123,$E182,'B4-1销售回款【输入】'!$J$4:$J$123,$F182)</f>
        <v>0</v>
      </c>
      <c r="CS182" s="282">
        <f>SUMIFS('B4-1销售回款【输入】'!CV$4:CV$123,'B4-1销售回款【输入】'!$C$4:$C$123,$C182,'B4-1销售回款【输入】'!$D$4:$D$123,$D182,'B4-1销售回款【输入】'!$E$4:$E$123,$E182,'B4-1销售回款【输入】'!$J$4:$J$123,$F182)</f>
        <v>0</v>
      </c>
      <c r="CT182" s="282">
        <f>SUMIFS('B4-1销售回款【输入】'!CW$4:CW$123,'B4-1销售回款【输入】'!$C$4:$C$123,$C182,'B4-1销售回款【输入】'!$D$4:$D$123,$D182,'B4-1销售回款【输入】'!$E$4:$E$123,$E182,'B4-1销售回款【输入】'!$J$4:$J$123,$F182)</f>
        <v>0</v>
      </c>
      <c r="CU182" s="282">
        <f>SUMIFS('B4-1销售回款【输入】'!CX$4:CX$123,'B4-1销售回款【输入】'!$C$4:$C$123,$C182,'B4-1销售回款【输入】'!$D$4:$D$123,$D182,'B4-1销售回款【输入】'!$E$4:$E$123,$E182,'B4-1销售回款【输入】'!$J$4:$J$123,$F182)</f>
        <v>0</v>
      </c>
      <c r="CV182" s="282">
        <f>SUMIFS('B4-1销售回款【输入】'!CY$4:CY$123,'B4-1销售回款【输入】'!$C$4:$C$123,$C182,'B4-1销售回款【输入】'!$D$4:$D$123,$D182,'B4-1销售回款【输入】'!$E$4:$E$123,$E182,'B4-1销售回款【输入】'!$J$4:$J$123,$F182)</f>
        <v>0</v>
      </c>
      <c r="CW182" s="282">
        <f>SUMIFS('B4-1销售回款【输入】'!CZ$4:CZ$123,'B4-1销售回款【输入】'!$C$4:$C$123,$C182,'B4-1销售回款【输入】'!$D$4:$D$123,$D182,'B4-1销售回款【输入】'!$E$4:$E$123,$E182,'B4-1销售回款【输入】'!$J$4:$J$123,$F182)</f>
        <v>0</v>
      </c>
      <c r="CX182" s="282">
        <f>SUMIFS('B4-1销售回款【输入】'!DA$4:DA$123,'B4-1销售回款【输入】'!$C$4:$C$123,$C182,'B4-1销售回款【输入】'!$D$4:$D$123,$D182,'B4-1销售回款【输入】'!$E$4:$E$123,$E182,'B4-1销售回款【输入】'!$J$4:$J$123,$F182)</f>
        <v>0</v>
      </c>
      <c r="CY182" s="282">
        <f>SUMIFS('B4-1销售回款【输入】'!DB$4:DB$123,'B4-1销售回款【输入】'!$C$4:$C$123,$C182,'B4-1销售回款【输入】'!$D$4:$D$123,$D182,'B4-1销售回款【输入】'!$E$4:$E$123,$E182,'B4-1销售回款【输入】'!$J$4:$J$123,$F182)</f>
        <v>0</v>
      </c>
      <c r="CZ182" s="282">
        <f>SUMIFS('B4-1销售回款【输入】'!DC$4:DC$123,'B4-1销售回款【输入】'!$C$4:$C$123,$C182,'B4-1销售回款【输入】'!$D$4:$D$123,$D182,'B4-1销售回款【输入】'!$E$4:$E$123,$E182,'B4-1销售回款【输入】'!$J$4:$J$123,$F182)</f>
        <v>0</v>
      </c>
      <c r="DA182" s="282">
        <f>SUMIFS('B4-1销售回款【输入】'!DD$4:DD$123,'B4-1销售回款【输入】'!$C$4:$C$123,$C182,'B4-1销售回款【输入】'!$D$4:$D$123,$D182,'B4-1销售回款【输入】'!$E$4:$E$123,$E182,'B4-1销售回款【输入】'!$J$4:$J$123,$F182)</f>
        <v>0</v>
      </c>
      <c r="DB182" s="282">
        <f>SUMIFS('B4-1销售回款【输入】'!DE$4:DE$123,'B4-1销售回款【输入】'!$C$4:$C$123,$C182,'B4-1销售回款【输入】'!$D$4:$D$123,$D182,'B4-1销售回款【输入】'!$E$4:$E$123,$E182,'B4-1销售回款【输入】'!$J$4:$J$123,$F182)</f>
        <v>0</v>
      </c>
      <c r="DC182" s="282">
        <f>SUMIFS('B4-1销售回款【输入】'!DF$4:DF$123,'B4-1销售回款【输入】'!$C$4:$C$123,$C182,'B4-1销售回款【输入】'!$D$4:$D$123,$D182,'B4-1销售回款【输入】'!$E$4:$E$123,$E182,'B4-1销售回款【输入】'!$J$4:$J$123,$F182)</f>
        <v>0</v>
      </c>
      <c r="DD182" s="282">
        <f>SUMIFS('B4-1销售回款【输入】'!DG$4:DG$123,'B4-1销售回款【输入】'!$C$4:$C$123,$C182,'B4-1销售回款【输入】'!$D$4:$D$123,$D182,'B4-1销售回款【输入】'!$E$4:$E$123,$E182,'B4-1销售回款【输入】'!$J$4:$J$123,$F182)</f>
        <v>0</v>
      </c>
      <c r="DE182" s="282">
        <f>SUMIFS('B4-1销售回款【输入】'!DH$4:DH$123,'B4-1销售回款【输入】'!$C$4:$C$123,$C182,'B4-1销售回款【输入】'!$D$4:$D$123,$D182,'B4-1销售回款【输入】'!$E$4:$E$123,$E182,'B4-1销售回款【输入】'!$J$4:$J$123,$F182)</f>
        <v>0</v>
      </c>
      <c r="DF182" s="282">
        <f>SUMIFS('B4-1销售回款【输入】'!DI$4:DI$123,'B4-1销售回款【输入】'!$C$4:$C$123,$C182,'B4-1销售回款【输入】'!$D$4:$D$123,$D182,'B4-1销售回款【输入】'!$E$4:$E$123,$E182,'B4-1销售回款【输入】'!$J$4:$J$123,$F182)</f>
        <v>0</v>
      </c>
      <c r="DG182" s="282">
        <f>SUMIFS('B4-1销售回款【输入】'!DJ$4:DJ$123,'B4-1销售回款【输入】'!$C$4:$C$123,$C182,'B4-1销售回款【输入】'!$D$4:$D$123,$D182,'B4-1销售回款【输入】'!$E$4:$E$123,$E182,'B4-1销售回款【输入】'!$J$4:$J$123,$F182)</f>
        <v>0</v>
      </c>
      <c r="DH182" s="282">
        <f>SUMIFS('B4-1销售回款【输入】'!DK$4:DK$123,'B4-1销售回款【输入】'!$C$4:$C$123,$C182,'B4-1销售回款【输入】'!$D$4:$D$123,$D182,'B4-1销售回款【输入】'!$E$4:$E$123,$E182,'B4-1销售回款【输入】'!$J$4:$J$123,$F182)</f>
        <v>0</v>
      </c>
      <c r="DI182" s="282">
        <f>SUMIFS('B4-1销售回款【输入】'!DL$4:DL$123,'B4-1销售回款【输入】'!$C$4:$C$123,$C182,'B4-1销售回款【输入】'!$D$4:$D$123,$D182,'B4-1销售回款【输入】'!$E$4:$E$123,$E182,'B4-1销售回款【输入】'!$J$4:$J$123,$F182)</f>
        <v>0</v>
      </c>
      <c r="DJ182" s="282">
        <f>SUMIFS('B4-1销售回款【输入】'!DM$4:DM$123,'B4-1销售回款【输入】'!$C$4:$C$123,$C182,'B4-1销售回款【输入】'!$D$4:$D$123,$D182,'B4-1销售回款【输入】'!$E$4:$E$123,$E182,'B4-1销售回款【输入】'!$J$4:$J$123,$F182)</f>
        <v>0</v>
      </c>
      <c r="DK182" s="282">
        <f>SUMIFS('B4-1销售回款【输入】'!DN$4:DN$123,'B4-1销售回款【输入】'!$C$4:$C$123,$C182,'B4-1销售回款【输入】'!$D$4:$D$123,$D182,'B4-1销售回款【输入】'!$E$4:$E$123,$E182,'B4-1销售回款【输入】'!$J$4:$J$123,$F182)</f>
        <v>0</v>
      </c>
      <c r="DL182" s="282">
        <f>SUMIFS('B4-1销售回款【输入】'!DO$4:DO$123,'B4-1销售回款【输入】'!$C$4:$C$123,$C182,'B4-1销售回款【输入】'!$D$4:$D$123,$D182,'B4-1销售回款【输入】'!$E$4:$E$123,$E182,'B4-1销售回款【输入】'!$J$4:$J$123,$F182)</f>
        <v>0</v>
      </c>
      <c r="DM182" s="282">
        <f>SUMIFS('B4-1销售回款【输入】'!DP$4:DP$123,'B4-1销售回款【输入】'!$C$4:$C$123,$C182,'B4-1销售回款【输入】'!$D$4:$D$123,$D182,'B4-1销售回款【输入】'!$E$4:$E$123,$E182,'B4-1销售回款【输入】'!$J$4:$J$123,$F182)</f>
        <v>0</v>
      </c>
      <c r="DN182" s="282">
        <f>SUMIFS('B4-1销售回款【输入】'!DQ$4:DQ$123,'B4-1销售回款【输入】'!$C$4:$C$123,$C182,'B4-1销售回款【输入】'!$D$4:$D$123,$D182,'B4-1销售回款【输入】'!$E$4:$E$123,$E182,'B4-1销售回款【输入】'!$J$4:$J$123,$F182)</f>
        <v>0</v>
      </c>
      <c r="DO182" s="282">
        <f>SUMIFS('B4-1销售回款【输入】'!DR$4:DR$123,'B4-1销售回款【输入】'!$C$4:$C$123,$C182,'B4-1销售回款【输入】'!$D$4:$D$123,$D182,'B4-1销售回款【输入】'!$E$4:$E$123,$E182,'B4-1销售回款【输入】'!$J$4:$J$123,$F182)</f>
        <v>0</v>
      </c>
      <c r="DP182" s="282">
        <f>SUMIFS('B4-1销售回款【输入】'!DS$4:DS$123,'B4-1销售回款【输入】'!$C$4:$C$123,$C182,'B4-1销售回款【输入】'!$D$4:$D$123,$D182,'B4-1销售回款【输入】'!$E$4:$E$123,$E182,'B4-1销售回款【输入】'!$J$4:$J$123,$F182)</f>
        <v>0</v>
      </c>
      <c r="DQ182" s="282">
        <f>SUMIFS('B4-1销售回款【输入】'!DT$4:DT$123,'B4-1销售回款【输入】'!$C$4:$C$123,$C182,'B4-1销售回款【输入】'!$D$4:$D$123,$D182,'B4-1销售回款【输入】'!$E$4:$E$123,$E182,'B4-1销售回款【输入】'!$J$4:$J$123,$F182)</f>
        <v>0</v>
      </c>
      <c r="DR182" s="282">
        <f>SUMIFS('B4-1销售回款【输入】'!DU$4:DU$123,'B4-1销售回款【输入】'!$C$4:$C$123,$C182,'B4-1销售回款【输入】'!$D$4:$D$123,$D182,'B4-1销售回款【输入】'!$E$4:$E$123,$E182,'B4-1销售回款【输入】'!$J$4:$J$123,$F182)</f>
        <v>0</v>
      </c>
      <c r="DS182" s="282">
        <f>SUMIFS('B4-1销售回款【输入】'!DV$4:DV$123,'B4-1销售回款【输入】'!$C$4:$C$123,$C182,'B4-1销售回款【输入】'!$D$4:$D$123,$D182,'B4-1销售回款【输入】'!$E$4:$E$123,$E182,'B4-1销售回款【输入】'!$J$4:$J$123,$F182)</f>
        <v>0</v>
      </c>
      <c r="DT182" s="282">
        <f>SUMIFS('B4-1销售回款【输入】'!DW$4:DW$123,'B4-1销售回款【输入】'!$C$4:$C$123,$C182,'B4-1销售回款【输入】'!$D$4:$D$123,$D182,'B4-1销售回款【输入】'!$E$4:$E$123,$E182,'B4-1销售回款【输入】'!$J$4:$J$123,$F182)</f>
        <v>0</v>
      </c>
      <c r="DU182" s="282">
        <f>SUMIFS('B4-1销售回款【输入】'!DX$4:DX$123,'B4-1销售回款【输入】'!$C$4:$C$123,$C182,'B4-1销售回款【输入】'!$D$4:$D$123,$D182,'B4-1销售回款【输入】'!$E$4:$E$123,$E182,'B4-1销售回款【输入】'!$J$4:$J$123,$F182)</f>
        <v>0</v>
      </c>
      <c r="DV182" s="282">
        <f>SUMIFS('B4-1销售回款【输入】'!DY$4:DY$123,'B4-1销售回款【输入】'!$C$4:$C$123,$C182,'B4-1销售回款【输入】'!$D$4:$D$123,$D182,'B4-1销售回款【输入】'!$E$4:$E$123,$E182,'B4-1销售回款【输入】'!$J$4:$J$123,$F182)</f>
        <v>0</v>
      </c>
      <c r="DW182" s="282">
        <f>SUMIFS('B4-1销售回款【输入】'!DZ$4:DZ$123,'B4-1销售回款【输入】'!$C$4:$C$123,$C182,'B4-1销售回款【输入】'!$D$4:$D$123,$D182,'B4-1销售回款【输入】'!$E$4:$E$123,$E182,'B4-1销售回款【输入】'!$J$4:$J$123,$F182)</f>
        <v>0</v>
      </c>
      <c r="DX182" s="282">
        <f>SUMIFS('B4-1销售回款【输入】'!EA$4:EA$123,'B4-1销售回款【输入】'!$C$4:$C$123,$C182,'B4-1销售回款【输入】'!$D$4:$D$123,$D182,'B4-1销售回款【输入】'!$E$4:$E$123,$E182,'B4-1销售回款【输入】'!$J$4:$J$123,$F182)</f>
        <v>0</v>
      </c>
      <c r="DY182" s="282">
        <f>SUMIFS('B4-1销售回款【输入】'!EB$4:EB$123,'B4-1销售回款【输入】'!$C$4:$C$123,$C182,'B4-1销售回款【输入】'!$D$4:$D$123,$D182,'B4-1销售回款【输入】'!$E$4:$E$123,$E182,'B4-1销售回款【输入】'!$J$4:$J$123,$F182)</f>
        <v>0</v>
      </c>
      <c r="DZ182" s="282">
        <f>SUMIFS('B4-1销售回款【输入】'!EC$4:EC$123,'B4-1销售回款【输入】'!$C$4:$C$123,$C182,'B4-1销售回款【输入】'!$D$4:$D$123,$D182,'B4-1销售回款【输入】'!$E$4:$E$123,$E182,'B4-1销售回款【输入】'!$J$4:$J$123,$F182)</f>
        <v>0</v>
      </c>
      <c r="EA182" s="282">
        <f>SUMIFS('B4-1销售回款【输入】'!ED$4:ED$123,'B4-1销售回款【输入】'!$C$4:$C$123,$C182,'B4-1销售回款【输入】'!$D$4:$D$123,$D182,'B4-1销售回款【输入】'!$E$4:$E$123,$E182,'B4-1销售回款【输入】'!$J$4:$J$123,$F182)</f>
        <v>0</v>
      </c>
      <c r="EB182" s="282">
        <f>SUMIFS('B4-1销售回款【输入】'!EE$4:EE$123,'B4-1销售回款【输入】'!$C$4:$C$123,$C182,'B4-1销售回款【输入】'!$D$4:$D$123,$D182,'B4-1销售回款【输入】'!$E$4:$E$123,$E182,'B4-1销售回款【输入】'!$J$4:$J$123,$F182)</f>
        <v>0</v>
      </c>
      <c r="EC182" s="282">
        <f>SUMIFS('B4-1销售回款【输入】'!EF$4:EF$123,'B4-1销售回款【输入】'!$C$4:$C$123,$C182,'B4-1销售回款【输入】'!$D$4:$D$123,$D182,'B4-1销售回款【输入】'!$E$4:$E$123,$E182,'B4-1销售回款【输入】'!$J$4:$J$123,$F182)</f>
        <v>0</v>
      </c>
      <c r="ED182" s="284">
        <f>SUMIFS('B4-1销售回款【输入】'!EG$4:EG$123,'B4-1销售回款【输入】'!$C$4:$C$123,$C182,'B4-1销售回款【输入】'!$D$4:$D$123,$D182,'B4-1销售回款【输入】'!$E$4:$E$123,$E182,'B4-1销售回款【输入】'!$J$4:$J$123,$F182)</f>
        <v>0</v>
      </c>
    </row>
    <row r="183" spans="2:134" ht="16.05" customHeight="1" x14ac:dyDescent="0.25">
      <c r="B183" s="932"/>
      <c r="C183" s="159" t="str">
        <f t="shared" si="3125"/>
        <v/>
      </c>
      <c r="D183" s="159" t="str">
        <f t="shared" si="2995"/>
        <v/>
      </c>
      <c r="E183" s="159" t="str">
        <f t="shared" si="2995"/>
        <v/>
      </c>
      <c r="F183" s="149" t="s">
        <v>350</v>
      </c>
      <c r="G183" s="171" t="s">
        <v>355</v>
      </c>
      <c r="H183" s="992"/>
      <c r="I183" s="282"/>
      <c r="J183" s="986" t="s">
        <v>391</v>
      </c>
      <c r="K183" s="461"/>
      <c r="L183" s="297">
        <f>IFERROR(SUM($L180:L180)/$J180,0)</f>
        <v>0</v>
      </c>
      <c r="M183" s="291">
        <f>IFERROR(SUM($L180:M180)/$J180,0)</f>
        <v>0</v>
      </c>
      <c r="N183" s="291">
        <f>IFERROR(SUM($L180:N180)/$J180,0)</f>
        <v>0</v>
      </c>
      <c r="O183" s="291">
        <f>IFERROR(SUM($L180:O180)/$J180,0)</f>
        <v>0</v>
      </c>
      <c r="P183" s="291">
        <f>IFERROR(SUM($L180:P180)/$J180,0)</f>
        <v>0</v>
      </c>
      <c r="Q183" s="291">
        <f>IFERROR(SUM($L180:Q180)/$J180,0)</f>
        <v>0</v>
      </c>
      <c r="R183" s="291">
        <f>IFERROR(SUM($L180:R180)/$J180,0)</f>
        <v>0</v>
      </c>
      <c r="S183" s="291">
        <f>IFERROR(SUM($L180:S180)/$J180,0)</f>
        <v>0</v>
      </c>
      <c r="T183" s="291">
        <f>IFERROR(SUM($L180:T180)/$J180,0)</f>
        <v>0</v>
      </c>
      <c r="U183" s="292">
        <f>IFERROR(SUM($L180:U180)/$J180,0)</f>
        <v>0</v>
      </c>
      <c r="V183" s="290">
        <f>IFERROR(SUM($V180:V180)/$J180,0)</f>
        <v>0</v>
      </c>
      <c r="W183" s="291">
        <f>IFERROR(SUM($V180:W180)/$J180,0)</f>
        <v>0</v>
      </c>
      <c r="X183" s="291">
        <f>IFERROR(SUM($V180:X180)/$J180,0)</f>
        <v>0</v>
      </c>
      <c r="Y183" s="291">
        <f>IFERROR(SUM($V180:Y180)/$J180,0)</f>
        <v>0</v>
      </c>
      <c r="Z183" s="291">
        <f>IFERROR(SUM($V180:Z180)/$J180,0)</f>
        <v>0</v>
      </c>
      <c r="AA183" s="291">
        <f>IFERROR(SUM($V180:AA180)/$J180,0)</f>
        <v>0</v>
      </c>
      <c r="AB183" s="291">
        <f>IFERROR(SUM($V180:AB180)/$J180,0)</f>
        <v>0</v>
      </c>
      <c r="AC183" s="291">
        <f>IFERROR(SUM($V180:AC180)/$J180,0)</f>
        <v>0</v>
      </c>
      <c r="AD183" s="291">
        <f>IFERROR(SUM($V180:AD180)/$J180,0)</f>
        <v>0</v>
      </c>
      <c r="AE183" s="291">
        <f>IFERROR(SUM($V180:AE180)/$J180,0)</f>
        <v>0</v>
      </c>
      <c r="AF183" s="291">
        <f>IFERROR(SUM($V180:AF180)/$J180,0)</f>
        <v>0</v>
      </c>
      <c r="AG183" s="291">
        <f>IFERROR(SUM($V180:AG180)/$J180,0)</f>
        <v>0</v>
      </c>
      <c r="AH183" s="291">
        <f>IFERROR(SUM($V180:AH180)/$J180,0)</f>
        <v>0</v>
      </c>
      <c r="AI183" s="291">
        <f>IFERROR(SUM($V180:AI180)/$J180,0)</f>
        <v>0</v>
      </c>
      <c r="AJ183" s="291">
        <f>IFERROR(SUM($V180:AJ180)/$J180,0)</f>
        <v>0</v>
      </c>
      <c r="AK183" s="291">
        <f>IFERROR(SUM($V180:AK180)/$J180,0)</f>
        <v>0</v>
      </c>
      <c r="AL183" s="291">
        <f>IFERROR(SUM($V180:AL180)/$J180,0)</f>
        <v>0</v>
      </c>
      <c r="AM183" s="291">
        <f>IFERROR(SUM($V180:AM180)/$J180,0)</f>
        <v>0</v>
      </c>
      <c r="AN183" s="291">
        <f>IFERROR(SUM($V180:AN180)/$J180,0)</f>
        <v>0</v>
      </c>
      <c r="AO183" s="291">
        <f>IFERROR(SUM($V180:AO180)/$J180,0)</f>
        <v>0</v>
      </c>
      <c r="AP183" s="291">
        <f>IFERROR(SUM($V180:AP180)/$J180,0)</f>
        <v>0</v>
      </c>
      <c r="AQ183" s="291">
        <f>IFERROR(SUM($V180:AQ180)/$J180,0)</f>
        <v>0</v>
      </c>
      <c r="AR183" s="291">
        <f>IFERROR(SUM($V180:AR180)/$J180,0)</f>
        <v>0</v>
      </c>
      <c r="AS183" s="291">
        <f>IFERROR(SUM($V180:AS180)/$J180,0)</f>
        <v>0</v>
      </c>
      <c r="AT183" s="291">
        <f>IFERROR(SUM($V180:AT180)/$J180,0)</f>
        <v>0</v>
      </c>
      <c r="AU183" s="291">
        <f>IFERROR(SUM($V180:AU180)/$J180,0)</f>
        <v>0</v>
      </c>
      <c r="AV183" s="291">
        <f>IFERROR(SUM($V180:AV180)/$J180,0)</f>
        <v>0</v>
      </c>
      <c r="AW183" s="291">
        <f>IFERROR(SUM($V180:AW180)/$J180,0)</f>
        <v>0</v>
      </c>
      <c r="AX183" s="291">
        <f>IFERROR(SUM($V180:AX180)/$J180,0)</f>
        <v>0</v>
      </c>
      <c r="AY183" s="291">
        <f>IFERROR(SUM($V180:AY180)/$J180,0)</f>
        <v>0</v>
      </c>
      <c r="AZ183" s="291">
        <f>IFERROR(SUM($V180:AZ180)/$J180,0)</f>
        <v>0</v>
      </c>
      <c r="BA183" s="291">
        <f>IFERROR(SUM($V180:BA180)/$J180,0)</f>
        <v>0</v>
      </c>
      <c r="BB183" s="291">
        <f>IFERROR(SUM($V180:BB180)/$J180,0)</f>
        <v>0</v>
      </c>
      <c r="BC183" s="291">
        <f>IFERROR(SUM($V180:BC180)/$J180,0)</f>
        <v>0</v>
      </c>
      <c r="BD183" s="291">
        <f>IFERROR(SUM($V180:BD180)/$J180,0)</f>
        <v>0</v>
      </c>
      <c r="BE183" s="291">
        <f>IFERROR(SUM($V180:BE180)/$J180,0)</f>
        <v>0</v>
      </c>
      <c r="BF183" s="291">
        <f>IFERROR(SUM($V180:BF180)/$J180,0)</f>
        <v>0</v>
      </c>
      <c r="BG183" s="291">
        <f>IFERROR(SUM($V180:BG180)/$J180,0)</f>
        <v>0</v>
      </c>
      <c r="BH183" s="291">
        <f>IFERROR(SUM($V180:BH180)/$J180,0)</f>
        <v>0</v>
      </c>
      <c r="BI183" s="291">
        <f>IFERROR(SUM($V180:BI180)/$J180,0)</f>
        <v>0</v>
      </c>
      <c r="BJ183" s="291">
        <f>IFERROR(SUM($V180:BJ180)/$J180,0)</f>
        <v>0</v>
      </c>
      <c r="BK183" s="291">
        <f>IFERROR(SUM($V180:BK180)/$J180,0)</f>
        <v>0</v>
      </c>
      <c r="BL183" s="291">
        <f>IFERROR(SUM($V180:BL180)/$J180,0)</f>
        <v>0</v>
      </c>
      <c r="BM183" s="291">
        <f>IFERROR(SUM($V180:BM180)/$J180,0)</f>
        <v>0</v>
      </c>
      <c r="BN183" s="291">
        <f>IFERROR(SUM($V180:BN180)/$J180,0)</f>
        <v>0</v>
      </c>
      <c r="BO183" s="291">
        <f>IFERROR(SUM($V180:BO180)/$J180,0)</f>
        <v>0</v>
      </c>
      <c r="BP183" s="291">
        <f>IFERROR(SUM($V180:BP180)/$J180,0)</f>
        <v>0</v>
      </c>
      <c r="BQ183" s="291">
        <f>IFERROR(SUM($V180:BQ180)/$J180,0)</f>
        <v>0</v>
      </c>
      <c r="BR183" s="291">
        <f>IFERROR(SUM($V180:BR180)/$J180,0)</f>
        <v>0</v>
      </c>
      <c r="BS183" s="291">
        <f>IFERROR(SUM($V180:BS180)/$J180,0)</f>
        <v>0</v>
      </c>
      <c r="BT183" s="291">
        <f>IFERROR(SUM($V180:BT180)/$J180,0)</f>
        <v>0</v>
      </c>
      <c r="BU183" s="291">
        <f>IFERROR(SUM($V180:BU180)/$J180,0)</f>
        <v>0</v>
      </c>
      <c r="BV183" s="291">
        <f>IFERROR(SUM($V180:BV180)/$J180,0)</f>
        <v>0</v>
      </c>
      <c r="BW183" s="291">
        <f>IFERROR(SUM($V180:BW180)/$J180,0)</f>
        <v>0</v>
      </c>
      <c r="BX183" s="291">
        <f>IFERROR(SUM($V180:BX180)/$J180,0)</f>
        <v>0</v>
      </c>
      <c r="BY183" s="291">
        <f>IFERROR(SUM($V180:BY180)/$J180,0)</f>
        <v>0</v>
      </c>
      <c r="BZ183" s="291">
        <f>IFERROR(SUM($V180:BZ180)/$J180,0)</f>
        <v>0</v>
      </c>
      <c r="CA183" s="291">
        <f>IFERROR(SUM($V180:CA180)/$J180,0)</f>
        <v>0</v>
      </c>
      <c r="CB183" s="291">
        <f>IFERROR(SUM($V180:CB180)/$J180,0)</f>
        <v>0</v>
      </c>
      <c r="CC183" s="291">
        <f>IFERROR(SUM($V180:CC180)/$J180,0)</f>
        <v>0</v>
      </c>
      <c r="CD183" s="291">
        <f>IFERROR(SUM($V180:CD180)/$J180,0)</f>
        <v>0</v>
      </c>
      <c r="CE183" s="291">
        <f>IFERROR(SUM($V180:CE180)/$J180,0)</f>
        <v>0</v>
      </c>
      <c r="CF183" s="291">
        <f>IFERROR(SUM($V180:CF180)/$J180,0)</f>
        <v>0</v>
      </c>
      <c r="CG183" s="291">
        <f>IFERROR(SUM($V180:CG180)/$J180,0)</f>
        <v>0</v>
      </c>
      <c r="CH183" s="291">
        <f>IFERROR(SUM($V180:CH180)/$J180,0)</f>
        <v>0</v>
      </c>
      <c r="CI183" s="291">
        <f>IFERROR(SUM($V180:CI180)/$J180,0)</f>
        <v>0</v>
      </c>
      <c r="CJ183" s="291">
        <f>IFERROR(SUM($V180:CJ180)/$J180,0)</f>
        <v>0</v>
      </c>
      <c r="CK183" s="291">
        <f>IFERROR(SUM($V180:CK180)/$J180,0)</f>
        <v>0</v>
      </c>
      <c r="CL183" s="291">
        <f>IFERROR(SUM($V180:CL180)/$J180,0)</f>
        <v>0</v>
      </c>
      <c r="CM183" s="291">
        <f>IFERROR(SUM($V180:CM180)/$J180,0)</f>
        <v>0</v>
      </c>
      <c r="CN183" s="291">
        <f>IFERROR(SUM($V180:CN180)/$J180,0)</f>
        <v>0</v>
      </c>
      <c r="CO183" s="291">
        <f>IFERROR(SUM($V180:CO180)/$J180,0)</f>
        <v>0</v>
      </c>
      <c r="CP183" s="291">
        <f>IFERROR(SUM($V180:CP180)/$J180,0)</f>
        <v>0</v>
      </c>
      <c r="CQ183" s="291">
        <f>IFERROR(SUM($V180:CQ180)/$J180,0)</f>
        <v>0</v>
      </c>
      <c r="CR183" s="291">
        <f>IFERROR(SUM($V180:CR180)/$J180,0)</f>
        <v>0</v>
      </c>
      <c r="CS183" s="291">
        <f>IFERROR(SUM($V180:CS180)/$J180,0)</f>
        <v>0</v>
      </c>
      <c r="CT183" s="291">
        <f>IFERROR(SUM($V180:CT180)/$J180,0)</f>
        <v>0</v>
      </c>
      <c r="CU183" s="291">
        <f>IFERROR(SUM($V180:CU180)/$J180,0)</f>
        <v>0</v>
      </c>
      <c r="CV183" s="291">
        <f>IFERROR(SUM($V180:CV180)/$J180,0)</f>
        <v>0</v>
      </c>
      <c r="CW183" s="291">
        <f>IFERROR(SUM($V180:CW180)/$J180,0)</f>
        <v>0</v>
      </c>
      <c r="CX183" s="291">
        <f>IFERROR(SUM($V180:CX180)/$J180,0)</f>
        <v>0</v>
      </c>
      <c r="CY183" s="291">
        <f>IFERROR(SUM($V180:CY180)/$J180,0)</f>
        <v>0</v>
      </c>
      <c r="CZ183" s="291">
        <f>IFERROR(SUM($V180:CZ180)/$J180,0)</f>
        <v>0</v>
      </c>
      <c r="DA183" s="291">
        <f>IFERROR(SUM($V180:DA180)/$J180,0)</f>
        <v>0</v>
      </c>
      <c r="DB183" s="291">
        <f>IFERROR(SUM($V180:DB180)/$J180,0)</f>
        <v>0</v>
      </c>
      <c r="DC183" s="291">
        <f>IFERROR(SUM($V180:DC180)/$J180,0)</f>
        <v>0</v>
      </c>
      <c r="DD183" s="291">
        <f>IFERROR(SUM($V180:DD180)/$J180,0)</f>
        <v>0</v>
      </c>
      <c r="DE183" s="291">
        <f>IFERROR(SUM($V180:DE180)/$J180,0)</f>
        <v>0</v>
      </c>
      <c r="DF183" s="291">
        <f>IFERROR(SUM($V180:DF180)/$J180,0)</f>
        <v>0</v>
      </c>
      <c r="DG183" s="291">
        <f>IFERROR(SUM($V180:DG180)/$J180,0)</f>
        <v>0</v>
      </c>
      <c r="DH183" s="291">
        <f>IFERROR(SUM($V180:DH180)/$J180,0)</f>
        <v>0</v>
      </c>
      <c r="DI183" s="291">
        <f>IFERROR(SUM($V180:DI180)/$J180,0)</f>
        <v>0</v>
      </c>
      <c r="DJ183" s="291">
        <f>IFERROR(SUM($V180:DJ180)/$J180,0)</f>
        <v>0</v>
      </c>
      <c r="DK183" s="291">
        <f>IFERROR(SUM($V180:DK180)/$J180,0)</f>
        <v>0</v>
      </c>
      <c r="DL183" s="291">
        <f>IFERROR(SUM($V180:DL180)/$J180,0)</f>
        <v>0</v>
      </c>
      <c r="DM183" s="291">
        <f>IFERROR(SUM($V180:DM180)/$J180,0)</f>
        <v>0</v>
      </c>
      <c r="DN183" s="291">
        <f>IFERROR(SUM($V180:DN180)/$J180,0)</f>
        <v>0</v>
      </c>
      <c r="DO183" s="291">
        <f>IFERROR(SUM($V180:DO180)/$J180,0)</f>
        <v>0</v>
      </c>
      <c r="DP183" s="291">
        <f>IFERROR(SUM($V180:DP180)/$J180,0)</f>
        <v>0</v>
      </c>
      <c r="DQ183" s="291">
        <f>IFERROR(SUM($V180:DQ180)/$J180,0)</f>
        <v>0</v>
      </c>
      <c r="DR183" s="291">
        <f>IFERROR(SUM($V180:DR180)/$J180,0)</f>
        <v>0</v>
      </c>
      <c r="DS183" s="291">
        <f>IFERROR(SUM($V180:DS180)/$J180,0)</f>
        <v>0</v>
      </c>
      <c r="DT183" s="291">
        <f>IFERROR(SUM($V180:DT180)/$J180,0)</f>
        <v>0</v>
      </c>
      <c r="DU183" s="291">
        <f>IFERROR(SUM($V180:DU180)/$J180,0)</f>
        <v>0</v>
      </c>
      <c r="DV183" s="291">
        <f>IFERROR(SUM($V180:DV180)/$J180,0)</f>
        <v>0</v>
      </c>
      <c r="DW183" s="291">
        <f>IFERROR(SUM($V180:DW180)/$J180,0)</f>
        <v>0</v>
      </c>
      <c r="DX183" s="291">
        <f>IFERROR(SUM($V180:DX180)/$J180,0)</f>
        <v>0</v>
      </c>
      <c r="DY183" s="291">
        <f>IFERROR(SUM($V180:DY180)/$J180,0)</f>
        <v>0</v>
      </c>
      <c r="DZ183" s="291">
        <f>IFERROR(SUM($V180:DZ180)/$J180,0)</f>
        <v>0</v>
      </c>
      <c r="EA183" s="291">
        <f>IFERROR(SUM($V180:EA180)/$J180,0)</f>
        <v>0</v>
      </c>
      <c r="EB183" s="291">
        <f>IFERROR(SUM($V180:EB180)/$J180,0)</f>
        <v>0</v>
      </c>
      <c r="EC183" s="291">
        <f>IFERROR(SUM($V180:EC180)/$J180,0)</f>
        <v>0</v>
      </c>
      <c r="ED183" s="292">
        <f>IFERROR(SUM($V180:ED180)/$J180,0)</f>
        <v>0</v>
      </c>
    </row>
    <row r="184" spans="2:134" ht="16.05" customHeight="1" thickBot="1" x14ac:dyDescent="0.3">
      <c r="B184" s="933"/>
      <c r="C184" s="289" t="str">
        <f t="shared" si="3125"/>
        <v/>
      </c>
      <c r="D184" s="289" t="str">
        <f t="shared" si="2995"/>
        <v/>
      </c>
      <c r="E184" s="289" t="str">
        <f t="shared" si="2995"/>
        <v/>
      </c>
      <c r="F184" s="240" t="s">
        <v>351</v>
      </c>
      <c r="G184" s="254" t="s">
        <v>355</v>
      </c>
      <c r="H184" s="993"/>
      <c r="I184" s="286"/>
      <c r="J184" s="989" t="s">
        <v>391</v>
      </c>
      <c r="K184" s="464"/>
      <c r="L184" s="298">
        <f>IFERROR(SUM($L182:L182)/SUM($L180:L180),0)</f>
        <v>0</v>
      </c>
      <c r="M184" s="294">
        <f>IFERROR(SUM($L182:M182)/SUM($L180:M180),0)</f>
        <v>0</v>
      </c>
      <c r="N184" s="294">
        <f>IFERROR(SUM($L182:N182)/SUM($L180:N180),0)</f>
        <v>0</v>
      </c>
      <c r="O184" s="294">
        <f>IFERROR(SUM($L182:O182)/SUM($L180:O180),0)</f>
        <v>0</v>
      </c>
      <c r="P184" s="294">
        <f>IFERROR(SUM($L182:P182)/SUM($L180:P180),0)</f>
        <v>0</v>
      </c>
      <c r="Q184" s="294">
        <f>IFERROR(SUM($L182:Q182)/SUM($L180:Q180),0)</f>
        <v>0</v>
      </c>
      <c r="R184" s="294">
        <f>IFERROR(SUM($L182:R182)/SUM($L180:R180),0)</f>
        <v>0</v>
      </c>
      <c r="S184" s="294">
        <f>IFERROR(SUM($L182:S182)/SUM($L180:S180),0)</f>
        <v>0</v>
      </c>
      <c r="T184" s="294">
        <f>IFERROR(SUM($L182:T182)/SUM($L180:T180),0)</f>
        <v>0</v>
      </c>
      <c r="U184" s="295">
        <f>IFERROR(SUM($L182:U182)/SUM($L180:U180),0)</f>
        <v>0</v>
      </c>
      <c r="V184" s="293">
        <f>IFERROR(SUM($V182:V182)/SUM($V180:V180),0)</f>
        <v>0</v>
      </c>
      <c r="W184" s="294">
        <f>IFERROR(SUM($V182:W182)/SUM($V180:W180),0)</f>
        <v>0</v>
      </c>
      <c r="X184" s="294">
        <f>IFERROR(SUM($V182:X182)/SUM($V180:X180),0)</f>
        <v>0</v>
      </c>
      <c r="Y184" s="294">
        <f>IFERROR(SUM($V182:Y182)/SUM($V180:Y180),0)</f>
        <v>0</v>
      </c>
      <c r="Z184" s="294">
        <f>IFERROR(SUM($V182:Z182)/SUM($V180:Z180),0)</f>
        <v>0</v>
      </c>
      <c r="AA184" s="294">
        <f>IFERROR(SUM($V182:AA182)/SUM($V180:AA180),0)</f>
        <v>0</v>
      </c>
      <c r="AB184" s="294">
        <f>IFERROR(SUM($V182:AB182)/SUM($V180:AB180),0)</f>
        <v>0</v>
      </c>
      <c r="AC184" s="294">
        <f>IFERROR(SUM($V182:AC182)/SUM($V180:AC180),0)</f>
        <v>0</v>
      </c>
      <c r="AD184" s="294">
        <f>IFERROR(SUM($V182:AD182)/SUM($V180:AD180),0)</f>
        <v>0</v>
      </c>
      <c r="AE184" s="294">
        <f>IFERROR(SUM($V182:AE182)/SUM($V180:AE180),0)</f>
        <v>0</v>
      </c>
      <c r="AF184" s="294">
        <f>IFERROR(SUM($V182:AF182)/SUM($V180:AF180),0)</f>
        <v>0</v>
      </c>
      <c r="AG184" s="294">
        <f>IFERROR(SUM($V182:AG182)/SUM($V180:AG180),0)</f>
        <v>0</v>
      </c>
      <c r="AH184" s="294">
        <f>IFERROR(SUM($V182:AH182)/SUM($V180:AH180),0)</f>
        <v>0</v>
      </c>
      <c r="AI184" s="294">
        <f>IFERROR(SUM($V182:AI182)/SUM($V180:AI180),0)</f>
        <v>0</v>
      </c>
      <c r="AJ184" s="294">
        <f>IFERROR(SUM($V182:AJ182)/SUM($V180:AJ180),0)</f>
        <v>0</v>
      </c>
      <c r="AK184" s="294">
        <f>IFERROR(SUM($V182:AK182)/SUM($V180:AK180),0)</f>
        <v>0</v>
      </c>
      <c r="AL184" s="294">
        <f>IFERROR(SUM($V182:AL182)/SUM($V180:AL180),0)</f>
        <v>0</v>
      </c>
      <c r="AM184" s="294">
        <f>IFERROR(SUM($V182:AM182)/SUM($V180:AM180),0)</f>
        <v>0</v>
      </c>
      <c r="AN184" s="294">
        <f>IFERROR(SUM($V182:AN182)/SUM($V180:AN180),0)</f>
        <v>0</v>
      </c>
      <c r="AO184" s="294">
        <f>IFERROR(SUM($V182:AO182)/SUM($V180:AO180),0)</f>
        <v>0</v>
      </c>
      <c r="AP184" s="294">
        <f>IFERROR(SUM($V182:AP182)/SUM($V180:AP180),0)</f>
        <v>0</v>
      </c>
      <c r="AQ184" s="294">
        <f>IFERROR(SUM($V182:AQ182)/SUM($V180:AQ180),0)</f>
        <v>0</v>
      </c>
      <c r="AR184" s="294">
        <f>IFERROR(SUM($V182:AR182)/SUM($V180:AR180),0)</f>
        <v>0</v>
      </c>
      <c r="AS184" s="294">
        <f>IFERROR(SUM($V182:AS182)/SUM($V180:AS180),0)</f>
        <v>0</v>
      </c>
      <c r="AT184" s="294">
        <f>IFERROR(SUM($V182:AT182)/SUM($V180:AT180),0)</f>
        <v>0</v>
      </c>
      <c r="AU184" s="294">
        <f>IFERROR(SUM($V182:AU182)/SUM($V180:AU180),0)</f>
        <v>0</v>
      </c>
      <c r="AV184" s="294">
        <f>IFERROR(SUM($V182:AV182)/SUM($V180:AV180),0)</f>
        <v>0</v>
      </c>
      <c r="AW184" s="294">
        <f>IFERROR(SUM($V182:AW182)/SUM($V180:AW180),0)</f>
        <v>0</v>
      </c>
      <c r="AX184" s="294">
        <f>IFERROR(SUM($V182:AX182)/SUM($V180:AX180),0)</f>
        <v>0</v>
      </c>
      <c r="AY184" s="294">
        <f>IFERROR(SUM($V182:AY182)/SUM($V180:AY180),0)</f>
        <v>0</v>
      </c>
      <c r="AZ184" s="294">
        <f>IFERROR(SUM($V182:AZ182)/SUM($V180:AZ180),0)</f>
        <v>0</v>
      </c>
      <c r="BA184" s="294">
        <f>IFERROR(SUM($V182:BA182)/SUM($V180:BA180),0)</f>
        <v>0</v>
      </c>
      <c r="BB184" s="294">
        <f>IFERROR(SUM($V182:BB182)/SUM($V180:BB180),0)</f>
        <v>0</v>
      </c>
      <c r="BC184" s="294">
        <f>IFERROR(SUM($V182:BC182)/SUM($V180:BC180),0)</f>
        <v>0</v>
      </c>
      <c r="BD184" s="294">
        <f>IFERROR(SUM($V182:BD182)/SUM($V180:BD180),0)</f>
        <v>0</v>
      </c>
      <c r="BE184" s="294">
        <f>IFERROR(SUM($V182:BE182)/SUM($V180:BE180),0)</f>
        <v>0</v>
      </c>
      <c r="BF184" s="294">
        <f>IFERROR(SUM($V182:BF182)/SUM($V180:BF180),0)</f>
        <v>0</v>
      </c>
      <c r="BG184" s="294">
        <f>IFERROR(SUM($V182:BG182)/SUM($V180:BG180),0)</f>
        <v>0</v>
      </c>
      <c r="BH184" s="294">
        <f>IFERROR(SUM($V182:BH182)/SUM($V180:BH180),0)</f>
        <v>0</v>
      </c>
      <c r="BI184" s="294">
        <f>IFERROR(SUM($V182:BI182)/SUM($V180:BI180),0)</f>
        <v>0</v>
      </c>
      <c r="BJ184" s="294">
        <f>IFERROR(SUM($V182:BJ182)/SUM($V180:BJ180),0)</f>
        <v>0</v>
      </c>
      <c r="BK184" s="294">
        <f>IFERROR(SUM($V182:BK182)/SUM($V180:BK180),0)</f>
        <v>0</v>
      </c>
      <c r="BL184" s="294">
        <f>IFERROR(SUM($V182:BL182)/SUM($V180:BL180),0)</f>
        <v>0</v>
      </c>
      <c r="BM184" s="294">
        <f>IFERROR(SUM($V182:BM182)/SUM($V180:BM180),0)</f>
        <v>0</v>
      </c>
      <c r="BN184" s="294">
        <f>IFERROR(SUM($V182:BN182)/SUM($V180:BN180),0)</f>
        <v>0</v>
      </c>
      <c r="BO184" s="294">
        <f>IFERROR(SUM($V182:BO182)/SUM($V180:BO180),0)</f>
        <v>0</v>
      </c>
      <c r="BP184" s="294">
        <f>IFERROR(SUM($V182:BP182)/SUM($V180:BP180),0)</f>
        <v>0</v>
      </c>
      <c r="BQ184" s="294">
        <f>IFERROR(SUM($V182:BQ182)/SUM($V180:BQ180),0)</f>
        <v>0</v>
      </c>
      <c r="BR184" s="294">
        <f>IFERROR(SUM($V182:BR182)/SUM($V180:BR180),0)</f>
        <v>0</v>
      </c>
      <c r="BS184" s="294">
        <f>IFERROR(SUM($V182:BS182)/SUM($V180:BS180),0)</f>
        <v>0</v>
      </c>
      <c r="BT184" s="294">
        <f>IFERROR(SUM($V182:BT182)/SUM($V180:BT180),0)</f>
        <v>0</v>
      </c>
      <c r="BU184" s="294">
        <f>IFERROR(SUM($V182:BU182)/SUM($V180:BU180),0)</f>
        <v>0</v>
      </c>
      <c r="BV184" s="294">
        <f>IFERROR(SUM($V182:BV182)/SUM($V180:BV180),0)</f>
        <v>0</v>
      </c>
      <c r="BW184" s="294">
        <f>IFERROR(SUM($V182:BW182)/SUM($V180:BW180),0)</f>
        <v>0</v>
      </c>
      <c r="BX184" s="294">
        <f>IFERROR(SUM($V182:BX182)/SUM($V180:BX180),0)</f>
        <v>0</v>
      </c>
      <c r="BY184" s="294">
        <f>IFERROR(SUM($V182:BY182)/SUM($V180:BY180),0)</f>
        <v>0</v>
      </c>
      <c r="BZ184" s="294">
        <f>IFERROR(SUM($V182:BZ182)/SUM($V180:BZ180),0)</f>
        <v>0</v>
      </c>
      <c r="CA184" s="294">
        <f>IFERROR(SUM($V182:CA182)/SUM($V180:CA180),0)</f>
        <v>0</v>
      </c>
      <c r="CB184" s="294">
        <f>IFERROR(SUM($V182:CB182)/SUM($V180:CB180),0)</f>
        <v>0</v>
      </c>
      <c r="CC184" s="294">
        <f>IFERROR(SUM($V182:CC182)/SUM($V180:CC180),0)</f>
        <v>0</v>
      </c>
      <c r="CD184" s="294">
        <f>IFERROR(SUM($V182:CD182)/SUM($V180:CD180),0)</f>
        <v>0</v>
      </c>
      <c r="CE184" s="294">
        <f>IFERROR(SUM($V182:CE182)/SUM($V180:CE180),0)</f>
        <v>0</v>
      </c>
      <c r="CF184" s="294">
        <f>IFERROR(SUM($V182:CF182)/SUM($V180:CF180),0)</f>
        <v>0</v>
      </c>
      <c r="CG184" s="294">
        <f>IFERROR(SUM($V182:CG182)/SUM($V180:CG180),0)</f>
        <v>0</v>
      </c>
      <c r="CH184" s="294">
        <f>IFERROR(SUM($V182:CH182)/SUM($V180:CH180),0)</f>
        <v>0</v>
      </c>
      <c r="CI184" s="294">
        <f>IFERROR(SUM($V182:CI182)/SUM($V180:CI180),0)</f>
        <v>0</v>
      </c>
      <c r="CJ184" s="294">
        <f>IFERROR(SUM($V182:CJ182)/SUM($V180:CJ180),0)</f>
        <v>0</v>
      </c>
      <c r="CK184" s="294">
        <f>IFERROR(SUM($V182:CK182)/SUM($V180:CK180),0)</f>
        <v>0</v>
      </c>
      <c r="CL184" s="294">
        <f>IFERROR(SUM($V182:CL182)/SUM($V180:CL180),0)</f>
        <v>0</v>
      </c>
      <c r="CM184" s="294">
        <f>IFERROR(SUM($V182:CM182)/SUM($V180:CM180),0)</f>
        <v>0</v>
      </c>
      <c r="CN184" s="294">
        <f>IFERROR(SUM($V182:CN182)/SUM($V180:CN180),0)</f>
        <v>0</v>
      </c>
      <c r="CO184" s="294">
        <f>IFERROR(SUM($V182:CO182)/SUM($V180:CO180),0)</f>
        <v>0</v>
      </c>
      <c r="CP184" s="294">
        <f>IFERROR(SUM($V182:CP182)/SUM($V180:CP180),0)</f>
        <v>0</v>
      </c>
      <c r="CQ184" s="294">
        <f>IFERROR(SUM($V182:CQ182)/SUM($V180:CQ180),0)</f>
        <v>0</v>
      </c>
      <c r="CR184" s="294">
        <f>IFERROR(SUM($V182:CR182)/SUM($V180:CR180),0)</f>
        <v>0</v>
      </c>
      <c r="CS184" s="294">
        <f>IFERROR(SUM($V182:CS182)/SUM($V180:CS180),0)</f>
        <v>0</v>
      </c>
      <c r="CT184" s="294">
        <f>IFERROR(SUM($V182:CT182)/SUM($V180:CT180),0)</f>
        <v>0</v>
      </c>
      <c r="CU184" s="294">
        <f>IFERROR(SUM($V182:CU182)/SUM($V180:CU180),0)</f>
        <v>0</v>
      </c>
      <c r="CV184" s="294">
        <f>IFERROR(SUM($V182:CV182)/SUM($V180:CV180),0)</f>
        <v>0</v>
      </c>
      <c r="CW184" s="294">
        <f>IFERROR(SUM($V182:CW182)/SUM($V180:CW180),0)</f>
        <v>0</v>
      </c>
      <c r="CX184" s="294">
        <f>IFERROR(SUM($V182:CX182)/SUM($V180:CX180),0)</f>
        <v>0</v>
      </c>
      <c r="CY184" s="294">
        <f>IFERROR(SUM($V182:CY182)/SUM($V180:CY180),0)</f>
        <v>0</v>
      </c>
      <c r="CZ184" s="294">
        <f>IFERROR(SUM($V182:CZ182)/SUM($V180:CZ180),0)</f>
        <v>0</v>
      </c>
      <c r="DA184" s="294">
        <f>IFERROR(SUM($V182:DA182)/SUM($V180:DA180),0)</f>
        <v>0</v>
      </c>
      <c r="DB184" s="294">
        <f>IFERROR(SUM($V182:DB182)/SUM($V180:DB180),0)</f>
        <v>0</v>
      </c>
      <c r="DC184" s="294">
        <f>IFERROR(SUM($V182:DC182)/SUM($V180:DC180),0)</f>
        <v>0</v>
      </c>
      <c r="DD184" s="294">
        <f>IFERROR(SUM($V182:DD182)/SUM($V180:DD180),0)</f>
        <v>0</v>
      </c>
      <c r="DE184" s="294">
        <f>IFERROR(SUM($V182:DE182)/SUM($V180:DE180),0)</f>
        <v>0</v>
      </c>
      <c r="DF184" s="294">
        <f>IFERROR(SUM($V182:DF182)/SUM($V180:DF180),0)</f>
        <v>0</v>
      </c>
      <c r="DG184" s="294">
        <f>IFERROR(SUM($V182:DG182)/SUM($V180:DG180),0)</f>
        <v>0</v>
      </c>
      <c r="DH184" s="294">
        <f>IFERROR(SUM($V182:DH182)/SUM($V180:DH180),0)</f>
        <v>0</v>
      </c>
      <c r="DI184" s="294">
        <f>IFERROR(SUM($V182:DI182)/SUM($V180:DI180),0)</f>
        <v>0</v>
      </c>
      <c r="DJ184" s="294">
        <f>IFERROR(SUM($V182:DJ182)/SUM($V180:DJ180),0)</f>
        <v>0</v>
      </c>
      <c r="DK184" s="294">
        <f>IFERROR(SUM($V182:DK182)/SUM($V180:DK180),0)</f>
        <v>0</v>
      </c>
      <c r="DL184" s="294">
        <f>IFERROR(SUM($V182:DL182)/SUM($V180:DL180),0)</f>
        <v>0</v>
      </c>
      <c r="DM184" s="294">
        <f>IFERROR(SUM($V182:DM182)/SUM($V180:DM180),0)</f>
        <v>0</v>
      </c>
      <c r="DN184" s="294">
        <f>IFERROR(SUM($V182:DN182)/SUM($V180:DN180),0)</f>
        <v>0</v>
      </c>
      <c r="DO184" s="294">
        <f>IFERROR(SUM($V182:DO182)/SUM($V180:DO180),0)</f>
        <v>0</v>
      </c>
      <c r="DP184" s="294">
        <f>IFERROR(SUM($V182:DP182)/SUM($V180:DP180),0)</f>
        <v>0</v>
      </c>
      <c r="DQ184" s="294">
        <f>IFERROR(SUM($V182:DQ182)/SUM($V180:DQ180),0)</f>
        <v>0</v>
      </c>
      <c r="DR184" s="294">
        <f>IFERROR(SUM($V182:DR182)/SUM($V180:DR180),0)</f>
        <v>0</v>
      </c>
      <c r="DS184" s="294">
        <f>IFERROR(SUM($V182:DS182)/SUM($V180:DS180),0)</f>
        <v>0</v>
      </c>
      <c r="DT184" s="294">
        <f>IFERROR(SUM($V182:DT182)/SUM($V180:DT180),0)</f>
        <v>0</v>
      </c>
      <c r="DU184" s="294">
        <f>IFERROR(SUM($V182:DU182)/SUM($V180:DU180),0)</f>
        <v>0</v>
      </c>
      <c r="DV184" s="294">
        <f>IFERROR(SUM($V182:DV182)/SUM($V180:DV180),0)</f>
        <v>0</v>
      </c>
      <c r="DW184" s="294">
        <f>IFERROR(SUM($V182:DW182)/SUM($V180:DW180),0)</f>
        <v>0</v>
      </c>
      <c r="DX184" s="294">
        <f>IFERROR(SUM($V182:DX182)/SUM($V180:DX180),0)</f>
        <v>0</v>
      </c>
      <c r="DY184" s="294">
        <f>IFERROR(SUM($V182:DY182)/SUM($V180:DY180),0)</f>
        <v>0</v>
      </c>
      <c r="DZ184" s="294">
        <f>IFERROR(SUM($V182:DZ182)/SUM($V180:DZ180),0)</f>
        <v>0</v>
      </c>
      <c r="EA184" s="294">
        <f>IFERROR(SUM($V182:EA182)/SUM($V180:EA180),0)</f>
        <v>0</v>
      </c>
      <c r="EB184" s="294">
        <f>IFERROR(SUM($V182:EB182)/SUM($V180:EB180),0)</f>
        <v>0</v>
      </c>
      <c r="EC184" s="294">
        <f>IFERROR(SUM($V182:EC182)/SUM($V180:EC180),0)</f>
        <v>0</v>
      </c>
      <c r="ED184" s="295">
        <f>IFERROR(SUM($V182:ED182)/SUM($V180:ED180),0)</f>
        <v>0</v>
      </c>
    </row>
    <row r="185" spans="2:134" ht="16.05" customHeight="1" x14ac:dyDescent="0.25">
      <c r="B185" s="931" t="str">
        <f>'B2-规划信息'!AN30</f>
        <v/>
      </c>
      <c r="C185" s="288" t="str">
        <f>IF($B185="","",$B$168)</f>
        <v/>
      </c>
      <c r="D185" s="288" t="str">
        <f>IF($B185="","",VLOOKUP($B185,'B2-规划信息'!$W$28:$Y$47,2,0))</f>
        <v/>
      </c>
      <c r="E185" s="288" t="str">
        <f>IF($B185="","",VLOOKUP($B185,'B2-规划信息'!$W$28:$Y$47,3,0))</f>
        <v/>
      </c>
      <c r="F185" s="239" t="str">
        <f>"签约"&amp;IF(D185="车位","个数","面积")</f>
        <v>签约面积</v>
      </c>
      <c r="G185" s="253" t="s">
        <v>352</v>
      </c>
      <c r="H185" s="991">
        <f>SUMIFS('B4-1销售回款【输入】'!L$4:L$123,'B4-1销售回款【输入】'!$C$4:$C$123,$C185,'B4-1销售回款【输入】'!$D$4:$D$123,$D185,'B4-1销售回款【输入】'!$E$4:$E$123,$E185,'B4-1销售回款【输入】'!$J$4:$J$123,$F185)</f>
        <v>0</v>
      </c>
      <c r="I185" s="278">
        <f>J185-H185</f>
        <v>0</v>
      </c>
      <c r="J185" s="984">
        <f>SUM(V185:ED185)</f>
        <v>0</v>
      </c>
      <c r="K185" s="459">
        <f ca="1">SUM(OFFSET(V185,,,1,MATCH('B1-基本信息'!$C$12,$V$3:$ED$3,1)))</f>
        <v>0</v>
      </c>
      <c r="L185" s="279">
        <f>SUMIF($V$1:$ED$1,L$3,$V185:$ED185)</f>
        <v>0</v>
      </c>
      <c r="M185" s="278">
        <f t="shared" ref="M185:U186" si="3249">SUMIF($V$1:$ED$1,M$3,$V185:$ED185)</f>
        <v>0</v>
      </c>
      <c r="N185" s="278">
        <f t="shared" si="3249"/>
        <v>0</v>
      </c>
      <c r="O185" s="278">
        <f t="shared" si="3249"/>
        <v>0</v>
      </c>
      <c r="P185" s="278">
        <f t="shared" si="3249"/>
        <v>0</v>
      </c>
      <c r="Q185" s="278">
        <f t="shared" si="3249"/>
        <v>0</v>
      </c>
      <c r="R185" s="278">
        <f t="shared" si="3249"/>
        <v>0</v>
      </c>
      <c r="S185" s="278">
        <f t="shared" si="3249"/>
        <v>0</v>
      </c>
      <c r="T185" s="278">
        <f t="shared" si="3249"/>
        <v>0</v>
      </c>
      <c r="U185" s="280">
        <f t="shared" si="3249"/>
        <v>0</v>
      </c>
      <c r="V185" s="281">
        <f>SUMIFS('B4-1销售回款【输入】'!Y$4:Y$123,'B4-1销售回款【输入】'!$C$4:$C$123,$C185,'B4-1销售回款【输入】'!$D$4:$D$123,$D185,'B4-1销售回款【输入】'!$E$4:$E$123,$E185,'B4-1销售回款【输入】'!$J$4:$J$123,$F185)</f>
        <v>0</v>
      </c>
      <c r="W185" s="278">
        <f>SUMIFS('B4-1销售回款【输入】'!Z$4:Z$123,'B4-1销售回款【输入】'!$C$4:$C$123,$C185,'B4-1销售回款【输入】'!$D$4:$D$123,$D185,'B4-1销售回款【输入】'!$E$4:$E$123,$E185,'B4-1销售回款【输入】'!$J$4:$J$123,$F185)</f>
        <v>0</v>
      </c>
      <c r="X185" s="278">
        <f>SUMIFS('B4-1销售回款【输入】'!AA$4:AA$123,'B4-1销售回款【输入】'!$C$4:$C$123,$C185,'B4-1销售回款【输入】'!$D$4:$D$123,$D185,'B4-1销售回款【输入】'!$E$4:$E$123,$E185,'B4-1销售回款【输入】'!$J$4:$J$123,$F185)</f>
        <v>0</v>
      </c>
      <c r="Y185" s="278">
        <f>SUMIFS('B4-1销售回款【输入】'!AB$4:AB$123,'B4-1销售回款【输入】'!$C$4:$C$123,$C185,'B4-1销售回款【输入】'!$D$4:$D$123,$D185,'B4-1销售回款【输入】'!$E$4:$E$123,$E185,'B4-1销售回款【输入】'!$J$4:$J$123,$F185)</f>
        <v>0</v>
      </c>
      <c r="Z185" s="278">
        <f>SUMIFS('B4-1销售回款【输入】'!AC$4:AC$123,'B4-1销售回款【输入】'!$C$4:$C$123,$C185,'B4-1销售回款【输入】'!$D$4:$D$123,$D185,'B4-1销售回款【输入】'!$E$4:$E$123,$E185,'B4-1销售回款【输入】'!$J$4:$J$123,$F185)</f>
        <v>0</v>
      </c>
      <c r="AA185" s="278">
        <f>SUMIFS('B4-1销售回款【输入】'!AD$4:AD$123,'B4-1销售回款【输入】'!$C$4:$C$123,$C185,'B4-1销售回款【输入】'!$D$4:$D$123,$D185,'B4-1销售回款【输入】'!$E$4:$E$123,$E185,'B4-1销售回款【输入】'!$J$4:$J$123,$F185)</f>
        <v>0</v>
      </c>
      <c r="AB185" s="278">
        <f>SUMIFS('B4-1销售回款【输入】'!AE$4:AE$123,'B4-1销售回款【输入】'!$C$4:$C$123,$C185,'B4-1销售回款【输入】'!$D$4:$D$123,$D185,'B4-1销售回款【输入】'!$E$4:$E$123,$E185,'B4-1销售回款【输入】'!$J$4:$J$123,$F185)</f>
        <v>0</v>
      </c>
      <c r="AC185" s="278">
        <f>SUMIFS('B4-1销售回款【输入】'!AF$4:AF$123,'B4-1销售回款【输入】'!$C$4:$C$123,$C185,'B4-1销售回款【输入】'!$D$4:$D$123,$D185,'B4-1销售回款【输入】'!$E$4:$E$123,$E185,'B4-1销售回款【输入】'!$J$4:$J$123,$F185)</f>
        <v>0</v>
      </c>
      <c r="AD185" s="278">
        <f>SUMIFS('B4-1销售回款【输入】'!AG$4:AG$123,'B4-1销售回款【输入】'!$C$4:$C$123,$C185,'B4-1销售回款【输入】'!$D$4:$D$123,$D185,'B4-1销售回款【输入】'!$E$4:$E$123,$E185,'B4-1销售回款【输入】'!$J$4:$J$123,$F185)</f>
        <v>0</v>
      </c>
      <c r="AE185" s="278">
        <f>SUMIFS('B4-1销售回款【输入】'!AH$4:AH$123,'B4-1销售回款【输入】'!$C$4:$C$123,$C185,'B4-1销售回款【输入】'!$D$4:$D$123,$D185,'B4-1销售回款【输入】'!$E$4:$E$123,$E185,'B4-1销售回款【输入】'!$J$4:$J$123,$F185)</f>
        <v>0</v>
      </c>
      <c r="AF185" s="278">
        <f>SUMIFS('B4-1销售回款【输入】'!AI$4:AI$123,'B4-1销售回款【输入】'!$C$4:$C$123,$C185,'B4-1销售回款【输入】'!$D$4:$D$123,$D185,'B4-1销售回款【输入】'!$E$4:$E$123,$E185,'B4-1销售回款【输入】'!$J$4:$J$123,$F185)</f>
        <v>0</v>
      </c>
      <c r="AG185" s="278">
        <f>SUMIFS('B4-1销售回款【输入】'!AJ$4:AJ$123,'B4-1销售回款【输入】'!$C$4:$C$123,$C185,'B4-1销售回款【输入】'!$D$4:$D$123,$D185,'B4-1销售回款【输入】'!$E$4:$E$123,$E185,'B4-1销售回款【输入】'!$J$4:$J$123,$F185)</f>
        <v>0</v>
      </c>
      <c r="AH185" s="278">
        <f>SUMIFS('B4-1销售回款【输入】'!AK$4:AK$123,'B4-1销售回款【输入】'!$C$4:$C$123,$C185,'B4-1销售回款【输入】'!$D$4:$D$123,$D185,'B4-1销售回款【输入】'!$E$4:$E$123,$E185,'B4-1销售回款【输入】'!$J$4:$J$123,$F185)</f>
        <v>0</v>
      </c>
      <c r="AI185" s="278">
        <f>SUMIFS('B4-1销售回款【输入】'!AL$4:AL$123,'B4-1销售回款【输入】'!$C$4:$C$123,$C185,'B4-1销售回款【输入】'!$D$4:$D$123,$D185,'B4-1销售回款【输入】'!$E$4:$E$123,$E185,'B4-1销售回款【输入】'!$J$4:$J$123,$F185)</f>
        <v>0</v>
      </c>
      <c r="AJ185" s="278">
        <f>SUMIFS('B4-1销售回款【输入】'!AM$4:AM$123,'B4-1销售回款【输入】'!$C$4:$C$123,$C185,'B4-1销售回款【输入】'!$D$4:$D$123,$D185,'B4-1销售回款【输入】'!$E$4:$E$123,$E185,'B4-1销售回款【输入】'!$J$4:$J$123,$F185)</f>
        <v>0</v>
      </c>
      <c r="AK185" s="278">
        <f>SUMIFS('B4-1销售回款【输入】'!AN$4:AN$123,'B4-1销售回款【输入】'!$C$4:$C$123,$C185,'B4-1销售回款【输入】'!$D$4:$D$123,$D185,'B4-1销售回款【输入】'!$E$4:$E$123,$E185,'B4-1销售回款【输入】'!$J$4:$J$123,$F185)</f>
        <v>0</v>
      </c>
      <c r="AL185" s="278">
        <f>SUMIFS('B4-1销售回款【输入】'!AO$4:AO$123,'B4-1销售回款【输入】'!$C$4:$C$123,$C185,'B4-1销售回款【输入】'!$D$4:$D$123,$D185,'B4-1销售回款【输入】'!$E$4:$E$123,$E185,'B4-1销售回款【输入】'!$J$4:$J$123,$F185)</f>
        <v>0</v>
      </c>
      <c r="AM185" s="278">
        <f>SUMIFS('B4-1销售回款【输入】'!AP$4:AP$123,'B4-1销售回款【输入】'!$C$4:$C$123,$C185,'B4-1销售回款【输入】'!$D$4:$D$123,$D185,'B4-1销售回款【输入】'!$E$4:$E$123,$E185,'B4-1销售回款【输入】'!$J$4:$J$123,$F185)</f>
        <v>0</v>
      </c>
      <c r="AN185" s="278">
        <f>SUMIFS('B4-1销售回款【输入】'!AQ$4:AQ$123,'B4-1销售回款【输入】'!$C$4:$C$123,$C185,'B4-1销售回款【输入】'!$D$4:$D$123,$D185,'B4-1销售回款【输入】'!$E$4:$E$123,$E185,'B4-1销售回款【输入】'!$J$4:$J$123,$F185)</f>
        <v>0</v>
      </c>
      <c r="AO185" s="278">
        <f>SUMIFS('B4-1销售回款【输入】'!AR$4:AR$123,'B4-1销售回款【输入】'!$C$4:$C$123,$C185,'B4-1销售回款【输入】'!$D$4:$D$123,$D185,'B4-1销售回款【输入】'!$E$4:$E$123,$E185,'B4-1销售回款【输入】'!$J$4:$J$123,$F185)</f>
        <v>0</v>
      </c>
      <c r="AP185" s="278">
        <f>SUMIFS('B4-1销售回款【输入】'!AS$4:AS$123,'B4-1销售回款【输入】'!$C$4:$C$123,$C185,'B4-1销售回款【输入】'!$D$4:$D$123,$D185,'B4-1销售回款【输入】'!$E$4:$E$123,$E185,'B4-1销售回款【输入】'!$J$4:$J$123,$F185)</f>
        <v>0</v>
      </c>
      <c r="AQ185" s="278">
        <f>SUMIFS('B4-1销售回款【输入】'!AT$4:AT$123,'B4-1销售回款【输入】'!$C$4:$C$123,$C185,'B4-1销售回款【输入】'!$D$4:$D$123,$D185,'B4-1销售回款【输入】'!$E$4:$E$123,$E185,'B4-1销售回款【输入】'!$J$4:$J$123,$F185)</f>
        <v>0</v>
      </c>
      <c r="AR185" s="278">
        <f>SUMIFS('B4-1销售回款【输入】'!AU$4:AU$123,'B4-1销售回款【输入】'!$C$4:$C$123,$C185,'B4-1销售回款【输入】'!$D$4:$D$123,$D185,'B4-1销售回款【输入】'!$E$4:$E$123,$E185,'B4-1销售回款【输入】'!$J$4:$J$123,$F185)</f>
        <v>0</v>
      </c>
      <c r="AS185" s="278">
        <f>SUMIFS('B4-1销售回款【输入】'!AV$4:AV$123,'B4-1销售回款【输入】'!$C$4:$C$123,$C185,'B4-1销售回款【输入】'!$D$4:$D$123,$D185,'B4-1销售回款【输入】'!$E$4:$E$123,$E185,'B4-1销售回款【输入】'!$J$4:$J$123,$F185)</f>
        <v>0</v>
      </c>
      <c r="AT185" s="278">
        <f>SUMIFS('B4-1销售回款【输入】'!AW$4:AW$123,'B4-1销售回款【输入】'!$C$4:$C$123,$C185,'B4-1销售回款【输入】'!$D$4:$D$123,$D185,'B4-1销售回款【输入】'!$E$4:$E$123,$E185,'B4-1销售回款【输入】'!$J$4:$J$123,$F185)</f>
        <v>0</v>
      </c>
      <c r="AU185" s="278">
        <f>SUMIFS('B4-1销售回款【输入】'!AX$4:AX$123,'B4-1销售回款【输入】'!$C$4:$C$123,$C185,'B4-1销售回款【输入】'!$D$4:$D$123,$D185,'B4-1销售回款【输入】'!$E$4:$E$123,$E185,'B4-1销售回款【输入】'!$J$4:$J$123,$F185)</f>
        <v>0</v>
      </c>
      <c r="AV185" s="278">
        <f>SUMIFS('B4-1销售回款【输入】'!AY$4:AY$123,'B4-1销售回款【输入】'!$C$4:$C$123,$C185,'B4-1销售回款【输入】'!$D$4:$D$123,$D185,'B4-1销售回款【输入】'!$E$4:$E$123,$E185,'B4-1销售回款【输入】'!$J$4:$J$123,$F185)</f>
        <v>0</v>
      </c>
      <c r="AW185" s="278">
        <f>SUMIFS('B4-1销售回款【输入】'!AZ$4:AZ$123,'B4-1销售回款【输入】'!$C$4:$C$123,$C185,'B4-1销售回款【输入】'!$D$4:$D$123,$D185,'B4-1销售回款【输入】'!$E$4:$E$123,$E185,'B4-1销售回款【输入】'!$J$4:$J$123,$F185)</f>
        <v>0</v>
      </c>
      <c r="AX185" s="278">
        <f>SUMIFS('B4-1销售回款【输入】'!BA$4:BA$123,'B4-1销售回款【输入】'!$C$4:$C$123,$C185,'B4-1销售回款【输入】'!$D$4:$D$123,$D185,'B4-1销售回款【输入】'!$E$4:$E$123,$E185,'B4-1销售回款【输入】'!$J$4:$J$123,$F185)</f>
        <v>0</v>
      </c>
      <c r="AY185" s="278">
        <f>SUMIFS('B4-1销售回款【输入】'!BB$4:BB$123,'B4-1销售回款【输入】'!$C$4:$C$123,$C185,'B4-1销售回款【输入】'!$D$4:$D$123,$D185,'B4-1销售回款【输入】'!$E$4:$E$123,$E185,'B4-1销售回款【输入】'!$J$4:$J$123,$F185)</f>
        <v>0</v>
      </c>
      <c r="AZ185" s="278">
        <f>SUMIFS('B4-1销售回款【输入】'!BC$4:BC$123,'B4-1销售回款【输入】'!$C$4:$C$123,$C185,'B4-1销售回款【输入】'!$D$4:$D$123,$D185,'B4-1销售回款【输入】'!$E$4:$E$123,$E185,'B4-1销售回款【输入】'!$J$4:$J$123,$F185)</f>
        <v>0</v>
      </c>
      <c r="BA185" s="278">
        <f>SUMIFS('B4-1销售回款【输入】'!BD$4:BD$123,'B4-1销售回款【输入】'!$C$4:$C$123,$C185,'B4-1销售回款【输入】'!$D$4:$D$123,$D185,'B4-1销售回款【输入】'!$E$4:$E$123,$E185,'B4-1销售回款【输入】'!$J$4:$J$123,$F185)</f>
        <v>0</v>
      </c>
      <c r="BB185" s="278">
        <f>SUMIFS('B4-1销售回款【输入】'!BE$4:BE$123,'B4-1销售回款【输入】'!$C$4:$C$123,$C185,'B4-1销售回款【输入】'!$D$4:$D$123,$D185,'B4-1销售回款【输入】'!$E$4:$E$123,$E185,'B4-1销售回款【输入】'!$J$4:$J$123,$F185)</f>
        <v>0</v>
      </c>
      <c r="BC185" s="278">
        <f>SUMIFS('B4-1销售回款【输入】'!BF$4:BF$123,'B4-1销售回款【输入】'!$C$4:$C$123,$C185,'B4-1销售回款【输入】'!$D$4:$D$123,$D185,'B4-1销售回款【输入】'!$E$4:$E$123,$E185,'B4-1销售回款【输入】'!$J$4:$J$123,$F185)</f>
        <v>0</v>
      </c>
      <c r="BD185" s="278">
        <f>SUMIFS('B4-1销售回款【输入】'!BG$4:BG$123,'B4-1销售回款【输入】'!$C$4:$C$123,$C185,'B4-1销售回款【输入】'!$D$4:$D$123,$D185,'B4-1销售回款【输入】'!$E$4:$E$123,$E185,'B4-1销售回款【输入】'!$J$4:$J$123,$F185)</f>
        <v>0</v>
      </c>
      <c r="BE185" s="278">
        <f>SUMIFS('B4-1销售回款【输入】'!BH$4:BH$123,'B4-1销售回款【输入】'!$C$4:$C$123,$C185,'B4-1销售回款【输入】'!$D$4:$D$123,$D185,'B4-1销售回款【输入】'!$E$4:$E$123,$E185,'B4-1销售回款【输入】'!$J$4:$J$123,$F185)</f>
        <v>0</v>
      </c>
      <c r="BF185" s="278">
        <f>SUMIFS('B4-1销售回款【输入】'!BI$4:BI$123,'B4-1销售回款【输入】'!$C$4:$C$123,$C185,'B4-1销售回款【输入】'!$D$4:$D$123,$D185,'B4-1销售回款【输入】'!$E$4:$E$123,$E185,'B4-1销售回款【输入】'!$J$4:$J$123,$F185)</f>
        <v>0</v>
      </c>
      <c r="BG185" s="278">
        <f>SUMIFS('B4-1销售回款【输入】'!BJ$4:BJ$123,'B4-1销售回款【输入】'!$C$4:$C$123,$C185,'B4-1销售回款【输入】'!$D$4:$D$123,$D185,'B4-1销售回款【输入】'!$E$4:$E$123,$E185,'B4-1销售回款【输入】'!$J$4:$J$123,$F185)</f>
        <v>0</v>
      </c>
      <c r="BH185" s="278">
        <f>SUMIFS('B4-1销售回款【输入】'!BK$4:BK$123,'B4-1销售回款【输入】'!$C$4:$C$123,$C185,'B4-1销售回款【输入】'!$D$4:$D$123,$D185,'B4-1销售回款【输入】'!$E$4:$E$123,$E185,'B4-1销售回款【输入】'!$J$4:$J$123,$F185)</f>
        <v>0</v>
      </c>
      <c r="BI185" s="278">
        <f>SUMIFS('B4-1销售回款【输入】'!BL$4:BL$123,'B4-1销售回款【输入】'!$C$4:$C$123,$C185,'B4-1销售回款【输入】'!$D$4:$D$123,$D185,'B4-1销售回款【输入】'!$E$4:$E$123,$E185,'B4-1销售回款【输入】'!$J$4:$J$123,$F185)</f>
        <v>0</v>
      </c>
      <c r="BJ185" s="278">
        <f>SUMIFS('B4-1销售回款【输入】'!BM$4:BM$123,'B4-1销售回款【输入】'!$C$4:$C$123,$C185,'B4-1销售回款【输入】'!$D$4:$D$123,$D185,'B4-1销售回款【输入】'!$E$4:$E$123,$E185,'B4-1销售回款【输入】'!$J$4:$J$123,$F185)</f>
        <v>0</v>
      </c>
      <c r="BK185" s="278">
        <f>SUMIFS('B4-1销售回款【输入】'!BN$4:BN$123,'B4-1销售回款【输入】'!$C$4:$C$123,$C185,'B4-1销售回款【输入】'!$D$4:$D$123,$D185,'B4-1销售回款【输入】'!$E$4:$E$123,$E185,'B4-1销售回款【输入】'!$J$4:$J$123,$F185)</f>
        <v>0</v>
      </c>
      <c r="BL185" s="278">
        <f>SUMIFS('B4-1销售回款【输入】'!BO$4:BO$123,'B4-1销售回款【输入】'!$C$4:$C$123,$C185,'B4-1销售回款【输入】'!$D$4:$D$123,$D185,'B4-1销售回款【输入】'!$E$4:$E$123,$E185,'B4-1销售回款【输入】'!$J$4:$J$123,$F185)</f>
        <v>0</v>
      </c>
      <c r="BM185" s="278">
        <f>SUMIFS('B4-1销售回款【输入】'!BP$4:BP$123,'B4-1销售回款【输入】'!$C$4:$C$123,$C185,'B4-1销售回款【输入】'!$D$4:$D$123,$D185,'B4-1销售回款【输入】'!$E$4:$E$123,$E185,'B4-1销售回款【输入】'!$J$4:$J$123,$F185)</f>
        <v>0</v>
      </c>
      <c r="BN185" s="278">
        <f>SUMIFS('B4-1销售回款【输入】'!BQ$4:BQ$123,'B4-1销售回款【输入】'!$C$4:$C$123,$C185,'B4-1销售回款【输入】'!$D$4:$D$123,$D185,'B4-1销售回款【输入】'!$E$4:$E$123,$E185,'B4-1销售回款【输入】'!$J$4:$J$123,$F185)</f>
        <v>0</v>
      </c>
      <c r="BO185" s="278">
        <f>SUMIFS('B4-1销售回款【输入】'!BR$4:BR$123,'B4-1销售回款【输入】'!$C$4:$C$123,$C185,'B4-1销售回款【输入】'!$D$4:$D$123,$D185,'B4-1销售回款【输入】'!$E$4:$E$123,$E185,'B4-1销售回款【输入】'!$J$4:$J$123,$F185)</f>
        <v>0</v>
      </c>
      <c r="BP185" s="278">
        <f>SUMIFS('B4-1销售回款【输入】'!BS$4:BS$123,'B4-1销售回款【输入】'!$C$4:$C$123,$C185,'B4-1销售回款【输入】'!$D$4:$D$123,$D185,'B4-1销售回款【输入】'!$E$4:$E$123,$E185,'B4-1销售回款【输入】'!$J$4:$J$123,$F185)</f>
        <v>0</v>
      </c>
      <c r="BQ185" s="278">
        <f>SUMIFS('B4-1销售回款【输入】'!BT$4:BT$123,'B4-1销售回款【输入】'!$C$4:$C$123,$C185,'B4-1销售回款【输入】'!$D$4:$D$123,$D185,'B4-1销售回款【输入】'!$E$4:$E$123,$E185,'B4-1销售回款【输入】'!$J$4:$J$123,$F185)</f>
        <v>0</v>
      </c>
      <c r="BR185" s="278">
        <f>SUMIFS('B4-1销售回款【输入】'!BU$4:BU$123,'B4-1销售回款【输入】'!$C$4:$C$123,$C185,'B4-1销售回款【输入】'!$D$4:$D$123,$D185,'B4-1销售回款【输入】'!$E$4:$E$123,$E185,'B4-1销售回款【输入】'!$J$4:$J$123,$F185)</f>
        <v>0</v>
      </c>
      <c r="BS185" s="278">
        <f>SUMIFS('B4-1销售回款【输入】'!BV$4:BV$123,'B4-1销售回款【输入】'!$C$4:$C$123,$C185,'B4-1销售回款【输入】'!$D$4:$D$123,$D185,'B4-1销售回款【输入】'!$E$4:$E$123,$E185,'B4-1销售回款【输入】'!$J$4:$J$123,$F185)</f>
        <v>0</v>
      </c>
      <c r="BT185" s="278">
        <f>SUMIFS('B4-1销售回款【输入】'!BW$4:BW$123,'B4-1销售回款【输入】'!$C$4:$C$123,$C185,'B4-1销售回款【输入】'!$D$4:$D$123,$D185,'B4-1销售回款【输入】'!$E$4:$E$123,$E185,'B4-1销售回款【输入】'!$J$4:$J$123,$F185)</f>
        <v>0</v>
      </c>
      <c r="BU185" s="278">
        <f>SUMIFS('B4-1销售回款【输入】'!BX$4:BX$123,'B4-1销售回款【输入】'!$C$4:$C$123,$C185,'B4-1销售回款【输入】'!$D$4:$D$123,$D185,'B4-1销售回款【输入】'!$E$4:$E$123,$E185,'B4-1销售回款【输入】'!$J$4:$J$123,$F185)</f>
        <v>0</v>
      </c>
      <c r="BV185" s="278">
        <f>SUMIFS('B4-1销售回款【输入】'!BY$4:BY$123,'B4-1销售回款【输入】'!$C$4:$C$123,$C185,'B4-1销售回款【输入】'!$D$4:$D$123,$D185,'B4-1销售回款【输入】'!$E$4:$E$123,$E185,'B4-1销售回款【输入】'!$J$4:$J$123,$F185)</f>
        <v>0</v>
      </c>
      <c r="BW185" s="278">
        <f>SUMIFS('B4-1销售回款【输入】'!BZ$4:BZ$123,'B4-1销售回款【输入】'!$C$4:$C$123,$C185,'B4-1销售回款【输入】'!$D$4:$D$123,$D185,'B4-1销售回款【输入】'!$E$4:$E$123,$E185,'B4-1销售回款【输入】'!$J$4:$J$123,$F185)</f>
        <v>0</v>
      </c>
      <c r="BX185" s="278">
        <f>SUMIFS('B4-1销售回款【输入】'!CA$4:CA$123,'B4-1销售回款【输入】'!$C$4:$C$123,$C185,'B4-1销售回款【输入】'!$D$4:$D$123,$D185,'B4-1销售回款【输入】'!$E$4:$E$123,$E185,'B4-1销售回款【输入】'!$J$4:$J$123,$F185)</f>
        <v>0</v>
      </c>
      <c r="BY185" s="278">
        <f>SUMIFS('B4-1销售回款【输入】'!CB$4:CB$123,'B4-1销售回款【输入】'!$C$4:$C$123,$C185,'B4-1销售回款【输入】'!$D$4:$D$123,$D185,'B4-1销售回款【输入】'!$E$4:$E$123,$E185,'B4-1销售回款【输入】'!$J$4:$J$123,$F185)</f>
        <v>0</v>
      </c>
      <c r="BZ185" s="278">
        <f>SUMIFS('B4-1销售回款【输入】'!CC$4:CC$123,'B4-1销售回款【输入】'!$C$4:$C$123,$C185,'B4-1销售回款【输入】'!$D$4:$D$123,$D185,'B4-1销售回款【输入】'!$E$4:$E$123,$E185,'B4-1销售回款【输入】'!$J$4:$J$123,$F185)</f>
        <v>0</v>
      </c>
      <c r="CA185" s="278">
        <f>SUMIFS('B4-1销售回款【输入】'!CD$4:CD$123,'B4-1销售回款【输入】'!$C$4:$C$123,$C185,'B4-1销售回款【输入】'!$D$4:$D$123,$D185,'B4-1销售回款【输入】'!$E$4:$E$123,$E185,'B4-1销售回款【输入】'!$J$4:$J$123,$F185)</f>
        <v>0</v>
      </c>
      <c r="CB185" s="278">
        <f>SUMIFS('B4-1销售回款【输入】'!CE$4:CE$123,'B4-1销售回款【输入】'!$C$4:$C$123,$C185,'B4-1销售回款【输入】'!$D$4:$D$123,$D185,'B4-1销售回款【输入】'!$E$4:$E$123,$E185,'B4-1销售回款【输入】'!$J$4:$J$123,$F185)</f>
        <v>0</v>
      </c>
      <c r="CC185" s="278">
        <f>SUMIFS('B4-1销售回款【输入】'!CF$4:CF$123,'B4-1销售回款【输入】'!$C$4:$C$123,$C185,'B4-1销售回款【输入】'!$D$4:$D$123,$D185,'B4-1销售回款【输入】'!$E$4:$E$123,$E185,'B4-1销售回款【输入】'!$J$4:$J$123,$F185)</f>
        <v>0</v>
      </c>
      <c r="CD185" s="278">
        <f>SUMIFS('B4-1销售回款【输入】'!CG$4:CG$123,'B4-1销售回款【输入】'!$C$4:$C$123,$C185,'B4-1销售回款【输入】'!$D$4:$D$123,$D185,'B4-1销售回款【输入】'!$E$4:$E$123,$E185,'B4-1销售回款【输入】'!$J$4:$J$123,$F185)</f>
        <v>0</v>
      </c>
      <c r="CE185" s="278">
        <f>SUMIFS('B4-1销售回款【输入】'!CH$4:CH$123,'B4-1销售回款【输入】'!$C$4:$C$123,$C185,'B4-1销售回款【输入】'!$D$4:$D$123,$D185,'B4-1销售回款【输入】'!$E$4:$E$123,$E185,'B4-1销售回款【输入】'!$J$4:$J$123,$F185)</f>
        <v>0</v>
      </c>
      <c r="CF185" s="278">
        <f>SUMIFS('B4-1销售回款【输入】'!CI$4:CI$123,'B4-1销售回款【输入】'!$C$4:$C$123,$C185,'B4-1销售回款【输入】'!$D$4:$D$123,$D185,'B4-1销售回款【输入】'!$E$4:$E$123,$E185,'B4-1销售回款【输入】'!$J$4:$J$123,$F185)</f>
        <v>0</v>
      </c>
      <c r="CG185" s="278">
        <f>SUMIFS('B4-1销售回款【输入】'!CJ$4:CJ$123,'B4-1销售回款【输入】'!$C$4:$C$123,$C185,'B4-1销售回款【输入】'!$D$4:$D$123,$D185,'B4-1销售回款【输入】'!$E$4:$E$123,$E185,'B4-1销售回款【输入】'!$J$4:$J$123,$F185)</f>
        <v>0</v>
      </c>
      <c r="CH185" s="278">
        <f>SUMIFS('B4-1销售回款【输入】'!CK$4:CK$123,'B4-1销售回款【输入】'!$C$4:$C$123,$C185,'B4-1销售回款【输入】'!$D$4:$D$123,$D185,'B4-1销售回款【输入】'!$E$4:$E$123,$E185,'B4-1销售回款【输入】'!$J$4:$J$123,$F185)</f>
        <v>0</v>
      </c>
      <c r="CI185" s="278">
        <f>SUMIFS('B4-1销售回款【输入】'!CL$4:CL$123,'B4-1销售回款【输入】'!$C$4:$C$123,$C185,'B4-1销售回款【输入】'!$D$4:$D$123,$D185,'B4-1销售回款【输入】'!$E$4:$E$123,$E185,'B4-1销售回款【输入】'!$J$4:$J$123,$F185)</f>
        <v>0</v>
      </c>
      <c r="CJ185" s="278">
        <f>SUMIFS('B4-1销售回款【输入】'!CM$4:CM$123,'B4-1销售回款【输入】'!$C$4:$C$123,$C185,'B4-1销售回款【输入】'!$D$4:$D$123,$D185,'B4-1销售回款【输入】'!$E$4:$E$123,$E185,'B4-1销售回款【输入】'!$J$4:$J$123,$F185)</f>
        <v>0</v>
      </c>
      <c r="CK185" s="278">
        <f>SUMIFS('B4-1销售回款【输入】'!CN$4:CN$123,'B4-1销售回款【输入】'!$C$4:$C$123,$C185,'B4-1销售回款【输入】'!$D$4:$D$123,$D185,'B4-1销售回款【输入】'!$E$4:$E$123,$E185,'B4-1销售回款【输入】'!$J$4:$J$123,$F185)</f>
        <v>0</v>
      </c>
      <c r="CL185" s="278">
        <f>SUMIFS('B4-1销售回款【输入】'!CO$4:CO$123,'B4-1销售回款【输入】'!$C$4:$C$123,$C185,'B4-1销售回款【输入】'!$D$4:$D$123,$D185,'B4-1销售回款【输入】'!$E$4:$E$123,$E185,'B4-1销售回款【输入】'!$J$4:$J$123,$F185)</f>
        <v>0</v>
      </c>
      <c r="CM185" s="278">
        <f>SUMIFS('B4-1销售回款【输入】'!CP$4:CP$123,'B4-1销售回款【输入】'!$C$4:$C$123,$C185,'B4-1销售回款【输入】'!$D$4:$D$123,$D185,'B4-1销售回款【输入】'!$E$4:$E$123,$E185,'B4-1销售回款【输入】'!$J$4:$J$123,$F185)</f>
        <v>0</v>
      </c>
      <c r="CN185" s="278">
        <f>SUMIFS('B4-1销售回款【输入】'!CQ$4:CQ$123,'B4-1销售回款【输入】'!$C$4:$C$123,$C185,'B4-1销售回款【输入】'!$D$4:$D$123,$D185,'B4-1销售回款【输入】'!$E$4:$E$123,$E185,'B4-1销售回款【输入】'!$J$4:$J$123,$F185)</f>
        <v>0</v>
      </c>
      <c r="CO185" s="278">
        <f>SUMIFS('B4-1销售回款【输入】'!CR$4:CR$123,'B4-1销售回款【输入】'!$C$4:$C$123,$C185,'B4-1销售回款【输入】'!$D$4:$D$123,$D185,'B4-1销售回款【输入】'!$E$4:$E$123,$E185,'B4-1销售回款【输入】'!$J$4:$J$123,$F185)</f>
        <v>0</v>
      </c>
      <c r="CP185" s="278">
        <f>SUMIFS('B4-1销售回款【输入】'!CS$4:CS$123,'B4-1销售回款【输入】'!$C$4:$C$123,$C185,'B4-1销售回款【输入】'!$D$4:$D$123,$D185,'B4-1销售回款【输入】'!$E$4:$E$123,$E185,'B4-1销售回款【输入】'!$J$4:$J$123,$F185)</f>
        <v>0</v>
      </c>
      <c r="CQ185" s="278">
        <f>SUMIFS('B4-1销售回款【输入】'!CT$4:CT$123,'B4-1销售回款【输入】'!$C$4:$C$123,$C185,'B4-1销售回款【输入】'!$D$4:$D$123,$D185,'B4-1销售回款【输入】'!$E$4:$E$123,$E185,'B4-1销售回款【输入】'!$J$4:$J$123,$F185)</f>
        <v>0</v>
      </c>
      <c r="CR185" s="278">
        <f>SUMIFS('B4-1销售回款【输入】'!CU$4:CU$123,'B4-1销售回款【输入】'!$C$4:$C$123,$C185,'B4-1销售回款【输入】'!$D$4:$D$123,$D185,'B4-1销售回款【输入】'!$E$4:$E$123,$E185,'B4-1销售回款【输入】'!$J$4:$J$123,$F185)</f>
        <v>0</v>
      </c>
      <c r="CS185" s="278">
        <f>SUMIFS('B4-1销售回款【输入】'!CV$4:CV$123,'B4-1销售回款【输入】'!$C$4:$C$123,$C185,'B4-1销售回款【输入】'!$D$4:$D$123,$D185,'B4-1销售回款【输入】'!$E$4:$E$123,$E185,'B4-1销售回款【输入】'!$J$4:$J$123,$F185)</f>
        <v>0</v>
      </c>
      <c r="CT185" s="278">
        <f>SUMIFS('B4-1销售回款【输入】'!CW$4:CW$123,'B4-1销售回款【输入】'!$C$4:$C$123,$C185,'B4-1销售回款【输入】'!$D$4:$D$123,$D185,'B4-1销售回款【输入】'!$E$4:$E$123,$E185,'B4-1销售回款【输入】'!$J$4:$J$123,$F185)</f>
        <v>0</v>
      </c>
      <c r="CU185" s="278">
        <f>SUMIFS('B4-1销售回款【输入】'!CX$4:CX$123,'B4-1销售回款【输入】'!$C$4:$C$123,$C185,'B4-1销售回款【输入】'!$D$4:$D$123,$D185,'B4-1销售回款【输入】'!$E$4:$E$123,$E185,'B4-1销售回款【输入】'!$J$4:$J$123,$F185)</f>
        <v>0</v>
      </c>
      <c r="CV185" s="278">
        <f>SUMIFS('B4-1销售回款【输入】'!CY$4:CY$123,'B4-1销售回款【输入】'!$C$4:$C$123,$C185,'B4-1销售回款【输入】'!$D$4:$D$123,$D185,'B4-1销售回款【输入】'!$E$4:$E$123,$E185,'B4-1销售回款【输入】'!$J$4:$J$123,$F185)</f>
        <v>0</v>
      </c>
      <c r="CW185" s="278">
        <f>SUMIFS('B4-1销售回款【输入】'!CZ$4:CZ$123,'B4-1销售回款【输入】'!$C$4:$C$123,$C185,'B4-1销售回款【输入】'!$D$4:$D$123,$D185,'B4-1销售回款【输入】'!$E$4:$E$123,$E185,'B4-1销售回款【输入】'!$J$4:$J$123,$F185)</f>
        <v>0</v>
      </c>
      <c r="CX185" s="278">
        <f>SUMIFS('B4-1销售回款【输入】'!DA$4:DA$123,'B4-1销售回款【输入】'!$C$4:$C$123,$C185,'B4-1销售回款【输入】'!$D$4:$D$123,$D185,'B4-1销售回款【输入】'!$E$4:$E$123,$E185,'B4-1销售回款【输入】'!$J$4:$J$123,$F185)</f>
        <v>0</v>
      </c>
      <c r="CY185" s="278">
        <f>SUMIFS('B4-1销售回款【输入】'!DB$4:DB$123,'B4-1销售回款【输入】'!$C$4:$C$123,$C185,'B4-1销售回款【输入】'!$D$4:$D$123,$D185,'B4-1销售回款【输入】'!$E$4:$E$123,$E185,'B4-1销售回款【输入】'!$J$4:$J$123,$F185)</f>
        <v>0</v>
      </c>
      <c r="CZ185" s="278">
        <f>SUMIFS('B4-1销售回款【输入】'!DC$4:DC$123,'B4-1销售回款【输入】'!$C$4:$C$123,$C185,'B4-1销售回款【输入】'!$D$4:$D$123,$D185,'B4-1销售回款【输入】'!$E$4:$E$123,$E185,'B4-1销售回款【输入】'!$J$4:$J$123,$F185)</f>
        <v>0</v>
      </c>
      <c r="DA185" s="278">
        <f>SUMIFS('B4-1销售回款【输入】'!DD$4:DD$123,'B4-1销售回款【输入】'!$C$4:$C$123,$C185,'B4-1销售回款【输入】'!$D$4:$D$123,$D185,'B4-1销售回款【输入】'!$E$4:$E$123,$E185,'B4-1销售回款【输入】'!$J$4:$J$123,$F185)</f>
        <v>0</v>
      </c>
      <c r="DB185" s="278">
        <f>SUMIFS('B4-1销售回款【输入】'!DE$4:DE$123,'B4-1销售回款【输入】'!$C$4:$C$123,$C185,'B4-1销售回款【输入】'!$D$4:$D$123,$D185,'B4-1销售回款【输入】'!$E$4:$E$123,$E185,'B4-1销售回款【输入】'!$J$4:$J$123,$F185)</f>
        <v>0</v>
      </c>
      <c r="DC185" s="278">
        <f>SUMIFS('B4-1销售回款【输入】'!DF$4:DF$123,'B4-1销售回款【输入】'!$C$4:$C$123,$C185,'B4-1销售回款【输入】'!$D$4:$D$123,$D185,'B4-1销售回款【输入】'!$E$4:$E$123,$E185,'B4-1销售回款【输入】'!$J$4:$J$123,$F185)</f>
        <v>0</v>
      </c>
      <c r="DD185" s="278">
        <f>SUMIFS('B4-1销售回款【输入】'!DG$4:DG$123,'B4-1销售回款【输入】'!$C$4:$C$123,$C185,'B4-1销售回款【输入】'!$D$4:$D$123,$D185,'B4-1销售回款【输入】'!$E$4:$E$123,$E185,'B4-1销售回款【输入】'!$J$4:$J$123,$F185)</f>
        <v>0</v>
      </c>
      <c r="DE185" s="278">
        <f>SUMIFS('B4-1销售回款【输入】'!DH$4:DH$123,'B4-1销售回款【输入】'!$C$4:$C$123,$C185,'B4-1销售回款【输入】'!$D$4:$D$123,$D185,'B4-1销售回款【输入】'!$E$4:$E$123,$E185,'B4-1销售回款【输入】'!$J$4:$J$123,$F185)</f>
        <v>0</v>
      </c>
      <c r="DF185" s="278">
        <f>SUMIFS('B4-1销售回款【输入】'!DI$4:DI$123,'B4-1销售回款【输入】'!$C$4:$C$123,$C185,'B4-1销售回款【输入】'!$D$4:$D$123,$D185,'B4-1销售回款【输入】'!$E$4:$E$123,$E185,'B4-1销售回款【输入】'!$J$4:$J$123,$F185)</f>
        <v>0</v>
      </c>
      <c r="DG185" s="278">
        <f>SUMIFS('B4-1销售回款【输入】'!DJ$4:DJ$123,'B4-1销售回款【输入】'!$C$4:$C$123,$C185,'B4-1销售回款【输入】'!$D$4:$D$123,$D185,'B4-1销售回款【输入】'!$E$4:$E$123,$E185,'B4-1销售回款【输入】'!$J$4:$J$123,$F185)</f>
        <v>0</v>
      </c>
      <c r="DH185" s="278">
        <f>SUMIFS('B4-1销售回款【输入】'!DK$4:DK$123,'B4-1销售回款【输入】'!$C$4:$C$123,$C185,'B4-1销售回款【输入】'!$D$4:$D$123,$D185,'B4-1销售回款【输入】'!$E$4:$E$123,$E185,'B4-1销售回款【输入】'!$J$4:$J$123,$F185)</f>
        <v>0</v>
      </c>
      <c r="DI185" s="278">
        <f>SUMIFS('B4-1销售回款【输入】'!DL$4:DL$123,'B4-1销售回款【输入】'!$C$4:$C$123,$C185,'B4-1销售回款【输入】'!$D$4:$D$123,$D185,'B4-1销售回款【输入】'!$E$4:$E$123,$E185,'B4-1销售回款【输入】'!$J$4:$J$123,$F185)</f>
        <v>0</v>
      </c>
      <c r="DJ185" s="278">
        <f>SUMIFS('B4-1销售回款【输入】'!DM$4:DM$123,'B4-1销售回款【输入】'!$C$4:$C$123,$C185,'B4-1销售回款【输入】'!$D$4:$D$123,$D185,'B4-1销售回款【输入】'!$E$4:$E$123,$E185,'B4-1销售回款【输入】'!$J$4:$J$123,$F185)</f>
        <v>0</v>
      </c>
      <c r="DK185" s="278">
        <f>SUMIFS('B4-1销售回款【输入】'!DN$4:DN$123,'B4-1销售回款【输入】'!$C$4:$C$123,$C185,'B4-1销售回款【输入】'!$D$4:$D$123,$D185,'B4-1销售回款【输入】'!$E$4:$E$123,$E185,'B4-1销售回款【输入】'!$J$4:$J$123,$F185)</f>
        <v>0</v>
      </c>
      <c r="DL185" s="278">
        <f>SUMIFS('B4-1销售回款【输入】'!DO$4:DO$123,'B4-1销售回款【输入】'!$C$4:$C$123,$C185,'B4-1销售回款【输入】'!$D$4:$D$123,$D185,'B4-1销售回款【输入】'!$E$4:$E$123,$E185,'B4-1销售回款【输入】'!$J$4:$J$123,$F185)</f>
        <v>0</v>
      </c>
      <c r="DM185" s="278">
        <f>SUMIFS('B4-1销售回款【输入】'!DP$4:DP$123,'B4-1销售回款【输入】'!$C$4:$C$123,$C185,'B4-1销售回款【输入】'!$D$4:$D$123,$D185,'B4-1销售回款【输入】'!$E$4:$E$123,$E185,'B4-1销售回款【输入】'!$J$4:$J$123,$F185)</f>
        <v>0</v>
      </c>
      <c r="DN185" s="278">
        <f>SUMIFS('B4-1销售回款【输入】'!DQ$4:DQ$123,'B4-1销售回款【输入】'!$C$4:$C$123,$C185,'B4-1销售回款【输入】'!$D$4:$D$123,$D185,'B4-1销售回款【输入】'!$E$4:$E$123,$E185,'B4-1销售回款【输入】'!$J$4:$J$123,$F185)</f>
        <v>0</v>
      </c>
      <c r="DO185" s="278">
        <f>SUMIFS('B4-1销售回款【输入】'!DR$4:DR$123,'B4-1销售回款【输入】'!$C$4:$C$123,$C185,'B4-1销售回款【输入】'!$D$4:$D$123,$D185,'B4-1销售回款【输入】'!$E$4:$E$123,$E185,'B4-1销售回款【输入】'!$J$4:$J$123,$F185)</f>
        <v>0</v>
      </c>
      <c r="DP185" s="278">
        <f>SUMIFS('B4-1销售回款【输入】'!DS$4:DS$123,'B4-1销售回款【输入】'!$C$4:$C$123,$C185,'B4-1销售回款【输入】'!$D$4:$D$123,$D185,'B4-1销售回款【输入】'!$E$4:$E$123,$E185,'B4-1销售回款【输入】'!$J$4:$J$123,$F185)</f>
        <v>0</v>
      </c>
      <c r="DQ185" s="278">
        <f>SUMIFS('B4-1销售回款【输入】'!DT$4:DT$123,'B4-1销售回款【输入】'!$C$4:$C$123,$C185,'B4-1销售回款【输入】'!$D$4:$D$123,$D185,'B4-1销售回款【输入】'!$E$4:$E$123,$E185,'B4-1销售回款【输入】'!$J$4:$J$123,$F185)</f>
        <v>0</v>
      </c>
      <c r="DR185" s="278">
        <f>SUMIFS('B4-1销售回款【输入】'!DU$4:DU$123,'B4-1销售回款【输入】'!$C$4:$C$123,$C185,'B4-1销售回款【输入】'!$D$4:$D$123,$D185,'B4-1销售回款【输入】'!$E$4:$E$123,$E185,'B4-1销售回款【输入】'!$J$4:$J$123,$F185)</f>
        <v>0</v>
      </c>
      <c r="DS185" s="278">
        <f>SUMIFS('B4-1销售回款【输入】'!DV$4:DV$123,'B4-1销售回款【输入】'!$C$4:$C$123,$C185,'B4-1销售回款【输入】'!$D$4:$D$123,$D185,'B4-1销售回款【输入】'!$E$4:$E$123,$E185,'B4-1销售回款【输入】'!$J$4:$J$123,$F185)</f>
        <v>0</v>
      </c>
      <c r="DT185" s="278">
        <f>SUMIFS('B4-1销售回款【输入】'!DW$4:DW$123,'B4-1销售回款【输入】'!$C$4:$C$123,$C185,'B4-1销售回款【输入】'!$D$4:$D$123,$D185,'B4-1销售回款【输入】'!$E$4:$E$123,$E185,'B4-1销售回款【输入】'!$J$4:$J$123,$F185)</f>
        <v>0</v>
      </c>
      <c r="DU185" s="278">
        <f>SUMIFS('B4-1销售回款【输入】'!DX$4:DX$123,'B4-1销售回款【输入】'!$C$4:$C$123,$C185,'B4-1销售回款【输入】'!$D$4:$D$123,$D185,'B4-1销售回款【输入】'!$E$4:$E$123,$E185,'B4-1销售回款【输入】'!$J$4:$J$123,$F185)</f>
        <v>0</v>
      </c>
      <c r="DV185" s="278">
        <f>SUMIFS('B4-1销售回款【输入】'!DY$4:DY$123,'B4-1销售回款【输入】'!$C$4:$C$123,$C185,'B4-1销售回款【输入】'!$D$4:$D$123,$D185,'B4-1销售回款【输入】'!$E$4:$E$123,$E185,'B4-1销售回款【输入】'!$J$4:$J$123,$F185)</f>
        <v>0</v>
      </c>
      <c r="DW185" s="278">
        <f>SUMIFS('B4-1销售回款【输入】'!DZ$4:DZ$123,'B4-1销售回款【输入】'!$C$4:$C$123,$C185,'B4-1销售回款【输入】'!$D$4:$D$123,$D185,'B4-1销售回款【输入】'!$E$4:$E$123,$E185,'B4-1销售回款【输入】'!$J$4:$J$123,$F185)</f>
        <v>0</v>
      </c>
      <c r="DX185" s="278">
        <f>SUMIFS('B4-1销售回款【输入】'!EA$4:EA$123,'B4-1销售回款【输入】'!$C$4:$C$123,$C185,'B4-1销售回款【输入】'!$D$4:$D$123,$D185,'B4-1销售回款【输入】'!$E$4:$E$123,$E185,'B4-1销售回款【输入】'!$J$4:$J$123,$F185)</f>
        <v>0</v>
      </c>
      <c r="DY185" s="278">
        <f>SUMIFS('B4-1销售回款【输入】'!EB$4:EB$123,'B4-1销售回款【输入】'!$C$4:$C$123,$C185,'B4-1销售回款【输入】'!$D$4:$D$123,$D185,'B4-1销售回款【输入】'!$E$4:$E$123,$E185,'B4-1销售回款【输入】'!$J$4:$J$123,$F185)</f>
        <v>0</v>
      </c>
      <c r="DZ185" s="278">
        <f>SUMIFS('B4-1销售回款【输入】'!EC$4:EC$123,'B4-1销售回款【输入】'!$C$4:$C$123,$C185,'B4-1销售回款【输入】'!$D$4:$D$123,$D185,'B4-1销售回款【输入】'!$E$4:$E$123,$E185,'B4-1销售回款【输入】'!$J$4:$J$123,$F185)</f>
        <v>0</v>
      </c>
      <c r="EA185" s="278">
        <f>SUMIFS('B4-1销售回款【输入】'!ED$4:ED$123,'B4-1销售回款【输入】'!$C$4:$C$123,$C185,'B4-1销售回款【输入】'!$D$4:$D$123,$D185,'B4-1销售回款【输入】'!$E$4:$E$123,$E185,'B4-1销售回款【输入】'!$J$4:$J$123,$F185)</f>
        <v>0</v>
      </c>
      <c r="EB185" s="278">
        <f>SUMIFS('B4-1销售回款【输入】'!EE$4:EE$123,'B4-1销售回款【输入】'!$C$4:$C$123,$C185,'B4-1销售回款【输入】'!$D$4:$D$123,$D185,'B4-1销售回款【输入】'!$E$4:$E$123,$E185,'B4-1销售回款【输入】'!$J$4:$J$123,$F185)</f>
        <v>0</v>
      </c>
      <c r="EC185" s="278">
        <f>SUMIFS('B4-1销售回款【输入】'!EF$4:EF$123,'B4-1销售回款【输入】'!$C$4:$C$123,$C185,'B4-1销售回款【输入】'!$D$4:$D$123,$D185,'B4-1销售回款【输入】'!$E$4:$E$123,$E185,'B4-1销售回款【输入】'!$J$4:$J$123,$F185)</f>
        <v>0</v>
      </c>
      <c r="ED185" s="280">
        <f>SUMIFS('B4-1销售回款【输入】'!EG$4:EG$123,'B4-1销售回款【输入】'!$C$4:$C$123,$C185,'B4-1销售回款【输入】'!$D$4:$D$123,$D185,'B4-1销售回款【输入】'!$E$4:$E$123,$E185,'B4-1销售回款【输入】'!$J$4:$J$123,$F185)</f>
        <v>0</v>
      </c>
    </row>
    <row r="186" spans="2:134" ht="16.05" customHeight="1" x14ac:dyDescent="0.25">
      <c r="B186" s="932"/>
      <c r="C186" s="159" t="str">
        <f>C185</f>
        <v/>
      </c>
      <c r="D186" s="159" t="str">
        <f t="shared" si="2995"/>
        <v/>
      </c>
      <c r="E186" s="159" t="str">
        <f t="shared" si="2995"/>
        <v/>
      </c>
      <c r="F186" s="149" t="s">
        <v>347</v>
      </c>
      <c r="G186" s="171" t="s">
        <v>353</v>
      </c>
      <c r="H186" s="992">
        <f>SUMIFS('B4-1销售回款【输入】'!L$4:L$123,'B4-1销售回款【输入】'!$C$4:$C$123,$C186,'B4-1销售回款【输入】'!$D$4:$D$123,$D186,'B4-1销售回款【输入】'!$E$4:$E$123,$E186,'B4-1销售回款【输入】'!$J$4:$J$123,$F186)</f>
        <v>0</v>
      </c>
      <c r="I186" s="282">
        <f t="shared" ref="I186:I188" si="3250">J186-H186</f>
        <v>0</v>
      </c>
      <c r="J186" s="985">
        <f>SUM(V186:ED186)</f>
        <v>0</v>
      </c>
      <c r="K186" s="460">
        <f ca="1">SUM(OFFSET(V186,,,1,MATCH('B1-基本信息'!$C$12,$V$3:$ED$3,1)))</f>
        <v>0</v>
      </c>
      <c r="L186" s="283">
        <f t="shared" ref="L186" si="3251">SUMIF($V$1:$ED$1,L$3,$V186:$ED186)</f>
        <v>0</v>
      </c>
      <c r="M186" s="282">
        <f t="shared" si="3249"/>
        <v>0</v>
      </c>
      <c r="N186" s="282">
        <f t="shared" si="3249"/>
        <v>0</v>
      </c>
      <c r="O186" s="282">
        <f t="shared" si="3249"/>
        <v>0</v>
      </c>
      <c r="P186" s="282">
        <f t="shared" si="3249"/>
        <v>0</v>
      </c>
      <c r="Q186" s="282">
        <f t="shared" si="3249"/>
        <v>0</v>
      </c>
      <c r="R186" s="282">
        <f t="shared" si="3249"/>
        <v>0</v>
      </c>
      <c r="S186" s="282">
        <f t="shared" si="3249"/>
        <v>0</v>
      </c>
      <c r="T186" s="282">
        <f t="shared" si="3249"/>
        <v>0</v>
      </c>
      <c r="U186" s="284">
        <f t="shared" si="3249"/>
        <v>0</v>
      </c>
      <c r="V186" s="285">
        <f>SUMIFS('B4-1销售回款【输入】'!Y$4:Y$123,'B4-1销售回款【输入】'!$C$4:$C$123,$C186,'B4-1销售回款【输入】'!$D$4:$D$123,$D186,'B4-1销售回款【输入】'!$E$4:$E$123,$E186,'B4-1销售回款【输入】'!$J$4:$J$123,$F186)</f>
        <v>0</v>
      </c>
      <c r="W186" s="282">
        <f>SUMIFS('B4-1销售回款【输入】'!Z$4:Z$123,'B4-1销售回款【输入】'!$C$4:$C$123,$C186,'B4-1销售回款【输入】'!$D$4:$D$123,$D186,'B4-1销售回款【输入】'!$E$4:$E$123,$E186,'B4-1销售回款【输入】'!$J$4:$J$123,$F186)</f>
        <v>0</v>
      </c>
      <c r="X186" s="282">
        <f>SUMIFS('B4-1销售回款【输入】'!AA$4:AA$123,'B4-1销售回款【输入】'!$C$4:$C$123,$C186,'B4-1销售回款【输入】'!$D$4:$D$123,$D186,'B4-1销售回款【输入】'!$E$4:$E$123,$E186,'B4-1销售回款【输入】'!$J$4:$J$123,$F186)</f>
        <v>0</v>
      </c>
      <c r="Y186" s="282">
        <f>SUMIFS('B4-1销售回款【输入】'!AB$4:AB$123,'B4-1销售回款【输入】'!$C$4:$C$123,$C186,'B4-1销售回款【输入】'!$D$4:$D$123,$D186,'B4-1销售回款【输入】'!$E$4:$E$123,$E186,'B4-1销售回款【输入】'!$J$4:$J$123,$F186)</f>
        <v>0</v>
      </c>
      <c r="Z186" s="282">
        <f>SUMIFS('B4-1销售回款【输入】'!AC$4:AC$123,'B4-1销售回款【输入】'!$C$4:$C$123,$C186,'B4-1销售回款【输入】'!$D$4:$D$123,$D186,'B4-1销售回款【输入】'!$E$4:$E$123,$E186,'B4-1销售回款【输入】'!$J$4:$J$123,$F186)</f>
        <v>0</v>
      </c>
      <c r="AA186" s="282">
        <f>SUMIFS('B4-1销售回款【输入】'!AD$4:AD$123,'B4-1销售回款【输入】'!$C$4:$C$123,$C186,'B4-1销售回款【输入】'!$D$4:$D$123,$D186,'B4-1销售回款【输入】'!$E$4:$E$123,$E186,'B4-1销售回款【输入】'!$J$4:$J$123,$F186)</f>
        <v>0</v>
      </c>
      <c r="AB186" s="282">
        <f>SUMIFS('B4-1销售回款【输入】'!AE$4:AE$123,'B4-1销售回款【输入】'!$C$4:$C$123,$C186,'B4-1销售回款【输入】'!$D$4:$D$123,$D186,'B4-1销售回款【输入】'!$E$4:$E$123,$E186,'B4-1销售回款【输入】'!$J$4:$J$123,$F186)</f>
        <v>0</v>
      </c>
      <c r="AC186" s="282">
        <f>SUMIFS('B4-1销售回款【输入】'!AF$4:AF$123,'B4-1销售回款【输入】'!$C$4:$C$123,$C186,'B4-1销售回款【输入】'!$D$4:$D$123,$D186,'B4-1销售回款【输入】'!$E$4:$E$123,$E186,'B4-1销售回款【输入】'!$J$4:$J$123,$F186)</f>
        <v>0</v>
      </c>
      <c r="AD186" s="282">
        <f>SUMIFS('B4-1销售回款【输入】'!AG$4:AG$123,'B4-1销售回款【输入】'!$C$4:$C$123,$C186,'B4-1销售回款【输入】'!$D$4:$D$123,$D186,'B4-1销售回款【输入】'!$E$4:$E$123,$E186,'B4-1销售回款【输入】'!$J$4:$J$123,$F186)</f>
        <v>0</v>
      </c>
      <c r="AE186" s="282">
        <f>SUMIFS('B4-1销售回款【输入】'!AH$4:AH$123,'B4-1销售回款【输入】'!$C$4:$C$123,$C186,'B4-1销售回款【输入】'!$D$4:$D$123,$D186,'B4-1销售回款【输入】'!$E$4:$E$123,$E186,'B4-1销售回款【输入】'!$J$4:$J$123,$F186)</f>
        <v>0</v>
      </c>
      <c r="AF186" s="282">
        <f>SUMIFS('B4-1销售回款【输入】'!AI$4:AI$123,'B4-1销售回款【输入】'!$C$4:$C$123,$C186,'B4-1销售回款【输入】'!$D$4:$D$123,$D186,'B4-1销售回款【输入】'!$E$4:$E$123,$E186,'B4-1销售回款【输入】'!$J$4:$J$123,$F186)</f>
        <v>0</v>
      </c>
      <c r="AG186" s="282">
        <f>SUMIFS('B4-1销售回款【输入】'!AJ$4:AJ$123,'B4-1销售回款【输入】'!$C$4:$C$123,$C186,'B4-1销售回款【输入】'!$D$4:$D$123,$D186,'B4-1销售回款【输入】'!$E$4:$E$123,$E186,'B4-1销售回款【输入】'!$J$4:$J$123,$F186)</f>
        <v>0</v>
      </c>
      <c r="AH186" s="282">
        <f>SUMIFS('B4-1销售回款【输入】'!AK$4:AK$123,'B4-1销售回款【输入】'!$C$4:$C$123,$C186,'B4-1销售回款【输入】'!$D$4:$D$123,$D186,'B4-1销售回款【输入】'!$E$4:$E$123,$E186,'B4-1销售回款【输入】'!$J$4:$J$123,$F186)</f>
        <v>0</v>
      </c>
      <c r="AI186" s="282">
        <f>SUMIFS('B4-1销售回款【输入】'!AL$4:AL$123,'B4-1销售回款【输入】'!$C$4:$C$123,$C186,'B4-1销售回款【输入】'!$D$4:$D$123,$D186,'B4-1销售回款【输入】'!$E$4:$E$123,$E186,'B4-1销售回款【输入】'!$J$4:$J$123,$F186)</f>
        <v>0</v>
      </c>
      <c r="AJ186" s="282">
        <f>SUMIFS('B4-1销售回款【输入】'!AM$4:AM$123,'B4-1销售回款【输入】'!$C$4:$C$123,$C186,'B4-1销售回款【输入】'!$D$4:$D$123,$D186,'B4-1销售回款【输入】'!$E$4:$E$123,$E186,'B4-1销售回款【输入】'!$J$4:$J$123,$F186)</f>
        <v>0</v>
      </c>
      <c r="AK186" s="282">
        <f>SUMIFS('B4-1销售回款【输入】'!AN$4:AN$123,'B4-1销售回款【输入】'!$C$4:$C$123,$C186,'B4-1销售回款【输入】'!$D$4:$D$123,$D186,'B4-1销售回款【输入】'!$E$4:$E$123,$E186,'B4-1销售回款【输入】'!$J$4:$J$123,$F186)</f>
        <v>0</v>
      </c>
      <c r="AL186" s="282">
        <f>SUMIFS('B4-1销售回款【输入】'!AO$4:AO$123,'B4-1销售回款【输入】'!$C$4:$C$123,$C186,'B4-1销售回款【输入】'!$D$4:$D$123,$D186,'B4-1销售回款【输入】'!$E$4:$E$123,$E186,'B4-1销售回款【输入】'!$J$4:$J$123,$F186)</f>
        <v>0</v>
      </c>
      <c r="AM186" s="282">
        <f>SUMIFS('B4-1销售回款【输入】'!AP$4:AP$123,'B4-1销售回款【输入】'!$C$4:$C$123,$C186,'B4-1销售回款【输入】'!$D$4:$D$123,$D186,'B4-1销售回款【输入】'!$E$4:$E$123,$E186,'B4-1销售回款【输入】'!$J$4:$J$123,$F186)</f>
        <v>0</v>
      </c>
      <c r="AN186" s="282">
        <f>SUMIFS('B4-1销售回款【输入】'!AQ$4:AQ$123,'B4-1销售回款【输入】'!$C$4:$C$123,$C186,'B4-1销售回款【输入】'!$D$4:$D$123,$D186,'B4-1销售回款【输入】'!$E$4:$E$123,$E186,'B4-1销售回款【输入】'!$J$4:$J$123,$F186)</f>
        <v>0</v>
      </c>
      <c r="AO186" s="282">
        <f>SUMIFS('B4-1销售回款【输入】'!AR$4:AR$123,'B4-1销售回款【输入】'!$C$4:$C$123,$C186,'B4-1销售回款【输入】'!$D$4:$D$123,$D186,'B4-1销售回款【输入】'!$E$4:$E$123,$E186,'B4-1销售回款【输入】'!$J$4:$J$123,$F186)</f>
        <v>0</v>
      </c>
      <c r="AP186" s="282">
        <f>SUMIFS('B4-1销售回款【输入】'!AS$4:AS$123,'B4-1销售回款【输入】'!$C$4:$C$123,$C186,'B4-1销售回款【输入】'!$D$4:$D$123,$D186,'B4-1销售回款【输入】'!$E$4:$E$123,$E186,'B4-1销售回款【输入】'!$J$4:$J$123,$F186)</f>
        <v>0</v>
      </c>
      <c r="AQ186" s="282">
        <f>SUMIFS('B4-1销售回款【输入】'!AT$4:AT$123,'B4-1销售回款【输入】'!$C$4:$C$123,$C186,'B4-1销售回款【输入】'!$D$4:$D$123,$D186,'B4-1销售回款【输入】'!$E$4:$E$123,$E186,'B4-1销售回款【输入】'!$J$4:$J$123,$F186)</f>
        <v>0</v>
      </c>
      <c r="AR186" s="282">
        <f>SUMIFS('B4-1销售回款【输入】'!AU$4:AU$123,'B4-1销售回款【输入】'!$C$4:$C$123,$C186,'B4-1销售回款【输入】'!$D$4:$D$123,$D186,'B4-1销售回款【输入】'!$E$4:$E$123,$E186,'B4-1销售回款【输入】'!$J$4:$J$123,$F186)</f>
        <v>0</v>
      </c>
      <c r="AS186" s="282">
        <f>SUMIFS('B4-1销售回款【输入】'!AV$4:AV$123,'B4-1销售回款【输入】'!$C$4:$C$123,$C186,'B4-1销售回款【输入】'!$D$4:$D$123,$D186,'B4-1销售回款【输入】'!$E$4:$E$123,$E186,'B4-1销售回款【输入】'!$J$4:$J$123,$F186)</f>
        <v>0</v>
      </c>
      <c r="AT186" s="282">
        <f>SUMIFS('B4-1销售回款【输入】'!AW$4:AW$123,'B4-1销售回款【输入】'!$C$4:$C$123,$C186,'B4-1销售回款【输入】'!$D$4:$D$123,$D186,'B4-1销售回款【输入】'!$E$4:$E$123,$E186,'B4-1销售回款【输入】'!$J$4:$J$123,$F186)</f>
        <v>0</v>
      </c>
      <c r="AU186" s="282">
        <f>SUMIFS('B4-1销售回款【输入】'!AX$4:AX$123,'B4-1销售回款【输入】'!$C$4:$C$123,$C186,'B4-1销售回款【输入】'!$D$4:$D$123,$D186,'B4-1销售回款【输入】'!$E$4:$E$123,$E186,'B4-1销售回款【输入】'!$J$4:$J$123,$F186)</f>
        <v>0</v>
      </c>
      <c r="AV186" s="282">
        <f>SUMIFS('B4-1销售回款【输入】'!AY$4:AY$123,'B4-1销售回款【输入】'!$C$4:$C$123,$C186,'B4-1销售回款【输入】'!$D$4:$D$123,$D186,'B4-1销售回款【输入】'!$E$4:$E$123,$E186,'B4-1销售回款【输入】'!$J$4:$J$123,$F186)</f>
        <v>0</v>
      </c>
      <c r="AW186" s="282">
        <f>SUMIFS('B4-1销售回款【输入】'!AZ$4:AZ$123,'B4-1销售回款【输入】'!$C$4:$C$123,$C186,'B4-1销售回款【输入】'!$D$4:$D$123,$D186,'B4-1销售回款【输入】'!$E$4:$E$123,$E186,'B4-1销售回款【输入】'!$J$4:$J$123,$F186)</f>
        <v>0</v>
      </c>
      <c r="AX186" s="282">
        <f>SUMIFS('B4-1销售回款【输入】'!BA$4:BA$123,'B4-1销售回款【输入】'!$C$4:$C$123,$C186,'B4-1销售回款【输入】'!$D$4:$D$123,$D186,'B4-1销售回款【输入】'!$E$4:$E$123,$E186,'B4-1销售回款【输入】'!$J$4:$J$123,$F186)</f>
        <v>0</v>
      </c>
      <c r="AY186" s="282">
        <f>SUMIFS('B4-1销售回款【输入】'!BB$4:BB$123,'B4-1销售回款【输入】'!$C$4:$C$123,$C186,'B4-1销售回款【输入】'!$D$4:$D$123,$D186,'B4-1销售回款【输入】'!$E$4:$E$123,$E186,'B4-1销售回款【输入】'!$J$4:$J$123,$F186)</f>
        <v>0</v>
      </c>
      <c r="AZ186" s="282">
        <f>SUMIFS('B4-1销售回款【输入】'!BC$4:BC$123,'B4-1销售回款【输入】'!$C$4:$C$123,$C186,'B4-1销售回款【输入】'!$D$4:$D$123,$D186,'B4-1销售回款【输入】'!$E$4:$E$123,$E186,'B4-1销售回款【输入】'!$J$4:$J$123,$F186)</f>
        <v>0</v>
      </c>
      <c r="BA186" s="282">
        <f>SUMIFS('B4-1销售回款【输入】'!BD$4:BD$123,'B4-1销售回款【输入】'!$C$4:$C$123,$C186,'B4-1销售回款【输入】'!$D$4:$D$123,$D186,'B4-1销售回款【输入】'!$E$4:$E$123,$E186,'B4-1销售回款【输入】'!$J$4:$J$123,$F186)</f>
        <v>0</v>
      </c>
      <c r="BB186" s="282">
        <f>SUMIFS('B4-1销售回款【输入】'!BE$4:BE$123,'B4-1销售回款【输入】'!$C$4:$C$123,$C186,'B4-1销售回款【输入】'!$D$4:$D$123,$D186,'B4-1销售回款【输入】'!$E$4:$E$123,$E186,'B4-1销售回款【输入】'!$J$4:$J$123,$F186)</f>
        <v>0</v>
      </c>
      <c r="BC186" s="282">
        <f>SUMIFS('B4-1销售回款【输入】'!BF$4:BF$123,'B4-1销售回款【输入】'!$C$4:$C$123,$C186,'B4-1销售回款【输入】'!$D$4:$D$123,$D186,'B4-1销售回款【输入】'!$E$4:$E$123,$E186,'B4-1销售回款【输入】'!$J$4:$J$123,$F186)</f>
        <v>0</v>
      </c>
      <c r="BD186" s="282">
        <f>SUMIFS('B4-1销售回款【输入】'!BG$4:BG$123,'B4-1销售回款【输入】'!$C$4:$C$123,$C186,'B4-1销售回款【输入】'!$D$4:$D$123,$D186,'B4-1销售回款【输入】'!$E$4:$E$123,$E186,'B4-1销售回款【输入】'!$J$4:$J$123,$F186)</f>
        <v>0</v>
      </c>
      <c r="BE186" s="282">
        <f>SUMIFS('B4-1销售回款【输入】'!BH$4:BH$123,'B4-1销售回款【输入】'!$C$4:$C$123,$C186,'B4-1销售回款【输入】'!$D$4:$D$123,$D186,'B4-1销售回款【输入】'!$E$4:$E$123,$E186,'B4-1销售回款【输入】'!$J$4:$J$123,$F186)</f>
        <v>0</v>
      </c>
      <c r="BF186" s="282">
        <f>SUMIFS('B4-1销售回款【输入】'!BI$4:BI$123,'B4-1销售回款【输入】'!$C$4:$C$123,$C186,'B4-1销售回款【输入】'!$D$4:$D$123,$D186,'B4-1销售回款【输入】'!$E$4:$E$123,$E186,'B4-1销售回款【输入】'!$J$4:$J$123,$F186)</f>
        <v>0</v>
      </c>
      <c r="BG186" s="282">
        <f>SUMIFS('B4-1销售回款【输入】'!BJ$4:BJ$123,'B4-1销售回款【输入】'!$C$4:$C$123,$C186,'B4-1销售回款【输入】'!$D$4:$D$123,$D186,'B4-1销售回款【输入】'!$E$4:$E$123,$E186,'B4-1销售回款【输入】'!$J$4:$J$123,$F186)</f>
        <v>0</v>
      </c>
      <c r="BH186" s="282">
        <f>SUMIFS('B4-1销售回款【输入】'!BK$4:BK$123,'B4-1销售回款【输入】'!$C$4:$C$123,$C186,'B4-1销售回款【输入】'!$D$4:$D$123,$D186,'B4-1销售回款【输入】'!$E$4:$E$123,$E186,'B4-1销售回款【输入】'!$J$4:$J$123,$F186)</f>
        <v>0</v>
      </c>
      <c r="BI186" s="282">
        <f>SUMIFS('B4-1销售回款【输入】'!BL$4:BL$123,'B4-1销售回款【输入】'!$C$4:$C$123,$C186,'B4-1销售回款【输入】'!$D$4:$D$123,$D186,'B4-1销售回款【输入】'!$E$4:$E$123,$E186,'B4-1销售回款【输入】'!$J$4:$J$123,$F186)</f>
        <v>0</v>
      </c>
      <c r="BJ186" s="282">
        <f>SUMIFS('B4-1销售回款【输入】'!BM$4:BM$123,'B4-1销售回款【输入】'!$C$4:$C$123,$C186,'B4-1销售回款【输入】'!$D$4:$D$123,$D186,'B4-1销售回款【输入】'!$E$4:$E$123,$E186,'B4-1销售回款【输入】'!$J$4:$J$123,$F186)</f>
        <v>0</v>
      </c>
      <c r="BK186" s="282">
        <f>SUMIFS('B4-1销售回款【输入】'!BN$4:BN$123,'B4-1销售回款【输入】'!$C$4:$C$123,$C186,'B4-1销售回款【输入】'!$D$4:$D$123,$D186,'B4-1销售回款【输入】'!$E$4:$E$123,$E186,'B4-1销售回款【输入】'!$J$4:$J$123,$F186)</f>
        <v>0</v>
      </c>
      <c r="BL186" s="282">
        <f>SUMIFS('B4-1销售回款【输入】'!BO$4:BO$123,'B4-1销售回款【输入】'!$C$4:$C$123,$C186,'B4-1销售回款【输入】'!$D$4:$D$123,$D186,'B4-1销售回款【输入】'!$E$4:$E$123,$E186,'B4-1销售回款【输入】'!$J$4:$J$123,$F186)</f>
        <v>0</v>
      </c>
      <c r="BM186" s="282">
        <f>SUMIFS('B4-1销售回款【输入】'!BP$4:BP$123,'B4-1销售回款【输入】'!$C$4:$C$123,$C186,'B4-1销售回款【输入】'!$D$4:$D$123,$D186,'B4-1销售回款【输入】'!$E$4:$E$123,$E186,'B4-1销售回款【输入】'!$J$4:$J$123,$F186)</f>
        <v>0</v>
      </c>
      <c r="BN186" s="282">
        <f>SUMIFS('B4-1销售回款【输入】'!BQ$4:BQ$123,'B4-1销售回款【输入】'!$C$4:$C$123,$C186,'B4-1销售回款【输入】'!$D$4:$D$123,$D186,'B4-1销售回款【输入】'!$E$4:$E$123,$E186,'B4-1销售回款【输入】'!$J$4:$J$123,$F186)</f>
        <v>0</v>
      </c>
      <c r="BO186" s="282">
        <f>SUMIFS('B4-1销售回款【输入】'!BR$4:BR$123,'B4-1销售回款【输入】'!$C$4:$C$123,$C186,'B4-1销售回款【输入】'!$D$4:$D$123,$D186,'B4-1销售回款【输入】'!$E$4:$E$123,$E186,'B4-1销售回款【输入】'!$J$4:$J$123,$F186)</f>
        <v>0</v>
      </c>
      <c r="BP186" s="282">
        <f>SUMIFS('B4-1销售回款【输入】'!BS$4:BS$123,'B4-1销售回款【输入】'!$C$4:$C$123,$C186,'B4-1销售回款【输入】'!$D$4:$D$123,$D186,'B4-1销售回款【输入】'!$E$4:$E$123,$E186,'B4-1销售回款【输入】'!$J$4:$J$123,$F186)</f>
        <v>0</v>
      </c>
      <c r="BQ186" s="282">
        <f>SUMIFS('B4-1销售回款【输入】'!BT$4:BT$123,'B4-1销售回款【输入】'!$C$4:$C$123,$C186,'B4-1销售回款【输入】'!$D$4:$D$123,$D186,'B4-1销售回款【输入】'!$E$4:$E$123,$E186,'B4-1销售回款【输入】'!$J$4:$J$123,$F186)</f>
        <v>0</v>
      </c>
      <c r="BR186" s="282">
        <f>SUMIFS('B4-1销售回款【输入】'!BU$4:BU$123,'B4-1销售回款【输入】'!$C$4:$C$123,$C186,'B4-1销售回款【输入】'!$D$4:$D$123,$D186,'B4-1销售回款【输入】'!$E$4:$E$123,$E186,'B4-1销售回款【输入】'!$J$4:$J$123,$F186)</f>
        <v>0</v>
      </c>
      <c r="BS186" s="282">
        <f>SUMIFS('B4-1销售回款【输入】'!BV$4:BV$123,'B4-1销售回款【输入】'!$C$4:$C$123,$C186,'B4-1销售回款【输入】'!$D$4:$D$123,$D186,'B4-1销售回款【输入】'!$E$4:$E$123,$E186,'B4-1销售回款【输入】'!$J$4:$J$123,$F186)</f>
        <v>0</v>
      </c>
      <c r="BT186" s="282">
        <f>SUMIFS('B4-1销售回款【输入】'!BW$4:BW$123,'B4-1销售回款【输入】'!$C$4:$C$123,$C186,'B4-1销售回款【输入】'!$D$4:$D$123,$D186,'B4-1销售回款【输入】'!$E$4:$E$123,$E186,'B4-1销售回款【输入】'!$J$4:$J$123,$F186)</f>
        <v>0</v>
      </c>
      <c r="BU186" s="282">
        <f>SUMIFS('B4-1销售回款【输入】'!BX$4:BX$123,'B4-1销售回款【输入】'!$C$4:$C$123,$C186,'B4-1销售回款【输入】'!$D$4:$D$123,$D186,'B4-1销售回款【输入】'!$E$4:$E$123,$E186,'B4-1销售回款【输入】'!$J$4:$J$123,$F186)</f>
        <v>0</v>
      </c>
      <c r="BV186" s="282">
        <f>SUMIFS('B4-1销售回款【输入】'!BY$4:BY$123,'B4-1销售回款【输入】'!$C$4:$C$123,$C186,'B4-1销售回款【输入】'!$D$4:$D$123,$D186,'B4-1销售回款【输入】'!$E$4:$E$123,$E186,'B4-1销售回款【输入】'!$J$4:$J$123,$F186)</f>
        <v>0</v>
      </c>
      <c r="BW186" s="282">
        <f>SUMIFS('B4-1销售回款【输入】'!BZ$4:BZ$123,'B4-1销售回款【输入】'!$C$4:$C$123,$C186,'B4-1销售回款【输入】'!$D$4:$D$123,$D186,'B4-1销售回款【输入】'!$E$4:$E$123,$E186,'B4-1销售回款【输入】'!$J$4:$J$123,$F186)</f>
        <v>0</v>
      </c>
      <c r="BX186" s="282">
        <f>SUMIFS('B4-1销售回款【输入】'!CA$4:CA$123,'B4-1销售回款【输入】'!$C$4:$C$123,$C186,'B4-1销售回款【输入】'!$D$4:$D$123,$D186,'B4-1销售回款【输入】'!$E$4:$E$123,$E186,'B4-1销售回款【输入】'!$J$4:$J$123,$F186)</f>
        <v>0</v>
      </c>
      <c r="BY186" s="282">
        <f>SUMIFS('B4-1销售回款【输入】'!CB$4:CB$123,'B4-1销售回款【输入】'!$C$4:$C$123,$C186,'B4-1销售回款【输入】'!$D$4:$D$123,$D186,'B4-1销售回款【输入】'!$E$4:$E$123,$E186,'B4-1销售回款【输入】'!$J$4:$J$123,$F186)</f>
        <v>0</v>
      </c>
      <c r="BZ186" s="282">
        <f>SUMIFS('B4-1销售回款【输入】'!CC$4:CC$123,'B4-1销售回款【输入】'!$C$4:$C$123,$C186,'B4-1销售回款【输入】'!$D$4:$D$123,$D186,'B4-1销售回款【输入】'!$E$4:$E$123,$E186,'B4-1销售回款【输入】'!$J$4:$J$123,$F186)</f>
        <v>0</v>
      </c>
      <c r="CA186" s="282">
        <f>SUMIFS('B4-1销售回款【输入】'!CD$4:CD$123,'B4-1销售回款【输入】'!$C$4:$C$123,$C186,'B4-1销售回款【输入】'!$D$4:$D$123,$D186,'B4-1销售回款【输入】'!$E$4:$E$123,$E186,'B4-1销售回款【输入】'!$J$4:$J$123,$F186)</f>
        <v>0</v>
      </c>
      <c r="CB186" s="282">
        <f>SUMIFS('B4-1销售回款【输入】'!CE$4:CE$123,'B4-1销售回款【输入】'!$C$4:$C$123,$C186,'B4-1销售回款【输入】'!$D$4:$D$123,$D186,'B4-1销售回款【输入】'!$E$4:$E$123,$E186,'B4-1销售回款【输入】'!$J$4:$J$123,$F186)</f>
        <v>0</v>
      </c>
      <c r="CC186" s="282">
        <f>SUMIFS('B4-1销售回款【输入】'!CF$4:CF$123,'B4-1销售回款【输入】'!$C$4:$C$123,$C186,'B4-1销售回款【输入】'!$D$4:$D$123,$D186,'B4-1销售回款【输入】'!$E$4:$E$123,$E186,'B4-1销售回款【输入】'!$J$4:$J$123,$F186)</f>
        <v>0</v>
      </c>
      <c r="CD186" s="282">
        <f>SUMIFS('B4-1销售回款【输入】'!CG$4:CG$123,'B4-1销售回款【输入】'!$C$4:$C$123,$C186,'B4-1销售回款【输入】'!$D$4:$D$123,$D186,'B4-1销售回款【输入】'!$E$4:$E$123,$E186,'B4-1销售回款【输入】'!$J$4:$J$123,$F186)</f>
        <v>0</v>
      </c>
      <c r="CE186" s="282">
        <f>SUMIFS('B4-1销售回款【输入】'!CH$4:CH$123,'B4-1销售回款【输入】'!$C$4:$C$123,$C186,'B4-1销售回款【输入】'!$D$4:$D$123,$D186,'B4-1销售回款【输入】'!$E$4:$E$123,$E186,'B4-1销售回款【输入】'!$J$4:$J$123,$F186)</f>
        <v>0</v>
      </c>
      <c r="CF186" s="282">
        <f>SUMIFS('B4-1销售回款【输入】'!CI$4:CI$123,'B4-1销售回款【输入】'!$C$4:$C$123,$C186,'B4-1销售回款【输入】'!$D$4:$D$123,$D186,'B4-1销售回款【输入】'!$E$4:$E$123,$E186,'B4-1销售回款【输入】'!$J$4:$J$123,$F186)</f>
        <v>0</v>
      </c>
      <c r="CG186" s="282">
        <f>SUMIFS('B4-1销售回款【输入】'!CJ$4:CJ$123,'B4-1销售回款【输入】'!$C$4:$C$123,$C186,'B4-1销售回款【输入】'!$D$4:$D$123,$D186,'B4-1销售回款【输入】'!$E$4:$E$123,$E186,'B4-1销售回款【输入】'!$J$4:$J$123,$F186)</f>
        <v>0</v>
      </c>
      <c r="CH186" s="282">
        <f>SUMIFS('B4-1销售回款【输入】'!CK$4:CK$123,'B4-1销售回款【输入】'!$C$4:$C$123,$C186,'B4-1销售回款【输入】'!$D$4:$D$123,$D186,'B4-1销售回款【输入】'!$E$4:$E$123,$E186,'B4-1销售回款【输入】'!$J$4:$J$123,$F186)</f>
        <v>0</v>
      </c>
      <c r="CI186" s="282">
        <f>SUMIFS('B4-1销售回款【输入】'!CL$4:CL$123,'B4-1销售回款【输入】'!$C$4:$C$123,$C186,'B4-1销售回款【输入】'!$D$4:$D$123,$D186,'B4-1销售回款【输入】'!$E$4:$E$123,$E186,'B4-1销售回款【输入】'!$J$4:$J$123,$F186)</f>
        <v>0</v>
      </c>
      <c r="CJ186" s="282">
        <f>SUMIFS('B4-1销售回款【输入】'!CM$4:CM$123,'B4-1销售回款【输入】'!$C$4:$C$123,$C186,'B4-1销售回款【输入】'!$D$4:$D$123,$D186,'B4-1销售回款【输入】'!$E$4:$E$123,$E186,'B4-1销售回款【输入】'!$J$4:$J$123,$F186)</f>
        <v>0</v>
      </c>
      <c r="CK186" s="282">
        <f>SUMIFS('B4-1销售回款【输入】'!CN$4:CN$123,'B4-1销售回款【输入】'!$C$4:$C$123,$C186,'B4-1销售回款【输入】'!$D$4:$D$123,$D186,'B4-1销售回款【输入】'!$E$4:$E$123,$E186,'B4-1销售回款【输入】'!$J$4:$J$123,$F186)</f>
        <v>0</v>
      </c>
      <c r="CL186" s="282">
        <f>SUMIFS('B4-1销售回款【输入】'!CO$4:CO$123,'B4-1销售回款【输入】'!$C$4:$C$123,$C186,'B4-1销售回款【输入】'!$D$4:$D$123,$D186,'B4-1销售回款【输入】'!$E$4:$E$123,$E186,'B4-1销售回款【输入】'!$J$4:$J$123,$F186)</f>
        <v>0</v>
      </c>
      <c r="CM186" s="282">
        <f>SUMIFS('B4-1销售回款【输入】'!CP$4:CP$123,'B4-1销售回款【输入】'!$C$4:$C$123,$C186,'B4-1销售回款【输入】'!$D$4:$D$123,$D186,'B4-1销售回款【输入】'!$E$4:$E$123,$E186,'B4-1销售回款【输入】'!$J$4:$J$123,$F186)</f>
        <v>0</v>
      </c>
      <c r="CN186" s="282">
        <f>SUMIFS('B4-1销售回款【输入】'!CQ$4:CQ$123,'B4-1销售回款【输入】'!$C$4:$C$123,$C186,'B4-1销售回款【输入】'!$D$4:$D$123,$D186,'B4-1销售回款【输入】'!$E$4:$E$123,$E186,'B4-1销售回款【输入】'!$J$4:$J$123,$F186)</f>
        <v>0</v>
      </c>
      <c r="CO186" s="282">
        <f>SUMIFS('B4-1销售回款【输入】'!CR$4:CR$123,'B4-1销售回款【输入】'!$C$4:$C$123,$C186,'B4-1销售回款【输入】'!$D$4:$D$123,$D186,'B4-1销售回款【输入】'!$E$4:$E$123,$E186,'B4-1销售回款【输入】'!$J$4:$J$123,$F186)</f>
        <v>0</v>
      </c>
      <c r="CP186" s="282">
        <f>SUMIFS('B4-1销售回款【输入】'!CS$4:CS$123,'B4-1销售回款【输入】'!$C$4:$C$123,$C186,'B4-1销售回款【输入】'!$D$4:$D$123,$D186,'B4-1销售回款【输入】'!$E$4:$E$123,$E186,'B4-1销售回款【输入】'!$J$4:$J$123,$F186)</f>
        <v>0</v>
      </c>
      <c r="CQ186" s="282">
        <f>SUMIFS('B4-1销售回款【输入】'!CT$4:CT$123,'B4-1销售回款【输入】'!$C$4:$C$123,$C186,'B4-1销售回款【输入】'!$D$4:$D$123,$D186,'B4-1销售回款【输入】'!$E$4:$E$123,$E186,'B4-1销售回款【输入】'!$J$4:$J$123,$F186)</f>
        <v>0</v>
      </c>
      <c r="CR186" s="282">
        <f>SUMIFS('B4-1销售回款【输入】'!CU$4:CU$123,'B4-1销售回款【输入】'!$C$4:$C$123,$C186,'B4-1销售回款【输入】'!$D$4:$D$123,$D186,'B4-1销售回款【输入】'!$E$4:$E$123,$E186,'B4-1销售回款【输入】'!$J$4:$J$123,$F186)</f>
        <v>0</v>
      </c>
      <c r="CS186" s="282">
        <f>SUMIFS('B4-1销售回款【输入】'!CV$4:CV$123,'B4-1销售回款【输入】'!$C$4:$C$123,$C186,'B4-1销售回款【输入】'!$D$4:$D$123,$D186,'B4-1销售回款【输入】'!$E$4:$E$123,$E186,'B4-1销售回款【输入】'!$J$4:$J$123,$F186)</f>
        <v>0</v>
      </c>
      <c r="CT186" s="282">
        <f>SUMIFS('B4-1销售回款【输入】'!CW$4:CW$123,'B4-1销售回款【输入】'!$C$4:$C$123,$C186,'B4-1销售回款【输入】'!$D$4:$D$123,$D186,'B4-1销售回款【输入】'!$E$4:$E$123,$E186,'B4-1销售回款【输入】'!$J$4:$J$123,$F186)</f>
        <v>0</v>
      </c>
      <c r="CU186" s="282">
        <f>SUMIFS('B4-1销售回款【输入】'!CX$4:CX$123,'B4-1销售回款【输入】'!$C$4:$C$123,$C186,'B4-1销售回款【输入】'!$D$4:$D$123,$D186,'B4-1销售回款【输入】'!$E$4:$E$123,$E186,'B4-1销售回款【输入】'!$J$4:$J$123,$F186)</f>
        <v>0</v>
      </c>
      <c r="CV186" s="282">
        <f>SUMIFS('B4-1销售回款【输入】'!CY$4:CY$123,'B4-1销售回款【输入】'!$C$4:$C$123,$C186,'B4-1销售回款【输入】'!$D$4:$D$123,$D186,'B4-1销售回款【输入】'!$E$4:$E$123,$E186,'B4-1销售回款【输入】'!$J$4:$J$123,$F186)</f>
        <v>0</v>
      </c>
      <c r="CW186" s="282">
        <f>SUMIFS('B4-1销售回款【输入】'!CZ$4:CZ$123,'B4-1销售回款【输入】'!$C$4:$C$123,$C186,'B4-1销售回款【输入】'!$D$4:$D$123,$D186,'B4-1销售回款【输入】'!$E$4:$E$123,$E186,'B4-1销售回款【输入】'!$J$4:$J$123,$F186)</f>
        <v>0</v>
      </c>
      <c r="CX186" s="282">
        <f>SUMIFS('B4-1销售回款【输入】'!DA$4:DA$123,'B4-1销售回款【输入】'!$C$4:$C$123,$C186,'B4-1销售回款【输入】'!$D$4:$D$123,$D186,'B4-1销售回款【输入】'!$E$4:$E$123,$E186,'B4-1销售回款【输入】'!$J$4:$J$123,$F186)</f>
        <v>0</v>
      </c>
      <c r="CY186" s="282">
        <f>SUMIFS('B4-1销售回款【输入】'!DB$4:DB$123,'B4-1销售回款【输入】'!$C$4:$C$123,$C186,'B4-1销售回款【输入】'!$D$4:$D$123,$D186,'B4-1销售回款【输入】'!$E$4:$E$123,$E186,'B4-1销售回款【输入】'!$J$4:$J$123,$F186)</f>
        <v>0</v>
      </c>
      <c r="CZ186" s="282">
        <f>SUMIFS('B4-1销售回款【输入】'!DC$4:DC$123,'B4-1销售回款【输入】'!$C$4:$C$123,$C186,'B4-1销售回款【输入】'!$D$4:$D$123,$D186,'B4-1销售回款【输入】'!$E$4:$E$123,$E186,'B4-1销售回款【输入】'!$J$4:$J$123,$F186)</f>
        <v>0</v>
      </c>
      <c r="DA186" s="282">
        <f>SUMIFS('B4-1销售回款【输入】'!DD$4:DD$123,'B4-1销售回款【输入】'!$C$4:$C$123,$C186,'B4-1销售回款【输入】'!$D$4:$D$123,$D186,'B4-1销售回款【输入】'!$E$4:$E$123,$E186,'B4-1销售回款【输入】'!$J$4:$J$123,$F186)</f>
        <v>0</v>
      </c>
      <c r="DB186" s="282">
        <f>SUMIFS('B4-1销售回款【输入】'!DE$4:DE$123,'B4-1销售回款【输入】'!$C$4:$C$123,$C186,'B4-1销售回款【输入】'!$D$4:$D$123,$D186,'B4-1销售回款【输入】'!$E$4:$E$123,$E186,'B4-1销售回款【输入】'!$J$4:$J$123,$F186)</f>
        <v>0</v>
      </c>
      <c r="DC186" s="282">
        <f>SUMIFS('B4-1销售回款【输入】'!DF$4:DF$123,'B4-1销售回款【输入】'!$C$4:$C$123,$C186,'B4-1销售回款【输入】'!$D$4:$D$123,$D186,'B4-1销售回款【输入】'!$E$4:$E$123,$E186,'B4-1销售回款【输入】'!$J$4:$J$123,$F186)</f>
        <v>0</v>
      </c>
      <c r="DD186" s="282">
        <f>SUMIFS('B4-1销售回款【输入】'!DG$4:DG$123,'B4-1销售回款【输入】'!$C$4:$C$123,$C186,'B4-1销售回款【输入】'!$D$4:$D$123,$D186,'B4-1销售回款【输入】'!$E$4:$E$123,$E186,'B4-1销售回款【输入】'!$J$4:$J$123,$F186)</f>
        <v>0</v>
      </c>
      <c r="DE186" s="282">
        <f>SUMIFS('B4-1销售回款【输入】'!DH$4:DH$123,'B4-1销售回款【输入】'!$C$4:$C$123,$C186,'B4-1销售回款【输入】'!$D$4:$D$123,$D186,'B4-1销售回款【输入】'!$E$4:$E$123,$E186,'B4-1销售回款【输入】'!$J$4:$J$123,$F186)</f>
        <v>0</v>
      </c>
      <c r="DF186" s="282">
        <f>SUMIFS('B4-1销售回款【输入】'!DI$4:DI$123,'B4-1销售回款【输入】'!$C$4:$C$123,$C186,'B4-1销售回款【输入】'!$D$4:$D$123,$D186,'B4-1销售回款【输入】'!$E$4:$E$123,$E186,'B4-1销售回款【输入】'!$J$4:$J$123,$F186)</f>
        <v>0</v>
      </c>
      <c r="DG186" s="282">
        <f>SUMIFS('B4-1销售回款【输入】'!DJ$4:DJ$123,'B4-1销售回款【输入】'!$C$4:$C$123,$C186,'B4-1销售回款【输入】'!$D$4:$D$123,$D186,'B4-1销售回款【输入】'!$E$4:$E$123,$E186,'B4-1销售回款【输入】'!$J$4:$J$123,$F186)</f>
        <v>0</v>
      </c>
      <c r="DH186" s="282">
        <f>SUMIFS('B4-1销售回款【输入】'!DK$4:DK$123,'B4-1销售回款【输入】'!$C$4:$C$123,$C186,'B4-1销售回款【输入】'!$D$4:$D$123,$D186,'B4-1销售回款【输入】'!$E$4:$E$123,$E186,'B4-1销售回款【输入】'!$J$4:$J$123,$F186)</f>
        <v>0</v>
      </c>
      <c r="DI186" s="282">
        <f>SUMIFS('B4-1销售回款【输入】'!DL$4:DL$123,'B4-1销售回款【输入】'!$C$4:$C$123,$C186,'B4-1销售回款【输入】'!$D$4:$D$123,$D186,'B4-1销售回款【输入】'!$E$4:$E$123,$E186,'B4-1销售回款【输入】'!$J$4:$J$123,$F186)</f>
        <v>0</v>
      </c>
      <c r="DJ186" s="282">
        <f>SUMIFS('B4-1销售回款【输入】'!DM$4:DM$123,'B4-1销售回款【输入】'!$C$4:$C$123,$C186,'B4-1销售回款【输入】'!$D$4:$D$123,$D186,'B4-1销售回款【输入】'!$E$4:$E$123,$E186,'B4-1销售回款【输入】'!$J$4:$J$123,$F186)</f>
        <v>0</v>
      </c>
      <c r="DK186" s="282">
        <f>SUMIFS('B4-1销售回款【输入】'!DN$4:DN$123,'B4-1销售回款【输入】'!$C$4:$C$123,$C186,'B4-1销售回款【输入】'!$D$4:$D$123,$D186,'B4-1销售回款【输入】'!$E$4:$E$123,$E186,'B4-1销售回款【输入】'!$J$4:$J$123,$F186)</f>
        <v>0</v>
      </c>
      <c r="DL186" s="282">
        <f>SUMIFS('B4-1销售回款【输入】'!DO$4:DO$123,'B4-1销售回款【输入】'!$C$4:$C$123,$C186,'B4-1销售回款【输入】'!$D$4:$D$123,$D186,'B4-1销售回款【输入】'!$E$4:$E$123,$E186,'B4-1销售回款【输入】'!$J$4:$J$123,$F186)</f>
        <v>0</v>
      </c>
      <c r="DM186" s="282">
        <f>SUMIFS('B4-1销售回款【输入】'!DP$4:DP$123,'B4-1销售回款【输入】'!$C$4:$C$123,$C186,'B4-1销售回款【输入】'!$D$4:$D$123,$D186,'B4-1销售回款【输入】'!$E$4:$E$123,$E186,'B4-1销售回款【输入】'!$J$4:$J$123,$F186)</f>
        <v>0</v>
      </c>
      <c r="DN186" s="282">
        <f>SUMIFS('B4-1销售回款【输入】'!DQ$4:DQ$123,'B4-1销售回款【输入】'!$C$4:$C$123,$C186,'B4-1销售回款【输入】'!$D$4:$D$123,$D186,'B4-1销售回款【输入】'!$E$4:$E$123,$E186,'B4-1销售回款【输入】'!$J$4:$J$123,$F186)</f>
        <v>0</v>
      </c>
      <c r="DO186" s="282">
        <f>SUMIFS('B4-1销售回款【输入】'!DR$4:DR$123,'B4-1销售回款【输入】'!$C$4:$C$123,$C186,'B4-1销售回款【输入】'!$D$4:$D$123,$D186,'B4-1销售回款【输入】'!$E$4:$E$123,$E186,'B4-1销售回款【输入】'!$J$4:$J$123,$F186)</f>
        <v>0</v>
      </c>
      <c r="DP186" s="282">
        <f>SUMIFS('B4-1销售回款【输入】'!DS$4:DS$123,'B4-1销售回款【输入】'!$C$4:$C$123,$C186,'B4-1销售回款【输入】'!$D$4:$D$123,$D186,'B4-1销售回款【输入】'!$E$4:$E$123,$E186,'B4-1销售回款【输入】'!$J$4:$J$123,$F186)</f>
        <v>0</v>
      </c>
      <c r="DQ186" s="282">
        <f>SUMIFS('B4-1销售回款【输入】'!DT$4:DT$123,'B4-1销售回款【输入】'!$C$4:$C$123,$C186,'B4-1销售回款【输入】'!$D$4:$D$123,$D186,'B4-1销售回款【输入】'!$E$4:$E$123,$E186,'B4-1销售回款【输入】'!$J$4:$J$123,$F186)</f>
        <v>0</v>
      </c>
      <c r="DR186" s="282">
        <f>SUMIFS('B4-1销售回款【输入】'!DU$4:DU$123,'B4-1销售回款【输入】'!$C$4:$C$123,$C186,'B4-1销售回款【输入】'!$D$4:$D$123,$D186,'B4-1销售回款【输入】'!$E$4:$E$123,$E186,'B4-1销售回款【输入】'!$J$4:$J$123,$F186)</f>
        <v>0</v>
      </c>
      <c r="DS186" s="282">
        <f>SUMIFS('B4-1销售回款【输入】'!DV$4:DV$123,'B4-1销售回款【输入】'!$C$4:$C$123,$C186,'B4-1销售回款【输入】'!$D$4:$D$123,$D186,'B4-1销售回款【输入】'!$E$4:$E$123,$E186,'B4-1销售回款【输入】'!$J$4:$J$123,$F186)</f>
        <v>0</v>
      </c>
      <c r="DT186" s="282">
        <f>SUMIFS('B4-1销售回款【输入】'!DW$4:DW$123,'B4-1销售回款【输入】'!$C$4:$C$123,$C186,'B4-1销售回款【输入】'!$D$4:$D$123,$D186,'B4-1销售回款【输入】'!$E$4:$E$123,$E186,'B4-1销售回款【输入】'!$J$4:$J$123,$F186)</f>
        <v>0</v>
      </c>
      <c r="DU186" s="282">
        <f>SUMIFS('B4-1销售回款【输入】'!DX$4:DX$123,'B4-1销售回款【输入】'!$C$4:$C$123,$C186,'B4-1销售回款【输入】'!$D$4:$D$123,$D186,'B4-1销售回款【输入】'!$E$4:$E$123,$E186,'B4-1销售回款【输入】'!$J$4:$J$123,$F186)</f>
        <v>0</v>
      </c>
      <c r="DV186" s="282">
        <f>SUMIFS('B4-1销售回款【输入】'!DY$4:DY$123,'B4-1销售回款【输入】'!$C$4:$C$123,$C186,'B4-1销售回款【输入】'!$D$4:$D$123,$D186,'B4-1销售回款【输入】'!$E$4:$E$123,$E186,'B4-1销售回款【输入】'!$J$4:$J$123,$F186)</f>
        <v>0</v>
      </c>
      <c r="DW186" s="282">
        <f>SUMIFS('B4-1销售回款【输入】'!DZ$4:DZ$123,'B4-1销售回款【输入】'!$C$4:$C$123,$C186,'B4-1销售回款【输入】'!$D$4:$D$123,$D186,'B4-1销售回款【输入】'!$E$4:$E$123,$E186,'B4-1销售回款【输入】'!$J$4:$J$123,$F186)</f>
        <v>0</v>
      </c>
      <c r="DX186" s="282">
        <f>SUMIFS('B4-1销售回款【输入】'!EA$4:EA$123,'B4-1销售回款【输入】'!$C$4:$C$123,$C186,'B4-1销售回款【输入】'!$D$4:$D$123,$D186,'B4-1销售回款【输入】'!$E$4:$E$123,$E186,'B4-1销售回款【输入】'!$J$4:$J$123,$F186)</f>
        <v>0</v>
      </c>
      <c r="DY186" s="282">
        <f>SUMIFS('B4-1销售回款【输入】'!EB$4:EB$123,'B4-1销售回款【输入】'!$C$4:$C$123,$C186,'B4-1销售回款【输入】'!$D$4:$D$123,$D186,'B4-1销售回款【输入】'!$E$4:$E$123,$E186,'B4-1销售回款【输入】'!$J$4:$J$123,$F186)</f>
        <v>0</v>
      </c>
      <c r="DZ186" s="282">
        <f>SUMIFS('B4-1销售回款【输入】'!EC$4:EC$123,'B4-1销售回款【输入】'!$C$4:$C$123,$C186,'B4-1销售回款【输入】'!$D$4:$D$123,$D186,'B4-1销售回款【输入】'!$E$4:$E$123,$E186,'B4-1销售回款【输入】'!$J$4:$J$123,$F186)</f>
        <v>0</v>
      </c>
      <c r="EA186" s="282">
        <f>SUMIFS('B4-1销售回款【输入】'!ED$4:ED$123,'B4-1销售回款【输入】'!$C$4:$C$123,$C186,'B4-1销售回款【输入】'!$D$4:$D$123,$D186,'B4-1销售回款【输入】'!$E$4:$E$123,$E186,'B4-1销售回款【输入】'!$J$4:$J$123,$F186)</f>
        <v>0</v>
      </c>
      <c r="EB186" s="282">
        <f>SUMIFS('B4-1销售回款【输入】'!EE$4:EE$123,'B4-1销售回款【输入】'!$C$4:$C$123,$C186,'B4-1销售回款【输入】'!$D$4:$D$123,$D186,'B4-1销售回款【输入】'!$E$4:$E$123,$E186,'B4-1销售回款【输入】'!$J$4:$J$123,$F186)</f>
        <v>0</v>
      </c>
      <c r="EC186" s="282">
        <f>SUMIFS('B4-1销售回款【输入】'!EF$4:EF$123,'B4-1销售回款【输入】'!$C$4:$C$123,$C186,'B4-1销售回款【输入】'!$D$4:$D$123,$D186,'B4-1销售回款【输入】'!$E$4:$E$123,$E186,'B4-1销售回款【输入】'!$J$4:$J$123,$F186)</f>
        <v>0</v>
      </c>
      <c r="ED186" s="284">
        <f>SUMIFS('B4-1销售回款【输入】'!EG$4:EG$123,'B4-1销售回款【输入】'!$C$4:$C$123,$C186,'B4-1销售回款【输入】'!$D$4:$D$123,$D186,'B4-1销售回款【输入】'!$E$4:$E$123,$E186,'B4-1销售回款【输入】'!$J$4:$J$123,$F186)</f>
        <v>0</v>
      </c>
    </row>
    <row r="187" spans="2:134" ht="16.05" customHeight="1" x14ac:dyDescent="0.25">
      <c r="B187" s="932"/>
      <c r="C187" s="154" t="str">
        <f t="shared" ref="C187:E202" si="3252">C186</f>
        <v/>
      </c>
      <c r="D187" s="154" t="str">
        <f t="shared" si="2995"/>
        <v/>
      </c>
      <c r="E187" s="154" t="str">
        <f t="shared" si="2995"/>
        <v/>
      </c>
      <c r="F187" s="149" t="s">
        <v>348</v>
      </c>
      <c r="G187" s="171" t="s">
        <v>354</v>
      </c>
      <c r="H187" s="992">
        <f>IFERROR(H186/H185*10000,0)</f>
        <v>0</v>
      </c>
      <c r="I187" s="282">
        <f t="shared" si="3250"/>
        <v>0</v>
      </c>
      <c r="J187" s="985">
        <f>IFERROR(J186/J185*10000,0)</f>
        <v>0</v>
      </c>
      <c r="K187" s="460">
        <f ca="1">IFERROR(K186/K185*10000,0)</f>
        <v>0</v>
      </c>
      <c r="L187" s="283">
        <f t="shared" ref="L187" si="3253">IFERROR(L186/L185*10000,0)</f>
        <v>0</v>
      </c>
      <c r="M187" s="282">
        <f t="shared" ref="M187" si="3254">IFERROR(M186/M185*10000,0)</f>
        <v>0</v>
      </c>
      <c r="N187" s="282">
        <f t="shared" ref="N187" si="3255">IFERROR(N186/N185*10000,0)</f>
        <v>0</v>
      </c>
      <c r="O187" s="282">
        <f t="shared" ref="O187" si="3256">IFERROR(O186/O185*10000,0)</f>
        <v>0</v>
      </c>
      <c r="P187" s="282">
        <f t="shared" ref="P187" si="3257">IFERROR(P186/P185*10000,0)</f>
        <v>0</v>
      </c>
      <c r="Q187" s="282">
        <f t="shared" ref="Q187" si="3258">IFERROR(Q186/Q185*10000,0)</f>
        <v>0</v>
      </c>
      <c r="R187" s="282">
        <f t="shared" ref="R187" si="3259">IFERROR(R186/R185*10000,0)</f>
        <v>0</v>
      </c>
      <c r="S187" s="282">
        <f t="shared" ref="S187" si="3260">IFERROR(S186/S185*10000,0)</f>
        <v>0</v>
      </c>
      <c r="T187" s="282">
        <f t="shared" ref="T187" si="3261">IFERROR(T186/T185*10000,0)</f>
        <v>0</v>
      </c>
      <c r="U187" s="284">
        <f t="shared" ref="U187" si="3262">IFERROR(U186/U185*10000,0)</f>
        <v>0</v>
      </c>
      <c r="V187" s="285">
        <f>IFERROR(V186/V185*10000,0)</f>
        <v>0</v>
      </c>
      <c r="W187" s="282">
        <f t="shared" ref="W187" si="3263">IFERROR(W186/W185*10000,0)</f>
        <v>0</v>
      </c>
      <c r="X187" s="282">
        <f t="shared" ref="X187" si="3264">IFERROR(X186/X185*10000,0)</f>
        <v>0</v>
      </c>
      <c r="Y187" s="282">
        <f t="shared" ref="Y187" si="3265">IFERROR(Y186/Y185*10000,0)</f>
        <v>0</v>
      </c>
      <c r="Z187" s="282">
        <f t="shared" ref="Z187" si="3266">IFERROR(Z186/Z185*10000,0)</f>
        <v>0</v>
      </c>
      <c r="AA187" s="282">
        <f t="shared" ref="AA187" si="3267">IFERROR(AA186/AA185*10000,0)</f>
        <v>0</v>
      </c>
      <c r="AB187" s="282">
        <f t="shared" ref="AB187" si="3268">IFERROR(AB186/AB185*10000,0)</f>
        <v>0</v>
      </c>
      <c r="AC187" s="282">
        <f t="shared" ref="AC187" si="3269">IFERROR(AC186/AC185*10000,0)</f>
        <v>0</v>
      </c>
      <c r="AD187" s="282">
        <f t="shared" ref="AD187" si="3270">IFERROR(AD186/AD185*10000,0)</f>
        <v>0</v>
      </c>
      <c r="AE187" s="282">
        <f t="shared" ref="AE187" si="3271">IFERROR(AE186/AE185*10000,0)</f>
        <v>0</v>
      </c>
      <c r="AF187" s="282">
        <f t="shared" ref="AF187" si="3272">IFERROR(AF186/AF185*10000,0)</f>
        <v>0</v>
      </c>
      <c r="AG187" s="282">
        <f t="shared" ref="AG187" si="3273">IFERROR(AG186/AG185*10000,0)</f>
        <v>0</v>
      </c>
      <c r="AH187" s="282">
        <f t="shared" ref="AH187" si="3274">IFERROR(AH186/AH185*10000,0)</f>
        <v>0</v>
      </c>
      <c r="AI187" s="282">
        <f t="shared" ref="AI187" si="3275">IFERROR(AI186/AI185*10000,0)</f>
        <v>0</v>
      </c>
      <c r="AJ187" s="282">
        <f t="shared" ref="AJ187" si="3276">IFERROR(AJ186/AJ185*10000,0)</f>
        <v>0</v>
      </c>
      <c r="AK187" s="282">
        <f t="shared" ref="AK187" si="3277">IFERROR(AK186/AK185*10000,0)</f>
        <v>0</v>
      </c>
      <c r="AL187" s="282">
        <f t="shared" ref="AL187" si="3278">IFERROR(AL186/AL185*10000,0)</f>
        <v>0</v>
      </c>
      <c r="AM187" s="282">
        <f t="shared" ref="AM187" si="3279">IFERROR(AM186/AM185*10000,0)</f>
        <v>0</v>
      </c>
      <c r="AN187" s="282">
        <f t="shared" ref="AN187" si="3280">IFERROR(AN186/AN185*10000,0)</f>
        <v>0</v>
      </c>
      <c r="AO187" s="282">
        <f t="shared" ref="AO187" si="3281">IFERROR(AO186/AO185*10000,0)</f>
        <v>0</v>
      </c>
      <c r="AP187" s="282">
        <f t="shared" ref="AP187" si="3282">IFERROR(AP186/AP185*10000,0)</f>
        <v>0</v>
      </c>
      <c r="AQ187" s="282">
        <f t="shared" ref="AQ187" si="3283">IFERROR(AQ186/AQ185*10000,0)</f>
        <v>0</v>
      </c>
      <c r="AR187" s="282">
        <f t="shared" ref="AR187" si="3284">IFERROR(AR186/AR185*10000,0)</f>
        <v>0</v>
      </c>
      <c r="AS187" s="282">
        <f t="shared" ref="AS187" si="3285">IFERROR(AS186/AS185*10000,0)</f>
        <v>0</v>
      </c>
      <c r="AT187" s="282">
        <f t="shared" ref="AT187" si="3286">IFERROR(AT186/AT185*10000,0)</f>
        <v>0</v>
      </c>
      <c r="AU187" s="282">
        <f t="shared" ref="AU187" si="3287">IFERROR(AU186/AU185*10000,0)</f>
        <v>0</v>
      </c>
      <c r="AV187" s="282">
        <f t="shared" ref="AV187" si="3288">IFERROR(AV186/AV185*10000,0)</f>
        <v>0</v>
      </c>
      <c r="AW187" s="282">
        <f t="shared" ref="AW187" si="3289">IFERROR(AW186/AW185*10000,0)</f>
        <v>0</v>
      </c>
      <c r="AX187" s="282">
        <f t="shared" ref="AX187" si="3290">IFERROR(AX186/AX185*10000,0)</f>
        <v>0</v>
      </c>
      <c r="AY187" s="282">
        <f t="shared" ref="AY187" si="3291">IFERROR(AY186/AY185*10000,0)</f>
        <v>0</v>
      </c>
      <c r="AZ187" s="282">
        <f t="shared" ref="AZ187" si="3292">IFERROR(AZ186/AZ185*10000,0)</f>
        <v>0</v>
      </c>
      <c r="BA187" s="282">
        <f t="shared" ref="BA187" si="3293">IFERROR(BA186/BA185*10000,0)</f>
        <v>0</v>
      </c>
      <c r="BB187" s="282">
        <f t="shared" ref="BB187" si="3294">IFERROR(BB186/BB185*10000,0)</f>
        <v>0</v>
      </c>
      <c r="BC187" s="282">
        <f t="shared" ref="BC187" si="3295">IFERROR(BC186/BC185*10000,0)</f>
        <v>0</v>
      </c>
      <c r="BD187" s="282">
        <f t="shared" ref="BD187" si="3296">IFERROR(BD186/BD185*10000,0)</f>
        <v>0</v>
      </c>
      <c r="BE187" s="282">
        <f t="shared" ref="BE187" si="3297">IFERROR(BE186/BE185*10000,0)</f>
        <v>0</v>
      </c>
      <c r="BF187" s="282">
        <f t="shared" ref="BF187" si="3298">IFERROR(BF186/BF185*10000,0)</f>
        <v>0</v>
      </c>
      <c r="BG187" s="282">
        <f t="shared" ref="BG187" si="3299">IFERROR(BG186/BG185*10000,0)</f>
        <v>0</v>
      </c>
      <c r="BH187" s="282">
        <f t="shared" ref="BH187" si="3300">IFERROR(BH186/BH185*10000,0)</f>
        <v>0</v>
      </c>
      <c r="BI187" s="282">
        <f t="shared" ref="BI187" si="3301">IFERROR(BI186/BI185*10000,0)</f>
        <v>0</v>
      </c>
      <c r="BJ187" s="282">
        <f t="shared" ref="BJ187" si="3302">IFERROR(BJ186/BJ185*10000,0)</f>
        <v>0</v>
      </c>
      <c r="BK187" s="282">
        <f t="shared" ref="BK187" si="3303">IFERROR(BK186/BK185*10000,0)</f>
        <v>0</v>
      </c>
      <c r="BL187" s="282">
        <f t="shared" ref="BL187" si="3304">IFERROR(BL186/BL185*10000,0)</f>
        <v>0</v>
      </c>
      <c r="BM187" s="282">
        <f t="shared" ref="BM187" si="3305">IFERROR(BM186/BM185*10000,0)</f>
        <v>0</v>
      </c>
      <c r="BN187" s="282">
        <f t="shared" ref="BN187" si="3306">IFERROR(BN186/BN185*10000,0)</f>
        <v>0</v>
      </c>
      <c r="BO187" s="282">
        <f t="shared" ref="BO187" si="3307">IFERROR(BO186/BO185*10000,0)</f>
        <v>0</v>
      </c>
      <c r="BP187" s="282">
        <f t="shared" ref="BP187" si="3308">IFERROR(BP186/BP185*10000,0)</f>
        <v>0</v>
      </c>
      <c r="BQ187" s="282">
        <f t="shared" ref="BQ187" si="3309">IFERROR(BQ186/BQ185*10000,0)</f>
        <v>0</v>
      </c>
      <c r="BR187" s="282">
        <f t="shared" ref="BR187" si="3310">IFERROR(BR186/BR185*10000,0)</f>
        <v>0</v>
      </c>
      <c r="BS187" s="282">
        <f t="shared" ref="BS187" si="3311">IFERROR(BS186/BS185*10000,0)</f>
        <v>0</v>
      </c>
      <c r="BT187" s="282">
        <f t="shared" ref="BT187" si="3312">IFERROR(BT186/BT185*10000,0)</f>
        <v>0</v>
      </c>
      <c r="BU187" s="282">
        <f t="shared" ref="BU187" si="3313">IFERROR(BU186/BU185*10000,0)</f>
        <v>0</v>
      </c>
      <c r="BV187" s="282">
        <f t="shared" ref="BV187" si="3314">IFERROR(BV186/BV185*10000,0)</f>
        <v>0</v>
      </c>
      <c r="BW187" s="282">
        <f t="shared" ref="BW187" si="3315">IFERROR(BW186/BW185*10000,0)</f>
        <v>0</v>
      </c>
      <c r="BX187" s="282">
        <f t="shared" ref="BX187" si="3316">IFERROR(BX186/BX185*10000,0)</f>
        <v>0</v>
      </c>
      <c r="BY187" s="282">
        <f t="shared" ref="BY187" si="3317">IFERROR(BY186/BY185*10000,0)</f>
        <v>0</v>
      </c>
      <c r="BZ187" s="282">
        <f t="shared" ref="BZ187" si="3318">IFERROR(BZ186/BZ185*10000,0)</f>
        <v>0</v>
      </c>
      <c r="CA187" s="282">
        <f t="shared" ref="CA187" si="3319">IFERROR(CA186/CA185*10000,0)</f>
        <v>0</v>
      </c>
      <c r="CB187" s="282">
        <f t="shared" ref="CB187" si="3320">IFERROR(CB186/CB185*10000,0)</f>
        <v>0</v>
      </c>
      <c r="CC187" s="282">
        <f t="shared" ref="CC187" si="3321">IFERROR(CC186/CC185*10000,0)</f>
        <v>0</v>
      </c>
      <c r="CD187" s="282">
        <f t="shared" ref="CD187" si="3322">IFERROR(CD186/CD185*10000,0)</f>
        <v>0</v>
      </c>
      <c r="CE187" s="282">
        <f t="shared" ref="CE187" si="3323">IFERROR(CE186/CE185*10000,0)</f>
        <v>0</v>
      </c>
      <c r="CF187" s="282">
        <f t="shared" ref="CF187" si="3324">IFERROR(CF186/CF185*10000,0)</f>
        <v>0</v>
      </c>
      <c r="CG187" s="282">
        <f t="shared" ref="CG187" si="3325">IFERROR(CG186/CG185*10000,0)</f>
        <v>0</v>
      </c>
      <c r="CH187" s="282">
        <f t="shared" ref="CH187" si="3326">IFERROR(CH186/CH185*10000,0)</f>
        <v>0</v>
      </c>
      <c r="CI187" s="282">
        <f t="shared" ref="CI187" si="3327">IFERROR(CI186/CI185*10000,0)</f>
        <v>0</v>
      </c>
      <c r="CJ187" s="282">
        <f t="shared" ref="CJ187" si="3328">IFERROR(CJ186/CJ185*10000,0)</f>
        <v>0</v>
      </c>
      <c r="CK187" s="282">
        <f t="shared" ref="CK187" si="3329">IFERROR(CK186/CK185*10000,0)</f>
        <v>0</v>
      </c>
      <c r="CL187" s="282">
        <f t="shared" ref="CL187" si="3330">IFERROR(CL186/CL185*10000,0)</f>
        <v>0</v>
      </c>
      <c r="CM187" s="282">
        <f t="shared" ref="CM187" si="3331">IFERROR(CM186/CM185*10000,0)</f>
        <v>0</v>
      </c>
      <c r="CN187" s="282">
        <f t="shared" ref="CN187" si="3332">IFERROR(CN186/CN185*10000,0)</f>
        <v>0</v>
      </c>
      <c r="CO187" s="282">
        <f t="shared" ref="CO187" si="3333">IFERROR(CO186/CO185*10000,0)</f>
        <v>0</v>
      </c>
      <c r="CP187" s="282">
        <f t="shared" ref="CP187" si="3334">IFERROR(CP186/CP185*10000,0)</f>
        <v>0</v>
      </c>
      <c r="CQ187" s="282">
        <f t="shared" ref="CQ187" si="3335">IFERROR(CQ186/CQ185*10000,0)</f>
        <v>0</v>
      </c>
      <c r="CR187" s="282">
        <f t="shared" ref="CR187" si="3336">IFERROR(CR186/CR185*10000,0)</f>
        <v>0</v>
      </c>
      <c r="CS187" s="282">
        <f t="shared" ref="CS187" si="3337">IFERROR(CS186/CS185*10000,0)</f>
        <v>0</v>
      </c>
      <c r="CT187" s="282">
        <f t="shared" ref="CT187" si="3338">IFERROR(CT186/CT185*10000,0)</f>
        <v>0</v>
      </c>
      <c r="CU187" s="282">
        <f t="shared" ref="CU187" si="3339">IFERROR(CU186/CU185*10000,0)</f>
        <v>0</v>
      </c>
      <c r="CV187" s="282">
        <f t="shared" ref="CV187" si="3340">IFERROR(CV186/CV185*10000,0)</f>
        <v>0</v>
      </c>
      <c r="CW187" s="282">
        <f t="shared" ref="CW187" si="3341">IFERROR(CW186/CW185*10000,0)</f>
        <v>0</v>
      </c>
      <c r="CX187" s="282">
        <f t="shared" ref="CX187" si="3342">IFERROR(CX186/CX185*10000,0)</f>
        <v>0</v>
      </c>
      <c r="CY187" s="282">
        <f t="shared" ref="CY187" si="3343">IFERROR(CY186/CY185*10000,0)</f>
        <v>0</v>
      </c>
      <c r="CZ187" s="282">
        <f t="shared" ref="CZ187" si="3344">IFERROR(CZ186/CZ185*10000,0)</f>
        <v>0</v>
      </c>
      <c r="DA187" s="282">
        <f t="shared" ref="DA187" si="3345">IFERROR(DA186/DA185*10000,0)</f>
        <v>0</v>
      </c>
      <c r="DB187" s="282">
        <f t="shared" ref="DB187" si="3346">IFERROR(DB186/DB185*10000,0)</f>
        <v>0</v>
      </c>
      <c r="DC187" s="282">
        <f t="shared" ref="DC187" si="3347">IFERROR(DC186/DC185*10000,0)</f>
        <v>0</v>
      </c>
      <c r="DD187" s="282">
        <f t="shared" ref="DD187" si="3348">IFERROR(DD186/DD185*10000,0)</f>
        <v>0</v>
      </c>
      <c r="DE187" s="282">
        <f t="shared" ref="DE187" si="3349">IFERROR(DE186/DE185*10000,0)</f>
        <v>0</v>
      </c>
      <c r="DF187" s="282">
        <f t="shared" ref="DF187" si="3350">IFERROR(DF186/DF185*10000,0)</f>
        <v>0</v>
      </c>
      <c r="DG187" s="282">
        <f t="shared" ref="DG187" si="3351">IFERROR(DG186/DG185*10000,0)</f>
        <v>0</v>
      </c>
      <c r="DH187" s="282">
        <f t="shared" ref="DH187" si="3352">IFERROR(DH186/DH185*10000,0)</f>
        <v>0</v>
      </c>
      <c r="DI187" s="282">
        <f t="shared" ref="DI187" si="3353">IFERROR(DI186/DI185*10000,0)</f>
        <v>0</v>
      </c>
      <c r="DJ187" s="282">
        <f t="shared" ref="DJ187" si="3354">IFERROR(DJ186/DJ185*10000,0)</f>
        <v>0</v>
      </c>
      <c r="DK187" s="282">
        <f t="shared" ref="DK187" si="3355">IFERROR(DK186/DK185*10000,0)</f>
        <v>0</v>
      </c>
      <c r="DL187" s="282">
        <f t="shared" ref="DL187" si="3356">IFERROR(DL186/DL185*10000,0)</f>
        <v>0</v>
      </c>
      <c r="DM187" s="282">
        <f t="shared" ref="DM187" si="3357">IFERROR(DM186/DM185*10000,0)</f>
        <v>0</v>
      </c>
      <c r="DN187" s="282">
        <f t="shared" ref="DN187" si="3358">IFERROR(DN186/DN185*10000,0)</f>
        <v>0</v>
      </c>
      <c r="DO187" s="282">
        <f t="shared" ref="DO187" si="3359">IFERROR(DO186/DO185*10000,0)</f>
        <v>0</v>
      </c>
      <c r="DP187" s="282">
        <f t="shared" ref="DP187" si="3360">IFERROR(DP186/DP185*10000,0)</f>
        <v>0</v>
      </c>
      <c r="DQ187" s="282">
        <f t="shared" ref="DQ187" si="3361">IFERROR(DQ186/DQ185*10000,0)</f>
        <v>0</v>
      </c>
      <c r="DR187" s="282">
        <f t="shared" ref="DR187" si="3362">IFERROR(DR186/DR185*10000,0)</f>
        <v>0</v>
      </c>
      <c r="DS187" s="282">
        <f t="shared" ref="DS187" si="3363">IFERROR(DS186/DS185*10000,0)</f>
        <v>0</v>
      </c>
      <c r="DT187" s="282">
        <f t="shared" ref="DT187" si="3364">IFERROR(DT186/DT185*10000,0)</f>
        <v>0</v>
      </c>
      <c r="DU187" s="282">
        <f t="shared" ref="DU187" si="3365">IFERROR(DU186/DU185*10000,0)</f>
        <v>0</v>
      </c>
      <c r="DV187" s="282">
        <f t="shared" ref="DV187" si="3366">IFERROR(DV186/DV185*10000,0)</f>
        <v>0</v>
      </c>
      <c r="DW187" s="282">
        <f t="shared" ref="DW187" si="3367">IFERROR(DW186/DW185*10000,0)</f>
        <v>0</v>
      </c>
      <c r="DX187" s="282">
        <f t="shared" ref="DX187" si="3368">IFERROR(DX186/DX185*10000,0)</f>
        <v>0</v>
      </c>
      <c r="DY187" s="282">
        <f t="shared" ref="DY187" si="3369">IFERROR(DY186/DY185*10000,0)</f>
        <v>0</v>
      </c>
      <c r="DZ187" s="282">
        <f t="shared" ref="DZ187" si="3370">IFERROR(DZ186/DZ185*10000,0)</f>
        <v>0</v>
      </c>
      <c r="EA187" s="282">
        <f t="shared" ref="EA187" si="3371">IFERROR(EA186/EA185*10000,0)</f>
        <v>0</v>
      </c>
      <c r="EB187" s="282">
        <f t="shared" ref="EB187" si="3372">IFERROR(EB186/EB185*10000,0)</f>
        <v>0</v>
      </c>
      <c r="EC187" s="282">
        <f t="shared" ref="EC187" si="3373">IFERROR(EC186/EC185*10000,0)</f>
        <v>0</v>
      </c>
      <c r="ED187" s="284">
        <f t="shared" ref="ED187" si="3374">IFERROR(ED186/ED185*10000,0)</f>
        <v>0</v>
      </c>
    </row>
    <row r="188" spans="2:134" ht="16.05" customHeight="1" x14ac:dyDescent="0.25">
      <c r="B188" s="932"/>
      <c r="C188" s="159" t="str">
        <f t="shared" si="3252"/>
        <v/>
      </c>
      <c r="D188" s="159" t="str">
        <f t="shared" si="2995"/>
        <v/>
      </c>
      <c r="E188" s="159" t="str">
        <f t="shared" si="2995"/>
        <v/>
      </c>
      <c r="F188" s="149" t="s">
        <v>349</v>
      </c>
      <c r="G188" s="171" t="s">
        <v>353</v>
      </c>
      <c r="H188" s="992">
        <f>SUMIFS('B4-1销售回款【输入】'!L$4:L$123,'B4-1销售回款【输入】'!$C$4:$C$123,$C188,'B4-1销售回款【输入】'!$D$4:$D$123,$D188,'B4-1销售回款【输入】'!$E$4:$E$123,$E188,'B4-1销售回款【输入】'!$J$4:$J$123,$F188)</f>
        <v>0</v>
      </c>
      <c r="I188" s="282">
        <f t="shared" si="3250"/>
        <v>0</v>
      </c>
      <c r="J188" s="985">
        <f>SUM(V188:ED188)</f>
        <v>0</v>
      </c>
      <c r="K188" s="460">
        <f ca="1">SUM(OFFSET(V188,,,1,MATCH('B1-基本信息'!$C$12,$V$3:$ED$3,1)))</f>
        <v>0</v>
      </c>
      <c r="L188" s="283">
        <f t="shared" ref="L188:U188" si="3375">SUMIF($V$1:$ED$1,L$3,$V188:$ED188)</f>
        <v>0</v>
      </c>
      <c r="M188" s="282">
        <f t="shared" si="3375"/>
        <v>0</v>
      </c>
      <c r="N188" s="282">
        <f t="shared" si="3375"/>
        <v>0</v>
      </c>
      <c r="O188" s="282">
        <f t="shared" si="3375"/>
        <v>0</v>
      </c>
      <c r="P188" s="282">
        <f t="shared" si="3375"/>
        <v>0</v>
      </c>
      <c r="Q188" s="282">
        <f t="shared" si="3375"/>
        <v>0</v>
      </c>
      <c r="R188" s="282">
        <f t="shared" si="3375"/>
        <v>0</v>
      </c>
      <c r="S188" s="282">
        <f t="shared" si="3375"/>
        <v>0</v>
      </c>
      <c r="T188" s="282">
        <f t="shared" si="3375"/>
        <v>0</v>
      </c>
      <c r="U188" s="284">
        <f t="shared" si="3375"/>
        <v>0</v>
      </c>
      <c r="V188" s="285">
        <f>SUMIFS('B4-1销售回款【输入】'!Y$4:Y$123,'B4-1销售回款【输入】'!$C$4:$C$123,$C188,'B4-1销售回款【输入】'!$D$4:$D$123,$D188,'B4-1销售回款【输入】'!$E$4:$E$123,$E188,'B4-1销售回款【输入】'!$J$4:$J$123,$F188)</f>
        <v>0</v>
      </c>
      <c r="W188" s="282">
        <f>SUMIFS('B4-1销售回款【输入】'!Z$4:Z$123,'B4-1销售回款【输入】'!$C$4:$C$123,$C188,'B4-1销售回款【输入】'!$D$4:$D$123,$D188,'B4-1销售回款【输入】'!$E$4:$E$123,$E188,'B4-1销售回款【输入】'!$J$4:$J$123,$F188)</f>
        <v>0</v>
      </c>
      <c r="X188" s="282">
        <f>SUMIFS('B4-1销售回款【输入】'!AA$4:AA$123,'B4-1销售回款【输入】'!$C$4:$C$123,$C188,'B4-1销售回款【输入】'!$D$4:$D$123,$D188,'B4-1销售回款【输入】'!$E$4:$E$123,$E188,'B4-1销售回款【输入】'!$J$4:$J$123,$F188)</f>
        <v>0</v>
      </c>
      <c r="Y188" s="282">
        <f>SUMIFS('B4-1销售回款【输入】'!AB$4:AB$123,'B4-1销售回款【输入】'!$C$4:$C$123,$C188,'B4-1销售回款【输入】'!$D$4:$D$123,$D188,'B4-1销售回款【输入】'!$E$4:$E$123,$E188,'B4-1销售回款【输入】'!$J$4:$J$123,$F188)</f>
        <v>0</v>
      </c>
      <c r="Z188" s="282">
        <f>SUMIFS('B4-1销售回款【输入】'!AC$4:AC$123,'B4-1销售回款【输入】'!$C$4:$C$123,$C188,'B4-1销售回款【输入】'!$D$4:$D$123,$D188,'B4-1销售回款【输入】'!$E$4:$E$123,$E188,'B4-1销售回款【输入】'!$J$4:$J$123,$F188)</f>
        <v>0</v>
      </c>
      <c r="AA188" s="282">
        <f>SUMIFS('B4-1销售回款【输入】'!AD$4:AD$123,'B4-1销售回款【输入】'!$C$4:$C$123,$C188,'B4-1销售回款【输入】'!$D$4:$D$123,$D188,'B4-1销售回款【输入】'!$E$4:$E$123,$E188,'B4-1销售回款【输入】'!$J$4:$J$123,$F188)</f>
        <v>0</v>
      </c>
      <c r="AB188" s="282">
        <f>SUMIFS('B4-1销售回款【输入】'!AE$4:AE$123,'B4-1销售回款【输入】'!$C$4:$C$123,$C188,'B4-1销售回款【输入】'!$D$4:$D$123,$D188,'B4-1销售回款【输入】'!$E$4:$E$123,$E188,'B4-1销售回款【输入】'!$J$4:$J$123,$F188)</f>
        <v>0</v>
      </c>
      <c r="AC188" s="282">
        <f>SUMIFS('B4-1销售回款【输入】'!AF$4:AF$123,'B4-1销售回款【输入】'!$C$4:$C$123,$C188,'B4-1销售回款【输入】'!$D$4:$D$123,$D188,'B4-1销售回款【输入】'!$E$4:$E$123,$E188,'B4-1销售回款【输入】'!$J$4:$J$123,$F188)</f>
        <v>0</v>
      </c>
      <c r="AD188" s="282">
        <f>SUMIFS('B4-1销售回款【输入】'!AG$4:AG$123,'B4-1销售回款【输入】'!$C$4:$C$123,$C188,'B4-1销售回款【输入】'!$D$4:$D$123,$D188,'B4-1销售回款【输入】'!$E$4:$E$123,$E188,'B4-1销售回款【输入】'!$J$4:$J$123,$F188)</f>
        <v>0</v>
      </c>
      <c r="AE188" s="282">
        <f>SUMIFS('B4-1销售回款【输入】'!AH$4:AH$123,'B4-1销售回款【输入】'!$C$4:$C$123,$C188,'B4-1销售回款【输入】'!$D$4:$D$123,$D188,'B4-1销售回款【输入】'!$E$4:$E$123,$E188,'B4-1销售回款【输入】'!$J$4:$J$123,$F188)</f>
        <v>0</v>
      </c>
      <c r="AF188" s="282">
        <f>SUMIFS('B4-1销售回款【输入】'!AI$4:AI$123,'B4-1销售回款【输入】'!$C$4:$C$123,$C188,'B4-1销售回款【输入】'!$D$4:$D$123,$D188,'B4-1销售回款【输入】'!$E$4:$E$123,$E188,'B4-1销售回款【输入】'!$J$4:$J$123,$F188)</f>
        <v>0</v>
      </c>
      <c r="AG188" s="282">
        <f>SUMIFS('B4-1销售回款【输入】'!AJ$4:AJ$123,'B4-1销售回款【输入】'!$C$4:$C$123,$C188,'B4-1销售回款【输入】'!$D$4:$D$123,$D188,'B4-1销售回款【输入】'!$E$4:$E$123,$E188,'B4-1销售回款【输入】'!$J$4:$J$123,$F188)</f>
        <v>0</v>
      </c>
      <c r="AH188" s="282">
        <f>SUMIFS('B4-1销售回款【输入】'!AK$4:AK$123,'B4-1销售回款【输入】'!$C$4:$C$123,$C188,'B4-1销售回款【输入】'!$D$4:$D$123,$D188,'B4-1销售回款【输入】'!$E$4:$E$123,$E188,'B4-1销售回款【输入】'!$J$4:$J$123,$F188)</f>
        <v>0</v>
      </c>
      <c r="AI188" s="282">
        <f>SUMIFS('B4-1销售回款【输入】'!AL$4:AL$123,'B4-1销售回款【输入】'!$C$4:$C$123,$C188,'B4-1销售回款【输入】'!$D$4:$D$123,$D188,'B4-1销售回款【输入】'!$E$4:$E$123,$E188,'B4-1销售回款【输入】'!$J$4:$J$123,$F188)</f>
        <v>0</v>
      </c>
      <c r="AJ188" s="282">
        <f>SUMIFS('B4-1销售回款【输入】'!AM$4:AM$123,'B4-1销售回款【输入】'!$C$4:$C$123,$C188,'B4-1销售回款【输入】'!$D$4:$D$123,$D188,'B4-1销售回款【输入】'!$E$4:$E$123,$E188,'B4-1销售回款【输入】'!$J$4:$J$123,$F188)</f>
        <v>0</v>
      </c>
      <c r="AK188" s="282">
        <f>SUMIFS('B4-1销售回款【输入】'!AN$4:AN$123,'B4-1销售回款【输入】'!$C$4:$C$123,$C188,'B4-1销售回款【输入】'!$D$4:$D$123,$D188,'B4-1销售回款【输入】'!$E$4:$E$123,$E188,'B4-1销售回款【输入】'!$J$4:$J$123,$F188)</f>
        <v>0</v>
      </c>
      <c r="AL188" s="282">
        <f>SUMIFS('B4-1销售回款【输入】'!AO$4:AO$123,'B4-1销售回款【输入】'!$C$4:$C$123,$C188,'B4-1销售回款【输入】'!$D$4:$D$123,$D188,'B4-1销售回款【输入】'!$E$4:$E$123,$E188,'B4-1销售回款【输入】'!$J$4:$J$123,$F188)</f>
        <v>0</v>
      </c>
      <c r="AM188" s="282">
        <f>SUMIFS('B4-1销售回款【输入】'!AP$4:AP$123,'B4-1销售回款【输入】'!$C$4:$C$123,$C188,'B4-1销售回款【输入】'!$D$4:$D$123,$D188,'B4-1销售回款【输入】'!$E$4:$E$123,$E188,'B4-1销售回款【输入】'!$J$4:$J$123,$F188)</f>
        <v>0</v>
      </c>
      <c r="AN188" s="282">
        <f>SUMIFS('B4-1销售回款【输入】'!AQ$4:AQ$123,'B4-1销售回款【输入】'!$C$4:$C$123,$C188,'B4-1销售回款【输入】'!$D$4:$D$123,$D188,'B4-1销售回款【输入】'!$E$4:$E$123,$E188,'B4-1销售回款【输入】'!$J$4:$J$123,$F188)</f>
        <v>0</v>
      </c>
      <c r="AO188" s="282">
        <f>SUMIFS('B4-1销售回款【输入】'!AR$4:AR$123,'B4-1销售回款【输入】'!$C$4:$C$123,$C188,'B4-1销售回款【输入】'!$D$4:$D$123,$D188,'B4-1销售回款【输入】'!$E$4:$E$123,$E188,'B4-1销售回款【输入】'!$J$4:$J$123,$F188)</f>
        <v>0</v>
      </c>
      <c r="AP188" s="282">
        <f>SUMIFS('B4-1销售回款【输入】'!AS$4:AS$123,'B4-1销售回款【输入】'!$C$4:$C$123,$C188,'B4-1销售回款【输入】'!$D$4:$D$123,$D188,'B4-1销售回款【输入】'!$E$4:$E$123,$E188,'B4-1销售回款【输入】'!$J$4:$J$123,$F188)</f>
        <v>0</v>
      </c>
      <c r="AQ188" s="282">
        <f>SUMIFS('B4-1销售回款【输入】'!AT$4:AT$123,'B4-1销售回款【输入】'!$C$4:$C$123,$C188,'B4-1销售回款【输入】'!$D$4:$D$123,$D188,'B4-1销售回款【输入】'!$E$4:$E$123,$E188,'B4-1销售回款【输入】'!$J$4:$J$123,$F188)</f>
        <v>0</v>
      </c>
      <c r="AR188" s="282">
        <f>SUMIFS('B4-1销售回款【输入】'!AU$4:AU$123,'B4-1销售回款【输入】'!$C$4:$C$123,$C188,'B4-1销售回款【输入】'!$D$4:$D$123,$D188,'B4-1销售回款【输入】'!$E$4:$E$123,$E188,'B4-1销售回款【输入】'!$J$4:$J$123,$F188)</f>
        <v>0</v>
      </c>
      <c r="AS188" s="282">
        <f>SUMIFS('B4-1销售回款【输入】'!AV$4:AV$123,'B4-1销售回款【输入】'!$C$4:$C$123,$C188,'B4-1销售回款【输入】'!$D$4:$D$123,$D188,'B4-1销售回款【输入】'!$E$4:$E$123,$E188,'B4-1销售回款【输入】'!$J$4:$J$123,$F188)</f>
        <v>0</v>
      </c>
      <c r="AT188" s="282">
        <f>SUMIFS('B4-1销售回款【输入】'!AW$4:AW$123,'B4-1销售回款【输入】'!$C$4:$C$123,$C188,'B4-1销售回款【输入】'!$D$4:$D$123,$D188,'B4-1销售回款【输入】'!$E$4:$E$123,$E188,'B4-1销售回款【输入】'!$J$4:$J$123,$F188)</f>
        <v>0</v>
      </c>
      <c r="AU188" s="282">
        <f>SUMIFS('B4-1销售回款【输入】'!AX$4:AX$123,'B4-1销售回款【输入】'!$C$4:$C$123,$C188,'B4-1销售回款【输入】'!$D$4:$D$123,$D188,'B4-1销售回款【输入】'!$E$4:$E$123,$E188,'B4-1销售回款【输入】'!$J$4:$J$123,$F188)</f>
        <v>0</v>
      </c>
      <c r="AV188" s="282">
        <f>SUMIFS('B4-1销售回款【输入】'!AY$4:AY$123,'B4-1销售回款【输入】'!$C$4:$C$123,$C188,'B4-1销售回款【输入】'!$D$4:$D$123,$D188,'B4-1销售回款【输入】'!$E$4:$E$123,$E188,'B4-1销售回款【输入】'!$J$4:$J$123,$F188)</f>
        <v>0</v>
      </c>
      <c r="AW188" s="282">
        <f>SUMIFS('B4-1销售回款【输入】'!AZ$4:AZ$123,'B4-1销售回款【输入】'!$C$4:$C$123,$C188,'B4-1销售回款【输入】'!$D$4:$D$123,$D188,'B4-1销售回款【输入】'!$E$4:$E$123,$E188,'B4-1销售回款【输入】'!$J$4:$J$123,$F188)</f>
        <v>0</v>
      </c>
      <c r="AX188" s="282">
        <f>SUMIFS('B4-1销售回款【输入】'!BA$4:BA$123,'B4-1销售回款【输入】'!$C$4:$C$123,$C188,'B4-1销售回款【输入】'!$D$4:$D$123,$D188,'B4-1销售回款【输入】'!$E$4:$E$123,$E188,'B4-1销售回款【输入】'!$J$4:$J$123,$F188)</f>
        <v>0</v>
      </c>
      <c r="AY188" s="282">
        <f>SUMIFS('B4-1销售回款【输入】'!BB$4:BB$123,'B4-1销售回款【输入】'!$C$4:$C$123,$C188,'B4-1销售回款【输入】'!$D$4:$D$123,$D188,'B4-1销售回款【输入】'!$E$4:$E$123,$E188,'B4-1销售回款【输入】'!$J$4:$J$123,$F188)</f>
        <v>0</v>
      </c>
      <c r="AZ188" s="282">
        <f>SUMIFS('B4-1销售回款【输入】'!BC$4:BC$123,'B4-1销售回款【输入】'!$C$4:$C$123,$C188,'B4-1销售回款【输入】'!$D$4:$D$123,$D188,'B4-1销售回款【输入】'!$E$4:$E$123,$E188,'B4-1销售回款【输入】'!$J$4:$J$123,$F188)</f>
        <v>0</v>
      </c>
      <c r="BA188" s="282">
        <f>SUMIFS('B4-1销售回款【输入】'!BD$4:BD$123,'B4-1销售回款【输入】'!$C$4:$C$123,$C188,'B4-1销售回款【输入】'!$D$4:$D$123,$D188,'B4-1销售回款【输入】'!$E$4:$E$123,$E188,'B4-1销售回款【输入】'!$J$4:$J$123,$F188)</f>
        <v>0</v>
      </c>
      <c r="BB188" s="282">
        <f>SUMIFS('B4-1销售回款【输入】'!BE$4:BE$123,'B4-1销售回款【输入】'!$C$4:$C$123,$C188,'B4-1销售回款【输入】'!$D$4:$D$123,$D188,'B4-1销售回款【输入】'!$E$4:$E$123,$E188,'B4-1销售回款【输入】'!$J$4:$J$123,$F188)</f>
        <v>0</v>
      </c>
      <c r="BC188" s="282">
        <f>SUMIFS('B4-1销售回款【输入】'!BF$4:BF$123,'B4-1销售回款【输入】'!$C$4:$C$123,$C188,'B4-1销售回款【输入】'!$D$4:$D$123,$D188,'B4-1销售回款【输入】'!$E$4:$E$123,$E188,'B4-1销售回款【输入】'!$J$4:$J$123,$F188)</f>
        <v>0</v>
      </c>
      <c r="BD188" s="282">
        <f>SUMIFS('B4-1销售回款【输入】'!BG$4:BG$123,'B4-1销售回款【输入】'!$C$4:$C$123,$C188,'B4-1销售回款【输入】'!$D$4:$D$123,$D188,'B4-1销售回款【输入】'!$E$4:$E$123,$E188,'B4-1销售回款【输入】'!$J$4:$J$123,$F188)</f>
        <v>0</v>
      </c>
      <c r="BE188" s="282">
        <f>SUMIFS('B4-1销售回款【输入】'!BH$4:BH$123,'B4-1销售回款【输入】'!$C$4:$C$123,$C188,'B4-1销售回款【输入】'!$D$4:$D$123,$D188,'B4-1销售回款【输入】'!$E$4:$E$123,$E188,'B4-1销售回款【输入】'!$J$4:$J$123,$F188)</f>
        <v>0</v>
      </c>
      <c r="BF188" s="282">
        <f>SUMIFS('B4-1销售回款【输入】'!BI$4:BI$123,'B4-1销售回款【输入】'!$C$4:$C$123,$C188,'B4-1销售回款【输入】'!$D$4:$D$123,$D188,'B4-1销售回款【输入】'!$E$4:$E$123,$E188,'B4-1销售回款【输入】'!$J$4:$J$123,$F188)</f>
        <v>0</v>
      </c>
      <c r="BG188" s="282">
        <f>SUMIFS('B4-1销售回款【输入】'!BJ$4:BJ$123,'B4-1销售回款【输入】'!$C$4:$C$123,$C188,'B4-1销售回款【输入】'!$D$4:$D$123,$D188,'B4-1销售回款【输入】'!$E$4:$E$123,$E188,'B4-1销售回款【输入】'!$J$4:$J$123,$F188)</f>
        <v>0</v>
      </c>
      <c r="BH188" s="282">
        <f>SUMIFS('B4-1销售回款【输入】'!BK$4:BK$123,'B4-1销售回款【输入】'!$C$4:$C$123,$C188,'B4-1销售回款【输入】'!$D$4:$D$123,$D188,'B4-1销售回款【输入】'!$E$4:$E$123,$E188,'B4-1销售回款【输入】'!$J$4:$J$123,$F188)</f>
        <v>0</v>
      </c>
      <c r="BI188" s="282">
        <f>SUMIFS('B4-1销售回款【输入】'!BL$4:BL$123,'B4-1销售回款【输入】'!$C$4:$C$123,$C188,'B4-1销售回款【输入】'!$D$4:$D$123,$D188,'B4-1销售回款【输入】'!$E$4:$E$123,$E188,'B4-1销售回款【输入】'!$J$4:$J$123,$F188)</f>
        <v>0</v>
      </c>
      <c r="BJ188" s="282">
        <f>SUMIFS('B4-1销售回款【输入】'!BM$4:BM$123,'B4-1销售回款【输入】'!$C$4:$C$123,$C188,'B4-1销售回款【输入】'!$D$4:$D$123,$D188,'B4-1销售回款【输入】'!$E$4:$E$123,$E188,'B4-1销售回款【输入】'!$J$4:$J$123,$F188)</f>
        <v>0</v>
      </c>
      <c r="BK188" s="282">
        <f>SUMIFS('B4-1销售回款【输入】'!BN$4:BN$123,'B4-1销售回款【输入】'!$C$4:$C$123,$C188,'B4-1销售回款【输入】'!$D$4:$D$123,$D188,'B4-1销售回款【输入】'!$E$4:$E$123,$E188,'B4-1销售回款【输入】'!$J$4:$J$123,$F188)</f>
        <v>0</v>
      </c>
      <c r="BL188" s="282">
        <f>SUMIFS('B4-1销售回款【输入】'!BO$4:BO$123,'B4-1销售回款【输入】'!$C$4:$C$123,$C188,'B4-1销售回款【输入】'!$D$4:$D$123,$D188,'B4-1销售回款【输入】'!$E$4:$E$123,$E188,'B4-1销售回款【输入】'!$J$4:$J$123,$F188)</f>
        <v>0</v>
      </c>
      <c r="BM188" s="282">
        <f>SUMIFS('B4-1销售回款【输入】'!BP$4:BP$123,'B4-1销售回款【输入】'!$C$4:$C$123,$C188,'B4-1销售回款【输入】'!$D$4:$D$123,$D188,'B4-1销售回款【输入】'!$E$4:$E$123,$E188,'B4-1销售回款【输入】'!$J$4:$J$123,$F188)</f>
        <v>0</v>
      </c>
      <c r="BN188" s="282">
        <f>SUMIFS('B4-1销售回款【输入】'!BQ$4:BQ$123,'B4-1销售回款【输入】'!$C$4:$C$123,$C188,'B4-1销售回款【输入】'!$D$4:$D$123,$D188,'B4-1销售回款【输入】'!$E$4:$E$123,$E188,'B4-1销售回款【输入】'!$J$4:$J$123,$F188)</f>
        <v>0</v>
      </c>
      <c r="BO188" s="282">
        <f>SUMIFS('B4-1销售回款【输入】'!BR$4:BR$123,'B4-1销售回款【输入】'!$C$4:$C$123,$C188,'B4-1销售回款【输入】'!$D$4:$D$123,$D188,'B4-1销售回款【输入】'!$E$4:$E$123,$E188,'B4-1销售回款【输入】'!$J$4:$J$123,$F188)</f>
        <v>0</v>
      </c>
      <c r="BP188" s="282">
        <f>SUMIFS('B4-1销售回款【输入】'!BS$4:BS$123,'B4-1销售回款【输入】'!$C$4:$C$123,$C188,'B4-1销售回款【输入】'!$D$4:$D$123,$D188,'B4-1销售回款【输入】'!$E$4:$E$123,$E188,'B4-1销售回款【输入】'!$J$4:$J$123,$F188)</f>
        <v>0</v>
      </c>
      <c r="BQ188" s="282">
        <f>SUMIFS('B4-1销售回款【输入】'!BT$4:BT$123,'B4-1销售回款【输入】'!$C$4:$C$123,$C188,'B4-1销售回款【输入】'!$D$4:$D$123,$D188,'B4-1销售回款【输入】'!$E$4:$E$123,$E188,'B4-1销售回款【输入】'!$J$4:$J$123,$F188)</f>
        <v>0</v>
      </c>
      <c r="BR188" s="282">
        <f>SUMIFS('B4-1销售回款【输入】'!BU$4:BU$123,'B4-1销售回款【输入】'!$C$4:$C$123,$C188,'B4-1销售回款【输入】'!$D$4:$D$123,$D188,'B4-1销售回款【输入】'!$E$4:$E$123,$E188,'B4-1销售回款【输入】'!$J$4:$J$123,$F188)</f>
        <v>0</v>
      </c>
      <c r="BS188" s="282">
        <f>SUMIFS('B4-1销售回款【输入】'!BV$4:BV$123,'B4-1销售回款【输入】'!$C$4:$C$123,$C188,'B4-1销售回款【输入】'!$D$4:$D$123,$D188,'B4-1销售回款【输入】'!$E$4:$E$123,$E188,'B4-1销售回款【输入】'!$J$4:$J$123,$F188)</f>
        <v>0</v>
      </c>
      <c r="BT188" s="282">
        <f>SUMIFS('B4-1销售回款【输入】'!BW$4:BW$123,'B4-1销售回款【输入】'!$C$4:$C$123,$C188,'B4-1销售回款【输入】'!$D$4:$D$123,$D188,'B4-1销售回款【输入】'!$E$4:$E$123,$E188,'B4-1销售回款【输入】'!$J$4:$J$123,$F188)</f>
        <v>0</v>
      </c>
      <c r="BU188" s="282">
        <f>SUMIFS('B4-1销售回款【输入】'!BX$4:BX$123,'B4-1销售回款【输入】'!$C$4:$C$123,$C188,'B4-1销售回款【输入】'!$D$4:$D$123,$D188,'B4-1销售回款【输入】'!$E$4:$E$123,$E188,'B4-1销售回款【输入】'!$J$4:$J$123,$F188)</f>
        <v>0</v>
      </c>
      <c r="BV188" s="282">
        <f>SUMIFS('B4-1销售回款【输入】'!BY$4:BY$123,'B4-1销售回款【输入】'!$C$4:$C$123,$C188,'B4-1销售回款【输入】'!$D$4:$D$123,$D188,'B4-1销售回款【输入】'!$E$4:$E$123,$E188,'B4-1销售回款【输入】'!$J$4:$J$123,$F188)</f>
        <v>0</v>
      </c>
      <c r="BW188" s="282">
        <f>SUMIFS('B4-1销售回款【输入】'!BZ$4:BZ$123,'B4-1销售回款【输入】'!$C$4:$C$123,$C188,'B4-1销售回款【输入】'!$D$4:$D$123,$D188,'B4-1销售回款【输入】'!$E$4:$E$123,$E188,'B4-1销售回款【输入】'!$J$4:$J$123,$F188)</f>
        <v>0</v>
      </c>
      <c r="BX188" s="282">
        <f>SUMIFS('B4-1销售回款【输入】'!CA$4:CA$123,'B4-1销售回款【输入】'!$C$4:$C$123,$C188,'B4-1销售回款【输入】'!$D$4:$D$123,$D188,'B4-1销售回款【输入】'!$E$4:$E$123,$E188,'B4-1销售回款【输入】'!$J$4:$J$123,$F188)</f>
        <v>0</v>
      </c>
      <c r="BY188" s="282">
        <f>SUMIFS('B4-1销售回款【输入】'!CB$4:CB$123,'B4-1销售回款【输入】'!$C$4:$C$123,$C188,'B4-1销售回款【输入】'!$D$4:$D$123,$D188,'B4-1销售回款【输入】'!$E$4:$E$123,$E188,'B4-1销售回款【输入】'!$J$4:$J$123,$F188)</f>
        <v>0</v>
      </c>
      <c r="BZ188" s="282">
        <f>SUMIFS('B4-1销售回款【输入】'!CC$4:CC$123,'B4-1销售回款【输入】'!$C$4:$C$123,$C188,'B4-1销售回款【输入】'!$D$4:$D$123,$D188,'B4-1销售回款【输入】'!$E$4:$E$123,$E188,'B4-1销售回款【输入】'!$J$4:$J$123,$F188)</f>
        <v>0</v>
      </c>
      <c r="CA188" s="282">
        <f>SUMIFS('B4-1销售回款【输入】'!CD$4:CD$123,'B4-1销售回款【输入】'!$C$4:$C$123,$C188,'B4-1销售回款【输入】'!$D$4:$D$123,$D188,'B4-1销售回款【输入】'!$E$4:$E$123,$E188,'B4-1销售回款【输入】'!$J$4:$J$123,$F188)</f>
        <v>0</v>
      </c>
      <c r="CB188" s="282">
        <f>SUMIFS('B4-1销售回款【输入】'!CE$4:CE$123,'B4-1销售回款【输入】'!$C$4:$C$123,$C188,'B4-1销售回款【输入】'!$D$4:$D$123,$D188,'B4-1销售回款【输入】'!$E$4:$E$123,$E188,'B4-1销售回款【输入】'!$J$4:$J$123,$F188)</f>
        <v>0</v>
      </c>
      <c r="CC188" s="282">
        <f>SUMIFS('B4-1销售回款【输入】'!CF$4:CF$123,'B4-1销售回款【输入】'!$C$4:$C$123,$C188,'B4-1销售回款【输入】'!$D$4:$D$123,$D188,'B4-1销售回款【输入】'!$E$4:$E$123,$E188,'B4-1销售回款【输入】'!$J$4:$J$123,$F188)</f>
        <v>0</v>
      </c>
      <c r="CD188" s="282">
        <f>SUMIFS('B4-1销售回款【输入】'!CG$4:CG$123,'B4-1销售回款【输入】'!$C$4:$C$123,$C188,'B4-1销售回款【输入】'!$D$4:$D$123,$D188,'B4-1销售回款【输入】'!$E$4:$E$123,$E188,'B4-1销售回款【输入】'!$J$4:$J$123,$F188)</f>
        <v>0</v>
      </c>
      <c r="CE188" s="282">
        <f>SUMIFS('B4-1销售回款【输入】'!CH$4:CH$123,'B4-1销售回款【输入】'!$C$4:$C$123,$C188,'B4-1销售回款【输入】'!$D$4:$D$123,$D188,'B4-1销售回款【输入】'!$E$4:$E$123,$E188,'B4-1销售回款【输入】'!$J$4:$J$123,$F188)</f>
        <v>0</v>
      </c>
      <c r="CF188" s="282">
        <f>SUMIFS('B4-1销售回款【输入】'!CI$4:CI$123,'B4-1销售回款【输入】'!$C$4:$C$123,$C188,'B4-1销售回款【输入】'!$D$4:$D$123,$D188,'B4-1销售回款【输入】'!$E$4:$E$123,$E188,'B4-1销售回款【输入】'!$J$4:$J$123,$F188)</f>
        <v>0</v>
      </c>
      <c r="CG188" s="282">
        <f>SUMIFS('B4-1销售回款【输入】'!CJ$4:CJ$123,'B4-1销售回款【输入】'!$C$4:$C$123,$C188,'B4-1销售回款【输入】'!$D$4:$D$123,$D188,'B4-1销售回款【输入】'!$E$4:$E$123,$E188,'B4-1销售回款【输入】'!$J$4:$J$123,$F188)</f>
        <v>0</v>
      </c>
      <c r="CH188" s="282">
        <f>SUMIFS('B4-1销售回款【输入】'!CK$4:CK$123,'B4-1销售回款【输入】'!$C$4:$C$123,$C188,'B4-1销售回款【输入】'!$D$4:$D$123,$D188,'B4-1销售回款【输入】'!$E$4:$E$123,$E188,'B4-1销售回款【输入】'!$J$4:$J$123,$F188)</f>
        <v>0</v>
      </c>
      <c r="CI188" s="282">
        <f>SUMIFS('B4-1销售回款【输入】'!CL$4:CL$123,'B4-1销售回款【输入】'!$C$4:$C$123,$C188,'B4-1销售回款【输入】'!$D$4:$D$123,$D188,'B4-1销售回款【输入】'!$E$4:$E$123,$E188,'B4-1销售回款【输入】'!$J$4:$J$123,$F188)</f>
        <v>0</v>
      </c>
      <c r="CJ188" s="282">
        <f>SUMIFS('B4-1销售回款【输入】'!CM$4:CM$123,'B4-1销售回款【输入】'!$C$4:$C$123,$C188,'B4-1销售回款【输入】'!$D$4:$D$123,$D188,'B4-1销售回款【输入】'!$E$4:$E$123,$E188,'B4-1销售回款【输入】'!$J$4:$J$123,$F188)</f>
        <v>0</v>
      </c>
      <c r="CK188" s="282">
        <f>SUMIFS('B4-1销售回款【输入】'!CN$4:CN$123,'B4-1销售回款【输入】'!$C$4:$C$123,$C188,'B4-1销售回款【输入】'!$D$4:$D$123,$D188,'B4-1销售回款【输入】'!$E$4:$E$123,$E188,'B4-1销售回款【输入】'!$J$4:$J$123,$F188)</f>
        <v>0</v>
      </c>
      <c r="CL188" s="282">
        <f>SUMIFS('B4-1销售回款【输入】'!CO$4:CO$123,'B4-1销售回款【输入】'!$C$4:$C$123,$C188,'B4-1销售回款【输入】'!$D$4:$D$123,$D188,'B4-1销售回款【输入】'!$E$4:$E$123,$E188,'B4-1销售回款【输入】'!$J$4:$J$123,$F188)</f>
        <v>0</v>
      </c>
      <c r="CM188" s="282">
        <f>SUMIFS('B4-1销售回款【输入】'!CP$4:CP$123,'B4-1销售回款【输入】'!$C$4:$C$123,$C188,'B4-1销售回款【输入】'!$D$4:$D$123,$D188,'B4-1销售回款【输入】'!$E$4:$E$123,$E188,'B4-1销售回款【输入】'!$J$4:$J$123,$F188)</f>
        <v>0</v>
      </c>
      <c r="CN188" s="282">
        <f>SUMIFS('B4-1销售回款【输入】'!CQ$4:CQ$123,'B4-1销售回款【输入】'!$C$4:$C$123,$C188,'B4-1销售回款【输入】'!$D$4:$D$123,$D188,'B4-1销售回款【输入】'!$E$4:$E$123,$E188,'B4-1销售回款【输入】'!$J$4:$J$123,$F188)</f>
        <v>0</v>
      </c>
      <c r="CO188" s="282">
        <f>SUMIFS('B4-1销售回款【输入】'!CR$4:CR$123,'B4-1销售回款【输入】'!$C$4:$C$123,$C188,'B4-1销售回款【输入】'!$D$4:$D$123,$D188,'B4-1销售回款【输入】'!$E$4:$E$123,$E188,'B4-1销售回款【输入】'!$J$4:$J$123,$F188)</f>
        <v>0</v>
      </c>
      <c r="CP188" s="282">
        <f>SUMIFS('B4-1销售回款【输入】'!CS$4:CS$123,'B4-1销售回款【输入】'!$C$4:$C$123,$C188,'B4-1销售回款【输入】'!$D$4:$D$123,$D188,'B4-1销售回款【输入】'!$E$4:$E$123,$E188,'B4-1销售回款【输入】'!$J$4:$J$123,$F188)</f>
        <v>0</v>
      </c>
      <c r="CQ188" s="282">
        <f>SUMIFS('B4-1销售回款【输入】'!CT$4:CT$123,'B4-1销售回款【输入】'!$C$4:$C$123,$C188,'B4-1销售回款【输入】'!$D$4:$D$123,$D188,'B4-1销售回款【输入】'!$E$4:$E$123,$E188,'B4-1销售回款【输入】'!$J$4:$J$123,$F188)</f>
        <v>0</v>
      </c>
      <c r="CR188" s="282">
        <f>SUMIFS('B4-1销售回款【输入】'!CU$4:CU$123,'B4-1销售回款【输入】'!$C$4:$C$123,$C188,'B4-1销售回款【输入】'!$D$4:$D$123,$D188,'B4-1销售回款【输入】'!$E$4:$E$123,$E188,'B4-1销售回款【输入】'!$J$4:$J$123,$F188)</f>
        <v>0</v>
      </c>
      <c r="CS188" s="282">
        <f>SUMIFS('B4-1销售回款【输入】'!CV$4:CV$123,'B4-1销售回款【输入】'!$C$4:$C$123,$C188,'B4-1销售回款【输入】'!$D$4:$D$123,$D188,'B4-1销售回款【输入】'!$E$4:$E$123,$E188,'B4-1销售回款【输入】'!$J$4:$J$123,$F188)</f>
        <v>0</v>
      </c>
      <c r="CT188" s="282">
        <f>SUMIFS('B4-1销售回款【输入】'!CW$4:CW$123,'B4-1销售回款【输入】'!$C$4:$C$123,$C188,'B4-1销售回款【输入】'!$D$4:$D$123,$D188,'B4-1销售回款【输入】'!$E$4:$E$123,$E188,'B4-1销售回款【输入】'!$J$4:$J$123,$F188)</f>
        <v>0</v>
      </c>
      <c r="CU188" s="282">
        <f>SUMIFS('B4-1销售回款【输入】'!CX$4:CX$123,'B4-1销售回款【输入】'!$C$4:$C$123,$C188,'B4-1销售回款【输入】'!$D$4:$D$123,$D188,'B4-1销售回款【输入】'!$E$4:$E$123,$E188,'B4-1销售回款【输入】'!$J$4:$J$123,$F188)</f>
        <v>0</v>
      </c>
      <c r="CV188" s="282">
        <f>SUMIFS('B4-1销售回款【输入】'!CY$4:CY$123,'B4-1销售回款【输入】'!$C$4:$C$123,$C188,'B4-1销售回款【输入】'!$D$4:$D$123,$D188,'B4-1销售回款【输入】'!$E$4:$E$123,$E188,'B4-1销售回款【输入】'!$J$4:$J$123,$F188)</f>
        <v>0</v>
      </c>
      <c r="CW188" s="282">
        <f>SUMIFS('B4-1销售回款【输入】'!CZ$4:CZ$123,'B4-1销售回款【输入】'!$C$4:$C$123,$C188,'B4-1销售回款【输入】'!$D$4:$D$123,$D188,'B4-1销售回款【输入】'!$E$4:$E$123,$E188,'B4-1销售回款【输入】'!$J$4:$J$123,$F188)</f>
        <v>0</v>
      </c>
      <c r="CX188" s="282">
        <f>SUMIFS('B4-1销售回款【输入】'!DA$4:DA$123,'B4-1销售回款【输入】'!$C$4:$C$123,$C188,'B4-1销售回款【输入】'!$D$4:$D$123,$D188,'B4-1销售回款【输入】'!$E$4:$E$123,$E188,'B4-1销售回款【输入】'!$J$4:$J$123,$F188)</f>
        <v>0</v>
      </c>
      <c r="CY188" s="282">
        <f>SUMIFS('B4-1销售回款【输入】'!DB$4:DB$123,'B4-1销售回款【输入】'!$C$4:$C$123,$C188,'B4-1销售回款【输入】'!$D$4:$D$123,$D188,'B4-1销售回款【输入】'!$E$4:$E$123,$E188,'B4-1销售回款【输入】'!$J$4:$J$123,$F188)</f>
        <v>0</v>
      </c>
      <c r="CZ188" s="282">
        <f>SUMIFS('B4-1销售回款【输入】'!DC$4:DC$123,'B4-1销售回款【输入】'!$C$4:$C$123,$C188,'B4-1销售回款【输入】'!$D$4:$D$123,$D188,'B4-1销售回款【输入】'!$E$4:$E$123,$E188,'B4-1销售回款【输入】'!$J$4:$J$123,$F188)</f>
        <v>0</v>
      </c>
      <c r="DA188" s="282">
        <f>SUMIFS('B4-1销售回款【输入】'!DD$4:DD$123,'B4-1销售回款【输入】'!$C$4:$C$123,$C188,'B4-1销售回款【输入】'!$D$4:$D$123,$D188,'B4-1销售回款【输入】'!$E$4:$E$123,$E188,'B4-1销售回款【输入】'!$J$4:$J$123,$F188)</f>
        <v>0</v>
      </c>
      <c r="DB188" s="282">
        <f>SUMIFS('B4-1销售回款【输入】'!DE$4:DE$123,'B4-1销售回款【输入】'!$C$4:$C$123,$C188,'B4-1销售回款【输入】'!$D$4:$D$123,$D188,'B4-1销售回款【输入】'!$E$4:$E$123,$E188,'B4-1销售回款【输入】'!$J$4:$J$123,$F188)</f>
        <v>0</v>
      </c>
      <c r="DC188" s="282">
        <f>SUMIFS('B4-1销售回款【输入】'!DF$4:DF$123,'B4-1销售回款【输入】'!$C$4:$C$123,$C188,'B4-1销售回款【输入】'!$D$4:$D$123,$D188,'B4-1销售回款【输入】'!$E$4:$E$123,$E188,'B4-1销售回款【输入】'!$J$4:$J$123,$F188)</f>
        <v>0</v>
      </c>
      <c r="DD188" s="282">
        <f>SUMIFS('B4-1销售回款【输入】'!DG$4:DG$123,'B4-1销售回款【输入】'!$C$4:$C$123,$C188,'B4-1销售回款【输入】'!$D$4:$D$123,$D188,'B4-1销售回款【输入】'!$E$4:$E$123,$E188,'B4-1销售回款【输入】'!$J$4:$J$123,$F188)</f>
        <v>0</v>
      </c>
      <c r="DE188" s="282">
        <f>SUMIFS('B4-1销售回款【输入】'!DH$4:DH$123,'B4-1销售回款【输入】'!$C$4:$C$123,$C188,'B4-1销售回款【输入】'!$D$4:$D$123,$D188,'B4-1销售回款【输入】'!$E$4:$E$123,$E188,'B4-1销售回款【输入】'!$J$4:$J$123,$F188)</f>
        <v>0</v>
      </c>
      <c r="DF188" s="282">
        <f>SUMIFS('B4-1销售回款【输入】'!DI$4:DI$123,'B4-1销售回款【输入】'!$C$4:$C$123,$C188,'B4-1销售回款【输入】'!$D$4:$D$123,$D188,'B4-1销售回款【输入】'!$E$4:$E$123,$E188,'B4-1销售回款【输入】'!$J$4:$J$123,$F188)</f>
        <v>0</v>
      </c>
      <c r="DG188" s="282">
        <f>SUMIFS('B4-1销售回款【输入】'!DJ$4:DJ$123,'B4-1销售回款【输入】'!$C$4:$C$123,$C188,'B4-1销售回款【输入】'!$D$4:$D$123,$D188,'B4-1销售回款【输入】'!$E$4:$E$123,$E188,'B4-1销售回款【输入】'!$J$4:$J$123,$F188)</f>
        <v>0</v>
      </c>
      <c r="DH188" s="282">
        <f>SUMIFS('B4-1销售回款【输入】'!DK$4:DK$123,'B4-1销售回款【输入】'!$C$4:$C$123,$C188,'B4-1销售回款【输入】'!$D$4:$D$123,$D188,'B4-1销售回款【输入】'!$E$4:$E$123,$E188,'B4-1销售回款【输入】'!$J$4:$J$123,$F188)</f>
        <v>0</v>
      </c>
      <c r="DI188" s="282">
        <f>SUMIFS('B4-1销售回款【输入】'!DL$4:DL$123,'B4-1销售回款【输入】'!$C$4:$C$123,$C188,'B4-1销售回款【输入】'!$D$4:$D$123,$D188,'B4-1销售回款【输入】'!$E$4:$E$123,$E188,'B4-1销售回款【输入】'!$J$4:$J$123,$F188)</f>
        <v>0</v>
      </c>
      <c r="DJ188" s="282">
        <f>SUMIFS('B4-1销售回款【输入】'!DM$4:DM$123,'B4-1销售回款【输入】'!$C$4:$C$123,$C188,'B4-1销售回款【输入】'!$D$4:$D$123,$D188,'B4-1销售回款【输入】'!$E$4:$E$123,$E188,'B4-1销售回款【输入】'!$J$4:$J$123,$F188)</f>
        <v>0</v>
      </c>
      <c r="DK188" s="282">
        <f>SUMIFS('B4-1销售回款【输入】'!DN$4:DN$123,'B4-1销售回款【输入】'!$C$4:$C$123,$C188,'B4-1销售回款【输入】'!$D$4:$D$123,$D188,'B4-1销售回款【输入】'!$E$4:$E$123,$E188,'B4-1销售回款【输入】'!$J$4:$J$123,$F188)</f>
        <v>0</v>
      </c>
      <c r="DL188" s="282">
        <f>SUMIFS('B4-1销售回款【输入】'!DO$4:DO$123,'B4-1销售回款【输入】'!$C$4:$C$123,$C188,'B4-1销售回款【输入】'!$D$4:$D$123,$D188,'B4-1销售回款【输入】'!$E$4:$E$123,$E188,'B4-1销售回款【输入】'!$J$4:$J$123,$F188)</f>
        <v>0</v>
      </c>
      <c r="DM188" s="282">
        <f>SUMIFS('B4-1销售回款【输入】'!DP$4:DP$123,'B4-1销售回款【输入】'!$C$4:$C$123,$C188,'B4-1销售回款【输入】'!$D$4:$D$123,$D188,'B4-1销售回款【输入】'!$E$4:$E$123,$E188,'B4-1销售回款【输入】'!$J$4:$J$123,$F188)</f>
        <v>0</v>
      </c>
      <c r="DN188" s="282">
        <f>SUMIFS('B4-1销售回款【输入】'!DQ$4:DQ$123,'B4-1销售回款【输入】'!$C$4:$C$123,$C188,'B4-1销售回款【输入】'!$D$4:$D$123,$D188,'B4-1销售回款【输入】'!$E$4:$E$123,$E188,'B4-1销售回款【输入】'!$J$4:$J$123,$F188)</f>
        <v>0</v>
      </c>
      <c r="DO188" s="282">
        <f>SUMIFS('B4-1销售回款【输入】'!DR$4:DR$123,'B4-1销售回款【输入】'!$C$4:$C$123,$C188,'B4-1销售回款【输入】'!$D$4:$D$123,$D188,'B4-1销售回款【输入】'!$E$4:$E$123,$E188,'B4-1销售回款【输入】'!$J$4:$J$123,$F188)</f>
        <v>0</v>
      </c>
      <c r="DP188" s="282">
        <f>SUMIFS('B4-1销售回款【输入】'!DS$4:DS$123,'B4-1销售回款【输入】'!$C$4:$C$123,$C188,'B4-1销售回款【输入】'!$D$4:$D$123,$D188,'B4-1销售回款【输入】'!$E$4:$E$123,$E188,'B4-1销售回款【输入】'!$J$4:$J$123,$F188)</f>
        <v>0</v>
      </c>
      <c r="DQ188" s="282">
        <f>SUMIFS('B4-1销售回款【输入】'!DT$4:DT$123,'B4-1销售回款【输入】'!$C$4:$C$123,$C188,'B4-1销售回款【输入】'!$D$4:$D$123,$D188,'B4-1销售回款【输入】'!$E$4:$E$123,$E188,'B4-1销售回款【输入】'!$J$4:$J$123,$F188)</f>
        <v>0</v>
      </c>
      <c r="DR188" s="282">
        <f>SUMIFS('B4-1销售回款【输入】'!DU$4:DU$123,'B4-1销售回款【输入】'!$C$4:$C$123,$C188,'B4-1销售回款【输入】'!$D$4:$D$123,$D188,'B4-1销售回款【输入】'!$E$4:$E$123,$E188,'B4-1销售回款【输入】'!$J$4:$J$123,$F188)</f>
        <v>0</v>
      </c>
      <c r="DS188" s="282">
        <f>SUMIFS('B4-1销售回款【输入】'!DV$4:DV$123,'B4-1销售回款【输入】'!$C$4:$C$123,$C188,'B4-1销售回款【输入】'!$D$4:$D$123,$D188,'B4-1销售回款【输入】'!$E$4:$E$123,$E188,'B4-1销售回款【输入】'!$J$4:$J$123,$F188)</f>
        <v>0</v>
      </c>
      <c r="DT188" s="282">
        <f>SUMIFS('B4-1销售回款【输入】'!DW$4:DW$123,'B4-1销售回款【输入】'!$C$4:$C$123,$C188,'B4-1销售回款【输入】'!$D$4:$D$123,$D188,'B4-1销售回款【输入】'!$E$4:$E$123,$E188,'B4-1销售回款【输入】'!$J$4:$J$123,$F188)</f>
        <v>0</v>
      </c>
      <c r="DU188" s="282">
        <f>SUMIFS('B4-1销售回款【输入】'!DX$4:DX$123,'B4-1销售回款【输入】'!$C$4:$C$123,$C188,'B4-1销售回款【输入】'!$D$4:$D$123,$D188,'B4-1销售回款【输入】'!$E$4:$E$123,$E188,'B4-1销售回款【输入】'!$J$4:$J$123,$F188)</f>
        <v>0</v>
      </c>
      <c r="DV188" s="282">
        <f>SUMIFS('B4-1销售回款【输入】'!DY$4:DY$123,'B4-1销售回款【输入】'!$C$4:$C$123,$C188,'B4-1销售回款【输入】'!$D$4:$D$123,$D188,'B4-1销售回款【输入】'!$E$4:$E$123,$E188,'B4-1销售回款【输入】'!$J$4:$J$123,$F188)</f>
        <v>0</v>
      </c>
      <c r="DW188" s="282">
        <f>SUMIFS('B4-1销售回款【输入】'!DZ$4:DZ$123,'B4-1销售回款【输入】'!$C$4:$C$123,$C188,'B4-1销售回款【输入】'!$D$4:$D$123,$D188,'B4-1销售回款【输入】'!$E$4:$E$123,$E188,'B4-1销售回款【输入】'!$J$4:$J$123,$F188)</f>
        <v>0</v>
      </c>
      <c r="DX188" s="282">
        <f>SUMIFS('B4-1销售回款【输入】'!EA$4:EA$123,'B4-1销售回款【输入】'!$C$4:$C$123,$C188,'B4-1销售回款【输入】'!$D$4:$D$123,$D188,'B4-1销售回款【输入】'!$E$4:$E$123,$E188,'B4-1销售回款【输入】'!$J$4:$J$123,$F188)</f>
        <v>0</v>
      </c>
      <c r="DY188" s="282">
        <f>SUMIFS('B4-1销售回款【输入】'!EB$4:EB$123,'B4-1销售回款【输入】'!$C$4:$C$123,$C188,'B4-1销售回款【输入】'!$D$4:$D$123,$D188,'B4-1销售回款【输入】'!$E$4:$E$123,$E188,'B4-1销售回款【输入】'!$J$4:$J$123,$F188)</f>
        <v>0</v>
      </c>
      <c r="DZ188" s="282">
        <f>SUMIFS('B4-1销售回款【输入】'!EC$4:EC$123,'B4-1销售回款【输入】'!$C$4:$C$123,$C188,'B4-1销售回款【输入】'!$D$4:$D$123,$D188,'B4-1销售回款【输入】'!$E$4:$E$123,$E188,'B4-1销售回款【输入】'!$J$4:$J$123,$F188)</f>
        <v>0</v>
      </c>
      <c r="EA188" s="282">
        <f>SUMIFS('B4-1销售回款【输入】'!ED$4:ED$123,'B4-1销售回款【输入】'!$C$4:$C$123,$C188,'B4-1销售回款【输入】'!$D$4:$D$123,$D188,'B4-1销售回款【输入】'!$E$4:$E$123,$E188,'B4-1销售回款【输入】'!$J$4:$J$123,$F188)</f>
        <v>0</v>
      </c>
      <c r="EB188" s="282">
        <f>SUMIFS('B4-1销售回款【输入】'!EE$4:EE$123,'B4-1销售回款【输入】'!$C$4:$C$123,$C188,'B4-1销售回款【输入】'!$D$4:$D$123,$D188,'B4-1销售回款【输入】'!$E$4:$E$123,$E188,'B4-1销售回款【输入】'!$J$4:$J$123,$F188)</f>
        <v>0</v>
      </c>
      <c r="EC188" s="282">
        <f>SUMIFS('B4-1销售回款【输入】'!EF$4:EF$123,'B4-1销售回款【输入】'!$C$4:$C$123,$C188,'B4-1销售回款【输入】'!$D$4:$D$123,$D188,'B4-1销售回款【输入】'!$E$4:$E$123,$E188,'B4-1销售回款【输入】'!$J$4:$J$123,$F188)</f>
        <v>0</v>
      </c>
      <c r="ED188" s="284">
        <f>SUMIFS('B4-1销售回款【输入】'!EG$4:EG$123,'B4-1销售回款【输入】'!$C$4:$C$123,$C188,'B4-1销售回款【输入】'!$D$4:$D$123,$D188,'B4-1销售回款【输入】'!$E$4:$E$123,$E188,'B4-1销售回款【输入】'!$J$4:$J$123,$F188)</f>
        <v>0</v>
      </c>
    </row>
    <row r="189" spans="2:134" ht="16.05" customHeight="1" x14ac:dyDescent="0.25">
      <c r="B189" s="932"/>
      <c r="C189" s="159" t="str">
        <f t="shared" si="3252"/>
        <v/>
      </c>
      <c r="D189" s="159" t="str">
        <f t="shared" si="2995"/>
        <v/>
      </c>
      <c r="E189" s="159" t="str">
        <f t="shared" si="2995"/>
        <v/>
      </c>
      <c r="F189" s="149" t="s">
        <v>350</v>
      </c>
      <c r="G189" s="171" t="s">
        <v>355</v>
      </c>
      <c r="H189" s="992"/>
      <c r="I189" s="282"/>
      <c r="J189" s="986" t="s">
        <v>391</v>
      </c>
      <c r="K189" s="461"/>
      <c r="L189" s="297">
        <f>IFERROR(SUM($L186:L186)/$J186,0)</f>
        <v>0</v>
      </c>
      <c r="M189" s="291">
        <f>IFERROR(SUM($L186:M186)/$J186,0)</f>
        <v>0</v>
      </c>
      <c r="N189" s="291">
        <f>IFERROR(SUM($L186:N186)/$J186,0)</f>
        <v>0</v>
      </c>
      <c r="O189" s="291">
        <f>IFERROR(SUM($L186:O186)/$J186,0)</f>
        <v>0</v>
      </c>
      <c r="P189" s="291">
        <f>IFERROR(SUM($L186:P186)/$J186,0)</f>
        <v>0</v>
      </c>
      <c r="Q189" s="291">
        <f>IFERROR(SUM($L186:Q186)/$J186,0)</f>
        <v>0</v>
      </c>
      <c r="R189" s="291">
        <f>IFERROR(SUM($L186:R186)/$J186,0)</f>
        <v>0</v>
      </c>
      <c r="S189" s="291">
        <f>IFERROR(SUM($L186:S186)/$J186,0)</f>
        <v>0</v>
      </c>
      <c r="T189" s="291">
        <f>IFERROR(SUM($L186:T186)/$J186,0)</f>
        <v>0</v>
      </c>
      <c r="U189" s="292">
        <f>IFERROR(SUM($L186:U186)/$J186,0)</f>
        <v>0</v>
      </c>
      <c r="V189" s="290">
        <f>IFERROR(SUM($V186:V186)/$J186,0)</f>
        <v>0</v>
      </c>
      <c r="W189" s="291">
        <f>IFERROR(SUM($V186:W186)/$J186,0)</f>
        <v>0</v>
      </c>
      <c r="X189" s="291">
        <f>IFERROR(SUM($V186:X186)/$J186,0)</f>
        <v>0</v>
      </c>
      <c r="Y189" s="291">
        <f>IFERROR(SUM($V186:Y186)/$J186,0)</f>
        <v>0</v>
      </c>
      <c r="Z189" s="291">
        <f>IFERROR(SUM($V186:Z186)/$J186,0)</f>
        <v>0</v>
      </c>
      <c r="AA189" s="291">
        <f>IFERROR(SUM($V186:AA186)/$J186,0)</f>
        <v>0</v>
      </c>
      <c r="AB189" s="291">
        <f>IFERROR(SUM($V186:AB186)/$J186,0)</f>
        <v>0</v>
      </c>
      <c r="AC189" s="291">
        <f>IFERROR(SUM($V186:AC186)/$J186,0)</f>
        <v>0</v>
      </c>
      <c r="AD189" s="291">
        <f>IFERROR(SUM($V186:AD186)/$J186,0)</f>
        <v>0</v>
      </c>
      <c r="AE189" s="291">
        <f>IFERROR(SUM($V186:AE186)/$J186,0)</f>
        <v>0</v>
      </c>
      <c r="AF189" s="291">
        <f>IFERROR(SUM($V186:AF186)/$J186,0)</f>
        <v>0</v>
      </c>
      <c r="AG189" s="291">
        <f>IFERROR(SUM($V186:AG186)/$J186,0)</f>
        <v>0</v>
      </c>
      <c r="AH189" s="291">
        <f>IFERROR(SUM($V186:AH186)/$J186,0)</f>
        <v>0</v>
      </c>
      <c r="AI189" s="291">
        <f>IFERROR(SUM($V186:AI186)/$J186,0)</f>
        <v>0</v>
      </c>
      <c r="AJ189" s="291">
        <f>IFERROR(SUM($V186:AJ186)/$J186,0)</f>
        <v>0</v>
      </c>
      <c r="AK189" s="291">
        <f>IFERROR(SUM($V186:AK186)/$J186,0)</f>
        <v>0</v>
      </c>
      <c r="AL189" s="291">
        <f>IFERROR(SUM($V186:AL186)/$J186,0)</f>
        <v>0</v>
      </c>
      <c r="AM189" s="291">
        <f>IFERROR(SUM($V186:AM186)/$J186,0)</f>
        <v>0</v>
      </c>
      <c r="AN189" s="291">
        <f>IFERROR(SUM($V186:AN186)/$J186,0)</f>
        <v>0</v>
      </c>
      <c r="AO189" s="291">
        <f>IFERROR(SUM($V186:AO186)/$J186,0)</f>
        <v>0</v>
      </c>
      <c r="AP189" s="291">
        <f>IFERROR(SUM($V186:AP186)/$J186,0)</f>
        <v>0</v>
      </c>
      <c r="AQ189" s="291">
        <f>IFERROR(SUM($V186:AQ186)/$J186,0)</f>
        <v>0</v>
      </c>
      <c r="AR189" s="291">
        <f>IFERROR(SUM($V186:AR186)/$J186,0)</f>
        <v>0</v>
      </c>
      <c r="AS189" s="291">
        <f>IFERROR(SUM($V186:AS186)/$J186,0)</f>
        <v>0</v>
      </c>
      <c r="AT189" s="291">
        <f>IFERROR(SUM($V186:AT186)/$J186,0)</f>
        <v>0</v>
      </c>
      <c r="AU189" s="291">
        <f>IFERROR(SUM($V186:AU186)/$J186,0)</f>
        <v>0</v>
      </c>
      <c r="AV189" s="291">
        <f>IFERROR(SUM($V186:AV186)/$J186,0)</f>
        <v>0</v>
      </c>
      <c r="AW189" s="291">
        <f>IFERROR(SUM($V186:AW186)/$J186,0)</f>
        <v>0</v>
      </c>
      <c r="AX189" s="291">
        <f>IFERROR(SUM($V186:AX186)/$J186,0)</f>
        <v>0</v>
      </c>
      <c r="AY189" s="291">
        <f>IFERROR(SUM($V186:AY186)/$J186,0)</f>
        <v>0</v>
      </c>
      <c r="AZ189" s="291">
        <f>IFERROR(SUM($V186:AZ186)/$J186,0)</f>
        <v>0</v>
      </c>
      <c r="BA189" s="291">
        <f>IFERROR(SUM($V186:BA186)/$J186,0)</f>
        <v>0</v>
      </c>
      <c r="BB189" s="291">
        <f>IFERROR(SUM($V186:BB186)/$J186,0)</f>
        <v>0</v>
      </c>
      <c r="BC189" s="291">
        <f>IFERROR(SUM($V186:BC186)/$J186,0)</f>
        <v>0</v>
      </c>
      <c r="BD189" s="291">
        <f>IFERROR(SUM($V186:BD186)/$J186,0)</f>
        <v>0</v>
      </c>
      <c r="BE189" s="291">
        <f>IFERROR(SUM($V186:BE186)/$J186,0)</f>
        <v>0</v>
      </c>
      <c r="BF189" s="291">
        <f>IFERROR(SUM($V186:BF186)/$J186,0)</f>
        <v>0</v>
      </c>
      <c r="BG189" s="291">
        <f>IFERROR(SUM($V186:BG186)/$J186,0)</f>
        <v>0</v>
      </c>
      <c r="BH189" s="291">
        <f>IFERROR(SUM($V186:BH186)/$J186,0)</f>
        <v>0</v>
      </c>
      <c r="BI189" s="291">
        <f>IFERROR(SUM($V186:BI186)/$J186,0)</f>
        <v>0</v>
      </c>
      <c r="BJ189" s="291">
        <f>IFERROR(SUM($V186:BJ186)/$J186,0)</f>
        <v>0</v>
      </c>
      <c r="BK189" s="291">
        <f>IFERROR(SUM($V186:BK186)/$J186,0)</f>
        <v>0</v>
      </c>
      <c r="BL189" s="291">
        <f>IFERROR(SUM($V186:BL186)/$J186,0)</f>
        <v>0</v>
      </c>
      <c r="BM189" s="291">
        <f>IFERROR(SUM($V186:BM186)/$J186,0)</f>
        <v>0</v>
      </c>
      <c r="BN189" s="291">
        <f>IFERROR(SUM($V186:BN186)/$J186,0)</f>
        <v>0</v>
      </c>
      <c r="BO189" s="291">
        <f>IFERROR(SUM($V186:BO186)/$J186,0)</f>
        <v>0</v>
      </c>
      <c r="BP189" s="291">
        <f>IFERROR(SUM($V186:BP186)/$J186,0)</f>
        <v>0</v>
      </c>
      <c r="BQ189" s="291">
        <f>IFERROR(SUM($V186:BQ186)/$J186,0)</f>
        <v>0</v>
      </c>
      <c r="BR189" s="291">
        <f>IFERROR(SUM($V186:BR186)/$J186,0)</f>
        <v>0</v>
      </c>
      <c r="BS189" s="291">
        <f>IFERROR(SUM($V186:BS186)/$J186,0)</f>
        <v>0</v>
      </c>
      <c r="BT189" s="291">
        <f>IFERROR(SUM($V186:BT186)/$J186,0)</f>
        <v>0</v>
      </c>
      <c r="BU189" s="291">
        <f>IFERROR(SUM($V186:BU186)/$J186,0)</f>
        <v>0</v>
      </c>
      <c r="BV189" s="291">
        <f>IFERROR(SUM($V186:BV186)/$J186,0)</f>
        <v>0</v>
      </c>
      <c r="BW189" s="291">
        <f>IFERROR(SUM($V186:BW186)/$J186,0)</f>
        <v>0</v>
      </c>
      <c r="BX189" s="291">
        <f>IFERROR(SUM($V186:BX186)/$J186,0)</f>
        <v>0</v>
      </c>
      <c r="BY189" s="291">
        <f>IFERROR(SUM($V186:BY186)/$J186,0)</f>
        <v>0</v>
      </c>
      <c r="BZ189" s="291">
        <f>IFERROR(SUM($V186:BZ186)/$J186,0)</f>
        <v>0</v>
      </c>
      <c r="CA189" s="291">
        <f>IFERROR(SUM($V186:CA186)/$J186,0)</f>
        <v>0</v>
      </c>
      <c r="CB189" s="291">
        <f>IFERROR(SUM($V186:CB186)/$J186,0)</f>
        <v>0</v>
      </c>
      <c r="CC189" s="291">
        <f>IFERROR(SUM($V186:CC186)/$J186,0)</f>
        <v>0</v>
      </c>
      <c r="CD189" s="291">
        <f>IFERROR(SUM($V186:CD186)/$J186,0)</f>
        <v>0</v>
      </c>
      <c r="CE189" s="291">
        <f>IFERROR(SUM($V186:CE186)/$J186,0)</f>
        <v>0</v>
      </c>
      <c r="CF189" s="291">
        <f>IFERROR(SUM($V186:CF186)/$J186,0)</f>
        <v>0</v>
      </c>
      <c r="CG189" s="291">
        <f>IFERROR(SUM($V186:CG186)/$J186,0)</f>
        <v>0</v>
      </c>
      <c r="CH189" s="291">
        <f>IFERROR(SUM($V186:CH186)/$J186,0)</f>
        <v>0</v>
      </c>
      <c r="CI189" s="291">
        <f>IFERROR(SUM($V186:CI186)/$J186,0)</f>
        <v>0</v>
      </c>
      <c r="CJ189" s="291">
        <f>IFERROR(SUM($V186:CJ186)/$J186,0)</f>
        <v>0</v>
      </c>
      <c r="CK189" s="291">
        <f>IFERROR(SUM($V186:CK186)/$J186,0)</f>
        <v>0</v>
      </c>
      <c r="CL189" s="291">
        <f>IFERROR(SUM($V186:CL186)/$J186,0)</f>
        <v>0</v>
      </c>
      <c r="CM189" s="291">
        <f>IFERROR(SUM($V186:CM186)/$J186,0)</f>
        <v>0</v>
      </c>
      <c r="CN189" s="291">
        <f>IFERROR(SUM($V186:CN186)/$J186,0)</f>
        <v>0</v>
      </c>
      <c r="CO189" s="291">
        <f>IFERROR(SUM($V186:CO186)/$J186,0)</f>
        <v>0</v>
      </c>
      <c r="CP189" s="291">
        <f>IFERROR(SUM($V186:CP186)/$J186,0)</f>
        <v>0</v>
      </c>
      <c r="CQ189" s="291">
        <f>IFERROR(SUM($V186:CQ186)/$J186,0)</f>
        <v>0</v>
      </c>
      <c r="CR189" s="291">
        <f>IFERROR(SUM($V186:CR186)/$J186,0)</f>
        <v>0</v>
      </c>
      <c r="CS189" s="291">
        <f>IFERROR(SUM($V186:CS186)/$J186,0)</f>
        <v>0</v>
      </c>
      <c r="CT189" s="291">
        <f>IFERROR(SUM($V186:CT186)/$J186,0)</f>
        <v>0</v>
      </c>
      <c r="CU189" s="291">
        <f>IFERROR(SUM($V186:CU186)/$J186,0)</f>
        <v>0</v>
      </c>
      <c r="CV189" s="291">
        <f>IFERROR(SUM($V186:CV186)/$J186,0)</f>
        <v>0</v>
      </c>
      <c r="CW189" s="291">
        <f>IFERROR(SUM($V186:CW186)/$J186,0)</f>
        <v>0</v>
      </c>
      <c r="CX189" s="291">
        <f>IFERROR(SUM($V186:CX186)/$J186,0)</f>
        <v>0</v>
      </c>
      <c r="CY189" s="291">
        <f>IFERROR(SUM($V186:CY186)/$J186,0)</f>
        <v>0</v>
      </c>
      <c r="CZ189" s="291">
        <f>IFERROR(SUM($V186:CZ186)/$J186,0)</f>
        <v>0</v>
      </c>
      <c r="DA189" s="291">
        <f>IFERROR(SUM($V186:DA186)/$J186,0)</f>
        <v>0</v>
      </c>
      <c r="DB189" s="291">
        <f>IFERROR(SUM($V186:DB186)/$J186,0)</f>
        <v>0</v>
      </c>
      <c r="DC189" s="291">
        <f>IFERROR(SUM($V186:DC186)/$J186,0)</f>
        <v>0</v>
      </c>
      <c r="DD189" s="291">
        <f>IFERROR(SUM($V186:DD186)/$J186,0)</f>
        <v>0</v>
      </c>
      <c r="DE189" s="291">
        <f>IFERROR(SUM($V186:DE186)/$J186,0)</f>
        <v>0</v>
      </c>
      <c r="DF189" s="291">
        <f>IFERROR(SUM($V186:DF186)/$J186,0)</f>
        <v>0</v>
      </c>
      <c r="DG189" s="291">
        <f>IFERROR(SUM($V186:DG186)/$J186,0)</f>
        <v>0</v>
      </c>
      <c r="DH189" s="291">
        <f>IFERROR(SUM($V186:DH186)/$J186,0)</f>
        <v>0</v>
      </c>
      <c r="DI189" s="291">
        <f>IFERROR(SUM($V186:DI186)/$J186,0)</f>
        <v>0</v>
      </c>
      <c r="DJ189" s="291">
        <f>IFERROR(SUM($V186:DJ186)/$J186,0)</f>
        <v>0</v>
      </c>
      <c r="DK189" s="291">
        <f>IFERROR(SUM($V186:DK186)/$J186,0)</f>
        <v>0</v>
      </c>
      <c r="DL189" s="291">
        <f>IFERROR(SUM($V186:DL186)/$J186,0)</f>
        <v>0</v>
      </c>
      <c r="DM189" s="291">
        <f>IFERROR(SUM($V186:DM186)/$J186,0)</f>
        <v>0</v>
      </c>
      <c r="DN189" s="291">
        <f>IFERROR(SUM($V186:DN186)/$J186,0)</f>
        <v>0</v>
      </c>
      <c r="DO189" s="291">
        <f>IFERROR(SUM($V186:DO186)/$J186,0)</f>
        <v>0</v>
      </c>
      <c r="DP189" s="291">
        <f>IFERROR(SUM($V186:DP186)/$J186,0)</f>
        <v>0</v>
      </c>
      <c r="DQ189" s="291">
        <f>IFERROR(SUM($V186:DQ186)/$J186,0)</f>
        <v>0</v>
      </c>
      <c r="DR189" s="291">
        <f>IFERROR(SUM($V186:DR186)/$J186,0)</f>
        <v>0</v>
      </c>
      <c r="DS189" s="291">
        <f>IFERROR(SUM($V186:DS186)/$J186,0)</f>
        <v>0</v>
      </c>
      <c r="DT189" s="291">
        <f>IFERROR(SUM($V186:DT186)/$J186,0)</f>
        <v>0</v>
      </c>
      <c r="DU189" s="291">
        <f>IFERROR(SUM($V186:DU186)/$J186,0)</f>
        <v>0</v>
      </c>
      <c r="DV189" s="291">
        <f>IFERROR(SUM($V186:DV186)/$J186,0)</f>
        <v>0</v>
      </c>
      <c r="DW189" s="291">
        <f>IFERROR(SUM($V186:DW186)/$J186,0)</f>
        <v>0</v>
      </c>
      <c r="DX189" s="291">
        <f>IFERROR(SUM($V186:DX186)/$J186,0)</f>
        <v>0</v>
      </c>
      <c r="DY189" s="291">
        <f>IFERROR(SUM($V186:DY186)/$J186,0)</f>
        <v>0</v>
      </c>
      <c r="DZ189" s="291">
        <f>IFERROR(SUM($V186:DZ186)/$J186,0)</f>
        <v>0</v>
      </c>
      <c r="EA189" s="291">
        <f>IFERROR(SUM($V186:EA186)/$J186,0)</f>
        <v>0</v>
      </c>
      <c r="EB189" s="291">
        <f>IFERROR(SUM($V186:EB186)/$J186,0)</f>
        <v>0</v>
      </c>
      <c r="EC189" s="291">
        <f>IFERROR(SUM($V186:EC186)/$J186,0)</f>
        <v>0</v>
      </c>
      <c r="ED189" s="292">
        <f>IFERROR(SUM($V186:ED186)/$J186,0)</f>
        <v>0</v>
      </c>
    </row>
    <row r="190" spans="2:134" ht="16.05" customHeight="1" thickBot="1" x14ac:dyDescent="0.3">
      <c r="B190" s="933"/>
      <c r="C190" s="289" t="str">
        <f t="shared" si="3252"/>
        <v/>
      </c>
      <c r="D190" s="289" t="str">
        <f t="shared" si="3252"/>
        <v/>
      </c>
      <c r="E190" s="289" t="str">
        <f t="shared" si="3252"/>
        <v/>
      </c>
      <c r="F190" s="240" t="s">
        <v>351</v>
      </c>
      <c r="G190" s="254" t="s">
        <v>355</v>
      </c>
      <c r="H190" s="993"/>
      <c r="I190" s="286"/>
      <c r="J190" s="987" t="s">
        <v>391</v>
      </c>
      <c r="K190" s="462"/>
      <c r="L190" s="298">
        <f>IFERROR(SUM($L188:L188)/SUM($L186:L186),0)</f>
        <v>0</v>
      </c>
      <c r="M190" s="294">
        <f>IFERROR(SUM($L188:M188)/SUM($L186:M186),0)</f>
        <v>0</v>
      </c>
      <c r="N190" s="294">
        <f>IFERROR(SUM($L188:N188)/SUM($L186:N186),0)</f>
        <v>0</v>
      </c>
      <c r="O190" s="294">
        <f>IFERROR(SUM($L188:O188)/SUM($L186:O186),0)</f>
        <v>0</v>
      </c>
      <c r="P190" s="294">
        <f>IFERROR(SUM($L188:P188)/SUM($L186:P186),0)</f>
        <v>0</v>
      </c>
      <c r="Q190" s="294">
        <f>IFERROR(SUM($L188:Q188)/SUM($L186:Q186),0)</f>
        <v>0</v>
      </c>
      <c r="R190" s="294">
        <f>IFERROR(SUM($L188:R188)/SUM($L186:R186),0)</f>
        <v>0</v>
      </c>
      <c r="S190" s="294">
        <f>IFERROR(SUM($L188:S188)/SUM($L186:S186),0)</f>
        <v>0</v>
      </c>
      <c r="T190" s="294">
        <f>IFERROR(SUM($L188:T188)/SUM($L186:T186),0)</f>
        <v>0</v>
      </c>
      <c r="U190" s="295">
        <f>IFERROR(SUM($L188:U188)/SUM($L186:U186),0)</f>
        <v>0</v>
      </c>
      <c r="V190" s="293">
        <f>IFERROR(SUM($V188:V188)/SUM($V186:V186),0)</f>
        <v>0</v>
      </c>
      <c r="W190" s="294">
        <f>IFERROR(SUM($V188:W188)/SUM($V186:W186),0)</f>
        <v>0</v>
      </c>
      <c r="X190" s="294">
        <f>IFERROR(SUM($V188:X188)/SUM($V186:X186),0)</f>
        <v>0</v>
      </c>
      <c r="Y190" s="294">
        <f>IFERROR(SUM($V188:Y188)/SUM($V186:Y186),0)</f>
        <v>0</v>
      </c>
      <c r="Z190" s="294">
        <f>IFERROR(SUM($V188:Z188)/SUM($V186:Z186),0)</f>
        <v>0</v>
      </c>
      <c r="AA190" s="294">
        <f>IFERROR(SUM($V188:AA188)/SUM($V186:AA186),0)</f>
        <v>0</v>
      </c>
      <c r="AB190" s="294">
        <f>IFERROR(SUM($V188:AB188)/SUM($V186:AB186),0)</f>
        <v>0</v>
      </c>
      <c r="AC190" s="294">
        <f>IFERROR(SUM($V188:AC188)/SUM($V186:AC186),0)</f>
        <v>0</v>
      </c>
      <c r="AD190" s="294">
        <f>IFERROR(SUM($V188:AD188)/SUM($V186:AD186),0)</f>
        <v>0</v>
      </c>
      <c r="AE190" s="294">
        <f>IFERROR(SUM($V188:AE188)/SUM($V186:AE186),0)</f>
        <v>0</v>
      </c>
      <c r="AF190" s="294">
        <f>IFERROR(SUM($V188:AF188)/SUM($V186:AF186),0)</f>
        <v>0</v>
      </c>
      <c r="AG190" s="294">
        <f>IFERROR(SUM($V188:AG188)/SUM($V186:AG186),0)</f>
        <v>0</v>
      </c>
      <c r="AH190" s="294">
        <f>IFERROR(SUM($V188:AH188)/SUM($V186:AH186),0)</f>
        <v>0</v>
      </c>
      <c r="AI190" s="294">
        <f>IFERROR(SUM($V188:AI188)/SUM($V186:AI186),0)</f>
        <v>0</v>
      </c>
      <c r="AJ190" s="294">
        <f>IFERROR(SUM($V188:AJ188)/SUM($V186:AJ186),0)</f>
        <v>0</v>
      </c>
      <c r="AK190" s="294">
        <f>IFERROR(SUM($V188:AK188)/SUM($V186:AK186),0)</f>
        <v>0</v>
      </c>
      <c r="AL190" s="294">
        <f>IFERROR(SUM($V188:AL188)/SUM($V186:AL186),0)</f>
        <v>0</v>
      </c>
      <c r="AM190" s="294">
        <f>IFERROR(SUM($V188:AM188)/SUM($V186:AM186),0)</f>
        <v>0</v>
      </c>
      <c r="AN190" s="294">
        <f>IFERROR(SUM($V188:AN188)/SUM($V186:AN186),0)</f>
        <v>0</v>
      </c>
      <c r="AO190" s="294">
        <f>IFERROR(SUM($V188:AO188)/SUM($V186:AO186),0)</f>
        <v>0</v>
      </c>
      <c r="AP190" s="294">
        <f>IFERROR(SUM($V188:AP188)/SUM($V186:AP186),0)</f>
        <v>0</v>
      </c>
      <c r="AQ190" s="294">
        <f>IFERROR(SUM($V188:AQ188)/SUM($V186:AQ186),0)</f>
        <v>0</v>
      </c>
      <c r="AR190" s="294">
        <f>IFERROR(SUM($V188:AR188)/SUM($V186:AR186),0)</f>
        <v>0</v>
      </c>
      <c r="AS190" s="294">
        <f>IFERROR(SUM($V188:AS188)/SUM($V186:AS186),0)</f>
        <v>0</v>
      </c>
      <c r="AT190" s="294">
        <f>IFERROR(SUM($V188:AT188)/SUM($V186:AT186),0)</f>
        <v>0</v>
      </c>
      <c r="AU190" s="294">
        <f>IFERROR(SUM($V188:AU188)/SUM($V186:AU186),0)</f>
        <v>0</v>
      </c>
      <c r="AV190" s="294">
        <f>IFERROR(SUM($V188:AV188)/SUM($V186:AV186),0)</f>
        <v>0</v>
      </c>
      <c r="AW190" s="294">
        <f>IFERROR(SUM($V188:AW188)/SUM($V186:AW186),0)</f>
        <v>0</v>
      </c>
      <c r="AX190" s="294">
        <f>IFERROR(SUM($V188:AX188)/SUM($V186:AX186),0)</f>
        <v>0</v>
      </c>
      <c r="AY190" s="294">
        <f>IFERROR(SUM($V188:AY188)/SUM($V186:AY186),0)</f>
        <v>0</v>
      </c>
      <c r="AZ190" s="294">
        <f>IFERROR(SUM($V188:AZ188)/SUM($V186:AZ186),0)</f>
        <v>0</v>
      </c>
      <c r="BA190" s="294">
        <f>IFERROR(SUM($V188:BA188)/SUM($V186:BA186),0)</f>
        <v>0</v>
      </c>
      <c r="BB190" s="294">
        <f>IFERROR(SUM($V188:BB188)/SUM($V186:BB186),0)</f>
        <v>0</v>
      </c>
      <c r="BC190" s="294">
        <f>IFERROR(SUM($V188:BC188)/SUM($V186:BC186),0)</f>
        <v>0</v>
      </c>
      <c r="BD190" s="294">
        <f>IFERROR(SUM($V188:BD188)/SUM($V186:BD186),0)</f>
        <v>0</v>
      </c>
      <c r="BE190" s="294">
        <f>IFERROR(SUM($V188:BE188)/SUM($V186:BE186),0)</f>
        <v>0</v>
      </c>
      <c r="BF190" s="294">
        <f>IFERROR(SUM($V188:BF188)/SUM($V186:BF186),0)</f>
        <v>0</v>
      </c>
      <c r="BG190" s="294">
        <f>IFERROR(SUM($V188:BG188)/SUM($V186:BG186),0)</f>
        <v>0</v>
      </c>
      <c r="BH190" s="294">
        <f>IFERROR(SUM($V188:BH188)/SUM($V186:BH186),0)</f>
        <v>0</v>
      </c>
      <c r="BI190" s="294">
        <f>IFERROR(SUM($V188:BI188)/SUM($V186:BI186),0)</f>
        <v>0</v>
      </c>
      <c r="BJ190" s="294">
        <f>IFERROR(SUM($V188:BJ188)/SUM($V186:BJ186),0)</f>
        <v>0</v>
      </c>
      <c r="BK190" s="294">
        <f>IFERROR(SUM($V188:BK188)/SUM($V186:BK186),0)</f>
        <v>0</v>
      </c>
      <c r="BL190" s="294">
        <f>IFERROR(SUM($V188:BL188)/SUM($V186:BL186),0)</f>
        <v>0</v>
      </c>
      <c r="BM190" s="294">
        <f>IFERROR(SUM($V188:BM188)/SUM($V186:BM186),0)</f>
        <v>0</v>
      </c>
      <c r="BN190" s="294">
        <f>IFERROR(SUM($V188:BN188)/SUM($V186:BN186),0)</f>
        <v>0</v>
      </c>
      <c r="BO190" s="294">
        <f>IFERROR(SUM($V188:BO188)/SUM($V186:BO186),0)</f>
        <v>0</v>
      </c>
      <c r="BP190" s="294">
        <f>IFERROR(SUM($V188:BP188)/SUM($V186:BP186),0)</f>
        <v>0</v>
      </c>
      <c r="BQ190" s="294">
        <f>IFERROR(SUM($V188:BQ188)/SUM($V186:BQ186),0)</f>
        <v>0</v>
      </c>
      <c r="BR190" s="294">
        <f>IFERROR(SUM($V188:BR188)/SUM($V186:BR186),0)</f>
        <v>0</v>
      </c>
      <c r="BS190" s="294">
        <f>IFERROR(SUM($V188:BS188)/SUM($V186:BS186),0)</f>
        <v>0</v>
      </c>
      <c r="BT190" s="294">
        <f>IFERROR(SUM($V188:BT188)/SUM($V186:BT186),0)</f>
        <v>0</v>
      </c>
      <c r="BU190" s="294">
        <f>IFERROR(SUM($V188:BU188)/SUM($V186:BU186),0)</f>
        <v>0</v>
      </c>
      <c r="BV190" s="294">
        <f>IFERROR(SUM($V188:BV188)/SUM($V186:BV186),0)</f>
        <v>0</v>
      </c>
      <c r="BW190" s="294">
        <f>IFERROR(SUM($V188:BW188)/SUM($V186:BW186),0)</f>
        <v>0</v>
      </c>
      <c r="BX190" s="294">
        <f>IFERROR(SUM($V188:BX188)/SUM($V186:BX186),0)</f>
        <v>0</v>
      </c>
      <c r="BY190" s="294">
        <f>IFERROR(SUM($V188:BY188)/SUM($V186:BY186),0)</f>
        <v>0</v>
      </c>
      <c r="BZ190" s="294">
        <f>IFERROR(SUM($V188:BZ188)/SUM($V186:BZ186),0)</f>
        <v>0</v>
      </c>
      <c r="CA190" s="294">
        <f>IFERROR(SUM($V188:CA188)/SUM($V186:CA186),0)</f>
        <v>0</v>
      </c>
      <c r="CB190" s="294">
        <f>IFERROR(SUM($V188:CB188)/SUM($V186:CB186),0)</f>
        <v>0</v>
      </c>
      <c r="CC190" s="294">
        <f>IFERROR(SUM($V188:CC188)/SUM($V186:CC186),0)</f>
        <v>0</v>
      </c>
      <c r="CD190" s="294">
        <f>IFERROR(SUM($V188:CD188)/SUM($V186:CD186),0)</f>
        <v>0</v>
      </c>
      <c r="CE190" s="294">
        <f>IFERROR(SUM($V188:CE188)/SUM($V186:CE186),0)</f>
        <v>0</v>
      </c>
      <c r="CF190" s="294">
        <f>IFERROR(SUM($V188:CF188)/SUM($V186:CF186),0)</f>
        <v>0</v>
      </c>
      <c r="CG190" s="294">
        <f>IFERROR(SUM($V188:CG188)/SUM($V186:CG186),0)</f>
        <v>0</v>
      </c>
      <c r="CH190" s="294">
        <f>IFERROR(SUM($V188:CH188)/SUM($V186:CH186),0)</f>
        <v>0</v>
      </c>
      <c r="CI190" s="294">
        <f>IFERROR(SUM($V188:CI188)/SUM($V186:CI186),0)</f>
        <v>0</v>
      </c>
      <c r="CJ190" s="294">
        <f>IFERROR(SUM($V188:CJ188)/SUM($V186:CJ186),0)</f>
        <v>0</v>
      </c>
      <c r="CK190" s="294">
        <f>IFERROR(SUM($V188:CK188)/SUM($V186:CK186),0)</f>
        <v>0</v>
      </c>
      <c r="CL190" s="294">
        <f>IFERROR(SUM($V188:CL188)/SUM($V186:CL186),0)</f>
        <v>0</v>
      </c>
      <c r="CM190" s="294">
        <f>IFERROR(SUM($V188:CM188)/SUM($V186:CM186),0)</f>
        <v>0</v>
      </c>
      <c r="CN190" s="294">
        <f>IFERROR(SUM($V188:CN188)/SUM($V186:CN186),0)</f>
        <v>0</v>
      </c>
      <c r="CO190" s="294">
        <f>IFERROR(SUM($V188:CO188)/SUM($V186:CO186),0)</f>
        <v>0</v>
      </c>
      <c r="CP190" s="294">
        <f>IFERROR(SUM($V188:CP188)/SUM($V186:CP186),0)</f>
        <v>0</v>
      </c>
      <c r="CQ190" s="294">
        <f>IFERROR(SUM($V188:CQ188)/SUM($V186:CQ186),0)</f>
        <v>0</v>
      </c>
      <c r="CR190" s="294">
        <f>IFERROR(SUM($V188:CR188)/SUM($V186:CR186),0)</f>
        <v>0</v>
      </c>
      <c r="CS190" s="294">
        <f>IFERROR(SUM($V188:CS188)/SUM($V186:CS186),0)</f>
        <v>0</v>
      </c>
      <c r="CT190" s="294">
        <f>IFERROR(SUM($V188:CT188)/SUM($V186:CT186),0)</f>
        <v>0</v>
      </c>
      <c r="CU190" s="294">
        <f>IFERROR(SUM($V188:CU188)/SUM($V186:CU186),0)</f>
        <v>0</v>
      </c>
      <c r="CV190" s="294">
        <f>IFERROR(SUM($V188:CV188)/SUM($V186:CV186),0)</f>
        <v>0</v>
      </c>
      <c r="CW190" s="294">
        <f>IFERROR(SUM($V188:CW188)/SUM($V186:CW186),0)</f>
        <v>0</v>
      </c>
      <c r="CX190" s="294">
        <f>IFERROR(SUM($V188:CX188)/SUM($V186:CX186),0)</f>
        <v>0</v>
      </c>
      <c r="CY190" s="294">
        <f>IFERROR(SUM($V188:CY188)/SUM($V186:CY186),0)</f>
        <v>0</v>
      </c>
      <c r="CZ190" s="294">
        <f>IFERROR(SUM($V188:CZ188)/SUM($V186:CZ186),0)</f>
        <v>0</v>
      </c>
      <c r="DA190" s="294">
        <f>IFERROR(SUM($V188:DA188)/SUM($V186:DA186),0)</f>
        <v>0</v>
      </c>
      <c r="DB190" s="294">
        <f>IFERROR(SUM($V188:DB188)/SUM($V186:DB186),0)</f>
        <v>0</v>
      </c>
      <c r="DC190" s="294">
        <f>IFERROR(SUM($V188:DC188)/SUM($V186:DC186),0)</f>
        <v>0</v>
      </c>
      <c r="DD190" s="294">
        <f>IFERROR(SUM($V188:DD188)/SUM($V186:DD186),0)</f>
        <v>0</v>
      </c>
      <c r="DE190" s="294">
        <f>IFERROR(SUM($V188:DE188)/SUM($V186:DE186),0)</f>
        <v>0</v>
      </c>
      <c r="DF190" s="294">
        <f>IFERROR(SUM($V188:DF188)/SUM($V186:DF186),0)</f>
        <v>0</v>
      </c>
      <c r="DG190" s="294">
        <f>IFERROR(SUM($V188:DG188)/SUM($V186:DG186),0)</f>
        <v>0</v>
      </c>
      <c r="DH190" s="294">
        <f>IFERROR(SUM($V188:DH188)/SUM($V186:DH186),0)</f>
        <v>0</v>
      </c>
      <c r="DI190" s="294">
        <f>IFERROR(SUM($V188:DI188)/SUM($V186:DI186),0)</f>
        <v>0</v>
      </c>
      <c r="DJ190" s="294">
        <f>IFERROR(SUM($V188:DJ188)/SUM($V186:DJ186),0)</f>
        <v>0</v>
      </c>
      <c r="DK190" s="294">
        <f>IFERROR(SUM($V188:DK188)/SUM($V186:DK186),0)</f>
        <v>0</v>
      </c>
      <c r="DL190" s="294">
        <f>IFERROR(SUM($V188:DL188)/SUM($V186:DL186),0)</f>
        <v>0</v>
      </c>
      <c r="DM190" s="294">
        <f>IFERROR(SUM($V188:DM188)/SUM($V186:DM186),0)</f>
        <v>0</v>
      </c>
      <c r="DN190" s="294">
        <f>IFERROR(SUM($V188:DN188)/SUM($V186:DN186),0)</f>
        <v>0</v>
      </c>
      <c r="DO190" s="294">
        <f>IFERROR(SUM($V188:DO188)/SUM($V186:DO186),0)</f>
        <v>0</v>
      </c>
      <c r="DP190" s="294">
        <f>IFERROR(SUM($V188:DP188)/SUM($V186:DP186),0)</f>
        <v>0</v>
      </c>
      <c r="DQ190" s="294">
        <f>IFERROR(SUM($V188:DQ188)/SUM($V186:DQ186),0)</f>
        <v>0</v>
      </c>
      <c r="DR190" s="294">
        <f>IFERROR(SUM($V188:DR188)/SUM($V186:DR186),0)</f>
        <v>0</v>
      </c>
      <c r="DS190" s="294">
        <f>IFERROR(SUM($V188:DS188)/SUM($V186:DS186),0)</f>
        <v>0</v>
      </c>
      <c r="DT190" s="294">
        <f>IFERROR(SUM($V188:DT188)/SUM($V186:DT186),0)</f>
        <v>0</v>
      </c>
      <c r="DU190" s="294">
        <f>IFERROR(SUM($V188:DU188)/SUM($V186:DU186),0)</f>
        <v>0</v>
      </c>
      <c r="DV190" s="294">
        <f>IFERROR(SUM($V188:DV188)/SUM($V186:DV186),0)</f>
        <v>0</v>
      </c>
      <c r="DW190" s="294">
        <f>IFERROR(SUM($V188:DW188)/SUM($V186:DW186),0)</f>
        <v>0</v>
      </c>
      <c r="DX190" s="294">
        <f>IFERROR(SUM($V188:DX188)/SUM($V186:DX186),0)</f>
        <v>0</v>
      </c>
      <c r="DY190" s="294">
        <f>IFERROR(SUM($V188:DY188)/SUM($V186:DY186),0)</f>
        <v>0</v>
      </c>
      <c r="DZ190" s="294">
        <f>IFERROR(SUM($V188:DZ188)/SUM($V186:DZ186),0)</f>
        <v>0</v>
      </c>
      <c r="EA190" s="294">
        <f>IFERROR(SUM($V188:EA188)/SUM($V186:EA186),0)</f>
        <v>0</v>
      </c>
      <c r="EB190" s="294">
        <f>IFERROR(SUM($V188:EB188)/SUM($V186:EB186),0)</f>
        <v>0</v>
      </c>
      <c r="EC190" s="294">
        <f>IFERROR(SUM($V188:EC188)/SUM($V186:EC186),0)</f>
        <v>0</v>
      </c>
      <c r="ED190" s="295">
        <f>IFERROR(SUM($V188:ED188)/SUM($V186:ED186),0)</f>
        <v>0</v>
      </c>
    </row>
    <row r="191" spans="2:134" ht="16.05" customHeight="1" x14ac:dyDescent="0.25">
      <c r="B191" s="931" t="str">
        <f>'B2-规划信息'!AN31</f>
        <v/>
      </c>
      <c r="C191" s="288" t="str">
        <f>IF($B191="","",$B$168)</f>
        <v/>
      </c>
      <c r="D191" s="288" t="str">
        <f>IF($B191="","",VLOOKUP($B191,'B2-规划信息'!$W$28:$Y$47,2,0))</f>
        <v/>
      </c>
      <c r="E191" s="288" t="str">
        <f>IF($B191="","",VLOOKUP($B191,'B2-规划信息'!$W$28:$Y$47,3,0))</f>
        <v/>
      </c>
      <c r="F191" s="239" t="str">
        <f>"签约"&amp;IF(D191="车位","个数","面积")</f>
        <v>签约面积</v>
      </c>
      <c r="G191" s="253" t="s">
        <v>352</v>
      </c>
      <c r="H191" s="991">
        <f>SUMIFS('B4-1销售回款【输入】'!L$4:L$123,'B4-1销售回款【输入】'!$C$4:$C$123,$C191,'B4-1销售回款【输入】'!$D$4:$D$123,$D191,'B4-1销售回款【输入】'!$E$4:$E$123,$E191,'B4-1销售回款【输入】'!$J$4:$J$123,$F191)</f>
        <v>0</v>
      </c>
      <c r="I191" s="278">
        <f>J191-H191</f>
        <v>0</v>
      </c>
      <c r="J191" s="988">
        <f>SUM(V191:ED191)</f>
        <v>0</v>
      </c>
      <c r="K191" s="463">
        <f ca="1">SUM(OFFSET(V191,,,1,MATCH('B1-基本信息'!$C$12,$V$3:$ED$3,1)))</f>
        <v>0</v>
      </c>
      <c r="L191" s="279">
        <f>SUMIF($V$1:$ED$1,L$3,$V191:$ED191)</f>
        <v>0</v>
      </c>
      <c r="M191" s="278">
        <f t="shared" ref="M191:U192" si="3376">SUMIF($V$1:$ED$1,M$3,$V191:$ED191)</f>
        <v>0</v>
      </c>
      <c r="N191" s="278">
        <f t="shared" si="3376"/>
        <v>0</v>
      </c>
      <c r="O191" s="278">
        <f t="shared" si="3376"/>
        <v>0</v>
      </c>
      <c r="P191" s="278">
        <f t="shared" si="3376"/>
        <v>0</v>
      </c>
      <c r="Q191" s="278">
        <f t="shared" si="3376"/>
        <v>0</v>
      </c>
      <c r="R191" s="278">
        <f t="shared" si="3376"/>
        <v>0</v>
      </c>
      <c r="S191" s="278">
        <f t="shared" si="3376"/>
        <v>0</v>
      </c>
      <c r="T191" s="278">
        <f t="shared" si="3376"/>
        <v>0</v>
      </c>
      <c r="U191" s="280">
        <f t="shared" si="3376"/>
        <v>0</v>
      </c>
      <c r="V191" s="281">
        <f>SUMIFS('B4-1销售回款【输入】'!Y$4:Y$123,'B4-1销售回款【输入】'!$C$4:$C$123,$C191,'B4-1销售回款【输入】'!$D$4:$D$123,$D191,'B4-1销售回款【输入】'!$E$4:$E$123,$E191,'B4-1销售回款【输入】'!$J$4:$J$123,$F191)</f>
        <v>0</v>
      </c>
      <c r="W191" s="278">
        <f>SUMIFS('B4-1销售回款【输入】'!Z$4:Z$123,'B4-1销售回款【输入】'!$C$4:$C$123,$C191,'B4-1销售回款【输入】'!$D$4:$D$123,$D191,'B4-1销售回款【输入】'!$E$4:$E$123,$E191,'B4-1销售回款【输入】'!$J$4:$J$123,$F191)</f>
        <v>0</v>
      </c>
      <c r="X191" s="278">
        <f>SUMIFS('B4-1销售回款【输入】'!AA$4:AA$123,'B4-1销售回款【输入】'!$C$4:$C$123,$C191,'B4-1销售回款【输入】'!$D$4:$D$123,$D191,'B4-1销售回款【输入】'!$E$4:$E$123,$E191,'B4-1销售回款【输入】'!$J$4:$J$123,$F191)</f>
        <v>0</v>
      </c>
      <c r="Y191" s="278">
        <f>SUMIFS('B4-1销售回款【输入】'!AB$4:AB$123,'B4-1销售回款【输入】'!$C$4:$C$123,$C191,'B4-1销售回款【输入】'!$D$4:$D$123,$D191,'B4-1销售回款【输入】'!$E$4:$E$123,$E191,'B4-1销售回款【输入】'!$J$4:$J$123,$F191)</f>
        <v>0</v>
      </c>
      <c r="Z191" s="278">
        <f>SUMIFS('B4-1销售回款【输入】'!AC$4:AC$123,'B4-1销售回款【输入】'!$C$4:$C$123,$C191,'B4-1销售回款【输入】'!$D$4:$D$123,$D191,'B4-1销售回款【输入】'!$E$4:$E$123,$E191,'B4-1销售回款【输入】'!$J$4:$J$123,$F191)</f>
        <v>0</v>
      </c>
      <c r="AA191" s="278">
        <f>SUMIFS('B4-1销售回款【输入】'!AD$4:AD$123,'B4-1销售回款【输入】'!$C$4:$C$123,$C191,'B4-1销售回款【输入】'!$D$4:$D$123,$D191,'B4-1销售回款【输入】'!$E$4:$E$123,$E191,'B4-1销售回款【输入】'!$J$4:$J$123,$F191)</f>
        <v>0</v>
      </c>
      <c r="AB191" s="278">
        <f>SUMIFS('B4-1销售回款【输入】'!AE$4:AE$123,'B4-1销售回款【输入】'!$C$4:$C$123,$C191,'B4-1销售回款【输入】'!$D$4:$D$123,$D191,'B4-1销售回款【输入】'!$E$4:$E$123,$E191,'B4-1销售回款【输入】'!$J$4:$J$123,$F191)</f>
        <v>0</v>
      </c>
      <c r="AC191" s="278">
        <f>SUMIFS('B4-1销售回款【输入】'!AF$4:AF$123,'B4-1销售回款【输入】'!$C$4:$C$123,$C191,'B4-1销售回款【输入】'!$D$4:$D$123,$D191,'B4-1销售回款【输入】'!$E$4:$E$123,$E191,'B4-1销售回款【输入】'!$J$4:$J$123,$F191)</f>
        <v>0</v>
      </c>
      <c r="AD191" s="278">
        <f>SUMIFS('B4-1销售回款【输入】'!AG$4:AG$123,'B4-1销售回款【输入】'!$C$4:$C$123,$C191,'B4-1销售回款【输入】'!$D$4:$D$123,$D191,'B4-1销售回款【输入】'!$E$4:$E$123,$E191,'B4-1销售回款【输入】'!$J$4:$J$123,$F191)</f>
        <v>0</v>
      </c>
      <c r="AE191" s="278">
        <f>SUMIFS('B4-1销售回款【输入】'!AH$4:AH$123,'B4-1销售回款【输入】'!$C$4:$C$123,$C191,'B4-1销售回款【输入】'!$D$4:$D$123,$D191,'B4-1销售回款【输入】'!$E$4:$E$123,$E191,'B4-1销售回款【输入】'!$J$4:$J$123,$F191)</f>
        <v>0</v>
      </c>
      <c r="AF191" s="278">
        <f>SUMIFS('B4-1销售回款【输入】'!AI$4:AI$123,'B4-1销售回款【输入】'!$C$4:$C$123,$C191,'B4-1销售回款【输入】'!$D$4:$D$123,$D191,'B4-1销售回款【输入】'!$E$4:$E$123,$E191,'B4-1销售回款【输入】'!$J$4:$J$123,$F191)</f>
        <v>0</v>
      </c>
      <c r="AG191" s="278">
        <f>SUMIFS('B4-1销售回款【输入】'!AJ$4:AJ$123,'B4-1销售回款【输入】'!$C$4:$C$123,$C191,'B4-1销售回款【输入】'!$D$4:$D$123,$D191,'B4-1销售回款【输入】'!$E$4:$E$123,$E191,'B4-1销售回款【输入】'!$J$4:$J$123,$F191)</f>
        <v>0</v>
      </c>
      <c r="AH191" s="278">
        <f>SUMIFS('B4-1销售回款【输入】'!AK$4:AK$123,'B4-1销售回款【输入】'!$C$4:$C$123,$C191,'B4-1销售回款【输入】'!$D$4:$D$123,$D191,'B4-1销售回款【输入】'!$E$4:$E$123,$E191,'B4-1销售回款【输入】'!$J$4:$J$123,$F191)</f>
        <v>0</v>
      </c>
      <c r="AI191" s="278">
        <f>SUMIFS('B4-1销售回款【输入】'!AL$4:AL$123,'B4-1销售回款【输入】'!$C$4:$C$123,$C191,'B4-1销售回款【输入】'!$D$4:$D$123,$D191,'B4-1销售回款【输入】'!$E$4:$E$123,$E191,'B4-1销售回款【输入】'!$J$4:$J$123,$F191)</f>
        <v>0</v>
      </c>
      <c r="AJ191" s="278">
        <f>SUMIFS('B4-1销售回款【输入】'!AM$4:AM$123,'B4-1销售回款【输入】'!$C$4:$C$123,$C191,'B4-1销售回款【输入】'!$D$4:$D$123,$D191,'B4-1销售回款【输入】'!$E$4:$E$123,$E191,'B4-1销售回款【输入】'!$J$4:$J$123,$F191)</f>
        <v>0</v>
      </c>
      <c r="AK191" s="278">
        <f>SUMIFS('B4-1销售回款【输入】'!AN$4:AN$123,'B4-1销售回款【输入】'!$C$4:$C$123,$C191,'B4-1销售回款【输入】'!$D$4:$D$123,$D191,'B4-1销售回款【输入】'!$E$4:$E$123,$E191,'B4-1销售回款【输入】'!$J$4:$J$123,$F191)</f>
        <v>0</v>
      </c>
      <c r="AL191" s="278">
        <f>SUMIFS('B4-1销售回款【输入】'!AO$4:AO$123,'B4-1销售回款【输入】'!$C$4:$C$123,$C191,'B4-1销售回款【输入】'!$D$4:$D$123,$D191,'B4-1销售回款【输入】'!$E$4:$E$123,$E191,'B4-1销售回款【输入】'!$J$4:$J$123,$F191)</f>
        <v>0</v>
      </c>
      <c r="AM191" s="278">
        <f>SUMIFS('B4-1销售回款【输入】'!AP$4:AP$123,'B4-1销售回款【输入】'!$C$4:$C$123,$C191,'B4-1销售回款【输入】'!$D$4:$D$123,$D191,'B4-1销售回款【输入】'!$E$4:$E$123,$E191,'B4-1销售回款【输入】'!$J$4:$J$123,$F191)</f>
        <v>0</v>
      </c>
      <c r="AN191" s="278">
        <f>SUMIFS('B4-1销售回款【输入】'!AQ$4:AQ$123,'B4-1销售回款【输入】'!$C$4:$C$123,$C191,'B4-1销售回款【输入】'!$D$4:$D$123,$D191,'B4-1销售回款【输入】'!$E$4:$E$123,$E191,'B4-1销售回款【输入】'!$J$4:$J$123,$F191)</f>
        <v>0</v>
      </c>
      <c r="AO191" s="278">
        <f>SUMIFS('B4-1销售回款【输入】'!AR$4:AR$123,'B4-1销售回款【输入】'!$C$4:$C$123,$C191,'B4-1销售回款【输入】'!$D$4:$D$123,$D191,'B4-1销售回款【输入】'!$E$4:$E$123,$E191,'B4-1销售回款【输入】'!$J$4:$J$123,$F191)</f>
        <v>0</v>
      </c>
      <c r="AP191" s="278">
        <f>SUMIFS('B4-1销售回款【输入】'!AS$4:AS$123,'B4-1销售回款【输入】'!$C$4:$C$123,$C191,'B4-1销售回款【输入】'!$D$4:$D$123,$D191,'B4-1销售回款【输入】'!$E$4:$E$123,$E191,'B4-1销售回款【输入】'!$J$4:$J$123,$F191)</f>
        <v>0</v>
      </c>
      <c r="AQ191" s="278">
        <f>SUMIFS('B4-1销售回款【输入】'!AT$4:AT$123,'B4-1销售回款【输入】'!$C$4:$C$123,$C191,'B4-1销售回款【输入】'!$D$4:$D$123,$D191,'B4-1销售回款【输入】'!$E$4:$E$123,$E191,'B4-1销售回款【输入】'!$J$4:$J$123,$F191)</f>
        <v>0</v>
      </c>
      <c r="AR191" s="278">
        <f>SUMIFS('B4-1销售回款【输入】'!AU$4:AU$123,'B4-1销售回款【输入】'!$C$4:$C$123,$C191,'B4-1销售回款【输入】'!$D$4:$D$123,$D191,'B4-1销售回款【输入】'!$E$4:$E$123,$E191,'B4-1销售回款【输入】'!$J$4:$J$123,$F191)</f>
        <v>0</v>
      </c>
      <c r="AS191" s="278">
        <f>SUMIFS('B4-1销售回款【输入】'!AV$4:AV$123,'B4-1销售回款【输入】'!$C$4:$C$123,$C191,'B4-1销售回款【输入】'!$D$4:$D$123,$D191,'B4-1销售回款【输入】'!$E$4:$E$123,$E191,'B4-1销售回款【输入】'!$J$4:$J$123,$F191)</f>
        <v>0</v>
      </c>
      <c r="AT191" s="278">
        <f>SUMIFS('B4-1销售回款【输入】'!AW$4:AW$123,'B4-1销售回款【输入】'!$C$4:$C$123,$C191,'B4-1销售回款【输入】'!$D$4:$D$123,$D191,'B4-1销售回款【输入】'!$E$4:$E$123,$E191,'B4-1销售回款【输入】'!$J$4:$J$123,$F191)</f>
        <v>0</v>
      </c>
      <c r="AU191" s="278">
        <f>SUMIFS('B4-1销售回款【输入】'!AX$4:AX$123,'B4-1销售回款【输入】'!$C$4:$C$123,$C191,'B4-1销售回款【输入】'!$D$4:$D$123,$D191,'B4-1销售回款【输入】'!$E$4:$E$123,$E191,'B4-1销售回款【输入】'!$J$4:$J$123,$F191)</f>
        <v>0</v>
      </c>
      <c r="AV191" s="278">
        <f>SUMIFS('B4-1销售回款【输入】'!AY$4:AY$123,'B4-1销售回款【输入】'!$C$4:$C$123,$C191,'B4-1销售回款【输入】'!$D$4:$D$123,$D191,'B4-1销售回款【输入】'!$E$4:$E$123,$E191,'B4-1销售回款【输入】'!$J$4:$J$123,$F191)</f>
        <v>0</v>
      </c>
      <c r="AW191" s="278">
        <f>SUMIFS('B4-1销售回款【输入】'!AZ$4:AZ$123,'B4-1销售回款【输入】'!$C$4:$C$123,$C191,'B4-1销售回款【输入】'!$D$4:$D$123,$D191,'B4-1销售回款【输入】'!$E$4:$E$123,$E191,'B4-1销售回款【输入】'!$J$4:$J$123,$F191)</f>
        <v>0</v>
      </c>
      <c r="AX191" s="278">
        <f>SUMIFS('B4-1销售回款【输入】'!BA$4:BA$123,'B4-1销售回款【输入】'!$C$4:$C$123,$C191,'B4-1销售回款【输入】'!$D$4:$D$123,$D191,'B4-1销售回款【输入】'!$E$4:$E$123,$E191,'B4-1销售回款【输入】'!$J$4:$J$123,$F191)</f>
        <v>0</v>
      </c>
      <c r="AY191" s="278">
        <f>SUMIFS('B4-1销售回款【输入】'!BB$4:BB$123,'B4-1销售回款【输入】'!$C$4:$C$123,$C191,'B4-1销售回款【输入】'!$D$4:$D$123,$D191,'B4-1销售回款【输入】'!$E$4:$E$123,$E191,'B4-1销售回款【输入】'!$J$4:$J$123,$F191)</f>
        <v>0</v>
      </c>
      <c r="AZ191" s="278">
        <f>SUMIFS('B4-1销售回款【输入】'!BC$4:BC$123,'B4-1销售回款【输入】'!$C$4:$C$123,$C191,'B4-1销售回款【输入】'!$D$4:$D$123,$D191,'B4-1销售回款【输入】'!$E$4:$E$123,$E191,'B4-1销售回款【输入】'!$J$4:$J$123,$F191)</f>
        <v>0</v>
      </c>
      <c r="BA191" s="278">
        <f>SUMIFS('B4-1销售回款【输入】'!BD$4:BD$123,'B4-1销售回款【输入】'!$C$4:$C$123,$C191,'B4-1销售回款【输入】'!$D$4:$D$123,$D191,'B4-1销售回款【输入】'!$E$4:$E$123,$E191,'B4-1销售回款【输入】'!$J$4:$J$123,$F191)</f>
        <v>0</v>
      </c>
      <c r="BB191" s="278">
        <f>SUMIFS('B4-1销售回款【输入】'!BE$4:BE$123,'B4-1销售回款【输入】'!$C$4:$C$123,$C191,'B4-1销售回款【输入】'!$D$4:$D$123,$D191,'B4-1销售回款【输入】'!$E$4:$E$123,$E191,'B4-1销售回款【输入】'!$J$4:$J$123,$F191)</f>
        <v>0</v>
      </c>
      <c r="BC191" s="278">
        <f>SUMIFS('B4-1销售回款【输入】'!BF$4:BF$123,'B4-1销售回款【输入】'!$C$4:$C$123,$C191,'B4-1销售回款【输入】'!$D$4:$D$123,$D191,'B4-1销售回款【输入】'!$E$4:$E$123,$E191,'B4-1销售回款【输入】'!$J$4:$J$123,$F191)</f>
        <v>0</v>
      </c>
      <c r="BD191" s="278">
        <f>SUMIFS('B4-1销售回款【输入】'!BG$4:BG$123,'B4-1销售回款【输入】'!$C$4:$C$123,$C191,'B4-1销售回款【输入】'!$D$4:$D$123,$D191,'B4-1销售回款【输入】'!$E$4:$E$123,$E191,'B4-1销售回款【输入】'!$J$4:$J$123,$F191)</f>
        <v>0</v>
      </c>
      <c r="BE191" s="278">
        <f>SUMIFS('B4-1销售回款【输入】'!BH$4:BH$123,'B4-1销售回款【输入】'!$C$4:$C$123,$C191,'B4-1销售回款【输入】'!$D$4:$D$123,$D191,'B4-1销售回款【输入】'!$E$4:$E$123,$E191,'B4-1销售回款【输入】'!$J$4:$J$123,$F191)</f>
        <v>0</v>
      </c>
      <c r="BF191" s="278">
        <f>SUMIFS('B4-1销售回款【输入】'!BI$4:BI$123,'B4-1销售回款【输入】'!$C$4:$C$123,$C191,'B4-1销售回款【输入】'!$D$4:$D$123,$D191,'B4-1销售回款【输入】'!$E$4:$E$123,$E191,'B4-1销售回款【输入】'!$J$4:$J$123,$F191)</f>
        <v>0</v>
      </c>
      <c r="BG191" s="278">
        <f>SUMIFS('B4-1销售回款【输入】'!BJ$4:BJ$123,'B4-1销售回款【输入】'!$C$4:$C$123,$C191,'B4-1销售回款【输入】'!$D$4:$D$123,$D191,'B4-1销售回款【输入】'!$E$4:$E$123,$E191,'B4-1销售回款【输入】'!$J$4:$J$123,$F191)</f>
        <v>0</v>
      </c>
      <c r="BH191" s="278">
        <f>SUMIFS('B4-1销售回款【输入】'!BK$4:BK$123,'B4-1销售回款【输入】'!$C$4:$C$123,$C191,'B4-1销售回款【输入】'!$D$4:$D$123,$D191,'B4-1销售回款【输入】'!$E$4:$E$123,$E191,'B4-1销售回款【输入】'!$J$4:$J$123,$F191)</f>
        <v>0</v>
      </c>
      <c r="BI191" s="278">
        <f>SUMIFS('B4-1销售回款【输入】'!BL$4:BL$123,'B4-1销售回款【输入】'!$C$4:$C$123,$C191,'B4-1销售回款【输入】'!$D$4:$D$123,$D191,'B4-1销售回款【输入】'!$E$4:$E$123,$E191,'B4-1销售回款【输入】'!$J$4:$J$123,$F191)</f>
        <v>0</v>
      </c>
      <c r="BJ191" s="278">
        <f>SUMIFS('B4-1销售回款【输入】'!BM$4:BM$123,'B4-1销售回款【输入】'!$C$4:$C$123,$C191,'B4-1销售回款【输入】'!$D$4:$D$123,$D191,'B4-1销售回款【输入】'!$E$4:$E$123,$E191,'B4-1销售回款【输入】'!$J$4:$J$123,$F191)</f>
        <v>0</v>
      </c>
      <c r="BK191" s="278">
        <f>SUMIFS('B4-1销售回款【输入】'!BN$4:BN$123,'B4-1销售回款【输入】'!$C$4:$C$123,$C191,'B4-1销售回款【输入】'!$D$4:$D$123,$D191,'B4-1销售回款【输入】'!$E$4:$E$123,$E191,'B4-1销售回款【输入】'!$J$4:$J$123,$F191)</f>
        <v>0</v>
      </c>
      <c r="BL191" s="278">
        <f>SUMIFS('B4-1销售回款【输入】'!BO$4:BO$123,'B4-1销售回款【输入】'!$C$4:$C$123,$C191,'B4-1销售回款【输入】'!$D$4:$D$123,$D191,'B4-1销售回款【输入】'!$E$4:$E$123,$E191,'B4-1销售回款【输入】'!$J$4:$J$123,$F191)</f>
        <v>0</v>
      </c>
      <c r="BM191" s="278">
        <f>SUMIFS('B4-1销售回款【输入】'!BP$4:BP$123,'B4-1销售回款【输入】'!$C$4:$C$123,$C191,'B4-1销售回款【输入】'!$D$4:$D$123,$D191,'B4-1销售回款【输入】'!$E$4:$E$123,$E191,'B4-1销售回款【输入】'!$J$4:$J$123,$F191)</f>
        <v>0</v>
      </c>
      <c r="BN191" s="278">
        <f>SUMIFS('B4-1销售回款【输入】'!BQ$4:BQ$123,'B4-1销售回款【输入】'!$C$4:$C$123,$C191,'B4-1销售回款【输入】'!$D$4:$D$123,$D191,'B4-1销售回款【输入】'!$E$4:$E$123,$E191,'B4-1销售回款【输入】'!$J$4:$J$123,$F191)</f>
        <v>0</v>
      </c>
      <c r="BO191" s="278">
        <f>SUMIFS('B4-1销售回款【输入】'!BR$4:BR$123,'B4-1销售回款【输入】'!$C$4:$C$123,$C191,'B4-1销售回款【输入】'!$D$4:$D$123,$D191,'B4-1销售回款【输入】'!$E$4:$E$123,$E191,'B4-1销售回款【输入】'!$J$4:$J$123,$F191)</f>
        <v>0</v>
      </c>
      <c r="BP191" s="278">
        <f>SUMIFS('B4-1销售回款【输入】'!BS$4:BS$123,'B4-1销售回款【输入】'!$C$4:$C$123,$C191,'B4-1销售回款【输入】'!$D$4:$D$123,$D191,'B4-1销售回款【输入】'!$E$4:$E$123,$E191,'B4-1销售回款【输入】'!$J$4:$J$123,$F191)</f>
        <v>0</v>
      </c>
      <c r="BQ191" s="278">
        <f>SUMIFS('B4-1销售回款【输入】'!BT$4:BT$123,'B4-1销售回款【输入】'!$C$4:$C$123,$C191,'B4-1销售回款【输入】'!$D$4:$D$123,$D191,'B4-1销售回款【输入】'!$E$4:$E$123,$E191,'B4-1销售回款【输入】'!$J$4:$J$123,$F191)</f>
        <v>0</v>
      </c>
      <c r="BR191" s="278">
        <f>SUMIFS('B4-1销售回款【输入】'!BU$4:BU$123,'B4-1销售回款【输入】'!$C$4:$C$123,$C191,'B4-1销售回款【输入】'!$D$4:$D$123,$D191,'B4-1销售回款【输入】'!$E$4:$E$123,$E191,'B4-1销售回款【输入】'!$J$4:$J$123,$F191)</f>
        <v>0</v>
      </c>
      <c r="BS191" s="278">
        <f>SUMIFS('B4-1销售回款【输入】'!BV$4:BV$123,'B4-1销售回款【输入】'!$C$4:$C$123,$C191,'B4-1销售回款【输入】'!$D$4:$D$123,$D191,'B4-1销售回款【输入】'!$E$4:$E$123,$E191,'B4-1销售回款【输入】'!$J$4:$J$123,$F191)</f>
        <v>0</v>
      </c>
      <c r="BT191" s="278">
        <f>SUMIFS('B4-1销售回款【输入】'!BW$4:BW$123,'B4-1销售回款【输入】'!$C$4:$C$123,$C191,'B4-1销售回款【输入】'!$D$4:$D$123,$D191,'B4-1销售回款【输入】'!$E$4:$E$123,$E191,'B4-1销售回款【输入】'!$J$4:$J$123,$F191)</f>
        <v>0</v>
      </c>
      <c r="BU191" s="278">
        <f>SUMIFS('B4-1销售回款【输入】'!BX$4:BX$123,'B4-1销售回款【输入】'!$C$4:$C$123,$C191,'B4-1销售回款【输入】'!$D$4:$D$123,$D191,'B4-1销售回款【输入】'!$E$4:$E$123,$E191,'B4-1销售回款【输入】'!$J$4:$J$123,$F191)</f>
        <v>0</v>
      </c>
      <c r="BV191" s="278">
        <f>SUMIFS('B4-1销售回款【输入】'!BY$4:BY$123,'B4-1销售回款【输入】'!$C$4:$C$123,$C191,'B4-1销售回款【输入】'!$D$4:$D$123,$D191,'B4-1销售回款【输入】'!$E$4:$E$123,$E191,'B4-1销售回款【输入】'!$J$4:$J$123,$F191)</f>
        <v>0</v>
      </c>
      <c r="BW191" s="278">
        <f>SUMIFS('B4-1销售回款【输入】'!BZ$4:BZ$123,'B4-1销售回款【输入】'!$C$4:$C$123,$C191,'B4-1销售回款【输入】'!$D$4:$D$123,$D191,'B4-1销售回款【输入】'!$E$4:$E$123,$E191,'B4-1销售回款【输入】'!$J$4:$J$123,$F191)</f>
        <v>0</v>
      </c>
      <c r="BX191" s="278">
        <f>SUMIFS('B4-1销售回款【输入】'!CA$4:CA$123,'B4-1销售回款【输入】'!$C$4:$C$123,$C191,'B4-1销售回款【输入】'!$D$4:$D$123,$D191,'B4-1销售回款【输入】'!$E$4:$E$123,$E191,'B4-1销售回款【输入】'!$J$4:$J$123,$F191)</f>
        <v>0</v>
      </c>
      <c r="BY191" s="278">
        <f>SUMIFS('B4-1销售回款【输入】'!CB$4:CB$123,'B4-1销售回款【输入】'!$C$4:$C$123,$C191,'B4-1销售回款【输入】'!$D$4:$D$123,$D191,'B4-1销售回款【输入】'!$E$4:$E$123,$E191,'B4-1销售回款【输入】'!$J$4:$J$123,$F191)</f>
        <v>0</v>
      </c>
      <c r="BZ191" s="278">
        <f>SUMIFS('B4-1销售回款【输入】'!CC$4:CC$123,'B4-1销售回款【输入】'!$C$4:$C$123,$C191,'B4-1销售回款【输入】'!$D$4:$D$123,$D191,'B4-1销售回款【输入】'!$E$4:$E$123,$E191,'B4-1销售回款【输入】'!$J$4:$J$123,$F191)</f>
        <v>0</v>
      </c>
      <c r="CA191" s="278">
        <f>SUMIFS('B4-1销售回款【输入】'!CD$4:CD$123,'B4-1销售回款【输入】'!$C$4:$C$123,$C191,'B4-1销售回款【输入】'!$D$4:$D$123,$D191,'B4-1销售回款【输入】'!$E$4:$E$123,$E191,'B4-1销售回款【输入】'!$J$4:$J$123,$F191)</f>
        <v>0</v>
      </c>
      <c r="CB191" s="278">
        <f>SUMIFS('B4-1销售回款【输入】'!CE$4:CE$123,'B4-1销售回款【输入】'!$C$4:$C$123,$C191,'B4-1销售回款【输入】'!$D$4:$D$123,$D191,'B4-1销售回款【输入】'!$E$4:$E$123,$E191,'B4-1销售回款【输入】'!$J$4:$J$123,$F191)</f>
        <v>0</v>
      </c>
      <c r="CC191" s="278">
        <f>SUMIFS('B4-1销售回款【输入】'!CF$4:CF$123,'B4-1销售回款【输入】'!$C$4:$C$123,$C191,'B4-1销售回款【输入】'!$D$4:$D$123,$D191,'B4-1销售回款【输入】'!$E$4:$E$123,$E191,'B4-1销售回款【输入】'!$J$4:$J$123,$F191)</f>
        <v>0</v>
      </c>
      <c r="CD191" s="278">
        <f>SUMIFS('B4-1销售回款【输入】'!CG$4:CG$123,'B4-1销售回款【输入】'!$C$4:$C$123,$C191,'B4-1销售回款【输入】'!$D$4:$D$123,$D191,'B4-1销售回款【输入】'!$E$4:$E$123,$E191,'B4-1销售回款【输入】'!$J$4:$J$123,$F191)</f>
        <v>0</v>
      </c>
      <c r="CE191" s="278">
        <f>SUMIFS('B4-1销售回款【输入】'!CH$4:CH$123,'B4-1销售回款【输入】'!$C$4:$C$123,$C191,'B4-1销售回款【输入】'!$D$4:$D$123,$D191,'B4-1销售回款【输入】'!$E$4:$E$123,$E191,'B4-1销售回款【输入】'!$J$4:$J$123,$F191)</f>
        <v>0</v>
      </c>
      <c r="CF191" s="278">
        <f>SUMIFS('B4-1销售回款【输入】'!CI$4:CI$123,'B4-1销售回款【输入】'!$C$4:$C$123,$C191,'B4-1销售回款【输入】'!$D$4:$D$123,$D191,'B4-1销售回款【输入】'!$E$4:$E$123,$E191,'B4-1销售回款【输入】'!$J$4:$J$123,$F191)</f>
        <v>0</v>
      </c>
      <c r="CG191" s="278">
        <f>SUMIFS('B4-1销售回款【输入】'!CJ$4:CJ$123,'B4-1销售回款【输入】'!$C$4:$C$123,$C191,'B4-1销售回款【输入】'!$D$4:$D$123,$D191,'B4-1销售回款【输入】'!$E$4:$E$123,$E191,'B4-1销售回款【输入】'!$J$4:$J$123,$F191)</f>
        <v>0</v>
      </c>
      <c r="CH191" s="278">
        <f>SUMIFS('B4-1销售回款【输入】'!CK$4:CK$123,'B4-1销售回款【输入】'!$C$4:$C$123,$C191,'B4-1销售回款【输入】'!$D$4:$D$123,$D191,'B4-1销售回款【输入】'!$E$4:$E$123,$E191,'B4-1销售回款【输入】'!$J$4:$J$123,$F191)</f>
        <v>0</v>
      </c>
      <c r="CI191" s="278">
        <f>SUMIFS('B4-1销售回款【输入】'!CL$4:CL$123,'B4-1销售回款【输入】'!$C$4:$C$123,$C191,'B4-1销售回款【输入】'!$D$4:$D$123,$D191,'B4-1销售回款【输入】'!$E$4:$E$123,$E191,'B4-1销售回款【输入】'!$J$4:$J$123,$F191)</f>
        <v>0</v>
      </c>
      <c r="CJ191" s="278">
        <f>SUMIFS('B4-1销售回款【输入】'!CM$4:CM$123,'B4-1销售回款【输入】'!$C$4:$C$123,$C191,'B4-1销售回款【输入】'!$D$4:$D$123,$D191,'B4-1销售回款【输入】'!$E$4:$E$123,$E191,'B4-1销售回款【输入】'!$J$4:$J$123,$F191)</f>
        <v>0</v>
      </c>
      <c r="CK191" s="278">
        <f>SUMIFS('B4-1销售回款【输入】'!CN$4:CN$123,'B4-1销售回款【输入】'!$C$4:$C$123,$C191,'B4-1销售回款【输入】'!$D$4:$D$123,$D191,'B4-1销售回款【输入】'!$E$4:$E$123,$E191,'B4-1销售回款【输入】'!$J$4:$J$123,$F191)</f>
        <v>0</v>
      </c>
      <c r="CL191" s="278">
        <f>SUMIFS('B4-1销售回款【输入】'!CO$4:CO$123,'B4-1销售回款【输入】'!$C$4:$C$123,$C191,'B4-1销售回款【输入】'!$D$4:$D$123,$D191,'B4-1销售回款【输入】'!$E$4:$E$123,$E191,'B4-1销售回款【输入】'!$J$4:$J$123,$F191)</f>
        <v>0</v>
      </c>
      <c r="CM191" s="278">
        <f>SUMIFS('B4-1销售回款【输入】'!CP$4:CP$123,'B4-1销售回款【输入】'!$C$4:$C$123,$C191,'B4-1销售回款【输入】'!$D$4:$D$123,$D191,'B4-1销售回款【输入】'!$E$4:$E$123,$E191,'B4-1销售回款【输入】'!$J$4:$J$123,$F191)</f>
        <v>0</v>
      </c>
      <c r="CN191" s="278">
        <f>SUMIFS('B4-1销售回款【输入】'!CQ$4:CQ$123,'B4-1销售回款【输入】'!$C$4:$C$123,$C191,'B4-1销售回款【输入】'!$D$4:$D$123,$D191,'B4-1销售回款【输入】'!$E$4:$E$123,$E191,'B4-1销售回款【输入】'!$J$4:$J$123,$F191)</f>
        <v>0</v>
      </c>
      <c r="CO191" s="278">
        <f>SUMIFS('B4-1销售回款【输入】'!CR$4:CR$123,'B4-1销售回款【输入】'!$C$4:$C$123,$C191,'B4-1销售回款【输入】'!$D$4:$D$123,$D191,'B4-1销售回款【输入】'!$E$4:$E$123,$E191,'B4-1销售回款【输入】'!$J$4:$J$123,$F191)</f>
        <v>0</v>
      </c>
      <c r="CP191" s="278">
        <f>SUMIFS('B4-1销售回款【输入】'!CS$4:CS$123,'B4-1销售回款【输入】'!$C$4:$C$123,$C191,'B4-1销售回款【输入】'!$D$4:$D$123,$D191,'B4-1销售回款【输入】'!$E$4:$E$123,$E191,'B4-1销售回款【输入】'!$J$4:$J$123,$F191)</f>
        <v>0</v>
      </c>
      <c r="CQ191" s="278">
        <f>SUMIFS('B4-1销售回款【输入】'!CT$4:CT$123,'B4-1销售回款【输入】'!$C$4:$C$123,$C191,'B4-1销售回款【输入】'!$D$4:$D$123,$D191,'B4-1销售回款【输入】'!$E$4:$E$123,$E191,'B4-1销售回款【输入】'!$J$4:$J$123,$F191)</f>
        <v>0</v>
      </c>
      <c r="CR191" s="278">
        <f>SUMIFS('B4-1销售回款【输入】'!CU$4:CU$123,'B4-1销售回款【输入】'!$C$4:$C$123,$C191,'B4-1销售回款【输入】'!$D$4:$D$123,$D191,'B4-1销售回款【输入】'!$E$4:$E$123,$E191,'B4-1销售回款【输入】'!$J$4:$J$123,$F191)</f>
        <v>0</v>
      </c>
      <c r="CS191" s="278">
        <f>SUMIFS('B4-1销售回款【输入】'!CV$4:CV$123,'B4-1销售回款【输入】'!$C$4:$C$123,$C191,'B4-1销售回款【输入】'!$D$4:$D$123,$D191,'B4-1销售回款【输入】'!$E$4:$E$123,$E191,'B4-1销售回款【输入】'!$J$4:$J$123,$F191)</f>
        <v>0</v>
      </c>
      <c r="CT191" s="278">
        <f>SUMIFS('B4-1销售回款【输入】'!CW$4:CW$123,'B4-1销售回款【输入】'!$C$4:$C$123,$C191,'B4-1销售回款【输入】'!$D$4:$D$123,$D191,'B4-1销售回款【输入】'!$E$4:$E$123,$E191,'B4-1销售回款【输入】'!$J$4:$J$123,$F191)</f>
        <v>0</v>
      </c>
      <c r="CU191" s="278">
        <f>SUMIFS('B4-1销售回款【输入】'!CX$4:CX$123,'B4-1销售回款【输入】'!$C$4:$C$123,$C191,'B4-1销售回款【输入】'!$D$4:$D$123,$D191,'B4-1销售回款【输入】'!$E$4:$E$123,$E191,'B4-1销售回款【输入】'!$J$4:$J$123,$F191)</f>
        <v>0</v>
      </c>
      <c r="CV191" s="278">
        <f>SUMIFS('B4-1销售回款【输入】'!CY$4:CY$123,'B4-1销售回款【输入】'!$C$4:$C$123,$C191,'B4-1销售回款【输入】'!$D$4:$D$123,$D191,'B4-1销售回款【输入】'!$E$4:$E$123,$E191,'B4-1销售回款【输入】'!$J$4:$J$123,$F191)</f>
        <v>0</v>
      </c>
      <c r="CW191" s="278">
        <f>SUMIFS('B4-1销售回款【输入】'!CZ$4:CZ$123,'B4-1销售回款【输入】'!$C$4:$C$123,$C191,'B4-1销售回款【输入】'!$D$4:$D$123,$D191,'B4-1销售回款【输入】'!$E$4:$E$123,$E191,'B4-1销售回款【输入】'!$J$4:$J$123,$F191)</f>
        <v>0</v>
      </c>
      <c r="CX191" s="278">
        <f>SUMIFS('B4-1销售回款【输入】'!DA$4:DA$123,'B4-1销售回款【输入】'!$C$4:$C$123,$C191,'B4-1销售回款【输入】'!$D$4:$D$123,$D191,'B4-1销售回款【输入】'!$E$4:$E$123,$E191,'B4-1销售回款【输入】'!$J$4:$J$123,$F191)</f>
        <v>0</v>
      </c>
      <c r="CY191" s="278">
        <f>SUMIFS('B4-1销售回款【输入】'!DB$4:DB$123,'B4-1销售回款【输入】'!$C$4:$C$123,$C191,'B4-1销售回款【输入】'!$D$4:$D$123,$D191,'B4-1销售回款【输入】'!$E$4:$E$123,$E191,'B4-1销售回款【输入】'!$J$4:$J$123,$F191)</f>
        <v>0</v>
      </c>
      <c r="CZ191" s="278">
        <f>SUMIFS('B4-1销售回款【输入】'!DC$4:DC$123,'B4-1销售回款【输入】'!$C$4:$C$123,$C191,'B4-1销售回款【输入】'!$D$4:$D$123,$D191,'B4-1销售回款【输入】'!$E$4:$E$123,$E191,'B4-1销售回款【输入】'!$J$4:$J$123,$F191)</f>
        <v>0</v>
      </c>
      <c r="DA191" s="278">
        <f>SUMIFS('B4-1销售回款【输入】'!DD$4:DD$123,'B4-1销售回款【输入】'!$C$4:$C$123,$C191,'B4-1销售回款【输入】'!$D$4:$D$123,$D191,'B4-1销售回款【输入】'!$E$4:$E$123,$E191,'B4-1销售回款【输入】'!$J$4:$J$123,$F191)</f>
        <v>0</v>
      </c>
      <c r="DB191" s="278">
        <f>SUMIFS('B4-1销售回款【输入】'!DE$4:DE$123,'B4-1销售回款【输入】'!$C$4:$C$123,$C191,'B4-1销售回款【输入】'!$D$4:$D$123,$D191,'B4-1销售回款【输入】'!$E$4:$E$123,$E191,'B4-1销售回款【输入】'!$J$4:$J$123,$F191)</f>
        <v>0</v>
      </c>
      <c r="DC191" s="278">
        <f>SUMIFS('B4-1销售回款【输入】'!DF$4:DF$123,'B4-1销售回款【输入】'!$C$4:$C$123,$C191,'B4-1销售回款【输入】'!$D$4:$D$123,$D191,'B4-1销售回款【输入】'!$E$4:$E$123,$E191,'B4-1销售回款【输入】'!$J$4:$J$123,$F191)</f>
        <v>0</v>
      </c>
      <c r="DD191" s="278">
        <f>SUMIFS('B4-1销售回款【输入】'!DG$4:DG$123,'B4-1销售回款【输入】'!$C$4:$C$123,$C191,'B4-1销售回款【输入】'!$D$4:$D$123,$D191,'B4-1销售回款【输入】'!$E$4:$E$123,$E191,'B4-1销售回款【输入】'!$J$4:$J$123,$F191)</f>
        <v>0</v>
      </c>
      <c r="DE191" s="278">
        <f>SUMIFS('B4-1销售回款【输入】'!DH$4:DH$123,'B4-1销售回款【输入】'!$C$4:$C$123,$C191,'B4-1销售回款【输入】'!$D$4:$D$123,$D191,'B4-1销售回款【输入】'!$E$4:$E$123,$E191,'B4-1销售回款【输入】'!$J$4:$J$123,$F191)</f>
        <v>0</v>
      </c>
      <c r="DF191" s="278">
        <f>SUMIFS('B4-1销售回款【输入】'!DI$4:DI$123,'B4-1销售回款【输入】'!$C$4:$C$123,$C191,'B4-1销售回款【输入】'!$D$4:$D$123,$D191,'B4-1销售回款【输入】'!$E$4:$E$123,$E191,'B4-1销售回款【输入】'!$J$4:$J$123,$F191)</f>
        <v>0</v>
      </c>
      <c r="DG191" s="278">
        <f>SUMIFS('B4-1销售回款【输入】'!DJ$4:DJ$123,'B4-1销售回款【输入】'!$C$4:$C$123,$C191,'B4-1销售回款【输入】'!$D$4:$D$123,$D191,'B4-1销售回款【输入】'!$E$4:$E$123,$E191,'B4-1销售回款【输入】'!$J$4:$J$123,$F191)</f>
        <v>0</v>
      </c>
      <c r="DH191" s="278">
        <f>SUMIFS('B4-1销售回款【输入】'!DK$4:DK$123,'B4-1销售回款【输入】'!$C$4:$C$123,$C191,'B4-1销售回款【输入】'!$D$4:$D$123,$D191,'B4-1销售回款【输入】'!$E$4:$E$123,$E191,'B4-1销售回款【输入】'!$J$4:$J$123,$F191)</f>
        <v>0</v>
      </c>
      <c r="DI191" s="278">
        <f>SUMIFS('B4-1销售回款【输入】'!DL$4:DL$123,'B4-1销售回款【输入】'!$C$4:$C$123,$C191,'B4-1销售回款【输入】'!$D$4:$D$123,$D191,'B4-1销售回款【输入】'!$E$4:$E$123,$E191,'B4-1销售回款【输入】'!$J$4:$J$123,$F191)</f>
        <v>0</v>
      </c>
      <c r="DJ191" s="278">
        <f>SUMIFS('B4-1销售回款【输入】'!DM$4:DM$123,'B4-1销售回款【输入】'!$C$4:$C$123,$C191,'B4-1销售回款【输入】'!$D$4:$D$123,$D191,'B4-1销售回款【输入】'!$E$4:$E$123,$E191,'B4-1销售回款【输入】'!$J$4:$J$123,$F191)</f>
        <v>0</v>
      </c>
      <c r="DK191" s="278">
        <f>SUMIFS('B4-1销售回款【输入】'!DN$4:DN$123,'B4-1销售回款【输入】'!$C$4:$C$123,$C191,'B4-1销售回款【输入】'!$D$4:$D$123,$D191,'B4-1销售回款【输入】'!$E$4:$E$123,$E191,'B4-1销售回款【输入】'!$J$4:$J$123,$F191)</f>
        <v>0</v>
      </c>
      <c r="DL191" s="278">
        <f>SUMIFS('B4-1销售回款【输入】'!DO$4:DO$123,'B4-1销售回款【输入】'!$C$4:$C$123,$C191,'B4-1销售回款【输入】'!$D$4:$D$123,$D191,'B4-1销售回款【输入】'!$E$4:$E$123,$E191,'B4-1销售回款【输入】'!$J$4:$J$123,$F191)</f>
        <v>0</v>
      </c>
      <c r="DM191" s="278">
        <f>SUMIFS('B4-1销售回款【输入】'!DP$4:DP$123,'B4-1销售回款【输入】'!$C$4:$C$123,$C191,'B4-1销售回款【输入】'!$D$4:$D$123,$D191,'B4-1销售回款【输入】'!$E$4:$E$123,$E191,'B4-1销售回款【输入】'!$J$4:$J$123,$F191)</f>
        <v>0</v>
      </c>
      <c r="DN191" s="278">
        <f>SUMIFS('B4-1销售回款【输入】'!DQ$4:DQ$123,'B4-1销售回款【输入】'!$C$4:$C$123,$C191,'B4-1销售回款【输入】'!$D$4:$D$123,$D191,'B4-1销售回款【输入】'!$E$4:$E$123,$E191,'B4-1销售回款【输入】'!$J$4:$J$123,$F191)</f>
        <v>0</v>
      </c>
      <c r="DO191" s="278">
        <f>SUMIFS('B4-1销售回款【输入】'!DR$4:DR$123,'B4-1销售回款【输入】'!$C$4:$C$123,$C191,'B4-1销售回款【输入】'!$D$4:$D$123,$D191,'B4-1销售回款【输入】'!$E$4:$E$123,$E191,'B4-1销售回款【输入】'!$J$4:$J$123,$F191)</f>
        <v>0</v>
      </c>
      <c r="DP191" s="278">
        <f>SUMIFS('B4-1销售回款【输入】'!DS$4:DS$123,'B4-1销售回款【输入】'!$C$4:$C$123,$C191,'B4-1销售回款【输入】'!$D$4:$D$123,$D191,'B4-1销售回款【输入】'!$E$4:$E$123,$E191,'B4-1销售回款【输入】'!$J$4:$J$123,$F191)</f>
        <v>0</v>
      </c>
      <c r="DQ191" s="278">
        <f>SUMIFS('B4-1销售回款【输入】'!DT$4:DT$123,'B4-1销售回款【输入】'!$C$4:$C$123,$C191,'B4-1销售回款【输入】'!$D$4:$D$123,$D191,'B4-1销售回款【输入】'!$E$4:$E$123,$E191,'B4-1销售回款【输入】'!$J$4:$J$123,$F191)</f>
        <v>0</v>
      </c>
      <c r="DR191" s="278">
        <f>SUMIFS('B4-1销售回款【输入】'!DU$4:DU$123,'B4-1销售回款【输入】'!$C$4:$C$123,$C191,'B4-1销售回款【输入】'!$D$4:$D$123,$D191,'B4-1销售回款【输入】'!$E$4:$E$123,$E191,'B4-1销售回款【输入】'!$J$4:$J$123,$F191)</f>
        <v>0</v>
      </c>
      <c r="DS191" s="278">
        <f>SUMIFS('B4-1销售回款【输入】'!DV$4:DV$123,'B4-1销售回款【输入】'!$C$4:$C$123,$C191,'B4-1销售回款【输入】'!$D$4:$D$123,$D191,'B4-1销售回款【输入】'!$E$4:$E$123,$E191,'B4-1销售回款【输入】'!$J$4:$J$123,$F191)</f>
        <v>0</v>
      </c>
      <c r="DT191" s="278">
        <f>SUMIFS('B4-1销售回款【输入】'!DW$4:DW$123,'B4-1销售回款【输入】'!$C$4:$C$123,$C191,'B4-1销售回款【输入】'!$D$4:$D$123,$D191,'B4-1销售回款【输入】'!$E$4:$E$123,$E191,'B4-1销售回款【输入】'!$J$4:$J$123,$F191)</f>
        <v>0</v>
      </c>
      <c r="DU191" s="278">
        <f>SUMIFS('B4-1销售回款【输入】'!DX$4:DX$123,'B4-1销售回款【输入】'!$C$4:$C$123,$C191,'B4-1销售回款【输入】'!$D$4:$D$123,$D191,'B4-1销售回款【输入】'!$E$4:$E$123,$E191,'B4-1销售回款【输入】'!$J$4:$J$123,$F191)</f>
        <v>0</v>
      </c>
      <c r="DV191" s="278">
        <f>SUMIFS('B4-1销售回款【输入】'!DY$4:DY$123,'B4-1销售回款【输入】'!$C$4:$C$123,$C191,'B4-1销售回款【输入】'!$D$4:$D$123,$D191,'B4-1销售回款【输入】'!$E$4:$E$123,$E191,'B4-1销售回款【输入】'!$J$4:$J$123,$F191)</f>
        <v>0</v>
      </c>
      <c r="DW191" s="278">
        <f>SUMIFS('B4-1销售回款【输入】'!DZ$4:DZ$123,'B4-1销售回款【输入】'!$C$4:$C$123,$C191,'B4-1销售回款【输入】'!$D$4:$D$123,$D191,'B4-1销售回款【输入】'!$E$4:$E$123,$E191,'B4-1销售回款【输入】'!$J$4:$J$123,$F191)</f>
        <v>0</v>
      </c>
      <c r="DX191" s="278">
        <f>SUMIFS('B4-1销售回款【输入】'!EA$4:EA$123,'B4-1销售回款【输入】'!$C$4:$C$123,$C191,'B4-1销售回款【输入】'!$D$4:$D$123,$D191,'B4-1销售回款【输入】'!$E$4:$E$123,$E191,'B4-1销售回款【输入】'!$J$4:$J$123,$F191)</f>
        <v>0</v>
      </c>
      <c r="DY191" s="278">
        <f>SUMIFS('B4-1销售回款【输入】'!EB$4:EB$123,'B4-1销售回款【输入】'!$C$4:$C$123,$C191,'B4-1销售回款【输入】'!$D$4:$D$123,$D191,'B4-1销售回款【输入】'!$E$4:$E$123,$E191,'B4-1销售回款【输入】'!$J$4:$J$123,$F191)</f>
        <v>0</v>
      </c>
      <c r="DZ191" s="278">
        <f>SUMIFS('B4-1销售回款【输入】'!EC$4:EC$123,'B4-1销售回款【输入】'!$C$4:$C$123,$C191,'B4-1销售回款【输入】'!$D$4:$D$123,$D191,'B4-1销售回款【输入】'!$E$4:$E$123,$E191,'B4-1销售回款【输入】'!$J$4:$J$123,$F191)</f>
        <v>0</v>
      </c>
      <c r="EA191" s="278">
        <f>SUMIFS('B4-1销售回款【输入】'!ED$4:ED$123,'B4-1销售回款【输入】'!$C$4:$C$123,$C191,'B4-1销售回款【输入】'!$D$4:$D$123,$D191,'B4-1销售回款【输入】'!$E$4:$E$123,$E191,'B4-1销售回款【输入】'!$J$4:$J$123,$F191)</f>
        <v>0</v>
      </c>
      <c r="EB191" s="278">
        <f>SUMIFS('B4-1销售回款【输入】'!EE$4:EE$123,'B4-1销售回款【输入】'!$C$4:$C$123,$C191,'B4-1销售回款【输入】'!$D$4:$D$123,$D191,'B4-1销售回款【输入】'!$E$4:$E$123,$E191,'B4-1销售回款【输入】'!$J$4:$J$123,$F191)</f>
        <v>0</v>
      </c>
      <c r="EC191" s="278">
        <f>SUMIFS('B4-1销售回款【输入】'!EF$4:EF$123,'B4-1销售回款【输入】'!$C$4:$C$123,$C191,'B4-1销售回款【输入】'!$D$4:$D$123,$D191,'B4-1销售回款【输入】'!$E$4:$E$123,$E191,'B4-1销售回款【输入】'!$J$4:$J$123,$F191)</f>
        <v>0</v>
      </c>
      <c r="ED191" s="280">
        <f>SUMIFS('B4-1销售回款【输入】'!EG$4:EG$123,'B4-1销售回款【输入】'!$C$4:$C$123,$C191,'B4-1销售回款【输入】'!$D$4:$D$123,$D191,'B4-1销售回款【输入】'!$E$4:$E$123,$E191,'B4-1销售回款【输入】'!$J$4:$J$123,$F191)</f>
        <v>0</v>
      </c>
    </row>
    <row r="192" spans="2:134" ht="16.05" customHeight="1" x14ac:dyDescent="0.25">
      <c r="B192" s="932"/>
      <c r="C192" s="159" t="str">
        <f>C191</f>
        <v/>
      </c>
      <c r="D192" s="159" t="str">
        <f t="shared" si="3252"/>
        <v/>
      </c>
      <c r="E192" s="159" t="str">
        <f t="shared" si="3252"/>
        <v/>
      </c>
      <c r="F192" s="149" t="s">
        <v>347</v>
      </c>
      <c r="G192" s="171" t="s">
        <v>353</v>
      </c>
      <c r="H192" s="992">
        <f>SUMIFS('B4-1销售回款【输入】'!L$4:L$123,'B4-1销售回款【输入】'!$C$4:$C$123,$C192,'B4-1销售回款【输入】'!$D$4:$D$123,$D192,'B4-1销售回款【输入】'!$E$4:$E$123,$E192,'B4-1销售回款【输入】'!$J$4:$J$123,$F192)</f>
        <v>0</v>
      </c>
      <c r="I192" s="282">
        <f t="shared" ref="I192:I194" si="3377">J192-H192</f>
        <v>0</v>
      </c>
      <c r="J192" s="985">
        <f>SUM(V192:ED192)</f>
        <v>0</v>
      </c>
      <c r="K192" s="460">
        <f ca="1">SUM(OFFSET(V192,,,1,MATCH('B1-基本信息'!$C$12,$V$3:$ED$3,1)))</f>
        <v>0</v>
      </c>
      <c r="L192" s="283">
        <f t="shared" ref="L192" si="3378">SUMIF($V$1:$ED$1,L$3,$V192:$ED192)</f>
        <v>0</v>
      </c>
      <c r="M192" s="282">
        <f t="shared" si="3376"/>
        <v>0</v>
      </c>
      <c r="N192" s="282">
        <f t="shared" si="3376"/>
        <v>0</v>
      </c>
      <c r="O192" s="282">
        <f t="shared" si="3376"/>
        <v>0</v>
      </c>
      <c r="P192" s="282">
        <f t="shared" si="3376"/>
        <v>0</v>
      </c>
      <c r="Q192" s="282">
        <f t="shared" si="3376"/>
        <v>0</v>
      </c>
      <c r="R192" s="282">
        <f t="shared" si="3376"/>
        <v>0</v>
      </c>
      <c r="S192" s="282">
        <f t="shared" si="3376"/>
        <v>0</v>
      </c>
      <c r="T192" s="282">
        <f t="shared" si="3376"/>
        <v>0</v>
      </c>
      <c r="U192" s="284">
        <f t="shared" si="3376"/>
        <v>0</v>
      </c>
      <c r="V192" s="285">
        <f>SUMIFS('B4-1销售回款【输入】'!Y$4:Y$123,'B4-1销售回款【输入】'!$C$4:$C$123,$C192,'B4-1销售回款【输入】'!$D$4:$D$123,$D192,'B4-1销售回款【输入】'!$E$4:$E$123,$E192,'B4-1销售回款【输入】'!$J$4:$J$123,$F192)</f>
        <v>0</v>
      </c>
      <c r="W192" s="282">
        <f>SUMIFS('B4-1销售回款【输入】'!Z$4:Z$123,'B4-1销售回款【输入】'!$C$4:$C$123,$C192,'B4-1销售回款【输入】'!$D$4:$D$123,$D192,'B4-1销售回款【输入】'!$E$4:$E$123,$E192,'B4-1销售回款【输入】'!$J$4:$J$123,$F192)</f>
        <v>0</v>
      </c>
      <c r="X192" s="282">
        <f>SUMIFS('B4-1销售回款【输入】'!AA$4:AA$123,'B4-1销售回款【输入】'!$C$4:$C$123,$C192,'B4-1销售回款【输入】'!$D$4:$D$123,$D192,'B4-1销售回款【输入】'!$E$4:$E$123,$E192,'B4-1销售回款【输入】'!$J$4:$J$123,$F192)</f>
        <v>0</v>
      </c>
      <c r="Y192" s="282">
        <f>SUMIFS('B4-1销售回款【输入】'!AB$4:AB$123,'B4-1销售回款【输入】'!$C$4:$C$123,$C192,'B4-1销售回款【输入】'!$D$4:$D$123,$D192,'B4-1销售回款【输入】'!$E$4:$E$123,$E192,'B4-1销售回款【输入】'!$J$4:$J$123,$F192)</f>
        <v>0</v>
      </c>
      <c r="Z192" s="282">
        <f>SUMIFS('B4-1销售回款【输入】'!AC$4:AC$123,'B4-1销售回款【输入】'!$C$4:$C$123,$C192,'B4-1销售回款【输入】'!$D$4:$D$123,$D192,'B4-1销售回款【输入】'!$E$4:$E$123,$E192,'B4-1销售回款【输入】'!$J$4:$J$123,$F192)</f>
        <v>0</v>
      </c>
      <c r="AA192" s="282">
        <f>SUMIFS('B4-1销售回款【输入】'!AD$4:AD$123,'B4-1销售回款【输入】'!$C$4:$C$123,$C192,'B4-1销售回款【输入】'!$D$4:$D$123,$D192,'B4-1销售回款【输入】'!$E$4:$E$123,$E192,'B4-1销售回款【输入】'!$J$4:$J$123,$F192)</f>
        <v>0</v>
      </c>
      <c r="AB192" s="282">
        <f>SUMIFS('B4-1销售回款【输入】'!AE$4:AE$123,'B4-1销售回款【输入】'!$C$4:$C$123,$C192,'B4-1销售回款【输入】'!$D$4:$D$123,$D192,'B4-1销售回款【输入】'!$E$4:$E$123,$E192,'B4-1销售回款【输入】'!$J$4:$J$123,$F192)</f>
        <v>0</v>
      </c>
      <c r="AC192" s="282">
        <f>SUMIFS('B4-1销售回款【输入】'!AF$4:AF$123,'B4-1销售回款【输入】'!$C$4:$C$123,$C192,'B4-1销售回款【输入】'!$D$4:$D$123,$D192,'B4-1销售回款【输入】'!$E$4:$E$123,$E192,'B4-1销售回款【输入】'!$J$4:$J$123,$F192)</f>
        <v>0</v>
      </c>
      <c r="AD192" s="282">
        <f>SUMIFS('B4-1销售回款【输入】'!AG$4:AG$123,'B4-1销售回款【输入】'!$C$4:$C$123,$C192,'B4-1销售回款【输入】'!$D$4:$D$123,$D192,'B4-1销售回款【输入】'!$E$4:$E$123,$E192,'B4-1销售回款【输入】'!$J$4:$J$123,$F192)</f>
        <v>0</v>
      </c>
      <c r="AE192" s="282">
        <f>SUMIFS('B4-1销售回款【输入】'!AH$4:AH$123,'B4-1销售回款【输入】'!$C$4:$C$123,$C192,'B4-1销售回款【输入】'!$D$4:$D$123,$D192,'B4-1销售回款【输入】'!$E$4:$E$123,$E192,'B4-1销售回款【输入】'!$J$4:$J$123,$F192)</f>
        <v>0</v>
      </c>
      <c r="AF192" s="282">
        <f>SUMIFS('B4-1销售回款【输入】'!AI$4:AI$123,'B4-1销售回款【输入】'!$C$4:$C$123,$C192,'B4-1销售回款【输入】'!$D$4:$D$123,$D192,'B4-1销售回款【输入】'!$E$4:$E$123,$E192,'B4-1销售回款【输入】'!$J$4:$J$123,$F192)</f>
        <v>0</v>
      </c>
      <c r="AG192" s="282">
        <f>SUMIFS('B4-1销售回款【输入】'!AJ$4:AJ$123,'B4-1销售回款【输入】'!$C$4:$C$123,$C192,'B4-1销售回款【输入】'!$D$4:$D$123,$D192,'B4-1销售回款【输入】'!$E$4:$E$123,$E192,'B4-1销售回款【输入】'!$J$4:$J$123,$F192)</f>
        <v>0</v>
      </c>
      <c r="AH192" s="282">
        <f>SUMIFS('B4-1销售回款【输入】'!AK$4:AK$123,'B4-1销售回款【输入】'!$C$4:$C$123,$C192,'B4-1销售回款【输入】'!$D$4:$D$123,$D192,'B4-1销售回款【输入】'!$E$4:$E$123,$E192,'B4-1销售回款【输入】'!$J$4:$J$123,$F192)</f>
        <v>0</v>
      </c>
      <c r="AI192" s="282">
        <f>SUMIFS('B4-1销售回款【输入】'!AL$4:AL$123,'B4-1销售回款【输入】'!$C$4:$C$123,$C192,'B4-1销售回款【输入】'!$D$4:$D$123,$D192,'B4-1销售回款【输入】'!$E$4:$E$123,$E192,'B4-1销售回款【输入】'!$J$4:$J$123,$F192)</f>
        <v>0</v>
      </c>
      <c r="AJ192" s="282">
        <f>SUMIFS('B4-1销售回款【输入】'!AM$4:AM$123,'B4-1销售回款【输入】'!$C$4:$C$123,$C192,'B4-1销售回款【输入】'!$D$4:$D$123,$D192,'B4-1销售回款【输入】'!$E$4:$E$123,$E192,'B4-1销售回款【输入】'!$J$4:$J$123,$F192)</f>
        <v>0</v>
      </c>
      <c r="AK192" s="282">
        <f>SUMIFS('B4-1销售回款【输入】'!AN$4:AN$123,'B4-1销售回款【输入】'!$C$4:$C$123,$C192,'B4-1销售回款【输入】'!$D$4:$D$123,$D192,'B4-1销售回款【输入】'!$E$4:$E$123,$E192,'B4-1销售回款【输入】'!$J$4:$J$123,$F192)</f>
        <v>0</v>
      </c>
      <c r="AL192" s="282">
        <f>SUMIFS('B4-1销售回款【输入】'!AO$4:AO$123,'B4-1销售回款【输入】'!$C$4:$C$123,$C192,'B4-1销售回款【输入】'!$D$4:$D$123,$D192,'B4-1销售回款【输入】'!$E$4:$E$123,$E192,'B4-1销售回款【输入】'!$J$4:$J$123,$F192)</f>
        <v>0</v>
      </c>
      <c r="AM192" s="282">
        <f>SUMIFS('B4-1销售回款【输入】'!AP$4:AP$123,'B4-1销售回款【输入】'!$C$4:$C$123,$C192,'B4-1销售回款【输入】'!$D$4:$D$123,$D192,'B4-1销售回款【输入】'!$E$4:$E$123,$E192,'B4-1销售回款【输入】'!$J$4:$J$123,$F192)</f>
        <v>0</v>
      </c>
      <c r="AN192" s="282">
        <f>SUMIFS('B4-1销售回款【输入】'!AQ$4:AQ$123,'B4-1销售回款【输入】'!$C$4:$C$123,$C192,'B4-1销售回款【输入】'!$D$4:$D$123,$D192,'B4-1销售回款【输入】'!$E$4:$E$123,$E192,'B4-1销售回款【输入】'!$J$4:$J$123,$F192)</f>
        <v>0</v>
      </c>
      <c r="AO192" s="282">
        <f>SUMIFS('B4-1销售回款【输入】'!AR$4:AR$123,'B4-1销售回款【输入】'!$C$4:$C$123,$C192,'B4-1销售回款【输入】'!$D$4:$D$123,$D192,'B4-1销售回款【输入】'!$E$4:$E$123,$E192,'B4-1销售回款【输入】'!$J$4:$J$123,$F192)</f>
        <v>0</v>
      </c>
      <c r="AP192" s="282">
        <f>SUMIFS('B4-1销售回款【输入】'!AS$4:AS$123,'B4-1销售回款【输入】'!$C$4:$C$123,$C192,'B4-1销售回款【输入】'!$D$4:$D$123,$D192,'B4-1销售回款【输入】'!$E$4:$E$123,$E192,'B4-1销售回款【输入】'!$J$4:$J$123,$F192)</f>
        <v>0</v>
      </c>
      <c r="AQ192" s="282">
        <f>SUMIFS('B4-1销售回款【输入】'!AT$4:AT$123,'B4-1销售回款【输入】'!$C$4:$C$123,$C192,'B4-1销售回款【输入】'!$D$4:$D$123,$D192,'B4-1销售回款【输入】'!$E$4:$E$123,$E192,'B4-1销售回款【输入】'!$J$4:$J$123,$F192)</f>
        <v>0</v>
      </c>
      <c r="AR192" s="282">
        <f>SUMIFS('B4-1销售回款【输入】'!AU$4:AU$123,'B4-1销售回款【输入】'!$C$4:$C$123,$C192,'B4-1销售回款【输入】'!$D$4:$D$123,$D192,'B4-1销售回款【输入】'!$E$4:$E$123,$E192,'B4-1销售回款【输入】'!$J$4:$J$123,$F192)</f>
        <v>0</v>
      </c>
      <c r="AS192" s="282">
        <f>SUMIFS('B4-1销售回款【输入】'!AV$4:AV$123,'B4-1销售回款【输入】'!$C$4:$C$123,$C192,'B4-1销售回款【输入】'!$D$4:$D$123,$D192,'B4-1销售回款【输入】'!$E$4:$E$123,$E192,'B4-1销售回款【输入】'!$J$4:$J$123,$F192)</f>
        <v>0</v>
      </c>
      <c r="AT192" s="282">
        <f>SUMIFS('B4-1销售回款【输入】'!AW$4:AW$123,'B4-1销售回款【输入】'!$C$4:$C$123,$C192,'B4-1销售回款【输入】'!$D$4:$D$123,$D192,'B4-1销售回款【输入】'!$E$4:$E$123,$E192,'B4-1销售回款【输入】'!$J$4:$J$123,$F192)</f>
        <v>0</v>
      </c>
      <c r="AU192" s="282">
        <f>SUMIFS('B4-1销售回款【输入】'!AX$4:AX$123,'B4-1销售回款【输入】'!$C$4:$C$123,$C192,'B4-1销售回款【输入】'!$D$4:$D$123,$D192,'B4-1销售回款【输入】'!$E$4:$E$123,$E192,'B4-1销售回款【输入】'!$J$4:$J$123,$F192)</f>
        <v>0</v>
      </c>
      <c r="AV192" s="282">
        <f>SUMIFS('B4-1销售回款【输入】'!AY$4:AY$123,'B4-1销售回款【输入】'!$C$4:$C$123,$C192,'B4-1销售回款【输入】'!$D$4:$D$123,$D192,'B4-1销售回款【输入】'!$E$4:$E$123,$E192,'B4-1销售回款【输入】'!$J$4:$J$123,$F192)</f>
        <v>0</v>
      </c>
      <c r="AW192" s="282">
        <f>SUMIFS('B4-1销售回款【输入】'!AZ$4:AZ$123,'B4-1销售回款【输入】'!$C$4:$C$123,$C192,'B4-1销售回款【输入】'!$D$4:$D$123,$D192,'B4-1销售回款【输入】'!$E$4:$E$123,$E192,'B4-1销售回款【输入】'!$J$4:$J$123,$F192)</f>
        <v>0</v>
      </c>
      <c r="AX192" s="282">
        <f>SUMIFS('B4-1销售回款【输入】'!BA$4:BA$123,'B4-1销售回款【输入】'!$C$4:$C$123,$C192,'B4-1销售回款【输入】'!$D$4:$D$123,$D192,'B4-1销售回款【输入】'!$E$4:$E$123,$E192,'B4-1销售回款【输入】'!$J$4:$J$123,$F192)</f>
        <v>0</v>
      </c>
      <c r="AY192" s="282">
        <f>SUMIFS('B4-1销售回款【输入】'!BB$4:BB$123,'B4-1销售回款【输入】'!$C$4:$C$123,$C192,'B4-1销售回款【输入】'!$D$4:$D$123,$D192,'B4-1销售回款【输入】'!$E$4:$E$123,$E192,'B4-1销售回款【输入】'!$J$4:$J$123,$F192)</f>
        <v>0</v>
      </c>
      <c r="AZ192" s="282">
        <f>SUMIFS('B4-1销售回款【输入】'!BC$4:BC$123,'B4-1销售回款【输入】'!$C$4:$C$123,$C192,'B4-1销售回款【输入】'!$D$4:$D$123,$D192,'B4-1销售回款【输入】'!$E$4:$E$123,$E192,'B4-1销售回款【输入】'!$J$4:$J$123,$F192)</f>
        <v>0</v>
      </c>
      <c r="BA192" s="282">
        <f>SUMIFS('B4-1销售回款【输入】'!BD$4:BD$123,'B4-1销售回款【输入】'!$C$4:$C$123,$C192,'B4-1销售回款【输入】'!$D$4:$D$123,$D192,'B4-1销售回款【输入】'!$E$4:$E$123,$E192,'B4-1销售回款【输入】'!$J$4:$J$123,$F192)</f>
        <v>0</v>
      </c>
      <c r="BB192" s="282">
        <f>SUMIFS('B4-1销售回款【输入】'!BE$4:BE$123,'B4-1销售回款【输入】'!$C$4:$C$123,$C192,'B4-1销售回款【输入】'!$D$4:$D$123,$D192,'B4-1销售回款【输入】'!$E$4:$E$123,$E192,'B4-1销售回款【输入】'!$J$4:$J$123,$F192)</f>
        <v>0</v>
      </c>
      <c r="BC192" s="282">
        <f>SUMIFS('B4-1销售回款【输入】'!BF$4:BF$123,'B4-1销售回款【输入】'!$C$4:$C$123,$C192,'B4-1销售回款【输入】'!$D$4:$D$123,$D192,'B4-1销售回款【输入】'!$E$4:$E$123,$E192,'B4-1销售回款【输入】'!$J$4:$J$123,$F192)</f>
        <v>0</v>
      </c>
      <c r="BD192" s="282">
        <f>SUMIFS('B4-1销售回款【输入】'!BG$4:BG$123,'B4-1销售回款【输入】'!$C$4:$C$123,$C192,'B4-1销售回款【输入】'!$D$4:$D$123,$D192,'B4-1销售回款【输入】'!$E$4:$E$123,$E192,'B4-1销售回款【输入】'!$J$4:$J$123,$F192)</f>
        <v>0</v>
      </c>
      <c r="BE192" s="282">
        <f>SUMIFS('B4-1销售回款【输入】'!BH$4:BH$123,'B4-1销售回款【输入】'!$C$4:$C$123,$C192,'B4-1销售回款【输入】'!$D$4:$D$123,$D192,'B4-1销售回款【输入】'!$E$4:$E$123,$E192,'B4-1销售回款【输入】'!$J$4:$J$123,$F192)</f>
        <v>0</v>
      </c>
      <c r="BF192" s="282">
        <f>SUMIFS('B4-1销售回款【输入】'!BI$4:BI$123,'B4-1销售回款【输入】'!$C$4:$C$123,$C192,'B4-1销售回款【输入】'!$D$4:$D$123,$D192,'B4-1销售回款【输入】'!$E$4:$E$123,$E192,'B4-1销售回款【输入】'!$J$4:$J$123,$F192)</f>
        <v>0</v>
      </c>
      <c r="BG192" s="282">
        <f>SUMIFS('B4-1销售回款【输入】'!BJ$4:BJ$123,'B4-1销售回款【输入】'!$C$4:$C$123,$C192,'B4-1销售回款【输入】'!$D$4:$D$123,$D192,'B4-1销售回款【输入】'!$E$4:$E$123,$E192,'B4-1销售回款【输入】'!$J$4:$J$123,$F192)</f>
        <v>0</v>
      </c>
      <c r="BH192" s="282">
        <f>SUMIFS('B4-1销售回款【输入】'!BK$4:BK$123,'B4-1销售回款【输入】'!$C$4:$C$123,$C192,'B4-1销售回款【输入】'!$D$4:$D$123,$D192,'B4-1销售回款【输入】'!$E$4:$E$123,$E192,'B4-1销售回款【输入】'!$J$4:$J$123,$F192)</f>
        <v>0</v>
      </c>
      <c r="BI192" s="282">
        <f>SUMIFS('B4-1销售回款【输入】'!BL$4:BL$123,'B4-1销售回款【输入】'!$C$4:$C$123,$C192,'B4-1销售回款【输入】'!$D$4:$D$123,$D192,'B4-1销售回款【输入】'!$E$4:$E$123,$E192,'B4-1销售回款【输入】'!$J$4:$J$123,$F192)</f>
        <v>0</v>
      </c>
      <c r="BJ192" s="282">
        <f>SUMIFS('B4-1销售回款【输入】'!BM$4:BM$123,'B4-1销售回款【输入】'!$C$4:$C$123,$C192,'B4-1销售回款【输入】'!$D$4:$D$123,$D192,'B4-1销售回款【输入】'!$E$4:$E$123,$E192,'B4-1销售回款【输入】'!$J$4:$J$123,$F192)</f>
        <v>0</v>
      </c>
      <c r="BK192" s="282">
        <f>SUMIFS('B4-1销售回款【输入】'!BN$4:BN$123,'B4-1销售回款【输入】'!$C$4:$C$123,$C192,'B4-1销售回款【输入】'!$D$4:$D$123,$D192,'B4-1销售回款【输入】'!$E$4:$E$123,$E192,'B4-1销售回款【输入】'!$J$4:$J$123,$F192)</f>
        <v>0</v>
      </c>
      <c r="BL192" s="282">
        <f>SUMIFS('B4-1销售回款【输入】'!BO$4:BO$123,'B4-1销售回款【输入】'!$C$4:$C$123,$C192,'B4-1销售回款【输入】'!$D$4:$D$123,$D192,'B4-1销售回款【输入】'!$E$4:$E$123,$E192,'B4-1销售回款【输入】'!$J$4:$J$123,$F192)</f>
        <v>0</v>
      </c>
      <c r="BM192" s="282">
        <f>SUMIFS('B4-1销售回款【输入】'!BP$4:BP$123,'B4-1销售回款【输入】'!$C$4:$C$123,$C192,'B4-1销售回款【输入】'!$D$4:$D$123,$D192,'B4-1销售回款【输入】'!$E$4:$E$123,$E192,'B4-1销售回款【输入】'!$J$4:$J$123,$F192)</f>
        <v>0</v>
      </c>
      <c r="BN192" s="282">
        <f>SUMIFS('B4-1销售回款【输入】'!BQ$4:BQ$123,'B4-1销售回款【输入】'!$C$4:$C$123,$C192,'B4-1销售回款【输入】'!$D$4:$D$123,$D192,'B4-1销售回款【输入】'!$E$4:$E$123,$E192,'B4-1销售回款【输入】'!$J$4:$J$123,$F192)</f>
        <v>0</v>
      </c>
      <c r="BO192" s="282">
        <f>SUMIFS('B4-1销售回款【输入】'!BR$4:BR$123,'B4-1销售回款【输入】'!$C$4:$C$123,$C192,'B4-1销售回款【输入】'!$D$4:$D$123,$D192,'B4-1销售回款【输入】'!$E$4:$E$123,$E192,'B4-1销售回款【输入】'!$J$4:$J$123,$F192)</f>
        <v>0</v>
      </c>
      <c r="BP192" s="282">
        <f>SUMIFS('B4-1销售回款【输入】'!BS$4:BS$123,'B4-1销售回款【输入】'!$C$4:$C$123,$C192,'B4-1销售回款【输入】'!$D$4:$D$123,$D192,'B4-1销售回款【输入】'!$E$4:$E$123,$E192,'B4-1销售回款【输入】'!$J$4:$J$123,$F192)</f>
        <v>0</v>
      </c>
      <c r="BQ192" s="282">
        <f>SUMIFS('B4-1销售回款【输入】'!BT$4:BT$123,'B4-1销售回款【输入】'!$C$4:$C$123,$C192,'B4-1销售回款【输入】'!$D$4:$D$123,$D192,'B4-1销售回款【输入】'!$E$4:$E$123,$E192,'B4-1销售回款【输入】'!$J$4:$J$123,$F192)</f>
        <v>0</v>
      </c>
      <c r="BR192" s="282">
        <f>SUMIFS('B4-1销售回款【输入】'!BU$4:BU$123,'B4-1销售回款【输入】'!$C$4:$C$123,$C192,'B4-1销售回款【输入】'!$D$4:$D$123,$D192,'B4-1销售回款【输入】'!$E$4:$E$123,$E192,'B4-1销售回款【输入】'!$J$4:$J$123,$F192)</f>
        <v>0</v>
      </c>
      <c r="BS192" s="282">
        <f>SUMIFS('B4-1销售回款【输入】'!BV$4:BV$123,'B4-1销售回款【输入】'!$C$4:$C$123,$C192,'B4-1销售回款【输入】'!$D$4:$D$123,$D192,'B4-1销售回款【输入】'!$E$4:$E$123,$E192,'B4-1销售回款【输入】'!$J$4:$J$123,$F192)</f>
        <v>0</v>
      </c>
      <c r="BT192" s="282">
        <f>SUMIFS('B4-1销售回款【输入】'!BW$4:BW$123,'B4-1销售回款【输入】'!$C$4:$C$123,$C192,'B4-1销售回款【输入】'!$D$4:$D$123,$D192,'B4-1销售回款【输入】'!$E$4:$E$123,$E192,'B4-1销售回款【输入】'!$J$4:$J$123,$F192)</f>
        <v>0</v>
      </c>
      <c r="BU192" s="282">
        <f>SUMIFS('B4-1销售回款【输入】'!BX$4:BX$123,'B4-1销售回款【输入】'!$C$4:$C$123,$C192,'B4-1销售回款【输入】'!$D$4:$D$123,$D192,'B4-1销售回款【输入】'!$E$4:$E$123,$E192,'B4-1销售回款【输入】'!$J$4:$J$123,$F192)</f>
        <v>0</v>
      </c>
      <c r="BV192" s="282">
        <f>SUMIFS('B4-1销售回款【输入】'!BY$4:BY$123,'B4-1销售回款【输入】'!$C$4:$C$123,$C192,'B4-1销售回款【输入】'!$D$4:$D$123,$D192,'B4-1销售回款【输入】'!$E$4:$E$123,$E192,'B4-1销售回款【输入】'!$J$4:$J$123,$F192)</f>
        <v>0</v>
      </c>
      <c r="BW192" s="282">
        <f>SUMIFS('B4-1销售回款【输入】'!BZ$4:BZ$123,'B4-1销售回款【输入】'!$C$4:$C$123,$C192,'B4-1销售回款【输入】'!$D$4:$D$123,$D192,'B4-1销售回款【输入】'!$E$4:$E$123,$E192,'B4-1销售回款【输入】'!$J$4:$J$123,$F192)</f>
        <v>0</v>
      </c>
      <c r="BX192" s="282">
        <f>SUMIFS('B4-1销售回款【输入】'!CA$4:CA$123,'B4-1销售回款【输入】'!$C$4:$C$123,$C192,'B4-1销售回款【输入】'!$D$4:$D$123,$D192,'B4-1销售回款【输入】'!$E$4:$E$123,$E192,'B4-1销售回款【输入】'!$J$4:$J$123,$F192)</f>
        <v>0</v>
      </c>
      <c r="BY192" s="282">
        <f>SUMIFS('B4-1销售回款【输入】'!CB$4:CB$123,'B4-1销售回款【输入】'!$C$4:$C$123,$C192,'B4-1销售回款【输入】'!$D$4:$D$123,$D192,'B4-1销售回款【输入】'!$E$4:$E$123,$E192,'B4-1销售回款【输入】'!$J$4:$J$123,$F192)</f>
        <v>0</v>
      </c>
      <c r="BZ192" s="282">
        <f>SUMIFS('B4-1销售回款【输入】'!CC$4:CC$123,'B4-1销售回款【输入】'!$C$4:$C$123,$C192,'B4-1销售回款【输入】'!$D$4:$D$123,$D192,'B4-1销售回款【输入】'!$E$4:$E$123,$E192,'B4-1销售回款【输入】'!$J$4:$J$123,$F192)</f>
        <v>0</v>
      </c>
      <c r="CA192" s="282">
        <f>SUMIFS('B4-1销售回款【输入】'!CD$4:CD$123,'B4-1销售回款【输入】'!$C$4:$C$123,$C192,'B4-1销售回款【输入】'!$D$4:$D$123,$D192,'B4-1销售回款【输入】'!$E$4:$E$123,$E192,'B4-1销售回款【输入】'!$J$4:$J$123,$F192)</f>
        <v>0</v>
      </c>
      <c r="CB192" s="282">
        <f>SUMIFS('B4-1销售回款【输入】'!CE$4:CE$123,'B4-1销售回款【输入】'!$C$4:$C$123,$C192,'B4-1销售回款【输入】'!$D$4:$D$123,$D192,'B4-1销售回款【输入】'!$E$4:$E$123,$E192,'B4-1销售回款【输入】'!$J$4:$J$123,$F192)</f>
        <v>0</v>
      </c>
      <c r="CC192" s="282">
        <f>SUMIFS('B4-1销售回款【输入】'!CF$4:CF$123,'B4-1销售回款【输入】'!$C$4:$C$123,$C192,'B4-1销售回款【输入】'!$D$4:$D$123,$D192,'B4-1销售回款【输入】'!$E$4:$E$123,$E192,'B4-1销售回款【输入】'!$J$4:$J$123,$F192)</f>
        <v>0</v>
      </c>
      <c r="CD192" s="282">
        <f>SUMIFS('B4-1销售回款【输入】'!CG$4:CG$123,'B4-1销售回款【输入】'!$C$4:$C$123,$C192,'B4-1销售回款【输入】'!$D$4:$D$123,$D192,'B4-1销售回款【输入】'!$E$4:$E$123,$E192,'B4-1销售回款【输入】'!$J$4:$J$123,$F192)</f>
        <v>0</v>
      </c>
      <c r="CE192" s="282">
        <f>SUMIFS('B4-1销售回款【输入】'!CH$4:CH$123,'B4-1销售回款【输入】'!$C$4:$C$123,$C192,'B4-1销售回款【输入】'!$D$4:$D$123,$D192,'B4-1销售回款【输入】'!$E$4:$E$123,$E192,'B4-1销售回款【输入】'!$J$4:$J$123,$F192)</f>
        <v>0</v>
      </c>
      <c r="CF192" s="282">
        <f>SUMIFS('B4-1销售回款【输入】'!CI$4:CI$123,'B4-1销售回款【输入】'!$C$4:$C$123,$C192,'B4-1销售回款【输入】'!$D$4:$D$123,$D192,'B4-1销售回款【输入】'!$E$4:$E$123,$E192,'B4-1销售回款【输入】'!$J$4:$J$123,$F192)</f>
        <v>0</v>
      </c>
      <c r="CG192" s="282">
        <f>SUMIFS('B4-1销售回款【输入】'!CJ$4:CJ$123,'B4-1销售回款【输入】'!$C$4:$C$123,$C192,'B4-1销售回款【输入】'!$D$4:$D$123,$D192,'B4-1销售回款【输入】'!$E$4:$E$123,$E192,'B4-1销售回款【输入】'!$J$4:$J$123,$F192)</f>
        <v>0</v>
      </c>
      <c r="CH192" s="282">
        <f>SUMIFS('B4-1销售回款【输入】'!CK$4:CK$123,'B4-1销售回款【输入】'!$C$4:$C$123,$C192,'B4-1销售回款【输入】'!$D$4:$D$123,$D192,'B4-1销售回款【输入】'!$E$4:$E$123,$E192,'B4-1销售回款【输入】'!$J$4:$J$123,$F192)</f>
        <v>0</v>
      </c>
      <c r="CI192" s="282">
        <f>SUMIFS('B4-1销售回款【输入】'!CL$4:CL$123,'B4-1销售回款【输入】'!$C$4:$C$123,$C192,'B4-1销售回款【输入】'!$D$4:$D$123,$D192,'B4-1销售回款【输入】'!$E$4:$E$123,$E192,'B4-1销售回款【输入】'!$J$4:$J$123,$F192)</f>
        <v>0</v>
      </c>
      <c r="CJ192" s="282">
        <f>SUMIFS('B4-1销售回款【输入】'!CM$4:CM$123,'B4-1销售回款【输入】'!$C$4:$C$123,$C192,'B4-1销售回款【输入】'!$D$4:$D$123,$D192,'B4-1销售回款【输入】'!$E$4:$E$123,$E192,'B4-1销售回款【输入】'!$J$4:$J$123,$F192)</f>
        <v>0</v>
      </c>
      <c r="CK192" s="282">
        <f>SUMIFS('B4-1销售回款【输入】'!CN$4:CN$123,'B4-1销售回款【输入】'!$C$4:$C$123,$C192,'B4-1销售回款【输入】'!$D$4:$D$123,$D192,'B4-1销售回款【输入】'!$E$4:$E$123,$E192,'B4-1销售回款【输入】'!$J$4:$J$123,$F192)</f>
        <v>0</v>
      </c>
      <c r="CL192" s="282">
        <f>SUMIFS('B4-1销售回款【输入】'!CO$4:CO$123,'B4-1销售回款【输入】'!$C$4:$C$123,$C192,'B4-1销售回款【输入】'!$D$4:$D$123,$D192,'B4-1销售回款【输入】'!$E$4:$E$123,$E192,'B4-1销售回款【输入】'!$J$4:$J$123,$F192)</f>
        <v>0</v>
      </c>
      <c r="CM192" s="282">
        <f>SUMIFS('B4-1销售回款【输入】'!CP$4:CP$123,'B4-1销售回款【输入】'!$C$4:$C$123,$C192,'B4-1销售回款【输入】'!$D$4:$D$123,$D192,'B4-1销售回款【输入】'!$E$4:$E$123,$E192,'B4-1销售回款【输入】'!$J$4:$J$123,$F192)</f>
        <v>0</v>
      </c>
      <c r="CN192" s="282">
        <f>SUMIFS('B4-1销售回款【输入】'!CQ$4:CQ$123,'B4-1销售回款【输入】'!$C$4:$C$123,$C192,'B4-1销售回款【输入】'!$D$4:$D$123,$D192,'B4-1销售回款【输入】'!$E$4:$E$123,$E192,'B4-1销售回款【输入】'!$J$4:$J$123,$F192)</f>
        <v>0</v>
      </c>
      <c r="CO192" s="282">
        <f>SUMIFS('B4-1销售回款【输入】'!CR$4:CR$123,'B4-1销售回款【输入】'!$C$4:$C$123,$C192,'B4-1销售回款【输入】'!$D$4:$D$123,$D192,'B4-1销售回款【输入】'!$E$4:$E$123,$E192,'B4-1销售回款【输入】'!$J$4:$J$123,$F192)</f>
        <v>0</v>
      </c>
      <c r="CP192" s="282">
        <f>SUMIFS('B4-1销售回款【输入】'!CS$4:CS$123,'B4-1销售回款【输入】'!$C$4:$C$123,$C192,'B4-1销售回款【输入】'!$D$4:$D$123,$D192,'B4-1销售回款【输入】'!$E$4:$E$123,$E192,'B4-1销售回款【输入】'!$J$4:$J$123,$F192)</f>
        <v>0</v>
      </c>
      <c r="CQ192" s="282">
        <f>SUMIFS('B4-1销售回款【输入】'!CT$4:CT$123,'B4-1销售回款【输入】'!$C$4:$C$123,$C192,'B4-1销售回款【输入】'!$D$4:$D$123,$D192,'B4-1销售回款【输入】'!$E$4:$E$123,$E192,'B4-1销售回款【输入】'!$J$4:$J$123,$F192)</f>
        <v>0</v>
      </c>
      <c r="CR192" s="282">
        <f>SUMIFS('B4-1销售回款【输入】'!CU$4:CU$123,'B4-1销售回款【输入】'!$C$4:$C$123,$C192,'B4-1销售回款【输入】'!$D$4:$D$123,$D192,'B4-1销售回款【输入】'!$E$4:$E$123,$E192,'B4-1销售回款【输入】'!$J$4:$J$123,$F192)</f>
        <v>0</v>
      </c>
      <c r="CS192" s="282">
        <f>SUMIFS('B4-1销售回款【输入】'!CV$4:CV$123,'B4-1销售回款【输入】'!$C$4:$C$123,$C192,'B4-1销售回款【输入】'!$D$4:$D$123,$D192,'B4-1销售回款【输入】'!$E$4:$E$123,$E192,'B4-1销售回款【输入】'!$J$4:$J$123,$F192)</f>
        <v>0</v>
      </c>
      <c r="CT192" s="282">
        <f>SUMIFS('B4-1销售回款【输入】'!CW$4:CW$123,'B4-1销售回款【输入】'!$C$4:$C$123,$C192,'B4-1销售回款【输入】'!$D$4:$D$123,$D192,'B4-1销售回款【输入】'!$E$4:$E$123,$E192,'B4-1销售回款【输入】'!$J$4:$J$123,$F192)</f>
        <v>0</v>
      </c>
      <c r="CU192" s="282">
        <f>SUMIFS('B4-1销售回款【输入】'!CX$4:CX$123,'B4-1销售回款【输入】'!$C$4:$C$123,$C192,'B4-1销售回款【输入】'!$D$4:$D$123,$D192,'B4-1销售回款【输入】'!$E$4:$E$123,$E192,'B4-1销售回款【输入】'!$J$4:$J$123,$F192)</f>
        <v>0</v>
      </c>
      <c r="CV192" s="282">
        <f>SUMIFS('B4-1销售回款【输入】'!CY$4:CY$123,'B4-1销售回款【输入】'!$C$4:$C$123,$C192,'B4-1销售回款【输入】'!$D$4:$D$123,$D192,'B4-1销售回款【输入】'!$E$4:$E$123,$E192,'B4-1销售回款【输入】'!$J$4:$J$123,$F192)</f>
        <v>0</v>
      </c>
      <c r="CW192" s="282">
        <f>SUMIFS('B4-1销售回款【输入】'!CZ$4:CZ$123,'B4-1销售回款【输入】'!$C$4:$C$123,$C192,'B4-1销售回款【输入】'!$D$4:$D$123,$D192,'B4-1销售回款【输入】'!$E$4:$E$123,$E192,'B4-1销售回款【输入】'!$J$4:$J$123,$F192)</f>
        <v>0</v>
      </c>
      <c r="CX192" s="282">
        <f>SUMIFS('B4-1销售回款【输入】'!DA$4:DA$123,'B4-1销售回款【输入】'!$C$4:$C$123,$C192,'B4-1销售回款【输入】'!$D$4:$D$123,$D192,'B4-1销售回款【输入】'!$E$4:$E$123,$E192,'B4-1销售回款【输入】'!$J$4:$J$123,$F192)</f>
        <v>0</v>
      </c>
      <c r="CY192" s="282">
        <f>SUMIFS('B4-1销售回款【输入】'!DB$4:DB$123,'B4-1销售回款【输入】'!$C$4:$C$123,$C192,'B4-1销售回款【输入】'!$D$4:$D$123,$D192,'B4-1销售回款【输入】'!$E$4:$E$123,$E192,'B4-1销售回款【输入】'!$J$4:$J$123,$F192)</f>
        <v>0</v>
      </c>
      <c r="CZ192" s="282">
        <f>SUMIFS('B4-1销售回款【输入】'!DC$4:DC$123,'B4-1销售回款【输入】'!$C$4:$C$123,$C192,'B4-1销售回款【输入】'!$D$4:$D$123,$D192,'B4-1销售回款【输入】'!$E$4:$E$123,$E192,'B4-1销售回款【输入】'!$J$4:$J$123,$F192)</f>
        <v>0</v>
      </c>
      <c r="DA192" s="282">
        <f>SUMIFS('B4-1销售回款【输入】'!DD$4:DD$123,'B4-1销售回款【输入】'!$C$4:$C$123,$C192,'B4-1销售回款【输入】'!$D$4:$D$123,$D192,'B4-1销售回款【输入】'!$E$4:$E$123,$E192,'B4-1销售回款【输入】'!$J$4:$J$123,$F192)</f>
        <v>0</v>
      </c>
      <c r="DB192" s="282">
        <f>SUMIFS('B4-1销售回款【输入】'!DE$4:DE$123,'B4-1销售回款【输入】'!$C$4:$C$123,$C192,'B4-1销售回款【输入】'!$D$4:$D$123,$D192,'B4-1销售回款【输入】'!$E$4:$E$123,$E192,'B4-1销售回款【输入】'!$J$4:$J$123,$F192)</f>
        <v>0</v>
      </c>
      <c r="DC192" s="282">
        <f>SUMIFS('B4-1销售回款【输入】'!DF$4:DF$123,'B4-1销售回款【输入】'!$C$4:$C$123,$C192,'B4-1销售回款【输入】'!$D$4:$D$123,$D192,'B4-1销售回款【输入】'!$E$4:$E$123,$E192,'B4-1销售回款【输入】'!$J$4:$J$123,$F192)</f>
        <v>0</v>
      </c>
      <c r="DD192" s="282">
        <f>SUMIFS('B4-1销售回款【输入】'!DG$4:DG$123,'B4-1销售回款【输入】'!$C$4:$C$123,$C192,'B4-1销售回款【输入】'!$D$4:$D$123,$D192,'B4-1销售回款【输入】'!$E$4:$E$123,$E192,'B4-1销售回款【输入】'!$J$4:$J$123,$F192)</f>
        <v>0</v>
      </c>
      <c r="DE192" s="282">
        <f>SUMIFS('B4-1销售回款【输入】'!DH$4:DH$123,'B4-1销售回款【输入】'!$C$4:$C$123,$C192,'B4-1销售回款【输入】'!$D$4:$D$123,$D192,'B4-1销售回款【输入】'!$E$4:$E$123,$E192,'B4-1销售回款【输入】'!$J$4:$J$123,$F192)</f>
        <v>0</v>
      </c>
      <c r="DF192" s="282">
        <f>SUMIFS('B4-1销售回款【输入】'!DI$4:DI$123,'B4-1销售回款【输入】'!$C$4:$C$123,$C192,'B4-1销售回款【输入】'!$D$4:$D$123,$D192,'B4-1销售回款【输入】'!$E$4:$E$123,$E192,'B4-1销售回款【输入】'!$J$4:$J$123,$F192)</f>
        <v>0</v>
      </c>
      <c r="DG192" s="282">
        <f>SUMIFS('B4-1销售回款【输入】'!DJ$4:DJ$123,'B4-1销售回款【输入】'!$C$4:$C$123,$C192,'B4-1销售回款【输入】'!$D$4:$D$123,$D192,'B4-1销售回款【输入】'!$E$4:$E$123,$E192,'B4-1销售回款【输入】'!$J$4:$J$123,$F192)</f>
        <v>0</v>
      </c>
      <c r="DH192" s="282">
        <f>SUMIFS('B4-1销售回款【输入】'!DK$4:DK$123,'B4-1销售回款【输入】'!$C$4:$C$123,$C192,'B4-1销售回款【输入】'!$D$4:$D$123,$D192,'B4-1销售回款【输入】'!$E$4:$E$123,$E192,'B4-1销售回款【输入】'!$J$4:$J$123,$F192)</f>
        <v>0</v>
      </c>
      <c r="DI192" s="282">
        <f>SUMIFS('B4-1销售回款【输入】'!DL$4:DL$123,'B4-1销售回款【输入】'!$C$4:$C$123,$C192,'B4-1销售回款【输入】'!$D$4:$D$123,$D192,'B4-1销售回款【输入】'!$E$4:$E$123,$E192,'B4-1销售回款【输入】'!$J$4:$J$123,$F192)</f>
        <v>0</v>
      </c>
      <c r="DJ192" s="282">
        <f>SUMIFS('B4-1销售回款【输入】'!DM$4:DM$123,'B4-1销售回款【输入】'!$C$4:$C$123,$C192,'B4-1销售回款【输入】'!$D$4:$D$123,$D192,'B4-1销售回款【输入】'!$E$4:$E$123,$E192,'B4-1销售回款【输入】'!$J$4:$J$123,$F192)</f>
        <v>0</v>
      </c>
      <c r="DK192" s="282">
        <f>SUMIFS('B4-1销售回款【输入】'!DN$4:DN$123,'B4-1销售回款【输入】'!$C$4:$C$123,$C192,'B4-1销售回款【输入】'!$D$4:$D$123,$D192,'B4-1销售回款【输入】'!$E$4:$E$123,$E192,'B4-1销售回款【输入】'!$J$4:$J$123,$F192)</f>
        <v>0</v>
      </c>
      <c r="DL192" s="282">
        <f>SUMIFS('B4-1销售回款【输入】'!DO$4:DO$123,'B4-1销售回款【输入】'!$C$4:$C$123,$C192,'B4-1销售回款【输入】'!$D$4:$D$123,$D192,'B4-1销售回款【输入】'!$E$4:$E$123,$E192,'B4-1销售回款【输入】'!$J$4:$J$123,$F192)</f>
        <v>0</v>
      </c>
      <c r="DM192" s="282">
        <f>SUMIFS('B4-1销售回款【输入】'!DP$4:DP$123,'B4-1销售回款【输入】'!$C$4:$C$123,$C192,'B4-1销售回款【输入】'!$D$4:$D$123,$D192,'B4-1销售回款【输入】'!$E$4:$E$123,$E192,'B4-1销售回款【输入】'!$J$4:$J$123,$F192)</f>
        <v>0</v>
      </c>
      <c r="DN192" s="282">
        <f>SUMIFS('B4-1销售回款【输入】'!DQ$4:DQ$123,'B4-1销售回款【输入】'!$C$4:$C$123,$C192,'B4-1销售回款【输入】'!$D$4:$D$123,$D192,'B4-1销售回款【输入】'!$E$4:$E$123,$E192,'B4-1销售回款【输入】'!$J$4:$J$123,$F192)</f>
        <v>0</v>
      </c>
      <c r="DO192" s="282">
        <f>SUMIFS('B4-1销售回款【输入】'!DR$4:DR$123,'B4-1销售回款【输入】'!$C$4:$C$123,$C192,'B4-1销售回款【输入】'!$D$4:$D$123,$D192,'B4-1销售回款【输入】'!$E$4:$E$123,$E192,'B4-1销售回款【输入】'!$J$4:$J$123,$F192)</f>
        <v>0</v>
      </c>
      <c r="DP192" s="282">
        <f>SUMIFS('B4-1销售回款【输入】'!DS$4:DS$123,'B4-1销售回款【输入】'!$C$4:$C$123,$C192,'B4-1销售回款【输入】'!$D$4:$D$123,$D192,'B4-1销售回款【输入】'!$E$4:$E$123,$E192,'B4-1销售回款【输入】'!$J$4:$J$123,$F192)</f>
        <v>0</v>
      </c>
      <c r="DQ192" s="282">
        <f>SUMIFS('B4-1销售回款【输入】'!DT$4:DT$123,'B4-1销售回款【输入】'!$C$4:$C$123,$C192,'B4-1销售回款【输入】'!$D$4:$D$123,$D192,'B4-1销售回款【输入】'!$E$4:$E$123,$E192,'B4-1销售回款【输入】'!$J$4:$J$123,$F192)</f>
        <v>0</v>
      </c>
      <c r="DR192" s="282">
        <f>SUMIFS('B4-1销售回款【输入】'!DU$4:DU$123,'B4-1销售回款【输入】'!$C$4:$C$123,$C192,'B4-1销售回款【输入】'!$D$4:$D$123,$D192,'B4-1销售回款【输入】'!$E$4:$E$123,$E192,'B4-1销售回款【输入】'!$J$4:$J$123,$F192)</f>
        <v>0</v>
      </c>
      <c r="DS192" s="282">
        <f>SUMIFS('B4-1销售回款【输入】'!DV$4:DV$123,'B4-1销售回款【输入】'!$C$4:$C$123,$C192,'B4-1销售回款【输入】'!$D$4:$D$123,$D192,'B4-1销售回款【输入】'!$E$4:$E$123,$E192,'B4-1销售回款【输入】'!$J$4:$J$123,$F192)</f>
        <v>0</v>
      </c>
      <c r="DT192" s="282">
        <f>SUMIFS('B4-1销售回款【输入】'!DW$4:DW$123,'B4-1销售回款【输入】'!$C$4:$C$123,$C192,'B4-1销售回款【输入】'!$D$4:$D$123,$D192,'B4-1销售回款【输入】'!$E$4:$E$123,$E192,'B4-1销售回款【输入】'!$J$4:$J$123,$F192)</f>
        <v>0</v>
      </c>
      <c r="DU192" s="282">
        <f>SUMIFS('B4-1销售回款【输入】'!DX$4:DX$123,'B4-1销售回款【输入】'!$C$4:$C$123,$C192,'B4-1销售回款【输入】'!$D$4:$D$123,$D192,'B4-1销售回款【输入】'!$E$4:$E$123,$E192,'B4-1销售回款【输入】'!$J$4:$J$123,$F192)</f>
        <v>0</v>
      </c>
      <c r="DV192" s="282">
        <f>SUMIFS('B4-1销售回款【输入】'!DY$4:DY$123,'B4-1销售回款【输入】'!$C$4:$C$123,$C192,'B4-1销售回款【输入】'!$D$4:$D$123,$D192,'B4-1销售回款【输入】'!$E$4:$E$123,$E192,'B4-1销售回款【输入】'!$J$4:$J$123,$F192)</f>
        <v>0</v>
      </c>
      <c r="DW192" s="282">
        <f>SUMIFS('B4-1销售回款【输入】'!DZ$4:DZ$123,'B4-1销售回款【输入】'!$C$4:$C$123,$C192,'B4-1销售回款【输入】'!$D$4:$D$123,$D192,'B4-1销售回款【输入】'!$E$4:$E$123,$E192,'B4-1销售回款【输入】'!$J$4:$J$123,$F192)</f>
        <v>0</v>
      </c>
      <c r="DX192" s="282">
        <f>SUMIFS('B4-1销售回款【输入】'!EA$4:EA$123,'B4-1销售回款【输入】'!$C$4:$C$123,$C192,'B4-1销售回款【输入】'!$D$4:$D$123,$D192,'B4-1销售回款【输入】'!$E$4:$E$123,$E192,'B4-1销售回款【输入】'!$J$4:$J$123,$F192)</f>
        <v>0</v>
      </c>
      <c r="DY192" s="282">
        <f>SUMIFS('B4-1销售回款【输入】'!EB$4:EB$123,'B4-1销售回款【输入】'!$C$4:$C$123,$C192,'B4-1销售回款【输入】'!$D$4:$D$123,$D192,'B4-1销售回款【输入】'!$E$4:$E$123,$E192,'B4-1销售回款【输入】'!$J$4:$J$123,$F192)</f>
        <v>0</v>
      </c>
      <c r="DZ192" s="282">
        <f>SUMIFS('B4-1销售回款【输入】'!EC$4:EC$123,'B4-1销售回款【输入】'!$C$4:$C$123,$C192,'B4-1销售回款【输入】'!$D$4:$D$123,$D192,'B4-1销售回款【输入】'!$E$4:$E$123,$E192,'B4-1销售回款【输入】'!$J$4:$J$123,$F192)</f>
        <v>0</v>
      </c>
      <c r="EA192" s="282">
        <f>SUMIFS('B4-1销售回款【输入】'!ED$4:ED$123,'B4-1销售回款【输入】'!$C$4:$C$123,$C192,'B4-1销售回款【输入】'!$D$4:$D$123,$D192,'B4-1销售回款【输入】'!$E$4:$E$123,$E192,'B4-1销售回款【输入】'!$J$4:$J$123,$F192)</f>
        <v>0</v>
      </c>
      <c r="EB192" s="282">
        <f>SUMIFS('B4-1销售回款【输入】'!EE$4:EE$123,'B4-1销售回款【输入】'!$C$4:$C$123,$C192,'B4-1销售回款【输入】'!$D$4:$D$123,$D192,'B4-1销售回款【输入】'!$E$4:$E$123,$E192,'B4-1销售回款【输入】'!$J$4:$J$123,$F192)</f>
        <v>0</v>
      </c>
      <c r="EC192" s="282">
        <f>SUMIFS('B4-1销售回款【输入】'!EF$4:EF$123,'B4-1销售回款【输入】'!$C$4:$C$123,$C192,'B4-1销售回款【输入】'!$D$4:$D$123,$D192,'B4-1销售回款【输入】'!$E$4:$E$123,$E192,'B4-1销售回款【输入】'!$J$4:$J$123,$F192)</f>
        <v>0</v>
      </c>
      <c r="ED192" s="284">
        <f>SUMIFS('B4-1销售回款【输入】'!EG$4:EG$123,'B4-1销售回款【输入】'!$C$4:$C$123,$C192,'B4-1销售回款【输入】'!$D$4:$D$123,$D192,'B4-1销售回款【输入】'!$E$4:$E$123,$E192,'B4-1销售回款【输入】'!$J$4:$J$123,$F192)</f>
        <v>0</v>
      </c>
    </row>
    <row r="193" spans="2:134" ht="16.05" customHeight="1" x14ac:dyDescent="0.25">
      <c r="B193" s="932"/>
      <c r="C193" s="154" t="str">
        <f t="shared" ref="C193:C196" si="3379">C192</f>
        <v/>
      </c>
      <c r="D193" s="154" t="str">
        <f t="shared" si="3252"/>
        <v/>
      </c>
      <c r="E193" s="154" t="str">
        <f t="shared" si="3252"/>
        <v/>
      </c>
      <c r="F193" s="149" t="s">
        <v>348</v>
      </c>
      <c r="G193" s="171" t="s">
        <v>354</v>
      </c>
      <c r="H193" s="992">
        <f>IFERROR(H192/H191*10000,0)</f>
        <v>0</v>
      </c>
      <c r="I193" s="282">
        <f t="shared" si="3377"/>
        <v>0</v>
      </c>
      <c r="J193" s="985">
        <f>IFERROR(J192/J191*10000,0)</f>
        <v>0</v>
      </c>
      <c r="K193" s="460">
        <f ca="1">IFERROR(K192/K191*10000,0)</f>
        <v>0</v>
      </c>
      <c r="L193" s="283">
        <f t="shared" ref="L193" si="3380">IFERROR(L192/L191*10000,0)</f>
        <v>0</v>
      </c>
      <c r="M193" s="282">
        <f t="shared" ref="M193" si="3381">IFERROR(M192/M191*10000,0)</f>
        <v>0</v>
      </c>
      <c r="N193" s="282">
        <f t="shared" ref="N193" si="3382">IFERROR(N192/N191*10000,0)</f>
        <v>0</v>
      </c>
      <c r="O193" s="282">
        <f t="shared" ref="O193" si="3383">IFERROR(O192/O191*10000,0)</f>
        <v>0</v>
      </c>
      <c r="P193" s="282">
        <f t="shared" ref="P193" si="3384">IFERROR(P192/P191*10000,0)</f>
        <v>0</v>
      </c>
      <c r="Q193" s="282">
        <f t="shared" ref="Q193" si="3385">IFERROR(Q192/Q191*10000,0)</f>
        <v>0</v>
      </c>
      <c r="R193" s="282">
        <f t="shared" ref="R193" si="3386">IFERROR(R192/R191*10000,0)</f>
        <v>0</v>
      </c>
      <c r="S193" s="282">
        <f t="shared" ref="S193" si="3387">IFERROR(S192/S191*10000,0)</f>
        <v>0</v>
      </c>
      <c r="T193" s="282">
        <f t="shared" ref="T193" si="3388">IFERROR(T192/T191*10000,0)</f>
        <v>0</v>
      </c>
      <c r="U193" s="284">
        <f t="shared" ref="U193" si="3389">IFERROR(U192/U191*10000,0)</f>
        <v>0</v>
      </c>
      <c r="V193" s="285">
        <f>IFERROR(V192/V191*10000,0)</f>
        <v>0</v>
      </c>
      <c r="W193" s="282">
        <f t="shared" ref="W193" si="3390">IFERROR(W192/W191*10000,0)</f>
        <v>0</v>
      </c>
      <c r="X193" s="282">
        <f t="shared" ref="X193" si="3391">IFERROR(X192/X191*10000,0)</f>
        <v>0</v>
      </c>
      <c r="Y193" s="282">
        <f t="shared" ref="Y193" si="3392">IFERROR(Y192/Y191*10000,0)</f>
        <v>0</v>
      </c>
      <c r="Z193" s="282">
        <f t="shared" ref="Z193" si="3393">IFERROR(Z192/Z191*10000,0)</f>
        <v>0</v>
      </c>
      <c r="AA193" s="282">
        <f t="shared" ref="AA193" si="3394">IFERROR(AA192/AA191*10000,0)</f>
        <v>0</v>
      </c>
      <c r="AB193" s="282">
        <f t="shared" ref="AB193" si="3395">IFERROR(AB192/AB191*10000,0)</f>
        <v>0</v>
      </c>
      <c r="AC193" s="282">
        <f t="shared" ref="AC193" si="3396">IFERROR(AC192/AC191*10000,0)</f>
        <v>0</v>
      </c>
      <c r="AD193" s="282">
        <f t="shared" ref="AD193" si="3397">IFERROR(AD192/AD191*10000,0)</f>
        <v>0</v>
      </c>
      <c r="AE193" s="282">
        <f t="shared" ref="AE193" si="3398">IFERROR(AE192/AE191*10000,0)</f>
        <v>0</v>
      </c>
      <c r="AF193" s="282">
        <f t="shared" ref="AF193" si="3399">IFERROR(AF192/AF191*10000,0)</f>
        <v>0</v>
      </c>
      <c r="AG193" s="282">
        <f t="shared" ref="AG193" si="3400">IFERROR(AG192/AG191*10000,0)</f>
        <v>0</v>
      </c>
      <c r="AH193" s="282">
        <f t="shared" ref="AH193" si="3401">IFERROR(AH192/AH191*10000,0)</f>
        <v>0</v>
      </c>
      <c r="AI193" s="282">
        <f t="shared" ref="AI193" si="3402">IFERROR(AI192/AI191*10000,0)</f>
        <v>0</v>
      </c>
      <c r="AJ193" s="282">
        <f t="shared" ref="AJ193" si="3403">IFERROR(AJ192/AJ191*10000,0)</f>
        <v>0</v>
      </c>
      <c r="AK193" s="282">
        <f t="shared" ref="AK193" si="3404">IFERROR(AK192/AK191*10000,0)</f>
        <v>0</v>
      </c>
      <c r="AL193" s="282">
        <f t="shared" ref="AL193" si="3405">IFERROR(AL192/AL191*10000,0)</f>
        <v>0</v>
      </c>
      <c r="AM193" s="282">
        <f t="shared" ref="AM193" si="3406">IFERROR(AM192/AM191*10000,0)</f>
        <v>0</v>
      </c>
      <c r="AN193" s="282">
        <f t="shared" ref="AN193" si="3407">IFERROR(AN192/AN191*10000,0)</f>
        <v>0</v>
      </c>
      <c r="AO193" s="282">
        <f t="shared" ref="AO193" si="3408">IFERROR(AO192/AO191*10000,0)</f>
        <v>0</v>
      </c>
      <c r="AP193" s="282">
        <f t="shared" ref="AP193" si="3409">IFERROR(AP192/AP191*10000,0)</f>
        <v>0</v>
      </c>
      <c r="AQ193" s="282">
        <f t="shared" ref="AQ193" si="3410">IFERROR(AQ192/AQ191*10000,0)</f>
        <v>0</v>
      </c>
      <c r="AR193" s="282">
        <f t="shared" ref="AR193" si="3411">IFERROR(AR192/AR191*10000,0)</f>
        <v>0</v>
      </c>
      <c r="AS193" s="282">
        <f t="shared" ref="AS193" si="3412">IFERROR(AS192/AS191*10000,0)</f>
        <v>0</v>
      </c>
      <c r="AT193" s="282">
        <f t="shared" ref="AT193" si="3413">IFERROR(AT192/AT191*10000,0)</f>
        <v>0</v>
      </c>
      <c r="AU193" s="282">
        <f t="shared" ref="AU193" si="3414">IFERROR(AU192/AU191*10000,0)</f>
        <v>0</v>
      </c>
      <c r="AV193" s="282">
        <f t="shared" ref="AV193" si="3415">IFERROR(AV192/AV191*10000,0)</f>
        <v>0</v>
      </c>
      <c r="AW193" s="282">
        <f t="shared" ref="AW193" si="3416">IFERROR(AW192/AW191*10000,0)</f>
        <v>0</v>
      </c>
      <c r="AX193" s="282">
        <f t="shared" ref="AX193" si="3417">IFERROR(AX192/AX191*10000,0)</f>
        <v>0</v>
      </c>
      <c r="AY193" s="282">
        <f t="shared" ref="AY193" si="3418">IFERROR(AY192/AY191*10000,0)</f>
        <v>0</v>
      </c>
      <c r="AZ193" s="282">
        <f t="shared" ref="AZ193" si="3419">IFERROR(AZ192/AZ191*10000,0)</f>
        <v>0</v>
      </c>
      <c r="BA193" s="282">
        <f t="shared" ref="BA193" si="3420">IFERROR(BA192/BA191*10000,0)</f>
        <v>0</v>
      </c>
      <c r="BB193" s="282">
        <f t="shared" ref="BB193" si="3421">IFERROR(BB192/BB191*10000,0)</f>
        <v>0</v>
      </c>
      <c r="BC193" s="282">
        <f t="shared" ref="BC193" si="3422">IFERROR(BC192/BC191*10000,0)</f>
        <v>0</v>
      </c>
      <c r="BD193" s="282">
        <f t="shared" ref="BD193" si="3423">IFERROR(BD192/BD191*10000,0)</f>
        <v>0</v>
      </c>
      <c r="BE193" s="282">
        <f t="shared" ref="BE193" si="3424">IFERROR(BE192/BE191*10000,0)</f>
        <v>0</v>
      </c>
      <c r="BF193" s="282">
        <f t="shared" ref="BF193" si="3425">IFERROR(BF192/BF191*10000,0)</f>
        <v>0</v>
      </c>
      <c r="BG193" s="282">
        <f t="shared" ref="BG193" si="3426">IFERROR(BG192/BG191*10000,0)</f>
        <v>0</v>
      </c>
      <c r="BH193" s="282">
        <f t="shared" ref="BH193" si="3427">IFERROR(BH192/BH191*10000,0)</f>
        <v>0</v>
      </c>
      <c r="BI193" s="282">
        <f t="shared" ref="BI193" si="3428">IFERROR(BI192/BI191*10000,0)</f>
        <v>0</v>
      </c>
      <c r="BJ193" s="282">
        <f t="shared" ref="BJ193" si="3429">IFERROR(BJ192/BJ191*10000,0)</f>
        <v>0</v>
      </c>
      <c r="BK193" s="282">
        <f t="shared" ref="BK193" si="3430">IFERROR(BK192/BK191*10000,0)</f>
        <v>0</v>
      </c>
      <c r="BL193" s="282">
        <f t="shared" ref="BL193" si="3431">IFERROR(BL192/BL191*10000,0)</f>
        <v>0</v>
      </c>
      <c r="BM193" s="282">
        <f t="shared" ref="BM193" si="3432">IFERROR(BM192/BM191*10000,0)</f>
        <v>0</v>
      </c>
      <c r="BN193" s="282">
        <f t="shared" ref="BN193" si="3433">IFERROR(BN192/BN191*10000,0)</f>
        <v>0</v>
      </c>
      <c r="BO193" s="282">
        <f t="shared" ref="BO193" si="3434">IFERROR(BO192/BO191*10000,0)</f>
        <v>0</v>
      </c>
      <c r="BP193" s="282">
        <f t="shared" ref="BP193" si="3435">IFERROR(BP192/BP191*10000,0)</f>
        <v>0</v>
      </c>
      <c r="BQ193" s="282">
        <f t="shared" ref="BQ193" si="3436">IFERROR(BQ192/BQ191*10000,0)</f>
        <v>0</v>
      </c>
      <c r="BR193" s="282">
        <f t="shared" ref="BR193" si="3437">IFERROR(BR192/BR191*10000,0)</f>
        <v>0</v>
      </c>
      <c r="BS193" s="282">
        <f t="shared" ref="BS193" si="3438">IFERROR(BS192/BS191*10000,0)</f>
        <v>0</v>
      </c>
      <c r="BT193" s="282">
        <f t="shared" ref="BT193" si="3439">IFERROR(BT192/BT191*10000,0)</f>
        <v>0</v>
      </c>
      <c r="BU193" s="282">
        <f t="shared" ref="BU193" si="3440">IFERROR(BU192/BU191*10000,0)</f>
        <v>0</v>
      </c>
      <c r="BV193" s="282">
        <f t="shared" ref="BV193" si="3441">IFERROR(BV192/BV191*10000,0)</f>
        <v>0</v>
      </c>
      <c r="BW193" s="282">
        <f t="shared" ref="BW193" si="3442">IFERROR(BW192/BW191*10000,0)</f>
        <v>0</v>
      </c>
      <c r="BX193" s="282">
        <f t="shared" ref="BX193" si="3443">IFERROR(BX192/BX191*10000,0)</f>
        <v>0</v>
      </c>
      <c r="BY193" s="282">
        <f t="shared" ref="BY193" si="3444">IFERROR(BY192/BY191*10000,0)</f>
        <v>0</v>
      </c>
      <c r="BZ193" s="282">
        <f t="shared" ref="BZ193" si="3445">IFERROR(BZ192/BZ191*10000,0)</f>
        <v>0</v>
      </c>
      <c r="CA193" s="282">
        <f t="shared" ref="CA193" si="3446">IFERROR(CA192/CA191*10000,0)</f>
        <v>0</v>
      </c>
      <c r="CB193" s="282">
        <f t="shared" ref="CB193" si="3447">IFERROR(CB192/CB191*10000,0)</f>
        <v>0</v>
      </c>
      <c r="CC193" s="282">
        <f t="shared" ref="CC193" si="3448">IFERROR(CC192/CC191*10000,0)</f>
        <v>0</v>
      </c>
      <c r="CD193" s="282">
        <f t="shared" ref="CD193" si="3449">IFERROR(CD192/CD191*10000,0)</f>
        <v>0</v>
      </c>
      <c r="CE193" s="282">
        <f t="shared" ref="CE193" si="3450">IFERROR(CE192/CE191*10000,0)</f>
        <v>0</v>
      </c>
      <c r="CF193" s="282">
        <f t="shared" ref="CF193" si="3451">IFERROR(CF192/CF191*10000,0)</f>
        <v>0</v>
      </c>
      <c r="CG193" s="282">
        <f t="shared" ref="CG193" si="3452">IFERROR(CG192/CG191*10000,0)</f>
        <v>0</v>
      </c>
      <c r="CH193" s="282">
        <f t="shared" ref="CH193" si="3453">IFERROR(CH192/CH191*10000,0)</f>
        <v>0</v>
      </c>
      <c r="CI193" s="282">
        <f t="shared" ref="CI193" si="3454">IFERROR(CI192/CI191*10000,0)</f>
        <v>0</v>
      </c>
      <c r="CJ193" s="282">
        <f t="shared" ref="CJ193" si="3455">IFERROR(CJ192/CJ191*10000,0)</f>
        <v>0</v>
      </c>
      <c r="CK193" s="282">
        <f t="shared" ref="CK193" si="3456">IFERROR(CK192/CK191*10000,0)</f>
        <v>0</v>
      </c>
      <c r="CL193" s="282">
        <f t="shared" ref="CL193" si="3457">IFERROR(CL192/CL191*10000,0)</f>
        <v>0</v>
      </c>
      <c r="CM193" s="282">
        <f t="shared" ref="CM193" si="3458">IFERROR(CM192/CM191*10000,0)</f>
        <v>0</v>
      </c>
      <c r="CN193" s="282">
        <f t="shared" ref="CN193" si="3459">IFERROR(CN192/CN191*10000,0)</f>
        <v>0</v>
      </c>
      <c r="CO193" s="282">
        <f t="shared" ref="CO193" si="3460">IFERROR(CO192/CO191*10000,0)</f>
        <v>0</v>
      </c>
      <c r="CP193" s="282">
        <f t="shared" ref="CP193" si="3461">IFERROR(CP192/CP191*10000,0)</f>
        <v>0</v>
      </c>
      <c r="CQ193" s="282">
        <f t="shared" ref="CQ193" si="3462">IFERROR(CQ192/CQ191*10000,0)</f>
        <v>0</v>
      </c>
      <c r="CR193" s="282">
        <f t="shared" ref="CR193" si="3463">IFERROR(CR192/CR191*10000,0)</f>
        <v>0</v>
      </c>
      <c r="CS193" s="282">
        <f t="shared" ref="CS193" si="3464">IFERROR(CS192/CS191*10000,0)</f>
        <v>0</v>
      </c>
      <c r="CT193" s="282">
        <f t="shared" ref="CT193" si="3465">IFERROR(CT192/CT191*10000,0)</f>
        <v>0</v>
      </c>
      <c r="CU193" s="282">
        <f t="shared" ref="CU193" si="3466">IFERROR(CU192/CU191*10000,0)</f>
        <v>0</v>
      </c>
      <c r="CV193" s="282">
        <f t="shared" ref="CV193" si="3467">IFERROR(CV192/CV191*10000,0)</f>
        <v>0</v>
      </c>
      <c r="CW193" s="282">
        <f t="shared" ref="CW193" si="3468">IFERROR(CW192/CW191*10000,0)</f>
        <v>0</v>
      </c>
      <c r="CX193" s="282">
        <f t="shared" ref="CX193" si="3469">IFERROR(CX192/CX191*10000,0)</f>
        <v>0</v>
      </c>
      <c r="CY193" s="282">
        <f t="shared" ref="CY193" si="3470">IFERROR(CY192/CY191*10000,0)</f>
        <v>0</v>
      </c>
      <c r="CZ193" s="282">
        <f t="shared" ref="CZ193" si="3471">IFERROR(CZ192/CZ191*10000,0)</f>
        <v>0</v>
      </c>
      <c r="DA193" s="282">
        <f t="shared" ref="DA193" si="3472">IFERROR(DA192/DA191*10000,0)</f>
        <v>0</v>
      </c>
      <c r="DB193" s="282">
        <f t="shared" ref="DB193" si="3473">IFERROR(DB192/DB191*10000,0)</f>
        <v>0</v>
      </c>
      <c r="DC193" s="282">
        <f t="shared" ref="DC193" si="3474">IFERROR(DC192/DC191*10000,0)</f>
        <v>0</v>
      </c>
      <c r="DD193" s="282">
        <f t="shared" ref="DD193" si="3475">IFERROR(DD192/DD191*10000,0)</f>
        <v>0</v>
      </c>
      <c r="DE193" s="282">
        <f t="shared" ref="DE193" si="3476">IFERROR(DE192/DE191*10000,0)</f>
        <v>0</v>
      </c>
      <c r="DF193" s="282">
        <f t="shared" ref="DF193" si="3477">IFERROR(DF192/DF191*10000,0)</f>
        <v>0</v>
      </c>
      <c r="DG193" s="282">
        <f t="shared" ref="DG193" si="3478">IFERROR(DG192/DG191*10000,0)</f>
        <v>0</v>
      </c>
      <c r="DH193" s="282">
        <f t="shared" ref="DH193" si="3479">IFERROR(DH192/DH191*10000,0)</f>
        <v>0</v>
      </c>
      <c r="DI193" s="282">
        <f t="shared" ref="DI193" si="3480">IFERROR(DI192/DI191*10000,0)</f>
        <v>0</v>
      </c>
      <c r="DJ193" s="282">
        <f t="shared" ref="DJ193" si="3481">IFERROR(DJ192/DJ191*10000,0)</f>
        <v>0</v>
      </c>
      <c r="DK193" s="282">
        <f t="shared" ref="DK193" si="3482">IFERROR(DK192/DK191*10000,0)</f>
        <v>0</v>
      </c>
      <c r="DL193" s="282">
        <f t="shared" ref="DL193" si="3483">IFERROR(DL192/DL191*10000,0)</f>
        <v>0</v>
      </c>
      <c r="DM193" s="282">
        <f t="shared" ref="DM193" si="3484">IFERROR(DM192/DM191*10000,0)</f>
        <v>0</v>
      </c>
      <c r="DN193" s="282">
        <f t="shared" ref="DN193" si="3485">IFERROR(DN192/DN191*10000,0)</f>
        <v>0</v>
      </c>
      <c r="DO193" s="282">
        <f t="shared" ref="DO193" si="3486">IFERROR(DO192/DO191*10000,0)</f>
        <v>0</v>
      </c>
      <c r="DP193" s="282">
        <f t="shared" ref="DP193" si="3487">IFERROR(DP192/DP191*10000,0)</f>
        <v>0</v>
      </c>
      <c r="DQ193" s="282">
        <f t="shared" ref="DQ193" si="3488">IFERROR(DQ192/DQ191*10000,0)</f>
        <v>0</v>
      </c>
      <c r="DR193" s="282">
        <f t="shared" ref="DR193" si="3489">IFERROR(DR192/DR191*10000,0)</f>
        <v>0</v>
      </c>
      <c r="DS193" s="282">
        <f t="shared" ref="DS193" si="3490">IFERROR(DS192/DS191*10000,0)</f>
        <v>0</v>
      </c>
      <c r="DT193" s="282">
        <f t="shared" ref="DT193" si="3491">IFERROR(DT192/DT191*10000,0)</f>
        <v>0</v>
      </c>
      <c r="DU193" s="282">
        <f t="shared" ref="DU193" si="3492">IFERROR(DU192/DU191*10000,0)</f>
        <v>0</v>
      </c>
      <c r="DV193" s="282">
        <f t="shared" ref="DV193" si="3493">IFERROR(DV192/DV191*10000,0)</f>
        <v>0</v>
      </c>
      <c r="DW193" s="282">
        <f t="shared" ref="DW193" si="3494">IFERROR(DW192/DW191*10000,0)</f>
        <v>0</v>
      </c>
      <c r="DX193" s="282">
        <f t="shared" ref="DX193" si="3495">IFERROR(DX192/DX191*10000,0)</f>
        <v>0</v>
      </c>
      <c r="DY193" s="282">
        <f t="shared" ref="DY193" si="3496">IFERROR(DY192/DY191*10000,0)</f>
        <v>0</v>
      </c>
      <c r="DZ193" s="282">
        <f t="shared" ref="DZ193" si="3497">IFERROR(DZ192/DZ191*10000,0)</f>
        <v>0</v>
      </c>
      <c r="EA193" s="282">
        <f t="shared" ref="EA193" si="3498">IFERROR(EA192/EA191*10000,0)</f>
        <v>0</v>
      </c>
      <c r="EB193" s="282">
        <f t="shared" ref="EB193" si="3499">IFERROR(EB192/EB191*10000,0)</f>
        <v>0</v>
      </c>
      <c r="EC193" s="282">
        <f t="shared" ref="EC193" si="3500">IFERROR(EC192/EC191*10000,0)</f>
        <v>0</v>
      </c>
      <c r="ED193" s="284">
        <f t="shared" ref="ED193" si="3501">IFERROR(ED192/ED191*10000,0)</f>
        <v>0</v>
      </c>
    </row>
    <row r="194" spans="2:134" ht="16.05" customHeight="1" x14ac:dyDescent="0.25">
      <c r="B194" s="932"/>
      <c r="C194" s="159" t="str">
        <f t="shared" si="3379"/>
        <v/>
      </c>
      <c r="D194" s="159" t="str">
        <f t="shared" si="3252"/>
        <v/>
      </c>
      <c r="E194" s="159" t="str">
        <f t="shared" si="3252"/>
        <v/>
      </c>
      <c r="F194" s="149" t="s">
        <v>349</v>
      </c>
      <c r="G194" s="171" t="s">
        <v>353</v>
      </c>
      <c r="H194" s="992">
        <f>SUMIFS('B4-1销售回款【输入】'!L$4:L$123,'B4-1销售回款【输入】'!$C$4:$C$123,$C194,'B4-1销售回款【输入】'!$D$4:$D$123,$D194,'B4-1销售回款【输入】'!$E$4:$E$123,$E194,'B4-1销售回款【输入】'!$J$4:$J$123,$F194)</f>
        <v>0</v>
      </c>
      <c r="I194" s="282">
        <f t="shared" si="3377"/>
        <v>0</v>
      </c>
      <c r="J194" s="985">
        <f>SUM(V194:ED194)</f>
        <v>0</v>
      </c>
      <c r="K194" s="460">
        <f ca="1">SUM(OFFSET(V194,,,1,MATCH('B1-基本信息'!$C$12,$V$3:$ED$3,1)))</f>
        <v>0</v>
      </c>
      <c r="L194" s="283">
        <f t="shared" ref="L194:U194" si="3502">SUMIF($V$1:$ED$1,L$3,$V194:$ED194)</f>
        <v>0</v>
      </c>
      <c r="M194" s="282">
        <f t="shared" si="3502"/>
        <v>0</v>
      </c>
      <c r="N194" s="282">
        <f t="shared" si="3502"/>
        <v>0</v>
      </c>
      <c r="O194" s="282">
        <f t="shared" si="3502"/>
        <v>0</v>
      </c>
      <c r="P194" s="282">
        <f t="shared" si="3502"/>
        <v>0</v>
      </c>
      <c r="Q194" s="282">
        <f t="shared" si="3502"/>
        <v>0</v>
      </c>
      <c r="R194" s="282">
        <f t="shared" si="3502"/>
        <v>0</v>
      </c>
      <c r="S194" s="282">
        <f t="shared" si="3502"/>
        <v>0</v>
      </c>
      <c r="T194" s="282">
        <f t="shared" si="3502"/>
        <v>0</v>
      </c>
      <c r="U194" s="284">
        <f t="shared" si="3502"/>
        <v>0</v>
      </c>
      <c r="V194" s="285">
        <f>SUMIFS('B4-1销售回款【输入】'!Y$4:Y$123,'B4-1销售回款【输入】'!$C$4:$C$123,$C194,'B4-1销售回款【输入】'!$D$4:$D$123,$D194,'B4-1销售回款【输入】'!$E$4:$E$123,$E194,'B4-1销售回款【输入】'!$J$4:$J$123,$F194)</f>
        <v>0</v>
      </c>
      <c r="W194" s="282">
        <f>SUMIFS('B4-1销售回款【输入】'!Z$4:Z$123,'B4-1销售回款【输入】'!$C$4:$C$123,$C194,'B4-1销售回款【输入】'!$D$4:$D$123,$D194,'B4-1销售回款【输入】'!$E$4:$E$123,$E194,'B4-1销售回款【输入】'!$J$4:$J$123,$F194)</f>
        <v>0</v>
      </c>
      <c r="X194" s="282">
        <f>SUMIFS('B4-1销售回款【输入】'!AA$4:AA$123,'B4-1销售回款【输入】'!$C$4:$C$123,$C194,'B4-1销售回款【输入】'!$D$4:$D$123,$D194,'B4-1销售回款【输入】'!$E$4:$E$123,$E194,'B4-1销售回款【输入】'!$J$4:$J$123,$F194)</f>
        <v>0</v>
      </c>
      <c r="Y194" s="282">
        <f>SUMIFS('B4-1销售回款【输入】'!AB$4:AB$123,'B4-1销售回款【输入】'!$C$4:$C$123,$C194,'B4-1销售回款【输入】'!$D$4:$D$123,$D194,'B4-1销售回款【输入】'!$E$4:$E$123,$E194,'B4-1销售回款【输入】'!$J$4:$J$123,$F194)</f>
        <v>0</v>
      </c>
      <c r="Z194" s="282">
        <f>SUMIFS('B4-1销售回款【输入】'!AC$4:AC$123,'B4-1销售回款【输入】'!$C$4:$C$123,$C194,'B4-1销售回款【输入】'!$D$4:$D$123,$D194,'B4-1销售回款【输入】'!$E$4:$E$123,$E194,'B4-1销售回款【输入】'!$J$4:$J$123,$F194)</f>
        <v>0</v>
      </c>
      <c r="AA194" s="282">
        <f>SUMIFS('B4-1销售回款【输入】'!AD$4:AD$123,'B4-1销售回款【输入】'!$C$4:$C$123,$C194,'B4-1销售回款【输入】'!$D$4:$D$123,$D194,'B4-1销售回款【输入】'!$E$4:$E$123,$E194,'B4-1销售回款【输入】'!$J$4:$J$123,$F194)</f>
        <v>0</v>
      </c>
      <c r="AB194" s="282">
        <f>SUMIFS('B4-1销售回款【输入】'!AE$4:AE$123,'B4-1销售回款【输入】'!$C$4:$C$123,$C194,'B4-1销售回款【输入】'!$D$4:$D$123,$D194,'B4-1销售回款【输入】'!$E$4:$E$123,$E194,'B4-1销售回款【输入】'!$J$4:$J$123,$F194)</f>
        <v>0</v>
      </c>
      <c r="AC194" s="282">
        <f>SUMIFS('B4-1销售回款【输入】'!AF$4:AF$123,'B4-1销售回款【输入】'!$C$4:$C$123,$C194,'B4-1销售回款【输入】'!$D$4:$D$123,$D194,'B4-1销售回款【输入】'!$E$4:$E$123,$E194,'B4-1销售回款【输入】'!$J$4:$J$123,$F194)</f>
        <v>0</v>
      </c>
      <c r="AD194" s="282">
        <f>SUMIFS('B4-1销售回款【输入】'!AG$4:AG$123,'B4-1销售回款【输入】'!$C$4:$C$123,$C194,'B4-1销售回款【输入】'!$D$4:$D$123,$D194,'B4-1销售回款【输入】'!$E$4:$E$123,$E194,'B4-1销售回款【输入】'!$J$4:$J$123,$F194)</f>
        <v>0</v>
      </c>
      <c r="AE194" s="282">
        <f>SUMIFS('B4-1销售回款【输入】'!AH$4:AH$123,'B4-1销售回款【输入】'!$C$4:$C$123,$C194,'B4-1销售回款【输入】'!$D$4:$D$123,$D194,'B4-1销售回款【输入】'!$E$4:$E$123,$E194,'B4-1销售回款【输入】'!$J$4:$J$123,$F194)</f>
        <v>0</v>
      </c>
      <c r="AF194" s="282">
        <f>SUMIFS('B4-1销售回款【输入】'!AI$4:AI$123,'B4-1销售回款【输入】'!$C$4:$C$123,$C194,'B4-1销售回款【输入】'!$D$4:$D$123,$D194,'B4-1销售回款【输入】'!$E$4:$E$123,$E194,'B4-1销售回款【输入】'!$J$4:$J$123,$F194)</f>
        <v>0</v>
      </c>
      <c r="AG194" s="282">
        <f>SUMIFS('B4-1销售回款【输入】'!AJ$4:AJ$123,'B4-1销售回款【输入】'!$C$4:$C$123,$C194,'B4-1销售回款【输入】'!$D$4:$D$123,$D194,'B4-1销售回款【输入】'!$E$4:$E$123,$E194,'B4-1销售回款【输入】'!$J$4:$J$123,$F194)</f>
        <v>0</v>
      </c>
      <c r="AH194" s="282">
        <f>SUMIFS('B4-1销售回款【输入】'!AK$4:AK$123,'B4-1销售回款【输入】'!$C$4:$C$123,$C194,'B4-1销售回款【输入】'!$D$4:$D$123,$D194,'B4-1销售回款【输入】'!$E$4:$E$123,$E194,'B4-1销售回款【输入】'!$J$4:$J$123,$F194)</f>
        <v>0</v>
      </c>
      <c r="AI194" s="282">
        <f>SUMIFS('B4-1销售回款【输入】'!AL$4:AL$123,'B4-1销售回款【输入】'!$C$4:$C$123,$C194,'B4-1销售回款【输入】'!$D$4:$D$123,$D194,'B4-1销售回款【输入】'!$E$4:$E$123,$E194,'B4-1销售回款【输入】'!$J$4:$J$123,$F194)</f>
        <v>0</v>
      </c>
      <c r="AJ194" s="282">
        <f>SUMIFS('B4-1销售回款【输入】'!AM$4:AM$123,'B4-1销售回款【输入】'!$C$4:$C$123,$C194,'B4-1销售回款【输入】'!$D$4:$D$123,$D194,'B4-1销售回款【输入】'!$E$4:$E$123,$E194,'B4-1销售回款【输入】'!$J$4:$J$123,$F194)</f>
        <v>0</v>
      </c>
      <c r="AK194" s="282">
        <f>SUMIFS('B4-1销售回款【输入】'!AN$4:AN$123,'B4-1销售回款【输入】'!$C$4:$C$123,$C194,'B4-1销售回款【输入】'!$D$4:$D$123,$D194,'B4-1销售回款【输入】'!$E$4:$E$123,$E194,'B4-1销售回款【输入】'!$J$4:$J$123,$F194)</f>
        <v>0</v>
      </c>
      <c r="AL194" s="282">
        <f>SUMIFS('B4-1销售回款【输入】'!AO$4:AO$123,'B4-1销售回款【输入】'!$C$4:$C$123,$C194,'B4-1销售回款【输入】'!$D$4:$D$123,$D194,'B4-1销售回款【输入】'!$E$4:$E$123,$E194,'B4-1销售回款【输入】'!$J$4:$J$123,$F194)</f>
        <v>0</v>
      </c>
      <c r="AM194" s="282">
        <f>SUMIFS('B4-1销售回款【输入】'!AP$4:AP$123,'B4-1销售回款【输入】'!$C$4:$C$123,$C194,'B4-1销售回款【输入】'!$D$4:$D$123,$D194,'B4-1销售回款【输入】'!$E$4:$E$123,$E194,'B4-1销售回款【输入】'!$J$4:$J$123,$F194)</f>
        <v>0</v>
      </c>
      <c r="AN194" s="282">
        <f>SUMIFS('B4-1销售回款【输入】'!AQ$4:AQ$123,'B4-1销售回款【输入】'!$C$4:$C$123,$C194,'B4-1销售回款【输入】'!$D$4:$D$123,$D194,'B4-1销售回款【输入】'!$E$4:$E$123,$E194,'B4-1销售回款【输入】'!$J$4:$J$123,$F194)</f>
        <v>0</v>
      </c>
      <c r="AO194" s="282">
        <f>SUMIFS('B4-1销售回款【输入】'!AR$4:AR$123,'B4-1销售回款【输入】'!$C$4:$C$123,$C194,'B4-1销售回款【输入】'!$D$4:$D$123,$D194,'B4-1销售回款【输入】'!$E$4:$E$123,$E194,'B4-1销售回款【输入】'!$J$4:$J$123,$F194)</f>
        <v>0</v>
      </c>
      <c r="AP194" s="282">
        <f>SUMIFS('B4-1销售回款【输入】'!AS$4:AS$123,'B4-1销售回款【输入】'!$C$4:$C$123,$C194,'B4-1销售回款【输入】'!$D$4:$D$123,$D194,'B4-1销售回款【输入】'!$E$4:$E$123,$E194,'B4-1销售回款【输入】'!$J$4:$J$123,$F194)</f>
        <v>0</v>
      </c>
      <c r="AQ194" s="282">
        <f>SUMIFS('B4-1销售回款【输入】'!AT$4:AT$123,'B4-1销售回款【输入】'!$C$4:$C$123,$C194,'B4-1销售回款【输入】'!$D$4:$D$123,$D194,'B4-1销售回款【输入】'!$E$4:$E$123,$E194,'B4-1销售回款【输入】'!$J$4:$J$123,$F194)</f>
        <v>0</v>
      </c>
      <c r="AR194" s="282">
        <f>SUMIFS('B4-1销售回款【输入】'!AU$4:AU$123,'B4-1销售回款【输入】'!$C$4:$C$123,$C194,'B4-1销售回款【输入】'!$D$4:$D$123,$D194,'B4-1销售回款【输入】'!$E$4:$E$123,$E194,'B4-1销售回款【输入】'!$J$4:$J$123,$F194)</f>
        <v>0</v>
      </c>
      <c r="AS194" s="282">
        <f>SUMIFS('B4-1销售回款【输入】'!AV$4:AV$123,'B4-1销售回款【输入】'!$C$4:$C$123,$C194,'B4-1销售回款【输入】'!$D$4:$D$123,$D194,'B4-1销售回款【输入】'!$E$4:$E$123,$E194,'B4-1销售回款【输入】'!$J$4:$J$123,$F194)</f>
        <v>0</v>
      </c>
      <c r="AT194" s="282">
        <f>SUMIFS('B4-1销售回款【输入】'!AW$4:AW$123,'B4-1销售回款【输入】'!$C$4:$C$123,$C194,'B4-1销售回款【输入】'!$D$4:$D$123,$D194,'B4-1销售回款【输入】'!$E$4:$E$123,$E194,'B4-1销售回款【输入】'!$J$4:$J$123,$F194)</f>
        <v>0</v>
      </c>
      <c r="AU194" s="282">
        <f>SUMIFS('B4-1销售回款【输入】'!AX$4:AX$123,'B4-1销售回款【输入】'!$C$4:$C$123,$C194,'B4-1销售回款【输入】'!$D$4:$D$123,$D194,'B4-1销售回款【输入】'!$E$4:$E$123,$E194,'B4-1销售回款【输入】'!$J$4:$J$123,$F194)</f>
        <v>0</v>
      </c>
      <c r="AV194" s="282">
        <f>SUMIFS('B4-1销售回款【输入】'!AY$4:AY$123,'B4-1销售回款【输入】'!$C$4:$C$123,$C194,'B4-1销售回款【输入】'!$D$4:$D$123,$D194,'B4-1销售回款【输入】'!$E$4:$E$123,$E194,'B4-1销售回款【输入】'!$J$4:$J$123,$F194)</f>
        <v>0</v>
      </c>
      <c r="AW194" s="282">
        <f>SUMIFS('B4-1销售回款【输入】'!AZ$4:AZ$123,'B4-1销售回款【输入】'!$C$4:$C$123,$C194,'B4-1销售回款【输入】'!$D$4:$D$123,$D194,'B4-1销售回款【输入】'!$E$4:$E$123,$E194,'B4-1销售回款【输入】'!$J$4:$J$123,$F194)</f>
        <v>0</v>
      </c>
      <c r="AX194" s="282">
        <f>SUMIFS('B4-1销售回款【输入】'!BA$4:BA$123,'B4-1销售回款【输入】'!$C$4:$C$123,$C194,'B4-1销售回款【输入】'!$D$4:$D$123,$D194,'B4-1销售回款【输入】'!$E$4:$E$123,$E194,'B4-1销售回款【输入】'!$J$4:$J$123,$F194)</f>
        <v>0</v>
      </c>
      <c r="AY194" s="282">
        <f>SUMIFS('B4-1销售回款【输入】'!BB$4:BB$123,'B4-1销售回款【输入】'!$C$4:$C$123,$C194,'B4-1销售回款【输入】'!$D$4:$D$123,$D194,'B4-1销售回款【输入】'!$E$4:$E$123,$E194,'B4-1销售回款【输入】'!$J$4:$J$123,$F194)</f>
        <v>0</v>
      </c>
      <c r="AZ194" s="282">
        <f>SUMIFS('B4-1销售回款【输入】'!BC$4:BC$123,'B4-1销售回款【输入】'!$C$4:$C$123,$C194,'B4-1销售回款【输入】'!$D$4:$D$123,$D194,'B4-1销售回款【输入】'!$E$4:$E$123,$E194,'B4-1销售回款【输入】'!$J$4:$J$123,$F194)</f>
        <v>0</v>
      </c>
      <c r="BA194" s="282">
        <f>SUMIFS('B4-1销售回款【输入】'!BD$4:BD$123,'B4-1销售回款【输入】'!$C$4:$C$123,$C194,'B4-1销售回款【输入】'!$D$4:$D$123,$D194,'B4-1销售回款【输入】'!$E$4:$E$123,$E194,'B4-1销售回款【输入】'!$J$4:$J$123,$F194)</f>
        <v>0</v>
      </c>
      <c r="BB194" s="282">
        <f>SUMIFS('B4-1销售回款【输入】'!BE$4:BE$123,'B4-1销售回款【输入】'!$C$4:$C$123,$C194,'B4-1销售回款【输入】'!$D$4:$D$123,$D194,'B4-1销售回款【输入】'!$E$4:$E$123,$E194,'B4-1销售回款【输入】'!$J$4:$J$123,$F194)</f>
        <v>0</v>
      </c>
      <c r="BC194" s="282">
        <f>SUMIFS('B4-1销售回款【输入】'!BF$4:BF$123,'B4-1销售回款【输入】'!$C$4:$C$123,$C194,'B4-1销售回款【输入】'!$D$4:$D$123,$D194,'B4-1销售回款【输入】'!$E$4:$E$123,$E194,'B4-1销售回款【输入】'!$J$4:$J$123,$F194)</f>
        <v>0</v>
      </c>
      <c r="BD194" s="282">
        <f>SUMIFS('B4-1销售回款【输入】'!BG$4:BG$123,'B4-1销售回款【输入】'!$C$4:$C$123,$C194,'B4-1销售回款【输入】'!$D$4:$D$123,$D194,'B4-1销售回款【输入】'!$E$4:$E$123,$E194,'B4-1销售回款【输入】'!$J$4:$J$123,$F194)</f>
        <v>0</v>
      </c>
      <c r="BE194" s="282">
        <f>SUMIFS('B4-1销售回款【输入】'!BH$4:BH$123,'B4-1销售回款【输入】'!$C$4:$C$123,$C194,'B4-1销售回款【输入】'!$D$4:$D$123,$D194,'B4-1销售回款【输入】'!$E$4:$E$123,$E194,'B4-1销售回款【输入】'!$J$4:$J$123,$F194)</f>
        <v>0</v>
      </c>
      <c r="BF194" s="282">
        <f>SUMIFS('B4-1销售回款【输入】'!BI$4:BI$123,'B4-1销售回款【输入】'!$C$4:$C$123,$C194,'B4-1销售回款【输入】'!$D$4:$D$123,$D194,'B4-1销售回款【输入】'!$E$4:$E$123,$E194,'B4-1销售回款【输入】'!$J$4:$J$123,$F194)</f>
        <v>0</v>
      </c>
      <c r="BG194" s="282">
        <f>SUMIFS('B4-1销售回款【输入】'!BJ$4:BJ$123,'B4-1销售回款【输入】'!$C$4:$C$123,$C194,'B4-1销售回款【输入】'!$D$4:$D$123,$D194,'B4-1销售回款【输入】'!$E$4:$E$123,$E194,'B4-1销售回款【输入】'!$J$4:$J$123,$F194)</f>
        <v>0</v>
      </c>
      <c r="BH194" s="282">
        <f>SUMIFS('B4-1销售回款【输入】'!BK$4:BK$123,'B4-1销售回款【输入】'!$C$4:$C$123,$C194,'B4-1销售回款【输入】'!$D$4:$D$123,$D194,'B4-1销售回款【输入】'!$E$4:$E$123,$E194,'B4-1销售回款【输入】'!$J$4:$J$123,$F194)</f>
        <v>0</v>
      </c>
      <c r="BI194" s="282">
        <f>SUMIFS('B4-1销售回款【输入】'!BL$4:BL$123,'B4-1销售回款【输入】'!$C$4:$C$123,$C194,'B4-1销售回款【输入】'!$D$4:$D$123,$D194,'B4-1销售回款【输入】'!$E$4:$E$123,$E194,'B4-1销售回款【输入】'!$J$4:$J$123,$F194)</f>
        <v>0</v>
      </c>
      <c r="BJ194" s="282">
        <f>SUMIFS('B4-1销售回款【输入】'!BM$4:BM$123,'B4-1销售回款【输入】'!$C$4:$C$123,$C194,'B4-1销售回款【输入】'!$D$4:$D$123,$D194,'B4-1销售回款【输入】'!$E$4:$E$123,$E194,'B4-1销售回款【输入】'!$J$4:$J$123,$F194)</f>
        <v>0</v>
      </c>
      <c r="BK194" s="282">
        <f>SUMIFS('B4-1销售回款【输入】'!BN$4:BN$123,'B4-1销售回款【输入】'!$C$4:$C$123,$C194,'B4-1销售回款【输入】'!$D$4:$D$123,$D194,'B4-1销售回款【输入】'!$E$4:$E$123,$E194,'B4-1销售回款【输入】'!$J$4:$J$123,$F194)</f>
        <v>0</v>
      </c>
      <c r="BL194" s="282">
        <f>SUMIFS('B4-1销售回款【输入】'!BO$4:BO$123,'B4-1销售回款【输入】'!$C$4:$C$123,$C194,'B4-1销售回款【输入】'!$D$4:$D$123,$D194,'B4-1销售回款【输入】'!$E$4:$E$123,$E194,'B4-1销售回款【输入】'!$J$4:$J$123,$F194)</f>
        <v>0</v>
      </c>
      <c r="BM194" s="282">
        <f>SUMIFS('B4-1销售回款【输入】'!BP$4:BP$123,'B4-1销售回款【输入】'!$C$4:$C$123,$C194,'B4-1销售回款【输入】'!$D$4:$D$123,$D194,'B4-1销售回款【输入】'!$E$4:$E$123,$E194,'B4-1销售回款【输入】'!$J$4:$J$123,$F194)</f>
        <v>0</v>
      </c>
      <c r="BN194" s="282">
        <f>SUMIFS('B4-1销售回款【输入】'!BQ$4:BQ$123,'B4-1销售回款【输入】'!$C$4:$C$123,$C194,'B4-1销售回款【输入】'!$D$4:$D$123,$D194,'B4-1销售回款【输入】'!$E$4:$E$123,$E194,'B4-1销售回款【输入】'!$J$4:$J$123,$F194)</f>
        <v>0</v>
      </c>
      <c r="BO194" s="282">
        <f>SUMIFS('B4-1销售回款【输入】'!BR$4:BR$123,'B4-1销售回款【输入】'!$C$4:$C$123,$C194,'B4-1销售回款【输入】'!$D$4:$D$123,$D194,'B4-1销售回款【输入】'!$E$4:$E$123,$E194,'B4-1销售回款【输入】'!$J$4:$J$123,$F194)</f>
        <v>0</v>
      </c>
      <c r="BP194" s="282">
        <f>SUMIFS('B4-1销售回款【输入】'!BS$4:BS$123,'B4-1销售回款【输入】'!$C$4:$C$123,$C194,'B4-1销售回款【输入】'!$D$4:$D$123,$D194,'B4-1销售回款【输入】'!$E$4:$E$123,$E194,'B4-1销售回款【输入】'!$J$4:$J$123,$F194)</f>
        <v>0</v>
      </c>
      <c r="BQ194" s="282">
        <f>SUMIFS('B4-1销售回款【输入】'!BT$4:BT$123,'B4-1销售回款【输入】'!$C$4:$C$123,$C194,'B4-1销售回款【输入】'!$D$4:$D$123,$D194,'B4-1销售回款【输入】'!$E$4:$E$123,$E194,'B4-1销售回款【输入】'!$J$4:$J$123,$F194)</f>
        <v>0</v>
      </c>
      <c r="BR194" s="282">
        <f>SUMIFS('B4-1销售回款【输入】'!BU$4:BU$123,'B4-1销售回款【输入】'!$C$4:$C$123,$C194,'B4-1销售回款【输入】'!$D$4:$D$123,$D194,'B4-1销售回款【输入】'!$E$4:$E$123,$E194,'B4-1销售回款【输入】'!$J$4:$J$123,$F194)</f>
        <v>0</v>
      </c>
      <c r="BS194" s="282">
        <f>SUMIFS('B4-1销售回款【输入】'!BV$4:BV$123,'B4-1销售回款【输入】'!$C$4:$C$123,$C194,'B4-1销售回款【输入】'!$D$4:$D$123,$D194,'B4-1销售回款【输入】'!$E$4:$E$123,$E194,'B4-1销售回款【输入】'!$J$4:$J$123,$F194)</f>
        <v>0</v>
      </c>
      <c r="BT194" s="282">
        <f>SUMIFS('B4-1销售回款【输入】'!BW$4:BW$123,'B4-1销售回款【输入】'!$C$4:$C$123,$C194,'B4-1销售回款【输入】'!$D$4:$D$123,$D194,'B4-1销售回款【输入】'!$E$4:$E$123,$E194,'B4-1销售回款【输入】'!$J$4:$J$123,$F194)</f>
        <v>0</v>
      </c>
      <c r="BU194" s="282">
        <f>SUMIFS('B4-1销售回款【输入】'!BX$4:BX$123,'B4-1销售回款【输入】'!$C$4:$C$123,$C194,'B4-1销售回款【输入】'!$D$4:$D$123,$D194,'B4-1销售回款【输入】'!$E$4:$E$123,$E194,'B4-1销售回款【输入】'!$J$4:$J$123,$F194)</f>
        <v>0</v>
      </c>
      <c r="BV194" s="282">
        <f>SUMIFS('B4-1销售回款【输入】'!BY$4:BY$123,'B4-1销售回款【输入】'!$C$4:$C$123,$C194,'B4-1销售回款【输入】'!$D$4:$D$123,$D194,'B4-1销售回款【输入】'!$E$4:$E$123,$E194,'B4-1销售回款【输入】'!$J$4:$J$123,$F194)</f>
        <v>0</v>
      </c>
      <c r="BW194" s="282">
        <f>SUMIFS('B4-1销售回款【输入】'!BZ$4:BZ$123,'B4-1销售回款【输入】'!$C$4:$C$123,$C194,'B4-1销售回款【输入】'!$D$4:$D$123,$D194,'B4-1销售回款【输入】'!$E$4:$E$123,$E194,'B4-1销售回款【输入】'!$J$4:$J$123,$F194)</f>
        <v>0</v>
      </c>
      <c r="BX194" s="282">
        <f>SUMIFS('B4-1销售回款【输入】'!CA$4:CA$123,'B4-1销售回款【输入】'!$C$4:$C$123,$C194,'B4-1销售回款【输入】'!$D$4:$D$123,$D194,'B4-1销售回款【输入】'!$E$4:$E$123,$E194,'B4-1销售回款【输入】'!$J$4:$J$123,$F194)</f>
        <v>0</v>
      </c>
      <c r="BY194" s="282">
        <f>SUMIFS('B4-1销售回款【输入】'!CB$4:CB$123,'B4-1销售回款【输入】'!$C$4:$C$123,$C194,'B4-1销售回款【输入】'!$D$4:$D$123,$D194,'B4-1销售回款【输入】'!$E$4:$E$123,$E194,'B4-1销售回款【输入】'!$J$4:$J$123,$F194)</f>
        <v>0</v>
      </c>
      <c r="BZ194" s="282">
        <f>SUMIFS('B4-1销售回款【输入】'!CC$4:CC$123,'B4-1销售回款【输入】'!$C$4:$C$123,$C194,'B4-1销售回款【输入】'!$D$4:$D$123,$D194,'B4-1销售回款【输入】'!$E$4:$E$123,$E194,'B4-1销售回款【输入】'!$J$4:$J$123,$F194)</f>
        <v>0</v>
      </c>
      <c r="CA194" s="282">
        <f>SUMIFS('B4-1销售回款【输入】'!CD$4:CD$123,'B4-1销售回款【输入】'!$C$4:$C$123,$C194,'B4-1销售回款【输入】'!$D$4:$D$123,$D194,'B4-1销售回款【输入】'!$E$4:$E$123,$E194,'B4-1销售回款【输入】'!$J$4:$J$123,$F194)</f>
        <v>0</v>
      </c>
      <c r="CB194" s="282">
        <f>SUMIFS('B4-1销售回款【输入】'!CE$4:CE$123,'B4-1销售回款【输入】'!$C$4:$C$123,$C194,'B4-1销售回款【输入】'!$D$4:$D$123,$D194,'B4-1销售回款【输入】'!$E$4:$E$123,$E194,'B4-1销售回款【输入】'!$J$4:$J$123,$F194)</f>
        <v>0</v>
      </c>
      <c r="CC194" s="282">
        <f>SUMIFS('B4-1销售回款【输入】'!CF$4:CF$123,'B4-1销售回款【输入】'!$C$4:$C$123,$C194,'B4-1销售回款【输入】'!$D$4:$D$123,$D194,'B4-1销售回款【输入】'!$E$4:$E$123,$E194,'B4-1销售回款【输入】'!$J$4:$J$123,$F194)</f>
        <v>0</v>
      </c>
      <c r="CD194" s="282">
        <f>SUMIFS('B4-1销售回款【输入】'!CG$4:CG$123,'B4-1销售回款【输入】'!$C$4:$C$123,$C194,'B4-1销售回款【输入】'!$D$4:$D$123,$D194,'B4-1销售回款【输入】'!$E$4:$E$123,$E194,'B4-1销售回款【输入】'!$J$4:$J$123,$F194)</f>
        <v>0</v>
      </c>
      <c r="CE194" s="282">
        <f>SUMIFS('B4-1销售回款【输入】'!CH$4:CH$123,'B4-1销售回款【输入】'!$C$4:$C$123,$C194,'B4-1销售回款【输入】'!$D$4:$D$123,$D194,'B4-1销售回款【输入】'!$E$4:$E$123,$E194,'B4-1销售回款【输入】'!$J$4:$J$123,$F194)</f>
        <v>0</v>
      </c>
      <c r="CF194" s="282">
        <f>SUMIFS('B4-1销售回款【输入】'!CI$4:CI$123,'B4-1销售回款【输入】'!$C$4:$C$123,$C194,'B4-1销售回款【输入】'!$D$4:$D$123,$D194,'B4-1销售回款【输入】'!$E$4:$E$123,$E194,'B4-1销售回款【输入】'!$J$4:$J$123,$F194)</f>
        <v>0</v>
      </c>
      <c r="CG194" s="282">
        <f>SUMIFS('B4-1销售回款【输入】'!CJ$4:CJ$123,'B4-1销售回款【输入】'!$C$4:$C$123,$C194,'B4-1销售回款【输入】'!$D$4:$D$123,$D194,'B4-1销售回款【输入】'!$E$4:$E$123,$E194,'B4-1销售回款【输入】'!$J$4:$J$123,$F194)</f>
        <v>0</v>
      </c>
      <c r="CH194" s="282">
        <f>SUMIFS('B4-1销售回款【输入】'!CK$4:CK$123,'B4-1销售回款【输入】'!$C$4:$C$123,$C194,'B4-1销售回款【输入】'!$D$4:$D$123,$D194,'B4-1销售回款【输入】'!$E$4:$E$123,$E194,'B4-1销售回款【输入】'!$J$4:$J$123,$F194)</f>
        <v>0</v>
      </c>
      <c r="CI194" s="282">
        <f>SUMIFS('B4-1销售回款【输入】'!CL$4:CL$123,'B4-1销售回款【输入】'!$C$4:$C$123,$C194,'B4-1销售回款【输入】'!$D$4:$D$123,$D194,'B4-1销售回款【输入】'!$E$4:$E$123,$E194,'B4-1销售回款【输入】'!$J$4:$J$123,$F194)</f>
        <v>0</v>
      </c>
      <c r="CJ194" s="282">
        <f>SUMIFS('B4-1销售回款【输入】'!CM$4:CM$123,'B4-1销售回款【输入】'!$C$4:$C$123,$C194,'B4-1销售回款【输入】'!$D$4:$D$123,$D194,'B4-1销售回款【输入】'!$E$4:$E$123,$E194,'B4-1销售回款【输入】'!$J$4:$J$123,$F194)</f>
        <v>0</v>
      </c>
      <c r="CK194" s="282">
        <f>SUMIFS('B4-1销售回款【输入】'!CN$4:CN$123,'B4-1销售回款【输入】'!$C$4:$C$123,$C194,'B4-1销售回款【输入】'!$D$4:$D$123,$D194,'B4-1销售回款【输入】'!$E$4:$E$123,$E194,'B4-1销售回款【输入】'!$J$4:$J$123,$F194)</f>
        <v>0</v>
      </c>
      <c r="CL194" s="282">
        <f>SUMIFS('B4-1销售回款【输入】'!CO$4:CO$123,'B4-1销售回款【输入】'!$C$4:$C$123,$C194,'B4-1销售回款【输入】'!$D$4:$D$123,$D194,'B4-1销售回款【输入】'!$E$4:$E$123,$E194,'B4-1销售回款【输入】'!$J$4:$J$123,$F194)</f>
        <v>0</v>
      </c>
      <c r="CM194" s="282">
        <f>SUMIFS('B4-1销售回款【输入】'!CP$4:CP$123,'B4-1销售回款【输入】'!$C$4:$C$123,$C194,'B4-1销售回款【输入】'!$D$4:$D$123,$D194,'B4-1销售回款【输入】'!$E$4:$E$123,$E194,'B4-1销售回款【输入】'!$J$4:$J$123,$F194)</f>
        <v>0</v>
      </c>
      <c r="CN194" s="282">
        <f>SUMIFS('B4-1销售回款【输入】'!CQ$4:CQ$123,'B4-1销售回款【输入】'!$C$4:$C$123,$C194,'B4-1销售回款【输入】'!$D$4:$D$123,$D194,'B4-1销售回款【输入】'!$E$4:$E$123,$E194,'B4-1销售回款【输入】'!$J$4:$J$123,$F194)</f>
        <v>0</v>
      </c>
      <c r="CO194" s="282">
        <f>SUMIFS('B4-1销售回款【输入】'!CR$4:CR$123,'B4-1销售回款【输入】'!$C$4:$C$123,$C194,'B4-1销售回款【输入】'!$D$4:$D$123,$D194,'B4-1销售回款【输入】'!$E$4:$E$123,$E194,'B4-1销售回款【输入】'!$J$4:$J$123,$F194)</f>
        <v>0</v>
      </c>
      <c r="CP194" s="282">
        <f>SUMIFS('B4-1销售回款【输入】'!CS$4:CS$123,'B4-1销售回款【输入】'!$C$4:$C$123,$C194,'B4-1销售回款【输入】'!$D$4:$D$123,$D194,'B4-1销售回款【输入】'!$E$4:$E$123,$E194,'B4-1销售回款【输入】'!$J$4:$J$123,$F194)</f>
        <v>0</v>
      </c>
      <c r="CQ194" s="282">
        <f>SUMIFS('B4-1销售回款【输入】'!CT$4:CT$123,'B4-1销售回款【输入】'!$C$4:$C$123,$C194,'B4-1销售回款【输入】'!$D$4:$D$123,$D194,'B4-1销售回款【输入】'!$E$4:$E$123,$E194,'B4-1销售回款【输入】'!$J$4:$J$123,$F194)</f>
        <v>0</v>
      </c>
      <c r="CR194" s="282">
        <f>SUMIFS('B4-1销售回款【输入】'!CU$4:CU$123,'B4-1销售回款【输入】'!$C$4:$C$123,$C194,'B4-1销售回款【输入】'!$D$4:$D$123,$D194,'B4-1销售回款【输入】'!$E$4:$E$123,$E194,'B4-1销售回款【输入】'!$J$4:$J$123,$F194)</f>
        <v>0</v>
      </c>
      <c r="CS194" s="282">
        <f>SUMIFS('B4-1销售回款【输入】'!CV$4:CV$123,'B4-1销售回款【输入】'!$C$4:$C$123,$C194,'B4-1销售回款【输入】'!$D$4:$D$123,$D194,'B4-1销售回款【输入】'!$E$4:$E$123,$E194,'B4-1销售回款【输入】'!$J$4:$J$123,$F194)</f>
        <v>0</v>
      </c>
      <c r="CT194" s="282">
        <f>SUMIFS('B4-1销售回款【输入】'!CW$4:CW$123,'B4-1销售回款【输入】'!$C$4:$C$123,$C194,'B4-1销售回款【输入】'!$D$4:$D$123,$D194,'B4-1销售回款【输入】'!$E$4:$E$123,$E194,'B4-1销售回款【输入】'!$J$4:$J$123,$F194)</f>
        <v>0</v>
      </c>
      <c r="CU194" s="282">
        <f>SUMIFS('B4-1销售回款【输入】'!CX$4:CX$123,'B4-1销售回款【输入】'!$C$4:$C$123,$C194,'B4-1销售回款【输入】'!$D$4:$D$123,$D194,'B4-1销售回款【输入】'!$E$4:$E$123,$E194,'B4-1销售回款【输入】'!$J$4:$J$123,$F194)</f>
        <v>0</v>
      </c>
      <c r="CV194" s="282">
        <f>SUMIFS('B4-1销售回款【输入】'!CY$4:CY$123,'B4-1销售回款【输入】'!$C$4:$C$123,$C194,'B4-1销售回款【输入】'!$D$4:$D$123,$D194,'B4-1销售回款【输入】'!$E$4:$E$123,$E194,'B4-1销售回款【输入】'!$J$4:$J$123,$F194)</f>
        <v>0</v>
      </c>
      <c r="CW194" s="282">
        <f>SUMIFS('B4-1销售回款【输入】'!CZ$4:CZ$123,'B4-1销售回款【输入】'!$C$4:$C$123,$C194,'B4-1销售回款【输入】'!$D$4:$D$123,$D194,'B4-1销售回款【输入】'!$E$4:$E$123,$E194,'B4-1销售回款【输入】'!$J$4:$J$123,$F194)</f>
        <v>0</v>
      </c>
      <c r="CX194" s="282">
        <f>SUMIFS('B4-1销售回款【输入】'!DA$4:DA$123,'B4-1销售回款【输入】'!$C$4:$C$123,$C194,'B4-1销售回款【输入】'!$D$4:$D$123,$D194,'B4-1销售回款【输入】'!$E$4:$E$123,$E194,'B4-1销售回款【输入】'!$J$4:$J$123,$F194)</f>
        <v>0</v>
      </c>
      <c r="CY194" s="282">
        <f>SUMIFS('B4-1销售回款【输入】'!DB$4:DB$123,'B4-1销售回款【输入】'!$C$4:$C$123,$C194,'B4-1销售回款【输入】'!$D$4:$D$123,$D194,'B4-1销售回款【输入】'!$E$4:$E$123,$E194,'B4-1销售回款【输入】'!$J$4:$J$123,$F194)</f>
        <v>0</v>
      </c>
      <c r="CZ194" s="282">
        <f>SUMIFS('B4-1销售回款【输入】'!DC$4:DC$123,'B4-1销售回款【输入】'!$C$4:$C$123,$C194,'B4-1销售回款【输入】'!$D$4:$D$123,$D194,'B4-1销售回款【输入】'!$E$4:$E$123,$E194,'B4-1销售回款【输入】'!$J$4:$J$123,$F194)</f>
        <v>0</v>
      </c>
      <c r="DA194" s="282">
        <f>SUMIFS('B4-1销售回款【输入】'!DD$4:DD$123,'B4-1销售回款【输入】'!$C$4:$C$123,$C194,'B4-1销售回款【输入】'!$D$4:$D$123,$D194,'B4-1销售回款【输入】'!$E$4:$E$123,$E194,'B4-1销售回款【输入】'!$J$4:$J$123,$F194)</f>
        <v>0</v>
      </c>
      <c r="DB194" s="282">
        <f>SUMIFS('B4-1销售回款【输入】'!DE$4:DE$123,'B4-1销售回款【输入】'!$C$4:$C$123,$C194,'B4-1销售回款【输入】'!$D$4:$D$123,$D194,'B4-1销售回款【输入】'!$E$4:$E$123,$E194,'B4-1销售回款【输入】'!$J$4:$J$123,$F194)</f>
        <v>0</v>
      </c>
      <c r="DC194" s="282">
        <f>SUMIFS('B4-1销售回款【输入】'!DF$4:DF$123,'B4-1销售回款【输入】'!$C$4:$C$123,$C194,'B4-1销售回款【输入】'!$D$4:$D$123,$D194,'B4-1销售回款【输入】'!$E$4:$E$123,$E194,'B4-1销售回款【输入】'!$J$4:$J$123,$F194)</f>
        <v>0</v>
      </c>
      <c r="DD194" s="282">
        <f>SUMIFS('B4-1销售回款【输入】'!DG$4:DG$123,'B4-1销售回款【输入】'!$C$4:$C$123,$C194,'B4-1销售回款【输入】'!$D$4:$D$123,$D194,'B4-1销售回款【输入】'!$E$4:$E$123,$E194,'B4-1销售回款【输入】'!$J$4:$J$123,$F194)</f>
        <v>0</v>
      </c>
      <c r="DE194" s="282">
        <f>SUMIFS('B4-1销售回款【输入】'!DH$4:DH$123,'B4-1销售回款【输入】'!$C$4:$C$123,$C194,'B4-1销售回款【输入】'!$D$4:$D$123,$D194,'B4-1销售回款【输入】'!$E$4:$E$123,$E194,'B4-1销售回款【输入】'!$J$4:$J$123,$F194)</f>
        <v>0</v>
      </c>
      <c r="DF194" s="282">
        <f>SUMIFS('B4-1销售回款【输入】'!DI$4:DI$123,'B4-1销售回款【输入】'!$C$4:$C$123,$C194,'B4-1销售回款【输入】'!$D$4:$D$123,$D194,'B4-1销售回款【输入】'!$E$4:$E$123,$E194,'B4-1销售回款【输入】'!$J$4:$J$123,$F194)</f>
        <v>0</v>
      </c>
      <c r="DG194" s="282">
        <f>SUMIFS('B4-1销售回款【输入】'!DJ$4:DJ$123,'B4-1销售回款【输入】'!$C$4:$C$123,$C194,'B4-1销售回款【输入】'!$D$4:$D$123,$D194,'B4-1销售回款【输入】'!$E$4:$E$123,$E194,'B4-1销售回款【输入】'!$J$4:$J$123,$F194)</f>
        <v>0</v>
      </c>
      <c r="DH194" s="282">
        <f>SUMIFS('B4-1销售回款【输入】'!DK$4:DK$123,'B4-1销售回款【输入】'!$C$4:$C$123,$C194,'B4-1销售回款【输入】'!$D$4:$D$123,$D194,'B4-1销售回款【输入】'!$E$4:$E$123,$E194,'B4-1销售回款【输入】'!$J$4:$J$123,$F194)</f>
        <v>0</v>
      </c>
      <c r="DI194" s="282">
        <f>SUMIFS('B4-1销售回款【输入】'!DL$4:DL$123,'B4-1销售回款【输入】'!$C$4:$C$123,$C194,'B4-1销售回款【输入】'!$D$4:$D$123,$D194,'B4-1销售回款【输入】'!$E$4:$E$123,$E194,'B4-1销售回款【输入】'!$J$4:$J$123,$F194)</f>
        <v>0</v>
      </c>
      <c r="DJ194" s="282">
        <f>SUMIFS('B4-1销售回款【输入】'!DM$4:DM$123,'B4-1销售回款【输入】'!$C$4:$C$123,$C194,'B4-1销售回款【输入】'!$D$4:$D$123,$D194,'B4-1销售回款【输入】'!$E$4:$E$123,$E194,'B4-1销售回款【输入】'!$J$4:$J$123,$F194)</f>
        <v>0</v>
      </c>
      <c r="DK194" s="282">
        <f>SUMIFS('B4-1销售回款【输入】'!DN$4:DN$123,'B4-1销售回款【输入】'!$C$4:$C$123,$C194,'B4-1销售回款【输入】'!$D$4:$D$123,$D194,'B4-1销售回款【输入】'!$E$4:$E$123,$E194,'B4-1销售回款【输入】'!$J$4:$J$123,$F194)</f>
        <v>0</v>
      </c>
      <c r="DL194" s="282">
        <f>SUMIFS('B4-1销售回款【输入】'!DO$4:DO$123,'B4-1销售回款【输入】'!$C$4:$C$123,$C194,'B4-1销售回款【输入】'!$D$4:$D$123,$D194,'B4-1销售回款【输入】'!$E$4:$E$123,$E194,'B4-1销售回款【输入】'!$J$4:$J$123,$F194)</f>
        <v>0</v>
      </c>
      <c r="DM194" s="282">
        <f>SUMIFS('B4-1销售回款【输入】'!DP$4:DP$123,'B4-1销售回款【输入】'!$C$4:$C$123,$C194,'B4-1销售回款【输入】'!$D$4:$D$123,$D194,'B4-1销售回款【输入】'!$E$4:$E$123,$E194,'B4-1销售回款【输入】'!$J$4:$J$123,$F194)</f>
        <v>0</v>
      </c>
      <c r="DN194" s="282">
        <f>SUMIFS('B4-1销售回款【输入】'!DQ$4:DQ$123,'B4-1销售回款【输入】'!$C$4:$C$123,$C194,'B4-1销售回款【输入】'!$D$4:$D$123,$D194,'B4-1销售回款【输入】'!$E$4:$E$123,$E194,'B4-1销售回款【输入】'!$J$4:$J$123,$F194)</f>
        <v>0</v>
      </c>
      <c r="DO194" s="282">
        <f>SUMIFS('B4-1销售回款【输入】'!DR$4:DR$123,'B4-1销售回款【输入】'!$C$4:$C$123,$C194,'B4-1销售回款【输入】'!$D$4:$D$123,$D194,'B4-1销售回款【输入】'!$E$4:$E$123,$E194,'B4-1销售回款【输入】'!$J$4:$J$123,$F194)</f>
        <v>0</v>
      </c>
      <c r="DP194" s="282">
        <f>SUMIFS('B4-1销售回款【输入】'!DS$4:DS$123,'B4-1销售回款【输入】'!$C$4:$C$123,$C194,'B4-1销售回款【输入】'!$D$4:$D$123,$D194,'B4-1销售回款【输入】'!$E$4:$E$123,$E194,'B4-1销售回款【输入】'!$J$4:$J$123,$F194)</f>
        <v>0</v>
      </c>
      <c r="DQ194" s="282">
        <f>SUMIFS('B4-1销售回款【输入】'!DT$4:DT$123,'B4-1销售回款【输入】'!$C$4:$C$123,$C194,'B4-1销售回款【输入】'!$D$4:$D$123,$D194,'B4-1销售回款【输入】'!$E$4:$E$123,$E194,'B4-1销售回款【输入】'!$J$4:$J$123,$F194)</f>
        <v>0</v>
      </c>
      <c r="DR194" s="282">
        <f>SUMIFS('B4-1销售回款【输入】'!DU$4:DU$123,'B4-1销售回款【输入】'!$C$4:$C$123,$C194,'B4-1销售回款【输入】'!$D$4:$D$123,$D194,'B4-1销售回款【输入】'!$E$4:$E$123,$E194,'B4-1销售回款【输入】'!$J$4:$J$123,$F194)</f>
        <v>0</v>
      </c>
      <c r="DS194" s="282">
        <f>SUMIFS('B4-1销售回款【输入】'!DV$4:DV$123,'B4-1销售回款【输入】'!$C$4:$C$123,$C194,'B4-1销售回款【输入】'!$D$4:$D$123,$D194,'B4-1销售回款【输入】'!$E$4:$E$123,$E194,'B4-1销售回款【输入】'!$J$4:$J$123,$F194)</f>
        <v>0</v>
      </c>
      <c r="DT194" s="282">
        <f>SUMIFS('B4-1销售回款【输入】'!DW$4:DW$123,'B4-1销售回款【输入】'!$C$4:$C$123,$C194,'B4-1销售回款【输入】'!$D$4:$D$123,$D194,'B4-1销售回款【输入】'!$E$4:$E$123,$E194,'B4-1销售回款【输入】'!$J$4:$J$123,$F194)</f>
        <v>0</v>
      </c>
      <c r="DU194" s="282">
        <f>SUMIFS('B4-1销售回款【输入】'!DX$4:DX$123,'B4-1销售回款【输入】'!$C$4:$C$123,$C194,'B4-1销售回款【输入】'!$D$4:$D$123,$D194,'B4-1销售回款【输入】'!$E$4:$E$123,$E194,'B4-1销售回款【输入】'!$J$4:$J$123,$F194)</f>
        <v>0</v>
      </c>
      <c r="DV194" s="282">
        <f>SUMIFS('B4-1销售回款【输入】'!DY$4:DY$123,'B4-1销售回款【输入】'!$C$4:$C$123,$C194,'B4-1销售回款【输入】'!$D$4:$D$123,$D194,'B4-1销售回款【输入】'!$E$4:$E$123,$E194,'B4-1销售回款【输入】'!$J$4:$J$123,$F194)</f>
        <v>0</v>
      </c>
      <c r="DW194" s="282">
        <f>SUMIFS('B4-1销售回款【输入】'!DZ$4:DZ$123,'B4-1销售回款【输入】'!$C$4:$C$123,$C194,'B4-1销售回款【输入】'!$D$4:$D$123,$D194,'B4-1销售回款【输入】'!$E$4:$E$123,$E194,'B4-1销售回款【输入】'!$J$4:$J$123,$F194)</f>
        <v>0</v>
      </c>
      <c r="DX194" s="282">
        <f>SUMIFS('B4-1销售回款【输入】'!EA$4:EA$123,'B4-1销售回款【输入】'!$C$4:$C$123,$C194,'B4-1销售回款【输入】'!$D$4:$D$123,$D194,'B4-1销售回款【输入】'!$E$4:$E$123,$E194,'B4-1销售回款【输入】'!$J$4:$J$123,$F194)</f>
        <v>0</v>
      </c>
      <c r="DY194" s="282">
        <f>SUMIFS('B4-1销售回款【输入】'!EB$4:EB$123,'B4-1销售回款【输入】'!$C$4:$C$123,$C194,'B4-1销售回款【输入】'!$D$4:$D$123,$D194,'B4-1销售回款【输入】'!$E$4:$E$123,$E194,'B4-1销售回款【输入】'!$J$4:$J$123,$F194)</f>
        <v>0</v>
      </c>
      <c r="DZ194" s="282">
        <f>SUMIFS('B4-1销售回款【输入】'!EC$4:EC$123,'B4-1销售回款【输入】'!$C$4:$C$123,$C194,'B4-1销售回款【输入】'!$D$4:$D$123,$D194,'B4-1销售回款【输入】'!$E$4:$E$123,$E194,'B4-1销售回款【输入】'!$J$4:$J$123,$F194)</f>
        <v>0</v>
      </c>
      <c r="EA194" s="282">
        <f>SUMIFS('B4-1销售回款【输入】'!ED$4:ED$123,'B4-1销售回款【输入】'!$C$4:$C$123,$C194,'B4-1销售回款【输入】'!$D$4:$D$123,$D194,'B4-1销售回款【输入】'!$E$4:$E$123,$E194,'B4-1销售回款【输入】'!$J$4:$J$123,$F194)</f>
        <v>0</v>
      </c>
      <c r="EB194" s="282">
        <f>SUMIFS('B4-1销售回款【输入】'!EE$4:EE$123,'B4-1销售回款【输入】'!$C$4:$C$123,$C194,'B4-1销售回款【输入】'!$D$4:$D$123,$D194,'B4-1销售回款【输入】'!$E$4:$E$123,$E194,'B4-1销售回款【输入】'!$J$4:$J$123,$F194)</f>
        <v>0</v>
      </c>
      <c r="EC194" s="282">
        <f>SUMIFS('B4-1销售回款【输入】'!EF$4:EF$123,'B4-1销售回款【输入】'!$C$4:$C$123,$C194,'B4-1销售回款【输入】'!$D$4:$D$123,$D194,'B4-1销售回款【输入】'!$E$4:$E$123,$E194,'B4-1销售回款【输入】'!$J$4:$J$123,$F194)</f>
        <v>0</v>
      </c>
      <c r="ED194" s="284">
        <f>SUMIFS('B4-1销售回款【输入】'!EG$4:EG$123,'B4-1销售回款【输入】'!$C$4:$C$123,$C194,'B4-1销售回款【输入】'!$D$4:$D$123,$D194,'B4-1销售回款【输入】'!$E$4:$E$123,$E194,'B4-1销售回款【输入】'!$J$4:$J$123,$F194)</f>
        <v>0</v>
      </c>
    </row>
    <row r="195" spans="2:134" ht="16.05" customHeight="1" x14ac:dyDescent="0.25">
      <c r="B195" s="932"/>
      <c r="C195" s="159" t="str">
        <f t="shared" si="3379"/>
        <v/>
      </c>
      <c r="D195" s="159" t="str">
        <f t="shared" si="3252"/>
        <v/>
      </c>
      <c r="E195" s="159" t="str">
        <f t="shared" si="3252"/>
        <v/>
      </c>
      <c r="F195" s="149" t="s">
        <v>350</v>
      </c>
      <c r="G195" s="171" t="s">
        <v>355</v>
      </c>
      <c r="H195" s="992"/>
      <c r="I195" s="282"/>
      <c r="J195" s="986" t="s">
        <v>391</v>
      </c>
      <c r="K195" s="461"/>
      <c r="L195" s="297">
        <f>IFERROR(SUM($L192:L192)/$J192,0)</f>
        <v>0</v>
      </c>
      <c r="M195" s="291">
        <f>IFERROR(SUM($L192:M192)/$J192,0)</f>
        <v>0</v>
      </c>
      <c r="N195" s="291">
        <f>IFERROR(SUM($L192:N192)/$J192,0)</f>
        <v>0</v>
      </c>
      <c r="O195" s="291">
        <f>IFERROR(SUM($L192:O192)/$J192,0)</f>
        <v>0</v>
      </c>
      <c r="P195" s="291">
        <f>IFERROR(SUM($L192:P192)/$J192,0)</f>
        <v>0</v>
      </c>
      <c r="Q195" s="291">
        <f>IFERROR(SUM($L192:Q192)/$J192,0)</f>
        <v>0</v>
      </c>
      <c r="R195" s="291">
        <f>IFERROR(SUM($L192:R192)/$J192,0)</f>
        <v>0</v>
      </c>
      <c r="S195" s="291">
        <f>IFERROR(SUM($L192:S192)/$J192,0)</f>
        <v>0</v>
      </c>
      <c r="T195" s="291">
        <f>IFERROR(SUM($L192:T192)/$J192,0)</f>
        <v>0</v>
      </c>
      <c r="U195" s="292">
        <f>IFERROR(SUM($L192:U192)/$J192,0)</f>
        <v>0</v>
      </c>
      <c r="V195" s="290">
        <f>IFERROR(SUM($V192:V192)/$J192,0)</f>
        <v>0</v>
      </c>
      <c r="W195" s="291">
        <f>IFERROR(SUM($V192:W192)/$J192,0)</f>
        <v>0</v>
      </c>
      <c r="X195" s="291">
        <f>IFERROR(SUM($V192:X192)/$J192,0)</f>
        <v>0</v>
      </c>
      <c r="Y195" s="291">
        <f>IFERROR(SUM($V192:Y192)/$J192,0)</f>
        <v>0</v>
      </c>
      <c r="Z195" s="291">
        <f>IFERROR(SUM($V192:Z192)/$J192,0)</f>
        <v>0</v>
      </c>
      <c r="AA195" s="291">
        <f>IFERROR(SUM($V192:AA192)/$J192,0)</f>
        <v>0</v>
      </c>
      <c r="AB195" s="291">
        <f>IFERROR(SUM($V192:AB192)/$J192,0)</f>
        <v>0</v>
      </c>
      <c r="AC195" s="291">
        <f>IFERROR(SUM($V192:AC192)/$J192,0)</f>
        <v>0</v>
      </c>
      <c r="AD195" s="291">
        <f>IFERROR(SUM($V192:AD192)/$J192,0)</f>
        <v>0</v>
      </c>
      <c r="AE195" s="291">
        <f>IFERROR(SUM($V192:AE192)/$J192,0)</f>
        <v>0</v>
      </c>
      <c r="AF195" s="291">
        <f>IFERROR(SUM($V192:AF192)/$J192,0)</f>
        <v>0</v>
      </c>
      <c r="AG195" s="291">
        <f>IFERROR(SUM($V192:AG192)/$J192,0)</f>
        <v>0</v>
      </c>
      <c r="AH195" s="291">
        <f>IFERROR(SUM($V192:AH192)/$J192,0)</f>
        <v>0</v>
      </c>
      <c r="AI195" s="291">
        <f>IFERROR(SUM($V192:AI192)/$J192,0)</f>
        <v>0</v>
      </c>
      <c r="AJ195" s="291">
        <f>IFERROR(SUM($V192:AJ192)/$J192,0)</f>
        <v>0</v>
      </c>
      <c r="AK195" s="291">
        <f>IFERROR(SUM($V192:AK192)/$J192,0)</f>
        <v>0</v>
      </c>
      <c r="AL195" s="291">
        <f>IFERROR(SUM($V192:AL192)/$J192,0)</f>
        <v>0</v>
      </c>
      <c r="AM195" s="291">
        <f>IFERROR(SUM($V192:AM192)/$J192,0)</f>
        <v>0</v>
      </c>
      <c r="AN195" s="291">
        <f>IFERROR(SUM($V192:AN192)/$J192,0)</f>
        <v>0</v>
      </c>
      <c r="AO195" s="291">
        <f>IFERROR(SUM($V192:AO192)/$J192,0)</f>
        <v>0</v>
      </c>
      <c r="AP195" s="291">
        <f>IFERROR(SUM($V192:AP192)/$J192,0)</f>
        <v>0</v>
      </c>
      <c r="AQ195" s="291">
        <f>IFERROR(SUM($V192:AQ192)/$J192,0)</f>
        <v>0</v>
      </c>
      <c r="AR195" s="291">
        <f>IFERROR(SUM($V192:AR192)/$J192,0)</f>
        <v>0</v>
      </c>
      <c r="AS195" s="291">
        <f>IFERROR(SUM($V192:AS192)/$J192,0)</f>
        <v>0</v>
      </c>
      <c r="AT195" s="291">
        <f>IFERROR(SUM($V192:AT192)/$J192,0)</f>
        <v>0</v>
      </c>
      <c r="AU195" s="291">
        <f>IFERROR(SUM($V192:AU192)/$J192,0)</f>
        <v>0</v>
      </c>
      <c r="AV195" s="291">
        <f>IFERROR(SUM($V192:AV192)/$J192,0)</f>
        <v>0</v>
      </c>
      <c r="AW195" s="291">
        <f>IFERROR(SUM($V192:AW192)/$J192,0)</f>
        <v>0</v>
      </c>
      <c r="AX195" s="291">
        <f>IFERROR(SUM($V192:AX192)/$J192,0)</f>
        <v>0</v>
      </c>
      <c r="AY195" s="291">
        <f>IFERROR(SUM($V192:AY192)/$J192,0)</f>
        <v>0</v>
      </c>
      <c r="AZ195" s="291">
        <f>IFERROR(SUM($V192:AZ192)/$J192,0)</f>
        <v>0</v>
      </c>
      <c r="BA195" s="291">
        <f>IFERROR(SUM($V192:BA192)/$J192,0)</f>
        <v>0</v>
      </c>
      <c r="BB195" s="291">
        <f>IFERROR(SUM($V192:BB192)/$J192,0)</f>
        <v>0</v>
      </c>
      <c r="BC195" s="291">
        <f>IFERROR(SUM($V192:BC192)/$J192,0)</f>
        <v>0</v>
      </c>
      <c r="BD195" s="291">
        <f>IFERROR(SUM($V192:BD192)/$J192,0)</f>
        <v>0</v>
      </c>
      <c r="BE195" s="291">
        <f>IFERROR(SUM($V192:BE192)/$J192,0)</f>
        <v>0</v>
      </c>
      <c r="BF195" s="291">
        <f>IFERROR(SUM($V192:BF192)/$J192,0)</f>
        <v>0</v>
      </c>
      <c r="BG195" s="291">
        <f>IFERROR(SUM($V192:BG192)/$J192,0)</f>
        <v>0</v>
      </c>
      <c r="BH195" s="291">
        <f>IFERROR(SUM($V192:BH192)/$J192,0)</f>
        <v>0</v>
      </c>
      <c r="BI195" s="291">
        <f>IFERROR(SUM($V192:BI192)/$J192,0)</f>
        <v>0</v>
      </c>
      <c r="BJ195" s="291">
        <f>IFERROR(SUM($V192:BJ192)/$J192,0)</f>
        <v>0</v>
      </c>
      <c r="BK195" s="291">
        <f>IFERROR(SUM($V192:BK192)/$J192,0)</f>
        <v>0</v>
      </c>
      <c r="BL195" s="291">
        <f>IFERROR(SUM($V192:BL192)/$J192,0)</f>
        <v>0</v>
      </c>
      <c r="BM195" s="291">
        <f>IFERROR(SUM($V192:BM192)/$J192,0)</f>
        <v>0</v>
      </c>
      <c r="BN195" s="291">
        <f>IFERROR(SUM($V192:BN192)/$J192,0)</f>
        <v>0</v>
      </c>
      <c r="BO195" s="291">
        <f>IFERROR(SUM($V192:BO192)/$J192,0)</f>
        <v>0</v>
      </c>
      <c r="BP195" s="291">
        <f>IFERROR(SUM($V192:BP192)/$J192,0)</f>
        <v>0</v>
      </c>
      <c r="BQ195" s="291">
        <f>IFERROR(SUM($V192:BQ192)/$J192,0)</f>
        <v>0</v>
      </c>
      <c r="BR195" s="291">
        <f>IFERROR(SUM($V192:BR192)/$J192,0)</f>
        <v>0</v>
      </c>
      <c r="BS195" s="291">
        <f>IFERROR(SUM($V192:BS192)/$J192,0)</f>
        <v>0</v>
      </c>
      <c r="BT195" s="291">
        <f>IFERROR(SUM($V192:BT192)/$J192,0)</f>
        <v>0</v>
      </c>
      <c r="BU195" s="291">
        <f>IFERROR(SUM($V192:BU192)/$J192,0)</f>
        <v>0</v>
      </c>
      <c r="BV195" s="291">
        <f>IFERROR(SUM($V192:BV192)/$J192,0)</f>
        <v>0</v>
      </c>
      <c r="BW195" s="291">
        <f>IFERROR(SUM($V192:BW192)/$J192,0)</f>
        <v>0</v>
      </c>
      <c r="BX195" s="291">
        <f>IFERROR(SUM($V192:BX192)/$J192,0)</f>
        <v>0</v>
      </c>
      <c r="BY195" s="291">
        <f>IFERROR(SUM($V192:BY192)/$J192,0)</f>
        <v>0</v>
      </c>
      <c r="BZ195" s="291">
        <f>IFERROR(SUM($V192:BZ192)/$J192,0)</f>
        <v>0</v>
      </c>
      <c r="CA195" s="291">
        <f>IFERROR(SUM($V192:CA192)/$J192,0)</f>
        <v>0</v>
      </c>
      <c r="CB195" s="291">
        <f>IFERROR(SUM($V192:CB192)/$J192,0)</f>
        <v>0</v>
      </c>
      <c r="CC195" s="291">
        <f>IFERROR(SUM($V192:CC192)/$J192,0)</f>
        <v>0</v>
      </c>
      <c r="CD195" s="291">
        <f>IFERROR(SUM($V192:CD192)/$J192,0)</f>
        <v>0</v>
      </c>
      <c r="CE195" s="291">
        <f>IFERROR(SUM($V192:CE192)/$J192,0)</f>
        <v>0</v>
      </c>
      <c r="CF195" s="291">
        <f>IFERROR(SUM($V192:CF192)/$J192,0)</f>
        <v>0</v>
      </c>
      <c r="CG195" s="291">
        <f>IFERROR(SUM($V192:CG192)/$J192,0)</f>
        <v>0</v>
      </c>
      <c r="CH195" s="291">
        <f>IFERROR(SUM($V192:CH192)/$J192,0)</f>
        <v>0</v>
      </c>
      <c r="CI195" s="291">
        <f>IFERROR(SUM($V192:CI192)/$J192,0)</f>
        <v>0</v>
      </c>
      <c r="CJ195" s="291">
        <f>IFERROR(SUM($V192:CJ192)/$J192,0)</f>
        <v>0</v>
      </c>
      <c r="CK195" s="291">
        <f>IFERROR(SUM($V192:CK192)/$J192,0)</f>
        <v>0</v>
      </c>
      <c r="CL195" s="291">
        <f>IFERROR(SUM($V192:CL192)/$J192,0)</f>
        <v>0</v>
      </c>
      <c r="CM195" s="291">
        <f>IFERROR(SUM($V192:CM192)/$J192,0)</f>
        <v>0</v>
      </c>
      <c r="CN195" s="291">
        <f>IFERROR(SUM($V192:CN192)/$J192,0)</f>
        <v>0</v>
      </c>
      <c r="CO195" s="291">
        <f>IFERROR(SUM($V192:CO192)/$J192,0)</f>
        <v>0</v>
      </c>
      <c r="CP195" s="291">
        <f>IFERROR(SUM($V192:CP192)/$J192,0)</f>
        <v>0</v>
      </c>
      <c r="CQ195" s="291">
        <f>IFERROR(SUM($V192:CQ192)/$J192,0)</f>
        <v>0</v>
      </c>
      <c r="CR195" s="291">
        <f>IFERROR(SUM($V192:CR192)/$J192,0)</f>
        <v>0</v>
      </c>
      <c r="CS195" s="291">
        <f>IFERROR(SUM($V192:CS192)/$J192,0)</f>
        <v>0</v>
      </c>
      <c r="CT195" s="291">
        <f>IFERROR(SUM($V192:CT192)/$J192,0)</f>
        <v>0</v>
      </c>
      <c r="CU195" s="291">
        <f>IFERROR(SUM($V192:CU192)/$J192,0)</f>
        <v>0</v>
      </c>
      <c r="CV195" s="291">
        <f>IFERROR(SUM($V192:CV192)/$J192,0)</f>
        <v>0</v>
      </c>
      <c r="CW195" s="291">
        <f>IFERROR(SUM($V192:CW192)/$J192,0)</f>
        <v>0</v>
      </c>
      <c r="CX195" s="291">
        <f>IFERROR(SUM($V192:CX192)/$J192,0)</f>
        <v>0</v>
      </c>
      <c r="CY195" s="291">
        <f>IFERROR(SUM($V192:CY192)/$J192,0)</f>
        <v>0</v>
      </c>
      <c r="CZ195" s="291">
        <f>IFERROR(SUM($V192:CZ192)/$J192,0)</f>
        <v>0</v>
      </c>
      <c r="DA195" s="291">
        <f>IFERROR(SUM($V192:DA192)/$J192,0)</f>
        <v>0</v>
      </c>
      <c r="DB195" s="291">
        <f>IFERROR(SUM($V192:DB192)/$J192,0)</f>
        <v>0</v>
      </c>
      <c r="DC195" s="291">
        <f>IFERROR(SUM($V192:DC192)/$J192,0)</f>
        <v>0</v>
      </c>
      <c r="DD195" s="291">
        <f>IFERROR(SUM($V192:DD192)/$J192,0)</f>
        <v>0</v>
      </c>
      <c r="DE195" s="291">
        <f>IFERROR(SUM($V192:DE192)/$J192,0)</f>
        <v>0</v>
      </c>
      <c r="DF195" s="291">
        <f>IFERROR(SUM($V192:DF192)/$J192,0)</f>
        <v>0</v>
      </c>
      <c r="DG195" s="291">
        <f>IFERROR(SUM($V192:DG192)/$J192,0)</f>
        <v>0</v>
      </c>
      <c r="DH195" s="291">
        <f>IFERROR(SUM($V192:DH192)/$J192,0)</f>
        <v>0</v>
      </c>
      <c r="DI195" s="291">
        <f>IFERROR(SUM($V192:DI192)/$J192,0)</f>
        <v>0</v>
      </c>
      <c r="DJ195" s="291">
        <f>IFERROR(SUM($V192:DJ192)/$J192,0)</f>
        <v>0</v>
      </c>
      <c r="DK195" s="291">
        <f>IFERROR(SUM($V192:DK192)/$J192,0)</f>
        <v>0</v>
      </c>
      <c r="DL195" s="291">
        <f>IFERROR(SUM($V192:DL192)/$J192,0)</f>
        <v>0</v>
      </c>
      <c r="DM195" s="291">
        <f>IFERROR(SUM($V192:DM192)/$J192,0)</f>
        <v>0</v>
      </c>
      <c r="DN195" s="291">
        <f>IFERROR(SUM($V192:DN192)/$J192,0)</f>
        <v>0</v>
      </c>
      <c r="DO195" s="291">
        <f>IFERROR(SUM($V192:DO192)/$J192,0)</f>
        <v>0</v>
      </c>
      <c r="DP195" s="291">
        <f>IFERROR(SUM($V192:DP192)/$J192,0)</f>
        <v>0</v>
      </c>
      <c r="DQ195" s="291">
        <f>IFERROR(SUM($V192:DQ192)/$J192,0)</f>
        <v>0</v>
      </c>
      <c r="DR195" s="291">
        <f>IFERROR(SUM($V192:DR192)/$J192,0)</f>
        <v>0</v>
      </c>
      <c r="DS195" s="291">
        <f>IFERROR(SUM($V192:DS192)/$J192,0)</f>
        <v>0</v>
      </c>
      <c r="DT195" s="291">
        <f>IFERROR(SUM($V192:DT192)/$J192,0)</f>
        <v>0</v>
      </c>
      <c r="DU195" s="291">
        <f>IFERROR(SUM($V192:DU192)/$J192,0)</f>
        <v>0</v>
      </c>
      <c r="DV195" s="291">
        <f>IFERROR(SUM($V192:DV192)/$J192,0)</f>
        <v>0</v>
      </c>
      <c r="DW195" s="291">
        <f>IFERROR(SUM($V192:DW192)/$J192,0)</f>
        <v>0</v>
      </c>
      <c r="DX195" s="291">
        <f>IFERROR(SUM($V192:DX192)/$J192,0)</f>
        <v>0</v>
      </c>
      <c r="DY195" s="291">
        <f>IFERROR(SUM($V192:DY192)/$J192,0)</f>
        <v>0</v>
      </c>
      <c r="DZ195" s="291">
        <f>IFERROR(SUM($V192:DZ192)/$J192,0)</f>
        <v>0</v>
      </c>
      <c r="EA195" s="291">
        <f>IFERROR(SUM($V192:EA192)/$J192,0)</f>
        <v>0</v>
      </c>
      <c r="EB195" s="291">
        <f>IFERROR(SUM($V192:EB192)/$J192,0)</f>
        <v>0</v>
      </c>
      <c r="EC195" s="291">
        <f>IFERROR(SUM($V192:EC192)/$J192,0)</f>
        <v>0</v>
      </c>
      <c r="ED195" s="292">
        <f>IFERROR(SUM($V192:ED192)/$J192,0)</f>
        <v>0</v>
      </c>
    </row>
    <row r="196" spans="2:134" ht="16.05" customHeight="1" thickBot="1" x14ac:dyDescent="0.3">
      <c r="B196" s="933"/>
      <c r="C196" s="289" t="str">
        <f t="shared" si="3379"/>
        <v/>
      </c>
      <c r="D196" s="289" t="str">
        <f t="shared" si="3252"/>
        <v/>
      </c>
      <c r="E196" s="289" t="str">
        <f t="shared" si="3252"/>
        <v/>
      </c>
      <c r="F196" s="240" t="s">
        <v>351</v>
      </c>
      <c r="G196" s="254" t="s">
        <v>355</v>
      </c>
      <c r="H196" s="993"/>
      <c r="I196" s="286"/>
      <c r="J196" s="989" t="s">
        <v>391</v>
      </c>
      <c r="K196" s="464"/>
      <c r="L196" s="298">
        <f>IFERROR(SUM($L194:L194)/SUM($L192:L192),0)</f>
        <v>0</v>
      </c>
      <c r="M196" s="294">
        <f>IFERROR(SUM($L194:M194)/SUM($L192:M192),0)</f>
        <v>0</v>
      </c>
      <c r="N196" s="294">
        <f>IFERROR(SUM($L194:N194)/SUM($L192:N192),0)</f>
        <v>0</v>
      </c>
      <c r="O196" s="294">
        <f>IFERROR(SUM($L194:O194)/SUM($L192:O192),0)</f>
        <v>0</v>
      </c>
      <c r="P196" s="294">
        <f>IFERROR(SUM($L194:P194)/SUM($L192:P192),0)</f>
        <v>0</v>
      </c>
      <c r="Q196" s="294">
        <f>IFERROR(SUM($L194:Q194)/SUM($L192:Q192),0)</f>
        <v>0</v>
      </c>
      <c r="R196" s="294">
        <f>IFERROR(SUM($L194:R194)/SUM($L192:R192),0)</f>
        <v>0</v>
      </c>
      <c r="S196" s="294">
        <f>IFERROR(SUM($L194:S194)/SUM($L192:S192),0)</f>
        <v>0</v>
      </c>
      <c r="T196" s="294">
        <f>IFERROR(SUM($L194:T194)/SUM($L192:T192),0)</f>
        <v>0</v>
      </c>
      <c r="U196" s="295">
        <f>IFERROR(SUM($L194:U194)/SUM($L192:U192),0)</f>
        <v>0</v>
      </c>
      <c r="V196" s="293">
        <f>IFERROR(SUM($V194:V194)/SUM($V192:V192),0)</f>
        <v>0</v>
      </c>
      <c r="W196" s="294">
        <f>IFERROR(SUM($V194:W194)/SUM($V192:W192),0)</f>
        <v>0</v>
      </c>
      <c r="X196" s="294">
        <f>IFERROR(SUM($V194:X194)/SUM($V192:X192),0)</f>
        <v>0</v>
      </c>
      <c r="Y196" s="294">
        <f>IFERROR(SUM($V194:Y194)/SUM($V192:Y192),0)</f>
        <v>0</v>
      </c>
      <c r="Z196" s="294">
        <f>IFERROR(SUM($V194:Z194)/SUM($V192:Z192),0)</f>
        <v>0</v>
      </c>
      <c r="AA196" s="294">
        <f>IFERROR(SUM($V194:AA194)/SUM($V192:AA192),0)</f>
        <v>0</v>
      </c>
      <c r="AB196" s="294">
        <f>IFERROR(SUM($V194:AB194)/SUM($V192:AB192),0)</f>
        <v>0</v>
      </c>
      <c r="AC196" s="294">
        <f>IFERROR(SUM($V194:AC194)/SUM($V192:AC192),0)</f>
        <v>0</v>
      </c>
      <c r="AD196" s="294">
        <f>IFERROR(SUM($V194:AD194)/SUM($V192:AD192),0)</f>
        <v>0</v>
      </c>
      <c r="AE196" s="294">
        <f>IFERROR(SUM($V194:AE194)/SUM($V192:AE192),0)</f>
        <v>0</v>
      </c>
      <c r="AF196" s="294">
        <f>IFERROR(SUM($V194:AF194)/SUM($V192:AF192),0)</f>
        <v>0</v>
      </c>
      <c r="AG196" s="294">
        <f>IFERROR(SUM($V194:AG194)/SUM($V192:AG192),0)</f>
        <v>0</v>
      </c>
      <c r="AH196" s="294">
        <f>IFERROR(SUM($V194:AH194)/SUM($V192:AH192),0)</f>
        <v>0</v>
      </c>
      <c r="AI196" s="294">
        <f>IFERROR(SUM($V194:AI194)/SUM($V192:AI192),0)</f>
        <v>0</v>
      </c>
      <c r="AJ196" s="294">
        <f>IFERROR(SUM($V194:AJ194)/SUM($V192:AJ192),0)</f>
        <v>0</v>
      </c>
      <c r="AK196" s="294">
        <f>IFERROR(SUM($V194:AK194)/SUM($V192:AK192),0)</f>
        <v>0</v>
      </c>
      <c r="AL196" s="294">
        <f>IFERROR(SUM($V194:AL194)/SUM($V192:AL192),0)</f>
        <v>0</v>
      </c>
      <c r="AM196" s="294">
        <f>IFERROR(SUM($V194:AM194)/SUM($V192:AM192),0)</f>
        <v>0</v>
      </c>
      <c r="AN196" s="294">
        <f>IFERROR(SUM($V194:AN194)/SUM($V192:AN192),0)</f>
        <v>0</v>
      </c>
      <c r="AO196" s="294">
        <f>IFERROR(SUM($V194:AO194)/SUM($V192:AO192),0)</f>
        <v>0</v>
      </c>
      <c r="AP196" s="294">
        <f>IFERROR(SUM($V194:AP194)/SUM($V192:AP192),0)</f>
        <v>0</v>
      </c>
      <c r="AQ196" s="294">
        <f>IFERROR(SUM($V194:AQ194)/SUM($V192:AQ192),0)</f>
        <v>0</v>
      </c>
      <c r="AR196" s="294">
        <f>IFERROR(SUM($V194:AR194)/SUM($V192:AR192),0)</f>
        <v>0</v>
      </c>
      <c r="AS196" s="294">
        <f>IFERROR(SUM($V194:AS194)/SUM($V192:AS192),0)</f>
        <v>0</v>
      </c>
      <c r="AT196" s="294">
        <f>IFERROR(SUM($V194:AT194)/SUM($V192:AT192),0)</f>
        <v>0</v>
      </c>
      <c r="AU196" s="294">
        <f>IFERROR(SUM($V194:AU194)/SUM($V192:AU192),0)</f>
        <v>0</v>
      </c>
      <c r="AV196" s="294">
        <f>IFERROR(SUM($V194:AV194)/SUM($V192:AV192),0)</f>
        <v>0</v>
      </c>
      <c r="AW196" s="294">
        <f>IFERROR(SUM($V194:AW194)/SUM($V192:AW192),0)</f>
        <v>0</v>
      </c>
      <c r="AX196" s="294">
        <f>IFERROR(SUM($V194:AX194)/SUM($V192:AX192),0)</f>
        <v>0</v>
      </c>
      <c r="AY196" s="294">
        <f>IFERROR(SUM($V194:AY194)/SUM($V192:AY192),0)</f>
        <v>0</v>
      </c>
      <c r="AZ196" s="294">
        <f>IFERROR(SUM($V194:AZ194)/SUM($V192:AZ192),0)</f>
        <v>0</v>
      </c>
      <c r="BA196" s="294">
        <f>IFERROR(SUM($V194:BA194)/SUM($V192:BA192),0)</f>
        <v>0</v>
      </c>
      <c r="BB196" s="294">
        <f>IFERROR(SUM($V194:BB194)/SUM($V192:BB192),0)</f>
        <v>0</v>
      </c>
      <c r="BC196" s="294">
        <f>IFERROR(SUM($V194:BC194)/SUM($V192:BC192),0)</f>
        <v>0</v>
      </c>
      <c r="BD196" s="294">
        <f>IFERROR(SUM($V194:BD194)/SUM($V192:BD192),0)</f>
        <v>0</v>
      </c>
      <c r="BE196" s="294">
        <f>IFERROR(SUM($V194:BE194)/SUM($V192:BE192),0)</f>
        <v>0</v>
      </c>
      <c r="BF196" s="294">
        <f>IFERROR(SUM($V194:BF194)/SUM($V192:BF192),0)</f>
        <v>0</v>
      </c>
      <c r="BG196" s="294">
        <f>IFERROR(SUM($V194:BG194)/SUM($V192:BG192),0)</f>
        <v>0</v>
      </c>
      <c r="BH196" s="294">
        <f>IFERROR(SUM($V194:BH194)/SUM($V192:BH192),0)</f>
        <v>0</v>
      </c>
      <c r="BI196" s="294">
        <f>IFERROR(SUM($V194:BI194)/SUM($V192:BI192),0)</f>
        <v>0</v>
      </c>
      <c r="BJ196" s="294">
        <f>IFERROR(SUM($V194:BJ194)/SUM($V192:BJ192),0)</f>
        <v>0</v>
      </c>
      <c r="BK196" s="294">
        <f>IFERROR(SUM($V194:BK194)/SUM($V192:BK192),0)</f>
        <v>0</v>
      </c>
      <c r="BL196" s="294">
        <f>IFERROR(SUM($V194:BL194)/SUM($V192:BL192),0)</f>
        <v>0</v>
      </c>
      <c r="BM196" s="294">
        <f>IFERROR(SUM($V194:BM194)/SUM($V192:BM192),0)</f>
        <v>0</v>
      </c>
      <c r="BN196" s="294">
        <f>IFERROR(SUM($V194:BN194)/SUM($V192:BN192),0)</f>
        <v>0</v>
      </c>
      <c r="BO196" s="294">
        <f>IFERROR(SUM($V194:BO194)/SUM($V192:BO192),0)</f>
        <v>0</v>
      </c>
      <c r="BP196" s="294">
        <f>IFERROR(SUM($V194:BP194)/SUM($V192:BP192),0)</f>
        <v>0</v>
      </c>
      <c r="BQ196" s="294">
        <f>IFERROR(SUM($V194:BQ194)/SUM($V192:BQ192),0)</f>
        <v>0</v>
      </c>
      <c r="BR196" s="294">
        <f>IFERROR(SUM($V194:BR194)/SUM($V192:BR192),0)</f>
        <v>0</v>
      </c>
      <c r="BS196" s="294">
        <f>IFERROR(SUM($V194:BS194)/SUM($V192:BS192),0)</f>
        <v>0</v>
      </c>
      <c r="BT196" s="294">
        <f>IFERROR(SUM($V194:BT194)/SUM($V192:BT192),0)</f>
        <v>0</v>
      </c>
      <c r="BU196" s="294">
        <f>IFERROR(SUM($V194:BU194)/SUM($V192:BU192),0)</f>
        <v>0</v>
      </c>
      <c r="BV196" s="294">
        <f>IFERROR(SUM($V194:BV194)/SUM($V192:BV192),0)</f>
        <v>0</v>
      </c>
      <c r="BW196" s="294">
        <f>IFERROR(SUM($V194:BW194)/SUM($V192:BW192),0)</f>
        <v>0</v>
      </c>
      <c r="BX196" s="294">
        <f>IFERROR(SUM($V194:BX194)/SUM($V192:BX192),0)</f>
        <v>0</v>
      </c>
      <c r="BY196" s="294">
        <f>IFERROR(SUM($V194:BY194)/SUM($V192:BY192),0)</f>
        <v>0</v>
      </c>
      <c r="BZ196" s="294">
        <f>IFERROR(SUM($V194:BZ194)/SUM($V192:BZ192),0)</f>
        <v>0</v>
      </c>
      <c r="CA196" s="294">
        <f>IFERROR(SUM($V194:CA194)/SUM($V192:CA192),0)</f>
        <v>0</v>
      </c>
      <c r="CB196" s="294">
        <f>IFERROR(SUM($V194:CB194)/SUM($V192:CB192),0)</f>
        <v>0</v>
      </c>
      <c r="CC196" s="294">
        <f>IFERROR(SUM($V194:CC194)/SUM($V192:CC192),0)</f>
        <v>0</v>
      </c>
      <c r="CD196" s="294">
        <f>IFERROR(SUM($V194:CD194)/SUM($V192:CD192),0)</f>
        <v>0</v>
      </c>
      <c r="CE196" s="294">
        <f>IFERROR(SUM($V194:CE194)/SUM($V192:CE192),0)</f>
        <v>0</v>
      </c>
      <c r="CF196" s="294">
        <f>IFERROR(SUM($V194:CF194)/SUM($V192:CF192),0)</f>
        <v>0</v>
      </c>
      <c r="CG196" s="294">
        <f>IFERROR(SUM($V194:CG194)/SUM($V192:CG192),0)</f>
        <v>0</v>
      </c>
      <c r="CH196" s="294">
        <f>IFERROR(SUM($V194:CH194)/SUM($V192:CH192),0)</f>
        <v>0</v>
      </c>
      <c r="CI196" s="294">
        <f>IFERROR(SUM($V194:CI194)/SUM($V192:CI192),0)</f>
        <v>0</v>
      </c>
      <c r="CJ196" s="294">
        <f>IFERROR(SUM($V194:CJ194)/SUM($V192:CJ192),0)</f>
        <v>0</v>
      </c>
      <c r="CK196" s="294">
        <f>IFERROR(SUM($V194:CK194)/SUM($V192:CK192),0)</f>
        <v>0</v>
      </c>
      <c r="CL196" s="294">
        <f>IFERROR(SUM($V194:CL194)/SUM($V192:CL192),0)</f>
        <v>0</v>
      </c>
      <c r="CM196" s="294">
        <f>IFERROR(SUM($V194:CM194)/SUM($V192:CM192),0)</f>
        <v>0</v>
      </c>
      <c r="CN196" s="294">
        <f>IFERROR(SUM($V194:CN194)/SUM($V192:CN192),0)</f>
        <v>0</v>
      </c>
      <c r="CO196" s="294">
        <f>IFERROR(SUM($V194:CO194)/SUM($V192:CO192),0)</f>
        <v>0</v>
      </c>
      <c r="CP196" s="294">
        <f>IFERROR(SUM($V194:CP194)/SUM($V192:CP192),0)</f>
        <v>0</v>
      </c>
      <c r="CQ196" s="294">
        <f>IFERROR(SUM($V194:CQ194)/SUM($V192:CQ192),0)</f>
        <v>0</v>
      </c>
      <c r="CR196" s="294">
        <f>IFERROR(SUM($V194:CR194)/SUM($V192:CR192),0)</f>
        <v>0</v>
      </c>
      <c r="CS196" s="294">
        <f>IFERROR(SUM($V194:CS194)/SUM($V192:CS192),0)</f>
        <v>0</v>
      </c>
      <c r="CT196" s="294">
        <f>IFERROR(SUM($V194:CT194)/SUM($V192:CT192),0)</f>
        <v>0</v>
      </c>
      <c r="CU196" s="294">
        <f>IFERROR(SUM($V194:CU194)/SUM($V192:CU192),0)</f>
        <v>0</v>
      </c>
      <c r="CV196" s="294">
        <f>IFERROR(SUM($V194:CV194)/SUM($V192:CV192),0)</f>
        <v>0</v>
      </c>
      <c r="CW196" s="294">
        <f>IFERROR(SUM($V194:CW194)/SUM($V192:CW192),0)</f>
        <v>0</v>
      </c>
      <c r="CX196" s="294">
        <f>IFERROR(SUM($V194:CX194)/SUM($V192:CX192),0)</f>
        <v>0</v>
      </c>
      <c r="CY196" s="294">
        <f>IFERROR(SUM($V194:CY194)/SUM($V192:CY192),0)</f>
        <v>0</v>
      </c>
      <c r="CZ196" s="294">
        <f>IFERROR(SUM($V194:CZ194)/SUM($V192:CZ192),0)</f>
        <v>0</v>
      </c>
      <c r="DA196" s="294">
        <f>IFERROR(SUM($V194:DA194)/SUM($V192:DA192),0)</f>
        <v>0</v>
      </c>
      <c r="DB196" s="294">
        <f>IFERROR(SUM($V194:DB194)/SUM($V192:DB192),0)</f>
        <v>0</v>
      </c>
      <c r="DC196" s="294">
        <f>IFERROR(SUM($V194:DC194)/SUM($V192:DC192),0)</f>
        <v>0</v>
      </c>
      <c r="DD196" s="294">
        <f>IFERROR(SUM($V194:DD194)/SUM($V192:DD192),0)</f>
        <v>0</v>
      </c>
      <c r="DE196" s="294">
        <f>IFERROR(SUM($V194:DE194)/SUM($V192:DE192),0)</f>
        <v>0</v>
      </c>
      <c r="DF196" s="294">
        <f>IFERROR(SUM($V194:DF194)/SUM($V192:DF192),0)</f>
        <v>0</v>
      </c>
      <c r="DG196" s="294">
        <f>IFERROR(SUM($V194:DG194)/SUM($V192:DG192),0)</f>
        <v>0</v>
      </c>
      <c r="DH196" s="294">
        <f>IFERROR(SUM($V194:DH194)/SUM($V192:DH192),0)</f>
        <v>0</v>
      </c>
      <c r="DI196" s="294">
        <f>IFERROR(SUM($V194:DI194)/SUM($V192:DI192),0)</f>
        <v>0</v>
      </c>
      <c r="DJ196" s="294">
        <f>IFERROR(SUM($V194:DJ194)/SUM($V192:DJ192),0)</f>
        <v>0</v>
      </c>
      <c r="DK196" s="294">
        <f>IFERROR(SUM($V194:DK194)/SUM($V192:DK192),0)</f>
        <v>0</v>
      </c>
      <c r="DL196" s="294">
        <f>IFERROR(SUM($V194:DL194)/SUM($V192:DL192),0)</f>
        <v>0</v>
      </c>
      <c r="DM196" s="294">
        <f>IFERROR(SUM($V194:DM194)/SUM($V192:DM192),0)</f>
        <v>0</v>
      </c>
      <c r="DN196" s="294">
        <f>IFERROR(SUM($V194:DN194)/SUM($V192:DN192),0)</f>
        <v>0</v>
      </c>
      <c r="DO196" s="294">
        <f>IFERROR(SUM($V194:DO194)/SUM($V192:DO192),0)</f>
        <v>0</v>
      </c>
      <c r="DP196" s="294">
        <f>IFERROR(SUM($V194:DP194)/SUM($V192:DP192),0)</f>
        <v>0</v>
      </c>
      <c r="DQ196" s="294">
        <f>IFERROR(SUM($V194:DQ194)/SUM($V192:DQ192),0)</f>
        <v>0</v>
      </c>
      <c r="DR196" s="294">
        <f>IFERROR(SUM($V194:DR194)/SUM($V192:DR192),0)</f>
        <v>0</v>
      </c>
      <c r="DS196" s="294">
        <f>IFERROR(SUM($V194:DS194)/SUM($V192:DS192),0)</f>
        <v>0</v>
      </c>
      <c r="DT196" s="294">
        <f>IFERROR(SUM($V194:DT194)/SUM($V192:DT192),0)</f>
        <v>0</v>
      </c>
      <c r="DU196" s="294">
        <f>IFERROR(SUM($V194:DU194)/SUM($V192:DU192),0)</f>
        <v>0</v>
      </c>
      <c r="DV196" s="294">
        <f>IFERROR(SUM($V194:DV194)/SUM($V192:DV192),0)</f>
        <v>0</v>
      </c>
      <c r="DW196" s="294">
        <f>IFERROR(SUM($V194:DW194)/SUM($V192:DW192),0)</f>
        <v>0</v>
      </c>
      <c r="DX196" s="294">
        <f>IFERROR(SUM($V194:DX194)/SUM($V192:DX192),0)</f>
        <v>0</v>
      </c>
      <c r="DY196" s="294">
        <f>IFERROR(SUM($V194:DY194)/SUM($V192:DY192),0)</f>
        <v>0</v>
      </c>
      <c r="DZ196" s="294">
        <f>IFERROR(SUM($V194:DZ194)/SUM($V192:DZ192),0)</f>
        <v>0</v>
      </c>
      <c r="EA196" s="294">
        <f>IFERROR(SUM($V194:EA194)/SUM($V192:EA192),0)</f>
        <v>0</v>
      </c>
      <c r="EB196" s="294">
        <f>IFERROR(SUM($V194:EB194)/SUM($V192:EB192),0)</f>
        <v>0</v>
      </c>
      <c r="EC196" s="294">
        <f>IFERROR(SUM($V194:EC194)/SUM($V192:EC192),0)</f>
        <v>0</v>
      </c>
      <c r="ED196" s="295">
        <f>IFERROR(SUM($V194:ED194)/SUM($V192:ED192),0)</f>
        <v>0</v>
      </c>
    </row>
    <row r="197" spans="2:134" ht="16.05" customHeight="1" x14ac:dyDescent="0.25">
      <c r="B197" s="931" t="str">
        <f>'B2-规划信息'!AN32</f>
        <v/>
      </c>
      <c r="C197" s="288" t="str">
        <f>IF($B197="","",$B$168)</f>
        <v/>
      </c>
      <c r="D197" s="288" t="str">
        <f>IF($B197="","",VLOOKUP($B197,'B2-规划信息'!$W$28:$Y$47,2,0))</f>
        <v/>
      </c>
      <c r="E197" s="288" t="str">
        <f>IF($B197="","",VLOOKUP($B197,'B2-规划信息'!$W$28:$Y$47,3,0))</f>
        <v/>
      </c>
      <c r="F197" s="239" t="str">
        <f>"签约"&amp;IF(D197="车位","个数","面积")</f>
        <v>签约面积</v>
      </c>
      <c r="G197" s="253" t="s">
        <v>352</v>
      </c>
      <c r="H197" s="991">
        <f>SUMIFS('B4-1销售回款【输入】'!L$4:L$123,'B4-1销售回款【输入】'!$C$4:$C$123,$C197,'B4-1销售回款【输入】'!$D$4:$D$123,$D197,'B4-1销售回款【输入】'!$E$4:$E$123,$E197,'B4-1销售回款【输入】'!$J$4:$J$123,$F197)</f>
        <v>0</v>
      </c>
      <c r="I197" s="278">
        <f>J197-H197</f>
        <v>0</v>
      </c>
      <c r="J197" s="984">
        <f>SUM(V197:ED197)</f>
        <v>0</v>
      </c>
      <c r="K197" s="459">
        <f ca="1">SUM(OFFSET(V197,,,1,MATCH('B1-基本信息'!$C$12,$V$3:$ED$3,1)))</f>
        <v>0</v>
      </c>
      <c r="L197" s="279">
        <f>SUMIF($V$1:$ED$1,L$3,$V197:$ED197)</f>
        <v>0</v>
      </c>
      <c r="M197" s="278">
        <f t="shared" ref="M197:U198" si="3503">SUMIF($V$1:$ED$1,M$3,$V197:$ED197)</f>
        <v>0</v>
      </c>
      <c r="N197" s="278">
        <f t="shared" si="3503"/>
        <v>0</v>
      </c>
      <c r="O197" s="278">
        <f t="shared" si="3503"/>
        <v>0</v>
      </c>
      <c r="P197" s="278">
        <f t="shared" si="3503"/>
        <v>0</v>
      </c>
      <c r="Q197" s="278">
        <f t="shared" si="3503"/>
        <v>0</v>
      </c>
      <c r="R197" s="278">
        <f t="shared" si="3503"/>
        <v>0</v>
      </c>
      <c r="S197" s="278">
        <f t="shared" si="3503"/>
        <v>0</v>
      </c>
      <c r="T197" s="278">
        <f t="shared" si="3503"/>
        <v>0</v>
      </c>
      <c r="U197" s="280">
        <f t="shared" si="3503"/>
        <v>0</v>
      </c>
      <c r="V197" s="281">
        <f>SUMIFS('B4-1销售回款【输入】'!Y$4:Y$123,'B4-1销售回款【输入】'!$C$4:$C$123,$C197,'B4-1销售回款【输入】'!$D$4:$D$123,$D197,'B4-1销售回款【输入】'!$E$4:$E$123,$E197,'B4-1销售回款【输入】'!$J$4:$J$123,$F197)</f>
        <v>0</v>
      </c>
      <c r="W197" s="278">
        <f>SUMIFS('B4-1销售回款【输入】'!Z$4:Z$123,'B4-1销售回款【输入】'!$C$4:$C$123,$C197,'B4-1销售回款【输入】'!$D$4:$D$123,$D197,'B4-1销售回款【输入】'!$E$4:$E$123,$E197,'B4-1销售回款【输入】'!$J$4:$J$123,$F197)</f>
        <v>0</v>
      </c>
      <c r="X197" s="278">
        <f>SUMIFS('B4-1销售回款【输入】'!AA$4:AA$123,'B4-1销售回款【输入】'!$C$4:$C$123,$C197,'B4-1销售回款【输入】'!$D$4:$D$123,$D197,'B4-1销售回款【输入】'!$E$4:$E$123,$E197,'B4-1销售回款【输入】'!$J$4:$J$123,$F197)</f>
        <v>0</v>
      </c>
      <c r="Y197" s="278">
        <f>SUMIFS('B4-1销售回款【输入】'!AB$4:AB$123,'B4-1销售回款【输入】'!$C$4:$C$123,$C197,'B4-1销售回款【输入】'!$D$4:$D$123,$D197,'B4-1销售回款【输入】'!$E$4:$E$123,$E197,'B4-1销售回款【输入】'!$J$4:$J$123,$F197)</f>
        <v>0</v>
      </c>
      <c r="Z197" s="278">
        <f>SUMIFS('B4-1销售回款【输入】'!AC$4:AC$123,'B4-1销售回款【输入】'!$C$4:$C$123,$C197,'B4-1销售回款【输入】'!$D$4:$D$123,$D197,'B4-1销售回款【输入】'!$E$4:$E$123,$E197,'B4-1销售回款【输入】'!$J$4:$J$123,$F197)</f>
        <v>0</v>
      </c>
      <c r="AA197" s="278">
        <f>SUMIFS('B4-1销售回款【输入】'!AD$4:AD$123,'B4-1销售回款【输入】'!$C$4:$C$123,$C197,'B4-1销售回款【输入】'!$D$4:$D$123,$D197,'B4-1销售回款【输入】'!$E$4:$E$123,$E197,'B4-1销售回款【输入】'!$J$4:$J$123,$F197)</f>
        <v>0</v>
      </c>
      <c r="AB197" s="278">
        <f>SUMIFS('B4-1销售回款【输入】'!AE$4:AE$123,'B4-1销售回款【输入】'!$C$4:$C$123,$C197,'B4-1销售回款【输入】'!$D$4:$D$123,$D197,'B4-1销售回款【输入】'!$E$4:$E$123,$E197,'B4-1销售回款【输入】'!$J$4:$J$123,$F197)</f>
        <v>0</v>
      </c>
      <c r="AC197" s="278">
        <f>SUMIFS('B4-1销售回款【输入】'!AF$4:AF$123,'B4-1销售回款【输入】'!$C$4:$C$123,$C197,'B4-1销售回款【输入】'!$D$4:$D$123,$D197,'B4-1销售回款【输入】'!$E$4:$E$123,$E197,'B4-1销售回款【输入】'!$J$4:$J$123,$F197)</f>
        <v>0</v>
      </c>
      <c r="AD197" s="278">
        <f>SUMIFS('B4-1销售回款【输入】'!AG$4:AG$123,'B4-1销售回款【输入】'!$C$4:$C$123,$C197,'B4-1销售回款【输入】'!$D$4:$D$123,$D197,'B4-1销售回款【输入】'!$E$4:$E$123,$E197,'B4-1销售回款【输入】'!$J$4:$J$123,$F197)</f>
        <v>0</v>
      </c>
      <c r="AE197" s="278">
        <f>SUMIFS('B4-1销售回款【输入】'!AH$4:AH$123,'B4-1销售回款【输入】'!$C$4:$C$123,$C197,'B4-1销售回款【输入】'!$D$4:$D$123,$D197,'B4-1销售回款【输入】'!$E$4:$E$123,$E197,'B4-1销售回款【输入】'!$J$4:$J$123,$F197)</f>
        <v>0</v>
      </c>
      <c r="AF197" s="278">
        <f>SUMIFS('B4-1销售回款【输入】'!AI$4:AI$123,'B4-1销售回款【输入】'!$C$4:$C$123,$C197,'B4-1销售回款【输入】'!$D$4:$D$123,$D197,'B4-1销售回款【输入】'!$E$4:$E$123,$E197,'B4-1销售回款【输入】'!$J$4:$J$123,$F197)</f>
        <v>0</v>
      </c>
      <c r="AG197" s="278">
        <f>SUMIFS('B4-1销售回款【输入】'!AJ$4:AJ$123,'B4-1销售回款【输入】'!$C$4:$C$123,$C197,'B4-1销售回款【输入】'!$D$4:$D$123,$D197,'B4-1销售回款【输入】'!$E$4:$E$123,$E197,'B4-1销售回款【输入】'!$J$4:$J$123,$F197)</f>
        <v>0</v>
      </c>
      <c r="AH197" s="278">
        <f>SUMIFS('B4-1销售回款【输入】'!AK$4:AK$123,'B4-1销售回款【输入】'!$C$4:$C$123,$C197,'B4-1销售回款【输入】'!$D$4:$D$123,$D197,'B4-1销售回款【输入】'!$E$4:$E$123,$E197,'B4-1销售回款【输入】'!$J$4:$J$123,$F197)</f>
        <v>0</v>
      </c>
      <c r="AI197" s="278">
        <f>SUMIFS('B4-1销售回款【输入】'!AL$4:AL$123,'B4-1销售回款【输入】'!$C$4:$C$123,$C197,'B4-1销售回款【输入】'!$D$4:$D$123,$D197,'B4-1销售回款【输入】'!$E$4:$E$123,$E197,'B4-1销售回款【输入】'!$J$4:$J$123,$F197)</f>
        <v>0</v>
      </c>
      <c r="AJ197" s="278">
        <f>SUMIFS('B4-1销售回款【输入】'!AM$4:AM$123,'B4-1销售回款【输入】'!$C$4:$C$123,$C197,'B4-1销售回款【输入】'!$D$4:$D$123,$D197,'B4-1销售回款【输入】'!$E$4:$E$123,$E197,'B4-1销售回款【输入】'!$J$4:$J$123,$F197)</f>
        <v>0</v>
      </c>
      <c r="AK197" s="278">
        <f>SUMIFS('B4-1销售回款【输入】'!AN$4:AN$123,'B4-1销售回款【输入】'!$C$4:$C$123,$C197,'B4-1销售回款【输入】'!$D$4:$D$123,$D197,'B4-1销售回款【输入】'!$E$4:$E$123,$E197,'B4-1销售回款【输入】'!$J$4:$J$123,$F197)</f>
        <v>0</v>
      </c>
      <c r="AL197" s="278">
        <f>SUMIFS('B4-1销售回款【输入】'!AO$4:AO$123,'B4-1销售回款【输入】'!$C$4:$C$123,$C197,'B4-1销售回款【输入】'!$D$4:$D$123,$D197,'B4-1销售回款【输入】'!$E$4:$E$123,$E197,'B4-1销售回款【输入】'!$J$4:$J$123,$F197)</f>
        <v>0</v>
      </c>
      <c r="AM197" s="278">
        <f>SUMIFS('B4-1销售回款【输入】'!AP$4:AP$123,'B4-1销售回款【输入】'!$C$4:$C$123,$C197,'B4-1销售回款【输入】'!$D$4:$D$123,$D197,'B4-1销售回款【输入】'!$E$4:$E$123,$E197,'B4-1销售回款【输入】'!$J$4:$J$123,$F197)</f>
        <v>0</v>
      </c>
      <c r="AN197" s="278">
        <f>SUMIFS('B4-1销售回款【输入】'!AQ$4:AQ$123,'B4-1销售回款【输入】'!$C$4:$C$123,$C197,'B4-1销售回款【输入】'!$D$4:$D$123,$D197,'B4-1销售回款【输入】'!$E$4:$E$123,$E197,'B4-1销售回款【输入】'!$J$4:$J$123,$F197)</f>
        <v>0</v>
      </c>
      <c r="AO197" s="278">
        <f>SUMIFS('B4-1销售回款【输入】'!AR$4:AR$123,'B4-1销售回款【输入】'!$C$4:$C$123,$C197,'B4-1销售回款【输入】'!$D$4:$D$123,$D197,'B4-1销售回款【输入】'!$E$4:$E$123,$E197,'B4-1销售回款【输入】'!$J$4:$J$123,$F197)</f>
        <v>0</v>
      </c>
      <c r="AP197" s="278">
        <f>SUMIFS('B4-1销售回款【输入】'!AS$4:AS$123,'B4-1销售回款【输入】'!$C$4:$C$123,$C197,'B4-1销售回款【输入】'!$D$4:$D$123,$D197,'B4-1销售回款【输入】'!$E$4:$E$123,$E197,'B4-1销售回款【输入】'!$J$4:$J$123,$F197)</f>
        <v>0</v>
      </c>
      <c r="AQ197" s="278">
        <f>SUMIFS('B4-1销售回款【输入】'!AT$4:AT$123,'B4-1销售回款【输入】'!$C$4:$C$123,$C197,'B4-1销售回款【输入】'!$D$4:$D$123,$D197,'B4-1销售回款【输入】'!$E$4:$E$123,$E197,'B4-1销售回款【输入】'!$J$4:$J$123,$F197)</f>
        <v>0</v>
      </c>
      <c r="AR197" s="278">
        <f>SUMIFS('B4-1销售回款【输入】'!AU$4:AU$123,'B4-1销售回款【输入】'!$C$4:$C$123,$C197,'B4-1销售回款【输入】'!$D$4:$D$123,$D197,'B4-1销售回款【输入】'!$E$4:$E$123,$E197,'B4-1销售回款【输入】'!$J$4:$J$123,$F197)</f>
        <v>0</v>
      </c>
      <c r="AS197" s="278">
        <f>SUMIFS('B4-1销售回款【输入】'!AV$4:AV$123,'B4-1销售回款【输入】'!$C$4:$C$123,$C197,'B4-1销售回款【输入】'!$D$4:$D$123,$D197,'B4-1销售回款【输入】'!$E$4:$E$123,$E197,'B4-1销售回款【输入】'!$J$4:$J$123,$F197)</f>
        <v>0</v>
      </c>
      <c r="AT197" s="278">
        <f>SUMIFS('B4-1销售回款【输入】'!AW$4:AW$123,'B4-1销售回款【输入】'!$C$4:$C$123,$C197,'B4-1销售回款【输入】'!$D$4:$D$123,$D197,'B4-1销售回款【输入】'!$E$4:$E$123,$E197,'B4-1销售回款【输入】'!$J$4:$J$123,$F197)</f>
        <v>0</v>
      </c>
      <c r="AU197" s="278">
        <f>SUMIFS('B4-1销售回款【输入】'!AX$4:AX$123,'B4-1销售回款【输入】'!$C$4:$C$123,$C197,'B4-1销售回款【输入】'!$D$4:$D$123,$D197,'B4-1销售回款【输入】'!$E$4:$E$123,$E197,'B4-1销售回款【输入】'!$J$4:$J$123,$F197)</f>
        <v>0</v>
      </c>
      <c r="AV197" s="278">
        <f>SUMIFS('B4-1销售回款【输入】'!AY$4:AY$123,'B4-1销售回款【输入】'!$C$4:$C$123,$C197,'B4-1销售回款【输入】'!$D$4:$D$123,$D197,'B4-1销售回款【输入】'!$E$4:$E$123,$E197,'B4-1销售回款【输入】'!$J$4:$J$123,$F197)</f>
        <v>0</v>
      </c>
      <c r="AW197" s="278">
        <f>SUMIFS('B4-1销售回款【输入】'!AZ$4:AZ$123,'B4-1销售回款【输入】'!$C$4:$C$123,$C197,'B4-1销售回款【输入】'!$D$4:$D$123,$D197,'B4-1销售回款【输入】'!$E$4:$E$123,$E197,'B4-1销售回款【输入】'!$J$4:$J$123,$F197)</f>
        <v>0</v>
      </c>
      <c r="AX197" s="278">
        <f>SUMIFS('B4-1销售回款【输入】'!BA$4:BA$123,'B4-1销售回款【输入】'!$C$4:$C$123,$C197,'B4-1销售回款【输入】'!$D$4:$D$123,$D197,'B4-1销售回款【输入】'!$E$4:$E$123,$E197,'B4-1销售回款【输入】'!$J$4:$J$123,$F197)</f>
        <v>0</v>
      </c>
      <c r="AY197" s="278">
        <f>SUMIFS('B4-1销售回款【输入】'!BB$4:BB$123,'B4-1销售回款【输入】'!$C$4:$C$123,$C197,'B4-1销售回款【输入】'!$D$4:$D$123,$D197,'B4-1销售回款【输入】'!$E$4:$E$123,$E197,'B4-1销售回款【输入】'!$J$4:$J$123,$F197)</f>
        <v>0</v>
      </c>
      <c r="AZ197" s="278">
        <f>SUMIFS('B4-1销售回款【输入】'!BC$4:BC$123,'B4-1销售回款【输入】'!$C$4:$C$123,$C197,'B4-1销售回款【输入】'!$D$4:$D$123,$D197,'B4-1销售回款【输入】'!$E$4:$E$123,$E197,'B4-1销售回款【输入】'!$J$4:$J$123,$F197)</f>
        <v>0</v>
      </c>
      <c r="BA197" s="278">
        <f>SUMIFS('B4-1销售回款【输入】'!BD$4:BD$123,'B4-1销售回款【输入】'!$C$4:$C$123,$C197,'B4-1销售回款【输入】'!$D$4:$D$123,$D197,'B4-1销售回款【输入】'!$E$4:$E$123,$E197,'B4-1销售回款【输入】'!$J$4:$J$123,$F197)</f>
        <v>0</v>
      </c>
      <c r="BB197" s="278">
        <f>SUMIFS('B4-1销售回款【输入】'!BE$4:BE$123,'B4-1销售回款【输入】'!$C$4:$C$123,$C197,'B4-1销售回款【输入】'!$D$4:$D$123,$D197,'B4-1销售回款【输入】'!$E$4:$E$123,$E197,'B4-1销售回款【输入】'!$J$4:$J$123,$F197)</f>
        <v>0</v>
      </c>
      <c r="BC197" s="278">
        <f>SUMIFS('B4-1销售回款【输入】'!BF$4:BF$123,'B4-1销售回款【输入】'!$C$4:$C$123,$C197,'B4-1销售回款【输入】'!$D$4:$D$123,$D197,'B4-1销售回款【输入】'!$E$4:$E$123,$E197,'B4-1销售回款【输入】'!$J$4:$J$123,$F197)</f>
        <v>0</v>
      </c>
      <c r="BD197" s="278">
        <f>SUMIFS('B4-1销售回款【输入】'!BG$4:BG$123,'B4-1销售回款【输入】'!$C$4:$C$123,$C197,'B4-1销售回款【输入】'!$D$4:$D$123,$D197,'B4-1销售回款【输入】'!$E$4:$E$123,$E197,'B4-1销售回款【输入】'!$J$4:$J$123,$F197)</f>
        <v>0</v>
      </c>
      <c r="BE197" s="278">
        <f>SUMIFS('B4-1销售回款【输入】'!BH$4:BH$123,'B4-1销售回款【输入】'!$C$4:$C$123,$C197,'B4-1销售回款【输入】'!$D$4:$D$123,$D197,'B4-1销售回款【输入】'!$E$4:$E$123,$E197,'B4-1销售回款【输入】'!$J$4:$J$123,$F197)</f>
        <v>0</v>
      </c>
      <c r="BF197" s="278">
        <f>SUMIFS('B4-1销售回款【输入】'!BI$4:BI$123,'B4-1销售回款【输入】'!$C$4:$C$123,$C197,'B4-1销售回款【输入】'!$D$4:$D$123,$D197,'B4-1销售回款【输入】'!$E$4:$E$123,$E197,'B4-1销售回款【输入】'!$J$4:$J$123,$F197)</f>
        <v>0</v>
      </c>
      <c r="BG197" s="278">
        <f>SUMIFS('B4-1销售回款【输入】'!BJ$4:BJ$123,'B4-1销售回款【输入】'!$C$4:$C$123,$C197,'B4-1销售回款【输入】'!$D$4:$D$123,$D197,'B4-1销售回款【输入】'!$E$4:$E$123,$E197,'B4-1销售回款【输入】'!$J$4:$J$123,$F197)</f>
        <v>0</v>
      </c>
      <c r="BH197" s="278">
        <f>SUMIFS('B4-1销售回款【输入】'!BK$4:BK$123,'B4-1销售回款【输入】'!$C$4:$C$123,$C197,'B4-1销售回款【输入】'!$D$4:$D$123,$D197,'B4-1销售回款【输入】'!$E$4:$E$123,$E197,'B4-1销售回款【输入】'!$J$4:$J$123,$F197)</f>
        <v>0</v>
      </c>
      <c r="BI197" s="278">
        <f>SUMIFS('B4-1销售回款【输入】'!BL$4:BL$123,'B4-1销售回款【输入】'!$C$4:$C$123,$C197,'B4-1销售回款【输入】'!$D$4:$D$123,$D197,'B4-1销售回款【输入】'!$E$4:$E$123,$E197,'B4-1销售回款【输入】'!$J$4:$J$123,$F197)</f>
        <v>0</v>
      </c>
      <c r="BJ197" s="278">
        <f>SUMIFS('B4-1销售回款【输入】'!BM$4:BM$123,'B4-1销售回款【输入】'!$C$4:$C$123,$C197,'B4-1销售回款【输入】'!$D$4:$D$123,$D197,'B4-1销售回款【输入】'!$E$4:$E$123,$E197,'B4-1销售回款【输入】'!$J$4:$J$123,$F197)</f>
        <v>0</v>
      </c>
      <c r="BK197" s="278">
        <f>SUMIFS('B4-1销售回款【输入】'!BN$4:BN$123,'B4-1销售回款【输入】'!$C$4:$C$123,$C197,'B4-1销售回款【输入】'!$D$4:$D$123,$D197,'B4-1销售回款【输入】'!$E$4:$E$123,$E197,'B4-1销售回款【输入】'!$J$4:$J$123,$F197)</f>
        <v>0</v>
      </c>
      <c r="BL197" s="278">
        <f>SUMIFS('B4-1销售回款【输入】'!BO$4:BO$123,'B4-1销售回款【输入】'!$C$4:$C$123,$C197,'B4-1销售回款【输入】'!$D$4:$D$123,$D197,'B4-1销售回款【输入】'!$E$4:$E$123,$E197,'B4-1销售回款【输入】'!$J$4:$J$123,$F197)</f>
        <v>0</v>
      </c>
      <c r="BM197" s="278">
        <f>SUMIFS('B4-1销售回款【输入】'!BP$4:BP$123,'B4-1销售回款【输入】'!$C$4:$C$123,$C197,'B4-1销售回款【输入】'!$D$4:$D$123,$D197,'B4-1销售回款【输入】'!$E$4:$E$123,$E197,'B4-1销售回款【输入】'!$J$4:$J$123,$F197)</f>
        <v>0</v>
      </c>
      <c r="BN197" s="278">
        <f>SUMIFS('B4-1销售回款【输入】'!BQ$4:BQ$123,'B4-1销售回款【输入】'!$C$4:$C$123,$C197,'B4-1销售回款【输入】'!$D$4:$D$123,$D197,'B4-1销售回款【输入】'!$E$4:$E$123,$E197,'B4-1销售回款【输入】'!$J$4:$J$123,$F197)</f>
        <v>0</v>
      </c>
      <c r="BO197" s="278">
        <f>SUMIFS('B4-1销售回款【输入】'!BR$4:BR$123,'B4-1销售回款【输入】'!$C$4:$C$123,$C197,'B4-1销售回款【输入】'!$D$4:$D$123,$D197,'B4-1销售回款【输入】'!$E$4:$E$123,$E197,'B4-1销售回款【输入】'!$J$4:$J$123,$F197)</f>
        <v>0</v>
      </c>
      <c r="BP197" s="278">
        <f>SUMIFS('B4-1销售回款【输入】'!BS$4:BS$123,'B4-1销售回款【输入】'!$C$4:$C$123,$C197,'B4-1销售回款【输入】'!$D$4:$D$123,$D197,'B4-1销售回款【输入】'!$E$4:$E$123,$E197,'B4-1销售回款【输入】'!$J$4:$J$123,$F197)</f>
        <v>0</v>
      </c>
      <c r="BQ197" s="278">
        <f>SUMIFS('B4-1销售回款【输入】'!BT$4:BT$123,'B4-1销售回款【输入】'!$C$4:$C$123,$C197,'B4-1销售回款【输入】'!$D$4:$D$123,$D197,'B4-1销售回款【输入】'!$E$4:$E$123,$E197,'B4-1销售回款【输入】'!$J$4:$J$123,$F197)</f>
        <v>0</v>
      </c>
      <c r="BR197" s="278">
        <f>SUMIFS('B4-1销售回款【输入】'!BU$4:BU$123,'B4-1销售回款【输入】'!$C$4:$C$123,$C197,'B4-1销售回款【输入】'!$D$4:$D$123,$D197,'B4-1销售回款【输入】'!$E$4:$E$123,$E197,'B4-1销售回款【输入】'!$J$4:$J$123,$F197)</f>
        <v>0</v>
      </c>
      <c r="BS197" s="278">
        <f>SUMIFS('B4-1销售回款【输入】'!BV$4:BV$123,'B4-1销售回款【输入】'!$C$4:$C$123,$C197,'B4-1销售回款【输入】'!$D$4:$D$123,$D197,'B4-1销售回款【输入】'!$E$4:$E$123,$E197,'B4-1销售回款【输入】'!$J$4:$J$123,$F197)</f>
        <v>0</v>
      </c>
      <c r="BT197" s="278">
        <f>SUMIFS('B4-1销售回款【输入】'!BW$4:BW$123,'B4-1销售回款【输入】'!$C$4:$C$123,$C197,'B4-1销售回款【输入】'!$D$4:$D$123,$D197,'B4-1销售回款【输入】'!$E$4:$E$123,$E197,'B4-1销售回款【输入】'!$J$4:$J$123,$F197)</f>
        <v>0</v>
      </c>
      <c r="BU197" s="278">
        <f>SUMIFS('B4-1销售回款【输入】'!BX$4:BX$123,'B4-1销售回款【输入】'!$C$4:$C$123,$C197,'B4-1销售回款【输入】'!$D$4:$D$123,$D197,'B4-1销售回款【输入】'!$E$4:$E$123,$E197,'B4-1销售回款【输入】'!$J$4:$J$123,$F197)</f>
        <v>0</v>
      </c>
      <c r="BV197" s="278">
        <f>SUMIFS('B4-1销售回款【输入】'!BY$4:BY$123,'B4-1销售回款【输入】'!$C$4:$C$123,$C197,'B4-1销售回款【输入】'!$D$4:$D$123,$D197,'B4-1销售回款【输入】'!$E$4:$E$123,$E197,'B4-1销售回款【输入】'!$J$4:$J$123,$F197)</f>
        <v>0</v>
      </c>
      <c r="BW197" s="278">
        <f>SUMIFS('B4-1销售回款【输入】'!BZ$4:BZ$123,'B4-1销售回款【输入】'!$C$4:$C$123,$C197,'B4-1销售回款【输入】'!$D$4:$D$123,$D197,'B4-1销售回款【输入】'!$E$4:$E$123,$E197,'B4-1销售回款【输入】'!$J$4:$J$123,$F197)</f>
        <v>0</v>
      </c>
      <c r="BX197" s="278">
        <f>SUMIFS('B4-1销售回款【输入】'!CA$4:CA$123,'B4-1销售回款【输入】'!$C$4:$C$123,$C197,'B4-1销售回款【输入】'!$D$4:$D$123,$D197,'B4-1销售回款【输入】'!$E$4:$E$123,$E197,'B4-1销售回款【输入】'!$J$4:$J$123,$F197)</f>
        <v>0</v>
      </c>
      <c r="BY197" s="278">
        <f>SUMIFS('B4-1销售回款【输入】'!CB$4:CB$123,'B4-1销售回款【输入】'!$C$4:$C$123,$C197,'B4-1销售回款【输入】'!$D$4:$D$123,$D197,'B4-1销售回款【输入】'!$E$4:$E$123,$E197,'B4-1销售回款【输入】'!$J$4:$J$123,$F197)</f>
        <v>0</v>
      </c>
      <c r="BZ197" s="278">
        <f>SUMIFS('B4-1销售回款【输入】'!CC$4:CC$123,'B4-1销售回款【输入】'!$C$4:$C$123,$C197,'B4-1销售回款【输入】'!$D$4:$D$123,$D197,'B4-1销售回款【输入】'!$E$4:$E$123,$E197,'B4-1销售回款【输入】'!$J$4:$J$123,$F197)</f>
        <v>0</v>
      </c>
      <c r="CA197" s="278">
        <f>SUMIFS('B4-1销售回款【输入】'!CD$4:CD$123,'B4-1销售回款【输入】'!$C$4:$C$123,$C197,'B4-1销售回款【输入】'!$D$4:$D$123,$D197,'B4-1销售回款【输入】'!$E$4:$E$123,$E197,'B4-1销售回款【输入】'!$J$4:$J$123,$F197)</f>
        <v>0</v>
      </c>
      <c r="CB197" s="278">
        <f>SUMIFS('B4-1销售回款【输入】'!CE$4:CE$123,'B4-1销售回款【输入】'!$C$4:$C$123,$C197,'B4-1销售回款【输入】'!$D$4:$D$123,$D197,'B4-1销售回款【输入】'!$E$4:$E$123,$E197,'B4-1销售回款【输入】'!$J$4:$J$123,$F197)</f>
        <v>0</v>
      </c>
      <c r="CC197" s="278">
        <f>SUMIFS('B4-1销售回款【输入】'!CF$4:CF$123,'B4-1销售回款【输入】'!$C$4:$C$123,$C197,'B4-1销售回款【输入】'!$D$4:$D$123,$D197,'B4-1销售回款【输入】'!$E$4:$E$123,$E197,'B4-1销售回款【输入】'!$J$4:$J$123,$F197)</f>
        <v>0</v>
      </c>
      <c r="CD197" s="278">
        <f>SUMIFS('B4-1销售回款【输入】'!CG$4:CG$123,'B4-1销售回款【输入】'!$C$4:$C$123,$C197,'B4-1销售回款【输入】'!$D$4:$D$123,$D197,'B4-1销售回款【输入】'!$E$4:$E$123,$E197,'B4-1销售回款【输入】'!$J$4:$J$123,$F197)</f>
        <v>0</v>
      </c>
      <c r="CE197" s="278">
        <f>SUMIFS('B4-1销售回款【输入】'!CH$4:CH$123,'B4-1销售回款【输入】'!$C$4:$C$123,$C197,'B4-1销售回款【输入】'!$D$4:$D$123,$D197,'B4-1销售回款【输入】'!$E$4:$E$123,$E197,'B4-1销售回款【输入】'!$J$4:$J$123,$F197)</f>
        <v>0</v>
      </c>
      <c r="CF197" s="278">
        <f>SUMIFS('B4-1销售回款【输入】'!CI$4:CI$123,'B4-1销售回款【输入】'!$C$4:$C$123,$C197,'B4-1销售回款【输入】'!$D$4:$D$123,$D197,'B4-1销售回款【输入】'!$E$4:$E$123,$E197,'B4-1销售回款【输入】'!$J$4:$J$123,$F197)</f>
        <v>0</v>
      </c>
      <c r="CG197" s="278">
        <f>SUMIFS('B4-1销售回款【输入】'!CJ$4:CJ$123,'B4-1销售回款【输入】'!$C$4:$C$123,$C197,'B4-1销售回款【输入】'!$D$4:$D$123,$D197,'B4-1销售回款【输入】'!$E$4:$E$123,$E197,'B4-1销售回款【输入】'!$J$4:$J$123,$F197)</f>
        <v>0</v>
      </c>
      <c r="CH197" s="278">
        <f>SUMIFS('B4-1销售回款【输入】'!CK$4:CK$123,'B4-1销售回款【输入】'!$C$4:$C$123,$C197,'B4-1销售回款【输入】'!$D$4:$D$123,$D197,'B4-1销售回款【输入】'!$E$4:$E$123,$E197,'B4-1销售回款【输入】'!$J$4:$J$123,$F197)</f>
        <v>0</v>
      </c>
      <c r="CI197" s="278">
        <f>SUMIFS('B4-1销售回款【输入】'!CL$4:CL$123,'B4-1销售回款【输入】'!$C$4:$C$123,$C197,'B4-1销售回款【输入】'!$D$4:$D$123,$D197,'B4-1销售回款【输入】'!$E$4:$E$123,$E197,'B4-1销售回款【输入】'!$J$4:$J$123,$F197)</f>
        <v>0</v>
      </c>
      <c r="CJ197" s="278">
        <f>SUMIFS('B4-1销售回款【输入】'!CM$4:CM$123,'B4-1销售回款【输入】'!$C$4:$C$123,$C197,'B4-1销售回款【输入】'!$D$4:$D$123,$D197,'B4-1销售回款【输入】'!$E$4:$E$123,$E197,'B4-1销售回款【输入】'!$J$4:$J$123,$F197)</f>
        <v>0</v>
      </c>
      <c r="CK197" s="278">
        <f>SUMIFS('B4-1销售回款【输入】'!CN$4:CN$123,'B4-1销售回款【输入】'!$C$4:$C$123,$C197,'B4-1销售回款【输入】'!$D$4:$D$123,$D197,'B4-1销售回款【输入】'!$E$4:$E$123,$E197,'B4-1销售回款【输入】'!$J$4:$J$123,$F197)</f>
        <v>0</v>
      </c>
      <c r="CL197" s="278">
        <f>SUMIFS('B4-1销售回款【输入】'!CO$4:CO$123,'B4-1销售回款【输入】'!$C$4:$C$123,$C197,'B4-1销售回款【输入】'!$D$4:$D$123,$D197,'B4-1销售回款【输入】'!$E$4:$E$123,$E197,'B4-1销售回款【输入】'!$J$4:$J$123,$F197)</f>
        <v>0</v>
      </c>
      <c r="CM197" s="278">
        <f>SUMIFS('B4-1销售回款【输入】'!CP$4:CP$123,'B4-1销售回款【输入】'!$C$4:$C$123,$C197,'B4-1销售回款【输入】'!$D$4:$D$123,$D197,'B4-1销售回款【输入】'!$E$4:$E$123,$E197,'B4-1销售回款【输入】'!$J$4:$J$123,$F197)</f>
        <v>0</v>
      </c>
      <c r="CN197" s="278">
        <f>SUMIFS('B4-1销售回款【输入】'!CQ$4:CQ$123,'B4-1销售回款【输入】'!$C$4:$C$123,$C197,'B4-1销售回款【输入】'!$D$4:$D$123,$D197,'B4-1销售回款【输入】'!$E$4:$E$123,$E197,'B4-1销售回款【输入】'!$J$4:$J$123,$F197)</f>
        <v>0</v>
      </c>
      <c r="CO197" s="278">
        <f>SUMIFS('B4-1销售回款【输入】'!CR$4:CR$123,'B4-1销售回款【输入】'!$C$4:$C$123,$C197,'B4-1销售回款【输入】'!$D$4:$D$123,$D197,'B4-1销售回款【输入】'!$E$4:$E$123,$E197,'B4-1销售回款【输入】'!$J$4:$J$123,$F197)</f>
        <v>0</v>
      </c>
      <c r="CP197" s="278">
        <f>SUMIFS('B4-1销售回款【输入】'!CS$4:CS$123,'B4-1销售回款【输入】'!$C$4:$C$123,$C197,'B4-1销售回款【输入】'!$D$4:$D$123,$D197,'B4-1销售回款【输入】'!$E$4:$E$123,$E197,'B4-1销售回款【输入】'!$J$4:$J$123,$F197)</f>
        <v>0</v>
      </c>
      <c r="CQ197" s="278">
        <f>SUMIFS('B4-1销售回款【输入】'!CT$4:CT$123,'B4-1销售回款【输入】'!$C$4:$C$123,$C197,'B4-1销售回款【输入】'!$D$4:$D$123,$D197,'B4-1销售回款【输入】'!$E$4:$E$123,$E197,'B4-1销售回款【输入】'!$J$4:$J$123,$F197)</f>
        <v>0</v>
      </c>
      <c r="CR197" s="278">
        <f>SUMIFS('B4-1销售回款【输入】'!CU$4:CU$123,'B4-1销售回款【输入】'!$C$4:$C$123,$C197,'B4-1销售回款【输入】'!$D$4:$D$123,$D197,'B4-1销售回款【输入】'!$E$4:$E$123,$E197,'B4-1销售回款【输入】'!$J$4:$J$123,$F197)</f>
        <v>0</v>
      </c>
      <c r="CS197" s="278">
        <f>SUMIFS('B4-1销售回款【输入】'!CV$4:CV$123,'B4-1销售回款【输入】'!$C$4:$C$123,$C197,'B4-1销售回款【输入】'!$D$4:$D$123,$D197,'B4-1销售回款【输入】'!$E$4:$E$123,$E197,'B4-1销售回款【输入】'!$J$4:$J$123,$F197)</f>
        <v>0</v>
      </c>
      <c r="CT197" s="278">
        <f>SUMIFS('B4-1销售回款【输入】'!CW$4:CW$123,'B4-1销售回款【输入】'!$C$4:$C$123,$C197,'B4-1销售回款【输入】'!$D$4:$D$123,$D197,'B4-1销售回款【输入】'!$E$4:$E$123,$E197,'B4-1销售回款【输入】'!$J$4:$J$123,$F197)</f>
        <v>0</v>
      </c>
      <c r="CU197" s="278">
        <f>SUMIFS('B4-1销售回款【输入】'!CX$4:CX$123,'B4-1销售回款【输入】'!$C$4:$C$123,$C197,'B4-1销售回款【输入】'!$D$4:$D$123,$D197,'B4-1销售回款【输入】'!$E$4:$E$123,$E197,'B4-1销售回款【输入】'!$J$4:$J$123,$F197)</f>
        <v>0</v>
      </c>
      <c r="CV197" s="278">
        <f>SUMIFS('B4-1销售回款【输入】'!CY$4:CY$123,'B4-1销售回款【输入】'!$C$4:$C$123,$C197,'B4-1销售回款【输入】'!$D$4:$D$123,$D197,'B4-1销售回款【输入】'!$E$4:$E$123,$E197,'B4-1销售回款【输入】'!$J$4:$J$123,$F197)</f>
        <v>0</v>
      </c>
      <c r="CW197" s="278">
        <f>SUMIFS('B4-1销售回款【输入】'!CZ$4:CZ$123,'B4-1销售回款【输入】'!$C$4:$C$123,$C197,'B4-1销售回款【输入】'!$D$4:$D$123,$D197,'B4-1销售回款【输入】'!$E$4:$E$123,$E197,'B4-1销售回款【输入】'!$J$4:$J$123,$F197)</f>
        <v>0</v>
      </c>
      <c r="CX197" s="278">
        <f>SUMIFS('B4-1销售回款【输入】'!DA$4:DA$123,'B4-1销售回款【输入】'!$C$4:$C$123,$C197,'B4-1销售回款【输入】'!$D$4:$D$123,$D197,'B4-1销售回款【输入】'!$E$4:$E$123,$E197,'B4-1销售回款【输入】'!$J$4:$J$123,$F197)</f>
        <v>0</v>
      </c>
      <c r="CY197" s="278">
        <f>SUMIFS('B4-1销售回款【输入】'!DB$4:DB$123,'B4-1销售回款【输入】'!$C$4:$C$123,$C197,'B4-1销售回款【输入】'!$D$4:$D$123,$D197,'B4-1销售回款【输入】'!$E$4:$E$123,$E197,'B4-1销售回款【输入】'!$J$4:$J$123,$F197)</f>
        <v>0</v>
      </c>
      <c r="CZ197" s="278">
        <f>SUMIFS('B4-1销售回款【输入】'!DC$4:DC$123,'B4-1销售回款【输入】'!$C$4:$C$123,$C197,'B4-1销售回款【输入】'!$D$4:$D$123,$D197,'B4-1销售回款【输入】'!$E$4:$E$123,$E197,'B4-1销售回款【输入】'!$J$4:$J$123,$F197)</f>
        <v>0</v>
      </c>
      <c r="DA197" s="278">
        <f>SUMIFS('B4-1销售回款【输入】'!DD$4:DD$123,'B4-1销售回款【输入】'!$C$4:$C$123,$C197,'B4-1销售回款【输入】'!$D$4:$D$123,$D197,'B4-1销售回款【输入】'!$E$4:$E$123,$E197,'B4-1销售回款【输入】'!$J$4:$J$123,$F197)</f>
        <v>0</v>
      </c>
      <c r="DB197" s="278">
        <f>SUMIFS('B4-1销售回款【输入】'!DE$4:DE$123,'B4-1销售回款【输入】'!$C$4:$C$123,$C197,'B4-1销售回款【输入】'!$D$4:$D$123,$D197,'B4-1销售回款【输入】'!$E$4:$E$123,$E197,'B4-1销售回款【输入】'!$J$4:$J$123,$F197)</f>
        <v>0</v>
      </c>
      <c r="DC197" s="278">
        <f>SUMIFS('B4-1销售回款【输入】'!DF$4:DF$123,'B4-1销售回款【输入】'!$C$4:$C$123,$C197,'B4-1销售回款【输入】'!$D$4:$D$123,$D197,'B4-1销售回款【输入】'!$E$4:$E$123,$E197,'B4-1销售回款【输入】'!$J$4:$J$123,$F197)</f>
        <v>0</v>
      </c>
      <c r="DD197" s="278">
        <f>SUMIFS('B4-1销售回款【输入】'!DG$4:DG$123,'B4-1销售回款【输入】'!$C$4:$C$123,$C197,'B4-1销售回款【输入】'!$D$4:$D$123,$D197,'B4-1销售回款【输入】'!$E$4:$E$123,$E197,'B4-1销售回款【输入】'!$J$4:$J$123,$F197)</f>
        <v>0</v>
      </c>
      <c r="DE197" s="278">
        <f>SUMIFS('B4-1销售回款【输入】'!DH$4:DH$123,'B4-1销售回款【输入】'!$C$4:$C$123,$C197,'B4-1销售回款【输入】'!$D$4:$D$123,$D197,'B4-1销售回款【输入】'!$E$4:$E$123,$E197,'B4-1销售回款【输入】'!$J$4:$J$123,$F197)</f>
        <v>0</v>
      </c>
      <c r="DF197" s="278">
        <f>SUMIFS('B4-1销售回款【输入】'!DI$4:DI$123,'B4-1销售回款【输入】'!$C$4:$C$123,$C197,'B4-1销售回款【输入】'!$D$4:$D$123,$D197,'B4-1销售回款【输入】'!$E$4:$E$123,$E197,'B4-1销售回款【输入】'!$J$4:$J$123,$F197)</f>
        <v>0</v>
      </c>
      <c r="DG197" s="278">
        <f>SUMIFS('B4-1销售回款【输入】'!DJ$4:DJ$123,'B4-1销售回款【输入】'!$C$4:$C$123,$C197,'B4-1销售回款【输入】'!$D$4:$D$123,$D197,'B4-1销售回款【输入】'!$E$4:$E$123,$E197,'B4-1销售回款【输入】'!$J$4:$J$123,$F197)</f>
        <v>0</v>
      </c>
      <c r="DH197" s="278">
        <f>SUMIFS('B4-1销售回款【输入】'!DK$4:DK$123,'B4-1销售回款【输入】'!$C$4:$C$123,$C197,'B4-1销售回款【输入】'!$D$4:$D$123,$D197,'B4-1销售回款【输入】'!$E$4:$E$123,$E197,'B4-1销售回款【输入】'!$J$4:$J$123,$F197)</f>
        <v>0</v>
      </c>
      <c r="DI197" s="278">
        <f>SUMIFS('B4-1销售回款【输入】'!DL$4:DL$123,'B4-1销售回款【输入】'!$C$4:$C$123,$C197,'B4-1销售回款【输入】'!$D$4:$D$123,$D197,'B4-1销售回款【输入】'!$E$4:$E$123,$E197,'B4-1销售回款【输入】'!$J$4:$J$123,$F197)</f>
        <v>0</v>
      </c>
      <c r="DJ197" s="278">
        <f>SUMIFS('B4-1销售回款【输入】'!DM$4:DM$123,'B4-1销售回款【输入】'!$C$4:$C$123,$C197,'B4-1销售回款【输入】'!$D$4:$D$123,$D197,'B4-1销售回款【输入】'!$E$4:$E$123,$E197,'B4-1销售回款【输入】'!$J$4:$J$123,$F197)</f>
        <v>0</v>
      </c>
      <c r="DK197" s="278">
        <f>SUMIFS('B4-1销售回款【输入】'!DN$4:DN$123,'B4-1销售回款【输入】'!$C$4:$C$123,$C197,'B4-1销售回款【输入】'!$D$4:$D$123,$D197,'B4-1销售回款【输入】'!$E$4:$E$123,$E197,'B4-1销售回款【输入】'!$J$4:$J$123,$F197)</f>
        <v>0</v>
      </c>
      <c r="DL197" s="278">
        <f>SUMIFS('B4-1销售回款【输入】'!DO$4:DO$123,'B4-1销售回款【输入】'!$C$4:$C$123,$C197,'B4-1销售回款【输入】'!$D$4:$D$123,$D197,'B4-1销售回款【输入】'!$E$4:$E$123,$E197,'B4-1销售回款【输入】'!$J$4:$J$123,$F197)</f>
        <v>0</v>
      </c>
      <c r="DM197" s="278">
        <f>SUMIFS('B4-1销售回款【输入】'!DP$4:DP$123,'B4-1销售回款【输入】'!$C$4:$C$123,$C197,'B4-1销售回款【输入】'!$D$4:$D$123,$D197,'B4-1销售回款【输入】'!$E$4:$E$123,$E197,'B4-1销售回款【输入】'!$J$4:$J$123,$F197)</f>
        <v>0</v>
      </c>
      <c r="DN197" s="278">
        <f>SUMIFS('B4-1销售回款【输入】'!DQ$4:DQ$123,'B4-1销售回款【输入】'!$C$4:$C$123,$C197,'B4-1销售回款【输入】'!$D$4:$D$123,$D197,'B4-1销售回款【输入】'!$E$4:$E$123,$E197,'B4-1销售回款【输入】'!$J$4:$J$123,$F197)</f>
        <v>0</v>
      </c>
      <c r="DO197" s="278">
        <f>SUMIFS('B4-1销售回款【输入】'!DR$4:DR$123,'B4-1销售回款【输入】'!$C$4:$C$123,$C197,'B4-1销售回款【输入】'!$D$4:$D$123,$D197,'B4-1销售回款【输入】'!$E$4:$E$123,$E197,'B4-1销售回款【输入】'!$J$4:$J$123,$F197)</f>
        <v>0</v>
      </c>
      <c r="DP197" s="278">
        <f>SUMIFS('B4-1销售回款【输入】'!DS$4:DS$123,'B4-1销售回款【输入】'!$C$4:$C$123,$C197,'B4-1销售回款【输入】'!$D$4:$D$123,$D197,'B4-1销售回款【输入】'!$E$4:$E$123,$E197,'B4-1销售回款【输入】'!$J$4:$J$123,$F197)</f>
        <v>0</v>
      </c>
      <c r="DQ197" s="278">
        <f>SUMIFS('B4-1销售回款【输入】'!DT$4:DT$123,'B4-1销售回款【输入】'!$C$4:$C$123,$C197,'B4-1销售回款【输入】'!$D$4:$D$123,$D197,'B4-1销售回款【输入】'!$E$4:$E$123,$E197,'B4-1销售回款【输入】'!$J$4:$J$123,$F197)</f>
        <v>0</v>
      </c>
      <c r="DR197" s="278">
        <f>SUMIFS('B4-1销售回款【输入】'!DU$4:DU$123,'B4-1销售回款【输入】'!$C$4:$C$123,$C197,'B4-1销售回款【输入】'!$D$4:$D$123,$D197,'B4-1销售回款【输入】'!$E$4:$E$123,$E197,'B4-1销售回款【输入】'!$J$4:$J$123,$F197)</f>
        <v>0</v>
      </c>
      <c r="DS197" s="278">
        <f>SUMIFS('B4-1销售回款【输入】'!DV$4:DV$123,'B4-1销售回款【输入】'!$C$4:$C$123,$C197,'B4-1销售回款【输入】'!$D$4:$D$123,$D197,'B4-1销售回款【输入】'!$E$4:$E$123,$E197,'B4-1销售回款【输入】'!$J$4:$J$123,$F197)</f>
        <v>0</v>
      </c>
      <c r="DT197" s="278">
        <f>SUMIFS('B4-1销售回款【输入】'!DW$4:DW$123,'B4-1销售回款【输入】'!$C$4:$C$123,$C197,'B4-1销售回款【输入】'!$D$4:$D$123,$D197,'B4-1销售回款【输入】'!$E$4:$E$123,$E197,'B4-1销售回款【输入】'!$J$4:$J$123,$F197)</f>
        <v>0</v>
      </c>
      <c r="DU197" s="278">
        <f>SUMIFS('B4-1销售回款【输入】'!DX$4:DX$123,'B4-1销售回款【输入】'!$C$4:$C$123,$C197,'B4-1销售回款【输入】'!$D$4:$D$123,$D197,'B4-1销售回款【输入】'!$E$4:$E$123,$E197,'B4-1销售回款【输入】'!$J$4:$J$123,$F197)</f>
        <v>0</v>
      </c>
      <c r="DV197" s="278">
        <f>SUMIFS('B4-1销售回款【输入】'!DY$4:DY$123,'B4-1销售回款【输入】'!$C$4:$C$123,$C197,'B4-1销售回款【输入】'!$D$4:$D$123,$D197,'B4-1销售回款【输入】'!$E$4:$E$123,$E197,'B4-1销售回款【输入】'!$J$4:$J$123,$F197)</f>
        <v>0</v>
      </c>
      <c r="DW197" s="278">
        <f>SUMIFS('B4-1销售回款【输入】'!DZ$4:DZ$123,'B4-1销售回款【输入】'!$C$4:$C$123,$C197,'B4-1销售回款【输入】'!$D$4:$D$123,$D197,'B4-1销售回款【输入】'!$E$4:$E$123,$E197,'B4-1销售回款【输入】'!$J$4:$J$123,$F197)</f>
        <v>0</v>
      </c>
      <c r="DX197" s="278">
        <f>SUMIFS('B4-1销售回款【输入】'!EA$4:EA$123,'B4-1销售回款【输入】'!$C$4:$C$123,$C197,'B4-1销售回款【输入】'!$D$4:$D$123,$D197,'B4-1销售回款【输入】'!$E$4:$E$123,$E197,'B4-1销售回款【输入】'!$J$4:$J$123,$F197)</f>
        <v>0</v>
      </c>
      <c r="DY197" s="278">
        <f>SUMIFS('B4-1销售回款【输入】'!EB$4:EB$123,'B4-1销售回款【输入】'!$C$4:$C$123,$C197,'B4-1销售回款【输入】'!$D$4:$D$123,$D197,'B4-1销售回款【输入】'!$E$4:$E$123,$E197,'B4-1销售回款【输入】'!$J$4:$J$123,$F197)</f>
        <v>0</v>
      </c>
      <c r="DZ197" s="278">
        <f>SUMIFS('B4-1销售回款【输入】'!EC$4:EC$123,'B4-1销售回款【输入】'!$C$4:$C$123,$C197,'B4-1销售回款【输入】'!$D$4:$D$123,$D197,'B4-1销售回款【输入】'!$E$4:$E$123,$E197,'B4-1销售回款【输入】'!$J$4:$J$123,$F197)</f>
        <v>0</v>
      </c>
      <c r="EA197" s="278">
        <f>SUMIFS('B4-1销售回款【输入】'!ED$4:ED$123,'B4-1销售回款【输入】'!$C$4:$C$123,$C197,'B4-1销售回款【输入】'!$D$4:$D$123,$D197,'B4-1销售回款【输入】'!$E$4:$E$123,$E197,'B4-1销售回款【输入】'!$J$4:$J$123,$F197)</f>
        <v>0</v>
      </c>
      <c r="EB197" s="278">
        <f>SUMIFS('B4-1销售回款【输入】'!EE$4:EE$123,'B4-1销售回款【输入】'!$C$4:$C$123,$C197,'B4-1销售回款【输入】'!$D$4:$D$123,$D197,'B4-1销售回款【输入】'!$E$4:$E$123,$E197,'B4-1销售回款【输入】'!$J$4:$J$123,$F197)</f>
        <v>0</v>
      </c>
      <c r="EC197" s="278">
        <f>SUMIFS('B4-1销售回款【输入】'!EF$4:EF$123,'B4-1销售回款【输入】'!$C$4:$C$123,$C197,'B4-1销售回款【输入】'!$D$4:$D$123,$D197,'B4-1销售回款【输入】'!$E$4:$E$123,$E197,'B4-1销售回款【输入】'!$J$4:$J$123,$F197)</f>
        <v>0</v>
      </c>
      <c r="ED197" s="280">
        <f>SUMIFS('B4-1销售回款【输入】'!EG$4:EG$123,'B4-1销售回款【输入】'!$C$4:$C$123,$C197,'B4-1销售回款【输入】'!$D$4:$D$123,$D197,'B4-1销售回款【输入】'!$E$4:$E$123,$E197,'B4-1销售回款【输入】'!$J$4:$J$123,$F197)</f>
        <v>0</v>
      </c>
    </row>
    <row r="198" spans="2:134" ht="16.05" customHeight="1" x14ac:dyDescent="0.25">
      <c r="B198" s="932"/>
      <c r="C198" s="159" t="str">
        <f>C197</f>
        <v/>
      </c>
      <c r="D198" s="159" t="str">
        <f t="shared" si="3252"/>
        <v/>
      </c>
      <c r="E198" s="159" t="str">
        <f t="shared" si="3252"/>
        <v/>
      </c>
      <c r="F198" s="149" t="s">
        <v>347</v>
      </c>
      <c r="G198" s="171" t="s">
        <v>353</v>
      </c>
      <c r="H198" s="992">
        <f>SUMIFS('B4-1销售回款【输入】'!L$4:L$123,'B4-1销售回款【输入】'!$C$4:$C$123,$C198,'B4-1销售回款【输入】'!$D$4:$D$123,$D198,'B4-1销售回款【输入】'!$E$4:$E$123,$E198,'B4-1销售回款【输入】'!$J$4:$J$123,$F198)</f>
        <v>0</v>
      </c>
      <c r="I198" s="282">
        <f t="shared" ref="I198:I200" si="3504">J198-H198</f>
        <v>0</v>
      </c>
      <c r="J198" s="985">
        <f>SUM(V198:ED198)</f>
        <v>0</v>
      </c>
      <c r="K198" s="460">
        <f ca="1">SUM(OFFSET(V198,,,1,MATCH('B1-基本信息'!$C$12,$V$3:$ED$3,1)))</f>
        <v>0</v>
      </c>
      <c r="L198" s="283">
        <f t="shared" ref="L198" si="3505">SUMIF($V$1:$ED$1,L$3,$V198:$ED198)</f>
        <v>0</v>
      </c>
      <c r="M198" s="282">
        <f t="shared" si="3503"/>
        <v>0</v>
      </c>
      <c r="N198" s="282">
        <f t="shared" si="3503"/>
        <v>0</v>
      </c>
      <c r="O198" s="282">
        <f t="shared" si="3503"/>
        <v>0</v>
      </c>
      <c r="P198" s="282">
        <f t="shared" si="3503"/>
        <v>0</v>
      </c>
      <c r="Q198" s="282">
        <f t="shared" si="3503"/>
        <v>0</v>
      </c>
      <c r="R198" s="282">
        <f t="shared" si="3503"/>
        <v>0</v>
      </c>
      <c r="S198" s="282">
        <f t="shared" si="3503"/>
        <v>0</v>
      </c>
      <c r="T198" s="282">
        <f t="shared" si="3503"/>
        <v>0</v>
      </c>
      <c r="U198" s="284">
        <f t="shared" si="3503"/>
        <v>0</v>
      </c>
      <c r="V198" s="285">
        <f>SUMIFS('B4-1销售回款【输入】'!Y$4:Y$123,'B4-1销售回款【输入】'!$C$4:$C$123,$C198,'B4-1销售回款【输入】'!$D$4:$D$123,$D198,'B4-1销售回款【输入】'!$E$4:$E$123,$E198,'B4-1销售回款【输入】'!$J$4:$J$123,$F198)</f>
        <v>0</v>
      </c>
      <c r="W198" s="282">
        <f>SUMIFS('B4-1销售回款【输入】'!Z$4:Z$123,'B4-1销售回款【输入】'!$C$4:$C$123,$C198,'B4-1销售回款【输入】'!$D$4:$D$123,$D198,'B4-1销售回款【输入】'!$E$4:$E$123,$E198,'B4-1销售回款【输入】'!$J$4:$J$123,$F198)</f>
        <v>0</v>
      </c>
      <c r="X198" s="282">
        <f>SUMIFS('B4-1销售回款【输入】'!AA$4:AA$123,'B4-1销售回款【输入】'!$C$4:$C$123,$C198,'B4-1销售回款【输入】'!$D$4:$D$123,$D198,'B4-1销售回款【输入】'!$E$4:$E$123,$E198,'B4-1销售回款【输入】'!$J$4:$J$123,$F198)</f>
        <v>0</v>
      </c>
      <c r="Y198" s="282">
        <f>SUMIFS('B4-1销售回款【输入】'!AB$4:AB$123,'B4-1销售回款【输入】'!$C$4:$C$123,$C198,'B4-1销售回款【输入】'!$D$4:$D$123,$D198,'B4-1销售回款【输入】'!$E$4:$E$123,$E198,'B4-1销售回款【输入】'!$J$4:$J$123,$F198)</f>
        <v>0</v>
      </c>
      <c r="Z198" s="282">
        <f>SUMIFS('B4-1销售回款【输入】'!AC$4:AC$123,'B4-1销售回款【输入】'!$C$4:$C$123,$C198,'B4-1销售回款【输入】'!$D$4:$D$123,$D198,'B4-1销售回款【输入】'!$E$4:$E$123,$E198,'B4-1销售回款【输入】'!$J$4:$J$123,$F198)</f>
        <v>0</v>
      </c>
      <c r="AA198" s="282">
        <f>SUMIFS('B4-1销售回款【输入】'!AD$4:AD$123,'B4-1销售回款【输入】'!$C$4:$C$123,$C198,'B4-1销售回款【输入】'!$D$4:$D$123,$D198,'B4-1销售回款【输入】'!$E$4:$E$123,$E198,'B4-1销售回款【输入】'!$J$4:$J$123,$F198)</f>
        <v>0</v>
      </c>
      <c r="AB198" s="282">
        <f>SUMIFS('B4-1销售回款【输入】'!AE$4:AE$123,'B4-1销售回款【输入】'!$C$4:$C$123,$C198,'B4-1销售回款【输入】'!$D$4:$D$123,$D198,'B4-1销售回款【输入】'!$E$4:$E$123,$E198,'B4-1销售回款【输入】'!$J$4:$J$123,$F198)</f>
        <v>0</v>
      </c>
      <c r="AC198" s="282">
        <f>SUMIFS('B4-1销售回款【输入】'!AF$4:AF$123,'B4-1销售回款【输入】'!$C$4:$C$123,$C198,'B4-1销售回款【输入】'!$D$4:$D$123,$D198,'B4-1销售回款【输入】'!$E$4:$E$123,$E198,'B4-1销售回款【输入】'!$J$4:$J$123,$F198)</f>
        <v>0</v>
      </c>
      <c r="AD198" s="282">
        <f>SUMIFS('B4-1销售回款【输入】'!AG$4:AG$123,'B4-1销售回款【输入】'!$C$4:$C$123,$C198,'B4-1销售回款【输入】'!$D$4:$D$123,$D198,'B4-1销售回款【输入】'!$E$4:$E$123,$E198,'B4-1销售回款【输入】'!$J$4:$J$123,$F198)</f>
        <v>0</v>
      </c>
      <c r="AE198" s="282">
        <f>SUMIFS('B4-1销售回款【输入】'!AH$4:AH$123,'B4-1销售回款【输入】'!$C$4:$C$123,$C198,'B4-1销售回款【输入】'!$D$4:$D$123,$D198,'B4-1销售回款【输入】'!$E$4:$E$123,$E198,'B4-1销售回款【输入】'!$J$4:$J$123,$F198)</f>
        <v>0</v>
      </c>
      <c r="AF198" s="282">
        <f>SUMIFS('B4-1销售回款【输入】'!AI$4:AI$123,'B4-1销售回款【输入】'!$C$4:$C$123,$C198,'B4-1销售回款【输入】'!$D$4:$D$123,$D198,'B4-1销售回款【输入】'!$E$4:$E$123,$E198,'B4-1销售回款【输入】'!$J$4:$J$123,$F198)</f>
        <v>0</v>
      </c>
      <c r="AG198" s="282">
        <f>SUMIFS('B4-1销售回款【输入】'!AJ$4:AJ$123,'B4-1销售回款【输入】'!$C$4:$C$123,$C198,'B4-1销售回款【输入】'!$D$4:$D$123,$D198,'B4-1销售回款【输入】'!$E$4:$E$123,$E198,'B4-1销售回款【输入】'!$J$4:$J$123,$F198)</f>
        <v>0</v>
      </c>
      <c r="AH198" s="282">
        <f>SUMIFS('B4-1销售回款【输入】'!AK$4:AK$123,'B4-1销售回款【输入】'!$C$4:$C$123,$C198,'B4-1销售回款【输入】'!$D$4:$D$123,$D198,'B4-1销售回款【输入】'!$E$4:$E$123,$E198,'B4-1销售回款【输入】'!$J$4:$J$123,$F198)</f>
        <v>0</v>
      </c>
      <c r="AI198" s="282">
        <f>SUMIFS('B4-1销售回款【输入】'!AL$4:AL$123,'B4-1销售回款【输入】'!$C$4:$C$123,$C198,'B4-1销售回款【输入】'!$D$4:$D$123,$D198,'B4-1销售回款【输入】'!$E$4:$E$123,$E198,'B4-1销售回款【输入】'!$J$4:$J$123,$F198)</f>
        <v>0</v>
      </c>
      <c r="AJ198" s="282">
        <f>SUMIFS('B4-1销售回款【输入】'!AM$4:AM$123,'B4-1销售回款【输入】'!$C$4:$C$123,$C198,'B4-1销售回款【输入】'!$D$4:$D$123,$D198,'B4-1销售回款【输入】'!$E$4:$E$123,$E198,'B4-1销售回款【输入】'!$J$4:$J$123,$F198)</f>
        <v>0</v>
      </c>
      <c r="AK198" s="282">
        <f>SUMIFS('B4-1销售回款【输入】'!AN$4:AN$123,'B4-1销售回款【输入】'!$C$4:$C$123,$C198,'B4-1销售回款【输入】'!$D$4:$D$123,$D198,'B4-1销售回款【输入】'!$E$4:$E$123,$E198,'B4-1销售回款【输入】'!$J$4:$J$123,$F198)</f>
        <v>0</v>
      </c>
      <c r="AL198" s="282">
        <f>SUMIFS('B4-1销售回款【输入】'!AO$4:AO$123,'B4-1销售回款【输入】'!$C$4:$C$123,$C198,'B4-1销售回款【输入】'!$D$4:$D$123,$D198,'B4-1销售回款【输入】'!$E$4:$E$123,$E198,'B4-1销售回款【输入】'!$J$4:$J$123,$F198)</f>
        <v>0</v>
      </c>
      <c r="AM198" s="282">
        <f>SUMIFS('B4-1销售回款【输入】'!AP$4:AP$123,'B4-1销售回款【输入】'!$C$4:$C$123,$C198,'B4-1销售回款【输入】'!$D$4:$D$123,$D198,'B4-1销售回款【输入】'!$E$4:$E$123,$E198,'B4-1销售回款【输入】'!$J$4:$J$123,$F198)</f>
        <v>0</v>
      </c>
      <c r="AN198" s="282">
        <f>SUMIFS('B4-1销售回款【输入】'!AQ$4:AQ$123,'B4-1销售回款【输入】'!$C$4:$C$123,$C198,'B4-1销售回款【输入】'!$D$4:$D$123,$D198,'B4-1销售回款【输入】'!$E$4:$E$123,$E198,'B4-1销售回款【输入】'!$J$4:$J$123,$F198)</f>
        <v>0</v>
      </c>
      <c r="AO198" s="282">
        <f>SUMIFS('B4-1销售回款【输入】'!AR$4:AR$123,'B4-1销售回款【输入】'!$C$4:$C$123,$C198,'B4-1销售回款【输入】'!$D$4:$D$123,$D198,'B4-1销售回款【输入】'!$E$4:$E$123,$E198,'B4-1销售回款【输入】'!$J$4:$J$123,$F198)</f>
        <v>0</v>
      </c>
      <c r="AP198" s="282">
        <f>SUMIFS('B4-1销售回款【输入】'!AS$4:AS$123,'B4-1销售回款【输入】'!$C$4:$C$123,$C198,'B4-1销售回款【输入】'!$D$4:$D$123,$D198,'B4-1销售回款【输入】'!$E$4:$E$123,$E198,'B4-1销售回款【输入】'!$J$4:$J$123,$F198)</f>
        <v>0</v>
      </c>
      <c r="AQ198" s="282">
        <f>SUMIFS('B4-1销售回款【输入】'!AT$4:AT$123,'B4-1销售回款【输入】'!$C$4:$C$123,$C198,'B4-1销售回款【输入】'!$D$4:$D$123,$D198,'B4-1销售回款【输入】'!$E$4:$E$123,$E198,'B4-1销售回款【输入】'!$J$4:$J$123,$F198)</f>
        <v>0</v>
      </c>
      <c r="AR198" s="282">
        <f>SUMIFS('B4-1销售回款【输入】'!AU$4:AU$123,'B4-1销售回款【输入】'!$C$4:$C$123,$C198,'B4-1销售回款【输入】'!$D$4:$D$123,$D198,'B4-1销售回款【输入】'!$E$4:$E$123,$E198,'B4-1销售回款【输入】'!$J$4:$J$123,$F198)</f>
        <v>0</v>
      </c>
      <c r="AS198" s="282">
        <f>SUMIFS('B4-1销售回款【输入】'!AV$4:AV$123,'B4-1销售回款【输入】'!$C$4:$C$123,$C198,'B4-1销售回款【输入】'!$D$4:$D$123,$D198,'B4-1销售回款【输入】'!$E$4:$E$123,$E198,'B4-1销售回款【输入】'!$J$4:$J$123,$F198)</f>
        <v>0</v>
      </c>
      <c r="AT198" s="282">
        <f>SUMIFS('B4-1销售回款【输入】'!AW$4:AW$123,'B4-1销售回款【输入】'!$C$4:$C$123,$C198,'B4-1销售回款【输入】'!$D$4:$D$123,$D198,'B4-1销售回款【输入】'!$E$4:$E$123,$E198,'B4-1销售回款【输入】'!$J$4:$J$123,$F198)</f>
        <v>0</v>
      </c>
      <c r="AU198" s="282">
        <f>SUMIFS('B4-1销售回款【输入】'!AX$4:AX$123,'B4-1销售回款【输入】'!$C$4:$C$123,$C198,'B4-1销售回款【输入】'!$D$4:$D$123,$D198,'B4-1销售回款【输入】'!$E$4:$E$123,$E198,'B4-1销售回款【输入】'!$J$4:$J$123,$F198)</f>
        <v>0</v>
      </c>
      <c r="AV198" s="282">
        <f>SUMIFS('B4-1销售回款【输入】'!AY$4:AY$123,'B4-1销售回款【输入】'!$C$4:$C$123,$C198,'B4-1销售回款【输入】'!$D$4:$D$123,$D198,'B4-1销售回款【输入】'!$E$4:$E$123,$E198,'B4-1销售回款【输入】'!$J$4:$J$123,$F198)</f>
        <v>0</v>
      </c>
      <c r="AW198" s="282">
        <f>SUMIFS('B4-1销售回款【输入】'!AZ$4:AZ$123,'B4-1销售回款【输入】'!$C$4:$C$123,$C198,'B4-1销售回款【输入】'!$D$4:$D$123,$D198,'B4-1销售回款【输入】'!$E$4:$E$123,$E198,'B4-1销售回款【输入】'!$J$4:$J$123,$F198)</f>
        <v>0</v>
      </c>
      <c r="AX198" s="282">
        <f>SUMIFS('B4-1销售回款【输入】'!BA$4:BA$123,'B4-1销售回款【输入】'!$C$4:$C$123,$C198,'B4-1销售回款【输入】'!$D$4:$D$123,$D198,'B4-1销售回款【输入】'!$E$4:$E$123,$E198,'B4-1销售回款【输入】'!$J$4:$J$123,$F198)</f>
        <v>0</v>
      </c>
      <c r="AY198" s="282">
        <f>SUMIFS('B4-1销售回款【输入】'!BB$4:BB$123,'B4-1销售回款【输入】'!$C$4:$C$123,$C198,'B4-1销售回款【输入】'!$D$4:$D$123,$D198,'B4-1销售回款【输入】'!$E$4:$E$123,$E198,'B4-1销售回款【输入】'!$J$4:$J$123,$F198)</f>
        <v>0</v>
      </c>
      <c r="AZ198" s="282">
        <f>SUMIFS('B4-1销售回款【输入】'!BC$4:BC$123,'B4-1销售回款【输入】'!$C$4:$C$123,$C198,'B4-1销售回款【输入】'!$D$4:$D$123,$D198,'B4-1销售回款【输入】'!$E$4:$E$123,$E198,'B4-1销售回款【输入】'!$J$4:$J$123,$F198)</f>
        <v>0</v>
      </c>
      <c r="BA198" s="282">
        <f>SUMIFS('B4-1销售回款【输入】'!BD$4:BD$123,'B4-1销售回款【输入】'!$C$4:$C$123,$C198,'B4-1销售回款【输入】'!$D$4:$D$123,$D198,'B4-1销售回款【输入】'!$E$4:$E$123,$E198,'B4-1销售回款【输入】'!$J$4:$J$123,$F198)</f>
        <v>0</v>
      </c>
      <c r="BB198" s="282">
        <f>SUMIFS('B4-1销售回款【输入】'!BE$4:BE$123,'B4-1销售回款【输入】'!$C$4:$C$123,$C198,'B4-1销售回款【输入】'!$D$4:$D$123,$D198,'B4-1销售回款【输入】'!$E$4:$E$123,$E198,'B4-1销售回款【输入】'!$J$4:$J$123,$F198)</f>
        <v>0</v>
      </c>
      <c r="BC198" s="282">
        <f>SUMIFS('B4-1销售回款【输入】'!BF$4:BF$123,'B4-1销售回款【输入】'!$C$4:$C$123,$C198,'B4-1销售回款【输入】'!$D$4:$D$123,$D198,'B4-1销售回款【输入】'!$E$4:$E$123,$E198,'B4-1销售回款【输入】'!$J$4:$J$123,$F198)</f>
        <v>0</v>
      </c>
      <c r="BD198" s="282">
        <f>SUMIFS('B4-1销售回款【输入】'!BG$4:BG$123,'B4-1销售回款【输入】'!$C$4:$C$123,$C198,'B4-1销售回款【输入】'!$D$4:$D$123,$D198,'B4-1销售回款【输入】'!$E$4:$E$123,$E198,'B4-1销售回款【输入】'!$J$4:$J$123,$F198)</f>
        <v>0</v>
      </c>
      <c r="BE198" s="282">
        <f>SUMIFS('B4-1销售回款【输入】'!BH$4:BH$123,'B4-1销售回款【输入】'!$C$4:$C$123,$C198,'B4-1销售回款【输入】'!$D$4:$D$123,$D198,'B4-1销售回款【输入】'!$E$4:$E$123,$E198,'B4-1销售回款【输入】'!$J$4:$J$123,$F198)</f>
        <v>0</v>
      </c>
      <c r="BF198" s="282">
        <f>SUMIFS('B4-1销售回款【输入】'!BI$4:BI$123,'B4-1销售回款【输入】'!$C$4:$C$123,$C198,'B4-1销售回款【输入】'!$D$4:$D$123,$D198,'B4-1销售回款【输入】'!$E$4:$E$123,$E198,'B4-1销售回款【输入】'!$J$4:$J$123,$F198)</f>
        <v>0</v>
      </c>
      <c r="BG198" s="282">
        <f>SUMIFS('B4-1销售回款【输入】'!BJ$4:BJ$123,'B4-1销售回款【输入】'!$C$4:$C$123,$C198,'B4-1销售回款【输入】'!$D$4:$D$123,$D198,'B4-1销售回款【输入】'!$E$4:$E$123,$E198,'B4-1销售回款【输入】'!$J$4:$J$123,$F198)</f>
        <v>0</v>
      </c>
      <c r="BH198" s="282">
        <f>SUMIFS('B4-1销售回款【输入】'!BK$4:BK$123,'B4-1销售回款【输入】'!$C$4:$C$123,$C198,'B4-1销售回款【输入】'!$D$4:$D$123,$D198,'B4-1销售回款【输入】'!$E$4:$E$123,$E198,'B4-1销售回款【输入】'!$J$4:$J$123,$F198)</f>
        <v>0</v>
      </c>
      <c r="BI198" s="282">
        <f>SUMIFS('B4-1销售回款【输入】'!BL$4:BL$123,'B4-1销售回款【输入】'!$C$4:$C$123,$C198,'B4-1销售回款【输入】'!$D$4:$D$123,$D198,'B4-1销售回款【输入】'!$E$4:$E$123,$E198,'B4-1销售回款【输入】'!$J$4:$J$123,$F198)</f>
        <v>0</v>
      </c>
      <c r="BJ198" s="282">
        <f>SUMIFS('B4-1销售回款【输入】'!BM$4:BM$123,'B4-1销售回款【输入】'!$C$4:$C$123,$C198,'B4-1销售回款【输入】'!$D$4:$D$123,$D198,'B4-1销售回款【输入】'!$E$4:$E$123,$E198,'B4-1销售回款【输入】'!$J$4:$J$123,$F198)</f>
        <v>0</v>
      </c>
      <c r="BK198" s="282">
        <f>SUMIFS('B4-1销售回款【输入】'!BN$4:BN$123,'B4-1销售回款【输入】'!$C$4:$C$123,$C198,'B4-1销售回款【输入】'!$D$4:$D$123,$D198,'B4-1销售回款【输入】'!$E$4:$E$123,$E198,'B4-1销售回款【输入】'!$J$4:$J$123,$F198)</f>
        <v>0</v>
      </c>
      <c r="BL198" s="282">
        <f>SUMIFS('B4-1销售回款【输入】'!BO$4:BO$123,'B4-1销售回款【输入】'!$C$4:$C$123,$C198,'B4-1销售回款【输入】'!$D$4:$D$123,$D198,'B4-1销售回款【输入】'!$E$4:$E$123,$E198,'B4-1销售回款【输入】'!$J$4:$J$123,$F198)</f>
        <v>0</v>
      </c>
      <c r="BM198" s="282">
        <f>SUMIFS('B4-1销售回款【输入】'!BP$4:BP$123,'B4-1销售回款【输入】'!$C$4:$C$123,$C198,'B4-1销售回款【输入】'!$D$4:$D$123,$D198,'B4-1销售回款【输入】'!$E$4:$E$123,$E198,'B4-1销售回款【输入】'!$J$4:$J$123,$F198)</f>
        <v>0</v>
      </c>
      <c r="BN198" s="282">
        <f>SUMIFS('B4-1销售回款【输入】'!BQ$4:BQ$123,'B4-1销售回款【输入】'!$C$4:$C$123,$C198,'B4-1销售回款【输入】'!$D$4:$D$123,$D198,'B4-1销售回款【输入】'!$E$4:$E$123,$E198,'B4-1销售回款【输入】'!$J$4:$J$123,$F198)</f>
        <v>0</v>
      </c>
      <c r="BO198" s="282">
        <f>SUMIFS('B4-1销售回款【输入】'!BR$4:BR$123,'B4-1销售回款【输入】'!$C$4:$C$123,$C198,'B4-1销售回款【输入】'!$D$4:$D$123,$D198,'B4-1销售回款【输入】'!$E$4:$E$123,$E198,'B4-1销售回款【输入】'!$J$4:$J$123,$F198)</f>
        <v>0</v>
      </c>
      <c r="BP198" s="282">
        <f>SUMIFS('B4-1销售回款【输入】'!BS$4:BS$123,'B4-1销售回款【输入】'!$C$4:$C$123,$C198,'B4-1销售回款【输入】'!$D$4:$D$123,$D198,'B4-1销售回款【输入】'!$E$4:$E$123,$E198,'B4-1销售回款【输入】'!$J$4:$J$123,$F198)</f>
        <v>0</v>
      </c>
      <c r="BQ198" s="282">
        <f>SUMIFS('B4-1销售回款【输入】'!BT$4:BT$123,'B4-1销售回款【输入】'!$C$4:$C$123,$C198,'B4-1销售回款【输入】'!$D$4:$D$123,$D198,'B4-1销售回款【输入】'!$E$4:$E$123,$E198,'B4-1销售回款【输入】'!$J$4:$J$123,$F198)</f>
        <v>0</v>
      </c>
      <c r="BR198" s="282">
        <f>SUMIFS('B4-1销售回款【输入】'!BU$4:BU$123,'B4-1销售回款【输入】'!$C$4:$C$123,$C198,'B4-1销售回款【输入】'!$D$4:$D$123,$D198,'B4-1销售回款【输入】'!$E$4:$E$123,$E198,'B4-1销售回款【输入】'!$J$4:$J$123,$F198)</f>
        <v>0</v>
      </c>
      <c r="BS198" s="282">
        <f>SUMIFS('B4-1销售回款【输入】'!BV$4:BV$123,'B4-1销售回款【输入】'!$C$4:$C$123,$C198,'B4-1销售回款【输入】'!$D$4:$D$123,$D198,'B4-1销售回款【输入】'!$E$4:$E$123,$E198,'B4-1销售回款【输入】'!$J$4:$J$123,$F198)</f>
        <v>0</v>
      </c>
      <c r="BT198" s="282">
        <f>SUMIFS('B4-1销售回款【输入】'!BW$4:BW$123,'B4-1销售回款【输入】'!$C$4:$C$123,$C198,'B4-1销售回款【输入】'!$D$4:$D$123,$D198,'B4-1销售回款【输入】'!$E$4:$E$123,$E198,'B4-1销售回款【输入】'!$J$4:$J$123,$F198)</f>
        <v>0</v>
      </c>
      <c r="BU198" s="282">
        <f>SUMIFS('B4-1销售回款【输入】'!BX$4:BX$123,'B4-1销售回款【输入】'!$C$4:$C$123,$C198,'B4-1销售回款【输入】'!$D$4:$D$123,$D198,'B4-1销售回款【输入】'!$E$4:$E$123,$E198,'B4-1销售回款【输入】'!$J$4:$J$123,$F198)</f>
        <v>0</v>
      </c>
      <c r="BV198" s="282">
        <f>SUMIFS('B4-1销售回款【输入】'!BY$4:BY$123,'B4-1销售回款【输入】'!$C$4:$C$123,$C198,'B4-1销售回款【输入】'!$D$4:$D$123,$D198,'B4-1销售回款【输入】'!$E$4:$E$123,$E198,'B4-1销售回款【输入】'!$J$4:$J$123,$F198)</f>
        <v>0</v>
      </c>
      <c r="BW198" s="282">
        <f>SUMIFS('B4-1销售回款【输入】'!BZ$4:BZ$123,'B4-1销售回款【输入】'!$C$4:$C$123,$C198,'B4-1销售回款【输入】'!$D$4:$D$123,$D198,'B4-1销售回款【输入】'!$E$4:$E$123,$E198,'B4-1销售回款【输入】'!$J$4:$J$123,$F198)</f>
        <v>0</v>
      </c>
      <c r="BX198" s="282">
        <f>SUMIFS('B4-1销售回款【输入】'!CA$4:CA$123,'B4-1销售回款【输入】'!$C$4:$C$123,$C198,'B4-1销售回款【输入】'!$D$4:$D$123,$D198,'B4-1销售回款【输入】'!$E$4:$E$123,$E198,'B4-1销售回款【输入】'!$J$4:$J$123,$F198)</f>
        <v>0</v>
      </c>
      <c r="BY198" s="282">
        <f>SUMIFS('B4-1销售回款【输入】'!CB$4:CB$123,'B4-1销售回款【输入】'!$C$4:$C$123,$C198,'B4-1销售回款【输入】'!$D$4:$D$123,$D198,'B4-1销售回款【输入】'!$E$4:$E$123,$E198,'B4-1销售回款【输入】'!$J$4:$J$123,$F198)</f>
        <v>0</v>
      </c>
      <c r="BZ198" s="282">
        <f>SUMIFS('B4-1销售回款【输入】'!CC$4:CC$123,'B4-1销售回款【输入】'!$C$4:$C$123,$C198,'B4-1销售回款【输入】'!$D$4:$D$123,$D198,'B4-1销售回款【输入】'!$E$4:$E$123,$E198,'B4-1销售回款【输入】'!$J$4:$J$123,$F198)</f>
        <v>0</v>
      </c>
      <c r="CA198" s="282">
        <f>SUMIFS('B4-1销售回款【输入】'!CD$4:CD$123,'B4-1销售回款【输入】'!$C$4:$C$123,$C198,'B4-1销售回款【输入】'!$D$4:$D$123,$D198,'B4-1销售回款【输入】'!$E$4:$E$123,$E198,'B4-1销售回款【输入】'!$J$4:$J$123,$F198)</f>
        <v>0</v>
      </c>
      <c r="CB198" s="282">
        <f>SUMIFS('B4-1销售回款【输入】'!CE$4:CE$123,'B4-1销售回款【输入】'!$C$4:$C$123,$C198,'B4-1销售回款【输入】'!$D$4:$D$123,$D198,'B4-1销售回款【输入】'!$E$4:$E$123,$E198,'B4-1销售回款【输入】'!$J$4:$J$123,$F198)</f>
        <v>0</v>
      </c>
      <c r="CC198" s="282">
        <f>SUMIFS('B4-1销售回款【输入】'!CF$4:CF$123,'B4-1销售回款【输入】'!$C$4:$C$123,$C198,'B4-1销售回款【输入】'!$D$4:$D$123,$D198,'B4-1销售回款【输入】'!$E$4:$E$123,$E198,'B4-1销售回款【输入】'!$J$4:$J$123,$F198)</f>
        <v>0</v>
      </c>
      <c r="CD198" s="282">
        <f>SUMIFS('B4-1销售回款【输入】'!CG$4:CG$123,'B4-1销售回款【输入】'!$C$4:$C$123,$C198,'B4-1销售回款【输入】'!$D$4:$D$123,$D198,'B4-1销售回款【输入】'!$E$4:$E$123,$E198,'B4-1销售回款【输入】'!$J$4:$J$123,$F198)</f>
        <v>0</v>
      </c>
      <c r="CE198" s="282">
        <f>SUMIFS('B4-1销售回款【输入】'!CH$4:CH$123,'B4-1销售回款【输入】'!$C$4:$C$123,$C198,'B4-1销售回款【输入】'!$D$4:$D$123,$D198,'B4-1销售回款【输入】'!$E$4:$E$123,$E198,'B4-1销售回款【输入】'!$J$4:$J$123,$F198)</f>
        <v>0</v>
      </c>
      <c r="CF198" s="282">
        <f>SUMIFS('B4-1销售回款【输入】'!CI$4:CI$123,'B4-1销售回款【输入】'!$C$4:$C$123,$C198,'B4-1销售回款【输入】'!$D$4:$D$123,$D198,'B4-1销售回款【输入】'!$E$4:$E$123,$E198,'B4-1销售回款【输入】'!$J$4:$J$123,$F198)</f>
        <v>0</v>
      </c>
      <c r="CG198" s="282">
        <f>SUMIFS('B4-1销售回款【输入】'!CJ$4:CJ$123,'B4-1销售回款【输入】'!$C$4:$C$123,$C198,'B4-1销售回款【输入】'!$D$4:$D$123,$D198,'B4-1销售回款【输入】'!$E$4:$E$123,$E198,'B4-1销售回款【输入】'!$J$4:$J$123,$F198)</f>
        <v>0</v>
      </c>
      <c r="CH198" s="282">
        <f>SUMIFS('B4-1销售回款【输入】'!CK$4:CK$123,'B4-1销售回款【输入】'!$C$4:$C$123,$C198,'B4-1销售回款【输入】'!$D$4:$D$123,$D198,'B4-1销售回款【输入】'!$E$4:$E$123,$E198,'B4-1销售回款【输入】'!$J$4:$J$123,$F198)</f>
        <v>0</v>
      </c>
      <c r="CI198" s="282">
        <f>SUMIFS('B4-1销售回款【输入】'!CL$4:CL$123,'B4-1销售回款【输入】'!$C$4:$C$123,$C198,'B4-1销售回款【输入】'!$D$4:$D$123,$D198,'B4-1销售回款【输入】'!$E$4:$E$123,$E198,'B4-1销售回款【输入】'!$J$4:$J$123,$F198)</f>
        <v>0</v>
      </c>
      <c r="CJ198" s="282">
        <f>SUMIFS('B4-1销售回款【输入】'!CM$4:CM$123,'B4-1销售回款【输入】'!$C$4:$C$123,$C198,'B4-1销售回款【输入】'!$D$4:$D$123,$D198,'B4-1销售回款【输入】'!$E$4:$E$123,$E198,'B4-1销售回款【输入】'!$J$4:$J$123,$F198)</f>
        <v>0</v>
      </c>
      <c r="CK198" s="282">
        <f>SUMIFS('B4-1销售回款【输入】'!CN$4:CN$123,'B4-1销售回款【输入】'!$C$4:$C$123,$C198,'B4-1销售回款【输入】'!$D$4:$D$123,$D198,'B4-1销售回款【输入】'!$E$4:$E$123,$E198,'B4-1销售回款【输入】'!$J$4:$J$123,$F198)</f>
        <v>0</v>
      </c>
      <c r="CL198" s="282">
        <f>SUMIFS('B4-1销售回款【输入】'!CO$4:CO$123,'B4-1销售回款【输入】'!$C$4:$C$123,$C198,'B4-1销售回款【输入】'!$D$4:$D$123,$D198,'B4-1销售回款【输入】'!$E$4:$E$123,$E198,'B4-1销售回款【输入】'!$J$4:$J$123,$F198)</f>
        <v>0</v>
      </c>
      <c r="CM198" s="282">
        <f>SUMIFS('B4-1销售回款【输入】'!CP$4:CP$123,'B4-1销售回款【输入】'!$C$4:$C$123,$C198,'B4-1销售回款【输入】'!$D$4:$D$123,$D198,'B4-1销售回款【输入】'!$E$4:$E$123,$E198,'B4-1销售回款【输入】'!$J$4:$J$123,$F198)</f>
        <v>0</v>
      </c>
      <c r="CN198" s="282">
        <f>SUMIFS('B4-1销售回款【输入】'!CQ$4:CQ$123,'B4-1销售回款【输入】'!$C$4:$C$123,$C198,'B4-1销售回款【输入】'!$D$4:$D$123,$D198,'B4-1销售回款【输入】'!$E$4:$E$123,$E198,'B4-1销售回款【输入】'!$J$4:$J$123,$F198)</f>
        <v>0</v>
      </c>
      <c r="CO198" s="282">
        <f>SUMIFS('B4-1销售回款【输入】'!CR$4:CR$123,'B4-1销售回款【输入】'!$C$4:$C$123,$C198,'B4-1销售回款【输入】'!$D$4:$D$123,$D198,'B4-1销售回款【输入】'!$E$4:$E$123,$E198,'B4-1销售回款【输入】'!$J$4:$J$123,$F198)</f>
        <v>0</v>
      </c>
      <c r="CP198" s="282">
        <f>SUMIFS('B4-1销售回款【输入】'!CS$4:CS$123,'B4-1销售回款【输入】'!$C$4:$C$123,$C198,'B4-1销售回款【输入】'!$D$4:$D$123,$D198,'B4-1销售回款【输入】'!$E$4:$E$123,$E198,'B4-1销售回款【输入】'!$J$4:$J$123,$F198)</f>
        <v>0</v>
      </c>
      <c r="CQ198" s="282">
        <f>SUMIFS('B4-1销售回款【输入】'!CT$4:CT$123,'B4-1销售回款【输入】'!$C$4:$C$123,$C198,'B4-1销售回款【输入】'!$D$4:$D$123,$D198,'B4-1销售回款【输入】'!$E$4:$E$123,$E198,'B4-1销售回款【输入】'!$J$4:$J$123,$F198)</f>
        <v>0</v>
      </c>
      <c r="CR198" s="282">
        <f>SUMIFS('B4-1销售回款【输入】'!CU$4:CU$123,'B4-1销售回款【输入】'!$C$4:$C$123,$C198,'B4-1销售回款【输入】'!$D$4:$D$123,$D198,'B4-1销售回款【输入】'!$E$4:$E$123,$E198,'B4-1销售回款【输入】'!$J$4:$J$123,$F198)</f>
        <v>0</v>
      </c>
      <c r="CS198" s="282">
        <f>SUMIFS('B4-1销售回款【输入】'!CV$4:CV$123,'B4-1销售回款【输入】'!$C$4:$C$123,$C198,'B4-1销售回款【输入】'!$D$4:$D$123,$D198,'B4-1销售回款【输入】'!$E$4:$E$123,$E198,'B4-1销售回款【输入】'!$J$4:$J$123,$F198)</f>
        <v>0</v>
      </c>
      <c r="CT198" s="282">
        <f>SUMIFS('B4-1销售回款【输入】'!CW$4:CW$123,'B4-1销售回款【输入】'!$C$4:$C$123,$C198,'B4-1销售回款【输入】'!$D$4:$D$123,$D198,'B4-1销售回款【输入】'!$E$4:$E$123,$E198,'B4-1销售回款【输入】'!$J$4:$J$123,$F198)</f>
        <v>0</v>
      </c>
      <c r="CU198" s="282">
        <f>SUMIFS('B4-1销售回款【输入】'!CX$4:CX$123,'B4-1销售回款【输入】'!$C$4:$C$123,$C198,'B4-1销售回款【输入】'!$D$4:$D$123,$D198,'B4-1销售回款【输入】'!$E$4:$E$123,$E198,'B4-1销售回款【输入】'!$J$4:$J$123,$F198)</f>
        <v>0</v>
      </c>
      <c r="CV198" s="282">
        <f>SUMIFS('B4-1销售回款【输入】'!CY$4:CY$123,'B4-1销售回款【输入】'!$C$4:$C$123,$C198,'B4-1销售回款【输入】'!$D$4:$D$123,$D198,'B4-1销售回款【输入】'!$E$4:$E$123,$E198,'B4-1销售回款【输入】'!$J$4:$J$123,$F198)</f>
        <v>0</v>
      </c>
      <c r="CW198" s="282">
        <f>SUMIFS('B4-1销售回款【输入】'!CZ$4:CZ$123,'B4-1销售回款【输入】'!$C$4:$C$123,$C198,'B4-1销售回款【输入】'!$D$4:$D$123,$D198,'B4-1销售回款【输入】'!$E$4:$E$123,$E198,'B4-1销售回款【输入】'!$J$4:$J$123,$F198)</f>
        <v>0</v>
      </c>
      <c r="CX198" s="282">
        <f>SUMIFS('B4-1销售回款【输入】'!DA$4:DA$123,'B4-1销售回款【输入】'!$C$4:$C$123,$C198,'B4-1销售回款【输入】'!$D$4:$D$123,$D198,'B4-1销售回款【输入】'!$E$4:$E$123,$E198,'B4-1销售回款【输入】'!$J$4:$J$123,$F198)</f>
        <v>0</v>
      </c>
      <c r="CY198" s="282">
        <f>SUMIFS('B4-1销售回款【输入】'!DB$4:DB$123,'B4-1销售回款【输入】'!$C$4:$C$123,$C198,'B4-1销售回款【输入】'!$D$4:$D$123,$D198,'B4-1销售回款【输入】'!$E$4:$E$123,$E198,'B4-1销售回款【输入】'!$J$4:$J$123,$F198)</f>
        <v>0</v>
      </c>
      <c r="CZ198" s="282">
        <f>SUMIFS('B4-1销售回款【输入】'!DC$4:DC$123,'B4-1销售回款【输入】'!$C$4:$C$123,$C198,'B4-1销售回款【输入】'!$D$4:$D$123,$D198,'B4-1销售回款【输入】'!$E$4:$E$123,$E198,'B4-1销售回款【输入】'!$J$4:$J$123,$F198)</f>
        <v>0</v>
      </c>
      <c r="DA198" s="282">
        <f>SUMIFS('B4-1销售回款【输入】'!DD$4:DD$123,'B4-1销售回款【输入】'!$C$4:$C$123,$C198,'B4-1销售回款【输入】'!$D$4:$D$123,$D198,'B4-1销售回款【输入】'!$E$4:$E$123,$E198,'B4-1销售回款【输入】'!$J$4:$J$123,$F198)</f>
        <v>0</v>
      </c>
      <c r="DB198" s="282">
        <f>SUMIFS('B4-1销售回款【输入】'!DE$4:DE$123,'B4-1销售回款【输入】'!$C$4:$C$123,$C198,'B4-1销售回款【输入】'!$D$4:$D$123,$D198,'B4-1销售回款【输入】'!$E$4:$E$123,$E198,'B4-1销售回款【输入】'!$J$4:$J$123,$F198)</f>
        <v>0</v>
      </c>
      <c r="DC198" s="282">
        <f>SUMIFS('B4-1销售回款【输入】'!DF$4:DF$123,'B4-1销售回款【输入】'!$C$4:$C$123,$C198,'B4-1销售回款【输入】'!$D$4:$D$123,$D198,'B4-1销售回款【输入】'!$E$4:$E$123,$E198,'B4-1销售回款【输入】'!$J$4:$J$123,$F198)</f>
        <v>0</v>
      </c>
      <c r="DD198" s="282">
        <f>SUMIFS('B4-1销售回款【输入】'!DG$4:DG$123,'B4-1销售回款【输入】'!$C$4:$C$123,$C198,'B4-1销售回款【输入】'!$D$4:$D$123,$D198,'B4-1销售回款【输入】'!$E$4:$E$123,$E198,'B4-1销售回款【输入】'!$J$4:$J$123,$F198)</f>
        <v>0</v>
      </c>
      <c r="DE198" s="282">
        <f>SUMIFS('B4-1销售回款【输入】'!DH$4:DH$123,'B4-1销售回款【输入】'!$C$4:$C$123,$C198,'B4-1销售回款【输入】'!$D$4:$D$123,$D198,'B4-1销售回款【输入】'!$E$4:$E$123,$E198,'B4-1销售回款【输入】'!$J$4:$J$123,$F198)</f>
        <v>0</v>
      </c>
      <c r="DF198" s="282">
        <f>SUMIFS('B4-1销售回款【输入】'!DI$4:DI$123,'B4-1销售回款【输入】'!$C$4:$C$123,$C198,'B4-1销售回款【输入】'!$D$4:$D$123,$D198,'B4-1销售回款【输入】'!$E$4:$E$123,$E198,'B4-1销售回款【输入】'!$J$4:$J$123,$F198)</f>
        <v>0</v>
      </c>
      <c r="DG198" s="282">
        <f>SUMIFS('B4-1销售回款【输入】'!DJ$4:DJ$123,'B4-1销售回款【输入】'!$C$4:$C$123,$C198,'B4-1销售回款【输入】'!$D$4:$D$123,$D198,'B4-1销售回款【输入】'!$E$4:$E$123,$E198,'B4-1销售回款【输入】'!$J$4:$J$123,$F198)</f>
        <v>0</v>
      </c>
      <c r="DH198" s="282">
        <f>SUMIFS('B4-1销售回款【输入】'!DK$4:DK$123,'B4-1销售回款【输入】'!$C$4:$C$123,$C198,'B4-1销售回款【输入】'!$D$4:$D$123,$D198,'B4-1销售回款【输入】'!$E$4:$E$123,$E198,'B4-1销售回款【输入】'!$J$4:$J$123,$F198)</f>
        <v>0</v>
      </c>
      <c r="DI198" s="282">
        <f>SUMIFS('B4-1销售回款【输入】'!DL$4:DL$123,'B4-1销售回款【输入】'!$C$4:$C$123,$C198,'B4-1销售回款【输入】'!$D$4:$D$123,$D198,'B4-1销售回款【输入】'!$E$4:$E$123,$E198,'B4-1销售回款【输入】'!$J$4:$J$123,$F198)</f>
        <v>0</v>
      </c>
      <c r="DJ198" s="282">
        <f>SUMIFS('B4-1销售回款【输入】'!DM$4:DM$123,'B4-1销售回款【输入】'!$C$4:$C$123,$C198,'B4-1销售回款【输入】'!$D$4:$D$123,$D198,'B4-1销售回款【输入】'!$E$4:$E$123,$E198,'B4-1销售回款【输入】'!$J$4:$J$123,$F198)</f>
        <v>0</v>
      </c>
      <c r="DK198" s="282">
        <f>SUMIFS('B4-1销售回款【输入】'!DN$4:DN$123,'B4-1销售回款【输入】'!$C$4:$C$123,$C198,'B4-1销售回款【输入】'!$D$4:$D$123,$D198,'B4-1销售回款【输入】'!$E$4:$E$123,$E198,'B4-1销售回款【输入】'!$J$4:$J$123,$F198)</f>
        <v>0</v>
      </c>
      <c r="DL198" s="282">
        <f>SUMIFS('B4-1销售回款【输入】'!DO$4:DO$123,'B4-1销售回款【输入】'!$C$4:$C$123,$C198,'B4-1销售回款【输入】'!$D$4:$D$123,$D198,'B4-1销售回款【输入】'!$E$4:$E$123,$E198,'B4-1销售回款【输入】'!$J$4:$J$123,$F198)</f>
        <v>0</v>
      </c>
      <c r="DM198" s="282">
        <f>SUMIFS('B4-1销售回款【输入】'!DP$4:DP$123,'B4-1销售回款【输入】'!$C$4:$C$123,$C198,'B4-1销售回款【输入】'!$D$4:$D$123,$D198,'B4-1销售回款【输入】'!$E$4:$E$123,$E198,'B4-1销售回款【输入】'!$J$4:$J$123,$F198)</f>
        <v>0</v>
      </c>
      <c r="DN198" s="282">
        <f>SUMIFS('B4-1销售回款【输入】'!DQ$4:DQ$123,'B4-1销售回款【输入】'!$C$4:$C$123,$C198,'B4-1销售回款【输入】'!$D$4:$D$123,$D198,'B4-1销售回款【输入】'!$E$4:$E$123,$E198,'B4-1销售回款【输入】'!$J$4:$J$123,$F198)</f>
        <v>0</v>
      </c>
      <c r="DO198" s="282">
        <f>SUMIFS('B4-1销售回款【输入】'!DR$4:DR$123,'B4-1销售回款【输入】'!$C$4:$C$123,$C198,'B4-1销售回款【输入】'!$D$4:$D$123,$D198,'B4-1销售回款【输入】'!$E$4:$E$123,$E198,'B4-1销售回款【输入】'!$J$4:$J$123,$F198)</f>
        <v>0</v>
      </c>
      <c r="DP198" s="282">
        <f>SUMIFS('B4-1销售回款【输入】'!DS$4:DS$123,'B4-1销售回款【输入】'!$C$4:$C$123,$C198,'B4-1销售回款【输入】'!$D$4:$D$123,$D198,'B4-1销售回款【输入】'!$E$4:$E$123,$E198,'B4-1销售回款【输入】'!$J$4:$J$123,$F198)</f>
        <v>0</v>
      </c>
      <c r="DQ198" s="282">
        <f>SUMIFS('B4-1销售回款【输入】'!DT$4:DT$123,'B4-1销售回款【输入】'!$C$4:$C$123,$C198,'B4-1销售回款【输入】'!$D$4:$D$123,$D198,'B4-1销售回款【输入】'!$E$4:$E$123,$E198,'B4-1销售回款【输入】'!$J$4:$J$123,$F198)</f>
        <v>0</v>
      </c>
      <c r="DR198" s="282">
        <f>SUMIFS('B4-1销售回款【输入】'!DU$4:DU$123,'B4-1销售回款【输入】'!$C$4:$C$123,$C198,'B4-1销售回款【输入】'!$D$4:$D$123,$D198,'B4-1销售回款【输入】'!$E$4:$E$123,$E198,'B4-1销售回款【输入】'!$J$4:$J$123,$F198)</f>
        <v>0</v>
      </c>
      <c r="DS198" s="282">
        <f>SUMIFS('B4-1销售回款【输入】'!DV$4:DV$123,'B4-1销售回款【输入】'!$C$4:$C$123,$C198,'B4-1销售回款【输入】'!$D$4:$D$123,$D198,'B4-1销售回款【输入】'!$E$4:$E$123,$E198,'B4-1销售回款【输入】'!$J$4:$J$123,$F198)</f>
        <v>0</v>
      </c>
      <c r="DT198" s="282">
        <f>SUMIFS('B4-1销售回款【输入】'!DW$4:DW$123,'B4-1销售回款【输入】'!$C$4:$C$123,$C198,'B4-1销售回款【输入】'!$D$4:$D$123,$D198,'B4-1销售回款【输入】'!$E$4:$E$123,$E198,'B4-1销售回款【输入】'!$J$4:$J$123,$F198)</f>
        <v>0</v>
      </c>
      <c r="DU198" s="282">
        <f>SUMIFS('B4-1销售回款【输入】'!DX$4:DX$123,'B4-1销售回款【输入】'!$C$4:$C$123,$C198,'B4-1销售回款【输入】'!$D$4:$D$123,$D198,'B4-1销售回款【输入】'!$E$4:$E$123,$E198,'B4-1销售回款【输入】'!$J$4:$J$123,$F198)</f>
        <v>0</v>
      </c>
      <c r="DV198" s="282">
        <f>SUMIFS('B4-1销售回款【输入】'!DY$4:DY$123,'B4-1销售回款【输入】'!$C$4:$C$123,$C198,'B4-1销售回款【输入】'!$D$4:$D$123,$D198,'B4-1销售回款【输入】'!$E$4:$E$123,$E198,'B4-1销售回款【输入】'!$J$4:$J$123,$F198)</f>
        <v>0</v>
      </c>
      <c r="DW198" s="282">
        <f>SUMIFS('B4-1销售回款【输入】'!DZ$4:DZ$123,'B4-1销售回款【输入】'!$C$4:$C$123,$C198,'B4-1销售回款【输入】'!$D$4:$D$123,$D198,'B4-1销售回款【输入】'!$E$4:$E$123,$E198,'B4-1销售回款【输入】'!$J$4:$J$123,$F198)</f>
        <v>0</v>
      </c>
      <c r="DX198" s="282">
        <f>SUMIFS('B4-1销售回款【输入】'!EA$4:EA$123,'B4-1销售回款【输入】'!$C$4:$C$123,$C198,'B4-1销售回款【输入】'!$D$4:$D$123,$D198,'B4-1销售回款【输入】'!$E$4:$E$123,$E198,'B4-1销售回款【输入】'!$J$4:$J$123,$F198)</f>
        <v>0</v>
      </c>
      <c r="DY198" s="282">
        <f>SUMIFS('B4-1销售回款【输入】'!EB$4:EB$123,'B4-1销售回款【输入】'!$C$4:$C$123,$C198,'B4-1销售回款【输入】'!$D$4:$D$123,$D198,'B4-1销售回款【输入】'!$E$4:$E$123,$E198,'B4-1销售回款【输入】'!$J$4:$J$123,$F198)</f>
        <v>0</v>
      </c>
      <c r="DZ198" s="282">
        <f>SUMIFS('B4-1销售回款【输入】'!EC$4:EC$123,'B4-1销售回款【输入】'!$C$4:$C$123,$C198,'B4-1销售回款【输入】'!$D$4:$D$123,$D198,'B4-1销售回款【输入】'!$E$4:$E$123,$E198,'B4-1销售回款【输入】'!$J$4:$J$123,$F198)</f>
        <v>0</v>
      </c>
      <c r="EA198" s="282">
        <f>SUMIFS('B4-1销售回款【输入】'!ED$4:ED$123,'B4-1销售回款【输入】'!$C$4:$C$123,$C198,'B4-1销售回款【输入】'!$D$4:$D$123,$D198,'B4-1销售回款【输入】'!$E$4:$E$123,$E198,'B4-1销售回款【输入】'!$J$4:$J$123,$F198)</f>
        <v>0</v>
      </c>
      <c r="EB198" s="282">
        <f>SUMIFS('B4-1销售回款【输入】'!EE$4:EE$123,'B4-1销售回款【输入】'!$C$4:$C$123,$C198,'B4-1销售回款【输入】'!$D$4:$D$123,$D198,'B4-1销售回款【输入】'!$E$4:$E$123,$E198,'B4-1销售回款【输入】'!$J$4:$J$123,$F198)</f>
        <v>0</v>
      </c>
      <c r="EC198" s="282">
        <f>SUMIFS('B4-1销售回款【输入】'!EF$4:EF$123,'B4-1销售回款【输入】'!$C$4:$C$123,$C198,'B4-1销售回款【输入】'!$D$4:$D$123,$D198,'B4-1销售回款【输入】'!$E$4:$E$123,$E198,'B4-1销售回款【输入】'!$J$4:$J$123,$F198)</f>
        <v>0</v>
      </c>
      <c r="ED198" s="284">
        <f>SUMIFS('B4-1销售回款【输入】'!EG$4:EG$123,'B4-1销售回款【输入】'!$C$4:$C$123,$C198,'B4-1销售回款【输入】'!$D$4:$D$123,$D198,'B4-1销售回款【输入】'!$E$4:$E$123,$E198,'B4-1销售回款【输入】'!$J$4:$J$123,$F198)</f>
        <v>0</v>
      </c>
    </row>
    <row r="199" spans="2:134" ht="16.05" customHeight="1" x14ac:dyDescent="0.25">
      <c r="B199" s="932"/>
      <c r="C199" s="154" t="str">
        <f t="shared" ref="C199:C202" si="3506">C198</f>
        <v/>
      </c>
      <c r="D199" s="154" t="str">
        <f t="shared" si="3252"/>
        <v/>
      </c>
      <c r="E199" s="154" t="str">
        <f t="shared" si="3252"/>
        <v/>
      </c>
      <c r="F199" s="149" t="s">
        <v>348</v>
      </c>
      <c r="G199" s="171" t="s">
        <v>354</v>
      </c>
      <c r="H199" s="992">
        <f>IFERROR(H198/H197*10000,0)</f>
        <v>0</v>
      </c>
      <c r="I199" s="282">
        <f t="shared" si="3504"/>
        <v>0</v>
      </c>
      <c r="J199" s="985">
        <f>IFERROR(J198/J197*10000,0)</f>
        <v>0</v>
      </c>
      <c r="K199" s="460">
        <f ca="1">IFERROR(K198/K197*10000,0)</f>
        <v>0</v>
      </c>
      <c r="L199" s="283">
        <f t="shared" ref="L199" si="3507">IFERROR(L198/L197*10000,0)</f>
        <v>0</v>
      </c>
      <c r="M199" s="282">
        <f t="shared" ref="M199" si="3508">IFERROR(M198/M197*10000,0)</f>
        <v>0</v>
      </c>
      <c r="N199" s="282">
        <f t="shared" ref="N199" si="3509">IFERROR(N198/N197*10000,0)</f>
        <v>0</v>
      </c>
      <c r="O199" s="282">
        <f t="shared" ref="O199" si="3510">IFERROR(O198/O197*10000,0)</f>
        <v>0</v>
      </c>
      <c r="P199" s="282">
        <f t="shared" ref="P199" si="3511">IFERROR(P198/P197*10000,0)</f>
        <v>0</v>
      </c>
      <c r="Q199" s="282">
        <f t="shared" ref="Q199" si="3512">IFERROR(Q198/Q197*10000,0)</f>
        <v>0</v>
      </c>
      <c r="R199" s="282">
        <f t="shared" ref="R199" si="3513">IFERROR(R198/R197*10000,0)</f>
        <v>0</v>
      </c>
      <c r="S199" s="282">
        <f t="shared" ref="S199" si="3514">IFERROR(S198/S197*10000,0)</f>
        <v>0</v>
      </c>
      <c r="T199" s="282">
        <f t="shared" ref="T199" si="3515">IFERROR(T198/T197*10000,0)</f>
        <v>0</v>
      </c>
      <c r="U199" s="284">
        <f t="shared" ref="U199" si="3516">IFERROR(U198/U197*10000,0)</f>
        <v>0</v>
      </c>
      <c r="V199" s="285">
        <f>IFERROR(V198/V197*10000,0)</f>
        <v>0</v>
      </c>
      <c r="W199" s="282">
        <f t="shared" ref="W199" si="3517">IFERROR(W198/W197*10000,0)</f>
        <v>0</v>
      </c>
      <c r="X199" s="282">
        <f t="shared" ref="X199" si="3518">IFERROR(X198/X197*10000,0)</f>
        <v>0</v>
      </c>
      <c r="Y199" s="282">
        <f t="shared" ref="Y199" si="3519">IFERROR(Y198/Y197*10000,0)</f>
        <v>0</v>
      </c>
      <c r="Z199" s="282">
        <f t="shared" ref="Z199" si="3520">IFERROR(Z198/Z197*10000,0)</f>
        <v>0</v>
      </c>
      <c r="AA199" s="282">
        <f t="shared" ref="AA199" si="3521">IFERROR(AA198/AA197*10000,0)</f>
        <v>0</v>
      </c>
      <c r="AB199" s="282">
        <f t="shared" ref="AB199" si="3522">IFERROR(AB198/AB197*10000,0)</f>
        <v>0</v>
      </c>
      <c r="AC199" s="282">
        <f t="shared" ref="AC199" si="3523">IFERROR(AC198/AC197*10000,0)</f>
        <v>0</v>
      </c>
      <c r="AD199" s="282">
        <f t="shared" ref="AD199" si="3524">IFERROR(AD198/AD197*10000,0)</f>
        <v>0</v>
      </c>
      <c r="AE199" s="282">
        <f t="shared" ref="AE199" si="3525">IFERROR(AE198/AE197*10000,0)</f>
        <v>0</v>
      </c>
      <c r="AF199" s="282">
        <f t="shared" ref="AF199" si="3526">IFERROR(AF198/AF197*10000,0)</f>
        <v>0</v>
      </c>
      <c r="AG199" s="282">
        <f t="shared" ref="AG199" si="3527">IFERROR(AG198/AG197*10000,0)</f>
        <v>0</v>
      </c>
      <c r="AH199" s="282">
        <f t="shared" ref="AH199" si="3528">IFERROR(AH198/AH197*10000,0)</f>
        <v>0</v>
      </c>
      <c r="AI199" s="282">
        <f t="shared" ref="AI199" si="3529">IFERROR(AI198/AI197*10000,0)</f>
        <v>0</v>
      </c>
      <c r="AJ199" s="282">
        <f t="shared" ref="AJ199" si="3530">IFERROR(AJ198/AJ197*10000,0)</f>
        <v>0</v>
      </c>
      <c r="AK199" s="282">
        <f t="shared" ref="AK199" si="3531">IFERROR(AK198/AK197*10000,0)</f>
        <v>0</v>
      </c>
      <c r="AL199" s="282">
        <f t="shared" ref="AL199" si="3532">IFERROR(AL198/AL197*10000,0)</f>
        <v>0</v>
      </c>
      <c r="AM199" s="282">
        <f t="shared" ref="AM199" si="3533">IFERROR(AM198/AM197*10000,0)</f>
        <v>0</v>
      </c>
      <c r="AN199" s="282">
        <f t="shared" ref="AN199" si="3534">IFERROR(AN198/AN197*10000,0)</f>
        <v>0</v>
      </c>
      <c r="AO199" s="282">
        <f t="shared" ref="AO199" si="3535">IFERROR(AO198/AO197*10000,0)</f>
        <v>0</v>
      </c>
      <c r="AP199" s="282">
        <f t="shared" ref="AP199" si="3536">IFERROR(AP198/AP197*10000,0)</f>
        <v>0</v>
      </c>
      <c r="AQ199" s="282">
        <f t="shared" ref="AQ199" si="3537">IFERROR(AQ198/AQ197*10000,0)</f>
        <v>0</v>
      </c>
      <c r="AR199" s="282">
        <f t="shared" ref="AR199" si="3538">IFERROR(AR198/AR197*10000,0)</f>
        <v>0</v>
      </c>
      <c r="AS199" s="282">
        <f t="shared" ref="AS199" si="3539">IFERROR(AS198/AS197*10000,0)</f>
        <v>0</v>
      </c>
      <c r="AT199" s="282">
        <f t="shared" ref="AT199" si="3540">IFERROR(AT198/AT197*10000,0)</f>
        <v>0</v>
      </c>
      <c r="AU199" s="282">
        <f t="shared" ref="AU199" si="3541">IFERROR(AU198/AU197*10000,0)</f>
        <v>0</v>
      </c>
      <c r="AV199" s="282">
        <f t="shared" ref="AV199" si="3542">IFERROR(AV198/AV197*10000,0)</f>
        <v>0</v>
      </c>
      <c r="AW199" s="282">
        <f t="shared" ref="AW199" si="3543">IFERROR(AW198/AW197*10000,0)</f>
        <v>0</v>
      </c>
      <c r="AX199" s="282">
        <f t="shared" ref="AX199" si="3544">IFERROR(AX198/AX197*10000,0)</f>
        <v>0</v>
      </c>
      <c r="AY199" s="282">
        <f t="shared" ref="AY199" si="3545">IFERROR(AY198/AY197*10000,0)</f>
        <v>0</v>
      </c>
      <c r="AZ199" s="282">
        <f t="shared" ref="AZ199" si="3546">IFERROR(AZ198/AZ197*10000,0)</f>
        <v>0</v>
      </c>
      <c r="BA199" s="282">
        <f t="shared" ref="BA199" si="3547">IFERROR(BA198/BA197*10000,0)</f>
        <v>0</v>
      </c>
      <c r="BB199" s="282">
        <f t="shared" ref="BB199" si="3548">IFERROR(BB198/BB197*10000,0)</f>
        <v>0</v>
      </c>
      <c r="BC199" s="282">
        <f t="shared" ref="BC199" si="3549">IFERROR(BC198/BC197*10000,0)</f>
        <v>0</v>
      </c>
      <c r="BD199" s="282">
        <f t="shared" ref="BD199" si="3550">IFERROR(BD198/BD197*10000,0)</f>
        <v>0</v>
      </c>
      <c r="BE199" s="282">
        <f t="shared" ref="BE199" si="3551">IFERROR(BE198/BE197*10000,0)</f>
        <v>0</v>
      </c>
      <c r="BF199" s="282">
        <f t="shared" ref="BF199" si="3552">IFERROR(BF198/BF197*10000,0)</f>
        <v>0</v>
      </c>
      <c r="BG199" s="282">
        <f t="shared" ref="BG199" si="3553">IFERROR(BG198/BG197*10000,0)</f>
        <v>0</v>
      </c>
      <c r="BH199" s="282">
        <f t="shared" ref="BH199" si="3554">IFERROR(BH198/BH197*10000,0)</f>
        <v>0</v>
      </c>
      <c r="BI199" s="282">
        <f t="shared" ref="BI199" si="3555">IFERROR(BI198/BI197*10000,0)</f>
        <v>0</v>
      </c>
      <c r="BJ199" s="282">
        <f t="shared" ref="BJ199" si="3556">IFERROR(BJ198/BJ197*10000,0)</f>
        <v>0</v>
      </c>
      <c r="BK199" s="282">
        <f t="shared" ref="BK199" si="3557">IFERROR(BK198/BK197*10000,0)</f>
        <v>0</v>
      </c>
      <c r="BL199" s="282">
        <f t="shared" ref="BL199" si="3558">IFERROR(BL198/BL197*10000,0)</f>
        <v>0</v>
      </c>
      <c r="BM199" s="282">
        <f t="shared" ref="BM199" si="3559">IFERROR(BM198/BM197*10000,0)</f>
        <v>0</v>
      </c>
      <c r="BN199" s="282">
        <f t="shared" ref="BN199" si="3560">IFERROR(BN198/BN197*10000,0)</f>
        <v>0</v>
      </c>
      <c r="BO199" s="282">
        <f t="shared" ref="BO199" si="3561">IFERROR(BO198/BO197*10000,0)</f>
        <v>0</v>
      </c>
      <c r="BP199" s="282">
        <f t="shared" ref="BP199" si="3562">IFERROR(BP198/BP197*10000,0)</f>
        <v>0</v>
      </c>
      <c r="BQ199" s="282">
        <f t="shared" ref="BQ199" si="3563">IFERROR(BQ198/BQ197*10000,0)</f>
        <v>0</v>
      </c>
      <c r="BR199" s="282">
        <f t="shared" ref="BR199" si="3564">IFERROR(BR198/BR197*10000,0)</f>
        <v>0</v>
      </c>
      <c r="BS199" s="282">
        <f t="shared" ref="BS199" si="3565">IFERROR(BS198/BS197*10000,0)</f>
        <v>0</v>
      </c>
      <c r="BT199" s="282">
        <f t="shared" ref="BT199" si="3566">IFERROR(BT198/BT197*10000,0)</f>
        <v>0</v>
      </c>
      <c r="BU199" s="282">
        <f t="shared" ref="BU199" si="3567">IFERROR(BU198/BU197*10000,0)</f>
        <v>0</v>
      </c>
      <c r="BV199" s="282">
        <f t="shared" ref="BV199" si="3568">IFERROR(BV198/BV197*10000,0)</f>
        <v>0</v>
      </c>
      <c r="BW199" s="282">
        <f t="shared" ref="BW199" si="3569">IFERROR(BW198/BW197*10000,0)</f>
        <v>0</v>
      </c>
      <c r="BX199" s="282">
        <f t="shared" ref="BX199" si="3570">IFERROR(BX198/BX197*10000,0)</f>
        <v>0</v>
      </c>
      <c r="BY199" s="282">
        <f t="shared" ref="BY199" si="3571">IFERROR(BY198/BY197*10000,0)</f>
        <v>0</v>
      </c>
      <c r="BZ199" s="282">
        <f t="shared" ref="BZ199" si="3572">IFERROR(BZ198/BZ197*10000,0)</f>
        <v>0</v>
      </c>
      <c r="CA199" s="282">
        <f t="shared" ref="CA199" si="3573">IFERROR(CA198/CA197*10000,0)</f>
        <v>0</v>
      </c>
      <c r="CB199" s="282">
        <f t="shared" ref="CB199" si="3574">IFERROR(CB198/CB197*10000,0)</f>
        <v>0</v>
      </c>
      <c r="CC199" s="282">
        <f t="shared" ref="CC199" si="3575">IFERROR(CC198/CC197*10000,0)</f>
        <v>0</v>
      </c>
      <c r="CD199" s="282">
        <f t="shared" ref="CD199" si="3576">IFERROR(CD198/CD197*10000,0)</f>
        <v>0</v>
      </c>
      <c r="CE199" s="282">
        <f t="shared" ref="CE199" si="3577">IFERROR(CE198/CE197*10000,0)</f>
        <v>0</v>
      </c>
      <c r="CF199" s="282">
        <f t="shared" ref="CF199" si="3578">IFERROR(CF198/CF197*10000,0)</f>
        <v>0</v>
      </c>
      <c r="CG199" s="282">
        <f t="shared" ref="CG199" si="3579">IFERROR(CG198/CG197*10000,0)</f>
        <v>0</v>
      </c>
      <c r="CH199" s="282">
        <f t="shared" ref="CH199" si="3580">IFERROR(CH198/CH197*10000,0)</f>
        <v>0</v>
      </c>
      <c r="CI199" s="282">
        <f t="shared" ref="CI199" si="3581">IFERROR(CI198/CI197*10000,0)</f>
        <v>0</v>
      </c>
      <c r="CJ199" s="282">
        <f t="shared" ref="CJ199" si="3582">IFERROR(CJ198/CJ197*10000,0)</f>
        <v>0</v>
      </c>
      <c r="CK199" s="282">
        <f t="shared" ref="CK199" si="3583">IFERROR(CK198/CK197*10000,0)</f>
        <v>0</v>
      </c>
      <c r="CL199" s="282">
        <f t="shared" ref="CL199" si="3584">IFERROR(CL198/CL197*10000,0)</f>
        <v>0</v>
      </c>
      <c r="CM199" s="282">
        <f t="shared" ref="CM199" si="3585">IFERROR(CM198/CM197*10000,0)</f>
        <v>0</v>
      </c>
      <c r="CN199" s="282">
        <f t="shared" ref="CN199" si="3586">IFERROR(CN198/CN197*10000,0)</f>
        <v>0</v>
      </c>
      <c r="CO199" s="282">
        <f t="shared" ref="CO199" si="3587">IFERROR(CO198/CO197*10000,0)</f>
        <v>0</v>
      </c>
      <c r="CP199" s="282">
        <f t="shared" ref="CP199" si="3588">IFERROR(CP198/CP197*10000,0)</f>
        <v>0</v>
      </c>
      <c r="CQ199" s="282">
        <f t="shared" ref="CQ199" si="3589">IFERROR(CQ198/CQ197*10000,0)</f>
        <v>0</v>
      </c>
      <c r="CR199" s="282">
        <f t="shared" ref="CR199" si="3590">IFERROR(CR198/CR197*10000,0)</f>
        <v>0</v>
      </c>
      <c r="CS199" s="282">
        <f t="shared" ref="CS199" si="3591">IFERROR(CS198/CS197*10000,0)</f>
        <v>0</v>
      </c>
      <c r="CT199" s="282">
        <f t="shared" ref="CT199" si="3592">IFERROR(CT198/CT197*10000,0)</f>
        <v>0</v>
      </c>
      <c r="CU199" s="282">
        <f t="shared" ref="CU199" si="3593">IFERROR(CU198/CU197*10000,0)</f>
        <v>0</v>
      </c>
      <c r="CV199" s="282">
        <f t="shared" ref="CV199" si="3594">IFERROR(CV198/CV197*10000,0)</f>
        <v>0</v>
      </c>
      <c r="CW199" s="282">
        <f t="shared" ref="CW199" si="3595">IFERROR(CW198/CW197*10000,0)</f>
        <v>0</v>
      </c>
      <c r="CX199" s="282">
        <f t="shared" ref="CX199" si="3596">IFERROR(CX198/CX197*10000,0)</f>
        <v>0</v>
      </c>
      <c r="CY199" s="282">
        <f t="shared" ref="CY199" si="3597">IFERROR(CY198/CY197*10000,0)</f>
        <v>0</v>
      </c>
      <c r="CZ199" s="282">
        <f t="shared" ref="CZ199" si="3598">IFERROR(CZ198/CZ197*10000,0)</f>
        <v>0</v>
      </c>
      <c r="DA199" s="282">
        <f t="shared" ref="DA199" si="3599">IFERROR(DA198/DA197*10000,0)</f>
        <v>0</v>
      </c>
      <c r="DB199" s="282">
        <f t="shared" ref="DB199" si="3600">IFERROR(DB198/DB197*10000,0)</f>
        <v>0</v>
      </c>
      <c r="DC199" s="282">
        <f t="shared" ref="DC199" si="3601">IFERROR(DC198/DC197*10000,0)</f>
        <v>0</v>
      </c>
      <c r="DD199" s="282">
        <f t="shared" ref="DD199" si="3602">IFERROR(DD198/DD197*10000,0)</f>
        <v>0</v>
      </c>
      <c r="DE199" s="282">
        <f t="shared" ref="DE199" si="3603">IFERROR(DE198/DE197*10000,0)</f>
        <v>0</v>
      </c>
      <c r="DF199" s="282">
        <f t="shared" ref="DF199" si="3604">IFERROR(DF198/DF197*10000,0)</f>
        <v>0</v>
      </c>
      <c r="DG199" s="282">
        <f t="shared" ref="DG199" si="3605">IFERROR(DG198/DG197*10000,0)</f>
        <v>0</v>
      </c>
      <c r="DH199" s="282">
        <f t="shared" ref="DH199" si="3606">IFERROR(DH198/DH197*10000,0)</f>
        <v>0</v>
      </c>
      <c r="DI199" s="282">
        <f t="shared" ref="DI199" si="3607">IFERROR(DI198/DI197*10000,0)</f>
        <v>0</v>
      </c>
      <c r="DJ199" s="282">
        <f t="shared" ref="DJ199" si="3608">IFERROR(DJ198/DJ197*10000,0)</f>
        <v>0</v>
      </c>
      <c r="DK199" s="282">
        <f t="shared" ref="DK199" si="3609">IFERROR(DK198/DK197*10000,0)</f>
        <v>0</v>
      </c>
      <c r="DL199" s="282">
        <f t="shared" ref="DL199" si="3610">IFERROR(DL198/DL197*10000,0)</f>
        <v>0</v>
      </c>
      <c r="DM199" s="282">
        <f t="shared" ref="DM199" si="3611">IFERROR(DM198/DM197*10000,0)</f>
        <v>0</v>
      </c>
      <c r="DN199" s="282">
        <f t="shared" ref="DN199" si="3612">IFERROR(DN198/DN197*10000,0)</f>
        <v>0</v>
      </c>
      <c r="DO199" s="282">
        <f t="shared" ref="DO199" si="3613">IFERROR(DO198/DO197*10000,0)</f>
        <v>0</v>
      </c>
      <c r="DP199" s="282">
        <f t="shared" ref="DP199" si="3614">IFERROR(DP198/DP197*10000,0)</f>
        <v>0</v>
      </c>
      <c r="DQ199" s="282">
        <f t="shared" ref="DQ199" si="3615">IFERROR(DQ198/DQ197*10000,0)</f>
        <v>0</v>
      </c>
      <c r="DR199" s="282">
        <f t="shared" ref="DR199" si="3616">IFERROR(DR198/DR197*10000,0)</f>
        <v>0</v>
      </c>
      <c r="DS199" s="282">
        <f t="shared" ref="DS199" si="3617">IFERROR(DS198/DS197*10000,0)</f>
        <v>0</v>
      </c>
      <c r="DT199" s="282">
        <f t="shared" ref="DT199" si="3618">IFERROR(DT198/DT197*10000,0)</f>
        <v>0</v>
      </c>
      <c r="DU199" s="282">
        <f t="shared" ref="DU199" si="3619">IFERROR(DU198/DU197*10000,0)</f>
        <v>0</v>
      </c>
      <c r="DV199" s="282">
        <f t="shared" ref="DV199" si="3620">IFERROR(DV198/DV197*10000,0)</f>
        <v>0</v>
      </c>
      <c r="DW199" s="282">
        <f t="shared" ref="DW199" si="3621">IFERROR(DW198/DW197*10000,0)</f>
        <v>0</v>
      </c>
      <c r="DX199" s="282">
        <f t="shared" ref="DX199" si="3622">IFERROR(DX198/DX197*10000,0)</f>
        <v>0</v>
      </c>
      <c r="DY199" s="282">
        <f t="shared" ref="DY199" si="3623">IFERROR(DY198/DY197*10000,0)</f>
        <v>0</v>
      </c>
      <c r="DZ199" s="282">
        <f t="shared" ref="DZ199" si="3624">IFERROR(DZ198/DZ197*10000,0)</f>
        <v>0</v>
      </c>
      <c r="EA199" s="282">
        <f t="shared" ref="EA199" si="3625">IFERROR(EA198/EA197*10000,0)</f>
        <v>0</v>
      </c>
      <c r="EB199" s="282">
        <f t="shared" ref="EB199" si="3626">IFERROR(EB198/EB197*10000,0)</f>
        <v>0</v>
      </c>
      <c r="EC199" s="282">
        <f t="shared" ref="EC199" si="3627">IFERROR(EC198/EC197*10000,0)</f>
        <v>0</v>
      </c>
      <c r="ED199" s="284">
        <f t="shared" ref="ED199" si="3628">IFERROR(ED198/ED197*10000,0)</f>
        <v>0</v>
      </c>
    </row>
    <row r="200" spans="2:134" ht="16.05" customHeight="1" x14ac:dyDescent="0.25">
      <c r="B200" s="932"/>
      <c r="C200" s="159" t="str">
        <f t="shared" si="3506"/>
        <v/>
      </c>
      <c r="D200" s="159" t="str">
        <f t="shared" si="3252"/>
        <v/>
      </c>
      <c r="E200" s="159" t="str">
        <f t="shared" si="3252"/>
        <v/>
      </c>
      <c r="F200" s="149" t="s">
        <v>349</v>
      </c>
      <c r="G200" s="171" t="s">
        <v>353</v>
      </c>
      <c r="H200" s="992">
        <f>SUMIFS('B4-1销售回款【输入】'!L$4:L$123,'B4-1销售回款【输入】'!$C$4:$C$123,$C200,'B4-1销售回款【输入】'!$D$4:$D$123,$D200,'B4-1销售回款【输入】'!$E$4:$E$123,$E200,'B4-1销售回款【输入】'!$J$4:$J$123,$F200)</f>
        <v>0</v>
      </c>
      <c r="I200" s="282">
        <f t="shared" si="3504"/>
        <v>0</v>
      </c>
      <c r="J200" s="985">
        <f>SUM(V200:ED200)</f>
        <v>0</v>
      </c>
      <c r="K200" s="460">
        <f ca="1">SUM(OFFSET(V200,,,1,MATCH('B1-基本信息'!$C$12,$V$3:$ED$3,1)))</f>
        <v>0</v>
      </c>
      <c r="L200" s="283">
        <f t="shared" ref="L200:U200" si="3629">SUMIF($V$1:$ED$1,L$3,$V200:$ED200)</f>
        <v>0</v>
      </c>
      <c r="M200" s="282">
        <f t="shared" si="3629"/>
        <v>0</v>
      </c>
      <c r="N200" s="282">
        <f t="shared" si="3629"/>
        <v>0</v>
      </c>
      <c r="O200" s="282">
        <f t="shared" si="3629"/>
        <v>0</v>
      </c>
      <c r="P200" s="282">
        <f t="shared" si="3629"/>
        <v>0</v>
      </c>
      <c r="Q200" s="282">
        <f t="shared" si="3629"/>
        <v>0</v>
      </c>
      <c r="R200" s="282">
        <f t="shared" si="3629"/>
        <v>0</v>
      </c>
      <c r="S200" s="282">
        <f t="shared" si="3629"/>
        <v>0</v>
      </c>
      <c r="T200" s="282">
        <f t="shared" si="3629"/>
        <v>0</v>
      </c>
      <c r="U200" s="284">
        <f t="shared" si="3629"/>
        <v>0</v>
      </c>
      <c r="V200" s="285">
        <f>SUMIFS('B4-1销售回款【输入】'!Y$4:Y$123,'B4-1销售回款【输入】'!$C$4:$C$123,$C200,'B4-1销售回款【输入】'!$D$4:$D$123,$D200,'B4-1销售回款【输入】'!$E$4:$E$123,$E200,'B4-1销售回款【输入】'!$J$4:$J$123,$F200)</f>
        <v>0</v>
      </c>
      <c r="W200" s="282">
        <f>SUMIFS('B4-1销售回款【输入】'!Z$4:Z$123,'B4-1销售回款【输入】'!$C$4:$C$123,$C200,'B4-1销售回款【输入】'!$D$4:$D$123,$D200,'B4-1销售回款【输入】'!$E$4:$E$123,$E200,'B4-1销售回款【输入】'!$J$4:$J$123,$F200)</f>
        <v>0</v>
      </c>
      <c r="X200" s="282">
        <f>SUMIFS('B4-1销售回款【输入】'!AA$4:AA$123,'B4-1销售回款【输入】'!$C$4:$C$123,$C200,'B4-1销售回款【输入】'!$D$4:$D$123,$D200,'B4-1销售回款【输入】'!$E$4:$E$123,$E200,'B4-1销售回款【输入】'!$J$4:$J$123,$F200)</f>
        <v>0</v>
      </c>
      <c r="Y200" s="282">
        <f>SUMIFS('B4-1销售回款【输入】'!AB$4:AB$123,'B4-1销售回款【输入】'!$C$4:$C$123,$C200,'B4-1销售回款【输入】'!$D$4:$D$123,$D200,'B4-1销售回款【输入】'!$E$4:$E$123,$E200,'B4-1销售回款【输入】'!$J$4:$J$123,$F200)</f>
        <v>0</v>
      </c>
      <c r="Z200" s="282">
        <f>SUMIFS('B4-1销售回款【输入】'!AC$4:AC$123,'B4-1销售回款【输入】'!$C$4:$C$123,$C200,'B4-1销售回款【输入】'!$D$4:$D$123,$D200,'B4-1销售回款【输入】'!$E$4:$E$123,$E200,'B4-1销售回款【输入】'!$J$4:$J$123,$F200)</f>
        <v>0</v>
      </c>
      <c r="AA200" s="282">
        <f>SUMIFS('B4-1销售回款【输入】'!AD$4:AD$123,'B4-1销售回款【输入】'!$C$4:$C$123,$C200,'B4-1销售回款【输入】'!$D$4:$D$123,$D200,'B4-1销售回款【输入】'!$E$4:$E$123,$E200,'B4-1销售回款【输入】'!$J$4:$J$123,$F200)</f>
        <v>0</v>
      </c>
      <c r="AB200" s="282">
        <f>SUMIFS('B4-1销售回款【输入】'!AE$4:AE$123,'B4-1销售回款【输入】'!$C$4:$C$123,$C200,'B4-1销售回款【输入】'!$D$4:$D$123,$D200,'B4-1销售回款【输入】'!$E$4:$E$123,$E200,'B4-1销售回款【输入】'!$J$4:$J$123,$F200)</f>
        <v>0</v>
      </c>
      <c r="AC200" s="282">
        <f>SUMIFS('B4-1销售回款【输入】'!AF$4:AF$123,'B4-1销售回款【输入】'!$C$4:$C$123,$C200,'B4-1销售回款【输入】'!$D$4:$D$123,$D200,'B4-1销售回款【输入】'!$E$4:$E$123,$E200,'B4-1销售回款【输入】'!$J$4:$J$123,$F200)</f>
        <v>0</v>
      </c>
      <c r="AD200" s="282">
        <f>SUMIFS('B4-1销售回款【输入】'!AG$4:AG$123,'B4-1销售回款【输入】'!$C$4:$C$123,$C200,'B4-1销售回款【输入】'!$D$4:$D$123,$D200,'B4-1销售回款【输入】'!$E$4:$E$123,$E200,'B4-1销售回款【输入】'!$J$4:$J$123,$F200)</f>
        <v>0</v>
      </c>
      <c r="AE200" s="282">
        <f>SUMIFS('B4-1销售回款【输入】'!AH$4:AH$123,'B4-1销售回款【输入】'!$C$4:$C$123,$C200,'B4-1销售回款【输入】'!$D$4:$D$123,$D200,'B4-1销售回款【输入】'!$E$4:$E$123,$E200,'B4-1销售回款【输入】'!$J$4:$J$123,$F200)</f>
        <v>0</v>
      </c>
      <c r="AF200" s="282">
        <f>SUMIFS('B4-1销售回款【输入】'!AI$4:AI$123,'B4-1销售回款【输入】'!$C$4:$C$123,$C200,'B4-1销售回款【输入】'!$D$4:$D$123,$D200,'B4-1销售回款【输入】'!$E$4:$E$123,$E200,'B4-1销售回款【输入】'!$J$4:$J$123,$F200)</f>
        <v>0</v>
      </c>
      <c r="AG200" s="282">
        <f>SUMIFS('B4-1销售回款【输入】'!AJ$4:AJ$123,'B4-1销售回款【输入】'!$C$4:$C$123,$C200,'B4-1销售回款【输入】'!$D$4:$D$123,$D200,'B4-1销售回款【输入】'!$E$4:$E$123,$E200,'B4-1销售回款【输入】'!$J$4:$J$123,$F200)</f>
        <v>0</v>
      </c>
      <c r="AH200" s="282">
        <f>SUMIFS('B4-1销售回款【输入】'!AK$4:AK$123,'B4-1销售回款【输入】'!$C$4:$C$123,$C200,'B4-1销售回款【输入】'!$D$4:$D$123,$D200,'B4-1销售回款【输入】'!$E$4:$E$123,$E200,'B4-1销售回款【输入】'!$J$4:$J$123,$F200)</f>
        <v>0</v>
      </c>
      <c r="AI200" s="282">
        <f>SUMIFS('B4-1销售回款【输入】'!AL$4:AL$123,'B4-1销售回款【输入】'!$C$4:$C$123,$C200,'B4-1销售回款【输入】'!$D$4:$D$123,$D200,'B4-1销售回款【输入】'!$E$4:$E$123,$E200,'B4-1销售回款【输入】'!$J$4:$J$123,$F200)</f>
        <v>0</v>
      </c>
      <c r="AJ200" s="282">
        <f>SUMIFS('B4-1销售回款【输入】'!AM$4:AM$123,'B4-1销售回款【输入】'!$C$4:$C$123,$C200,'B4-1销售回款【输入】'!$D$4:$D$123,$D200,'B4-1销售回款【输入】'!$E$4:$E$123,$E200,'B4-1销售回款【输入】'!$J$4:$J$123,$F200)</f>
        <v>0</v>
      </c>
      <c r="AK200" s="282">
        <f>SUMIFS('B4-1销售回款【输入】'!AN$4:AN$123,'B4-1销售回款【输入】'!$C$4:$C$123,$C200,'B4-1销售回款【输入】'!$D$4:$D$123,$D200,'B4-1销售回款【输入】'!$E$4:$E$123,$E200,'B4-1销售回款【输入】'!$J$4:$J$123,$F200)</f>
        <v>0</v>
      </c>
      <c r="AL200" s="282">
        <f>SUMIFS('B4-1销售回款【输入】'!AO$4:AO$123,'B4-1销售回款【输入】'!$C$4:$C$123,$C200,'B4-1销售回款【输入】'!$D$4:$D$123,$D200,'B4-1销售回款【输入】'!$E$4:$E$123,$E200,'B4-1销售回款【输入】'!$J$4:$J$123,$F200)</f>
        <v>0</v>
      </c>
      <c r="AM200" s="282">
        <f>SUMIFS('B4-1销售回款【输入】'!AP$4:AP$123,'B4-1销售回款【输入】'!$C$4:$C$123,$C200,'B4-1销售回款【输入】'!$D$4:$D$123,$D200,'B4-1销售回款【输入】'!$E$4:$E$123,$E200,'B4-1销售回款【输入】'!$J$4:$J$123,$F200)</f>
        <v>0</v>
      </c>
      <c r="AN200" s="282">
        <f>SUMIFS('B4-1销售回款【输入】'!AQ$4:AQ$123,'B4-1销售回款【输入】'!$C$4:$C$123,$C200,'B4-1销售回款【输入】'!$D$4:$D$123,$D200,'B4-1销售回款【输入】'!$E$4:$E$123,$E200,'B4-1销售回款【输入】'!$J$4:$J$123,$F200)</f>
        <v>0</v>
      </c>
      <c r="AO200" s="282">
        <f>SUMIFS('B4-1销售回款【输入】'!AR$4:AR$123,'B4-1销售回款【输入】'!$C$4:$C$123,$C200,'B4-1销售回款【输入】'!$D$4:$D$123,$D200,'B4-1销售回款【输入】'!$E$4:$E$123,$E200,'B4-1销售回款【输入】'!$J$4:$J$123,$F200)</f>
        <v>0</v>
      </c>
      <c r="AP200" s="282">
        <f>SUMIFS('B4-1销售回款【输入】'!AS$4:AS$123,'B4-1销售回款【输入】'!$C$4:$C$123,$C200,'B4-1销售回款【输入】'!$D$4:$D$123,$D200,'B4-1销售回款【输入】'!$E$4:$E$123,$E200,'B4-1销售回款【输入】'!$J$4:$J$123,$F200)</f>
        <v>0</v>
      </c>
      <c r="AQ200" s="282">
        <f>SUMIFS('B4-1销售回款【输入】'!AT$4:AT$123,'B4-1销售回款【输入】'!$C$4:$C$123,$C200,'B4-1销售回款【输入】'!$D$4:$D$123,$D200,'B4-1销售回款【输入】'!$E$4:$E$123,$E200,'B4-1销售回款【输入】'!$J$4:$J$123,$F200)</f>
        <v>0</v>
      </c>
      <c r="AR200" s="282">
        <f>SUMIFS('B4-1销售回款【输入】'!AU$4:AU$123,'B4-1销售回款【输入】'!$C$4:$C$123,$C200,'B4-1销售回款【输入】'!$D$4:$D$123,$D200,'B4-1销售回款【输入】'!$E$4:$E$123,$E200,'B4-1销售回款【输入】'!$J$4:$J$123,$F200)</f>
        <v>0</v>
      </c>
      <c r="AS200" s="282">
        <f>SUMIFS('B4-1销售回款【输入】'!AV$4:AV$123,'B4-1销售回款【输入】'!$C$4:$C$123,$C200,'B4-1销售回款【输入】'!$D$4:$D$123,$D200,'B4-1销售回款【输入】'!$E$4:$E$123,$E200,'B4-1销售回款【输入】'!$J$4:$J$123,$F200)</f>
        <v>0</v>
      </c>
      <c r="AT200" s="282">
        <f>SUMIFS('B4-1销售回款【输入】'!AW$4:AW$123,'B4-1销售回款【输入】'!$C$4:$C$123,$C200,'B4-1销售回款【输入】'!$D$4:$D$123,$D200,'B4-1销售回款【输入】'!$E$4:$E$123,$E200,'B4-1销售回款【输入】'!$J$4:$J$123,$F200)</f>
        <v>0</v>
      </c>
      <c r="AU200" s="282">
        <f>SUMIFS('B4-1销售回款【输入】'!AX$4:AX$123,'B4-1销售回款【输入】'!$C$4:$C$123,$C200,'B4-1销售回款【输入】'!$D$4:$D$123,$D200,'B4-1销售回款【输入】'!$E$4:$E$123,$E200,'B4-1销售回款【输入】'!$J$4:$J$123,$F200)</f>
        <v>0</v>
      </c>
      <c r="AV200" s="282">
        <f>SUMIFS('B4-1销售回款【输入】'!AY$4:AY$123,'B4-1销售回款【输入】'!$C$4:$C$123,$C200,'B4-1销售回款【输入】'!$D$4:$D$123,$D200,'B4-1销售回款【输入】'!$E$4:$E$123,$E200,'B4-1销售回款【输入】'!$J$4:$J$123,$F200)</f>
        <v>0</v>
      </c>
      <c r="AW200" s="282">
        <f>SUMIFS('B4-1销售回款【输入】'!AZ$4:AZ$123,'B4-1销售回款【输入】'!$C$4:$C$123,$C200,'B4-1销售回款【输入】'!$D$4:$D$123,$D200,'B4-1销售回款【输入】'!$E$4:$E$123,$E200,'B4-1销售回款【输入】'!$J$4:$J$123,$F200)</f>
        <v>0</v>
      </c>
      <c r="AX200" s="282">
        <f>SUMIFS('B4-1销售回款【输入】'!BA$4:BA$123,'B4-1销售回款【输入】'!$C$4:$C$123,$C200,'B4-1销售回款【输入】'!$D$4:$D$123,$D200,'B4-1销售回款【输入】'!$E$4:$E$123,$E200,'B4-1销售回款【输入】'!$J$4:$J$123,$F200)</f>
        <v>0</v>
      </c>
      <c r="AY200" s="282">
        <f>SUMIFS('B4-1销售回款【输入】'!BB$4:BB$123,'B4-1销售回款【输入】'!$C$4:$C$123,$C200,'B4-1销售回款【输入】'!$D$4:$D$123,$D200,'B4-1销售回款【输入】'!$E$4:$E$123,$E200,'B4-1销售回款【输入】'!$J$4:$J$123,$F200)</f>
        <v>0</v>
      </c>
      <c r="AZ200" s="282">
        <f>SUMIFS('B4-1销售回款【输入】'!BC$4:BC$123,'B4-1销售回款【输入】'!$C$4:$C$123,$C200,'B4-1销售回款【输入】'!$D$4:$D$123,$D200,'B4-1销售回款【输入】'!$E$4:$E$123,$E200,'B4-1销售回款【输入】'!$J$4:$J$123,$F200)</f>
        <v>0</v>
      </c>
      <c r="BA200" s="282">
        <f>SUMIFS('B4-1销售回款【输入】'!BD$4:BD$123,'B4-1销售回款【输入】'!$C$4:$C$123,$C200,'B4-1销售回款【输入】'!$D$4:$D$123,$D200,'B4-1销售回款【输入】'!$E$4:$E$123,$E200,'B4-1销售回款【输入】'!$J$4:$J$123,$F200)</f>
        <v>0</v>
      </c>
      <c r="BB200" s="282">
        <f>SUMIFS('B4-1销售回款【输入】'!BE$4:BE$123,'B4-1销售回款【输入】'!$C$4:$C$123,$C200,'B4-1销售回款【输入】'!$D$4:$D$123,$D200,'B4-1销售回款【输入】'!$E$4:$E$123,$E200,'B4-1销售回款【输入】'!$J$4:$J$123,$F200)</f>
        <v>0</v>
      </c>
      <c r="BC200" s="282">
        <f>SUMIFS('B4-1销售回款【输入】'!BF$4:BF$123,'B4-1销售回款【输入】'!$C$4:$C$123,$C200,'B4-1销售回款【输入】'!$D$4:$D$123,$D200,'B4-1销售回款【输入】'!$E$4:$E$123,$E200,'B4-1销售回款【输入】'!$J$4:$J$123,$F200)</f>
        <v>0</v>
      </c>
      <c r="BD200" s="282">
        <f>SUMIFS('B4-1销售回款【输入】'!BG$4:BG$123,'B4-1销售回款【输入】'!$C$4:$C$123,$C200,'B4-1销售回款【输入】'!$D$4:$D$123,$D200,'B4-1销售回款【输入】'!$E$4:$E$123,$E200,'B4-1销售回款【输入】'!$J$4:$J$123,$F200)</f>
        <v>0</v>
      </c>
      <c r="BE200" s="282">
        <f>SUMIFS('B4-1销售回款【输入】'!BH$4:BH$123,'B4-1销售回款【输入】'!$C$4:$C$123,$C200,'B4-1销售回款【输入】'!$D$4:$D$123,$D200,'B4-1销售回款【输入】'!$E$4:$E$123,$E200,'B4-1销售回款【输入】'!$J$4:$J$123,$F200)</f>
        <v>0</v>
      </c>
      <c r="BF200" s="282">
        <f>SUMIFS('B4-1销售回款【输入】'!BI$4:BI$123,'B4-1销售回款【输入】'!$C$4:$C$123,$C200,'B4-1销售回款【输入】'!$D$4:$D$123,$D200,'B4-1销售回款【输入】'!$E$4:$E$123,$E200,'B4-1销售回款【输入】'!$J$4:$J$123,$F200)</f>
        <v>0</v>
      </c>
      <c r="BG200" s="282">
        <f>SUMIFS('B4-1销售回款【输入】'!BJ$4:BJ$123,'B4-1销售回款【输入】'!$C$4:$C$123,$C200,'B4-1销售回款【输入】'!$D$4:$D$123,$D200,'B4-1销售回款【输入】'!$E$4:$E$123,$E200,'B4-1销售回款【输入】'!$J$4:$J$123,$F200)</f>
        <v>0</v>
      </c>
      <c r="BH200" s="282">
        <f>SUMIFS('B4-1销售回款【输入】'!BK$4:BK$123,'B4-1销售回款【输入】'!$C$4:$C$123,$C200,'B4-1销售回款【输入】'!$D$4:$D$123,$D200,'B4-1销售回款【输入】'!$E$4:$E$123,$E200,'B4-1销售回款【输入】'!$J$4:$J$123,$F200)</f>
        <v>0</v>
      </c>
      <c r="BI200" s="282">
        <f>SUMIFS('B4-1销售回款【输入】'!BL$4:BL$123,'B4-1销售回款【输入】'!$C$4:$C$123,$C200,'B4-1销售回款【输入】'!$D$4:$D$123,$D200,'B4-1销售回款【输入】'!$E$4:$E$123,$E200,'B4-1销售回款【输入】'!$J$4:$J$123,$F200)</f>
        <v>0</v>
      </c>
      <c r="BJ200" s="282">
        <f>SUMIFS('B4-1销售回款【输入】'!BM$4:BM$123,'B4-1销售回款【输入】'!$C$4:$C$123,$C200,'B4-1销售回款【输入】'!$D$4:$D$123,$D200,'B4-1销售回款【输入】'!$E$4:$E$123,$E200,'B4-1销售回款【输入】'!$J$4:$J$123,$F200)</f>
        <v>0</v>
      </c>
      <c r="BK200" s="282">
        <f>SUMIFS('B4-1销售回款【输入】'!BN$4:BN$123,'B4-1销售回款【输入】'!$C$4:$C$123,$C200,'B4-1销售回款【输入】'!$D$4:$D$123,$D200,'B4-1销售回款【输入】'!$E$4:$E$123,$E200,'B4-1销售回款【输入】'!$J$4:$J$123,$F200)</f>
        <v>0</v>
      </c>
      <c r="BL200" s="282">
        <f>SUMIFS('B4-1销售回款【输入】'!BO$4:BO$123,'B4-1销售回款【输入】'!$C$4:$C$123,$C200,'B4-1销售回款【输入】'!$D$4:$D$123,$D200,'B4-1销售回款【输入】'!$E$4:$E$123,$E200,'B4-1销售回款【输入】'!$J$4:$J$123,$F200)</f>
        <v>0</v>
      </c>
      <c r="BM200" s="282">
        <f>SUMIFS('B4-1销售回款【输入】'!BP$4:BP$123,'B4-1销售回款【输入】'!$C$4:$C$123,$C200,'B4-1销售回款【输入】'!$D$4:$D$123,$D200,'B4-1销售回款【输入】'!$E$4:$E$123,$E200,'B4-1销售回款【输入】'!$J$4:$J$123,$F200)</f>
        <v>0</v>
      </c>
      <c r="BN200" s="282">
        <f>SUMIFS('B4-1销售回款【输入】'!BQ$4:BQ$123,'B4-1销售回款【输入】'!$C$4:$C$123,$C200,'B4-1销售回款【输入】'!$D$4:$D$123,$D200,'B4-1销售回款【输入】'!$E$4:$E$123,$E200,'B4-1销售回款【输入】'!$J$4:$J$123,$F200)</f>
        <v>0</v>
      </c>
      <c r="BO200" s="282">
        <f>SUMIFS('B4-1销售回款【输入】'!BR$4:BR$123,'B4-1销售回款【输入】'!$C$4:$C$123,$C200,'B4-1销售回款【输入】'!$D$4:$D$123,$D200,'B4-1销售回款【输入】'!$E$4:$E$123,$E200,'B4-1销售回款【输入】'!$J$4:$J$123,$F200)</f>
        <v>0</v>
      </c>
      <c r="BP200" s="282">
        <f>SUMIFS('B4-1销售回款【输入】'!BS$4:BS$123,'B4-1销售回款【输入】'!$C$4:$C$123,$C200,'B4-1销售回款【输入】'!$D$4:$D$123,$D200,'B4-1销售回款【输入】'!$E$4:$E$123,$E200,'B4-1销售回款【输入】'!$J$4:$J$123,$F200)</f>
        <v>0</v>
      </c>
      <c r="BQ200" s="282">
        <f>SUMIFS('B4-1销售回款【输入】'!BT$4:BT$123,'B4-1销售回款【输入】'!$C$4:$C$123,$C200,'B4-1销售回款【输入】'!$D$4:$D$123,$D200,'B4-1销售回款【输入】'!$E$4:$E$123,$E200,'B4-1销售回款【输入】'!$J$4:$J$123,$F200)</f>
        <v>0</v>
      </c>
      <c r="BR200" s="282">
        <f>SUMIFS('B4-1销售回款【输入】'!BU$4:BU$123,'B4-1销售回款【输入】'!$C$4:$C$123,$C200,'B4-1销售回款【输入】'!$D$4:$D$123,$D200,'B4-1销售回款【输入】'!$E$4:$E$123,$E200,'B4-1销售回款【输入】'!$J$4:$J$123,$F200)</f>
        <v>0</v>
      </c>
      <c r="BS200" s="282">
        <f>SUMIFS('B4-1销售回款【输入】'!BV$4:BV$123,'B4-1销售回款【输入】'!$C$4:$C$123,$C200,'B4-1销售回款【输入】'!$D$4:$D$123,$D200,'B4-1销售回款【输入】'!$E$4:$E$123,$E200,'B4-1销售回款【输入】'!$J$4:$J$123,$F200)</f>
        <v>0</v>
      </c>
      <c r="BT200" s="282">
        <f>SUMIFS('B4-1销售回款【输入】'!BW$4:BW$123,'B4-1销售回款【输入】'!$C$4:$C$123,$C200,'B4-1销售回款【输入】'!$D$4:$D$123,$D200,'B4-1销售回款【输入】'!$E$4:$E$123,$E200,'B4-1销售回款【输入】'!$J$4:$J$123,$F200)</f>
        <v>0</v>
      </c>
      <c r="BU200" s="282">
        <f>SUMIFS('B4-1销售回款【输入】'!BX$4:BX$123,'B4-1销售回款【输入】'!$C$4:$C$123,$C200,'B4-1销售回款【输入】'!$D$4:$D$123,$D200,'B4-1销售回款【输入】'!$E$4:$E$123,$E200,'B4-1销售回款【输入】'!$J$4:$J$123,$F200)</f>
        <v>0</v>
      </c>
      <c r="BV200" s="282">
        <f>SUMIFS('B4-1销售回款【输入】'!BY$4:BY$123,'B4-1销售回款【输入】'!$C$4:$C$123,$C200,'B4-1销售回款【输入】'!$D$4:$D$123,$D200,'B4-1销售回款【输入】'!$E$4:$E$123,$E200,'B4-1销售回款【输入】'!$J$4:$J$123,$F200)</f>
        <v>0</v>
      </c>
      <c r="BW200" s="282">
        <f>SUMIFS('B4-1销售回款【输入】'!BZ$4:BZ$123,'B4-1销售回款【输入】'!$C$4:$C$123,$C200,'B4-1销售回款【输入】'!$D$4:$D$123,$D200,'B4-1销售回款【输入】'!$E$4:$E$123,$E200,'B4-1销售回款【输入】'!$J$4:$J$123,$F200)</f>
        <v>0</v>
      </c>
      <c r="BX200" s="282">
        <f>SUMIFS('B4-1销售回款【输入】'!CA$4:CA$123,'B4-1销售回款【输入】'!$C$4:$C$123,$C200,'B4-1销售回款【输入】'!$D$4:$D$123,$D200,'B4-1销售回款【输入】'!$E$4:$E$123,$E200,'B4-1销售回款【输入】'!$J$4:$J$123,$F200)</f>
        <v>0</v>
      </c>
      <c r="BY200" s="282">
        <f>SUMIFS('B4-1销售回款【输入】'!CB$4:CB$123,'B4-1销售回款【输入】'!$C$4:$C$123,$C200,'B4-1销售回款【输入】'!$D$4:$D$123,$D200,'B4-1销售回款【输入】'!$E$4:$E$123,$E200,'B4-1销售回款【输入】'!$J$4:$J$123,$F200)</f>
        <v>0</v>
      </c>
      <c r="BZ200" s="282">
        <f>SUMIFS('B4-1销售回款【输入】'!CC$4:CC$123,'B4-1销售回款【输入】'!$C$4:$C$123,$C200,'B4-1销售回款【输入】'!$D$4:$D$123,$D200,'B4-1销售回款【输入】'!$E$4:$E$123,$E200,'B4-1销售回款【输入】'!$J$4:$J$123,$F200)</f>
        <v>0</v>
      </c>
      <c r="CA200" s="282">
        <f>SUMIFS('B4-1销售回款【输入】'!CD$4:CD$123,'B4-1销售回款【输入】'!$C$4:$C$123,$C200,'B4-1销售回款【输入】'!$D$4:$D$123,$D200,'B4-1销售回款【输入】'!$E$4:$E$123,$E200,'B4-1销售回款【输入】'!$J$4:$J$123,$F200)</f>
        <v>0</v>
      </c>
      <c r="CB200" s="282">
        <f>SUMIFS('B4-1销售回款【输入】'!CE$4:CE$123,'B4-1销售回款【输入】'!$C$4:$C$123,$C200,'B4-1销售回款【输入】'!$D$4:$D$123,$D200,'B4-1销售回款【输入】'!$E$4:$E$123,$E200,'B4-1销售回款【输入】'!$J$4:$J$123,$F200)</f>
        <v>0</v>
      </c>
      <c r="CC200" s="282">
        <f>SUMIFS('B4-1销售回款【输入】'!CF$4:CF$123,'B4-1销售回款【输入】'!$C$4:$C$123,$C200,'B4-1销售回款【输入】'!$D$4:$D$123,$D200,'B4-1销售回款【输入】'!$E$4:$E$123,$E200,'B4-1销售回款【输入】'!$J$4:$J$123,$F200)</f>
        <v>0</v>
      </c>
      <c r="CD200" s="282">
        <f>SUMIFS('B4-1销售回款【输入】'!CG$4:CG$123,'B4-1销售回款【输入】'!$C$4:$C$123,$C200,'B4-1销售回款【输入】'!$D$4:$D$123,$D200,'B4-1销售回款【输入】'!$E$4:$E$123,$E200,'B4-1销售回款【输入】'!$J$4:$J$123,$F200)</f>
        <v>0</v>
      </c>
      <c r="CE200" s="282">
        <f>SUMIFS('B4-1销售回款【输入】'!CH$4:CH$123,'B4-1销售回款【输入】'!$C$4:$C$123,$C200,'B4-1销售回款【输入】'!$D$4:$D$123,$D200,'B4-1销售回款【输入】'!$E$4:$E$123,$E200,'B4-1销售回款【输入】'!$J$4:$J$123,$F200)</f>
        <v>0</v>
      </c>
      <c r="CF200" s="282">
        <f>SUMIFS('B4-1销售回款【输入】'!CI$4:CI$123,'B4-1销售回款【输入】'!$C$4:$C$123,$C200,'B4-1销售回款【输入】'!$D$4:$D$123,$D200,'B4-1销售回款【输入】'!$E$4:$E$123,$E200,'B4-1销售回款【输入】'!$J$4:$J$123,$F200)</f>
        <v>0</v>
      </c>
      <c r="CG200" s="282">
        <f>SUMIFS('B4-1销售回款【输入】'!CJ$4:CJ$123,'B4-1销售回款【输入】'!$C$4:$C$123,$C200,'B4-1销售回款【输入】'!$D$4:$D$123,$D200,'B4-1销售回款【输入】'!$E$4:$E$123,$E200,'B4-1销售回款【输入】'!$J$4:$J$123,$F200)</f>
        <v>0</v>
      </c>
      <c r="CH200" s="282">
        <f>SUMIFS('B4-1销售回款【输入】'!CK$4:CK$123,'B4-1销售回款【输入】'!$C$4:$C$123,$C200,'B4-1销售回款【输入】'!$D$4:$D$123,$D200,'B4-1销售回款【输入】'!$E$4:$E$123,$E200,'B4-1销售回款【输入】'!$J$4:$J$123,$F200)</f>
        <v>0</v>
      </c>
      <c r="CI200" s="282">
        <f>SUMIFS('B4-1销售回款【输入】'!CL$4:CL$123,'B4-1销售回款【输入】'!$C$4:$C$123,$C200,'B4-1销售回款【输入】'!$D$4:$D$123,$D200,'B4-1销售回款【输入】'!$E$4:$E$123,$E200,'B4-1销售回款【输入】'!$J$4:$J$123,$F200)</f>
        <v>0</v>
      </c>
      <c r="CJ200" s="282">
        <f>SUMIFS('B4-1销售回款【输入】'!CM$4:CM$123,'B4-1销售回款【输入】'!$C$4:$C$123,$C200,'B4-1销售回款【输入】'!$D$4:$D$123,$D200,'B4-1销售回款【输入】'!$E$4:$E$123,$E200,'B4-1销售回款【输入】'!$J$4:$J$123,$F200)</f>
        <v>0</v>
      </c>
      <c r="CK200" s="282">
        <f>SUMIFS('B4-1销售回款【输入】'!CN$4:CN$123,'B4-1销售回款【输入】'!$C$4:$C$123,$C200,'B4-1销售回款【输入】'!$D$4:$D$123,$D200,'B4-1销售回款【输入】'!$E$4:$E$123,$E200,'B4-1销售回款【输入】'!$J$4:$J$123,$F200)</f>
        <v>0</v>
      </c>
      <c r="CL200" s="282">
        <f>SUMIFS('B4-1销售回款【输入】'!CO$4:CO$123,'B4-1销售回款【输入】'!$C$4:$C$123,$C200,'B4-1销售回款【输入】'!$D$4:$D$123,$D200,'B4-1销售回款【输入】'!$E$4:$E$123,$E200,'B4-1销售回款【输入】'!$J$4:$J$123,$F200)</f>
        <v>0</v>
      </c>
      <c r="CM200" s="282">
        <f>SUMIFS('B4-1销售回款【输入】'!CP$4:CP$123,'B4-1销售回款【输入】'!$C$4:$C$123,$C200,'B4-1销售回款【输入】'!$D$4:$D$123,$D200,'B4-1销售回款【输入】'!$E$4:$E$123,$E200,'B4-1销售回款【输入】'!$J$4:$J$123,$F200)</f>
        <v>0</v>
      </c>
      <c r="CN200" s="282">
        <f>SUMIFS('B4-1销售回款【输入】'!CQ$4:CQ$123,'B4-1销售回款【输入】'!$C$4:$C$123,$C200,'B4-1销售回款【输入】'!$D$4:$D$123,$D200,'B4-1销售回款【输入】'!$E$4:$E$123,$E200,'B4-1销售回款【输入】'!$J$4:$J$123,$F200)</f>
        <v>0</v>
      </c>
      <c r="CO200" s="282">
        <f>SUMIFS('B4-1销售回款【输入】'!CR$4:CR$123,'B4-1销售回款【输入】'!$C$4:$C$123,$C200,'B4-1销售回款【输入】'!$D$4:$D$123,$D200,'B4-1销售回款【输入】'!$E$4:$E$123,$E200,'B4-1销售回款【输入】'!$J$4:$J$123,$F200)</f>
        <v>0</v>
      </c>
      <c r="CP200" s="282">
        <f>SUMIFS('B4-1销售回款【输入】'!CS$4:CS$123,'B4-1销售回款【输入】'!$C$4:$C$123,$C200,'B4-1销售回款【输入】'!$D$4:$D$123,$D200,'B4-1销售回款【输入】'!$E$4:$E$123,$E200,'B4-1销售回款【输入】'!$J$4:$J$123,$F200)</f>
        <v>0</v>
      </c>
      <c r="CQ200" s="282">
        <f>SUMIFS('B4-1销售回款【输入】'!CT$4:CT$123,'B4-1销售回款【输入】'!$C$4:$C$123,$C200,'B4-1销售回款【输入】'!$D$4:$D$123,$D200,'B4-1销售回款【输入】'!$E$4:$E$123,$E200,'B4-1销售回款【输入】'!$J$4:$J$123,$F200)</f>
        <v>0</v>
      </c>
      <c r="CR200" s="282">
        <f>SUMIFS('B4-1销售回款【输入】'!CU$4:CU$123,'B4-1销售回款【输入】'!$C$4:$C$123,$C200,'B4-1销售回款【输入】'!$D$4:$D$123,$D200,'B4-1销售回款【输入】'!$E$4:$E$123,$E200,'B4-1销售回款【输入】'!$J$4:$J$123,$F200)</f>
        <v>0</v>
      </c>
      <c r="CS200" s="282">
        <f>SUMIFS('B4-1销售回款【输入】'!CV$4:CV$123,'B4-1销售回款【输入】'!$C$4:$C$123,$C200,'B4-1销售回款【输入】'!$D$4:$D$123,$D200,'B4-1销售回款【输入】'!$E$4:$E$123,$E200,'B4-1销售回款【输入】'!$J$4:$J$123,$F200)</f>
        <v>0</v>
      </c>
      <c r="CT200" s="282">
        <f>SUMIFS('B4-1销售回款【输入】'!CW$4:CW$123,'B4-1销售回款【输入】'!$C$4:$C$123,$C200,'B4-1销售回款【输入】'!$D$4:$D$123,$D200,'B4-1销售回款【输入】'!$E$4:$E$123,$E200,'B4-1销售回款【输入】'!$J$4:$J$123,$F200)</f>
        <v>0</v>
      </c>
      <c r="CU200" s="282">
        <f>SUMIFS('B4-1销售回款【输入】'!CX$4:CX$123,'B4-1销售回款【输入】'!$C$4:$C$123,$C200,'B4-1销售回款【输入】'!$D$4:$D$123,$D200,'B4-1销售回款【输入】'!$E$4:$E$123,$E200,'B4-1销售回款【输入】'!$J$4:$J$123,$F200)</f>
        <v>0</v>
      </c>
      <c r="CV200" s="282">
        <f>SUMIFS('B4-1销售回款【输入】'!CY$4:CY$123,'B4-1销售回款【输入】'!$C$4:$C$123,$C200,'B4-1销售回款【输入】'!$D$4:$D$123,$D200,'B4-1销售回款【输入】'!$E$4:$E$123,$E200,'B4-1销售回款【输入】'!$J$4:$J$123,$F200)</f>
        <v>0</v>
      </c>
      <c r="CW200" s="282">
        <f>SUMIFS('B4-1销售回款【输入】'!CZ$4:CZ$123,'B4-1销售回款【输入】'!$C$4:$C$123,$C200,'B4-1销售回款【输入】'!$D$4:$D$123,$D200,'B4-1销售回款【输入】'!$E$4:$E$123,$E200,'B4-1销售回款【输入】'!$J$4:$J$123,$F200)</f>
        <v>0</v>
      </c>
      <c r="CX200" s="282">
        <f>SUMIFS('B4-1销售回款【输入】'!DA$4:DA$123,'B4-1销售回款【输入】'!$C$4:$C$123,$C200,'B4-1销售回款【输入】'!$D$4:$D$123,$D200,'B4-1销售回款【输入】'!$E$4:$E$123,$E200,'B4-1销售回款【输入】'!$J$4:$J$123,$F200)</f>
        <v>0</v>
      </c>
      <c r="CY200" s="282">
        <f>SUMIFS('B4-1销售回款【输入】'!DB$4:DB$123,'B4-1销售回款【输入】'!$C$4:$C$123,$C200,'B4-1销售回款【输入】'!$D$4:$D$123,$D200,'B4-1销售回款【输入】'!$E$4:$E$123,$E200,'B4-1销售回款【输入】'!$J$4:$J$123,$F200)</f>
        <v>0</v>
      </c>
      <c r="CZ200" s="282">
        <f>SUMIFS('B4-1销售回款【输入】'!DC$4:DC$123,'B4-1销售回款【输入】'!$C$4:$C$123,$C200,'B4-1销售回款【输入】'!$D$4:$D$123,$D200,'B4-1销售回款【输入】'!$E$4:$E$123,$E200,'B4-1销售回款【输入】'!$J$4:$J$123,$F200)</f>
        <v>0</v>
      </c>
      <c r="DA200" s="282">
        <f>SUMIFS('B4-1销售回款【输入】'!DD$4:DD$123,'B4-1销售回款【输入】'!$C$4:$C$123,$C200,'B4-1销售回款【输入】'!$D$4:$D$123,$D200,'B4-1销售回款【输入】'!$E$4:$E$123,$E200,'B4-1销售回款【输入】'!$J$4:$J$123,$F200)</f>
        <v>0</v>
      </c>
      <c r="DB200" s="282">
        <f>SUMIFS('B4-1销售回款【输入】'!DE$4:DE$123,'B4-1销售回款【输入】'!$C$4:$C$123,$C200,'B4-1销售回款【输入】'!$D$4:$D$123,$D200,'B4-1销售回款【输入】'!$E$4:$E$123,$E200,'B4-1销售回款【输入】'!$J$4:$J$123,$F200)</f>
        <v>0</v>
      </c>
      <c r="DC200" s="282">
        <f>SUMIFS('B4-1销售回款【输入】'!DF$4:DF$123,'B4-1销售回款【输入】'!$C$4:$C$123,$C200,'B4-1销售回款【输入】'!$D$4:$D$123,$D200,'B4-1销售回款【输入】'!$E$4:$E$123,$E200,'B4-1销售回款【输入】'!$J$4:$J$123,$F200)</f>
        <v>0</v>
      </c>
      <c r="DD200" s="282">
        <f>SUMIFS('B4-1销售回款【输入】'!DG$4:DG$123,'B4-1销售回款【输入】'!$C$4:$C$123,$C200,'B4-1销售回款【输入】'!$D$4:$D$123,$D200,'B4-1销售回款【输入】'!$E$4:$E$123,$E200,'B4-1销售回款【输入】'!$J$4:$J$123,$F200)</f>
        <v>0</v>
      </c>
      <c r="DE200" s="282">
        <f>SUMIFS('B4-1销售回款【输入】'!DH$4:DH$123,'B4-1销售回款【输入】'!$C$4:$C$123,$C200,'B4-1销售回款【输入】'!$D$4:$D$123,$D200,'B4-1销售回款【输入】'!$E$4:$E$123,$E200,'B4-1销售回款【输入】'!$J$4:$J$123,$F200)</f>
        <v>0</v>
      </c>
      <c r="DF200" s="282">
        <f>SUMIFS('B4-1销售回款【输入】'!DI$4:DI$123,'B4-1销售回款【输入】'!$C$4:$C$123,$C200,'B4-1销售回款【输入】'!$D$4:$D$123,$D200,'B4-1销售回款【输入】'!$E$4:$E$123,$E200,'B4-1销售回款【输入】'!$J$4:$J$123,$F200)</f>
        <v>0</v>
      </c>
      <c r="DG200" s="282">
        <f>SUMIFS('B4-1销售回款【输入】'!DJ$4:DJ$123,'B4-1销售回款【输入】'!$C$4:$C$123,$C200,'B4-1销售回款【输入】'!$D$4:$D$123,$D200,'B4-1销售回款【输入】'!$E$4:$E$123,$E200,'B4-1销售回款【输入】'!$J$4:$J$123,$F200)</f>
        <v>0</v>
      </c>
      <c r="DH200" s="282">
        <f>SUMIFS('B4-1销售回款【输入】'!DK$4:DK$123,'B4-1销售回款【输入】'!$C$4:$C$123,$C200,'B4-1销售回款【输入】'!$D$4:$D$123,$D200,'B4-1销售回款【输入】'!$E$4:$E$123,$E200,'B4-1销售回款【输入】'!$J$4:$J$123,$F200)</f>
        <v>0</v>
      </c>
      <c r="DI200" s="282">
        <f>SUMIFS('B4-1销售回款【输入】'!DL$4:DL$123,'B4-1销售回款【输入】'!$C$4:$C$123,$C200,'B4-1销售回款【输入】'!$D$4:$D$123,$D200,'B4-1销售回款【输入】'!$E$4:$E$123,$E200,'B4-1销售回款【输入】'!$J$4:$J$123,$F200)</f>
        <v>0</v>
      </c>
      <c r="DJ200" s="282">
        <f>SUMIFS('B4-1销售回款【输入】'!DM$4:DM$123,'B4-1销售回款【输入】'!$C$4:$C$123,$C200,'B4-1销售回款【输入】'!$D$4:$D$123,$D200,'B4-1销售回款【输入】'!$E$4:$E$123,$E200,'B4-1销售回款【输入】'!$J$4:$J$123,$F200)</f>
        <v>0</v>
      </c>
      <c r="DK200" s="282">
        <f>SUMIFS('B4-1销售回款【输入】'!DN$4:DN$123,'B4-1销售回款【输入】'!$C$4:$C$123,$C200,'B4-1销售回款【输入】'!$D$4:$D$123,$D200,'B4-1销售回款【输入】'!$E$4:$E$123,$E200,'B4-1销售回款【输入】'!$J$4:$J$123,$F200)</f>
        <v>0</v>
      </c>
      <c r="DL200" s="282">
        <f>SUMIFS('B4-1销售回款【输入】'!DO$4:DO$123,'B4-1销售回款【输入】'!$C$4:$C$123,$C200,'B4-1销售回款【输入】'!$D$4:$D$123,$D200,'B4-1销售回款【输入】'!$E$4:$E$123,$E200,'B4-1销售回款【输入】'!$J$4:$J$123,$F200)</f>
        <v>0</v>
      </c>
      <c r="DM200" s="282">
        <f>SUMIFS('B4-1销售回款【输入】'!DP$4:DP$123,'B4-1销售回款【输入】'!$C$4:$C$123,$C200,'B4-1销售回款【输入】'!$D$4:$D$123,$D200,'B4-1销售回款【输入】'!$E$4:$E$123,$E200,'B4-1销售回款【输入】'!$J$4:$J$123,$F200)</f>
        <v>0</v>
      </c>
      <c r="DN200" s="282">
        <f>SUMIFS('B4-1销售回款【输入】'!DQ$4:DQ$123,'B4-1销售回款【输入】'!$C$4:$C$123,$C200,'B4-1销售回款【输入】'!$D$4:$D$123,$D200,'B4-1销售回款【输入】'!$E$4:$E$123,$E200,'B4-1销售回款【输入】'!$J$4:$J$123,$F200)</f>
        <v>0</v>
      </c>
      <c r="DO200" s="282">
        <f>SUMIFS('B4-1销售回款【输入】'!DR$4:DR$123,'B4-1销售回款【输入】'!$C$4:$C$123,$C200,'B4-1销售回款【输入】'!$D$4:$D$123,$D200,'B4-1销售回款【输入】'!$E$4:$E$123,$E200,'B4-1销售回款【输入】'!$J$4:$J$123,$F200)</f>
        <v>0</v>
      </c>
      <c r="DP200" s="282">
        <f>SUMIFS('B4-1销售回款【输入】'!DS$4:DS$123,'B4-1销售回款【输入】'!$C$4:$C$123,$C200,'B4-1销售回款【输入】'!$D$4:$D$123,$D200,'B4-1销售回款【输入】'!$E$4:$E$123,$E200,'B4-1销售回款【输入】'!$J$4:$J$123,$F200)</f>
        <v>0</v>
      </c>
      <c r="DQ200" s="282">
        <f>SUMIFS('B4-1销售回款【输入】'!DT$4:DT$123,'B4-1销售回款【输入】'!$C$4:$C$123,$C200,'B4-1销售回款【输入】'!$D$4:$D$123,$D200,'B4-1销售回款【输入】'!$E$4:$E$123,$E200,'B4-1销售回款【输入】'!$J$4:$J$123,$F200)</f>
        <v>0</v>
      </c>
      <c r="DR200" s="282">
        <f>SUMIFS('B4-1销售回款【输入】'!DU$4:DU$123,'B4-1销售回款【输入】'!$C$4:$C$123,$C200,'B4-1销售回款【输入】'!$D$4:$D$123,$D200,'B4-1销售回款【输入】'!$E$4:$E$123,$E200,'B4-1销售回款【输入】'!$J$4:$J$123,$F200)</f>
        <v>0</v>
      </c>
      <c r="DS200" s="282">
        <f>SUMIFS('B4-1销售回款【输入】'!DV$4:DV$123,'B4-1销售回款【输入】'!$C$4:$C$123,$C200,'B4-1销售回款【输入】'!$D$4:$D$123,$D200,'B4-1销售回款【输入】'!$E$4:$E$123,$E200,'B4-1销售回款【输入】'!$J$4:$J$123,$F200)</f>
        <v>0</v>
      </c>
      <c r="DT200" s="282">
        <f>SUMIFS('B4-1销售回款【输入】'!DW$4:DW$123,'B4-1销售回款【输入】'!$C$4:$C$123,$C200,'B4-1销售回款【输入】'!$D$4:$D$123,$D200,'B4-1销售回款【输入】'!$E$4:$E$123,$E200,'B4-1销售回款【输入】'!$J$4:$J$123,$F200)</f>
        <v>0</v>
      </c>
      <c r="DU200" s="282">
        <f>SUMIFS('B4-1销售回款【输入】'!DX$4:DX$123,'B4-1销售回款【输入】'!$C$4:$C$123,$C200,'B4-1销售回款【输入】'!$D$4:$D$123,$D200,'B4-1销售回款【输入】'!$E$4:$E$123,$E200,'B4-1销售回款【输入】'!$J$4:$J$123,$F200)</f>
        <v>0</v>
      </c>
      <c r="DV200" s="282">
        <f>SUMIFS('B4-1销售回款【输入】'!DY$4:DY$123,'B4-1销售回款【输入】'!$C$4:$C$123,$C200,'B4-1销售回款【输入】'!$D$4:$D$123,$D200,'B4-1销售回款【输入】'!$E$4:$E$123,$E200,'B4-1销售回款【输入】'!$J$4:$J$123,$F200)</f>
        <v>0</v>
      </c>
      <c r="DW200" s="282">
        <f>SUMIFS('B4-1销售回款【输入】'!DZ$4:DZ$123,'B4-1销售回款【输入】'!$C$4:$C$123,$C200,'B4-1销售回款【输入】'!$D$4:$D$123,$D200,'B4-1销售回款【输入】'!$E$4:$E$123,$E200,'B4-1销售回款【输入】'!$J$4:$J$123,$F200)</f>
        <v>0</v>
      </c>
      <c r="DX200" s="282">
        <f>SUMIFS('B4-1销售回款【输入】'!EA$4:EA$123,'B4-1销售回款【输入】'!$C$4:$C$123,$C200,'B4-1销售回款【输入】'!$D$4:$D$123,$D200,'B4-1销售回款【输入】'!$E$4:$E$123,$E200,'B4-1销售回款【输入】'!$J$4:$J$123,$F200)</f>
        <v>0</v>
      </c>
      <c r="DY200" s="282">
        <f>SUMIFS('B4-1销售回款【输入】'!EB$4:EB$123,'B4-1销售回款【输入】'!$C$4:$C$123,$C200,'B4-1销售回款【输入】'!$D$4:$D$123,$D200,'B4-1销售回款【输入】'!$E$4:$E$123,$E200,'B4-1销售回款【输入】'!$J$4:$J$123,$F200)</f>
        <v>0</v>
      </c>
      <c r="DZ200" s="282">
        <f>SUMIFS('B4-1销售回款【输入】'!EC$4:EC$123,'B4-1销售回款【输入】'!$C$4:$C$123,$C200,'B4-1销售回款【输入】'!$D$4:$D$123,$D200,'B4-1销售回款【输入】'!$E$4:$E$123,$E200,'B4-1销售回款【输入】'!$J$4:$J$123,$F200)</f>
        <v>0</v>
      </c>
      <c r="EA200" s="282">
        <f>SUMIFS('B4-1销售回款【输入】'!ED$4:ED$123,'B4-1销售回款【输入】'!$C$4:$C$123,$C200,'B4-1销售回款【输入】'!$D$4:$D$123,$D200,'B4-1销售回款【输入】'!$E$4:$E$123,$E200,'B4-1销售回款【输入】'!$J$4:$J$123,$F200)</f>
        <v>0</v>
      </c>
      <c r="EB200" s="282">
        <f>SUMIFS('B4-1销售回款【输入】'!EE$4:EE$123,'B4-1销售回款【输入】'!$C$4:$C$123,$C200,'B4-1销售回款【输入】'!$D$4:$D$123,$D200,'B4-1销售回款【输入】'!$E$4:$E$123,$E200,'B4-1销售回款【输入】'!$J$4:$J$123,$F200)</f>
        <v>0</v>
      </c>
      <c r="EC200" s="282">
        <f>SUMIFS('B4-1销售回款【输入】'!EF$4:EF$123,'B4-1销售回款【输入】'!$C$4:$C$123,$C200,'B4-1销售回款【输入】'!$D$4:$D$123,$D200,'B4-1销售回款【输入】'!$E$4:$E$123,$E200,'B4-1销售回款【输入】'!$J$4:$J$123,$F200)</f>
        <v>0</v>
      </c>
      <c r="ED200" s="284">
        <f>SUMIFS('B4-1销售回款【输入】'!EG$4:EG$123,'B4-1销售回款【输入】'!$C$4:$C$123,$C200,'B4-1销售回款【输入】'!$D$4:$D$123,$D200,'B4-1销售回款【输入】'!$E$4:$E$123,$E200,'B4-1销售回款【输入】'!$J$4:$J$123,$F200)</f>
        <v>0</v>
      </c>
    </row>
    <row r="201" spans="2:134" ht="16.05" customHeight="1" x14ac:dyDescent="0.25">
      <c r="B201" s="932"/>
      <c r="C201" s="159" t="str">
        <f t="shared" si="3506"/>
        <v/>
      </c>
      <c r="D201" s="159" t="str">
        <f t="shared" si="3252"/>
        <v/>
      </c>
      <c r="E201" s="159" t="str">
        <f t="shared" si="3252"/>
        <v/>
      </c>
      <c r="F201" s="149" t="s">
        <v>350</v>
      </c>
      <c r="G201" s="171" t="s">
        <v>355</v>
      </c>
      <c r="H201" s="992"/>
      <c r="I201" s="282"/>
      <c r="J201" s="986" t="s">
        <v>391</v>
      </c>
      <c r="K201" s="461"/>
      <c r="L201" s="297">
        <f>IFERROR(SUM($L198:L198)/$J198,0)</f>
        <v>0</v>
      </c>
      <c r="M201" s="291">
        <f>IFERROR(SUM($L198:M198)/$J198,0)</f>
        <v>0</v>
      </c>
      <c r="N201" s="291">
        <f>IFERROR(SUM($L198:N198)/$J198,0)</f>
        <v>0</v>
      </c>
      <c r="O201" s="291">
        <f>IFERROR(SUM($L198:O198)/$J198,0)</f>
        <v>0</v>
      </c>
      <c r="P201" s="291">
        <f>IFERROR(SUM($L198:P198)/$J198,0)</f>
        <v>0</v>
      </c>
      <c r="Q201" s="291">
        <f>IFERROR(SUM($L198:Q198)/$J198,0)</f>
        <v>0</v>
      </c>
      <c r="R201" s="291">
        <f>IFERROR(SUM($L198:R198)/$J198,0)</f>
        <v>0</v>
      </c>
      <c r="S201" s="291">
        <f>IFERROR(SUM($L198:S198)/$J198,0)</f>
        <v>0</v>
      </c>
      <c r="T201" s="291">
        <f>IFERROR(SUM($L198:T198)/$J198,0)</f>
        <v>0</v>
      </c>
      <c r="U201" s="292">
        <f>IFERROR(SUM($L198:U198)/$J198,0)</f>
        <v>0</v>
      </c>
      <c r="V201" s="290">
        <f>IFERROR(SUM($V198:V198)/$J198,0)</f>
        <v>0</v>
      </c>
      <c r="W201" s="291">
        <f>IFERROR(SUM($V198:W198)/$J198,0)</f>
        <v>0</v>
      </c>
      <c r="X201" s="291">
        <f>IFERROR(SUM($V198:X198)/$J198,0)</f>
        <v>0</v>
      </c>
      <c r="Y201" s="291">
        <f>IFERROR(SUM($V198:Y198)/$J198,0)</f>
        <v>0</v>
      </c>
      <c r="Z201" s="291">
        <f>IFERROR(SUM($V198:Z198)/$J198,0)</f>
        <v>0</v>
      </c>
      <c r="AA201" s="291">
        <f>IFERROR(SUM($V198:AA198)/$J198,0)</f>
        <v>0</v>
      </c>
      <c r="AB201" s="291">
        <f>IFERROR(SUM($V198:AB198)/$J198,0)</f>
        <v>0</v>
      </c>
      <c r="AC201" s="291">
        <f>IFERROR(SUM($V198:AC198)/$J198,0)</f>
        <v>0</v>
      </c>
      <c r="AD201" s="291">
        <f>IFERROR(SUM($V198:AD198)/$J198,0)</f>
        <v>0</v>
      </c>
      <c r="AE201" s="291">
        <f>IFERROR(SUM($V198:AE198)/$J198,0)</f>
        <v>0</v>
      </c>
      <c r="AF201" s="291">
        <f>IFERROR(SUM($V198:AF198)/$J198,0)</f>
        <v>0</v>
      </c>
      <c r="AG201" s="291">
        <f>IFERROR(SUM($V198:AG198)/$J198,0)</f>
        <v>0</v>
      </c>
      <c r="AH201" s="291">
        <f>IFERROR(SUM($V198:AH198)/$J198,0)</f>
        <v>0</v>
      </c>
      <c r="AI201" s="291">
        <f>IFERROR(SUM($V198:AI198)/$J198,0)</f>
        <v>0</v>
      </c>
      <c r="AJ201" s="291">
        <f>IFERROR(SUM($V198:AJ198)/$J198,0)</f>
        <v>0</v>
      </c>
      <c r="AK201" s="291">
        <f>IFERROR(SUM($V198:AK198)/$J198,0)</f>
        <v>0</v>
      </c>
      <c r="AL201" s="291">
        <f>IFERROR(SUM($V198:AL198)/$J198,0)</f>
        <v>0</v>
      </c>
      <c r="AM201" s="291">
        <f>IFERROR(SUM($V198:AM198)/$J198,0)</f>
        <v>0</v>
      </c>
      <c r="AN201" s="291">
        <f>IFERROR(SUM($V198:AN198)/$J198,0)</f>
        <v>0</v>
      </c>
      <c r="AO201" s="291">
        <f>IFERROR(SUM($V198:AO198)/$J198,0)</f>
        <v>0</v>
      </c>
      <c r="AP201" s="291">
        <f>IFERROR(SUM($V198:AP198)/$J198,0)</f>
        <v>0</v>
      </c>
      <c r="AQ201" s="291">
        <f>IFERROR(SUM($V198:AQ198)/$J198,0)</f>
        <v>0</v>
      </c>
      <c r="AR201" s="291">
        <f>IFERROR(SUM($V198:AR198)/$J198,0)</f>
        <v>0</v>
      </c>
      <c r="AS201" s="291">
        <f>IFERROR(SUM($V198:AS198)/$J198,0)</f>
        <v>0</v>
      </c>
      <c r="AT201" s="291">
        <f>IFERROR(SUM($V198:AT198)/$J198,0)</f>
        <v>0</v>
      </c>
      <c r="AU201" s="291">
        <f>IFERROR(SUM($V198:AU198)/$J198,0)</f>
        <v>0</v>
      </c>
      <c r="AV201" s="291">
        <f>IFERROR(SUM($V198:AV198)/$J198,0)</f>
        <v>0</v>
      </c>
      <c r="AW201" s="291">
        <f>IFERROR(SUM($V198:AW198)/$J198,0)</f>
        <v>0</v>
      </c>
      <c r="AX201" s="291">
        <f>IFERROR(SUM($V198:AX198)/$J198,0)</f>
        <v>0</v>
      </c>
      <c r="AY201" s="291">
        <f>IFERROR(SUM($V198:AY198)/$J198,0)</f>
        <v>0</v>
      </c>
      <c r="AZ201" s="291">
        <f>IFERROR(SUM($V198:AZ198)/$J198,0)</f>
        <v>0</v>
      </c>
      <c r="BA201" s="291">
        <f>IFERROR(SUM($V198:BA198)/$J198,0)</f>
        <v>0</v>
      </c>
      <c r="BB201" s="291">
        <f>IFERROR(SUM($V198:BB198)/$J198,0)</f>
        <v>0</v>
      </c>
      <c r="BC201" s="291">
        <f>IFERROR(SUM($V198:BC198)/$J198,0)</f>
        <v>0</v>
      </c>
      <c r="BD201" s="291">
        <f>IFERROR(SUM($V198:BD198)/$J198,0)</f>
        <v>0</v>
      </c>
      <c r="BE201" s="291">
        <f>IFERROR(SUM($V198:BE198)/$J198,0)</f>
        <v>0</v>
      </c>
      <c r="BF201" s="291">
        <f>IFERROR(SUM($V198:BF198)/$J198,0)</f>
        <v>0</v>
      </c>
      <c r="BG201" s="291">
        <f>IFERROR(SUM($V198:BG198)/$J198,0)</f>
        <v>0</v>
      </c>
      <c r="BH201" s="291">
        <f>IFERROR(SUM($V198:BH198)/$J198,0)</f>
        <v>0</v>
      </c>
      <c r="BI201" s="291">
        <f>IFERROR(SUM($V198:BI198)/$J198,0)</f>
        <v>0</v>
      </c>
      <c r="BJ201" s="291">
        <f>IFERROR(SUM($V198:BJ198)/$J198,0)</f>
        <v>0</v>
      </c>
      <c r="BK201" s="291">
        <f>IFERROR(SUM($V198:BK198)/$J198,0)</f>
        <v>0</v>
      </c>
      <c r="BL201" s="291">
        <f>IFERROR(SUM($V198:BL198)/$J198,0)</f>
        <v>0</v>
      </c>
      <c r="BM201" s="291">
        <f>IFERROR(SUM($V198:BM198)/$J198,0)</f>
        <v>0</v>
      </c>
      <c r="BN201" s="291">
        <f>IFERROR(SUM($V198:BN198)/$J198,0)</f>
        <v>0</v>
      </c>
      <c r="BO201" s="291">
        <f>IFERROR(SUM($V198:BO198)/$J198,0)</f>
        <v>0</v>
      </c>
      <c r="BP201" s="291">
        <f>IFERROR(SUM($V198:BP198)/$J198,0)</f>
        <v>0</v>
      </c>
      <c r="BQ201" s="291">
        <f>IFERROR(SUM($V198:BQ198)/$J198,0)</f>
        <v>0</v>
      </c>
      <c r="BR201" s="291">
        <f>IFERROR(SUM($V198:BR198)/$J198,0)</f>
        <v>0</v>
      </c>
      <c r="BS201" s="291">
        <f>IFERROR(SUM($V198:BS198)/$J198,0)</f>
        <v>0</v>
      </c>
      <c r="BT201" s="291">
        <f>IFERROR(SUM($V198:BT198)/$J198,0)</f>
        <v>0</v>
      </c>
      <c r="BU201" s="291">
        <f>IFERROR(SUM($V198:BU198)/$J198,0)</f>
        <v>0</v>
      </c>
      <c r="BV201" s="291">
        <f>IFERROR(SUM($V198:BV198)/$J198,0)</f>
        <v>0</v>
      </c>
      <c r="BW201" s="291">
        <f>IFERROR(SUM($V198:BW198)/$J198,0)</f>
        <v>0</v>
      </c>
      <c r="BX201" s="291">
        <f>IFERROR(SUM($V198:BX198)/$J198,0)</f>
        <v>0</v>
      </c>
      <c r="BY201" s="291">
        <f>IFERROR(SUM($V198:BY198)/$J198,0)</f>
        <v>0</v>
      </c>
      <c r="BZ201" s="291">
        <f>IFERROR(SUM($V198:BZ198)/$J198,0)</f>
        <v>0</v>
      </c>
      <c r="CA201" s="291">
        <f>IFERROR(SUM($V198:CA198)/$J198,0)</f>
        <v>0</v>
      </c>
      <c r="CB201" s="291">
        <f>IFERROR(SUM($V198:CB198)/$J198,0)</f>
        <v>0</v>
      </c>
      <c r="CC201" s="291">
        <f>IFERROR(SUM($V198:CC198)/$J198,0)</f>
        <v>0</v>
      </c>
      <c r="CD201" s="291">
        <f>IFERROR(SUM($V198:CD198)/$J198,0)</f>
        <v>0</v>
      </c>
      <c r="CE201" s="291">
        <f>IFERROR(SUM($V198:CE198)/$J198,0)</f>
        <v>0</v>
      </c>
      <c r="CF201" s="291">
        <f>IFERROR(SUM($V198:CF198)/$J198,0)</f>
        <v>0</v>
      </c>
      <c r="CG201" s="291">
        <f>IFERROR(SUM($V198:CG198)/$J198,0)</f>
        <v>0</v>
      </c>
      <c r="CH201" s="291">
        <f>IFERROR(SUM($V198:CH198)/$J198,0)</f>
        <v>0</v>
      </c>
      <c r="CI201" s="291">
        <f>IFERROR(SUM($V198:CI198)/$J198,0)</f>
        <v>0</v>
      </c>
      <c r="CJ201" s="291">
        <f>IFERROR(SUM($V198:CJ198)/$J198,0)</f>
        <v>0</v>
      </c>
      <c r="CK201" s="291">
        <f>IFERROR(SUM($V198:CK198)/$J198,0)</f>
        <v>0</v>
      </c>
      <c r="CL201" s="291">
        <f>IFERROR(SUM($V198:CL198)/$J198,0)</f>
        <v>0</v>
      </c>
      <c r="CM201" s="291">
        <f>IFERROR(SUM($V198:CM198)/$J198,0)</f>
        <v>0</v>
      </c>
      <c r="CN201" s="291">
        <f>IFERROR(SUM($V198:CN198)/$J198,0)</f>
        <v>0</v>
      </c>
      <c r="CO201" s="291">
        <f>IFERROR(SUM($V198:CO198)/$J198,0)</f>
        <v>0</v>
      </c>
      <c r="CP201" s="291">
        <f>IFERROR(SUM($V198:CP198)/$J198,0)</f>
        <v>0</v>
      </c>
      <c r="CQ201" s="291">
        <f>IFERROR(SUM($V198:CQ198)/$J198,0)</f>
        <v>0</v>
      </c>
      <c r="CR201" s="291">
        <f>IFERROR(SUM($V198:CR198)/$J198,0)</f>
        <v>0</v>
      </c>
      <c r="CS201" s="291">
        <f>IFERROR(SUM($V198:CS198)/$J198,0)</f>
        <v>0</v>
      </c>
      <c r="CT201" s="291">
        <f>IFERROR(SUM($V198:CT198)/$J198,0)</f>
        <v>0</v>
      </c>
      <c r="CU201" s="291">
        <f>IFERROR(SUM($V198:CU198)/$J198,0)</f>
        <v>0</v>
      </c>
      <c r="CV201" s="291">
        <f>IFERROR(SUM($V198:CV198)/$J198,0)</f>
        <v>0</v>
      </c>
      <c r="CW201" s="291">
        <f>IFERROR(SUM($V198:CW198)/$J198,0)</f>
        <v>0</v>
      </c>
      <c r="CX201" s="291">
        <f>IFERROR(SUM($V198:CX198)/$J198,0)</f>
        <v>0</v>
      </c>
      <c r="CY201" s="291">
        <f>IFERROR(SUM($V198:CY198)/$J198,0)</f>
        <v>0</v>
      </c>
      <c r="CZ201" s="291">
        <f>IFERROR(SUM($V198:CZ198)/$J198,0)</f>
        <v>0</v>
      </c>
      <c r="DA201" s="291">
        <f>IFERROR(SUM($V198:DA198)/$J198,0)</f>
        <v>0</v>
      </c>
      <c r="DB201" s="291">
        <f>IFERROR(SUM($V198:DB198)/$J198,0)</f>
        <v>0</v>
      </c>
      <c r="DC201" s="291">
        <f>IFERROR(SUM($V198:DC198)/$J198,0)</f>
        <v>0</v>
      </c>
      <c r="DD201" s="291">
        <f>IFERROR(SUM($V198:DD198)/$J198,0)</f>
        <v>0</v>
      </c>
      <c r="DE201" s="291">
        <f>IFERROR(SUM($V198:DE198)/$J198,0)</f>
        <v>0</v>
      </c>
      <c r="DF201" s="291">
        <f>IFERROR(SUM($V198:DF198)/$J198,0)</f>
        <v>0</v>
      </c>
      <c r="DG201" s="291">
        <f>IFERROR(SUM($V198:DG198)/$J198,0)</f>
        <v>0</v>
      </c>
      <c r="DH201" s="291">
        <f>IFERROR(SUM($V198:DH198)/$J198,0)</f>
        <v>0</v>
      </c>
      <c r="DI201" s="291">
        <f>IFERROR(SUM($V198:DI198)/$J198,0)</f>
        <v>0</v>
      </c>
      <c r="DJ201" s="291">
        <f>IFERROR(SUM($V198:DJ198)/$J198,0)</f>
        <v>0</v>
      </c>
      <c r="DK201" s="291">
        <f>IFERROR(SUM($V198:DK198)/$J198,0)</f>
        <v>0</v>
      </c>
      <c r="DL201" s="291">
        <f>IFERROR(SUM($V198:DL198)/$J198,0)</f>
        <v>0</v>
      </c>
      <c r="DM201" s="291">
        <f>IFERROR(SUM($V198:DM198)/$J198,0)</f>
        <v>0</v>
      </c>
      <c r="DN201" s="291">
        <f>IFERROR(SUM($V198:DN198)/$J198,0)</f>
        <v>0</v>
      </c>
      <c r="DO201" s="291">
        <f>IFERROR(SUM($V198:DO198)/$J198,0)</f>
        <v>0</v>
      </c>
      <c r="DP201" s="291">
        <f>IFERROR(SUM($V198:DP198)/$J198,0)</f>
        <v>0</v>
      </c>
      <c r="DQ201" s="291">
        <f>IFERROR(SUM($V198:DQ198)/$J198,0)</f>
        <v>0</v>
      </c>
      <c r="DR201" s="291">
        <f>IFERROR(SUM($V198:DR198)/$J198,0)</f>
        <v>0</v>
      </c>
      <c r="DS201" s="291">
        <f>IFERROR(SUM($V198:DS198)/$J198,0)</f>
        <v>0</v>
      </c>
      <c r="DT201" s="291">
        <f>IFERROR(SUM($V198:DT198)/$J198,0)</f>
        <v>0</v>
      </c>
      <c r="DU201" s="291">
        <f>IFERROR(SUM($V198:DU198)/$J198,0)</f>
        <v>0</v>
      </c>
      <c r="DV201" s="291">
        <f>IFERROR(SUM($V198:DV198)/$J198,0)</f>
        <v>0</v>
      </c>
      <c r="DW201" s="291">
        <f>IFERROR(SUM($V198:DW198)/$J198,0)</f>
        <v>0</v>
      </c>
      <c r="DX201" s="291">
        <f>IFERROR(SUM($V198:DX198)/$J198,0)</f>
        <v>0</v>
      </c>
      <c r="DY201" s="291">
        <f>IFERROR(SUM($V198:DY198)/$J198,0)</f>
        <v>0</v>
      </c>
      <c r="DZ201" s="291">
        <f>IFERROR(SUM($V198:DZ198)/$J198,0)</f>
        <v>0</v>
      </c>
      <c r="EA201" s="291">
        <f>IFERROR(SUM($V198:EA198)/$J198,0)</f>
        <v>0</v>
      </c>
      <c r="EB201" s="291">
        <f>IFERROR(SUM($V198:EB198)/$J198,0)</f>
        <v>0</v>
      </c>
      <c r="EC201" s="291">
        <f>IFERROR(SUM($V198:EC198)/$J198,0)</f>
        <v>0</v>
      </c>
      <c r="ED201" s="292">
        <f>IFERROR(SUM($V198:ED198)/$J198,0)</f>
        <v>0</v>
      </c>
    </row>
    <row r="202" spans="2:134" ht="16.05" customHeight="1" thickBot="1" x14ac:dyDescent="0.3">
      <c r="B202" s="933"/>
      <c r="C202" s="289" t="str">
        <f t="shared" si="3506"/>
        <v/>
      </c>
      <c r="D202" s="289" t="str">
        <f t="shared" si="3252"/>
        <v/>
      </c>
      <c r="E202" s="289" t="str">
        <f t="shared" si="3252"/>
        <v/>
      </c>
      <c r="F202" s="240" t="s">
        <v>351</v>
      </c>
      <c r="G202" s="254" t="s">
        <v>355</v>
      </c>
      <c r="H202" s="993"/>
      <c r="I202" s="286"/>
      <c r="J202" s="987" t="s">
        <v>391</v>
      </c>
      <c r="K202" s="462"/>
      <c r="L202" s="298">
        <f>IFERROR(SUM($L200:L200)/SUM($L198:L198),0)</f>
        <v>0</v>
      </c>
      <c r="M202" s="294">
        <f>IFERROR(SUM($L200:M200)/SUM($L198:M198),0)</f>
        <v>0</v>
      </c>
      <c r="N202" s="294">
        <f>IFERROR(SUM($L200:N200)/SUM($L198:N198),0)</f>
        <v>0</v>
      </c>
      <c r="O202" s="294">
        <f>IFERROR(SUM($L200:O200)/SUM($L198:O198),0)</f>
        <v>0</v>
      </c>
      <c r="P202" s="294">
        <f>IFERROR(SUM($L200:P200)/SUM($L198:P198),0)</f>
        <v>0</v>
      </c>
      <c r="Q202" s="294">
        <f>IFERROR(SUM($L200:Q200)/SUM($L198:Q198),0)</f>
        <v>0</v>
      </c>
      <c r="R202" s="294">
        <f>IFERROR(SUM($L200:R200)/SUM($L198:R198),0)</f>
        <v>0</v>
      </c>
      <c r="S202" s="294">
        <f>IFERROR(SUM($L200:S200)/SUM($L198:S198),0)</f>
        <v>0</v>
      </c>
      <c r="T202" s="294">
        <f>IFERROR(SUM($L200:T200)/SUM($L198:T198),0)</f>
        <v>0</v>
      </c>
      <c r="U202" s="295">
        <f>IFERROR(SUM($L200:U200)/SUM($L198:U198),0)</f>
        <v>0</v>
      </c>
      <c r="V202" s="293">
        <f>IFERROR(SUM($V200:V200)/SUM($V198:V198),0)</f>
        <v>0</v>
      </c>
      <c r="W202" s="294">
        <f>IFERROR(SUM($V200:W200)/SUM($V198:W198),0)</f>
        <v>0</v>
      </c>
      <c r="X202" s="294">
        <f>IFERROR(SUM($V200:X200)/SUM($V198:X198),0)</f>
        <v>0</v>
      </c>
      <c r="Y202" s="294">
        <f>IFERROR(SUM($V200:Y200)/SUM($V198:Y198),0)</f>
        <v>0</v>
      </c>
      <c r="Z202" s="294">
        <f>IFERROR(SUM($V200:Z200)/SUM($V198:Z198),0)</f>
        <v>0</v>
      </c>
      <c r="AA202" s="294">
        <f>IFERROR(SUM($V200:AA200)/SUM($V198:AA198),0)</f>
        <v>0</v>
      </c>
      <c r="AB202" s="294">
        <f>IFERROR(SUM($V200:AB200)/SUM($V198:AB198),0)</f>
        <v>0</v>
      </c>
      <c r="AC202" s="294">
        <f>IFERROR(SUM($V200:AC200)/SUM($V198:AC198),0)</f>
        <v>0</v>
      </c>
      <c r="AD202" s="294">
        <f>IFERROR(SUM($V200:AD200)/SUM($V198:AD198),0)</f>
        <v>0</v>
      </c>
      <c r="AE202" s="294">
        <f>IFERROR(SUM($V200:AE200)/SUM($V198:AE198),0)</f>
        <v>0</v>
      </c>
      <c r="AF202" s="294">
        <f>IFERROR(SUM($V200:AF200)/SUM($V198:AF198),0)</f>
        <v>0</v>
      </c>
      <c r="AG202" s="294">
        <f>IFERROR(SUM($V200:AG200)/SUM($V198:AG198),0)</f>
        <v>0</v>
      </c>
      <c r="AH202" s="294">
        <f>IFERROR(SUM($V200:AH200)/SUM($V198:AH198),0)</f>
        <v>0</v>
      </c>
      <c r="AI202" s="294">
        <f>IFERROR(SUM($V200:AI200)/SUM($V198:AI198),0)</f>
        <v>0</v>
      </c>
      <c r="AJ202" s="294">
        <f>IFERROR(SUM($V200:AJ200)/SUM($V198:AJ198),0)</f>
        <v>0</v>
      </c>
      <c r="AK202" s="294">
        <f>IFERROR(SUM($V200:AK200)/SUM($V198:AK198),0)</f>
        <v>0</v>
      </c>
      <c r="AL202" s="294">
        <f>IFERROR(SUM($V200:AL200)/SUM($V198:AL198),0)</f>
        <v>0</v>
      </c>
      <c r="AM202" s="294">
        <f>IFERROR(SUM($V200:AM200)/SUM($V198:AM198),0)</f>
        <v>0</v>
      </c>
      <c r="AN202" s="294">
        <f>IFERROR(SUM($V200:AN200)/SUM($V198:AN198),0)</f>
        <v>0</v>
      </c>
      <c r="AO202" s="294">
        <f>IFERROR(SUM($V200:AO200)/SUM($V198:AO198),0)</f>
        <v>0</v>
      </c>
      <c r="AP202" s="294">
        <f>IFERROR(SUM($V200:AP200)/SUM($V198:AP198),0)</f>
        <v>0</v>
      </c>
      <c r="AQ202" s="294">
        <f>IFERROR(SUM($V200:AQ200)/SUM($V198:AQ198),0)</f>
        <v>0</v>
      </c>
      <c r="AR202" s="294">
        <f>IFERROR(SUM($V200:AR200)/SUM($V198:AR198),0)</f>
        <v>0</v>
      </c>
      <c r="AS202" s="294">
        <f>IFERROR(SUM($V200:AS200)/SUM($V198:AS198),0)</f>
        <v>0</v>
      </c>
      <c r="AT202" s="294">
        <f>IFERROR(SUM($V200:AT200)/SUM($V198:AT198),0)</f>
        <v>0</v>
      </c>
      <c r="AU202" s="294">
        <f>IFERROR(SUM($V200:AU200)/SUM($V198:AU198),0)</f>
        <v>0</v>
      </c>
      <c r="AV202" s="294">
        <f>IFERROR(SUM($V200:AV200)/SUM($V198:AV198),0)</f>
        <v>0</v>
      </c>
      <c r="AW202" s="294">
        <f>IFERROR(SUM($V200:AW200)/SUM($V198:AW198),0)</f>
        <v>0</v>
      </c>
      <c r="AX202" s="294">
        <f>IFERROR(SUM($V200:AX200)/SUM($V198:AX198),0)</f>
        <v>0</v>
      </c>
      <c r="AY202" s="294">
        <f>IFERROR(SUM($V200:AY200)/SUM($V198:AY198),0)</f>
        <v>0</v>
      </c>
      <c r="AZ202" s="294">
        <f>IFERROR(SUM($V200:AZ200)/SUM($V198:AZ198),0)</f>
        <v>0</v>
      </c>
      <c r="BA202" s="294">
        <f>IFERROR(SUM($V200:BA200)/SUM($V198:BA198),0)</f>
        <v>0</v>
      </c>
      <c r="BB202" s="294">
        <f>IFERROR(SUM($V200:BB200)/SUM($V198:BB198),0)</f>
        <v>0</v>
      </c>
      <c r="BC202" s="294">
        <f>IFERROR(SUM($V200:BC200)/SUM($V198:BC198),0)</f>
        <v>0</v>
      </c>
      <c r="BD202" s="294">
        <f>IFERROR(SUM($V200:BD200)/SUM($V198:BD198),0)</f>
        <v>0</v>
      </c>
      <c r="BE202" s="294">
        <f>IFERROR(SUM($V200:BE200)/SUM($V198:BE198),0)</f>
        <v>0</v>
      </c>
      <c r="BF202" s="294">
        <f>IFERROR(SUM($V200:BF200)/SUM($V198:BF198),0)</f>
        <v>0</v>
      </c>
      <c r="BG202" s="294">
        <f>IFERROR(SUM($V200:BG200)/SUM($V198:BG198),0)</f>
        <v>0</v>
      </c>
      <c r="BH202" s="294">
        <f>IFERROR(SUM($V200:BH200)/SUM($V198:BH198),0)</f>
        <v>0</v>
      </c>
      <c r="BI202" s="294">
        <f>IFERROR(SUM($V200:BI200)/SUM($V198:BI198),0)</f>
        <v>0</v>
      </c>
      <c r="BJ202" s="294">
        <f>IFERROR(SUM($V200:BJ200)/SUM($V198:BJ198),0)</f>
        <v>0</v>
      </c>
      <c r="BK202" s="294">
        <f>IFERROR(SUM($V200:BK200)/SUM($V198:BK198),0)</f>
        <v>0</v>
      </c>
      <c r="BL202" s="294">
        <f>IFERROR(SUM($V200:BL200)/SUM($V198:BL198),0)</f>
        <v>0</v>
      </c>
      <c r="BM202" s="294">
        <f>IFERROR(SUM($V200:BM200)/SUM($V198:BM198),0)</f>
        <v>0</v>
      </c>
      <c r="BN202" s="294">
        <f>IFERROR(SUM($V200:BN200)/SUM($V198:BN198),0)</f>
        <v>0</v>
      </c>
      <c r="BO202" s="294">
        <f>IFERROR(SUM($V200:BO200)/SUM($V198:BO198),0)</f>
        <v>0</v>
      </c>
      <c r="BP202" s="294">
        <f>IFERROR(SUM($V200:BP200)/SUM($V198:BP198),0)</f>
        <v>0</v>
      </c>
      <c r="BQ202" s="294">
        <f>IFERROR(SUM($V200:BQ200)/SUM($V198:BQ198),0)</f>
        <v>0</v>
      </c>
      <c r="BR202" s="294">
        <f>IFERROR(SUM($V200:BR200)/SUM($V198:BR198),0)</f>
        <v>0</v>
      </c>
      <c r="BS202" s="294">
        <f>IFERROR(SUM($V200:BS200)/SUM($V198:BS198),0)</f>
        <v>0</v>
      </c>
      <c r="BT202" s="294">
        <f>IFERROR(SUM($V200:BT200)/SUM($V198:BT198),0)</f>
        <v>0</v>
      </c>
      <c r="BU202" s="294">
        <f>IFERROR(SUM($V200:BU200)/SUM($V198:BU198),0)</f>
        <v>0</v>
      </c>
      <c r="BV202" s="294">
        <f>IFERROR(SUM($V200:BV200)/SUM($V198:BV198),0)</f>
        <v>0</v>
      </c>
      <c r="BW202" s="294">
        <f>IFERROR(SUM($V200:BW200)/SUM($V198:BW198),0)</f>
        <v>0</v>
      </c>
      <c r="BX202" s="294">
        <f>IFERROR(SUM($V200:BX200)/SUM($V198:BX198),0)</f>
        <v>0</v>
      </c>
      <c r="BY202" s="294">
        <f>IFERROR(SUM($V200:BY200)/SUM($V198:BY198),0)</f>
        <v>0</v>
      </c>
      <c r="BZ202" s="294">
        <f>IFERROR(SUM($V200:BZ200)/SUM($V198:BZ198),0)</f>
        <v>0</v>
      </c>
      <c r="CA202" s="294">
        <f>IFERROR(SUM($V200:CA200)/SUM($V198:CA198),0)</f>
        <v>0</v>
      </c>
      <c r="CB202" s="294">
        <f>IFERROR(SUM($V200:CB200)/SUM($V198:CB198),0)</f>
        <v>0</v>
      </c>
      <c r="CC202" s="294">
        <f>IFERROR(SUM($V200:CC200)/SUM($V198:CC198),0)</f>
        <v>0</v>
      </c>
      <c r="CD202" s="294">
        <f>IFERROR(SUM($V200:CD200)/SUM($V198:CD198),0)</f>
        <v>0</v>
      </c>
      <c r="CE202" s="294">
        <f>IFERROR(SUM($V200:CE200)/SUM($V198:CE198),0)</f>
        <v>0</v>
      </c>
      <c r="CF202" s="294">
        <f>IFERROR(SUM($V200:CF200)/SUM($V198:CF198),0)</f>
        <v>0</v>
      </c>
      <c r="CG202" s="294">
        <f>IFERROR(SUM($V200:CG200)/SUM($V198:CG198),0)</f>
        <v>0</v>
      </c>
      <c r="CH202" s="294">
        <f>IFERROR(SUM($V200:CH200)/SUM($V198:CH198),0)</f>
        <v>0</v>
      </c>
      <c r="CI202" s="294">
        <f>IFERROR(SUM($V200:CI200)/SUM($V198:CI198),0)</f>
        <v>0</v>
      </c>
      <c r="CJ202" s="294">
        <f>IFERROR(SUM($V200:CJ200)/SUM($V198:CJ198),0)</f>
        <v>0</v>
      </c>
      <c r="CK202" s="294">
        <f>IFERROR(SUM($V200:CK200)/SUM($V198:CK198),0)</f>
        <v>0</v>
      </c>
      <c r="CL202" s="294">
        <f>IFERROR(SUM($V200:CL200)/SUM($V198:CL198),0)</f>
        <v>0</v>
      </c>
      <c r="CM202" s="294">
        <f>IFERROR(SUM($V200:CM200)/SUM($V198:CM198),0)</f>
        <v>0</v>
      </c>
      <c r="CN202" s="294">
        <f>IFERROR(SUM($V200:CN200)/SUM($V198:CN198),0)</f>
        <v>0</v>
      </c>
      <c r="CO202" s="294">
        <f>IFERROR(SUM($V200:CO200)/SUM($V198:CO198),0)</f>
        <v>0</v>
      </c>
      <c r="CP202" s="294">
        <f>IFERROR(SUM($V200:CP200)/SUM($V198:CP198),0)</f>
        <v>0</v>
      </c>
      <c r="CQ202" s="294">
        <f>IFERROR(SUM($V200:CQ200)/SUM($V198:CQ198),0)</f>
        <v>0</v>
      </c>
      <c r="CR202" s="294">
        <f>IFERROR(SUM($V200:CR200)/SUM($V198:CR198),0)</f>
        <v>0</v>
      </c>
      <c r="CS202" s="294">
        <f>IFERROR(SUM($V200:CS200)/SUM($V198:CS198),0)</f>
        <v>0</v>
      </c>
      <c r="CT202" s="294">
        <f>IFERROR(SUM($V200:CT200)/SUM($V198:CT198),0)</f>
        <v>0</v>
      </c>
      <c r="CU202" s="294">
        <f>IFERROR(SUM($V200:CU200)/SUM($V198:CU198),0)</f>
        <v>0</v>
      </c>
      <c r="CV202" s="294">
        <f>IFERROR(SUM($V200:CV200)/SUM($V198:CV198),0)</f>
        <v>0</v>
      </c>
      <c r="CW202" s="294">
        <f>IFERROR(SUM($V200:CW200)/SUM($V198:CW198),0)</f>
        <v>0</v>
      </c>
      <c r="CX202" s="294">
        <f>IFERROR(SUM($V200:CX200)/SUM($V198:CX198),0)</f>
        <v>0</v>
      </c>
      <c r="CY202" s="294">
        <f>IFERROR(SUM($V200:CY200)/SUM($V198:CY198),0)</f>
        <v>0</v>
      </c>
      <c r="CZ202" s="294">
        <f>IFERROR(SUM($V200:CZ200)/SUM($V198:CZ198),0)</f>
        <v>0</v>
      </c>
      <c r="DA202" s="294">
        <f>IFERROR(SUM($V200:DA200)/SUM($V198:DA198),0)</f>
        <v>0</v>
      </c>
      <c r="DB202" s="294">
        <f>IFERROR(SUM($V200:DB200)/SUM($V198:DB198),0)</f>
        <v>0</v>
      </c>
      <c r="DC202" s="294">
        <f>IFERROR(SUM($V200:DC200)/SUM($V198:DC198),0)</f>
        <v>0</v>
      </c>
      <c r="DD202" s="294">
        <f>IFERROR(SUM($V200:DD200)/SUM($V198:DD198),0)</f>
        <v>0</v>
      </c>
      <c r="DE202" s="294">
        <f>IFERROR(SUM($V200:DE200)/SUM($V198:DE198),0)</f>
        <v>0</v>
      </c>
      <c r="DF202" s="294">
        <f>IFERROR(SUM($V200:DF200)/SUM($V198:DF198),0)</f>
        <v>0</v>
      </c>
      <c r="DG202" s="294">
        <f>IFERROR(SUM($V200:DG200)/SUM($V198:DG198),0)</f>
        <v>0</v>
      </c>
      <c r="DH202" s="294">
        <f>IFERROR(SUM($V200:DH200)/SUM($V198:DH198),0)</f>
        <v>0</v>
      </c>
      <c r="DI202" s="294">
        <f>IFERROR(SUM($V200:DI200)/SUM($V198:DI198),0)</f>
        <v>0</v>
      </c>
      <c r="DJ202" s="294">
        <f>IFERROR(SUM($V200:DJ200)/SUM($V198:DJ198),0)</f>
        <v>0</v>
      </c>
      <c r="DK202" s="294">
        <f>IFERROR(SUM($V200:DK200)/SUM($V198:DK198),0)</f>
        <v>0</v>
      </c>
      <c r="DL202" s="294">
        <f>IFERROR(SUM($V200:DL200)/SUM($V198:DL198),0)</f>
        <v>0</v>
      </c>
      <c r="DM202" s="294">
        <f>IFERROR(SUM($V200:DM200)/SUM($V198:DM198),0)</f>
        <v>0</v>
      </c>
      <c r="DN202" s="294">
        <f>IFERROR(SUM($V200:DN200)/SUM($V198:DN198),0)</f>
        <v>0</v>
      </c>
      <c r="DO202" s="294">
        <f>IFERROR(SUM($V200:DO200)/SUM($V198:DO198),0)</f>
        <v>0</v>
      </c>
      <c r="DP202" s="294">
        <f>IFERROR(SUM($V200:DP200)/SUM($V198:DP198),0)</f>
        <v>0</v>
      </c>
      <c r="DQ202" s="294">
        <f>IFERROR(SUM($V200:DQ200)/SUM($V198:DQ198),0)</f>
        <v>0</v>
      </c>
      <c r="DR202" s="294">
        <f>IFERROR(SUM($V200:DR200)/SUM($V198:DR198),0)</f>
        <v>0</v>
      </c>
      <c r="DS202" s="294">
        <f>IFERROR(SUM($V200:DS200)/SUM($V198:DS198),0)</f>
        <v>0</v>
      </c>
      <c r="DT202" s="294">
        <f>IFERROR(SUM($V200:DT200)/SUM($V198:DT198),0)</f>
        <v>0</v>
      </c>
      <c r="DU202" s="294">
        <f>IFERROR(SUM($V200:DU200)/SUM($V198:DU198),0)</f>
        <v>0</v>
      </c>
      <c r="DV202" s="294">
        <f>IFERROR(SUM($V200:DV200)/SUM($V198:DV198),0)</f>
        <v>0</v>
      </c>
      <c r="DW202" s="294">
        <f>IFERROR(SUM($V200:DW200)/SUM($V198:DW198),0)</f>
        <v>0</v>
      </c>
      <c r="DX202" s="294">
        <f>IFERROR(SUM($V200:DX200)/SUM($V198:DX198),0)</f>
        <v>0</v>
      </c>
      <c r="DY202" s="294">
        <f>IFERROR(SUM($V200:DY200)/SUM($V198:DY198),0)</f>
        <v>0</v>
      </c>
      <c r="DZ202" s="294">
        <f>IFERROR(SUM($V200:DZ200)/SUM($V198:DZ198),0)</f>
        <v>0</v>
      </c>
      <c r="EA202" s="294">
        <f>IFERROR(SUM($V200:EA200)/SUM($V198:EA198),0)</f>
        <v>0</v>
      </c>
      <c r="EB202" s="294">
        <f>IFERROR(SUM($V200:EB200)/SUM($V198:EB198),0)</f>
        <v>0</v>
      </c>
      <c r="EC202" s="294">
        <f>IFERROR(SUM($V200:EC200)/SUM($V198:EC198),0)</f>
        <v>0</v>
      </c>
      <c r="ED202" s="295">
        <f>IFERROR(SUM($V200:ED200)/SUM($V198:ED198),0)</f>
        <v>0</v>
      </c>
    </row>
    <row r="203" spans="2:134" ht="16.05" customHeight="1" x14ac:dyDescent="0.25">
      <c r="B203" s="931" t="str">
        <f>'B2-规划信息'!AN33</f>
        <v/>
      </c>
      <c r="C203" s="288" t="str">
        <f>IF($B203="","",$B$168)</f>
        <v/>
      </c>
      <c r="D203" s="288" t="str">
        <f>IF($B203="","",VLOOKUP($B203,'B2-规划信息'!$W$28:$Y$47,2,0))</f>
        <v/>
      </c>
      <c r="E203" s="288" t="str">
        <f>IF($B203="","",VLOOKUP($B203,'B2-规划信息'!$W$28:$Y$47,3,0))</f>
        <v/>
      </c>
      <c r="F203" s="239" t="str">
        <f>"签约"&amp;IF(D203="车位","个数","面积")</f>
        <v>签约面积</v>
      </c>
      <c r="G203" s="253" t="s">
        <v>352</v>
      </c>
      <c r="H203" s="991">
        <f>SUMIFS('B4-1销售回款【输入】'!L$4:L$123,'B4-1销售回款【输入】'!$C$4:$C$123,$C203,'B4-1销售回款【输入】'!$D$4:$D$123,$D203,'B4-1销售回款【输入】'!$E$4:$E$123,$E203,'B4-1销售回款【输入】'!$J$4:$J$123,$F203)</f>
        <v>0</v>
      </c>
      <c r="I203" s="278">
        <f>J203-H203</f>
        <v>0</v>
      </c>
      <c r="J203" s="988">
        <f>SUM(V203:ED203)</f>
        <v>0</v>
      </c>
      <c r="K203" s="463">
        <f ca="1">SUM(OFFSET(V203,,,1,MATCH('B1-基本信息'!$C$12,$V$3:$ED$3,1)))</f>
        <v>0</v>
      </c>
      <c r="L203" s="279">
        <f>SUMIF($V$1:$ED$1,L$3,$V203:$ED203)</f>
        <v>0</v>
      </c>
      <c r="M203" s="278">
        <f t="shared" ref="M203:U204" si="3630">SUMIF($V$1:$ED$1,M$3,$V203:$ED203)</f>
        <v>0</v>
      </c>
      <c r="N203" s="278">
        <f t="shared" si="3630"/>
        <v>0</v>
      </c>
      <c r="O203" s="278">
        <f t="shared" si="3630"/>
        <v>0</v>
      </c>
      <c r="P203" s="278">
        <f t="shared" si="3630"/>
        <v>0</v>
      </c>
      <c r="Q203" s="278">
        <f t="shared" si="3630"/>
        <v>0</v>
      </c>
      <c r="R203" s="278">
        <f t="shared" si="3630"/>
        <v>0</v>
      </c>
      <c r="S203" s="278">
        <f t="shared" si="3630"/>
        <v>0</v>
      </c>
      <c r="T203" s="278">
        <f t="shared" si="3630"/>
        <v>0</v>
      </c>
      <c r="U203" s="280">
        <f t="shared" si="3630"/>
        <v>0</v>
      </c>
      <c r="V203" s="281">
        <f>SUMIFS('B4-1销售回款【输入】'!Y$4:Y$123,'B4-1销售回款【输入】'!$C$4:$C$123,$C203,'B4-1销售回款【输入】'!$D$4:$D$123,$D203,'B4-1销售回款【输入】'!$E$4:$E$123,$E203,'B4-1销售回款【输入】'!$J$4:$J$123,$F203)</f>
        <v>0</v>
      </c>
      <c r="W203" s="278">
        <f>SUMIFS('B4-1销售回款【输入】'!Z$4:Z$123,'B4-1销售回款【输入】'!$C$4:$C$123,$C203,'B4-1销售回款【输入】'!$D$4:$D$123,$D203,'B4-1销售回款【输入】'!$E$4:$E$123,$E203,'B4-1销售回款【输入】'!$J$4:$J$123,$F203)</f>
        <v>0</v>
      </c>
      <c r="X203" s="278">
        <f>SUMIFS('B4-1销售回款【输入】'!AA$4:AA$123,'B4-1销售回款【输入】'!$C$4:$C$123,$C203,'B4-1销售回款【输入】'!$D$4:$D$123,$D203,'B4-1销售回款【输入】'!$E$4:$E$123,$E203,'B4-1销售回款【输入】'!$J$4:$J$123,$F203)</f>
        <v>0</v>
      </c>
      <c r="Y203" s="278">
        <f>SUMIFS('B4-1销售回款【输入】'!AB$4:AB$123,'B4-1销售回款【输入】'!$C$4:$C$123,$C203,'B4-1销售回款【输入】'!$D$4:$D$123,$D203,'B4-1销售回款【输入】'!$E$4:$E$123,$E203,'B4-1销售回款【输入】'!$J$4:$J$123,$F203)</f>
        <v>0</v>
      </c>
      <c r="Z203" s="278">
        <f>SUMIFS('B4-1销售回款【输入】'!AC$4:AC$123,'B4-1销售回款【输入】'!$C$4:$C$123,$C203,'B4-1销售回款【输入】'!$D$4:$D$123,$D203,'B4-1销售回款【输入】'!$E$4:$E$123,$E203,'B4-1销售回款【输入】'!$J$4:$J$123,$F203)</f>
        <v>0</v>
      </c>
      <c r="AA203" s="278">
        <f>SUMIFS('B4-1销售回款【输入】'!AD$4:AD$123,'B4-1销售回款【输入】'!$C$4:$C$123,$C203,'B4-1销售回款【输入】'!$D$4:$D$123,$D203,'B4-1销售回款【输入】'!$E$4:$E$123,$E203,'B4-1销售回款【输入】'!$J$4:$J$123,$F203)</f>
        <v>0</v>
      </c>
      <c r="AB203" s="278">
        <f>SUMIFS('B4-1销售回款【输入】'!AE$4:AE$123,'B4-1销售回款【输入】'!$C$4:$C$123,$C203,'B4-1销售回款【输入】'!$D$4:$D$123,$D203,'B4-1销售回款【输入】'!$E$4:$E$123,$E203,'B4-1销售回款【输入】'!$J$4:$J$123,$F203)</f>
        <v>0</v>
      </c>
      <c r="AC203" s="278">
        <f>SUMIFS('B4-1销售回款【输入】'!AF$4:AF$123,'B4-1销售回款【输入】'!$C$4:$C$123,$C203,'B4-1销售回款【输入】'!$D$4:$D$123,$D203,'B4-1销售回款【输入】'!$E$4:$E$123,$E203,'B4-1销售回款【输入】'!$J$4:$J$123,$F203)</f>
        <v>0</v>
      </c>
      <c r="AD203" s="278">
        <f>SUMIFS('B4-1销售回款【输入】'!AG$4:AG$123,'B4-1销售回款【输入】'!$C$4:$C$123,$C203,'B4-1销售回款【输入】'!$D$4:$D$123,$D203,'B4-1销售回款【输入】'!$E$4:$E$123,$E203,'B4-1销售回款【输入】'!$J$4:$J$123,$F203)</f>
        <v>0</v>
      </c>
      <c r="AE203" s="278">
        <f>SUMIFS('B4-1销售回款【输入】'!AH$4:AH$123,'B4-1销售回款【输入】'!$C$4:$C$123,$C203,'B4-1销售回款【输入】'!$D$4:$D$123,$D203,'B4-1销售回款【输入】'!$E$4:$E$123,$E203,'B4-1销售回款【输入】'!$J$4:$J$123,$F203)</f>
        <v>0</v>
      </c>
      <c r="AF203" s="278">
        <f>SUMIFS('B4-1销售回款【输入】'!AI$4:AI$123,'B4-1销售回款【输入】'!$C$4:$C$123,$C203,'B4-1销售回款【输入】'!$D$4:$D$123,$D203,'B4-1销售回款【输入】'!$E$4:$E$123,$E203,'B4-1销售回款【输入】'!$J$4:$J$123,$F203)</f>
        <v>0</v>
      </c>
      <c r="AG203" s="278">
        <f>SUMIFS('B4-1销售回款【输入】'!AJ$4:AJ$123,'B4-1销售回款【输入】'!$C$4:$C$123,$C203,'B4-1销售回款【输入】'!$D$4:$D$123,$D203,'B4-1销售回款【输入】'!$E$4:$E$123,$E203,'B4-1销售回款【输入】'!$J$4:$J$123,$F203)</f>
        <v>0</v>
      </c>
      <c r="AH203" s="278">
        <f>SUMIFS('B4-1销售回款【输入】'!AK$4:AK$123,'B4-1销售回款【输入】'!$C$4:$C$123,$C203,'B4-1销售回款【输入】'!$D$4:$D$123,$D203,'B4-1销售回款【输入】'!$E$4:$E$123,$E203,'B4-1销售回款【输入】'!$J$4:$J$123,$F203)</f>
        <v>0</v>
      </c>
      <c r="AI203" s="278">
        <f>SUMIFS('B4-1销售回款【输入】'!AL$4:AL$123,'B4-1销售回款【输入】'!$C$4:$C$123,$C203,'B4-1销售回款【输入】'!$D$4:$D$123,$D203,'B4-1销售回款【输入】'!$E$4:$E$123,$E203,'B4-1销售回款【输入】'!$J$4:$J$123,$F203)</f>
        <v>0</v>
      </c>
      <c r="AJ203" s="278">
        <f>SUMIFS('B4-1销售回款【输入】'!AM$4:AM$123,'B4-1销售回款【输入】'!$C$4:$C$123,$C203,'B4-1销售回款【输入】'!$D$4:$D$123,$D203,'B4-1销售回款【输入】'!$E$4:$E$123,$E203,'B4-1销售回款【输入】'!$J$4:$J$123,$F203)</f>
        <v>0</v>
      </c>
      <c r="AK203" s="278">
        <f>SUMIFS('B4-1销售回款【输入】'!AN$4:AN$123,'B4-1销售回款【输入】'!$C$4:$C$123,$C203,'B4-1销售回款【输入】'!$D$4:$D$123,$D203,'B4-1销售回款【输入】'!$E$4:$E$123,$E203,'B4-1销售回款【输入】'!$J$4:$J$123,$F203)</f>
        <v>0</v>
      </c>
      <c r="AL203" s="278">
        <f>SUMIFS('B4-1销售回款【输入】'!AO$4:AO$123,'B4-1销售回款【输入】'!$C$4:$C$123,$C203,'B4-1销售回款【输入】'!$D$4:$D$123,$D203,'B4-1销售回款【输入】'!$E$4:$E$123,$E203,'B4-1销售回款【输入】'!$J$4:$J$123,$F203)</f>
        <v>0</v>
      </c>
      <c r="AM203" s="278">
        <f>SUMIFS('B4-1销售回款【输入】'!AP$4:AP$123,'B4-1销售回款【输入】'!$C$4:$C$123,$C203,'B4-1销售回款【输入】'!$D$4:$D$123,$D203,'B4-1销售回款【输入】'!$E$4:$E$123,$E203,'B4-1销售回款【输入】'!$J$4:$J$123,$F203)</f>
        <v>0</v>
      </c>
      <c r="AN203" s="278">
        <f>SUMIFS('B4-1销售回款【输入】'!AQ$4:AQ$123,'B4-1销售回款【输入】'!$C$4:$C$123,$C203,'B4-1销售回款【输入】'!$D$4:$D$123,$D203,'B4-1销售回款【输入】'!$E$4:$E$123,$E203,'B4-1销售回款【输入】'!$J$4:$J$123,$F203)</f>
        <v>0</v>
      </c>
      <c r="AO203" s="278">
        <f>SUMIFS('B4-1销售回款【输入】'!AR$4:AR$123,'B4-1销售回款【输入】'!$C$4:$C$123,$C203,'B4-1销售回款【输入】'!$D$4:$D$123,$D203,'B4-1销售回款【输入】'!$E$4:$E$123,$E203,'B4-1销售回款【输入】'!$J$4:$J$123,$F203)</f>
        <v>0</v>
      </c>
      <c r="AP203" s="278">
        <f>SUMIFS('B4-1销售回款【输入】'!AS$4:AS$123,'B4-1销售回款【输入】'!$C$4:$C$123,$C203,'B4-1销售回款【输入】'!$D$4:$D$123,$D203,'B4-1销售回款【输入】'!$E$4:$E$123,$E203,'B4-1销售回款【输入】'!$J$4:$J$123,$F203)</f>
        <v>0</v>
      </c>
      <c r="AQ203" s="278">
        <f>SUMIFS('B4-1销售回款【输入】'!AT$4:AT$123,'B4-1销售回款【输入】'!$C$4:$C$123,$C203,'B4-1销售回款【输入】'!$D$4:$D$123,$D203,'B4-1销售回款【输入】'!$E$4:$E$123,$E203,'B4-1销售回款【输入】'!$J$4:$J$123,$F203)</f>
        <v>0</v>
      </c>
      <c r="AR203" s="278">
        <f>SUMIFS('B4-1销售回款【输入】'!AU$4:AU$123,'B4-1销售回款【输入】'!$C$4:$C$123,$C203,'B4-1销售回款【输入】'!$D$4:$D$123,$D203,'B4-1销售回款【输入】'!$E$4:$E$123,$E203,'B4-1销售回款【输入】'!$J$4:$J$123,$F203)</f>
        <v>0</v>
      </c>
      <c r="AS203" s="278">
        <f>SUMIFS('B4-1销售回款【输入】'!AV$4:AV$123,'B4-1销售回款【输入】'!$C$4:$C$123,$C203,'B4-1销售回款【输入】'!$D$4:$D$123,$D203,'B4-1销售回款【输入】'!$E$4:$E$123,$E203,'B4-1销售回款【输入】'!$J$4:$J$123,$F203)</f>
        <v>0</v>
      </c>
      <c r="AT203" s="278">
        <f>SUMIFS('B4-1销售回款【输入】'!AW$4:AW$123,'B4-1销售回款【输入】'!$C$4:$C$123,$C203,'B4-1销售回款【输入】'!$D$4:$D$123,$D203,'B4-1销售回款【输入】'!$E$4:$E$123,$E203,'B4-1销售回款【输入】'!$J$4:$J$123,$F203)</f>
        <v>0</v>
      </c>
      <c r="AU203" s="278">
        <f>SUMIFS('B4-1销售回款【输入】'!AX$4:AX$123,'B4-1销售回款【输入】'!$C$4:$C$123,$C203,'B4-1销售回款【输入】'!$D$4:$D$123,$D203,'B4-1销售回款【输入】'!$E$4:$E$123,$E203,'B4-1销售回款【输入】'!$J$4:$J$123,$F203)</f>
        <v>0</v>
      </c>
      <c r="AV203" s="278">
        <f>SUMIFS('B4-1销售回款【输入】'!AY$4:AY$123,'B4-1销售回款【输入】'!$C$4:$C$123,$C203,'B4-1销售回款【输入】'!$D$4:$D$123,$D203,'B4-1销售回款【输入】'!$E$4:$E$123,$E203,'B4-1销售回款【输入】'!$J$4:$J$123,$F203)</f>
        <v>0</v>
      </c>
      <c r="AW203" s="278">
        <f>SUMIFS('B4-1销售回款【输入】'!AZ$4:AZ$123,'B4-1销售回款【输入】'!$C$4:$C$123,$C203,'B4-1销售回款【输入】'!$D$4:$D$123,$D203,'B4-1销售回款【输入】'!$E$4:$E$123,$E203,'B4-1销售回款【输入】'!$J$4:$J$123,$F203)</f>
        <v>0</v>
      </c>
      <c r="AX203" s="278">
        <f>SUMIFS('B4-1销售回款【输入】'!BA$4:BA$123,'B4-1销售回款【输入】'!$C$4:$C$123,$C203,'B4-1销售回款【输入】'!$D$4:$D$123,$D203,'B4-1销售回款【输入】'!$E$4:$E$123,$E203,'B4-1销售回款【输入】'!$J$4:$J$123,$F203)</f>
        <v>0</v>
      </c>
      <c r="AY203" s="278">
        <f>SUMIFS('B4-1销售回款【输入】'!BB$4:BB$123,'B4-1销售回款【输入】'!$C$4:$C$123,$C203,'B4-1销售回款【输入】'!$D$4:$D$123,$D203,'B4-1销售回款【输入】'!$E$4:$E$123,$E203,'B4-1销售回款【输入】'!$J$4:$J$123,$F203)</f>
        <v>0</v>
      </c>
      <c r="AZ203" s="278">
        <f>SUMIFS('B4-1销售回款【输入】'!BC$4:BC$123,'B4-1销售回款【输入】'!$C$4:$C$123,$C203,'B4-1销售回款【输入】'!$D$4:$D$123,$D203,'B4-1销售回款【输入】'!$E$4:$E$123,$E203,'B4-1销售回款【输入】'!$J$4:$J$123,$F203)</f>
        <v>0</v>
      </c>
      <c r="BA203" s="278">
        <f>SUMIFS('B4-1销售回款【输入】'!BD$4:BD$123,'B4-1销售回款【输入】'!$C$4:$C$123,$C203,'B4-1销售回款【输入】'!$D$4:$D$123,$D203,'B4-1销售回款【输入】'!$E$4:$E$123,$E203,'B4-1销售回款【输入】'!$J$4:$J$123,$F203)</f>
        <v>0</v>
      </c>
      <c r="BB203" s="278">
        <f>SUMIFS('B4-1销售回款【输入】'!BE$4:BE$123,'B4-1销售回款【输入】'!$C$4:$C$123,$C203,'B4-1销售回款【输入】'!$D$4:$D$123,$D203,'B4-1销售回款【输入】'!$E$4:$E$123,$E203,'B4-1销售回款【输入】'!$J$4:$J$123,$F203)</f>
        <v>0</v>
      </c>
      <c r="BC203" s="278">
        <f>SUMIFS('B4-1销售回款【输入】'!BF$4:BF$123,'B4-1销售回款【输入】'!$C$4:$C$123,$C203,'B4-1销售回款【输入】'!$D$4:$D$123,$D203,'B4-1销售回款【输入】'!$E$4:$E$123,$E203,'B4-1销售回款【输入】'!$J$4:$J$123,$F203)</f>
        <v>0</v>
      </c>
      <c r="BD203" s="278">
        <f>SUMIFS('B4-1销售回款【输入】'!BG$4:BG$123,'B4-1销售回款【输入】'!$C$4:$C$123,$C203,'B4-1销售回款【输入】'!$D$4:$D$123,$D203,'B4-1销售回款【输入】'!$E$4:$E$123,$E203,'B4-1销售回款【输入】'!$J$4:$J$123,$F203)</f>
        <v>0</v>
      </c>
      <c r="BE203" s="278">
        <f>SUMIFS('B4-1销售回款【输入】'!BH$4:BH$123,'B4-1销售回款【输入】'!$C$4:$C$123,$C203,'B4-1销售回款【输入】'!$D$4:$D$123,$D203,'B4-1销售回款【输入】'!$E$4:$E$123,$E203,'B4-1销售回款【输入】'!$J$4:$J$123,$F203)</f>
        <v>0</v>
      </c>
      <c r="BF203" s="278">
        <f>SUMIFS('B4-1销售回款【输入】'!BI$4:BI$123,'B4-1销售回款【输入】'!$C$4:$C$123,$C203,'B4-1销售回款【输入】'!$D$4:$D$123,$D203,'B4-1销售回款【输入】'!$E$4:$E$123,$E203,'B4-1销售回款【输入】'!$J$4:$J$123,$F203)</f>
        <v>0</v>
      </c>
      <c r="BG203" s="278">
        <f>SUMIFS('B4-1销售回款【输入】'!BJ$4:BJ$123,'B4-1销售回款【输入】'!$C$4:$C$123,$C203,'B4-1销售回款【输入】'!$D$4:$D$123,$D203,'B4-1销售回款【输入】'!$E$4:$E$123,$E203,'B4-1销售回款【输入】'!$J$4:$J$123,$F203)</f>
        <v>0</v>
      </c>
      <c r="BH203" s="278">
        <f>SUMIFS('B4-1销售回款【输入】'!BK$4:BK$123,'B4-1销售回款【输入】'!$C$4:$C$123,$C203,'B4-1销售回款【输入】'!$D$4:$D$123,$D203,'B4-1销售回款【输入】'!$E$4:$E$123,$E203,'B4-1销售回款【输入】'!$J$4:$J$123,$F203)</f>
        <v>0</v>
      </c>
      <c r="BI203" s="278">
        <f>SUMIFS('B4-1销售回款【输入】'!BL$4:BL$123,'B4-1销售回款【输入】'!$C$4:$C$123,$C203,'B4-1销售回款【输入】'!$D$4:$D$123,$D203,'B4-1销售回款【输入】'!$E$4:$E$123,$E203,'B4-1销售回款【输入】'!$J$4:$J$123,$F203)</f>
        <v>0</v>
      </c>
      <c r="BJ203" s="278">
        <f>SUMIFS('B4-1销售回款【输入】'!BM$4:BM$123,'B4-1销售回款【输入】'!$C$4:$C$123,$C203,'B4-1销售回款【输入】'!$D$4:$D$123,$D203,'B4-1销售回款【输入】'!$E$4:$E$123,$E203,'B4-1销售回款【输入】'!$J$4:$J$123,$F203)</f>
        <v>0</v>
      </c>
      <c r="BK203" s="278">
        <f>SUMIFS('B4-1销售回款【输入】'!BN$4:BN$123,'B4-1销售回款【输入】'!$C$4:$C$123,$C203,'B4-1销售回款【输入】'!$D$4:$D$123,$D203,'B4-1销售回款【输入】'!$E$4:$E$123,$E203,'B4-1销售回款【输入】'!$J$4:$J$123,$F203)</f>
        <v>0</v>
      </c>
      <c r="BL203" s="278">
        <f>SUMIFS('B4-1销售回款【输入】'!BO$4:BO$123,'B4-1销售回款【输入】'!$C$4:$C$123,$C203,'B4-1销售回款【输入】'!$D$4:$D$123,$D203,'B4-1销售回款【输入】'!$E$4:$E$123,$E203,'B4-1销售回款【输入】'!$J$4:$J$123,$F203)</f>
        <v>0</v>
      </c>
      <c r="BM203" s="278">
        <f>SUMIFS('B4-1销售回款【输入】'!BP$4:BP$123,'B4-1销售回款【输入】'!$C$4:$C$123,$C203,'B4-1销售回款【输入】'!$D$4:$D$123,$D203,'B4-1销售回款【输入】'!$E$4:$E$123,$E203,'B4-1销售回款【输入】'!$J$4:$J$123,$F203)</f>
        <v>0</v>
      </c>
      <c r="BN203" s="278">
        <f>SUMIFS('B4-1销售回款【输入】'!BQ$4:BQ$123,'B4-1销售回款【输入】'!$C$4:$C$123,$C203,'B4-1销售回款【输入】'!$D$4:$D$123,$D203,'B4-1销售回款【输入】'!$E$4:$E$123,$E203,'B4-1销售回款【输入】'!$J$4:$J$123,$F203)</f>
        <v>0</v>
      </c>
      <c r="BO203" s="278">
        <f>SUMIFS('B4-1销售回款【输入】'!BR$4:BR$123,'B4-1销售回款【输入】'!$C$4:$C$123,$C203,'B4-1销售回款【输入】'!$D$4:$D$123,$D203,'B4-1销售回款【输入】'!$E$4:$E$123,$E203,'B4-1销售回款【输入】'!$J$4:$J$123,$F203)</f>
        <v>0</v>
      </c>
      <c r="BP203" s="278">
        <f>SUMIFS('B4-1销售回款【输入】'!BS$4:BS$123,'B4-1销售回款【输入】'!$C$4:$C$123,$C203,'B4-1销售回款【输入】'!$D$4:$D$123,$D203,'B4-1销售回款【输入】'!$E$4:$E$123,$E203,'B4-1销售回款【输入】'!$J$4:$J$123,$F203)</f>
        <v>0</v>
      </c>
      <c r="BQ203" s="278">
        <f>SUMIFS('B4-1销售回款【输入】'!BT$4:BT$123,'B4-1销售回款【输入】'!$C$4:$C$123,$C203,'B4-1销售回款【输入】'!$D$4:$D$123,$D203,'B4-1销售回款【输入】'!$E$4:$E$123,$E203,'B4-1销售回款【输入】'!$J$4:$J$123,$F203)</f>
        <v>0</v>
      </c>
      <c r="BR203" s="278">
        <f>SUMIFS('B4-1销售回款【输入】'!BU$4:BU$123,'B4-1销售回款【输入】'!$C$4:$C$123,$C203,'B4-1销售回款【输入】'!$D$4:$D$123,$D203,'B4-1销售回款【输入】'!$E$4:$E$123,$E203,'B4-1销售回款【输入】'!$J$4:$J$123,$F203)</f>
        <v>0</v>
      </c>
      <c r="BS203" s="278">
        <f>SUMIFS('B4-1销售回款【输入】'!BV$4:BV$123,'B4-1销售回款【输入】'!$C$4:$C$123,$C203,'B4-1销售回款【输入】'!$D$4:$D$123,$D203,'B4-1销售回款【输入】'!$E$4:$E$123,$E203,'B4-1销售回款【输入】'!$J$4:$J$123,$F203)</f>
        <v>0</v>
      </c>
      <c r="BT203" s="278">
        <f>SUMIFS('B4-1销售回款【输入】'!BW$4:BW$123,'B4-1销售回款【输入】'!$C$4:$C$123,$C203,'B4-1销售回款【输入】'!$D$4:$D$123,$D203,'B4-1销售回款【输入】'!$E$4:$E$123,$E203,'B4-1销售回款【输入】'!$J$4:$J$123,$F203)</f>
        <v>0</v>
      </c>
      <c r="BU203" s="278">
        <f>SUMIFS('B4-1销售回款【输入】'!BX$4:BX$123,'B4-1销售回款【输入】'!$C$4:$C$123,$C203,'B4-1销售回款【输入】'!$D$4:$D$123,$D203,'B4-1销售回款【输入】'!$E$4:$E$123,$E203,'B4-1销售回款【输入】'!$J$4:$J$123,$F203)</f>
        <v>0</v>
      </c>
      <c r="BV203" s="278">
        <f>SUMIFS('B4-1销售回款【输入】'!BY$4:BY$123,'B4-1销售回款【输入】'!$C$4:$C$123,$C203,'B4-1销售回款【输入】'!$D$4:$D$123,$D203,'B4-1销售回款【输入】'!$E$4:$E$123,$E203,'B4-1销售回款【输入】'!$J$4:$J$123,$F203)</f>
        <v>0</v>
      </c>
      <c r="BW203" s="278">
        <f>SUMIFS('B4-1销售回款【输入】'!BZ$4:BZ$123,'B4-1销售回款【输入】'!$C$4:$C$123,$C203,'B4-1销售回款【输入】'!$D$4:$D$123,$D203,'B4-1销售回款【输入】'!$E$4:$E$123,$E203,'B4-1销售回款【输入】'!$J$4:$J$123,$F203)</f>
        <v>0</v>
      </c>
      <c r="BX203" s="278">
        <f>SUMIFS('B4-1销售回款【输入】'!CA$4:CA$123,'B4-1销售回款【输入】'!$C$4:$C$123,$C203,'B4-1销售回款【输入】'!$D$4:$D$123,$D203,'B4-1销售回款【输入】'!$E$4:$E$123,$E203,'B4-1销售回款【输入】'!$J$4:$J$123,$F203)</f>
        <v>0</v>
      </c>
      <c r="BY203" s="278">
        <f>SUMIFS('B4-1销售回款【输入】'!CB$4:CB$123,'B4-1销售回款【输入】'!$C$4:$C$123,$C203,'B4-1销售回款【输入】'!$D$4:$D$123,$D203,'B4-1销售回款【输入】'!$E$4:$E$123,$E203,'B4-1销售回款【输入】'!$J$4:$J$123,$F203)</f>
        <v>0</v>
      </c>
      <c r="BZ203" s="278">
        <f>SUMIFS('B4-1销售回款【输入】'!CC$4:CC$123,'B4-1销售回款【输入】'!$C$4:$C$123,$C203,'B4-1销售回款【输入】'!$D$4:$D$123,$D203,'B4-1销售回款【输入】'!$E$4:$E$123,$E203,'B4-1销售回款【输入】'!$J$4:$J$123,$F203)</f>
        <v>0</v>
      </c>
      <c r="CA203" s="278">
        <f>SUMIFS('B4-1销售回款【输入】'!CD$4:CD$123,'B4-1销售回款【输入】'!$C$4:$C$123,$C203,'B4-1销售回款【输入】'!$D$4:$D$123,$D203,'B4-1销售回款【输入】'!$E$4:$E$123,$E203,'B4-1销售回款【输入】'!$J$4:$J$123,$F203)</f>
        <v>0</v>
      </c>
      <c r="CB203" s="278">
        <f>SUMIFS('B4-1销售回款【输入】'!CE$4:CE$123,'B4-1销售回款【输入】'!$C$4:$C$123,$C203,'B4-1销售回款【输入】'!$D$4:$D$123,$D203,'B4-1销售回款【输入】'!$E$4:$E$123,$E203,'B4-1销售回款【输入】'!$J$4:$J$123,$F203)</f>
        <v>0</v>
      </c>
      <c r="CC203" s="278">
        <f>SUMIFS('B4-1销售回款【输入】'!CF$4:CF$123,'B4-1销售回款【输入】'!$C$4:$C$123,$C203,'B4-1销售回款【输入】'!$D$4:$D$123,$D203,'B4-1销售回款【输入】'!$E$4:$E$123,$E203,'B4-1销售回款【输入】'!$J$4:$J$123,$F203)</f>
        <v>0</v>
      </c>
      <c r="CD203" s="278">
        <f>SUMIFS('B4-1销售回款【输入】'!CG$4:CG$123,'B4-1销售回款【输入】'!$C$4:$C$123,$C203,'B4-1销售回款【输入】'!$D$4:$D$123,$D203,'B4-1销售回款【输入】'!$E$4:$E$123,$E203,'B4-1销售回款【输入】'!$J$4:$J$123,$F203)</f>
        <v>0</v>
      </c>
      <c r="CE203" s="278">
        <f>SUMIFS('B4-1销售回款【输入】'!CH$4:CH$123,'B4-1销售回款【输入】'!$C$4:$C$123,$C203,'B4-1销售回款【输入】'!$D$4:$D$123,$D203,'B4-1销售回款【输入】'!$E$4:$E$123,$E203,'B4-1销售回款【输入】'!$J$4:$J$123,$F203)</f>
        <v>0</v>
      </c>
      <c r="CF203" s="278">
        <f>SUMIFS('B4-1销售回款【输入】'!CI$4:CI$123,'B4-1销售回款【输入】'!$C$4:$C$123,$C203,'B4-1销售回款【输入】'!$D$4:$D$123,$D203,'B4-1销售回款【输入】'!$E$4:$E$123,$E203,'B4-1销售回款【输入】'!$J$4:$J$123,$F203)</f>
        <v>0</v>
      </c>
      <c r="CG203" s="278">
        <f>SUMIFS('B4-1销售回款【输入】'!CJ$4:CJ$123,'B4-1销售回款【输入】'!$C$4:$C$123,$C203,'B4-1销售回款【输入】'!$D$4:$D$123,$D203,'B4-1销售回款【输入】'!$E$4:$E$123,$E203,'B4-1销售回款【输入】'!$J$4:$J$123,$F203)</f>
        <v>0</v>
      </c>
      <c r="CH203" s="278">
        <f>SUMIFS('B4-1销售回款【输入】'!CK$4:CK$123,'B4-1销售回款【输入】'!$C$4:$C$123,$C203,'B4-1销售回款【输入】'!$D$4:$D$123,$D203,'B4-1销售回款【输入】'!$E$4:$E$123,$E203,'B4-1销售回款【输入】'!$J$4:$J$123,$F203)</f>
        <v>0</v>
      </c>
      <c r="CI203" s="278">
        <f>SUMIFS('B4-1销售回款【输入】'!CL$4:CL$123,'B4-1销售回款【输入】'!$C$4:$C$123,$C203,'B4-1销售回款【输入】'!$D$4:$D$123,$D203,'B4-1销售回款【输入】'!$E$4:$E$123,$E203,'B4-1销售回款【输入】'!$J$4:$J$123,$F203)</f>
        <v>0</v>
      </c>
      <c r="CJ203" s="278">
        <f>SUMIFS('B4-1销售回款【输入】'!CM$4:CM$123,'B4-1销售回款【输入】'!$C$4:$C$123,$C203,'B4-1销售回款【输入】'!$D$4:$D$123,$D203,'B4-1销售回款【输入】'!$E$4:$E$123,$E203,'B4-1销售回款【输入】'!$J$4:$J$123,$F203)</f>
        <v>0</v>
      </c>
      <c r="CK203" s="278">
        <f>SUMIFS('B4-1销售回款【输入】'!CN$4:CN$123,'B4-1销售回款【输入】'!$C$4:$C$123,$C203,'B4-1销售回款【输入】'!$D$4:$D$123,$D203,'B4-1销售回款【输入】'!$E$4:$E$123,$E203,'B4-1销售回款【输入】'!$J$4:$J$123,$F203)</f>
        <v>0</v>
      </c>
      <c r="CL203" s="278">
        <f>SUMIFS('B4-1销售回款【输入】'!CO$4:CO$123,'B4-1销售回款【输入】'!$C$4:$C$123,$C203,'B4-1销售回款【输入】'!$D$4:$D$123,$D203,'B4-1销售回款【输入】'!$E$4:$E$123,$E203,'B4-1销售回款【输入】'!$J$4:$J$123,$F203)</f>
        <v>0</v>
      </c>
      <c r="CM203" s="278">
        <f>SUMIFS('B4-1销售回款【输入】'!CP$4:CP$123,'B4-1销售回款【输入】'!$C$4:$C$123,$C203,'B4-1销售回款【输入】'!$D$4:$D$123,$D203,'B4-1销售回款【输入】'!$E$4:$E$123,$E203,'B4-1销售回款【输入】'!$J$4:$J$123,$F203)</f>
        <v>0</v>
      </c>
      <c r="CN203" s="278">
        <f>SUMIFS('B4-1销售回款【输入】'!CQ$4:CQ$123,'B4-1销售回款【输入】'!$C$4:$C$123,$C203,'B4-1销售回款【输入】'!$D$4:$D$123,$D203,'B4-1销售回款【输入】'!$E$4:$E$123,$E203,'B4-1销售回款【输入】'!$J$4:$J$123,$F203)</f>
        <v>0</v>
      </c>
      <c r="CO203" s="278">
        <f>SUMIFS('B4-1销售回款【输入】'!CR$4:CR$123,'B4-1销售回款【输入】'!$C$4:$C$123,$C203,'B4-1销售回款【输入】'!$D$4:$D$123,$D203,'B4-1销售回款【输入】'!$E$4:$E$123,$E203,'B4-1销售回款【输入】'!$J$4:$J$123,$F203)</f>
        <v>0</v>
      </c>
      <c r="CP203" s="278">
        <f>SUMIFS('B4-1销售回款【输入】'!CS$4:CS$123,'B4-1销售回款【输入】'!$C$4:$C$123,$C203,'B4-1销售回款【输入】'!$D$4:$D$123,$D203,'B4-1销售回款【输入】'!$E$4:$E$123,$E203,'B4-1销售回款【输入】'!$J$4:$J$123,$F203)</f>
        <v>0</v>
      </c>
      <c r="CQ203" s="278">
        <f>SUMIFS('B4-1销售回款【输入】'!CT$4:CT$123,'B4-1销售回款【输入】'!$C$4:$C$123,$C203,'B4-1销售回款【输入】'!$D$4:$D$123,$D203,'B4-1销售回款【输入】'!$E$4:$E$123,$E203,'B4-1销售回款【输入】'!$J$4:$J$123,$F203)</f>
        <v>0</v>
      </c>
      <c r="CR203" s="278">
        <f>SUMIFS('B4-1销售回款【输入】'!CU$4:CU$123,'B4-1销售回款【输入】'!$C$4:$C$123,$C203,'B4-1销售回款【输入】'!$D$4:$D$123,$D203,'B4-1销售回款【输入】'!$E$4:$E$123,$E203,'B4-1销售回款【输入】'!$J$4:$J$123,$F203)</f>
        <v>0</v>
      </c>
      <c r="CS203" s="278">
        <f>SUMIFS('B4-1销售回款【输入】'!CV$4:CV$123,'B4-1销售回款【输入】'!$C$4:$C$123,$C203,'B4-1销售回款【输入】'!$D$4:$D$123,$D203,'B4-1销售回款【输入】'!$E$4:$E$123,$E203,'B4-1销售回款【输入】'!$J$4:$J$123,$F203)</f>
        <v>0</v>
      </c>
      <c r="CT203" s="278">
        <f>SUMIFS('B4-1销售回款【输入】'!CW$4:CW$123,'B4-1销售回款【输入】'!$C$4:$C$123,$C203,'B4-1销售回款【输入】'!$D$4:$D$123,$D203,'B4-1销售回款【输入】'!$E$4:$E$123,$E203,'B4-1销售回款【输入】'!$J$4:$J$123,$F203)</f>
        <v>0</v>
      </c>
      <c r="CU203" s="278">
        <f>SUMIFS('B4-1销售回款【输入】'!CX$4:CX$123,'B4-1销售回款【输入】'!$C$4:$C$123,$C203,'B4-1销售回款【输入】'!$D$4:$D$123,$D203,'B4-1销售回款【输入】'!$E$4:$E$123,$E203,'B4-1销售回款【输入】'!$J$4:$J$123,$F203)</f>
        <v>0</v>
      </c>
      <c r="CV203" s="278">
        <f>SUMIFS('B4-1销售回款【输入】'!CY$4:CY$123,'B4-1销售回款【输入】'!$C$4:$C$123,$C203,'B4-1销售回款【输入】'!$D$4:$D$123,$D203,'B4-1销售回款【输入】'!$E$4:$E$123,$E203,'B4-1销售回款【输入】'!$J$4:$J$123,$F203)</f>
        <v>0</v>
      </c>
      <c r="CW203" s="278">
        <f>SUMIFS('B4-1销售回款【输入】'!CZ$4:CZ$123,'B4-1销售回款【输入】'!$C$4:$C$123,$C203,'B4-1销售回款【输入】'!$D$4:$D$123,$D203,'B4-1销售回款【输入】'!$E$4:$E$123,$E203,'B4-1销售回款【输入】'!$J$4:$J$123,$F203)</f>
        <v>0</v>
      </c>
      <c r="CX203" s="278">
        <f>SUMIFS('B4-1销售回款【输入】'!DA$4:DA$123,'B4-1销售回款【输入】'!$C$4:$C$123,$C203,'B4-1销售回款【输入】'!$D$4:$D$123,$D203,'B4-1销售回款【输入】'!$E$4:$E$123,$E203,'B4-1销售回款【输入】'!$J$4:$J$123,$F203)</f>
        <v>0</v>
      </c>
      <c r="CY203" s="278">
        <f>SUMIFS('B4-1销售回款【输入】'!DB$4:DB$123,'B4-1销售回款【输入】'!$C$4:$C$123,$C203,'B4-1销售回款【输入】'!$D$4:$D$123,$D203,'B4-1销售回款【输入】'!$E$4:$E$123,$E203,'B4-1销售回款【输入】'!$J$4:$J$123,$F203)</f>
        <v>0</v>
      </c>
      <c r="CZ203" s="278">
        <f>SUMIFS('B4-1销售回款【输入】'!DC$4:DC$123,'B4-1销售回款【输入】'!$C$4:$C$123,$C203,'B4-1销售回款【输入】'!$D$4:$D$123,$D203,'B4-1销售回款【输入】'!$E$4:$E$123,$E203,'B4-1销售回款【输入】'!$J$4:$J$123,$F203)</f>
        <v>0</v>
      </c>
      <c r="DA203" s="278">
        <f>SUMIFS('B4-1销售回款【输入】'!DD$4:DD$123,'B4-1销售回款【输入】'!$C$4:$C$123,$C203,'B4-1销售回款【输入】'!$D$4:$D$123,$D203,'B4-1销售回款【输入】'!$E$4:$E$123,$E203,'B4-1销售回款【输入】'!$J$4:$J$123,$F203)</f>
        <v>0</v>
      </c>
      <c r="DB203" s="278">
        <f>SUMIFS('B4-1销售回款【输入】'!DE$4:DE$123,'B4-1销售回款【输入】'!$C$4:$C$123,$C203,'B4-1销售回款【输入】'!$D$4:$D$123,$D203,'B4-1销售回款【输入】'!$E$4:$E$123,$E203,'B4-1销售回款【输入】'!$J$4:$J$123,$F203)</f>
        <v>0</v>
      </c>
      <c r="DC203" s="278">
        <f>SUMIFS('B4-1销售回款【输入】'!DF$4:DF$123,'B4-1销售回款【输入】'!$C$4:$C$123,$C203,'B4-1销售回款【输入】'!$D$4:$D$123,$D203,'B4-1销售回款【输入】'!$E$4:$E$123,$E203,'B4-1销售回款【输入】'!$J$4:$J$123,$F203)</f>
        <v>0</v>
      </c>
      <c r="DD203" s="278">
        <f>SUMIFS('B4-1销售回款【输入】'!DG$4:DG$123,'B4-1销售回款【输入】'!$C$4:$C$123,$C203,'B4-1销售回款【输入】'!$D$4:$D$123,$D203,'B4-1销售回款【输入】'!$E$4:$E$123,$E203,'B4-1销售回款【输入】'!$J$4:$J$123,$F203)</f>
        <v>0</v>
      </c>
      <c r="DE203" s="278">
        <f>SUMIFS('B4-1销售回款【输入】'!DH$4:DH$123,'B4-1销售回款【输入】'!$C$4:$C$123,$C203,'B4-1销售回款【输入】'!$D$4:$D$123,$D203,'B4-1销售回款【输入】'!$E$4:$E$123,$E203,'B4-1销售回款【输入】'!$J$4:$J$123,$F203)</f>
        <v>0</v>
      </c>
      <c r="DF203" s="278">
        <f>SUMIFS('B4-1销售回款【输入】'!DI$4:DI$123,'B4-1销售回款【输入】'!$C$4:$C$123,$C203,'B4-1销售回款【输入】'!$D$4:$D$123,$D203,'B4-1销售回款【输入】'!$E$4:$E$123,$E203,'B4-1销售回款【输入】'!$J$4:$J$123,$F203)</f>
        <v>0</v>
      </c>
      <c r="DG203" s="278">
        <f>SUMIFS('B4-1销售回款【输入】'!DJ$4:DJ$123,'B4-1销售回款【输入】'!$C$4:$C$123,$C203,'B4-1销售回款【输入】'!$D$4:$D$123,$D203,'B4-1销售回款【输入】'!$E$4:$E$123,$E203,'B4-1销售回款【输入】'!$J$4:$J$123,$F203)</f>
        <v>0</v>
      </c>
      <c r="DH203" s="278">
        <f>SUMIFS('B4-1销售回款【输入】'!DK$4:DK$123,'B4-1销售回款【输入】'!$C$4:$C$123,$C203,'B4-1销售回款【输入】'!$D$4:$D$123,$D203,'B4-1销售回款【输入】'!$E$4:$E$123,$E203,'B4-1销售回款【输入】'!$J$4:$J$123,$F203)</f>
        <v>0</v>
      </c>
      <c r="DI203" s="278">
        <f>SUMIFS('B4-1销售回款【输入】'!DL$4:DL$123,'B4-1销售回款【输入】'!$C$4:$C$123,$C203,'B4-1销售回款【输入】'!$D$4:$D$123,$D203,'B4-1销售回款【输入】'!$E$4:$E$123,$E203,'B4-1销售回款【输入】'!$J$4:$J$123,$F203)</f>
        <v>0</v>
      </c>
      <c r="DJ203" s="278">
        <f>SUMIFS('B4-1销售回款【输入】'!DM$4:DM$123,'B4-1销售回款【输入】'!$C$4:$C$123,$C203,'B4-1销售回款【输入】'!$D$4:$D$123,$D203,'B4-1销售回款【输入】'!$E$4:$E$123,$E203,'B4-1销售回款【输入】'!$J$4:$J$123,$F203)</f>
        <v>0</v>
      </c>
      <c r="DK203" s="278">
        <f>SUMIFS('B4-1销售回款【输入】'!DN$4:DN$123,'B4-1销售回款【输入】'!$C$4:$C$123,$C203,'B4-1销售回款【输入】'!$D$4:$D$123,$D203,'B4-1销售回款【输入】'!$E$4:$E$123,$E203,'B4-1销售回款【输入】'!$J$4:$J$123,$F203)</f>
        <v>0</v>
      </c>
      <c r="DL203" s="278">
        <f>SUMIFS('B4-1销售回款【输入】'!DO$4:DO$123,'B4-1销售回款【输入】'!$C$4:$C$123,$C203,'B4-1销售回款【输入】'!$D$4:$D$123,$D203,'B4-1销售回款【输入】'!$E$4:$E$123,$E203,'B4-1销售回款【输入】'!$J$4:$J$123,$F203)</f>
        <v>0</v>
      </c>
      <c r="DM203" s="278">
        <f>SUMIFS('B4-1销售回款【输入】'!DP$4:DP$123,'B4-1销售回款【输入】'!$C$4:$C$123,$C203,'B4-1销售回款【输入】'!$D$4:$D$123,$D203,'B4-1销售回款【输入】'!$E$4:$E$123,$E203,'B4-1销售回款【输入】'!$J$4:$J$123,$F203)</f>
        <v>0</v>
      </c>
      <c r="DN203" s="278">
        <f>SUMIFS('B4-1销售回款【输入】'!DQ$4:DQ$123,'B4-1销售回款【输入】'!$C$4:$C$123,$C203,'B4-1销售回款【输入】'!$D$4:$D$123,$D203,'B4-1销售回款【输入】'!$E$4:$E$123,$E203,'B4-1销售回款【输入】'!$J$4:$J$123,$F203)</f>
        <v>0</v>
      </c>
      <c r="DO203" s="278">
        <f>SUMIFS('B4-1销售回款【输入】'!DR$4:DR$123,'B4-1销售回款【输入】'!$C$4:$C$123,$C203,'B4-1销售回款【输入】'!$D$4:$D$123,$D203,'B4-1销售回款【输入】'!$E$4:$E$123,$E203,'B4-1销售回款【输入】'!$J$4:$J$123,$F203)</f>
        <v>0</v>
      </c>
      <c r="DP203" s="278">
        <f>SUMIFS('B4-1销售回款【输入】'!DS$4:DS$123,'B4-1销售回款【输入】'!$C$4:$C$123,$C203,'B4-1销售回款【输入】'!$D$4:$D$123,$D203,'B4-1销售回款【输入】'!$E$4:$E$123,$E203,'B4-1销售回款【输入】'!$J$4:$J$123,$F203)</f>
        <v>0</v>
      </c>
      <c r="DQ203" s="278">
        <f>SUMIFS('B4-1销售回款【输入】'!DT$4:DT$123,'B4-1销售回款【输入】'!$C$4:$C$123,$C203,'B4-1销售回款【输入】'!$D$4:$D$123,$D203,'B4-1销售回款【输入】'!$E$4:$E$123,$E203,'B4-1销售回款【输入】'!$J$4:$J$123,$F203)</f>
        <v>0</v>
      </c>
      <c r="DR203" s="278">
        <f>SUMIFS('B4-1销售回款【输入】'!DU$4:DU$123,'B4-1销售回款【输入】'!$C$4:$C$123,$C203,'B4-1销售回款【输入】'!$D$4:$D$123,$D203,'B4-1销售回款【输入】'!$E$4:$E$123,$E203,'B4-1销售回款【输入】'!$J$4:$J$123,$F203)</f>
        <v>0</v>
      </c>
      <c r="DS203" s="278">
        <f>SUMIFS('B4-1销售回款【输入】'!DV$4:DV$123,'B4-1销售回款【输入】'!$C$4:$C$123,$C203,'B4-1销售回款【输入】'!$D$4:$D$123,$D203,'B4-1销售回款【输入】'!$E$4:$E$123,$E203,'B4-1销售回款【输入】'!$J$4:$J$123,$F203)</f>
        <v>0</v>
      </c>
      <c r="DT203" s="278">
        <f>SUMIFS('B4-1销售回款【输入】'!DW$4:DW$123,'B4-1销售回款【输入】'!$C$4:$C$123,$C203,'B4-1销售回款【输入】'!$D$4:$D$123,$D203,'B4-1销售回款【输入】'!$E$4:$E$123,$E203,'B4-1销售回款【输入】'!$J$4:$J$123,$F203)</f>
        <v>0</v>
      </c>
      <c r="DU203" s="278">
        <f>SUMIFS('B4-1销售回款【输入】'!DX$4:DX$123,'B4-1销售回款【输入】'!$C$4:$C$123,$C203,'B4-1销售回款【输入】'!$D$4:$D$123,$D203,'B4-1销售回款【输入】'!$E$4:$E$123,$E203,'B4-1销售回款【输入】'!$J$4:$J$123,$F203)</f>
        <v>0</v>
      </c>
      <c r="DV203" s="278">
        <f>SUMIFS('B4-1销售回款【输入】'!DY$4:DY$123,'B4-1销售回款【输入】'!$C$4:$C$123,$C203,'B4-1销售回款【输入】'!$D$4:$D$123,$D203,'B4-1销售回款【输入】'!$E$4:$E$123,$E203,'B4-1销售回款【输入】'!$J$4:$J$123,$F203)</f>
        <v>0</v>
      </c>
      <c r="DW203" s="278">
        <f>SUMIFS('B4-1销售回款【输入】'!DZ$4:DZ$123,'B4-1销售回款【输入】'!$C$4:$C$123,$C203,'B4-1销售回款【输入】'!$D$4:$D$123,$D203,'B4-1销售回款【输入】'!$E$4:$E$123,$E203,'B4-1销售回款【输入】'!$J$4:$J$123,$F203)</f>
        <v>0</v>
      </c>
      <c r="DX203" s="278">
        <f>SUMIFS('B4-1销售回款【输入】'!EA$4:EA$123,'B4-1销售回款【输入】'!$C$4:$C$123,$C203,'B4-1销售回款【输入】'!$D$4:$D$123,$D203,'B4-1销售回款【输入】'!$E$4:$E$123,$E203,'B4-1销售回款【输入】'!$J$4:$J$123,$F203)</f>
        <v>0</v>
      </c>
      <c r="DY203" s="278">
        <f>SUMIFS('B4-1销售回款【输入】'!EB$4:EB$123,'B4-1销售回款【输入】'!$C$4:$C$123,$C203,'B4-1销售回款【输入】'!$D$4:$D$123,$D203,'B4-1销售回款【输入】'!$E$4:$E$123,$E203,'B4-1销售回款【输入】'!$J$4:$J$123,$F203)</f>
        <v>0</v>
      </c>
      <c r="DZ203" s="278">
        <f>SUMIFS('B4-1销售回款【输入】'!EC$4:EC$123,'B4-1销售回款【输入】'!$C$4:$C$123,$C203,'B4-1销售回款【输入】'!$D$4:$D$123,$D203,'B4-1销售回款【输入】'!$E$4:$E$123,$E203,'B4-1销售回款【输入】'!$J$4:$J$123,$F203)</f>
        <v>0</v>
      </c>
      <c r="EA203" s="278">
        <f>SUMIFS('B4-1销售回款【输入】'!ED$4:ED$123,'B4-1销售回款【输入】'!$C$4:$C$123,$C203,'B4-1销售回款【输入】'!$D$4:$D$123,$D203,'B4-1销售回款【输入】'!$E$4:$E$123,$E203,'B4-1销售回款【输入】'!$J$4:$J$123,$F203)</f>
        <v>0</v>
      </c>
      <c r="EB203" s="278">
        <f>SUMIFS('B4-1销售回款【输入】'!EE$4:EE$123,'B4-1销售回款【输入】'!$C$4:$C$123,$C203,'B4-1销售回款【输入】'!$D$4:$D$123,$D203,'B4-1销售回款【输入】'!$E$4:$E$123,$E203,'B4-1销售回款【输入】'!$J$4:$J$123,$F203)</f>
        <v>0</v>
      </c>
      <c r="EC203" s="278">
        <f>SUMIFS('B4-1销售回款【输入】'!EF$4:EF$123,'B4-1销售回款【输入】'!$C$4:$C$123,$C203,'B4-1销售回款【输入】'!$D$4:$D$123,$D203,'B4-1销售回款【输入】'!$E$4:$E$123,$E203,'B4-1销售回款【输入】'!$J$4:$J$123,$F203)</f>
        <v>0</v>
      </c>
      <c r="ED203" s="280">
        <f>SUMIFS('B4-1销售回款【输入】'!EG$4:EG$123,'B4-1销售回款【输入】'!$C$4:$C$123,$C203,'B4-1销售回款【输入】'!$D$4:$D$123,$D203,'B4-1销售回款【输入】'!$E$4:$E$123,$E203,'B4-1销售回款【输入】'!$J$4:$J$123,$F203)</f>
        <v>0</v>
      </c>
    </row>
    <row r="204" spans="2:134" ht="16.05" customHeight="1" x14ac:dyDescent="0.25">
      <c r="B204" s="932"/>
      <c r="C204" s="159" t="str">
        <f>C203</f>
        <v/>
      </c>
      <c r="D204" s="159" t="str">
        <f t="shared" ref="D204:E219" si="3631">D203</f>
        <v/>
      </c>
      <c r="E204" s="159" t="str">
        <f t="shared" si="3631"/>
        <v/>
      </c>
      <c r="F204" s="149" t="s">
        <v>347</v>
      </c>
      <c r="G204" s="171" t="s">
        <v>353</v>
      </c>
      <c r="H204" s="992">
        <f>SUMIFS('B4-1销售回款【输入】'!L$4:L$123,'B4-1销售回款【输入】'!$C$4:$C$123,$C204,'B4-1销售回款【输入】'!$D$4:$D$123,$D204,'B4-1销售回款【输入】'!$E$4:$E$123,$E204,'B4-1销售回款【输入】'!$J$4:$J$123,$F204)</f>
        <v>0</v>
      </c>
      <c r="I204" s="282">
        <f t="shared" ref="I204:I206" si="3632">J204-H204</f>
        <v>0</v>
      </c>
      <c r="J204" s="985">
        <f>SUM(V204:ED204)</f>
        <v>0</v>
      </c>
      <c r="K204" s="460">
        <f ca="1">SUM(OFFSET(V204,,,1,MATCH('B1-基本信息'!$C$12,$V$3:$ED$3,1)))</f>
        <v>0</v>
      </c>
      <c r="L204" s="283">
        <f t="shared" ref="L204" si="3633">SUMIF($V$1:$ED$1,L$3,$V204:$ED204)</f>
        <v>0</v>
      </c>
      <c r="M204" s="282">
        <f t="shared" si="3630"/>
        <v>0</v>
      </c>
      <c r="N204" s="282">
        <f t="shared" si="3630"/>
        <v>0</v>
      </c>
      <c r="O204" s="282">
        <f t="shared" si="3630"/>
        <v>0</v>
      </c>
      <c r="P204" s="282">
        <f t="shared" si="3630"/>
        <v>0</v>
      </c>
      <c r="Q204" s="282">
        <f t="shared" si="3630"/>
        <v>0</v>
      </c>
      <c r="R204" s="282">
        <f t="shared" si="3630"/>
        <v>0</v>
      </c>
      <c r="S204" s="282">
        <f t="shared" si="3630"/>
        <v>0</v>
      </c>
      <c r="T204" s="282">
        <f t="shared" si="3630"/>
        <v>0</v>
      </c>
      <c r="U204" s="284">
        <f t="shared" si="3630"/>
        <v>0</v>
      </c>
      <c r="V204" s="285">
        <f>SUMIFS('B4-1销售回款【输入】'!Y$4:Y$123,'B4-1销售回款【输入】'!$C$4:$C$123,$C204,'B4-1销售回款【输入】'!$D$4:$D$123,$D204,'B4-1销售回款【输入】'!$E$4:$E$123,$E204,'B4-1销售回款【输入】'!$J$4:$J$123,$F204)</f>
        <v>0</v>
      </c>
      <c r="W204" s="282">
        <f>SUMIFS('B4-1销售回款【输入】'!Z$4:Z$123,'B4-1销售回款【输入】'!$C$4:$C$123,$C204,'B4-1销售回款【输入】'!$D$4:$D$123,$D204,'B4-1销售回款【输入】'!$E$4:$E$123,$E204,'B4-1销售回款【输入】'!$J$4:$J$123,$F204)</f>
        <v>0</v>
      </c>
      <c r="X204" s="282">
        <f>SUMIFS('B4-1销售回款【输入】'!AA$4:AA$123,'B4-1销售回款【输入】'!$C$4:$C$123,$C204,'B4-1销售回款【输入】'!$D$4:$D$123,$D204,'B4-1销售回款【输入】'!$E$4:$E$123,$E204,'B4-1销售回款【输入】'!$J$4:$J$123,$F204)</f>
        <v>0</v>
      </c>
      <c r="Y204" s="282">
        <f>SUMIFS('B4-1销售回款【输入】'!AB$4:AB$123,'B4-1销售回款【输入】'!$C$4:$C$123,$C204,'B4-1销售回款【输入】'!$D$4:$D$123,$D204,'B4-1销售回款【输入】'!$E$4:$E$123,$E204,'B4-1销售回款【输入】'!$J$4:$J$123,$F204)</f>
        <v>0</v>
      </c>
      <c r="Z204" s="282">
        <f>SUMIFS('B4-1销售回款【输入】'!AC$4:AC$123,'B4-1销售回款【输入】'!$C$4:$C$123,$C204,'B4-1销售回款【输入】'!$D$4:$D$123,$D204,'B4-1销售回款【输入】'!$E$4:$E$123,$E204,'B4-1销售回款【输入】'!$J$4:$J$123,$F204)</f>
        <v>0</v>
      </c>
      <c r="AA204" s="282">
        <f>SUMIFS('B4-1销售回款【输入】'!AD$4:AD$123,'B4-1销售回款【输入】'!$C$4:$C$123,$C204,'B4-1销售回款【输入】'!$D$4:$D$123,$D204,'B4-1销售回款【输入】'!$E$4:$E$123,$E204,'B4-1销售回款【输入】'!$J$4:$J$123,$F204)</f>
        <v>0</v>
      </c>
      <c r="AB204" s="282">
        <f>SUMIFS('B4-1销售回款【输入】'!AE$4:AE$123,'B4-1销售回款【输入】'!$C$4:$C$123,$C204,'B4-1销售回款【输入】'!$D$4:$D$123,$D204,'B4-1销售回款【输入】'!$E$4:$E$123,$E204,'B4-1销售回款【输入】'!$J$4:$J$123,$F204)</f>
        <v>0</v>
      </c>
      <c r="AC204" s="282">
        <f>SUMIFS('B4-1销售回款【输入】'!AF$4:AF$123,'B4-1销售回款【输入】'!$C$4:$C$123,$C204,'B4-1销售回款【输入】'!$D$4:$D$123,$D204,'B4-1销售回款【输入】'!$E$4:$E$123,$E204,'B4-1销售回款【输入】'!$J$4:$J$123,$F204)</f>
        <v>0</v>
      </c>
      <c r="AD204" s="282">
        <f>SUMIFS('B4-1销售回款【输入】'!AG$4:AG$123,'B4-1销售回款【输入】'!$C$4:$C$123,$C204,'B4-1销售回款【输入】'!$D$4:$D$123,$D204,'B4-1销售回款【输入】'!$E$4:$E$123,$E204,'B4-1销售回款【输入】'!$J$4:$J$123,$F204)</f>
        <v>0</v>
      </c>
      <c r="AE204" s="282">
        <f>SUMIFS('B4-1销售回款【输入】'!AH$4:AH$123,'B4-1销售回款【输入】'!$C$4:$C$123,$C204,'B4-1销售回款【输入】'!$D$4:$D$123,$D204,'B4-1销售回款【输入】'!$E$4:$E$123,$E204,'B4-1销售回款【输入】'!$J$4:$J$123,$F204)</f>
        <v>0</v>
      </c>
      <c r="AF204" s="282">
        <f>SUMIFS('B4-1销售回款【输入】'!AI$4:AI$123,'B4-1销售回款【输入】'!$C$4:$C$123,$C204,'B4-1销售回款【输入】'!$D$4:$D$123,$D204,'B4-1销售回款【输入】'!$E$4:$E$123,$E204,'B4-1销售回款【输入】'!$J$4:$J$123,$F204)</f>
        <v>0</v>
      </c>
      <c r="AG204" s="282">
        <f>SUMIFS('B4-1销售回款【输入】'!AJ$4:AJ$123,'B4-1销售回款【输入】'!$C$4:$C$123,$C204,'B4-1销售回款【输入】'!$D$4:$D$123,$D204,'B4-1销售回款【输入】'!$E$4:$E$123,$E204,'B4-1销售回款【输入】'!$J$4:$J$123,$F204)</f>
        <v>0</v>
      </c>
      <c r="AH204" s="282">
        <f>SUMIFS('B4-1销售回款【输入】'!AK$4:AK$123,'B4-1销售回款【输入】'!$C$4:$C$123,$C204,'B4-1销售回款【输入】'!$D$4:$D$123,$D204,'B4-1销售回款【输入】'!$E$4:$E$123,$E204,'B4-1销售回款【输入】'!$J$4:$J$123,$F204)</f>
        <v>0</v>
      </c>
      <c r="AI204" s="282">
        <f>SUMIFS('B4-1销售回款【输入】'!AL$4:AL$123,'B4-1销售回款【输入】'!$C$4:$C$123,$C204,'B4-1销售回款【输入】'!$D$4:$D$123,$D204,'B4-1销售回款【输入】'!$E$4:$E$123,$E204,'B4-1销售回款【输入】'!$J$4:$J$123,$F204)</f>
        <v>0</v>
      </c>
      <c r="AJ204" s="282">
        <f>SUMIFS('B4-1销售回款【输入】'!AM$4:AM$123,'B4-1销售回款【输入】'!$C$4:$C$123,$C204,'B4-1销售回款【输入】'!$D$4:$D$123,$D204,'B4-1销售回款【输入】'!$E$4:$E$123,$E204,'B4-1销售回款【输入】'!$J$4:$J$123,$F204)</f>
        <v>0</v>
      </c>
      <c r="AK204" s="282">
        <f>SUMIFS('B4-1销售回款【输入】'!AN$4:AN$123,'B4-1销售回款【输入】'!$C$4:$C$123,$C204,'B4-1销售回款【输入】'!$D$4:$D$123,$D204,'B4-1销售回款【输入】'!$E$4:$E$123,$E204,'B4-1销售回款【输入】'!$J$4:$J$123,$F204)</f>
        <v>0</v>
      </c>
      <c r="AL204" s="282">
        <f>SUMIFS('B4-1销售回款【输入】'!AO$4:AO$123,'B4-1销售回款【输入】'!$C$4:$C$123,$C204,'B4-1销售回款【输入】'!$D$4:$D$123,$D204,'B4-1销售回款【输入】'!$E$4:$E$123,$E204,'B4-1销售回款【输入】'!$J$4:$J$123,$F204)</f>
        <v>0</v>
      </c>
      <c r="AM204" s="282">
        <f>SUMIFS('B4-1销售回款【输入】'!AP$4:AP$123,'B4-1销售回款【输入】'!$C$4:$C$123,$C204,'B4-1销售回款【输入】'!$D$4:$D$123,$D204,'B4-1销售回款【输入】'!$E$4:$E$123,$E204,'B4-1销售回款【输入】'!$J$4:$J$123,$F204)</f>
        <v>0</v>
      </c>
      <c r="AN204" s="282">
        <f>SUMIFS('B4-1销售回款【输入】'!AQ$4:AQ$123,'B4-1销售回款【输入】'!$C$4:$C$123,$C204,'B4-1销售回款【输入】'!$D$4:$D$123,$D204,'B4-1销售回款【输入】'!$E$4:$E$123,$E204,'B4-1销售回款【输入】'!$J$4:$J$123,$F204)</f>
        <v>0</v>
      </c>
      <c r="AO204" s="282">
        <f>SUMIFS('B4-1销售回款【输入】'!AR$4:AR$123,'B4-1销售回款【输入】'!$C$4:$C$123,$C204,'B4-1销售回款【输入】'!$D$4:$D$123,$D204,'B4-1销售回款【输入】'!$E$4:$E$123,$E204,'B4-1销售回款【输入】'!$J$4:$J$123,$F204)</f>
        <v>0</v>
      </c>
      <c r="AP204" s="282">
        <f>SUMIFS('B4-1销售回款【输入】'!AS$4:AS$123,'B4-1销售回款【输入】'!$C$4:$C$123,$C204,'B4-1销售回款【输入】'!$D$4:$D$123,$D204,'B4-1销售回款【输入】'!$E$4:$E$123,$E204,'B4-1销售回款【输入】'!$J$4:$J$123,$F204)</f>
        <v>0</v>
      </c>
      <c r="AQ204" s="282">
        <f>SUMIFS('B4-1销售回款【输入】'!AT$4:AT$123,'B4-1销售回款【输入】'!$C$4:$C$123,$C204,'B4-1销售回款【输入】'!$D$4:$D$123,$D204,'B4-1销售回款【输入】'!$E$4:$E$123,$E204,'B4-1销售回款【输入】'!$J$4:$J$123,$F204)</f>
        <v>0</v>
      </c>
      <c r="AR204" s="282">
        <f>SUMIFS('B4-1销售回款【输入】'!AU$4:AU$123,'B4-1销售回款【输入】'!$C$4:$C$123,$C204,'B4-1销售回款【输入】'!$D$4:$D$123,$D204,'B4-1销售回款【输入】'!$E$4:$E$123,$E204,'B4-1销售回款【输入】'!$J$4:$J$123,$F204)</f>
        <v>0</v>
      </c>
      <c r="AS204" s="282">
        <f>SUMIFS('B4-1销售回款【输入】'!AV$4:AV$123,'B4-1销售回款【输入】'!$C$4:$C$123,$C204,'B4-1销售回款【输入】'!$D$4:$D$123,$D204,'B4-1销售回款【输入】'!$E$4:$E$123,$E204,'B4-1销售回款【输入】'!$J$4:$J$123,$F204)</f>
        <v>0</v>
      </c>
      <c r="AT204" s="282">
        <f>SUMIFS('B4-1销售回款【输入】'!AW$4:AW$123,'B4-1销售回款【输入】'!$C$4:$C$123,$C204,'B4-1销售回款【输入】'!$D$4:$D$123,$D204,'B4-1销售回款【输入】'!$E$4:$E$123,$E204,'B4-1销售回款【输入】'!$J$4:$J$123,$F204)</f>
        <v>0</v>
      </c>
      <c r="AU204" s="282">
        <f>SUMIFS('B4-1销售回款【输入】'!AX$4:AX$123,'B4-1销售回款【输入】'!$C$4:$C$123,$C204,'B4-1销售回款【输入】'!$D$4:$D$123,$D204,'B4-1销售回款【输入】'!$E$4:$E$123,$E204,'B4-1销售回款【输入】'!$J$4:$J$123,$F204)</f>
        <v>0</v>
      </c>
      <c r="AV204" s="282">
        <f>SUMIFS('B4-1销售回款【输入】'!AY$4:AY$123,'B4-1销售回款【输入】'!$C$4:$C$123,$C204,'B4-1销售回款【输入】'!$D$4:$D$123,$D204,'B4-1销售回款【输入】'!$E$4:$E$123,$E204,'B4-1销售回款【输入】'!$J$4:$J$123,$F204)</f>
        <v>0</v>
      </c>
      <c r="AW204" s="282">
        <f>SUMIFS('B4-1销售回款【输入】'!AZ$4:AZ$123,'B4-1销售回款【输入】'!$C$4:$C$123,$C204,'B4-1销售回款【输入】'!$D$4:$D$123,$D204,'B4-1销售回款【输入】'!$E$4:$E$123,$E204,'B4-1销售回款【输入】'!$J$4:$J$123,$F204)</f>
        <v>0</v>
      </c>
      <c r="AX204" s="282">
        <f>SUMIFS('B4-1销售回款【输入】'!BA$4:BA$123,'B4-1销售回款【输入】'!$C$4:$C$123,$C204,'B4-1销售回款【输入】'!$D$4:$D$123,$D204,'B4-1销售回款【输入】'!$E$4:$E$123,$E204,'B4-1销售回款【输入】'!$J$4:$J$123,$F204)</f>
        <v>0</v>
      </c>
      <c r="AY204" s="282">
        <f>SUMIFS('B4-1销售回款【输入】'!BB$4:BB$123,'B4-1销售回款【输入】'!$C$4:$C$123,$C204,'B4-1销售回款【输入】'!$D$4:$D$123,$D204,'B4-1销售回款【输入】'!$E$4:$E$123,$E204,'B4-1销售回款【输入】'!$J$4:$J$123,$F204)</f>
        <v>0</v>
      </c>
      <c r="AZ204" s="282">
        <f>SUMIFS('B4-1销售回款【输入】'!BC$4:BC$123,'B4-1销售回款【输入】'!$C$4:$C$123,$C204,'B4-1销售回款【输入】'!$D$4:$D$123,$D204,'B4-1销售回款【输入】'!$E$4:$E$123,$E204,'B4-1销售回款【输入】'!$J$4:$J$123,$F204)</f>
        <v>0</v>
      </c>
      <c r="BA204" s="282">
        <f>SUMIFS('B4-1销售回款【输入】'!BD$4:BD$123,'B4-1销售回款【输入】'!$C$4:$C$123,$C204,'B4-1销售回款【输入】'!$D$4:$D$123,$D204,'B4-1销售回款【输入】'!$E$4:$E$123,$E204,'B4-1销售回款【输入】'!$J$4:$J$123,$F204)</f>
        <v>0</v>
      </c>
      <c r="BB204" s="282">
        <f>SUMIFS('B4-1销售回款【输入】'!BE$4:BE$123,'B4-1销售回款【输入】'!$C$4:$C$123,$C204,'B4-1销售回款【输入】'!$D$4:$D$123,$D204,'B4-1销售回款【输入】'!$E$4:$E$123,$E204,'B4-1销售回款【输入】'!$J$4:$J$123,$F204)</f>
        <v>0</v>
      </c>
      <c r="BC204" s="282">
        <f>SUMIFS('B4-1销售回款【输入】'!BF$4:BF$123,'B4-1销售回款【输入】'!$C$4:$C$123,$C204,'B4-1销售回款【输入】'!$D$4:$D$123,$D204,'B4-1销售回款【输入】'!$E$4:$E$123,$E204,'B4-1销售回款【输入】'!$J$4:$J$123,$F204)</f>
        <v>0</v>
      </c>
      <c r="BD204" s="282">
        <f>SUMIFS('B4-1销售回款【输入】'!BG$4:BG$123,'B4-1销售回款【输入】'!$C$4:$C$123,$C204,'B4-1销售回款【输入】'!$D$4:$D$123,$D204,'B4-1销售回款【输入】'!$E$4:$E$123,$E204,'B4-1销售回款【输入】'!$J$4:$J$123,$F204)</f>
        <v>0</v>
      </c>
      <c r="BE204" s="282">
        <f>SUMIFS('B4-1销售回款【输入】'!BH$4:BH$123,'B4-1销售回款【输入】'!$C$4:$C$123,$C204,'B4-1销售回款【输入】'!$D$4:$D$123,$D204,'B4-1销售回款【输入】'!$E$4:$E$123,$E204,'B4-1销售回款【输入】'!$J$4:$J$123,$F204)</f>
        <v>0</v>
      </c>
      <c r="BF204" s="282">
        <f>SUMIFS('B4-1销售回款【输入】'!BI$4:BI$123,'B4-1销售回款【输入】'!$C$4:$C$123,$C204,'B4-1销售回款【输入】'!$D$4:$D$123,$D204,'B4-1销售回款【输入】'!$E$4:$E$123,$E204,'B4-1销售回款【输入】'!$J$4:$J$123,$F204)</f>
        <v>0</v>
      </c>
      <c r="BG204" s="282">
        <f>SUMIFS('B4-1销售回款【输入】'!BJ$4:BJ$123,'B4-1销售回款【输入】'!$C$4:$C$123,$C204,'B4-1销售回款【输入】'!$D$4:$D$123,$D204,'B4-1销售回款【输入】'!$E$4:$E$123,$E204,'B4-1销售回款【输入】'!$J$4:$J$123,$F204)</f>
        <v>0</v>
      </c>
      <c r="BH204" s="282">
        <f>SUMIFS('B4-1销售回款【输入】'!BK$4:BK$123,'B4-1销售回款【输入】'!$C$4:$C$123,$C204,'B4-1销售回款【输入】'!$D$4:$D$123,$D204,'B4-1销售回款【输入】'!$E$4:$E$123,$E204,'B4-1销售回款【输入】'!$J$4:$J$123,$F204)</f>
        <v>0</v>
      </c>
      <c r="BI204" s="282">
        <f>SUMIFS('B4-1销售回款【输入】'!BL$4:BL$123,'B4-1销售回款【输入】'!$C$4:$C$123,$C204,'B4-1销售回款【输入】'!$D$4:$D$123,$D204,'B4-1销售回款【输入】'!$E$4:$E$123,$E204,'B4-1销售回款【输入】'!$J$4:$J$123,$F204)</f>
        <v>0</v>
      </c>
      <c r="BJ204" s="282">
        <f>SUMIFS('B4-1销售回款【输入】'!BM$4:BM$123,'B4-1销售回款【输入】'!$C$4:$C$123,$C204,'B4-1销售回款【输入】'!$D$4:$D$123,$D204,'B4-1销售回款【输入】'!$E$4:$E$123,$E204,'B4-1销售回款【输入】'!$J$4:$J$123,$F204)</f>
        <v>0</v>
      </c>
      <c r="BK204" s="282">
        <f>SUMIFS('B4-1销售回款【输入】'!BN$4:BN$123,'B4-1销售回款【输入】'!$C$4:$C$123,$C204,'B4-1销售回款【输入】'!$D$4:$D$123,$D204,'B4-1销售回款【输入】'!$E$4:$E$123,$E204,'B4-1销售回款【输入】'!$J$4:$J$123,$F204)</f>
        <v>0</v>
      </c>
      <c r="BL204" s="282">
        <f>SUMIFS('B4-1销售回款【输入】'!BO$4:BO$123,'B4-1销售回款【输入】'!$C$4:$C$123,$C204,'B4-1销售回款【输入】'!$D$4:$D$123,$D204,'B4-1销售回款【输入】'!$E$4:$E$123,$E204,'B4-1销售回款【输入】'!$J$4:$J$123,$F204)</f>
        <v>0</v>
      </c>
      <c r="BM204" s="282">
        <f>SUMIFS('B4-1销售回款【输入】'!BP$4:BP$123,'B4-1销售回款【输入】'!$C$4:$C$123,$C204,'B4-1销售回款【输入】'!$D$4:$D$123,$D204,'B4-1销售回款【输入】'!$E$4:$E$123,$E204,'B4-1销售回款【输入】'!$J$4:$J$123,$F204)</f>
        <v>0</v>
      </c>
      <c r="BN204" s="282">
        <f>SUMIFS('B4-1销售回款【输入】'!BQ$4:BQ$123,'B4-1销售回款【输入】'!$C$4:$C$123,$C204,'B4-1销售回款【输入】'!$D$4:$D$123,$D204,'B4-1销售回款【输入】'!$E$4:$E$123,$E204,'B4-1销售回款【输入】'!$J$4:$J$123,$F204)</f>
        <v>0</v>
      </c>
      <c r="BO204" s="282">
        <f>SUMIFS('B4-1销售回款【输入】'!BR$4:BR$123,'B4-1销售回款【输入】'!$C$4:$C$123,$C204,'B4-1销售回款【输入】'!$D$4:$D$123,$D204,'B4-1销售回款【输入】'!$E$4:$E$123,$E204,'B4-1销售回款【输入】'!$J$4:$J$123,$F204)</f>
        <v>0</v>
      </c>
      <c r="BP204" s="282">
        <f>SUMIFS('B4-1销售回款【输入】'!BS$4:BS$123,'B4-1销售回款【输入】'!$C$4:$C$123,$C204,'B4-1销售回款【输入】'!$D$4:$D$123,$D204,'B4-1销售回款【输入】'!$E$4:$E$123,$E204,'B4-1销售回款【输入】'!$J$4:$J$123,$F204)</f>
        <v>0</v>
      </c>
      <c r="BQ204" s="282">
        <f>SUMIFS('B4-1销售回款【输入】'!BT$4:BT$123,'B4-1销售回款【输入】'!$C$4:$C$123,$C204,'B4-1销售回款【输入】'!$D$4:$D$123,$D204,'B4-1销售回款【输入】'!$E$4:$E$123,$E204,'B4-1销售回款【输入】'!$J$4:$J$123,$F204)</f>
        <v>0</v>
      </c>
      <c r="BR204" s="282">
        <f>SUMIFS('B4-1销售回款【输入】'!BU$4:BU$123,'B4-1销售回款【输入】'!$C$4:$C$123,$C204,'B4-1销售回款【输入】'!$D$4:$D$123,$D204,'B4-1销售回款【输入】'!$E$4:$E$123,$E204,'B4-1销售回款【输入】'!$J$4:$J$123,$F204)</f>
        <v>0</v>
      </c>
      <c r="BS204" s="282">
        <f>SUMIFS('B4-1销售回款【输入】'!BV$4:BV$123,'B4-1销售回款【输入】'!$C$4:$C$123,$C204,'B4-1销售回款【输入】'!$D$4:$D$123,$D204,'B4-1销售回款【输入】'!$E$4:$E$123,$E204,'B4-1销售回款【输入】'!$J$4:$J$123,$F204)</f>
        <v>0</v>
      </c>
      <c r="BT204" s="282">
        <f>SUMIFS('B4-1销售回款【输入】'!BW$4:BW$123,'B4-1销售回款【输入】'!$C$4:$C$123,$C204,'B4-1销售回款【输入】'!$D$4:$D$123,$D204,'B4-1销售回款【输入】'!$E$4:$E$123,$E204,'B4-1销售回款【输入】'!$J$4:$J$123,$F204)</f>
        <v>0</v>
      </c>
      <c r="BU204" s="282">
        <f>SUMIFS('B4-1销售回款【输入】'!BX$4:BX$123,'B4-1销售回款【输入】'!$C$4:$C$123,$C204,'B4-1销售回款【输入】'!$D$4:$D$123,$D204,'B4-1销售回款【输入】'!$E$4:$E$123,$E204,'B4-1销售回款【输入】'!$J$4:$J$123,$F204)</f>
        <v>0</v>
      </c>
      <c r="BV204" s="282">
        <f>SUMIFS('B4-1销售回款【输入】'!BY$4:BY$123,'B4-1销售回款【输入】'!$C$4:$C$123,$C204,'B4-1销售回款【输入】'!$D$4:$D$123,$D204,'B4-1销售回款【输入】'!$E$4:$E$123,$E204,'B4-1销售回款【输入】'!$J$4:$J$123,$F204)</f>
        <v>0</v>
      </c>
      <c r="BW204" s="282">
        <f>SUMIFS('B4-1销售回款【输入】'!BZ$4:BZ$123,'B4-1销售回款【输入】'!$C$4:$C$123,$C204,'B4-1销售回款【输入】'!$D$4:$D$123,$D204,'B4-1销售回款【输入】'!$E$4:$E$123,$E204,'B4-1销售回款【输入】'!$J$4:$J$123,$F204)</f>
        <v>0</v>
      </c>
      <c r="BX204" s="282">
        <f>SUMIFS('B4-1销售回款【输入】'!CA$4:CA$123,'B4-1销售回款【输入】'!$C$4:$C$123,$C204,'B4-1销售回款【输入】'!$D$4:$D$123,$D204,'B4-1销售回款【输入】'!$E$4:$E$123,$E204,'B4-1销售回款【输入】'!$J$4:$J$123,$F204)</f>
        <v>0</v>
      </c>
      <c r="BY204" s="282">
        <f>SUMIFS('B4-1销售回款【输入】'!CB$4:CB$123,'B4-1销售回款【输入】'!$C$4:$C$123,$C204,'B4-1销售回款【输入】'!$D$4:$D$123,$D204,'B4-1销售回款【输入】'!$E$4:$E$123,$E204,'B4-1销售回款【输入】'!$J$4:$J$123,$F204)</f>
        <v>0</v>
      </c>
      <c r="BZ204" s="282">
        <f>SUMIFS('B4-1销售回款【输入】'!CC$4:CC$123,'B4-1销售回款【输入】'!$C$4:$C$123,$C204,'B4-1销售回款【输入】'!$D$4:$D$123,$D204,'B4-1销售回款【输入】'!$E$4:$E$123,$E204,'B4-1销售回款【输入】'!$J$4:$J$123,$F204)</f>
        <v>0</v>
      </c>
      <c r="CA204" s="282">
        <f>SUMIFS('B4-1销售回款【输入】'!CD$4:CD$123,'B4-1销售回款【输入】'!$C$4:$C$123,$C204,'B4-1销售回款【输入】'!$D$4:$D$123,$D204,'B4-1销售回款【输入】'!$E$4:$E$123,$E204,'B4-1销售回款【输入】'!$J$4:$J$123,$F204)</f>
        <v>0</v>
      </c>
      <c r="CB204" s="282">
        <f>SUMIFS('B4-1销售回款【输入】'!CE$4:CE$123,'B4-1销售回款【输入】'!$C$4:$C$123,$C204,'B4-1销售回款【输入】'!$D$4:$D$123,$D204,'B4-1销售回款【输入】'!$E$4:$E$123,$E204,'B4-1销售回款【输入】'!$J$4:$J$123,$F204)</f>
        <v>0</v>
      </c>
      <c r="CC204" s="282">
        <f>SUMIFS('B4-1销售回款【输入】'!CF$4:CF$123,'B4-1销售回款【输入】'!$C$4:$C$123,$C204,'B4-1销售回款【输入】'!$D$4:$D$123,$D204,'B4-1销售回款【输入】'!$E$4:$E$123,$E204,'B4-1销售回款【输入】'!$J$4:$J$123,$F204)</f>
        <v>0</v>
      </c>
      <c r="CD204" s="282">
        <f>SUMIFS('B4-1销售回款【输入】'!CG$4:CG$123,'B4-1销售回款【输入】'!$C$4:$C$123,$C204,'B4-1销售回款【输入】'!$D$4:$D$123,$D204,'B4-1销售回款【输入】'!$E$4:$E$123,$E204,'B4-1销售回款【输入】'!$J$4:$J$123,$F204)</f>
        <v>0</v>
      </c>
      <c r="CE204" s="282">
        <f>SUMIFS('B4-1销售回款【输入】'!CH$4:CH$123,'B4-1销售回款【输入】'!$C$4:$C$123,$C204,'B4-1销售回款【输入】'!$D$4:$D$123,$D204,'B4-1销售回款【输入】'!$E$4:$E$123,$E204,'B4-1销售回款【输入】'!$J$4:$J$123,$F204)</f>
        <v>0</v>
      </c>
      <c r="CF204" s="282">
        <f>SUMIFS('B4-1销售回款【输入】'!CI$4:CI$123,'B4-1销售回款【输入】'!$C$4:$C$123,$C204,'B4-1销售回款【输入】'!$D$4:$D$123,$D204,'B4-1销售回款【输入】'!$E$4:$E$123,$E204,'B4-1销售回款【输入】'!$J$4:$J$123,$F204)</f>
        <v>0</v>
      </c>
      <c r="CG204" s="282">
        <f>SUMIFS('B4-1销售回款【输入】'!CJ$4:CJ$123,'B4-1销售回款【输入】'!$C$4:$C$123,$C204,'B4-1销售回款【输入】'!$D$4:$D$123,$D204,'B4-1销售回款【输入】'!$E$4:$E$123,$E204,'B4-1销售回款【输入】'!$J$4:$J$123,$F204)</f>
        <v>0</v>
      </c>
      <c r="CH204" s="282">
        <f>SUMIFS('B4-1销售回款【输入】'!CK$4:CK$123,'B4-1销售回款【输入】'!$C$4:$C$123,$C204,'B4-1销售回款【输入】'!$D$4:$D$123,$D204,'B4-1销售回款【输入】'!$E$4:$E$123,$E204,'B4-1销售回款【输入】'!$J$4:$J$123,$F204)</f>
        <v>0</v>
      </c>
      <c r="CI204" s="282">
        <f>SUMIFS('B4-1销售回款【输入】'!CL$4:CL$123,'B4-1销售回款【输入】'!$C$4:$C$123,$C204,'B4-1销售回款【输入】'!$D$4:$D$123,$D204,'B4-1销售回款【输入】'!$E$4:$E$123,$E204,'B4-1销售回款【输入】'!$J$4:$J$123,$F204)</f>
        <v>0</v>
      </c>
      <c r="CJ204" s="282">
        <f>SUMIFS('B4-1销售回款【输入】'!CM$4:CM$123,'B4-1销售回款【输入】'!$C$4:$C$123,$C204,'B4-1销售回款【输入】'!$D$4:$D$123,$D204,'B4-1销售回款【输入】'!$E$4:$E$123,$E204,'B4-1销售回款【输入】'!$J$4:$J$123,$F204)</f>
        <v>0</v>
      </c>
      <c r="CK204" s="282">
        <f>SUMIFS('B4-1销售回款【输入】'!CN$4:CN$123,'B4-1销售回款【输入】'!$C$4:$C$123,$C204,'B4-1销售回款【输入】'!$D$4:$D$123,$D204,'B4-1销售回款【输入】'!$E$4:$E$123,$E204,'B4-1销售回款【输入】'!$J$4:$J$123,$F204)</f>
        <v>0</v>
      </c>
      <c r="CL204" s="282">
        <f>SUMIFS('B4-1销售回款【输入】'!CO$4:CO$123,'B4-1销售回款【输入】'!$C$4:$C$123,$C204,'B4-1销售回款【输入】'!$D$4:$D$123,$D204,'B4-1销售回款【输入】'!$E$4:$E$123,$E204,'B4-1销售回款【输入】'!$J$4:$J$123,$F204)</f>
        <v>0</v>
      </c>
      <c r="CM204" s="282">
        <f>SUMIFS('B4-1销售回款【输入】'!CP$4:CP$123,'B4-1销售回款【输入】'!$C$4:$C$123,$C204,'B4-1销售回款【输入】'!$D$4:$D$123,$D204,'B4-1销售回款【输入】'!$E$4:$E$123,$E204,'B4-1销售回款【输入】'!$J$4:$J$123,$F204)</f>
        <v>0</v>
      </c>
      <c r="CN204" s="282">
        <f>SUMIFS('B4-1销售回款【输入】'!CQ$4:CQ$123,'B4-1销售回款【输入】'!$C$4:$C$123,$C204,'B4-1销售回款【输入】'!$D$4:$D$123,$D204,'B4-1销售回款【输入】'!$E$4:$E$123,$E204,'B4-1销售回款【输入】'!$J$4:$J$123,$F204)</f>
        <v>0</v>
      </c>
      <c r="CO204" s="282">
        <f>SUMIFS('B4-1销售回款【输入】'!CR$4:CR$123,'B4-1销售回款【输入】'!$C$4:$C$123,$C204,'B4-1销售回款【输入】'!$D$4:$D$123,$D204,'B4-1销售回款【输入】'!$E$4:$E$123,$E204,'B4-1销售回款【输入】'!$J$4:$J$123,$F204)</f>
        <v>0</v>
      </c>
      <c r="CP204" s="282">
        <f>SUMIFS('B4-1销售回款【输入】'!CS$4:CS$123,'B4-1销售回款【输入】'!$C$4:$C$123,$C204,'B4-1销售回款【输入】'!$D$4:$D$123,$D204,'B4-1销售回款【输入】'!$E$4:$E$123,$E204,'B4-1销售回款【输入】'!$J$4:$J$123,$F204)</f>
        <v>0</v>
      </c>
      <c r="CQ204" s="282">
        <f>SUMIFS('B4-1销售回款【输入】'!CT$4:CT$123,'B4-1销售回款【输入】'!$C$4:$C$123,$C204,'B4-1销售回款【输入】'!$D$4:$D$123,$D204,'B4-1销售回款【输入】'!$E$4:$E$123,$E204,'B4-1销售回款【输入】'!$J$4:$J$123,$F204)</f>
        <v>0</v>
      </c>
      <c r="CR204" s="282">
        <f>SUMIFS('B4-1销售回款【输入】'!CU$4:CU$123,'B4-1销售回款【输入】'!$C$4:$C$123,$C204,'B4-1销售回款【输入】'!$D$4:$D$123,$D204,'B4-1销售回款【输入】'!$E$4:$E$123,$E204,'B4-1销售回款【输入】'!$J$4:$J$123,$F204)</f>
        <v>0</v>
      </c>
      <c r="CS204" s="282">
        <f>SUMIFS('B4-1销售回款【输入】'!CV$4:CV$123,'B4-1销售回款【输入】'!$C$4:$C$123,$C204,'B4-1销售回款【输入】'!$D$4:$D$123,$D204,'B4-1销售回款【输入】'!$E$4:$E$123,$E204,'B4-1销售回款【输入】'!$J$4:$J$123,$F204)</f>
        <v>0</v>
      </c>
      <c r="CT204" s="282">
        <f>SUMIFS('B4-1销售回款【输入】'!CW$4:CW$123,'B4-1销售回款【输入】'!$C$4:$C$123,$C204,'B4-1销售回款【输入】'!$D$4:$D$123,$D204,'B4-1销售回款【输入】'!$E$4:$E$123,$E204,'B4-1销售回款【输入】'!$J$4:$J$123,$F204)</f>
        <v>0</v>
      </c>
      <c r="CU204" s="282">
        <f>SUMIFS('B4-1销售回款【输入】'!CX$4:CX$123,'B4-1销售回款【输入】'!$C$4:$C$123,$C204,'B4-1销售回款【输入】'!$D$4:$D$123,$D204,'B4-1销售回款【输入】'!$E$4:$E$123,$E204,'B4-1销售回款【输入】'!$J$4:$J$123,$F204)</f>
        <v>0</v>
      </c>
      <c r="CV204" s="282">
        <f>SUMIFS('B4-1销售回款【输入】'!CY$4:CY$123,'B4-1销售回款【输入】'!$C$4:$C$123,$C204,'B4-1销售回款【输入】'!$D$4:$D$123,$D204,'B4-1销售回款【输入】'!$E$4:$E$123,$E204,'B4-1销售回款【输入】'!$J$4:$J$123,$F204)</f>
        <v>0</v>
      </c>
      <c r="CW204" s="282">
        <f>SUMIFS('B4-1销售回款【输入】'!CZ$4:CZ$123,'B4-1销售回款【输入】'!$C$4:$C$123,$C204,'B4-1销售回款【输入】'!$D$4:$D$123,$D204,'B4-1销售回款【输入】'!$E$4:$E$123,$E204,'B4-1销售回款【输入】'!$J$4:$J$123,$F204)</f>
        <v>0</v>
      </c>
      <c r="CX204" s="282">
        <f>SUMIFS('B4-1销售回款【输入】'!DA$4:DA$123,'B4-1销售回款【输入】'!$C$4:$C$123,$C204,'B4-1销售回款【输入】'!$D$4:$D$123,$D204,'B4-1销售回款【输入】'!$E$4:$E$123,$E204,'B4-1销售回款【输入】'!$J$4:$J$123,$F204)</f>
        <v>0</v>
      </c>
      <c r="CY204" s="282">
        <f>SUMIFS('B4-1销售回款【输入】'!DB$4:DB$123,'B4-1销售回款【输入】'!$C$4:$C$123,$C204,'B4-1销售回款【输入】'!$D$4:$D$123,$D204,'B4-1销售回款【输入】'!$E$4:$E$123,$E204,'B4-1销售回款【输入】'!$J$4:$J$123,$F204)</f>
        <v>0</v>
      </c>
      <c r="CZ204" s="282">
        <f>SUMIFS('B4-1销售回款【输入】'!DC$4:DC$123,'B4-1销售回款【输入】'!$C$4:$C$123,$C204,'B4-1销售回款【输入】'!$D$4:$D$123,$D204,'B4-1销售回款【输入】'!$E$4:$E$123,$E204,'B4-1销售回款【输入】'!$J$4:$J$123,$F204)</f>
        <v>0</v>
      </c>
      <c r="DA204" s="282">
        <f>SUMIFS('B4-1销售回款【输入】'!DD$4:DD$123,'B4-1销售回款【输入】'!$C$4:$C$123,$C204,'B4-1销售回款【输入】'!$D$4:$D$123,$D204,'B4-1销售回款【输入】'!$E$4:$E$123,$E204,'B4-1销售回款【输入】'!$J$4:$J$123,$F204)</f>
        <v>0</v>
      </c>
      <c r="DB204" s="282">
        <f>SUMIFS('B4-1销售回款【输入】'!DE$4:DE$123,'B4-1销售回款【输入】'!$C$4:$C$123,$C204,'B4-1销售回款【输入】'!$D$4:$D$123,$D204,'B4-1销售回款【输入】'!$E$4:$E$123,$E204,'B4-1销售回款【输入】'!$J$4:$J$123,$F204)</f>
        <v>0</v>
      </c>
      <c r="DC204" s="282">
        <f>SUMIFS('B4-1销售回款【输入】'!DF$4:DF$123,'B4-1销售回款【输入】'!$C$4:$C$123,$C204,'B4-1销售回款【输入】'!$D$4:$D$123,$D204,'B4-1销售回款【输入】'!$E$4:$E$123,$E204,'B4-1销售回款【输入】'!$J$4:$J$123,$F204)</f>
        <v>0</v>
      </c>
      <c r="DD204" s="282">
        <f>SUMIFS('B4-1销售回款【输入】'!DG$4:DG$123,'B4-1销售回款【输入】'!$C$4:$C$123,$C204,'B4-1销售回款【输入】'!$D$4:$D$123,$D204,'B4-1销售回款【输入】'!$E$4:$E$123,$E204,'B4-1销售回款【输入】'!$J$4:$J$123,$F204)</f>
        <v>0</v>
      </c>
      <c r="DE204" s="282">
        <f>SUMIFS('B4-1销售回款【输入】'!DH$4:DH$123,'B4-1销售回款【输入】'!$C$4:$C$123,$C204,'B4-1销售回款【输入】'!$D$4:$D$123,$D204,'B4-1销售回款【输入】'!$E$4:$E$123,$E204,'B4-1销售回款【输入】'!$J$4:$J$123,$F204)</f>
        <v>0</v>
      </c>
      <c r="DF204" s="282">
        <f>SUMIFS('B4-1销售回款【输入】'!DI$4:DI$123,'B4-1销售回款【输入】'!$C$4:$C$123,$C204,'B4-1销售回款【输入】'!$D$4:$D$123,$D204,'B4-1销售回款【输入】'!$E$4:$E$123,$E204,'B4-1销售回款【输入】'!$J$4:$J$123,$F204)</f>
        <v>0</v>
      </c>
      <c r="DG204" s="282">
        <f>SUMIFS('B4-1销售回款【输入】'!DJ$4:DJ$123,'B4-1销售回款【输入】'!$C$4:$C$123,$C204,'B4-1销售回款【输入】'!$D$4:$D$123,$D204,'B4-1销售回款【输入】'!$E$4:$E$123,$E204,'B4-1销售回款【输入】'!$J$4:$J$123,$F204)</f>
        <v>0</v>
      </c>
      <c r="DH204" s="282">
        <f>SUMIFS('B4-1销售回款【输入】'!DK$4:DK$123,'B4-1销售回款【输入】'!$C$4:$C$123,$C204,'B4-1销售回款【输入】'!$D$4:$D$123,$D204,'B4-1销售回款【输入】'!$E$4:$E$123,$E204,'B4-1销售回款【输入】'!$J$4:$J$123,$F204)</f>
        <v>0</v>
      </c>
      <c r="DI204" s="282">
        <f>SUMIFS('B4-1销售回款【输入】'!DL$4:DL$123,'B4-1销售回款【输入】'!$C$4:$C$123,$C204,'B4-1销售回款【输入】'!$D$4:$D$123,$D204,'B4-1销售回款【输入】'!$E$4:$E$123,$E204,'B4-1销售回款【输入】'!$J$4:$J$123,$F204)</f>
        <v>0</v>
      </c>
      <c r="DJ204" s="282">
        <f>SUMIFS('B4-1销售回款【输入】'!DM$4:DM$123,'B4-1销售回款【输入】'!$C$4:$C$123,$C204,'B4-1销售回款【输入】'!$D$4:$D$123,$D204,'B4-1销售回款【输入】'!$E$4:$E$123,$E204,'B4-1销售回款【输入】'!$J$4:$J$123,$F204)</f>
        <v>0</v>
      </c>
      <c r="DK204" s="282">
        <f>SUMIFS('B4-1销售回款【输入】'!DN$4:DN$123,'B4-1销售回款【输入】'!$C$4:$C$123,$C204,'B4-1销售回款【输入】'!$D$4:$D$123,$D204,'B4-1销售回款【输入】'!$E$4:$E$123,$E204,'B4-1销售回款【输入】'!$J$4:$J$123,$F204)</f>
        <v>0</v>
      </c>
      <c r="DL204" s="282">
        <f>SUMIFS('B4-1销售回款【输入】'!DO$4:DO$123,'B4-1销售回款【输入】'!$C$4:$C$123,$C204,'B4-1销售回款【输入】'!$D$4:$D$123,$D204,'B4-1销售回款【输入】'!$E$4:$E$123,$E204,'B4-1销售回款【输入】'!$J$4:$J$123,$F204)</f>
        <v>0</v>
      </c>
      <c r="DM204" s="282">
        <f>SUMIFS('B4-1销售回款【输入】'!DP$4:DP$123,'B4-1销售回款【输入】'!$C$4:$C$123,$C204,'B4-1销售回款【输入】'!$D$4:$D$123,$D204,'B4-1销售回款【输入】'!$E$4:$E$123,$E204,'B4-1销售回款【输入】'!$J$4:$J$123,$F204)</f>
        <v>0</v>
      </c>
      <c r="DN204" s="282">
        <f>SUMIFS('B4-1销售回款【输入】'!DQ$4:DQ$123,'B4-1销售回款【输入】'!$C$4:$C$123,$C204,'B4-1销售回款【输入】'!$D$4:$D$123,$D204,'B4-1销售回款【输入】'!$E$4:$E$123,$E204,'B4-1销售回款【输入】'!$J$4:$J$123,$F204)</f>
        <v>0</v>
      </c>
      <c r="DO204" s="282">
        <f>SUMIFS('B4-1销售回款【输入】'!DR$4:DR$123,'B4-1销售回款【输入】'!$C$4:$C$123,$C204,'B4-1销售回款【输入】'!$D$4:$D$123,$D204,'B4-1销售回款【输入】'!$E$4:$E$123,$E204,'B4-1销售回款【输入】'!$J$4:$J$123,$F204)</f>
        <v>0</v>
      </c>
      <c r="DP204" s="282">
        <f>SUMIFS('B4-1销售回款【输入】'!DS$4:DS$123,'B4-1销售回款【输入】'!$C$4:$C$123,$C204,'B4-1销售回款【输入】'!$D$4:$D$123,$D204,'B4-1销售回款【输入】'!$E$4:$E$123,$E204,'B4-1销售回款【输入】'!$J$4:$J$123,$F204)</f>
        <v>0</v>
      </c>
      <c r="DQ204" s="282">
        <f>SUMIFS('B4-1销售回款【输入】'!DT$4:DT$123,'B4-1销售回款【输入】'!$C$4:$C$123,$C204,'B4-1销售回款【输入】'!$D$4:$D$123,$D204,'B4-1销售回款【输入】'!$E$4:$E$123,$E204,'B4-1销售回款【输入】'!$J$4:$J$123,$F204)</f>
        <v>0</v>
      </c>
      <c r="DR204" s="282">
        <f>SUMIFS('B4-1销售回款【输入】'!DU$4:DU$123,'B4-1销售回款【输入】'!$C$4:$C$123,$C204,'B4-1销售回款【输入】'!$D$4:$D$123,$D204,'B4-1销售回款【输入】'!$E$4:$E$123,$E204,'B4-1销售回款【输入】'!$J$4:$J$123,$F204)</f>
        <v>0</v>
      </c>
      <c r="DS204" s="282">
        <f>SUMIFS('B4-1销售回款【输入】'!DV$4:DV$123,'B4-1销售回款【输入】'!$C$4:$C$123,$C204,'B4-1销售回款【输入】'!$D$4:$D$123,$D204,'B4-1销售回款【输入】'!$E$4:$E$123,$E204,'B4-1销售回款【输入】'!$J$4:$J$123,$F204)</f>
        <v>0</v>
      </c>
      <c r="DT204" s="282">
        <f>SUMIFS('B4-1销售回款【输入】'!DW$4:DW$123,'B4-1销售回款【输入】'!$C$4:$C$123,$C204,'B4-1销售回款【输入】'!$D$4:$D$123,$D204,'B4-1销售回款【输入】'!$E$4:$E$123,$E204,'B4-1销售回款【输入】'!$J$4:$J$123,$F204)</f>
        <v>0</v>
      </c>
      <c r="DU204" s="282">
        <f>SUMIFS('B4-1销售回款【输入】'!DX$4:DX$123,'B4-1销售回款【输入】'!$C$4:$C$123,$C204,'B4-1销售回款【输入】'!$D$4:$D$123,$D204,'B4-1销售回款【输入】'!$E$4:$E$123,$E204,'B4-1销售回款【输入】'!$J$4:$J$123,$F204)</f>
        <v>0</v>
      </c>
      <c r="DV204" s="282">
        <f>SUMIFS('B4-1销售回款【输入】'!DY$4:DY$123,'B4-1销售回款【输入】'!$C$4:$C$123,$C204,'B4-1销售回款【输入】'!$D$4:$D$123,$D204,'B4-1销售回款【输入】'!$E$4:$E$123,$E204,'B4-1销售回款【输入】'!$J$4:$J$123,$F204)</f>
        <v>0</v>
      </c>
      <c r="DW204" s="282">
        <f>SUMIFS('B4-1销售回款【输入】'!DZ$4:DZ$123,'B4-1销售回款【输入】'!$C$4:$C$123,$C204,'B4-1销售回款【输入】'!$D$4:$D$123,$D204,'B4-1销售回款【输入】'!$E$4:$E$123,$E204,'B4-1销售回款【输入】'!$J$4:$J$123,$F204)</f>
        <v>0</v>
      </c>
      <c r="DX204" s="282">
        <f>SUMIFS('B4-1销售回款【输入】'!EA$4:EA$123,'B4-1销售回款【输入】'!$C$4:$C$123,$C204,'B4-1销售回款【输入】'!$D$4:$D$123,$D204,'B4-1销售回款【输入】'!$E$4:$E$123,$E204,'B4-1销售回款【输入】'!$J$4:$J$123,$F204)</f>
        <v>0</v>
      </c>
      <c r="DY204" s="282">
        <f>SUMIFS('B4-1销售回款【输入】'!EB$4:EB$123,'B4-1销售回款【输入】'!$C$4:$C$123,$C204,'B4-1销售回款【输入】'!$D$4:$D$123,$D204,'B4-1销售回款【输入】'!$E$4:$E$123,$E204,'B4-1销售回款【输入】'!$J$4:$J$123,$F204)</f>
        <v>0</v>
      </c>
      <c r="DZ204" s="282">
        <f>SUMIFS('B4-1销售回款【输入】'!EC$4:EC$123,'B4-1销售回款【输入】'!$C$4:$C$123,$C204,'B4-1销售回款【输入】'!$D$4:$D$123,$D204,'B4-1销售回款【输入】'!$E$4:$E$123,$E204,'B4-1销售回款【输入】'!$J$4:$J$123,$F204)</f>
        <v>0</v>
      </c>
      <c r="EA204" s="282">
        <f>SUMIFS('B4-1销售回款【输入】'!ED$4:ED$123,'B4-1销售回款【输入】'!$C$4:$C$123,$C204,'B4-1销售回款【输入】'!$D$4:$D$123,$D204,'B4-1销售回款【输入】'!$E$4:$E$123,$E204,'B4-1销售回款【输入】'!$J$4:$J$123,$F204)</f>
        <v>0</v>
      </c>
      <c r="EB204" s="282">
        <f>SUMIFS('B4-1销售回款【输入】'!EE$4:EE$123,'B4-1销售回款【输入】'!$C$4:$C$123,$C204,'B4-1销售回款【输入】'!$D$4:$D$123,$D204,'B4-1销售回款【输入】'!$E$4:$E$123,$E204,'B4-1销售回款【输入】'!$J$4:$J$123,$F204)</f>
        <v>0</v>
      </c>
      <c r="EC204" s="282">
        <f>SUMIFS('B4-1销售回款【输入】'!EF$4:EF$123,'B4-1销售回款【输入】'!$C$4:$C$123,$C204,'B4-1销售回款【输入】'!$D$4:$D$123,$D204,'B4-1销售回款【输入】'!$E$4:$E$123,$E204,'B4-1销售回款【输入】'!$J$4:$J$123,$F204)</f>
        <v>0</v>
      </c>
      <c r="ED204" s="284">
        <f>SUMIFS('B4-1销售回款【输入】'!EG$4:EG$123,'B4-1销售回款【输入】'!$C$4:$C$123,$C204,'B4-1销售回款【输入】'!$D$4:$D$123,$D204,'B4-1销售回款【输入】'!$E$4:$E$123,$E204,'B4-1销售回款【输入】'!$J$4:$J$123,$F204)</f>
        <v>0</v>
      </c>
    </row>
    <row r="205" spans="2:134" ht="16.05" customHeight="1" x14ac:dyDescent="0.25">
      <c r="B205" s="932"/>
      <c r="C205" s="154" t="str">
        <f t="shared" ref="C205:C208" si="3634">C204</f>
        <v/>
      </c>
      <c r="D205" s="154" t="str">
        <f t="shared" si="3631"/>
        <v/>
      </c>
      <c r="E205" s="154" t="str">
        <f t="shared" si="3631"/>
        <v/>
      </c>
      <c r="F205" s="149" t="s">
        <v>348</v>
      </c>
      <c r="G205" s="171" t="s">
        <v>354</v>
      </c>
      <c r="H205" s="992">
        <f>IFERROR(H204/H203*10000,0)</f>
        <v>0</v>
      </c>
      <c r="I205" s="282">
        <f t="shared" si="3632"/>
        <v>0</v>
      </c>
      <c r="J205" s="985">
        <f>IFERROR(J204/J203*10000,0)</f>
        <v>0</v>
      </c>
      <c r="K205" s="460">
        <f ca="1">IFERROR(K204/K203*10000,0)</f>
        <v>0</v>
      </c>
      <c r="L205" s="283">
        <f t="shared" ref="L205" si="3635">IFERROR(L204/L203*10000,0)</f>
        <v>0</v>
      </c>
      <c r="M205" s="282">
        <f t="shared" ref="M205" si="3636">IFERROR(M204/M203*10000,0)</f>
        <v>0</v>
      </c>
      <c r="N205" s="282">
        <f t="shared" ref="N205" si="3637">IFERROR(N204/N203*10000,0)</f>
        <v>0</v>
      </c>
      <c r="O205" s="282">
        <f t="shared" ref="O205" si="3638">IFERROR(O204/O203*10000,0)</f>
        <v>0</v>
      </c>
      <c r="P205" s="282">
        <f t="shared" ref="P205" si="3639">IFERROR(P204/P203*10000,0)</f>
        <v>0</v>
      </c>
      <c r="Q205" s="282">
        <f t="shared" ref="Q205" si="3640">IFERROR(Q204/Q203*10000,0)</f>
        <v>0</v>
      </c>
      <c r="R205" s="282">
        <f t="shared" ref="R205" si="3641">IFERROR(R204/R203*10000,0)</f>
        <v>0</v>
      </c>
      <c r="S205" s="282">
        <f t="shared" ref="S205" si="3642">IFERROR(S204/S203*10000,0)</f>
        <v>0</v>
      </c>
      <c r="T205" s="282">
        <f t="shared" ref="T205" si="3643">IFERROR(T204/T203*10000,0)</f>
        <v>0</v>
      </c>
      <c r="U205" s="284">
        <f t="shared" ref="U205" si="3644">IFERROR(U204/U203*10000,0)</f>
        <v>0</v>
      </c>
      <c r="V205" s="285">
        <f>IFERROR(V204/V203*10000,0)</f>
        <v>0</v>
      </c>
      <c r="W205" s="282">
        <f t="shared" ref="W205" si="3645">IFERROR(W204/W203*10000,0)</f>
        <v>0</v>
      </c>
      <c r="X205" s="282">
        <f t="shared" ref="X205" si="3646">IFERROR(X204/X203*10000,0)</f>
        <v>0</v>
      </c>
      <c r="Y205" s="282">
        <f t="shared" ref="Y205" si="3647">IFERROR(Y204/Y203*10000,0)</f>
        <v>0</v>
      </c>
      <c r="Z205" s="282">
        <f t="shared" ref="Z205" si="3648">IFERROR(Z204/Z203*10000,0)</f>
        <v>0</v>
      </c>
      <c r="AA205" s="282">
        <f t="shared" ref="AA205" si="3649">IFERROR(AA204/AA203*10000,0)</f>
        <v>0</v>
      </c>
      <c r="AB205" s="282">
        <f t="shared" ref="AB205" si="3650">IFERROR(AB204/AB203*10000,0)</f>
        <v>0</v>
      </c>
      <c r="AC205" s="282">
        <f t="shared" ref="AC205" si="3651">IFERROR(AC204/AC203*10000,0)</f>
        <v>0</v>
      </c>
      <c r="AD205" s="282">
        <f t="shared" ref="AD205" si="3652">IFERROR(AD204/AD203*10000,0)</f>
        <v>0</v>
      </c>
      <c r="AE205" s="282">
        <f t="shared" ref="AE205" si="3653">IFERROR(AE204/AE203*10000,0)</f>
        <v>0</v>
      </c>
      <c r="AF205" s="282">
        <f t="shared" ref="AF205" si="3654">IFERROR(AF204/AF203*10000,0)</f>
        <v>0</v>
      </c>
      <c r="AG205" s="282">
        <f t="shared" ref="AG205" si="3655">IFERROR(AG204/AG203*10000,0)</f>
        <v>0</v>
      </c>
      <c r="AH205" s="282">
        <f t="shared" ref="AH205" si="3656">IFERROR(AH204/AH203*10000,0)</f>
        <v>0</v>
      </c>
      <c r="AI205" s="282">
        <f t="shared" ref="AI205" si="3657">IFERROR(AI204/AI203*10000,0)</f>
        <v>0</v>
      </c>
      <c r="AJ205" s="282">
        <f t="shared" ref="AJ205" si="3658">IFERROR(AJ204/AJ203*10000,0)</f>
        <v>0</v>
      </c>
      <c r="AK205" s="282">
        <f t="shared" ref="AK205" si="3659">IFERROR(AK204/AK203*10000,0)</f>
        <v>0</v>
      </c>
      <c r="AL205" s="282">
        <f t="shared" ref="AL205" si="3660">IFERROR(AL204/AL203*10000,0)</f>
        <v>0</v>
      </c>
      <c r="AM205" s="282">
        <f t="shared" ref="AM205" si="3661">IFERROR(AM204/AM203*10000,0)</f>
        <v>0</v>
      </c>
      <c r="AN205" s="282">
        <f t="shared" ref="AN205" si="3662">IFERROR(AN204/AN203*10000,0)</f>
        <v>0</v>
      </c>
      <c r="AO205" s="282">
        <f t="shared" ref="AO205" si="3663">IFERROR(AO204/AO203*10000,0)</f>
        <v>0</v>
      </c>
      <c r="AP205" s="282">
        <f t="shared" ref="AP205" si="3664">IFERROR(AP204/AP203*10000,0)</f>
        <v>0</v>
      </c>
      <c r="AQ205" s="282">
        <f t="shared" ref="AQ205" si="3665">IFERROR(AQ204/AQ203*10000,0)</f>
        <v>0</v>
      </c>
      <c r="AR205" s="282">
        <f t="shared" ref="AR205" si="3666">IFERROR(AR204/AR203*10000,0)</f>
        <v>0</v>
      </c>
      <c r="AS205" s="282">
        <f t="shared" ref="AS205" si="3667">IFERROR(AS204/AS203*10000,0)</f>
        <v>0</v>
      </c>
      <c r="AT205" s="282">
        <f t="shared" ref="AT205" si="3668">IFERROR(AT204/AT203*10000,0)</f>
        <v>0</v>
      </c>
      <c r="AU205" s="282">
        <f t="shared" ref="AU205" si="3669">IFERROR(AU204/AU203*10000,0)</f>
        <v>0</v>
      </c>
      <c r="AV205" s="282">
        <f t="shared" ref="AV205" si="3670">IFERROR(AV204/AV203*10000,0)</f>
        <v>0</v>
      </c>
      <c r="AW205" s="282">
        <f t="shared" ref="AW205" si="3671">IFERROR(AW204/AW203*10000,0)</f>
        <v>0</v>
      </c>
      <c r="AX205" s="282">
        <f t="shared" ref="AX205" si="3672">IFERROR(AX204/AX203*10000,0)</f>
        <v>0</v>
      </c>
      <c r="AY205" s="282">
        <f t="shared" ref="AY205" si="3673">IFERROR(AY204/AY203*10000,0)</f>
        <v>0</v>
      </c>
      <c r="AZ205" s="282">
        <f t="shared" ref="AZ205" si="3674">IFERROR(AZ204/AZ203*10000,0)</f>
        <v>0</v>
      </c>
      <c r="BA205" s="282">
        <f t="shared" ref="BA205" si="3675">IFERROR(BA204/BA203*10000,0)</f>
        <v>0</v>
      </c>
      <c r="BB205" s="282">
        <f t="shared" ref="BB205" si="3676">IFERROR(BB204/BB203*10000,0)</f>
        <v>0</v>
      </c>
      <c r="BC205" s="282">
        <f t="shared" ref="BC205" si="3677">IFERROR(BC204/BC203*10000,0)</f>
        <v>0</v>
      </c>
      <c r="BD205" s="282">
        <f t="shared" ref="BD205" si="3678">IFERROR(BD204/BD203*10000,0)</f>
        <v>0</v>
      </c>
      <c r="BE205" s="282">
        <f t="shared" ref="BE205" si="3679">IFERROR(BE204/BE203*10000,0)</f>
        <v>0</v>
      </c>
      <c r="BF205" s="282">
        <f t="shared" ref="BF205" si="3680">IFERROR(BF204/BF203*10000,0)</f>
        <v>0</v>
      </c>
      <c r="BG205" s="282">
        <f t="shared" ref="BG205" si="3681">IFERROR(BG204/BG203*10000,0)</f>
        <v>0</v>
      </c>
      <c r="BH205" s="282">
        <f t="shared" ref="BH205" si="3682">IFERROR(BH204/BH203*10000,0)</f>
        <v>0</v>
      </c>
      <c r="BI205" s="282">
        <f t="shared" ref="BI205" si="3683">IFERROR(BI204/BI203*10000,0)</f>
        <v>0</v>
      </c>
      <c r="BJ205" s="282">
        <f t="shared" ref="BJ205" si="3684">IFERROR(BJ204/BJ203*10000,0)</f>
        <v>0</v>
      </c>
      <c r="BK205" s="282">
        <f t="shared" ref="BK205" si="3685">IFERROR(BK204/BK203*10000,0)</f>
        <v>0</v>
      </c>
      <c r="BL205" s="282">
        <f t="shared" ref="BL205" si="3686">IFERROR(BL204/BL203*10000,0)</f>
        <v>0</v>
      </c>
      <c r="BM205" s="282">
        <f t="shared" ref="BM205" si="3687">IFERROR(BM204/BM203*10000,0)</f>
        <v>0</v>
      </c>
      <c r="BN205" s="282">
        <f t="shared" ref="BN205" si="3688">IFERROR(BN204/BN203*10000,0)</f>
        <v>0</v>
      </c>
      <c r="BO205" s="282">
        <f t="shared" ref="BO205" si="3689">IFERROR(BO204/BO203*10000,0)</f>
        <v>0</v>
      </c>
      <c r="BP205" s="282">
        <f t="shared" ref="BP205" si="3690">IFERROR(BP204/BP203*10000,0)</f>
        <v>0</v>
      </c>
      <c r="BQ205" s="282">
        <f t="shared" ref="BQ205" si="3691">IFERROR(BQ204/BQ203*10000,0)</f>
        <v>0</v>
      </c>
      <c r="BR205" s="282">
        <f t="shared" ref="BR205" si="3692">IFERROR(BR204/BR203*10000,0)</f>
        <v>0</v>
      </c>
      <c r="BS205" s="282">
        <f t="shared" ref="BS205" si="3693">IFERROR(BS204/BS203*10000,0)</f>
        <v>0</v>
      </c>
      <c r="BT205" s="282">
        <f t="shared" ref="BT205" si="3694">IFERROR(BT204/BT203*10000,0)</f>
        <v>0</v>
      </c>
      <c r="BU205" s="282">
        <f t="shared" ref="BU205" si="3695">IFERROR(BU204/BU203*10000,0)</f>
        <v>0</v>
      </c>
      <c r="BV205" s="282">
        <f t="shared" ref="BV205" si="3696">IFERROR(BV204/BV203*10000,0)</f>
        <v>0</v>
      </c>
      <c r="BW205" s="282">
        <f t="shared" ref="BW205" si="3697">IFERROR(BW204/BW203*10000,0)</f>
        <v>0</v>
      </c>
      <c r="BX205" s="282">
        <f t="shared" ref="BX205" si="3698">IFERROR(BX204/BX203*10000,0)</f>
        <v>0</v>
      </c>
      <c r="BY205" s="282">
        <f t="shared" ref="BY205" si="3699">IFERROR(BY204/BY203*10000,0)</f>
        <v>0</v>
      </c>
      <c r="BZ205" s="282">
        <f t="shared" ref="BZ205" si="3700">IFERROR(BZ204/BZ203*10000,0)</f>
        <v>0</v>
      </c>
      <c r="CA205" s="282">
        <f t="shared" ref="CA205" si="3701">IFERROR(CA204/CA203*10000,0)</f>
        <v>0</v>
      </c>
      <c r="CB205" s="282">
        <f t="shared" ref="CB205" si="3702">IFERROR(CB204/CB203*10000,0)</f>
        <v>0</v>
      </c>
      <c r="CC205" s="282">
        <f t="shared" ref="CC205" si="3703">IFERROR(CC204/CC203*10000,0)</f>
        <v>0</v>
      </c>
      <c r="CD205" s="282">
        <f t="shared" ref="CD205" si="3704">IFERROR(CD204/CD203*10000,0)</f>
        <v>0</v>
      </c>
      <c r="CE205" s="282">
        <f t="shared" ref="CE205" si="3705">IFERROR(CE204/CE203*10000,0)</f>
        <v>0</v>
      </c>
      <c r="CF205" s="282">
        <f t="shared" ref="CF205" si="3706">IFERROR(CF204/CF203*10000,0)</f>
        <v>0</v>
      </c>
      <c r="CG205" s="282">
        <f t="shared" ref="CG205" si="3707">IFERROR(CG204/CG203*10000,0)</f>
        <v>0</v>
      </c>
      <c r="CH205" s="282">
        <f t="shared" ref="CH205" si="3708">IFERROR(CH204/CH203*10000,0)</f>
        <v>0</v>
      </c>
      <c r="CI205" s="282">
        <f t="shared" ref="CI205" si="3709">IFERROR(CI204/CI203*10000,0)</f>
        <v>0</v>
      </c>
      <c r="CJ205" s="282">
        <f t="shared" ref="CJ205" si="3710">IFERROR(CJ204/CJ203*10000,0)</f>
        <v>0</v>
      </c>
      <c r="CK205" s="282">
        <f t="shared" ref="CK205" si="3711">IFERROR(CK204/CK203*10000,0)</f>
        <v>0</v>
      </c>
      <c r="CL205" s="282">
        <f t="shared" ref="CL205" si="3712">IFERROR(CL204/CL203*10000,0)</f>
        <v>0</v>
      </c>
      <c r="CM205" s="282">
        <f t="shared" ref="CM205" si="3713">IFERROR(CM204/CM203*10000,0)</f>
        <v>0</v>
      </c>
      <c r="CN205" s="282">
        <f t="shared" ref="CN205" si="3714">IFERROR(CN204/CN203*10000,0)</f>
        <v>0</v>
      </c>
      <c r="CO205" s="282">
        <f t="shared" ref="CO205" si="3715">IFERROR(CO204/CO203*10000,0)</f>
        <v>0</v>
      </c>
      <c r="CP205" s="282">
        <f t="shared" ref="CP205" si="3716">IFERROR(CP204/CP203*10000,0)</f>
        <v>0</v>
      </c>
      <c r="CQ205" s="282">
        <f t="shared" ref="CQ205" si="3717">IFERROR(CQ204/CQ203*10000,0)</f>
        <v>0</v>
      </c>
      <c r="CR205" s="282">
        <f t="shared" ref="CR205" si="3718">IFERROR(CR204/CR203*10000,0)</f>
        <v>0</v>
      </c>
      <c r="CS205" s="282">
        <f t="shared" ref="CS205" si="3719">IFERROR(CS204/CS203*10000,0)</f>
        <v>0</v>
      </c>
      <c r="CT205" s="282">
        <f t="shared" ref="CT205" si="3720">IFERROR(CT204/CT203*10000,0)</f>
        <v>0</v>
      </c>
      <c r="CU205" s="282">
        <f t="shared" ref="CU205" si="3721">IFERROR(CU204/CU203*10000,0)</f>
        <v>0</v>
      </c>
      <c r="CV205" s="282">
        <f t="shared" ref="CV205" si="3722">IFERROR(CV204/CV203*10000,0)</f>
        <v>0</v>
      </c>
      <c r="CW205" s="282">
        <f t="shared" ref="CW205" si="3723">IFERROR(CW204/CW203*10000,0)</f>
        <v>0</v>
      </c>
      <c r="CX205" s="282">
        <f t="shared" ref="CX205" si="3724">IFERROR(CX204/CX203*10000,0)</f>
        <v>0</v>
      </c>
      <c r="CY205" s="282">
        <f t="shared" ref="CY205" si="3725">IFERROR(CY204/CY203*10000,0)</f>
        <v>0</v>
      </c>
      <c r="CZ205" s="282">
        <f t="shared" ref="CZ205" si="3726">IFERROR(CZ204/CZ203*10000,0)</f>
        <v>0</v>
      </c>
      <c r="DA205" s="282">
        <f t="shared" ref="DA205" si="3727">IFERROR(DA204/DA203*10000,0)</f>
        <v>0</v>
      </c>
      <c r="DB205" s="282">
        <f t="shared" ref="DB205" si="3728">IFERROR(DB204/DB203*10000,0)</f>
        <v>0</v>
      </c>
      <c r="DC205" s="282">
        <f t="shared" ref="DC205" si="3729">IFERROR(DC204/DC203*10000,0)</f>
        <v>0</v>
      </c>
      <c r="DD205" s="282">
        <f t="shared" ref="DD205" si="3730">IFERROR(DD204/DD203*10000,0)</f>
        <v>0</v>
      </c>
      <c r="DE205" s="282">
        <f t="shared" ref="DE205" si="3731">IFERROR(DE204/DE203*10000,0)</f>
        <v>0</v>
      </c>
      <c r="DF205" s="282">
        <f t="shared" ref="DF205" si="3732">IFERROR(DF204/DF203*10000,0)</f>
        <v>0</v>
      </c>
      <c r="DG205" s="282">
        <f t="shared" ref="DG205" si="3733">IFERROR(DG204/DG203*10000,0)</f>
        <v>0</v>
      </c>
      <c r="DH205" s="282">
        <f t="shared" ref="DH205" si="3734">IFERROR(DH204/DH203*10000,0)</f>
        <v>0</v>
      </c>
      <c r="DI205" s="282">
        <f t="shared" ref="DI205" si="3735">IFERROR(DI204/DI203*10000,0)</f>
        <v>0</v>
      </c>
      <c r="DJ205" s="282">
        <f t="shared" ref="DJ205" si="3736">IFERROR(DJ204/DJ203*10000,0)</f>
        <v>0</v>
      </c>
      <c r="DK205" s="282">
        <f t="shared" ref="DK205" si="3737">IFERROR(DK204/DK203*10000,0)</f>
        <v>0</v>
      </c>
      <c r="DL205" s="282">
        <f t="shared" ref="DL205" si="3738">IFERROR(DL204/DL203*10000,0)</f>
        <v>0</v>
      </c>
      <c r="DM205" s="282">
        <f t="shared" ref="DM205" si="3739">IFERROR(DM204/DM203*10000,0)</f>
        <v>0</v>
      </c>
      <c r="DN205" s="282">
        <f t="shared" ref="DN205" si="3740">IFERROR(DN204/DN203*10000,0)</f>
        <v>0</v>
      </c>
      <c r="DO205" s="282">
        <f t="shared" ref="DO205" si="3741">IFERROR(DO204/DO203*10000,0)</f>
        <v>0</v>
      </c>
      <c r="DP205" s="282">
        <f t="shared" ref="DP205" si="3742">IFERROR(DP204/DP203*10000,0)</f>
        <v>0</v>
      </c>
      <c r="DQ205" s="282">
        <f t="shared" ref="DQ205" si="3743">IFERROR(DQ204/DQ203*10000,0)</f>
        <v>0</v>
      </c>
      <c r="DR205" s="282">
        <f t="shared" ref="DR205" si="3744">IFERROR(DR204/DR203*10000,0)</f>
        <v>0</v>
      </c>
      <c r="DS205" s="282">
        <f t="shared" ref="DS205" si="3745">IFERROR(DS204/DS203*10000,0)</f>
        <v>0</v>
      </c>
      <c r="DT205" s="282">
        <f t="shared" ref="DT205" si="3746">IFERROR(DT204/DT203*10000,0)</f>
        <v>0</v>
      </c>
      <c r="DU205" s="282">
        <f t="shared" ref="DU205" si="3747">IFERROR(DU204/DU203*10000,0)</f>
        <v>0</v>
      </c>
      <c r="DV205" s="282">
        <f t="shared" ref="DV205" si="3748">IFERROR(DV204/DV203*10000,0)</f>
        <v>0</v>
      </c>
      <c r="DW205" s="282">
        <f t="shared" ref="DW205" si="3749">IFERROR(DW204/DW203*10000,0)</f>
        <v>0</v>
      </c>
      <c r="DX205" s="282">
        <f t="shared" ref="DX205" si="3750">IFERROR(DX204/DX203*10000,0)</f>
        <v>0</v>
      </c>
      <c r="DY205" s="282">
        <f t="shared" ref="DY205" si="3751">IFERROR(DY204/DY203*10000,0)</f>
        <v>0</v>
      </c>
      <c r="DZ205" s="282">
        <f t="shared" ref="DZ205" si="3752">IFERROR(DZ204/DZ203*10000,0)</f>
        <v>0</v>
      </c>
      <c r="EA205" s="282">
        <f t="shared" ref="EA205" si="3753">IFERROR(EA204/EA203*10000,0)</f>
        <v>0</v>
      </c>
      <c r="EB205" s="282">
        <f t="shared" ref="EB205" si="3754">IFERROR(EB204/EB203*10000,0)</f>
        <v>0</v>
      </c>
      <c r="EC205" s="282">
        <f t="shared" ref="EC205" si="3755">IFERROR(EC204/EC203*10000,0)</f>
        <v>0</v>
      </c>
      <c r="ED205" s="284">
        <f t="shared" ref="ED205" si="3756">IFERROR(ED204/ED203*10000,0)</f>
        <v>0</v>
      </c>
    </row>
    <row r="206" spans="2:134" ht="16.05" customHeight="1" x14ac:dyDescent="0.25">
      <c r="B206" s="932"/>
      <c r="C206" s="159" t="str">
        <f t="shared" si="3634"/>
        <v/>
      </c>
      <c r="D206" s="159" t="str">
        <f t="shared" si="3631"/>
        <v/>
      </c>
      <c r="E206" s="159" t="str">
        <f t="shared" si="3631"/>
        <v/>
      </c>
      <c r="F206" s="149" t="s">
        <v>349</v>
      </c>
      <c r="G206" s="171" t="s">
        <v>353</v>
      </c>
      <c r="H206" s="992">
        <f>SUMIFS('B4-1销售回款【输入】'!L$4:L$123,'B4-1销售回款【输入】'!$C$4:$C$123,$C206,'B4-1销售回款【输入】'!$D$4:$D$123,$D206,'B4-1销售回款【输入】'!$E$4:$E$123,$E206,'B4-1销售回款【输入】'!$J$4:$J$123,$F206)</f>
        <v>0</v>
      </c>
      <c r="I206" s="282">
        <f t="shared" si="3632"/>
        <v>0</v>
      </c>
      <c r="J206" s="985">
        <f>SUM(V206:ED206)</f>
        <v>0</v>
      </c>
      <c r="K206" s="460">
        <f ca="1">SUM(OFFSET(V206,,,1,MATCH('B1-基本信息'!$C$12,$V$3:$ED$3,1)))</f>
        <v>0</v>
      </c>
      <c r="L206" s="283">
        <f t="shared" ref="L206:U206" si="3757">SUMIF($V$1:$ED$1,L$3,$V206:$ED206)</f>
        <v>0</v>
      </c>
      <c r="M206" s="282">
        <f t="shared" si="3757"/>
        <v>0</v>
      </c>
      <c r="N206" s="282">
        <f t="shared" si="3757"/>
        <v>0</v>
      </c>
      <c r="O206" s="282">
        <f t="shared" si="3757"/>
        <v>0</v>
      </c>
      <c r="P206" s="282">
        <f t="shared" si="3757"/>
        <v>0</v>
      </c>
      <c r="Q206" s="282">
        <f t="shared" si="3757"/>
        <v>0</v>
      </c>
      <c r="R206" s="282">
        <f t="shared" si="3757"/>
        <v>0</v>
      </c>
      <c r="S206" s="282">
        <f t="shared" si="3757"/>
        <v>0</v>
      </c>
      <c r="T206" s="282">
        <f t="shared" si="3757"/>
        <v>0</v>
      </c>
      <c r="U206" s="284">
        <f t="shared" si="3757"/>
        <v>0</v>
      </c>
      <c r="V206" s="285">
        <f>SUMIFS('B4-1销售回款【输入】'!Y$4:Y$123,'B4-1销售回款【输入】'!$C$4:$C$123,$C206,'B4-1销售回款【输入】'!$D$4:$D$123,$D206,'B4-1销售回款【输入】'!$E$4:$E$123,$E206,'B4-1销售回款【输入】'!$J$4:$J$123,$F206)</f>
        <v>0</v>
      </c>
      <c r="W206" s="282">
        <f>SUMIFS('B4-1销售回款【输入】'!Z$4:Z$123,'B4-1销售回款【输入】'!$C$4:$C$123,$C206,'B4-1销售回款【输入】'!$D$4:$D$123,$D206,'B4-1销售回款【输入】'!$E$4:$E$123,$E206,'B4-1销售回款【输入】'!$J$4:$J$123,$F206)</f>
        <v>0</v>
      </c>
      <c r="X206" s="282">
        <f>SUMIFS('B4-1销售回款【输入】'!AA$4:AA$123,'B4-1销售回款【输入】'!$C$4:$C$123,$C206,'B4-1销售回款【输入】'!$D$4:$D$123,$D206,'B4-1销售回款【输入】'!$E$4:$E$123,$E206,'B4-1销售回款【输入】'!$J$4:$J$123,$F206)</f>
        <v>0</v>
      </c>
      <c r="Y206" s="282">
        <f>SUMIFS('B4-1销售回款【输入】'!AB$4:AB$123,'B4-1销售回款【输入】'!$C$4:$C$123,$C206,'B4-1销售回款【输入】'!$D$4:$D$123,$D206,'B4-1销售回款【输入】'!$E$4:$E$123,$E206,'B4-1销售回款【输入】'!$J$4:$J$123,$F206)</f>
        <v>0</v>
      </c>
      <c r="Z206" s="282">
        <f>SUMIFS('B4-1销售回款【输入】'!AC$4:AC$123,'B4-1销售回款【输入】'!$C$4:$C$123,$C206,'B4-1销售回款【输入】'!$D$4:$D$123,$D206,'B4-1销售回款【输入】'!$E$4:$E$123,$E206,'B4-1销售回款【输入】'!$J$4:$J$123,$F206)</f>
        <v>0</v>
      </c>
      <c r="AA206" s="282">
        <f>SUMIFS('B4-1销售回款【输入】'!AD$4:AD$123,'B4-1销售回款【输入】'!$C$4:$C$123,$C206,'B4-1销售回款【输入】'!$D$4:$D$123,$D206,'B4-1销售回款【输入】'!$E$4:$E$123,$E206,'B4-1销售回款【输入】'!$J$4:$J$123,$F206)</f>
        <v>0</v>
      </c>
      <c r="AB206" s="282">
        <f>SUMIFS('B4-1销售回款【输入】'!AE$4:AE$123,'B4-1销售回款【输入】'!$C$4:$C$123,$C206,'B4-1销售回款【输入】'!$D$4:$D$123,$D206,'B4-1销售回款【输入】'!$E$4:$E$123,$E206,'B4-1销售回款【输入】'!$J$4:$J$123,$F206)</f>
        <v>0</v>
      </c>
      <c r="AC206" s="282">
        <f>SUMIFS('B4-1销售回款【输入】'!AF$4:AF$123,'B4-1销售回款【输入】'!$C$4:$C$123,$C206,'B4-1销售回款【输入】'!$D$4:$D$123,$D206,'B4-1销售回款【输入】'!$E$4:$E$123,$E206,'B4-1销售回款【输入】'!$J$4:$J$123,$F206)</f>
        <v>0</v>
      </c>
      <c r="AD206" s="282">
        <f>SUMIFS('B4-1销售回款【输入】'!AG$4:AG$123,'B4-1销售回款【输入】'!$C$4:$C$123,$C206,'B4-1销售回款【输入】'!$D$4:$D$123,$D206,'B4-1销售回款【输入】'!$E$4:$E$123,$E206,'B4-1销售回款【输入】'!$J$4:$J$123,$F206)</f>
        <v>0</v>
      </c>
      <c r="AE206" s="282">
        <f>SUMIFS('B4-1销售回款【输入】'!AH$4:AH$123,'B4-1销售回款【输入】'!$C$4:$C$123,$C206,'B4-1销售回款【输入】'!$D$4:$D$123,$D206,'B4-1销售回款【输入】'!$E$4:$E$123,$E206,'B4-1销售回款【输入】'!$J$4:$J$123,$F206)</f>
        <v>0</v>
      </c>
      <c r="AF206" s="282">
        <f>SUMIFS('B4-1销售回款【输入】'!AI$4:AI$123,'B4-1销售回款【输入】'!$C$4:$C$123,$C206,'B4-1销售回款【输入】'!$D$4:$D$123,$D206,'B4-1销售回款【输入】'!$E$4:$E$123,$E206,'B4-1销售回款【输入】'!$J$4:$J$123,$F206)</f>
        <v>0</v>
      </c>
      <c r="AG206" s="282">
        <f>SUMIFS('B4-1销售回款【输入】'!AJ$4:AJ$123,'B4-1销售回款【输入】'!$C$4:$C$123,$C206,'B4-1销售回款【输入】'!$D$4:$D$123,$D206,'B4-1销售回款【输入】'!$E$4:$E$123,$E206,'B4-1销售回款【输入】'!$J$4:$J$123,$F206)</f>
        <v>0</v>
      </c>
      <c r="AH206" s="282">
        <f>SUMIFS('B4-1销售回款【输入】'!AK$4:AK$123,'B4-1销售回款【输入】'!$C$4:$C$123,$C206,'B4-1销售回款【输入】'!$D$4:$D$123,$D206,'B4-1销售回款【输入】'!$E$4:$E$123,$E206,'B4-1销售回款【输入】'!$J$4:$J$123,$F206)</f>
        <v>0</v>
      </c>
      <c r="AI206" s="282">
        <f>SUMIFS('B4-1销售回款【输入】'!AL$4:AL$123,'B4-1销售回款【输入】'!$C$4:$C$123,$C206,'B4-1销售回款【输入】'!$D$4:$D$123,$D206,'B4-1销售回款【输入】'!$E$4:$E$123,$E206,'B4-1销售回款【输入】'!$J$4:$J$123,$F206)</f>
        <v>0</v>
      </c>
      <c r="AJ206" s="282">
        <f>SUMIFS('B4-1销售回款【输入】'!AM$4:AM$123,'B4-1销售回款【输入】'!$C$4:$C$123,$C206,'B4-1销售回款【输入】'!$D$4:$D$123,$D206,'B4-1销售回款【输入】'!$E$4:$E$123,$E206,'B4-1销售回款【输入】'!$J$4:$J$123,$F206)</f>
        <v>0</v>
      </c>
      <c r="AK206" s="282">
        <f>SUMIFS('B4-1销售回款【输入】'!AN$4:AN$123,'B4-1销售回款【输入】'!$C$4:$C$123,$C206,'B4-1销售回款【输入】'!$D$4:$D$123,$D206,'B4-1销售回款【输入】'!$E$4:$E$123,$E206,'B4-1销售回款【输入】'!$J$4:$J$123,$F206)</f>
        <v>0</v>
      </c>
      <c r="AL206" s="282">
        <f>SUMIFS('B4-1销售回款【输入】'!AO$4:AO$123,'B4-1销售回款【输入】'!$C$4:$C$123,$C206,'B4-1销售回款【输入】'!$D$4:$D$123,$D206,'B4-1销售回款【输入】'!$E$4:$E$123,$E206,'B4-1销售回款【输入】'!$J$4:$J$123,$F206)</f>
        <v>0</v>
      </c>
      <c r="AM206" s="282">
        <f>SUMIFS('B4-1销售回款【输入】'!AP$4:AP$123,'B4-1销售回款【输入】'!$C$4:$C$123,$C206,'B4-1销售回款【输入】'!$D$4:$D$123,$D206,'B4-1销售回款【输入】'!$E$4:$E$123,$E206,'B4-1销售回款【输入】'!$J$4:$J$123,$F206)</f>
        <v>0</v>
      </c>
      <c r="AN206" s="282">
        <f>SUMIFS('B4-1销售回款【输入】'!AQ$4:AQ$123,'B4-1销售回款【输入】'!$C$4:$C$123,$C206,'B4-1销售回款【输入】'!$D$4:$D$123,$D206,'B4-1销售回款【输入】'!$E$4:$E$123,$E206,'B4-1销售回款【输入】'!$J$4:$J$123,$F206)</f>
        <v>0</v>
      </c>
      <c r="AO206" s="282">
        <f>SUMIFS('B4-1销售回款【输入】'!AR$4:AR$123,'B4-1销售回款【输入】'!$C$4:$C$123,$C206,'B4-1销售回款【输入】'!$D$4:$D$123,$D206,'B4-1销售回款【输入】'!$E$4:$E$123,$E206,'B4-1销售回款【输入】'!$J$4:$J$123,$F206)</f>
        <v>0</v>
      </c>
      <c r="AP206" s="282">
        <f>SUMIFS('B4-1销售回款【输入】'!AS$4:AS$123,'B4-1销售回款【输入】'!$C$4:$C$123,$C206,'B4-1销售回款【输入】'!$D$4:$D$123,$D206,'B4-1销售回款【输入】'!$E$4:$E$123,$E206,'B4-1销售回款【输入】'!$J$4:$J$123,$F206)</f>
        <v>0</v>
      </c>
      <c r="AQ206" s="282">
        <f>SUMIFS('B4-1销售回款【输入】'!AT$4:AT$123,'B4-1销售回款【输入】'!$C$4:$C$123,$C206,'B4-1销售回款【输入】'!$D$4:$D$123,$D206,'B4-1销售回款【输入】'!$E$4:$E$123,$E206,'B4-1销售回款【输入】'!$J$4:$J$123,$F206)</f>
        <v>0</v>
      </c>
      <c r="AR206" s="282">
        <f>SUMIFS('B4-1销售回款【输入】'!AU$4:AU$123,'B4-1销售回款【输入】'!$C$4:$C$123,$C206,'B4-1销售回款【输入】'!$D$4:$D$123,$D206,'B4-1销售回款【输入】'!$E$4:$E$123,$E206,'B4-1销售回款【输入】'!$J$4:$J$123,$F206)</f>
        <v>0</v>
      </c>
      <c r="AS206" s="282">
        <f>SUMIFS('B4-1销售回款【输入】'!AV$4:AV$123,'B4-1销售回款【输入】'!$C$4:$C$123,$C206,'B4-1销售回款【输入】'!$D$4:$D$123,$D206,'B4-1销售回款【输入】'!$E$4:$E$123,$E206,'B4-1销售回款【输入】'!$J$4:$J$123,$F206)</f>
        <v>0</v>
      </c>
      <c r="AT206" s="282">
        <f>SUMIFS('B4-1销售回款【输入】'!AW$4:AW$123,'B4-1销售回款【输入】'!$C$4:$C$123,$C206,'B4-1销售回款【输入】'!$D$4:$D$123,$D206,'B4-1销售回款【输入】'!$E$4:$E$123,$E206,'B4-1销售回款【输入】'!$J$4:$J$123,$F206)</f>
        <v>0</v>
      </c>
      <c r="AU206" s="282">
        <f>SUMIFS('B4-1销售回款【输入】'!AX$4:AX$123,'B4-1销售回款【输入】'!$C$4:$C$123,$C206,'B4-1销售回款【输入】'!$D$4:$D$123,$D206,'B4-1销售回款【输入】'!$E$4:$E$123,$E206,'B4-1销售回款【输入】'!$J$4:$J$123,$F206)</f>
        <v>0</v>
      </c>
      <c r="AV206" s="282">
        <f>SUMIFS('B4-1销售回款【输入】'!AY$4:AY$123,'B4-1销售回款【输入】'!$C$4:$C$123,$C206,'B4-1销售回款【输入】'!$D$4:$D$123,$D206,'B4-1销售回款【输入】'!$E$4:$E$123,$E206,'B4-1销售回款【输入】'!$J$4:$J$123,$F206)</f>
        <v>0</v>
      </c>
      <c r="AW206" s="282">
        <f>SUMIFS('B4-1销售回款【输入】'!AZ$4:AZ$123,'B4-1销售回款【输入】'!$C$4:$C$123,$C206,'B4-1销售回款【输入】'!$D$4:$D$123,$D206,'B4-1销售回款【输入】'!$E$4:$E$123,$E206,'B4-1销售回款【输入】'!$J$4:$J$123,$F206)</f>
        <v>0</v>
      </c>
      <c r="AX206" s="282">
        <f>SUMIFS('B4-1销售回款【输入】'!BA$4:BA$123,'B4-1销售回款【输入】'!$C$4:$C$123,$C206,'B4-1销售回款【输入】'!$D$4:$D$123,$D206,'B4-1销售回款【输入】'!$E$4:$E$123,$E206,'B4-1销售回款【输入】'!$J$4:$J$123,$F206)</f>
        <v>0</v>
      </c>
      <c r="AY206" s="282">
        <f>SUMIFS('B4-1销售回款【输入】'!BB$4:BB$123,'B4-1销售回款【输入】'!$C$4:$C$123,$C206,'B4-1销售回款【输入】'!$D$4:$D$123,$D206,'B4-1销售回款【输入】'!$E$4:$E$123,$E206,'B4-1销售回款【输入】'!$J$4:$J$123,$F206)</f>
        <v>0</v>
      </c>
      <c r="AZ206" s="282">
        <f>SUMIFS('B4-1销售回款【输入】'!BC$4:BC$123,'B4-1销售回款【输入】'!$C$4:$C$123,$C206,'B4-1销售回款【输入】'!$D$4:$D$123,$D206,'B4-1销售回款【输入】'!$E$4:$E$123,$E206,'B4-1销售回款【输入】'!$J$4:$J$123,$F206)</f>
        <v>0</v>
      </c>
      <c r="BA206" s="282">
        <f>SUMIFS('B4-1销售回款【输入】'!BD$4:BD$123,'B4-1销售回款【输入】'!$C$4:$C$123,$C206,'B4-1销售回款【输入】'!$D$4:$D$123,$D206,'B4-1销售回款【输入】'!$E$4:$E$123,$E206,'B4-1销售回款【输入】'!$J$4:$J$123,$F206)</f>
        <v>0</v>
      </c>
      <c r="BB206" s="282">
        <f>SUMIFS('B4-1销售回款【输入】'!BE$4:BE$123,'B4-1销售回款【输入】'!$C$4:$C$123,$C206,'B4-1销售回款【输入】'!$D$4:$D$123,$D206,'B4-1销售回款【输入】'!$E$4:$E$123,$E206,'B4-1销售回款【输入】'!$J$4:$J$123,$F206)</f>
        <v>0</v>
      </c>
      <c r="BC206" s="282">
        <f>SUMIFS('B4-1销售回款【输入】'!BF$4:BF$123,'B4-1销售回款【输入】'!$C$4:$C$123,$C206,'B4-1销售回款【输入】'!$D$4:$D$123,$D206,'B4-1销售回款【输入】'!$E$4:$E$123,$E206,'B4-1销售回款【输入】'!$J$4:$J$123,$F206)</f>
        <v>0</v>
      </c>
      <c r="BD206" s="282">
        <f>SUMIFS('B4-1销售回款【输入】'!BG$4:BG$123,'B4-1销售回款【输入】'!$C$4:$C$123,$C206,'B4-1销售回款【输入】'!$D$4:$D$123,$D206,'B4-1销售回款【输入】'!$E$4:$E$123,$E206,'B4-1销售回款【输入】'!$J$4:$J$123,$F206)</f>
        <v>0</v>
      </c>
      <c r="BE206" s="282">
        <f>SUMIFS('B4-1销售回款【输入】'!BH$4:BH$123,'B4-1销售回款【输入】'!$C$4:$C$123,$C206,'B4-1销售回款【输入】'!$D$4:$D$123,$D206,'B4-1销售回款【输入】'!$E$4:$E$123,$E206,'B4-1销售回款【输入】'!$J$4:$J$123,$F206)</f>
        <v>0</v>
      </c>
      <c r="BF206" s="282">
        <f>SUMIFS('B4-1销售回款【输入】'!BI$4:BI$123,'B4-1销售回款【输入】'!$C$4:$C$123,$C206,'B4-1销售回款【输入】'!$D$4:$D$123,$D206,'B4-1销售回款【输入】'!$E$4:$E$123,$E206,'B4-1销售回款【输入】'!$J$4:$J$123,$F206)</f>
        <v>0</v>
      </c>
      <c r="BG206" s="282">
        <f>SUMIFS('B4-1销售回款【输入】'!BJ$4:BJ$123,'B4-1销售回款【输入】'!$C$4:$C$123,$C206,'B4-1销售回款【输入】'!$D$4:$D$123,$D206,'B4-1销售回款【输入】'!$E$4:$E$123,$E206,'B4-1销售回款【输入】'!$J$4:$J$123,$F206)</f>
        <v>0</v>
      </c>
      <c r="BH206" s="282">
        <f>SUMIFS('B4-1销售回款【输入】'!BK$4:BK$123,'B4-1销售回款【输入】'!$C$4:$C$123,$C206,'B4-1销售回款【输入】'!$D$4:$D$123,$D206,'B4-1销售回款【输入】'!$E$4:$E$123,$E206,'B4-1销售回款【输入】'!$J$4:$J$123,$F206)</f>
        <v>0</v>
      </c>
      <c r="BI206" s="282">
        <f>SUMIFS('B4-1销售回款【输入】'!BL$4:BL$123,'B4-1销售回款【输入】'!$C$4:$C$123,$C206,'B4-1销售回款【输入】'!$D$4:$D$123,$D206,'B4-1销售回款【输入】'!$E$4:$E$123,$E206,'B4-1销售回款【输入】'!$J$4:$J$123,$F206)</f>
        <v>0</v>
      </c>
      <c r="BJ206" s="282">
        <f>SUMIFS('B4-1销售回款【输入】'!BM$4:BM$123,'B4-1销售回款【输入】'!$C$4:$C$123,$C206,'B4-1销售回款【输入】'!$D$4:$D$123,$D206,'B4-1销售回款【输入】'!$E$4:$E$123,$E206,'B4-1销售回款【输入】'!$J$4:$J$123,$F206)</f>
        <v>0</v>
      </c>
      <c r="BK206" s="282">
        <f>SUMIFS('B4-1销售回款【输入】'!BN$4:BN$123,'B4-1销售回款【输入】'!$C$4:$C$123,$C206,'B4-1销售回款【输入】'!$D$4:$D$123,$D206,'B4-1销售回款【输入】'!$E$4:$E$123,$E206,'B4-1销售回款【输入】'!$J$4:$J$123,$F206)</f>
        <v>0</v>
      </c>
      <c r="BL206" s="282">
        <f>SUMIFS('B4-1销售回款【输入】'!BO$4:BO$123,'B4-1销售回款【输入】'!$C$4:$C$123,$C206,'B4-1销售回款【输入】'!$D$4:$D$123,$D206,'B4-1销售回款【输入】'!$E$4:$E$123,$E206,'B4-1销售回款【输入】'!$J$4:$J$123,$F206)</f>
        <v>0</v>
      </c>
      <c r="BM206" s="282">
        <f>SUMIFS('B4-1销售回款【输入】'!BP$4:BP$123,'B4-1销售回款【输入】'!$C$4:$C$123,$C206,'B4-1销售回款【输入】'!$D$4:$D$123,$D206,'B4-1销售回款【输入】'!$E$4:$E$123,$E206,'B4-1销售回款【输入】'!$J$4:$J$123,$F206)</f>
        <v>0</v>
      </c>
      <c r="BN206" s="282">
        <f>SUMIFS('B4-1销售回款【输入】'!BQ$4:BQ$123,'B4-1销售回款【输入】'!$C$4:$C$123,$C206,'B4-1销售回款【输入】'!$D$4:$D$123,$D206,'B4-1销售回款【输入】'!$E$4:$E$123,$E206,'B4-1销售回款【输入】'!$J$4:$J$123,$F206)</f>
        <v>0</v>
      </c>
      <c r="BO206" s="282">
        <f>SUMIFS('B4-1销售回款【输入】'!BR$4:BR$123,'B4-1销售回款【输入】'!$C$4:$C$123,$C206,'B4-1销售回款【输入】'!$D$4:$D$123,$D206,'B4-1销售回款【输入】'!$E$4:$E$123,$E206,'B4-1销售回款【输入】'!$J$4:$J$123,$F206)</f>
        <v>0</v>
      </c>
      <c r="BP206" s="282">
        <f>SUMIFS('B4-1销售回款【输入】'!BS$4:BS$123,'B4-1销售回款【输入】'!$C$4:$C$123,$C206,'B4-1销售回款【输入】'!$D$4:$D$123,$D206,'B4-1销售回款【输入】'!$E$4:$E$123,$E206,'B4-1销售回款【输入】'!$J$4:$J$123,$F206)</f>
        <v>0</v>
      </c>
      <c r="BQ206" s="282">
        <f>SUMIFS('B4-1销售回款【输入】'!BT$4:BT$123,'B4-1销售回款【输入】'!$C$4:$C$123,$C206,'B4-1销售回款【输入】'!$D$4:$D$123,$D206,'B4-1销售回款【输入】'!$E$4:$E$123,$E206,'B4-1销售回款【输入】'!$J$4:$J$123,$F206)</f>
        <v>0</v>
      </c>
      <c r="BR206" s="282">
        <f>SUMIFS('B4-1销售回款【输入】'!BU$4:BU$123,'B4-1销售回款【输入】'!$C$4:$C$123,$C206,'B4-1销售回款【输入】'!$D$4:$D$123,$D206,'B4-1销售回款【输入】'!$E$4:$E$123,$E206,'B4-1销售回款【输入】'!$J$4:$J$123,$F206)</f>
        <v>0</v>
      </c>
      <c r="BS206" s="282">
        <f>SUMIFS('B4-1销售回款【输入】'!BV$4:BV$123,'B4-1销售回款【输入】'!$C$4:$C$123,$C206,'B4-1销售回款【输入】'!$D$4:$D$123,$D206,'B4-1销售回款【输入】'!$E$4:$E$123,$E206,'B4-1销售回款【输入】'!$J$4:$J$123,$F206)</f>
        <v>0</v>
      </c>
      <c r="BT206" s="282">
        <f>SUMIFS('B4-1销售回款【输入】'!BW$4:BW$123,'B4-1销售回款【输入】'!$C$4:$C$123,$C206,'B4-1销售回款【输入】'!$D$4:$D$123,$D206,'B4-1销售回款【输入】'!$E$4:$E$123,$E206,'B4-1销售回款【输入】'!$J$4:$J$123,$F206)</f>
        <v>0</v>
      </c>
      <c r="BU206" s="282">
        <f>SUMIFS('B4-1销售回款【输入】'!BX$4:BX$123,'B4-1销售回款【输入】'!$C$4:$C$123,$C206,'B4-1销售回款【输入】'!$D$4:$D$123,$D206,'B4-1销售回款【输入】'!$E$4:$E$123,$E206,'B4-1销售回款【输入】'!$J$4:$J$123,$F206)</f>
        <v>0</v>
      </c>
      <c r="BV206" s="282">
        <f>SUMIFS('B4-1销售回款【输入】'!BY$4:BY$123,'B4-1销售回款【输入】'!$C$4:$C$123,$C206,'B4-1销售回款【输入】'!$D$4:$D$123,$D206,'B4-1销售回款【输入】'!$E$4:$E$123,$E206,'B4-1销售回款【输入】'!$J$4:$J$123,$F206)</f>
        <v>0</v>
      </c>
      <c r="BW206" s="282">
        <f>SUMIFS('B4-1销售回款【输入】'!BZ$4:BZ$123,'B4-1销售回款【输入】'!$C$4:$C$123,$C206,'B4-1销售回款【输入】'!$D$4:$D$123,$D206,'B4-1销售回款【输入】'!$E$4:$E$123,$E206,'B4-1销售回款【输入】'!$J$4:$J$123,$F206)</f>
        <v>0</v>
      </c>
      <c r="BX206" s="282">
        <f>SUMIFS('B4-1销售回款【输入】'!CA$4:CA$123,'B4-1销售回款【输入】'!$C$4:$C$123,$C206,'B4-1销售回款【输入】'!$D$4:$D$123,$D206,'B4-1销售回款【输入】'!$E$4:$E$123,$E206,'B4-1销售回款【输入】'!$J$4:$J$123,$F206)</f>
        <v>0</v>
      </c>
      <c r="BY206" s="282">
        <f>SUMIFS('B4-1销售回款【输入】'!CB$4:CB$123,'B4-1销售回款【输入】'!$C$4:$C$123,$C206,'B4-1销售回款【输入】'!$D$4:$D$123,$D206,'B4-1销售回款【输入】'!$E$4:$E$123,$E206,'B4-1销售回款【输入】'!$J$4:$J$123,$F206)</f>
        <v>0</v>
      </c>
      <c r="BZ206" s="282">
        <f>SUMIFS('B4-1销售回款【输入】'!CC$4:CC$123,'B4-1销售回款【输入】'!$C$4:$C$123,$C206,'B4-1销售回款【输入】'!$D$4:$D$123,$D206,'B4-1销售回款【输入】'!$E$4:$E$123,$E206,'B4-1销售回款【输入】'!$J$4:$J$123,$F206)</f>
        <v>0</v>
      </c>
      <c r="CA206" s="282">
        <f>SUMIFS('B4-1销售回款【输入】'!CD$4:CD$123,'B4-1销售回款【输入】'!$C$4:$C$123,$C206,'B4-1销售回款【输入】'!$D$4:$D$123,$D206,'B4-1销售回款【输入】'!$E$4:$E$123,$E206,'B4-1销售回款【输入】'!$J$4:$J$123,$F206)</f>
        <v>0</v>
      </c>
      <c r="CB206" s="282">
        <f>SUMIFS('B4-1销售回款【输入】'!CE$4:CE$123,'B4-1销售回款【输入】'!$C$4:$C$123,$C206,'B4-1销售回款【输入】'!$D$4:$D$123,$D206,'B4-1销售回款【输入】'!$E$4:$E$123,$E206,'B4-1销售回款【输入】'!$J$4:$J$123,$F206)</f>
        <v>0</v>
      </c>
      <c r="CC206" s="282">
        <f>SUMIFS('B4-1销售回款【输入】'!CF$4:CF$123,'B4-1销售回款【输入】'!$C$4:$C$123,$C206,'B4-1销售回款【输入】'!$D$4:$D$123,$D206,'B4-1销售回款【输入】'!$E$4:$E$123,$E206,'B4-1销售回款【输入】'!$J$4:$J$123,$F206)</f>
        <v>0</v>
      </c>
      <c r="CD206" s="282">
        <f>SUMIFS('B4-1销售回款【输入】'!CG$4:CG$123,'B4-1销售回款【输入】'!$C$4:$C$123,$C206,'B4-1销售回款【输入】'!$D$4:$D$123,$D206,'B4-1销售回款【输入】'!$E$4:$E$123,$E206,'B4-1销售回款【输入】'!$J$4:$J$123,$F206)</f>
        <v>0</v>
      </c>
      <c r="CE206" s="282">
        <f>SUMIFS('B4-1销售回款【输入】'!CH$4:CH$123,'B4-1销售回款【输入】'!$C$4:$C$123,$C206,'B4-1销售回款【输入】'!$D$4:$D$123,$D206,'B4-1销售回款【输入】'!$E$4:$E$123,$E206,'B4-1销售回款【输入】'!$J$4:$J$123,$F206)</f>
        <v>0</v>
      </c>
      <c r="CF206" s="282">
        <f>SUMIFS('B4-1销售回款【输入】'!CI$4:CI$123,'B4-1销售回款【输入】'!$C$4:$C$123,$C206,'B4-1销售回款【输入】'!$D$4:$D$123,$D206,'B4-1销售回款【输入】'!$E$4:$E$123,$E206,'B4-1销售回款【输入】'!$J$4:$J$123,$F206)</f>
        <v>0</v>
      </c>
      <c r="CG206" s="282">
        <f>SUMIFS('B4-1销售回款【输入】'!CJ$4:CJ$123,'B4-1销售回款【输入】'!$C$4:$C$123,$C206,'B4-1销售回款【输入】'!$D$4:$D$123,$D206,'B4-1销售回款【输入】'!$E$4:$E$123,$E206,'B4-1销售回款【输入】'!$J$4:$J$123,$F206)</f>
        <v>0</v>
      </c>
      <c r="CH206" s="282">
        <f>SUMIFS('B4-1销售回款【输入】'!CK$4:CK$123,'B4-1销售回款【输入】'!$C$4:$C$123,$C206,'B4-1销售回款【输入】'!$D$4:$D$123,$D206,'B4-1销售回款【输入】'!$E$4:$E$123,$E206,'B4-1销售回款【输入】'!$J$4:$J$123,$F206)</f>
        <v>0</v>
      </c>
      <c r="CI206" s="282">
        <f>SUMIFS('B4-1销售回款【输入】'!CL$4:CL$123,'B4-1销售回款【输入】'!$C$4:$C$123,$C206,'B4-1销售回款【输入】'!$D$4:$D$123,$D206,'B4-1销售回款【输入】'!$E$4:$E$123,$E206,'B4-1销售回款【输入】'!$J$4:$J$123,$F206)</f>
        <v>0</v>
      </c>
      <c r="CJ206" s="282">
        <f>SUMIFS('B4-1销售回款【输入】'!CM$4:CM$123,'B4-1销售回款【输入】'!$C$4:$C$123,$C206,'B4-1销售回款【输入】'!$D$4:$D$123,$D206,'B4-1销售回款【输入】'!$E$4:$E$123,$E206,'B4-1销售回款【输入】'!$J$4:$J$123,$F206)</f>
        <v>0</v>
      </c>
      <c r="CK206" s="282">
        <f>SUMIFS('B4-1销售回款【输入】'!CN$4:CN$123,'B4-1销售回款【输入】'!$C$4:$C$123,$C206,'B4-1销售回款【输入】'!$D$4:$D$123,$D206,'B4-1销售回款【输入】'!$E$4:$E$123,$E206,'B4-1销售回款【输入】'!$J$4:$J$123,$F206)</f>
        <v>0</v>
      </c>
      <c r="CL206" s="282">
        <f>SUMIFS('B4-1销售回款【输入】'!CO$4:CO$123,'B4-1销售回款【输入】'!$C$4:$C$123,$C206,'B4-1销售回款【输入】'!$D$4:$D$123,$D206,'B4-1销售回款【输入】'!$E$4:$E$123,$E206,'B4-1销售回款【输入】'!$J$4:$J$123,$F206)</f>
        <v>0</v>
      </c>
      <c r="CM206" s="282">
        <f>SUMIFS('B4-1销售回款【输入】'!CP$4:CP$123,'B4-1销售回款【输入】'!$C$4:$C$123,$C206,'B4-1销售回款【输入】'!$D$4:$D$123,$D206,'B4-1销售回款【输入】'!$E$4:$E$123,$E206,'B4-1销售回款【输入】'!$J$4:$J$123,$F206)</f>
        <v>0</v>
      </c>
      <c r="CN206" s="282">
        <f>SUMIFS('B4-1销售回款【输入】'!CQ$4:CQ$123,'B4-1销售回款【输入】'!$C$4:$C$123,$C206,'B4-1销售回款【输入】'!$D$4:$D$123,$D206,'B4-1销售回款【输入】'!$E$4:$E$123,$E206,'B4-1销售回款【输入】'!$J$4:$J$123,$F206)</f>
        <v>0</v>
      </c>
      <c r="CO206" s="282">
        <f>SUMIFS('B4-1销售回款【输入】'!CR$4:CR$123,'B4-1销售回款【输入】'!$C$4:$C$123,$C206,'B4-1销售回款【输入】'!$D$4:$D$123,$D206,'B4-1销售回款【输入】'!$E$4:$E$123,$E206,'B4-1销售回款【输入】'!$J$4:$J$123,$F206)</f>
        <v>0</v>
      </c>
      <c r="CP206" s="282">
        <f>SUMIFS('B4-1销售回款【输入】'!CS$4:CS$123,'B4-1销售回款【输入】'!$C$4:$C$123,$C206,'B4-1销售回款【输入】'!$D$4:$D$123,$D206,'B4-1销售回款【输入】'!$E$4:$E$123,$E206,'B4-1销售回款【输入】'!$J$4:$J$123,$F206)</f>
        <v>0</v>
      </c>
      <c r="CQ206" s="282">
        <f>SUMIFS('B4-1销售回款【输入】'!CT$4:CT$123,'B4-1销售回款【输入】'!$C$4:$C$123,$C206,'B4-1销售回款【输入】'!$D$4:$D$123,$D206,'B4-1销售回款【输入】'!$E$4:$E$123,$E206,'B4-1销售回款【输入】'!$J$4:$J$123,$F206)</f>
        <v>0</v>
      </c>
      <c r="CR206" s="282">
        <f>SUMIFS('B4-1销售回款【输入】'!CU$4:CU$123,'B4-1销售回款【输入】'!$C$4:$C$123,$C206,'B4-1销售回款【输入】'!$D$4:$D$123,$D206,'B4-1销售回款【输入】'!$E$4:$E$123,$E206,'B4-1销售回款【输入】'!$J$4:$J$123,$F206)</f>
        <v>0</v>
      </c>
      <c r="CS206" s="282">
        <f>SUMIFS('B4-1销售回款【输入】'!CV$4:CV$123,'B4-1销售回款【输入】'!$C$4:$C$123,$C206,'B4-1销售回款【输入】'!$D$4:$D$123,$D206,'B4-1销售回款【输入】'!$E$4:$E$123,$E206,'B4-1销售回款【输入】'!$J$4:$J$123,$F206)</f>
        <v>0</v>
      </c>
      <c r="CT206" s="282">
        <f>SUMIFS('B4-1销售回款【输入】'!CW$4:CW$123,'B4-1销售回款【输入】'!$C$4:$C$123,$C206,'B4-1销售回款【输入】'!$D$4:$D$123,$D206,'B4-1销售回款【输入】'!$E$4:$E$123,$E206,'B4-1销售回款【输入】'!$J$4:$J$123,$F206)</f>
        <v>0</v>
      </c>
      <c r="CU206" s="282">
        <f>SUMIFS('B4-1销售回款【输入】'!CX$4:CX$123,'B4-1销售回款【输入】'!$C$4:$C$123,$C206,'B4-1销售回款【输入】'!$D$4:$D$123,$D206,'B4-1销售回款【输入】'!$E$4:$E$123,$E206,'B4-1销售回款【输入】'!$J$4:$J$123,$F206)</f>
        <v>0</v>
      </c>
      <c r="CV206" s="282">
        <f>SUMIFS('B4-1销售回款【输入】'!CY$4:CY$123,'B4-1销售回款【输入】'!$C$4:$C$123,$C206,'B4-1销售回款【输入】'!$D$4:$D$123,$D206,'B4-1销售回款【输入】'!$E$4:$E$123,$E206,'B4-1销售回款【输入】'!$J$4:$J$123,$F206)</f>
        <v>0</v>
      </c>
      <c r="CW206" s="282">
        <f>SUMIFS('B4-1销售回款【输入】'!CZ$4:CZ$123,'B4-1销售回款【输入】'!$C$4:$C$123,$C206,'B4-1销售回款【输入】'!$D$4:$D$123,$D206,'B4-1销售回款【输入】'!$E$4:$E$123,$E206,'B4-1销售回款【输入】'!$J$4:$J$123,$F206)</f>
        <v>0</v>
      </c>
      <c r="CX206" s="282">
        <f>SUMIFS('B4-1销售回款【输入】'!DA$4:DA$123,'B4-1销售回款【输入】'!$C$4:$C$123,$C206,'B4-1销售回款【输入】'!$D$4:$D$123,$D206,'B4-1销售回款【输入】'!$E$4:$E$123,$E206,'B4-1销售回款【输入】'!$J$4:$J$123,$F206)</f>
        <v>0</v>
      </c>
      <c r="CY206" s="282">
        <f>SUMIFS('B4-1销售回款【输入】'!DB$4:DB$123,'B4-1销售回款【输入】'!$C$4:$C$123,$C206,'B4-1销售回款【输入】'!$D$4:$D$123,$D206,'B4-1销售回款【输入】'!$E$4:$E$123,$E206,'B4-1销售回款【输入】'!$J$4:$J$123,$F206)</f>
        <v>0</v>
      </c>
      <c r="CZ206" s="282">
        <f>SUMIFS('B4-1销售回款【输入】'!DC$4:DC$123,'B4-1销售回款【输入】'!$C$4:$C$123,$C206,'B4-1销售回款【输入】'!$D$4:$D$123,$D206,'B4-1销售回款【输入】'!$E$4:$E$123,$E206,'B4-1销售回款【输入】'!$J$4:$J$123,$F206)</f>
        <v>0</v>
      </c>
      <c r="DA206" s="282">
        <f>SUMIFS('B4-1销售回款【输入】'!DD$4:DD$123,'B4-1销售回款【输入】'!$C$4:$C$123,$C206,'B4-1销售回款【输入】'!$D$4:$D$123,$D206,'B4-1销售回款【输入】'!$E$4:$E$123,$E206,'B4-1销售回款【输入】'!$J$4:$J$123,$F206)</f>
        <v>0</v>
      </c>
      <c r="DB206" s="282">
        <f>SUMIFS('B4-1销售回款【输入】'!DE$4:DE$123,'B4-1销售回款【输入】'!$C$4:$C$123,$C206,'B4-1销售回款【输入】'!$D$4:$D$123,$D206,'B4-1销售回款【输入】'!$E$4:$E$123,$E206,'B4-1销售回款【输入】'!$J$4:$J$123,$F206)</f>
        <v>0</v>
      </c>
      <c r="DC206" s="282">
        <f>SUMIFS('B4-1销售回款【输入】'!DF$4:DF$123,'B4-1销售回款【输入】'!$C$4:$C$123,$C206,'B4-1销售回款【输入】'!$D$4:$D$123,$D206,'B4-1销售回款【输入】'!$E$4:$E$123,$E206,'B4-1销售回款【输入】'!$J$4:$J$123,$F206)</f>
        <v>0</v>
      </c>
      <c r="DD206" s="282">
        <f>SUMIFS('B4-1销售回款【输入】'!DG$4:DG$123,'B4-1销售回款【输入】'!$C$4:$C$123,$C206,'B4-1销售回款【输入】'!$D$4:$D$123,$D206,'B4-1销售回款【输入】'!$E$4:$E$123,$E206,'B4-1销售回款【输入】'!$J$4:$J$123,$F206)</f>
        <v>0</v>
      </c>
      <c r="DE206" s="282">
        <f>SUMIFS('B4-1销售回款【输入】'!DH$4:DH$123,'B4-1销售回款【输入】'!$C$4:$C$123,$C206,'B4-1销售回款【输入】'!$D$4:$D$123,$D206,'B4-1销售回款【输入】'!$E$4:$E$123,$E206,'B4-1销售回款【输入】'!$J$4:$J$123,$F206)</f>
        <v>0</v>
      </c>
      <c r="DF206" s="282">
        <f>SUMIFS('B4-1销售回款【输入】'!DI$4:DI$123,'B4-1销售回款【输入】'!$C$4:$C$123,$C206,'B4-1销售回款【输入】'!$D$4:$D$123,$D206,'B4-1销售回款【输入】'!$E$4:$E$123,$E206,'B4-1销售回款【输入】'!$J$4:$J$123,$F206)</f>
        <v>0</v>
      </c>
      <c r="DG206" s="282">
        <f>SUMIFS('B4-1销售回款【输入】'!DJ$4:DJ$123,'B4-1销售回款【输入】'!$C$4:$C$123,$C206,'B4-1销售回款【输入】'!$D$4:$D$123,$D206,'B4-1销售回款【输入】'!$E$4:$E$123,$E206,'B4-1销售回款【输入】'!$J$4:$J$123,$F206)</f>
        <v>0</v>
      </c>
      <c r="DH206" s="282">
        <f>SUMIFS('B4-1销售回款【输入】'!DK$4:DK$123,'B4-1销售回款【输入】'!$C$4:$C$123,$C206,'B4-1销售回款【输入】'!$D$4:$D$123,$D206,'B4-1销售回款【输入】'!$E$4:$E$123,$E206,'B4-1销售回款【输入】'!$J$4:$J$123,$F206)</f>
        <v>0</v>
      </c>
      <c r="DI206" s="282">
        <f>SUMIFS('B4-1销售回款【输入】'!DL$4:DL$123,'B4-1销售回款【输入】'!$C$4:$C$123,$C206,'B4-1销售回款【输入】'!$D$4:$D$123,$D206,'B4-1销售回款【输入】'!$E$4:$E$123,$E206,'B4-1销售回款【输入】'!$J$4:$J$123,$F206)</f>
        <v>0</v>
      </c>
      <c r="DJ206" s="282">
        <f>SUMIFS('B4-1销售回款【输入】'!DM$4:DM$123,'B4-1销售回款【输入】'!$C$4:$C$123,$C206,'B4-1销售回款【输入】'!$D$4:$D$123,$D206,'B4-1销售回款【输入】'!$E$4:$E$123,$E206,'B4-1销售回款【输入】'!$J$4:$J$123,$F206)</f>
        <v>0</v>
      </c>
      <c r="DK206" s="282">
        <f>SUMIFS('B4-1销售回款【输入】'!DN$4:DN$123,'B4-1销售回款【输入】'!$C$4:$C$123,$C206,'B4-1销售回款【输入】'!$D$4:$D$123,$D206,'B4-1销售回款【输入】'!$E$4:$E$123,$E206,'B4-1销售回款【输入】'!$J$4:$J$123,$F206)</f>
        <v>0</v>
      </c>
      <c r="DL206" s="282">
        <f>SUMIFS('B4-1销售回款【输入】'!DO$4:DO$123,'B4-1销售回款【输入】'!$C$4:$C$123,$C206,'B4-1销售回款【输入】'!$D$4:$D$123,$D206,'B4-1销售回款【输入】'!$E$4:$E$123,$E206,'B4-1销售回款【输入】'!$J$4:$J$123,$F206)</f>
        <v>0</v>
      </c>
      <c r="DM206" s="282">
        <f>SUMIFS('B4-1销售回款【输入】'!DP$4:DP$123,'B4-1销售回款【输入】'!$C$4:$C$123,$C206,'B4-1销售回款【输入】'!$D$4:$D$123,$D206,'B4-1销售回款【输入】'!$E$4:$E$123,$E206,'B4-1销售回款【输入】'!$J$4:$J$123,$F206)</f>
        <v>0</v>
      </c>
      <c r="DN206" s="282">
        <f>SUMIFS('B4-1销售回款【输入】'!DQ$4:DQ$123,'B4-1销售回款【输入】'!$C$4:$C$123,$C206,'B4-1销售回款【输入】'!$D$4:$D$123,$D206,'B4-1销售回款【输入】'!$E$4:$E$123,$E206,'B4-1销售回款【输入】'!$J$4:$J$123,$F206)</f>
        <v>0</v>
      </c>
      <c r="DO206" s="282">
        <f>SUMIFS('B4-1销售回款【输入】'!DR$4:DR$123,'B4-1销售回款【输入】'!$C$4:$C$123,$C206,'B4-1销售回款【输入】'!$D$4:$D$123,$D206,'B4-1销售回款【输入】'!$E$4:$E$123,$E206,'B4-1销售回款【输入】'!$J$4:$J$123,$F206)</f>
        <v>0</v>
      </c>
      <c r="DP206" s="282">
        <f>SUMIFS('B4-1销售回款【输入】'!DS$4:DS$123,'B4-1销售回款【输入】'!$C$4:$C$123,$C206,'B4-1销售回款【输入】'!$D$4:$D$123,$D206,'B4-1销售回款【输入】'!$E$4:$E$123,$E206,'B4-1销售回款【输入】'!$J$4:$J$123,$F206)</f>
        <v>0</v>
      </c>
      <c r="DQ206" s="282">
        <f>SUMIFS('B4-1销售回款【输入】'!DT$4:DT$123,'B4-1销售回款【输入】'!$C$4:$C$123,$C206,'B4-1销售回款【输入】'!$D$4:$D$123,$D206,'B4-1销售回款【输入】'!$E$4:$E$123,$E206,'B4-1销售回款【输入】'!$J$4:$J$123,$F206)</f>
        <v>0</v>
      </c>
      <c r="DR206" s="282">
        <f>SUMIFS('B4-1销售回款【输入】'!DU$4:DU$123,'B4-1销售回款【输入】'!$C$4:$C$123,$C206,'B4-1销售回款【输入】'!$D$4:$D$123,$D206,'B4-1销售回款【输入】'!$E$4:$E$123,$E206,'B4-1销售回款【输入】'!$J$4:$J$123,$F206)</f>
        <v>0</v>
      </c>
      <c r="DS206" s="282">
        <f>SUMIFS('B4-1销售回款【输入】'!DV$4:DV$123,'B4-1销售回款【输入】'!$C$4:$C$123,$C206,'B4-1销售回款【输入】'!$D$4:$D$123,$D206,'B4-1销售回款【输入】'!$E$4:$E$123,$E206,'B4-1销售回款【输入】'!$J$4:$J$123,$F206)</f>
        <v>0</v>
      </c>
      <c r="DT206" s="282">
        <f>SUMIFS('B4-1销售回款【输入】'!DW$4:DW$123,'B4-1销售回款【输入】'!$C$4:$C$123,$C206,'B4-1销售回款【输入】'!$D$4:$D$123,$D206,'B4-1销售回款【输入】'!$E$4:$E$123,$E206,'B4-1销售回款【输入】'!$J$4:$J$123,$F206)</f>
        <v>0</v>
      </c>
      <c r="DU206" s="282">
        <f>SUMIFS('B4-1销售回款【输入】'!DX$4:DX$123,'B4-1销售回款【输入】'!$C$4:$C$123,$C206,'B4-1销售回款【输入】'!$D$4:$D$123,$D206,'B4-1销售回款【输入】'!$E$4:$E$123,$E206,'B4-1销售回款【输入】'!$J$4:$J$123,$F206)</f>
        <v>0</v>
      </c>
      <c r="DV206" s="282">
        <f>SUMIFS('B4-1销售回款【输入】'!DY$4:DY$123,'B4-1销售回款【输入】'!$C$4:$C$123,$C206,'B4-1销售回款【输入】'!$D$4:$D$123,$D206,'B4-1销售回款【输入】'!$E$4:$E$123,$E206,'B4-1销售回款【输入】'!$J$4:$J$123,$F206)</f>
        <v>0</v>
      </c>
      <c r="DW206" s="282">
        <f>SUMIFS('B4-1销售回款【输入】'!DZ$4:DZ$123,'B4-1销售回款【输入】'!$C$4:$C$123,$C206,'B4-1销售回款【输入】'!$D$4:$D$123,$D206,'B4-1销售回款【输入】'!$E$4:$E$123,$E206,'B4-1销售回款【输入】'!$J$4:$J$123,$F206)</f>
        <v>0</v>
      </c>
      <c r="DX206" s="282">
        <f>SUMIFS('B4-1销售回款【输入】'!EA$4:EA$123,'B4-1销售回款【输入】'!$C$4:$C$123,$C206,'B4-1销售回款【输入】'!$D$4:$D$123,$D206,'B4-1销售回款【输入】'!$E$4:$E$123,$E206,'B4-1销售回款【输入】'!$J$4:$J$123,$F206)</f>
        <v>0</v>
      </c>
      <c r="DY206" s="282">
        <f>SUMIFS('B4-1销售回款【输入】'!EB$4:EB$123,'B4-1销售回款【输入】'!$C$4:$C$123,$C206,'B4-1销售回款【输入】'!$D$4:$D$123,$D206,'B4-1销售回款【输入】'!$E$4:$E$123,$E206,'B4-1销售回款【输入】'!$J$4:$J$123,$F206)</f>
        <v>0</v>
      </c>
      <c r="DZ206" s="282">
        <f>SUMIFS('B4-1销售回款【输入】'!EC$4:EC$123,'B4-1销售回款【输入】'!$C$4:$C$123,$C206,'B4-1销售回款【输入】'!$D$4:$D$123,$D206,'B4-1销售回款【输入】'!$E$4:$E$123,$E206,'B4-1销售回款【输入】'!$J$4:$J$123,$F206)</f>
        <v>0</v>
      </c>
      <c r="EA206" s="282">
        <f>SUMIFS('B4-1销售回款【输入】'!ED$4:ED$123,'B4-1销售回款【输入】'!$C$4:$C$123,$C206,'B4-1销售回款【输入】'!$D$4:$D$123,$D206,'B4-1销售回款【输入】'!$E$4:$E$123,$E206,'B4-1销售回款【输入】'!$J$4:$J$123,$F206)</f>
        <v>0</v>
      </c>
      <c r="EB206" s="282">
        <f>SUMIFS('B4-1销售回款【输入】'!EE$4:EE$123,'B4-1销售回款【输入】'!$C$4:$C$123,$C206,'B4-1销售回款【输入】'!$D$4:$D$123,$D206,'B4-1销售回款【输入】'!$E$4:$E$123,$E206,'B4-1销售回款【输入】'!$J$4:$J$123,$F206)</f>
        <v>0</v>
      </c>
      <c r="EC206" s="282">
        <f>SUMIFS('B4-1销售回款【输入】'!EF$4:EF$123,'B4-1销售回款【输入】'!$C$4:$C$123,$C206,'B4-1销售回款【输入】'!$D$4:$D$123,$D206,'B4-1销售回款【输入】'!$E$4:$E$123,$E206,'B4-1销售回款【输入】'!$J$4:$J$123,$F206)</f>
        <v>0</v>
      </c>
      <c r="ED206" s="284">
        <f>SUMIFS('B4-1销售回款【输入】'!EG$4:EG$123,'B4-1销售回款【输入】'!$C$4:$C$123,$C206,'B4-1销售回款【输入】'!$D$4:$D$123,$D206,'B4-1销售回款【输入】'!$E$4:$E$123,$E206,'B4-1销售回款【输入】'!$J$4:$J$123,$F206)</f>
        <v>0</v>
      </c>
    </row>
    <row r="207" spans="2:134" ht="16.05" customHeight="1" x14ac:dyDescent="0.25">
      <c r="B207" s="932"/>
      <c r="C207" s="159" t="str">
        <f t="shared" si="3634"/>
        <v/>
      </c>
      <c r="D207" s="159" t="str">
        <f t="shared" si="3631"/>
        <v/>
      </c>
      <c r="E207" s="159" t="str">
        <f t="shared" si="3631"/>
        <v/>
      </c>
      <c r="F207" s="149" t="s">
        <v>350</v>
      </c>
      <c r="G207" s="171" t="s">
        <v>355</v>
      </c>
      <c r="H207" s="992"/>
      <c r="I207" s="282"/>
      <c r="J207" s="986" t="s">
        <v>391</v>
      </c>
      <c r="K207" s="461"/>
      <c r="L207" s="297">
        <f>IFERROR(SUM($L204:L204)/$J204,0)</f>
        <v>0</v>
      </c>
      <c r="M207" s="291">
        <f>IFERROR(SUM($L204:M204)/$J204,0)</f>
        <v>0</v>
      </c>
      <c r="N207" s="291">
        <f>IFERROR(SUM($L204:N204)/$J204,0)</f>
        <v>0</v>
      </c>
      <c r="O207" s="291">
        <f>IFERROR(SUM($L204:O204)/$J204,0)</f>
        <v>0</v>
      </c>
      <c r="P207" s="291">
        <f>IFERROR(SUM($L204:P204)/$J204,0)</f>
        <v>0</v>
      </c>
      <c r="Q207" s="291">
        <f>IFERROR(SUM($L204:Q204)/$J204,0)</f>
        <v>0</v>
      </c>
      <c r="R207" s="291">
        <f>IFERROR(SUM($L204:R204)/$J204,0)</f>
        <v>0</v>
      </c>
      <c r="S207" s="291">
        <f>IFERROR(SUM($L204:S204)/$J204,0)</f>
        <v>0</v>
      </c>
      <c r="T207" s="291">
        <f>IFERROR(SUM($L204:T204)/$J204,0)</f>
        <v>0</v>
      </c>
      <c r="U207" s="292">
        <f>IFERROR(SUM($L204:U204)/$J204,0)</f>
        <v>0</v>
      </c>
      <c r="V207" s="290">
        <f>IFERROR(SUM($V204:V204)/$J204,0)</f>
        <v>0</v>
      </c>
      <c r="W207" s="291">
        <f>IFERROR(SUM($V204:W204)/$J204,0)</f>
        <v>0</v>
      </c>
      <c r="X207" s="291">
        <f>IFERROR(SUM($V204:X204)/$J204,0)</f>
        <v>0</v>
      </c>
      <c r="Y207" s="291">
        <f>IFERROR(SUM($V204:Y204)/$J204,0)</f>
        <v>0</v>
      </c>
      <c r="Z207" s="291">
        <f>IFERROR(SUM($V204:Z204)/$J204,0)</f>
        <v>0</v>
      </c>
      <c r="AA207" s="291">
        <f>IFERROR(SUM($V204:AA204)/$J204,0)</f>
        <v>0</v>
      </c>
      <c r="AB207" s="291">
        <f>IFERROR(SUM($V204:AB204)/$J204,0)</f>
        <v>0</v>
      </c>
      <c r="AC207" s="291">
        <f>IFERROR(SUM($V204:AC204)/$J204,0)</f>
        <v>0</v>
      </c>
      <c r="AD207" s="291">
        <f>IFERROR(SUM($V204:AD204)/$J204,0)</f>
        <v>0</v>
      </c>
      <c r="AE207" s="291">
        <f>IFERROR(SUM($V204:AE204)/$J204,0)</f>
        <v>0</v>
      </c>
      <c r="AF207" s="291">
        <f>IFERROR(SUM($V204:AF204)/$J204,0)</f>
        <v>0</v>
      </c>
      <c r="AG207" s="291">
        <f>IFERROR(SUM($V204:AG204)/$J204,0)</f>
        <v>0</v>
      </c>
      <c r="AH207" s="291">
        <f>IFERROR(SUM($V204:AH204)/$J204,0)</f>
        <v>0</v>
      </c>
      <c r="AI207" s="291">
        <f>IFERROR(SUM($V204:AI204)/$J204,0)</f>
        <v>0</v>
      </c>
      <c r="AJ207" s="291">
        <f>IFERROR(SUM($V204:AJ204)/$J204,0)</f>
        <v>0</v>
      </c>
      <c r="AK207" s="291">
        <f>IFERROR(SUM($V204:AK204)/$J204,0)</f>
        <v>0</v>
      </c>
      <c r="AL207" s="291">
        <f>IFERROR(SUM($V204:AL204)/$J204,0)</f>
        <v>0</v>
      </c>
      <c r="AM207" s="291">
        <f>IFERROR(SUM($V204:AM204)/$J204,0)</f>
        <v>0</v>
      </c>
      <c r="AN207" s="291">
        <f>IFERROR(SUM($V204:AN204)/$J204,0)</f>
        <v>0</v>
      </c>
      <c r="AO207" s="291">
        <f>IFERROR(SUM($V204:AO204)/$J204,0)</f>
        <v>0</v>
      </c>
      <c r="AP207" s="291">
        <f>IFERROR(SUM($V204:AP204)/$J204,0)</f>
        <v>0</v>
      </c>
      <c r="AQ207" s="291">
        <f>IFERROR(SUM($V204:AQ204)/$J204,0)</f>
        <v>0</v>
      </c>
      <c r="AR207" s="291">
        <f>IFERROR(SUM($V204:AR204)/$J204,0)</f>
        <v>0</v>
      </c>
      <c r="AS207" s="291">
        <f>IFERROR(SUM($V204:AS204)/$J204,0)</f>
        <v>0</v>
      </c>
      <c r="AT207" s="291">
        <f>IFERROR(SUM($V204:AT204)/$J204,0)</f>
        <v>0</v>
      </c>
      <c r="AU207" s="291">
        <f>IFERROR(SUM($V204:AU204)/$J204,0)</f>
        <v>0</v>
      </c>
      <c r="AV207" s="291">
        <f>IFERROR(SUM($V204:AV204)/$J204,0)</f>
        <v>0</v>
      </c>
      <c r="AW207" s="291">
        <f>IFERROR(SUM($V204:AW204)/$J204,0)</f>
        <v>0</v>
      </c>
      <c r="AX207" s="291">
        <f>IFERROR(SUM($V204:AX204)/$J204,0)</f>
        <v>0</v>
      </c>
      <c r="AY207" s="291">
        <f>IFERROR(SUM($V204:AY204)/$J204,0)</f>
        <v>0</v>
      </c>
      <c r="AZ207" s="291">
        <f>IFERROR(SUM($V204:AZ204)/$J204,0)</f>
        <v>0</v>
      </c>
      <c r="BA207" s="291">
        <f>IFERROR(SUM($V204:BA204)/$J204,0)</f>
        <v>0</v>
      </c>
      <c r="BB207" s="291">
        <f>IFERROR(SUM($V204:BB204)/$J204,0)</f>
        <v>0</v>
      </c>
      <c r="BC207" s="291">
        <f>IFERROR(SUM($V204:BC204)/$J204,0)</f>
        <v>0</v>
      </c>
      <c r="BD207" s="291">
        <f>IFERROR(SUM($V204:BD204)/$J204,0)</f>
        <v>0</v>
      </c>
      <c r="BE207" s="291">
        <f>IFERROR(SUM($V204:BE204)/$J204,0)</f>
        <v>0</v>
      </c>
      <c r="BF207" s="291">
        <f>IFERROR(SUM($V204:BF204)/$J204,0)</f>
        <v>0</v>
      </c>
      <c r="BG207" s="291">
        <f>IFERROR(SUM($V204:BG204)/$J204,0)</f>
        <v>0</v>
      </c>
      <c r="BH207" s="291">
        <f>IFERROR(SUM($V204:BH204)/$J204,0)</f>
        <v>0</v>
      </c>
      <c r="BI207" s="291">
        <f>IFERROR(SUM($V204:BI204)/$J204,0)</f>
        <v>0</v>
      </c>
      <c r="BJ207" s="291">
        <f>IFERROR(SUM($V204:BJ204)/$J204,0)</f>
        <v>0</v>
      </c>
      <c r="BK207" s="291">
        <f>IFERROR(SUM($V204:BK204)/$J204,0)</f>
        <v>0</v>
      </c>
      <c r="BL207" s="291">
        <f>IFERROR(SUM($V204:BL204)/$J204,0)</f>
        <v>0</v>
      </c>
      <c r="BM207" s="291">
        <f>IFERROR(SUM($V204:BM204)/$J204,0)</f>
        <v>0</v>
      </c>
      <c r="BN207" s="291">
        <f>IFERROR(SUM($V204:BN204)/$J204,0)</f>
        <v>0</v>
      </c>
      <c r="BO207" s="291">
        <f>IFERROR(SUM($V204:BO204)/$J204,0)</f>
        <v>0</v>
      </c>
      <c r="BP207" s="291">
        <f>IFERROR(SUM($V204:BP204)/$J204,0)</f>
        <v>0</v>
      </c>
      <c r="BQ207" s="291">
        <f>IFERROR(SUM($V204:BQ204)/$J204,0)</f>
        <v>0</v>
      </c>
      <c r="BR207" s="291">
        <f>IFERROR(SUM($V204:BR204)/$J204,0)</f>
        <v>0</v>
      </c>
      <c r="BS207" s="291">
        <f>IFERROR(SUM($V204:BS204)/$J204,0)</f>
        <v>0</v>
      </c>
      <c r="BT207" s="291">
        <f>IFERROR(SUM($V204:BT204)/$J204,0)</f>
        <v>0</v>
      </c>
      <c r="BU207" s="291">
        <f>IFERROR(SUM($V204:BU204)/$J204,0)</f>
        <v>0</v>
      </c>
      <c r="BV207" s="291">
        <f>IFERROR(SUM($V204:BV204)/$J204,0)</f>
        <v>0</v>
      </c>
      <c r="BW207" s="291">
        <f>IFERROR(SUM($V204:BW204)/$J204,0)</f>
        <v>0</v>
      </c>
      <c r="BX207" s="291">
        <f>IFERROR(SUM($V204:BX204)/$J204,0)</f>
        <v>0</v>
      </c>
      <c r="BY207" s="291">
        <f>IFERROR(SUM($V204:BY204)/$J204,0)</f>
        <v>0</v>
      </c>
      <c r="BZ207" s="291">
        <f>IFERROR(SUM($V204:BZ204)/$J204,0)</f>
        <v>0</v>
      </c>
      <c r="CA207" s="291">
        <f>IFERROR(SUM($V204:CA204)/$J204,0)</f>
        <v>0</v>
      </c>
      <c r="CB207" s="291">
        <f>IFERROR(SUM($V204:CB204)/$J204,0)</f>
        <v>0</v>
      </c>
      <c r="CC207" s="291">
        <f>IFERROR(SUM($V204:CC204)/$J204,0)</f>
        <v>0</v>
      </c>
      <c r="CD207" s="291">
        <f>IFERROR(SUM($V204:CD204)/$J204,0)</f>
        <v>0</v>
      </c>
      <c r="CE207" s="291">
        <f>IFERROR(SUM($V204:CE204)/$J204,0)</f>
        <v>0</v>
      </c>
      <c r="CF207" s="291">
        <f>IFERROR(SUM($V204:CF204)/$J204,0)</f>
        <v>0</v>
      </c>
      <c r="CG207" s="291">
        <f>IFERROR(SUM($V204:CG204)/$J204,0)</f>
        <v>0</v>
      </c>
      <c r="CH207" s="291">
        <f>IFERROR(SUM($V204:CH204)/$J204,0)</f>
        <v>0</v>
      </c>
      <c r="CI207" s="291">
        <f>IFERROR(SUM($V204:CI204)/$J204,0)</f>
        <v>0</v>
      </c>
      <c r="CJ207" s="291">
        <f>IFERROR(SUM($V204:CJ204)/$J204,0)</f>
        <v>0</v>
      </c>
      <c r="CK207" s="291">
        <f>IFERROR(SUM($V204:CK204)/$J204,0)</f>
        <v>0</v>
      </c>
      <c r="CL207" s="291">
        <f>IFERROR(SUM($V204:CL204)/$J204,0)</f>
        <v>0</v>
      </c>
      <c r="CM207" s="291">
        <f>IFERROR(SUM($V204:CM204)/$J204,0)</f>
        <v>0</v>
      </c>
      <c r="CN207" s="291">
        <f>IFERROR(SUM($V204:CN204)/$J204,0)</f>
        <v>0</v>
      </c>
      <c r="CO207" s="291">
        <f>IFERROR(SUM($V204:CO204)/$J204,0)</f>
        <v>0</v>
      </c>
      <c r="CP207" s="291">
        <f>IFERROR(SUM($V204:CP204)/$J204,0)</f>
        <v>0</v>
      </c>
      <c r="CQ207" s="291">
        <f>IFERROR(SUM($V204:CQ204)/$J204,0)</f>
        <v>0</v>
      </c>
      <c r="CR207" s="291">
        <f>IFERROR(SUM($V204:CR204)/$J204,0)</f>
        <v>0</v>
      </c>
      <c r="CS207" s="291">
        <f>IFERROR(SUM($V204:CS204)/$J204,0)</f>
        <v>0</v>
      </c>
      <c r="CT207" s="291">
        <f>IFERROR(SUM($V204:CT204)/$J204,0)</f>
        <v>0</v>
      </c>
      <c r="CU207" s="291">
        <f>IFERROR(SUM($V204:CU204)/$J204,0)</f>
        <v>0</v>
      </c>
      <c r="CV207" s="291">
        <f>IFERROR(SUM($V204:CV204)/$J204,0)</f>
        <v>0</v>
      </c>
      <c r="CW207" s="291">
        <f>IFERROR(SUM($V204:CW204)/$J204,0)</f>
        <v>0</v>
      </c>
      <c r="CX207" s="291">
        <f>IFERROR(SUM($V204:CX204)/$J204,0)</f>
        <v>0</v>
      </c>
      <c r="CY207" s="291">
        <f>IFERROR(SUM($V204:CY204)/$J204,0)</f>
        <v>0</v>
      </c>
      <c r="CZ207" s="291">
        <f>IFERROR(SUM($V204:CZ204)/$J204,0)</f>
        <v>0</v>
      </c>
      <c r="DA207" s="291">
        <f>IFERROR(SUM($V204:DA204)/$J204,0)</f>
        <v>0</v>
      </c>
      <c r="DB207" s="291">
        <f>IFERROR(SUM($V204:DB204)/$J204,0)</f>
        <v>0</v>
      </c>
      <c r="DC207" s="291">
        <f>IFERROR(SUM($V204:DC204)/$J204,0)</f>
        <v>0</v>
      </c>
      <c r="DD207" s="291">
        <f>IFERROR(SUM($V204:DD204)/$J204,0)</f>
        <v>0</v>
      </c>
      <c r="DE207" s="291">
        <f>IFERROR(SUM($V204:DE204)/$J204,0)</f>
        <v>0</v>
      </c>
      <c r="DF207" s="291">
        <f>IFERROR(SUM($V204:DF204)/$J204,0)</f>
        <v>0</v>
      </c>
      <c r="DG207" s="291">
        <f>IFERROR(SUM($V204:DG204)/$J204,0)</f>
        <v>0</v>
      </c>
      <c r="DH207" s="291">
        <f>IFERROR(SUM($V204:DH204)/$J204,0)</f>
        <v>0</v>
      </c>
      <c r="DI207" s="291">
        <f>IFERROR(SUM($V204:DI204)/$J204,0)</f>
        <v>0</v>
      </c>
      <c r="DJ207" s="291">
        <f>IFERROR(SUM($V204:DJ204)/$J204,0)</f>
        <v>0</v>
      </c>
      <c r="DK207" s="291">
        <f>IFERROR(SUM($V204:DK204)/$J204,0)</f>
        <v>0</v>
      </c>
      <c r="DL207" s="291">
        <f>IFERROR(SUM($V204:DL204)/$J204,0)</f>
        <v>0</v>
      </c>
      <c r="DM207" s="291">
        <f>IFERROR(SUM($V204:DM204)/$J204,0)</f>
        <v>0</v>
      </c>
      <c r="DN207" s="291">
        <f>IFERROR(SUM($V204:DN204)/$J204,0)</f>
        <v>0</v>
      </c>
      <c r="DO207" s="291">
        <f>IFERROR(SUM($V204:DO204)/$J204,0)</f>
        <v>0</v>
      </c>
      <c r="DP207" s="291">
        <f>IFERROR(SUM($V204:DP204)/$J204,0)</f>
        <v>0</v>
      </c>
      <c r="DQ207" s="291">
        <f>IFERROR(SUM($V204:DQ204)/$J204,0)</f>
        <v>0</v>
      </c>
      <c r="DR207" s="291">
        <f>IFERROR(SUM($V204:DR204)/$J204,0)</f>
        <v>0</v>
      </c>
      <c r="DS207" s="291">
        <f>IFERROR(SUM($V204:DS204)/$J204,0)</f>
        <v>0</v>
      </c>
      <c r="DT207" s="291">
        <f>IFERROR(SUM($V204:DT204)/$J204,0)</f>
        <v>0</v>
      </c>
      <c r="DU207" s="291">
        <f>IFERROR(SUM($V204:DU204)/$J204,0)</f>
        <v>0</v>
      </c>
      <c r="DV207" s="291">
        <f>IFERROR(SUM($V204:DV204)/$J204,0)</f>
        <v>0</v>
      </c>
      <c r="DW207" s="291">
        <f>IFERROR(SUM($V204:DW204)/$J204,0)</f>
        <v>0</v>
      </c>
      <c r="DX207" s="291">
        <f>IFERROR(SUM($V204:DX204)/$J204,0)</f>
        <v>0</v>
      </c>
      <c r="DY207" s="291">
        <f>IFERROR(SUM($V204:DY204)/$J204,0)</f>
        <v>0</v>
      </c>
      <c r="DZ207" s="291">
        <f>IFERROR(SUM($V204:DZ204)/$J204,0)</f>
        <v>0</v>
      </c>
      <c r="EA207" s="291">
        <f>IFERROR(SUM($V204:EA204)/$J204,0)</f>
        <v>0</v>
      </c>
      <c r="EB207" s="291">
        <f>IFERROR(SUM($V204:EB204)/$J204,0)</f>
        <v>0</v>
      </c>
      <c r="EC207" s="291">
        <f>IFERROR(SUM($V204:EC204)/$J204,0)</f>
        <v>0</v>
      </c>
      <c r="ED207" s="292">
        <f>IFERROR(SUM($V204:ED204)/$J204,0)</f>
        <v>0</v>
      </c>
    </row>
    <row r="208" spans="2:134" ht="16.05" customHeight="1" thickBot="1" x14ac:dyDescent="0.3">
      <c r="B208" s="933"/>
      <c r="C208" s="289" t="str">
        <f t="shared" si="3634"/>
        <v/>
      </c>
      <c r="D208" s="289" t="str">
        <f t="shared" si="3631"/>
        <v/>
      </c>
      <c r="E208" s="289" t="str">
        <f t="shared" si="3631"/>
        <v/>
      </c>
      <c r="F208" s="240" t="s">
        <v>351</v>
      </c>
      <c r="G208" s="254" t="s">
        <v>355</v>
      </c>
      <c r="H208" s="993"/>
      <c r="I208" s="286"/>
      <c r="J208" s="989" t="s">
        <v>391</v>
      </c>
      <c r="K208" s="464"/>
      <c r="L208" s="298">
        <f>IFERROR(SUM($L206:L206)/SUM($L204:L204),0)</f>
        <v>0</v>
      </c>
      <c r="M208" s="294">
        <f>IFERROR(SUM($L206:M206)/SUM($L204:M204),0)</f>
        <v>0</v>
      </c>
      <c r="N208" s="294">
        <f>IFERROR(SUM($L206:N206)/SUM($L204:N204),0)</f>
        <v>0</v>
      </c>
      <c r="O208" s="294">
        <f>IFERROR(SUM($L206:O206)/SUM($L204:O204),0)</f>
        <v>0</v>
      </c>
      <c r="P208" s="294">
        <f>IFERROR(SUM($L206:P206)/SUM($L204:P204),0)</f>
        <v>0</v>
      </c>
      <c r="Q208" s="294">
        <f>IFERROR(SUM($L206:Q206)/SUM($L204:Q204),0)</f>
        <v>0</v>
      </c>
      <c r="R208" s="294">
        <f>IFERROR(SUM($L206:R206)/SUM($L204:R204),0)</f>
        <v>0</v>
      </c>
      <c r="S208" s="294">
        <f>IFERROR(SUM($L206:S206)/SUM($L204:S204),0)</f>
        <v>0</v>
      </c>
      <c r="T208" s="294">
        <f>IFERROR(SUM($L206:T206)/SUM($L204:T204),0)</f>
        <v>0</v>
      </c>
      <c r="U208" s="295">
        <f>IFERROR(SUM($L206:U206)/SUM($L204:U204),0)</f>
        <v>0</v>
      </c>
      <c r="V208" s="293">
        <f>IFERROR(SUM($V206:V206)/SUM($V204:V204),0)</f>
        <v>0</v>
      </c>
      <c r="W208" s="294">
        <f>IFERROR(SUM($V206:W206)/SUM($V204:W204),0)</f>
        <v>0</v>
      </c>
      <c r="X208" s="294">
        <f>IFERROR(SUM($V206:X206)/SUM($V204:X204),0)</f>
        <v>0</v>
      </c>
      <c r="Y208" s="294">
        <f>IFERROR(SUM($V206:Y206)/SUM($V204:Y204),0)</f>
        <v>0</v>
      </c>
      <c r="Z208" s="294">
        <f>IFERROR(SUM($V206:Z206)/SUM($V204:Z204),0)</f>
        <v>0</v>
      </c>
      <c r="AA208" s="294">
        <f>IFERROR(SUM($V206:AA206)/SUM($V204:AA204),0)</f>
        <v>0</v>
      </c>
      <c r="AB208" s="294">
        <f>IFERROR(SUM($V206:AB206)/SUM($V204:AB204),0)</f>
        <v>0</v>
      </c>
      <c r="AC208" s="294">
        <f>IFERROR(SUM($V206:AC206)/SUM($V204:AC204),0)</f>
        <v>0</v>
      </c>
      <c r="AD208" s="294">
        <f>IFERROR(SUM($V206:AD206)/SUM($V204:AD204),0)</f>
        <v>0</v>
      </c>
      <c r="AE208" s="294">
        <f>IFERROR(SUM($V206:AE206)/SUM($V204:AE204),0)</f>
        <v>0</v>
      </c>
      <c r="AF208" s="294">
        <f>IFERROR(SUM($V206:AF206)/SUM($V204:AF204),0)</f>
        <v>0</v>
      </c>
      <c r="AG208" s="294">
        <f>IFERROR(SUM($V206:AG206)/SUM($V204:AG204),0)</f>
        <v>0</v>
      </c>
      <c r="AH208" s="294">
        <f>IFERROR(SUM($V206:AH206)/SUM($V204:AH204),0)</f>
        <v>0</v>
      </c>
      <c r="AI208" s="294">
        <f>IFERROR(SUM($V206:AI206)/SUM($V204:AI204),0)</f>
        <v>0</v>
      </c>
      <c r="AJ208" s="294">
        <f>IFERROR(SUM($V206:AJ206)/SUM($V204:AJ204),0)</f>
        <v>0</v>
      </c>
      <c r="AK208" s="294">
        <f>IFERROR(SUM($V206:AK206)/SUM($V204:AK204),0)</f>
        <v>0</v>
      </c>
      <c r="AL208" s="294">
        <f>IFERROR(SUM($V206:AL206)/SUM($V204:AL204),0)</f>
        <v>0</v>
      </c>
      <c r="AM208" s="294">
        <f>IFERROR(SUM($V206:AM206)/SUM($V204:AM204),0)</f>
        <v>0</v>
      </c>
      <c r="AN208" s="294">
        <f>IFERROR(SUM($V206:AN206)/SUM($V204:AN204),0)</f>
        <v>0</v>
      </c>
      <c r="AO208" s="294">
        <f>IFERROR(SUM($V206:AO206)/SUM($V204:AO204),0)</f>
        <v>0</v>
      </c>
      <c r="AP208" s="294">
        <f>IFERROR(SUM($V206:AP206)/SUM($V204:AP204),0)</f>
        <v>0</v>
      </c>
      <c r="AQ208" s="294">
        <f>IFERROR(SUM($V206:AQ206)/SUM($V204:AQ204),0)</f>
        <v>0</v>
      </c>
      <c r="AR208" s="294">
        <f>IFERROR(SUM($V206:AR206)/SUM($V204:AR204),0)</f>
        <v>0</v>
      </c>
      <c r="AS208" s="294">
        <f>IFERROR(SUM($V206:AS206)/SUM($V204:AS204),0)</f>
        <v>0</v>
      </c>
      <c r="AT208" s="294">
        <f>IFERROR(SUM($V206:AT206)/SUM($V204:AT204),0)</f>
        <v>0</v>
      </c>
      <c r="AU208" s="294">
        <f>IFERROR(SUM($V206:AU206)/SUM($V204:AU204),0)</f>
        <v>0</v>
      </c>
      <c r="AV208" s="294">
        <f>IFERROR(SUM($V206:AV206)/SUM($V204:AV204),0)</f>
        <v>0</v>
      </c>
      <c r="AW208" s="294">
        <f>IFERROR(SUM($V206:AW206)/SUM($V204:AW204),0)</f>
        <v>0</v>
      </c>
      <c r="AX208" s="294">
        <f>IFERROR(SUM($V206:AX206)/SUM($V204:AX204),0)</f>
        <v>0</v>
      </c>
      <c r="AY208" s="294">
        <f>IFERROR(SUM($V206:AY206)/SUM($V204:AY204),0)</f>
        <v>0</v>
      </c>
      <c r="AZ208" s="294">
        <f>IFERROR(SUM($V206:AZ206)/SUM($V204:AZ204),0)</f>
        <v>0</v>
      </c>
      <c r="BA208" s="294">
        <f>IFERROR(SUM($V206:BA206)/SUM($V204:BA204),0)</f>
        <v>0</v>
      </c>
      <c r="BB208" s="294">
        <f>IFERROR(SUM($V206:BB206)/SUM($V204:BB204),0)</f>
        <v>0</v>
      </c>
      <c r="BC208" s="294">
        <f>IFERROR(SUM($V206:BC206)/SUM($V204:BC204),0)</f>
        <v>0</v>
      </c>
      <c r="BD208" s="294">
        <f>IFERROR(SUM($V206:BD206)/SUM($V204:BD204),0)</f>
        <v>0</v>
      </c>
      <c r="BE208" s="294">
        <f>IFERROR(SUM($V206:BE206)/SUM($V204:BE204),0)</f>
        <v>0</v>
      </c>
      <c r="BF208" s="294">
        <f>IFERROR(SUM($V206:BF206)/SUM($V204:BF204),0)</f>
        <v>0</v>
      </c>
      <c r="BG208" s="294">
        <f>IFERROR(SUM($V206:BG206)/SUM($V204:BG204),0)</f>
        <v>0</v>
      </c>
      <c r="BH208" s="294">
        <f>IFERROR(SUM($V206:BH206)/SUM($V204:BH204),0)</f>
        <v>0</v>
      </c>
      <c r="BI208" s="294">
        <f>IFERROR(SUM($V206:BI206)/SUM($V204:BI204),0)</f>
        <v>0</v>
      </c>
      <c r="BJ208" s="294">
        <f>IFERROR(SUM($V206:BJ206)/SUM($V204:BJ204),0)</f>
        <v>0</v>
      </c>
      <c r="BK208" s="294">
        <f>IFERROR(SUM($V206:BK206)/SUM($V204:BK204),0)</f>
        <v>0</v>
      </c>
      <c r="BL208" s="294">
        <f>IFERROR(SUM($V206:BL206)/SUM($V204:BL204),0)</f>
        <v>0</v>
      </c>
      <c r="BM208" s="294">
        <f>IFERROR(SUM($V206:BM206)/SUM($V204:BM204),0)</f>
        <v>0</v>
      </c>
      <c r="BN208" s="294">
        <f>IFERROR(SUM($V206:BN206)/SUM($V204:BN204),0)</f>
        <v>0</v>
      </c>
      <c r="BO208" s="294">
        <f>IFERROR(SUM($V206:BO206)/SUM($V204:BO204),0)</f>
        <v>0</v>
      </c>
      <c r="BP208" s="294">
        <f>IFERROR(SUM($V206:BP206)/SUM($V204:BP204),0)</f>
        <v>0</v>
      </c>
      <c r="BQ208" s="294">
        <f>IFERROR(SUM($V206:BQ206)/SUM($V204:BQ204),0)</f>
        <v>0</v>
      </c>
      <c r="BR208" s="294">
        <f>IFERROR(SUM($V206:BR206)/SUM($V204:BR204),0)</f>
        <v>0</v>
      </c>
      <c r="BS208" s="294">
        <f>IFERROR(SUM($V206:BS206)/SUM($V204:BS204),0)</f>
        <v>0</v>
      </c>
      <c r="BT208" s="294">
        <f>IFERROR(SUM($V206:BT206)/SUM($V204:BT204),0)</f>
        <v>0</v>
      </c>
      <c r="BU208" s="294">
        <f>IFERROR(SUM($V206:BU206)/SUM($V204:BU204),0)</f>
        <v>0</v>
      </c>
      <c r="BV208" s="294">
        <f>IFERROR(SUM($V206:BV206)/SUM($V204:BV204),0)</f>
        <v>0</v>
      </c>
      <c r="BW208" s="294">
        <f>IFERROR(SUM($V206:BW206)/SUM($V204:BW204),0)</f>
        <v>0</v>
      </c>
      <c r="BX208" s="294">
        <f>IFERROR(SUM($V206:BX206)/SUM($V204:BX204),0)</f>
        <v>0</v>
      </c>
      <c r="BY208" s="294">
        <f>IFERROR(SUM($V206:BY206)/SUM($V204:BY204),0)</f>
        <v>0</v>
      </c>
      <c r="BZ208" s="294">
        <f>IFERROR(SUM($V206:BZ206)/SUM($V204:BZ204),0)</f>
        <v>0</v>
      </c>
      <c r="CA208" s="294">
        <f>IFERROR(SUM($V206:CA206)/SUM($V204:CA204),0)</f>
        <v>0</v>
      </c>
      <c r="CB208" s="294">
        <f>IFERROR(SUM($V206:CB206)/SUM($V204:CB204),0)</f>
        <v>0</v>
      </c>
      <c r="CC208" s="294">
        <f>IFERROR(SUM($V206:CC206)/SUM($V204:CC204),0)</f>
        <v>0</v>
      </c>
      <c r="CD208" s="294">
        <f>IFERROR(SUM($V206:CD206)/SUM($V204:CD204),0)</f>
        <v>0</v>
      </c>
      <c r="CE208" s="294">
        <f>IFERROR(SUM($V206:CE206)/SUM($V204:CE204),0)</f>
        <v>0</v>
      </c>
      <c r="CF208" s="294">
        <f>IFERROR(SUM($V206:CF206)/SUM($V204:CF204),0)</f>
        <v>0</v>
      </c>
      <c r="CG208" s="294">
        <f>IFERROR(SUM($V206:CG206)/SUM($V204:CG204),0)</f>
        <v>0</v>
      </c>
      <c r="CH208" s="294">
        <f>IFERROR(SUM($V206:CH206)/SUM($V204:CH204),0)</f>
        <v>0</v>
      </c>
      <c r="CI208" s="294">
        <f>IFERROR(SUM($V206:CI206)/SUM($V204:CI204),0)</f>
        <v>0</v>
      </c>
      <c r="CJ208" s="294">
        <f>IFERROR(SUM($V206:CJ206)/SUM($V204:CJ204),0)</f>
        <v>0</v>
      </c>
      <c r="CK208" s="294">
        <f>IFERROR(SUM($V206:CK206)/SUM($V204:CK204),0)</f>
        <v>0</v>
      </c>
      <c r="CL208" s="294">
        <f>IFERROR(SUM($V206:CL206)/SUM($V204:CL204),0)</f>
        <v>0</v>
      </c>
      <c r="CM208" s="294">
        <f>IFERROR(SUM($V206:CM206)/SUM($V204:CM204),0)</f>
        <v>0</v>
      </c>
      <c r="CN208" s="294">
        <f>IFERROR(SUM($V206:CN206)/SUM($V204:CN204),0)</f>
        <v>0</v>
      </c>
      <c r="CO208" s="294">
        <f>IFERROR(SUM($V206:CO206)/SUM($V204:CO204),0)</f>
        <v>0</v>
      </c>
      <c r="CP208" s="294">
        <f>IFERROR(SUM($V206:CP206)/SUM($V204:CP204),0)</f>
        <v>0</v>
      </c>
      <c r="CQ208" s="294">
        <f>IFERROR(SUM($V206:CQ206)/SUM($V204:CQ204),0)</f>
        <v>0</v>
      </c>
      <c r="CR208" s="294">
        <f>IFERROR(SUM($V206:CR206)/SUM($V204:CR204),0)</f>
        <v>0</v>
      </c>
      <c r="CS208" s="294">
        <f>IFERROR(SUM($V206:CS206)/SUM($V204:CS204),0)</f>
        <v>0</v>
      </c>
      <c r="CT208" s="294">
        <f>IFERROR(SUM($V206:CT206)/SUM($V204:CT204),0)</f>
        <v>0</v>
      </c>
      <c r="CU208" s="294">
        <f>IFERROR(SUM($V206:CU206)/SUM($V204:CU204),0)</f>
        <v>0</v>
      </c>
      <c r="CV208" s="294">
        <f>IFERROR(SUM($V206:CV206)/SUM($V204:CV204),0)</f>
        <v>0</v>
      </c>
      <c r="CW208" s="294">
        <f>IFERROR(SUM($V206:CW206)/SUM($V204:CW204),0)</f>
        <v>0</v>
      </c>
      <c r="CX208" s="294">
        <f>IFERROR(SUM($V206:CX206)/SUM($V204:CX204),0)</f>
        <v>0</v>
      </c>
      <c r="CY208" s="294">
        <f>IFERROR(SUM($V206:CY206)/SUM($V204:CY204),0)</f>
        <v>0</v>
      </c>
      <c r="CZ208" s="294">
        <f>IFERROR(SUM($V206:CZ206)/SUM($V204:CZ204),0)</f>
        <v>0</v>
      </c>
      <c r="DA208" s="294">
        <f>IFERROR(SUM($V206:DA206)/SUM($V204:DA204),0)</f>
        <v>0</v>
      </c>
      <c r="DB208" s="294">
        <f>IFERROR(SUM($V206:DB206)/SUM($V204:DB204),0)</f>
        <v>0</v>
      </c>
      <c r="DC208" s="294">
        <f>IFERROR(SUM($V206:DC206)/SUM($V204:DC204),0)</f>
        <v>0</v>
      </c>
      <c r="DD208" s="294">
        <f>IFERROR(SUM($V206:DD206)/SUM($V204:DD204),0)</f>
        <v>0</v>
      </c>
      <c r="DE208" s="294">
        <f>IFERROR(SUM($V206:DE206)/SUM($V204:DE204),0)</f>
        <v>0</v>
      </c>
      <c r="DF208" s="294">
        <f>IFERROR(SUM($V206:DF206)/SUM($V204:DF204),0)</f>
        <v>0</v>
      </c>
      <c r="DG208" s="294">
        <f>IFERROR(SUM($V206:DG206)/SUM($V204:DG204),0)</f>
        <v>0</v>
      </c>
      <c r="DH208" s="294">
        <f>IFERROR(SUM($V206:DH206)/SUM($V204:DH204),0)</f>
        <v>0</v>
      </c>
      <c r="DI208" s="294">
        <f>IFERROR(SUM($V206:DI206)/SUM($V204:DI204),0)</f>
        <v>0</v>
      </c>
      <c r="DJ208" s="294">
        <f>IFERROR(SUM($V206:DJ206)/SUM($V204:DJ204),0)</f>
        <v>0</v>
      </c>
      <c r="DK208" s="294">
        <f>IFERROR(SUM($V206:DK206)/SUM($V204:DK204),0)</f>
        <v>0</v>
      </c>
      <c r="DL208" s="294">
        <f>IFERROR(SUM($V206:DL206)/SUM($V204:DL204),0)</f>
        <v>0</v>
      </c>
      <c r="DM208" s="294">
        <f>IFERROR(SUM($V206:DM206)/SUM($V204:DM204),0)</f>
        <v>0</v>
      </c>
      <c r="DN208" s="294">
        <f>IFERROR(SUM($V206:DN206)/SUM($V204:DN204),0)</f>
        <v>0</v>
      </c>
      <c r="DO208" s="294">
        <f>IFERROR(SUM($V206:DO206)/SUM($V204:DO204),0)</f>
        <v>0</v>
      </c>
      <c r="DP208" s="294">
        <f>IFERROR(SUM($V206:DP206)/SUM($V204:DP204),0)</f>
        <v>0</v>
      </c>
      <c r="DQ208" s="294">
        <f>IFERROR(SUM($V206:DQ206)/SUM($V204:DQ204),0)</f>
        <v>0</v>
      </c>
      <c r="DR208" s="294">
        <f>IFERROR(SUM($V206:DR206)/SUM($V204:DR204),0)</f>
        <v>0</v>
      </c>
      <c r="DS208" s="294">
        <f>IFERROR(SUM($V206:DS206)/SUM($V204:DS204),0)</f>
        <v>0</v>
      </c>
      <c r="DT208" s="294">
        <f>IFERROR(SUM($V206:DT206)/SUM($V204:DT204),0)</f>
        <v>0</v>
      </c>
      <c r="DU208" s="294">
        <f>IFERROR(SUM($V206:DU206)/SUM($V204:DU204),0)</f>
        <v>0</v>
      </c>
      <c r="DV208" s="294">
        <f>IFERROR(SUM($V206:DV206)/SUM($V204:DV204),0)</f>
        <v>0</v>
      </c>
      <c r="DW208" s="294">
        <f>IFERROR(SUM($V206:DW206)/SUM($V204:DW204),0)</f>
        <v>0</v>
      </c>
      <c r="DX208" s="294">
        <f>IFERROR(SUM($V206:DX206)/SUM($V204:DX204),0)</f>
        <v>0</v>
      </c>
      <c r="DY208" s="294">
        <f>IFERROR(SUM($V206:DY206)/SUM($V204:DY204),0)</f>
        <v>0</v>
      </c>
      <c r="DZ208" s="294">
        <f>IFERROR(SUM($V206:DZ206)/SUM($V204:DZ204),0)</f>
        <v>0</v>
      </c>
      <c r="EA208" s="294">
        <f>IFERROR(SUM($V206:EA206)/SUM($V204:EA204),0)</f>
        <v>0</v>
      </c>
      <c r="EB208" s="294">
        <f>IFERROR(SUM($V206:EB206)/SUM($V204:EB204),0)</f>
        <v>0</v>
      </c>
      <c r="EC208" s="294">
        <f>IFERROR(SUM($V206:EC206)/SUM($V204:EC204),0)</f>
        <v>0</v>
      </c>
      <c r="ED208" s="295">
        <f>IFERROR(SUM($V206:ED206)/SUM($V204:ED204),0)</f>
        <v>0</v>
      </c>
    </row>
    <row r="209" spans="2:134" ht="16.05" customHeight="1" x14ac:dyDescent="0.25">
      <c r="B209" s="931" t="str">
        <f>'B2-规划信息'!AN34</f>
        <v/>
      </c>
      <c r="C209" s="288" t="str">
        <f>IF($B209="","",$B$168)</f>
        <v/>
      </c>
      <c r="D209" s="288" t="str">
        <f>IF($B209="","",VLOOKUP($B209,'B2-规划信息'!$W$28:$Y$47,2,0))</f>
        <v/>
      </c>
      <c r="E209" s="288" t="str">
        <f>IF($B209="","",VLOOKUP($B209,'B2-规划信息'!$W$28:$Y$47,3,0))</f>
        <v/>
      </c>
      <c r="F209" s="239" t="str">
        <f>"签约"&amp;IF(D209="车位","个数","面积")</f>
        <v>签约面积</v>
      </c>
      <c r="G209" s="253" t="s">
        <v>352</v>
      </c>
      <c r="H209" s="991">
        <f>SUMIFS('B4-1销售回款【输入】'!L$4:L$123,'B4-1销售回款【输入】'!$C$4:$C$123,$C209,'B4-1销售回款【输入】'!$D$4:$D$123,$D209,'B4-1销售回款【输入】'!$E$4:$E$123,$E209,'B4-1销售回款【输入】'!$J$4:$J$123,$F209)</f>
        <v>0</v>
      </c>
      <c r="I209" s="278">
        <f>J209-H209</f>
        <v>0</v>
      </c>
      <c r="J209" s="984">
        <f>SUM(V209:ED209)</f>
        <v>0</v>
      </c>
      <c r="K209" s="459">
        <f ca="1">SUM(OFFSET(V209,,,1,MATCH('B1-基本信息'!$C$12,$V$3:$ED$3,1)))</f>
        <v>0</v>
      </c>
      <c r="L209" s="279">
        <f>SUMIF($V$1:$ED$1,L$3,$V209:$ED209)</f>
        <v>0</v>
      </c>
      <c r="M209" s="278">
        <f t="shared" ref="M209:U210" si="3758">SUMIF($V$1:$ED$1,M$3,$V209:$ED209)</f>
        <v>0</v>
      </c>
      <c r="N209" s="278">
        <f t="shared" si="3758"/>
        <v>0</v>
      </c>
      <c r="O209" s="278">
        <f t="shared" si="3758"/>
        <v>0</v>
      </c>
      <c r="P209" s="278">
        <f t="shared" si="3758"/>
        <v>0</v>
      </c>
      <c r="Q209" s="278">
        <f t="shared" si="3758"/>
        <v>0</v>
      </c>
      <c r="R209" s="278">
        <f t="shared" si="3758"/>
        <v>0</v>
      </c>
      <c r="S209" s="278">
        <f t="shared" si="3758"/>
        <v>0</v>
      </c>
      <c r="T209" s="278">
        <f t="shared" si="3758"/>
        <v>0</v>
      </c>
      <c r="U209" s="280">
        <f t="shared" si="3758"/>
        <v>0</v>
      </c>
      <c r="V209" s="281">
        <f>SUMIFS('B4-1销售回款【输入】'!Y$4:Y$123,'B4-1销售回款【输入】'!$C$4:$C$123,$C209,'B4-1销售回款【输入】'!$D$4:$D$123,$D209,'B4-1销售回款【输入】'!$E$4:$E$123,$E209,'B4-1销售回款【输入】'!$J$4:$J$123,$F209)</f>
        <v>0</v>
      </c>
      <c r="W209" s="278">
        <f>SUMIFS('B4-1销售回款【输入】'!Z$4:Z$123,'B4-1销售回款【输入】'!$C$4:$C$123,$C209,'B4-1销售回款【输入】'!$D$4:$D$123,$D209,'B4-1销售回款【输入】'!$E$4:$E$123,$E209,'B4-1销售回款【输入】'!$J$4:$J$123,$F209)</f>
        <v>0</v>
      </c>
      <c r="X209" s="278">
        <f>SUMIFS('B4-1销售回款【输入】'!AA$4:AA$123,'B4-1销售回款【输入】'!$C$4:$C$123,$C209,'B4-1销售回款【输入】'!$D$4:$D$123,$D209,'B4-1销售回款【输入】'!$E$4:$E$123,$E209,'B4-1销售回款【输入】'!$J$4:$J$123,$F209)</f>
        <v>0</v>
      </c>
      <c r="Y209" s="278">
        <f>SUMIFS('B4-1销售回款【输入】'!AB$4:AB$123,'B4-1销售回款【输入】'!$C$4:$C$123,$C209,'B4-1销售回款【输入】'!$D$4:$D$123,$D209,'B4-1销售回款【输入】'!$E$4:$E$123,$E209,'B4-1销售回款【输入】'!$J$4:$J$123,$F209)</f>
        <v>0</v>
      </c>
      <c r="Z209" s="278">
        <f>SUMIFS('B4-1销售回款【输入】'!AC$4:AC$123,'B4-1销售回款【输入】'!$C$4:$C$123,$C209,'B4-1销售回款【输入】'!$D$4:$D$123,$D209,'B4-1销售回款【输入】'!$E$4:$E$123,$E209,'B4-1销售回款【输入】'!$J$4:$J$123,$F209)</f>
        <v>0</v>
      </c>
      <c r="AA209" s="278">
        <f>SUMIFS('B4-1销售回款【输入】'!AD$4:AD$123,'B4-1销售回款【输入】'!$C$4:$C$123,$C209,'B4-1销售回款【输入】'!$D$4:$D$123,$D209,'B4-1销售回款【输入】'!$E$4:$E$123,$E209,'B4-1销售回款【输入】'!$J$4:$J$123,$F209)</f>
        <v>0</v>
      </c>
      <c r="AB209" s="278">
        <f>SUMIFS('B4-1销售回款【输入】'!AE$4:AE$123,'B4-1销售回款【输入】'!$C$4:$C$123,$C209,'B4-1销售回款【输入】'!$D$4:$D$123,$D209,'B4-1销售回款【输入】'!$E$4:$E$123,$E209,'B4-1销售回款【输入】'!$J$4:$J$123,$F209)</f>
        <v>0</v>
      </c>
      <c r="AC209" s="278">
        <f>SUMIFS('B4-1销售回款【输入】'!AF$4:AF$123,'B4-1销售回款【输入】'!$C$4:$C$123,$C209,'B4-1销售回款【输入】'!$D$4:$D$123,$D209,'B4-1销售回款【输入】'!$E$4:$E$123,$E209,'B4-1销售回款【输入】'!$J$4:$J$123,$F209)</f>
        <v>0</v>
      </c>
      <c r="AD209" s="278">
        <f>SUMIFS('B4-1销售回款【输入】'!AG$4:AG$123,'B4-1销售回款【输入】'!$C$4:$C$123,$C209,'B4-1销售回款【输入】'!$D$4:$D$123,$D209,'B4-1销售回款【输入】'!$E$4:$E$123,$E209,'B4-1销售回款【输入】'!$J$4:$J$123,$F209)</f>
        <v>0</v>
      </c>
      <c r="AE209" s="278">
        <f>SUMIFS('B4-1销售回款【输入】'!AH$4:AH$123,'B4-1销售回款【输入】'!$C$4:$C$123,$C209,'B4-1销售回款【输入】'!$D$4:$D$123,$D209,'B4-1销售回款【输入】'!$E$4:$E$123,$E209,'B4-1销售回款【输入】'!$J$4:$J$123,$F209)</f>
        <v>0</v>
      </c>
      <c r="AF209" s="278">
        <f>SUMIFS('B4-1销售回款【输入】'!AI$4:AI$123,'B4-1销售回款【输入】'!$C$4:$C$123,$C209,'B4-1销售回款【输入】'!$D$4:$D$123,$D209,'B4-1销售回款【输入】'!$E$4:$E$123,$E209,'B4-1销售回款【输入】'!$J$4:$J$123,$F209)</f>
        <v>0</v>
      </c>
      <c r="AG209" s="278">
        <f>SUMIFS('B4-1销售回款【输入】'!AJ$4:AJ$123,'B4-1销售回款【输入】'!$C$4:$C$123,$C209,'B4-1销售回款【输入】'!$D$4:$D$123,$D209,'B4-1销售回款【输入】'!$E$4:$E$123,$E209,'B4-1销售回款【输入】'!$J$4:$J$123,$F209)</f>
        <v>0</v>
      </c>
      <c r="AH209" s="278">
        <f>SUMIFS('B4-1销售回款【输入】'!AK$4:AK$123,'B4-1销售回款【输入】'!$C$4:$C$123,$C209,'B4-1销售回款【输入】'!$D$4:$D$123,$D209,'B4-1销售回款【输入】'!$E$4:$E$123,$E209,'B4-1销售回款【输入】'!$J$4:$J$123,$F209)</f>
        <v>0</v>
      </c>
      <c r="AI209" s="278">
        <f>SUMIFS('B4-1销售回款【输入】'!AL$4:AL$123,'B4-1销售回款【输入】'!$C$4:$C$123,$C209,'B4-1销售回款【输入】'!$D$4:$D$123,$D209,'B4-1销售回款【输入】'!$E$4:$E$123,$E209,'B4-1销售回款【输入】'!$J$4:$J$123,$F209)</f>
        <v>0</v>
      </c>
      <c r="AJ209" s="278">
        <f>SUMIFS('B4-1销售回款【输入】'!AM$4:AM$123,'B4-1销售回款【输入】'!$C$4:$C$123,$C209,'B4-1销售回款【输入】'!$D$4:$D$123,$D209,'B4-1销售回款【输入】'!$E$4:$E$123,$E209,'B4-1销售回款【输入】'!$J$4:$J$123,$F209)</f>
        <v>0</v>
      </c>
      <c r="AK209" s="278">
        <f>SUMIFS('B4-1销售回款【输入】'!AN$4:AN$123,'B4-1销售回款【输入】'!$C$4:$C$123,$C209,'B4-1销售回款【输入】'!$D$4:$D$123,$D209,'B4-1销售回款【输入】'!$E$4:$E$123,$E209,'B4-1销售回款【输入】'!$J$4:$J$123,$F209)</f>
        <v>0</v>
      </c>
      <c r="AL209" s="278">
        <f>SUMIFS('B4-1销售回款【输入】'!AO$4:AO$123,'B4-1销售回款【输入】'!$C$4:$C$123,$C209,'B4-1销售回款【输入】'!$D$4:$D$123,$D209,'B4-1销售回款【输入】'!$E$4:$E$123,$E209,'B4-1销售回款【输入】'!$J$4:$J$123,$F209)</f>
        <v>0</v>
      </c>
      <c r="AM209" s="278">
        <f>SUMIFS('B4-1销售回款【输入】'!AP$4:AP$123,'B4-1销售回款【输入】'!$C$4:$C$123,$C209,'B4-1销售回款【输入】'!$D$4:$D$123,$D209,'B4-1销售回款【输入】'!$E$4:$E$123,$E209,'B4-1销售回款【输入】'!$J$4:$J$123,$F209)</f>
        <v>0</v>
      </c>
      <c r="AN209" s="278">
        <f>SUMIFS('B4-1销售回款【输入】'!AQ$4:AQ$123,'B4-1销售回款【输入】'!$C$4:$C$123,$C209,'B4-1销售回款【输入】'!$D$4:$D$123,$D209,'B4-1销售回款【输入】'!$E$4:$E$123,$E209,'B4-1销售回款【输入】'!$J$4:$J$123,$F209)</f>
        <v>0</v>
      </c>
      <c r="AO209" s="278">
        <f>SUMIFS('B4-1销售回款【输入】'!AR$4:AR$123,'B4-1销售回款【输入】'!$C$4:$C$123,$C209,'B4-1销售回款【输入】'!$D$4:$D$123,$D209,'B4-1销售回款【输入】'!$E$4:$E$123,$E209,'B4-1销售回款【输入】'!$J$4:$J$123,$F209)</f>
        <v>0</v>
      </c>
      <c r="AP209" s="278">
        <f>SUMIFS('B4-1销售回款【输入】'!AS$4:AS$123,'B4-1销售回款【输入】'!$C$4:$C$123,$C209,'B4-1销售回款【输入】'!$D$4:$D$123,$D209,'B4-1销售回款【输入】'!$E$4:$E$123,$E209,'B4-1销售回款【输入】'!$J$4:$J$123,$F209)</f>
        <v>0</v>
      </c>
      <c r="AQ209" s="278">
        <f>SUMIFS('B4-1销售回款【输入】'!AT$4:AT$123,'B4-1销售回款【输入】'!$C$4:$C$123,$C209,'B4-1销售回款【输入】'!$D$4:$D$123,$D209,'B4-1销售回款【输入】'!$E$4:$E$123,$E209,'B4-1销售回款【输入】'!$J$4:$J$123,$F209)</f>
        <v>0</v>
      </c>
      <c r="AR209" s="278">
        <f>SUMIFS('B4-1销售回款【输入】'!AU$4:AU$123,'B4-1销售回款【输入】'!$C$4:$C$123,$C209,'B4-1销售回款【输入】'!$D$4:$D$123,$D209,'B4-1销售回款【输入】'!$E$4:$E$123,$E209,'B4-1销售回款【输入】'!$J$4:$J$123,$F209)</f>
        <v>0</v>
      </c>
      <c r="AS209" s="278">
        <f>SUMIFS('B4-1销售回款【输入】'!AV$4:AV$123,'B4-1销售回款【输入】'!$C$4:$C$123,$C209,'B4-1销售回款【输入】'!$D$4:$D$123,$D209,'B4-1销售回款【输入】'!$E$4:$E$123,$E209,'B4-1销售回款【输入】'!$J$4:$J$123,$F209)</f>
        <v>0</v>
      </c>
      <c r="AT209" s="278">
        <f>SUMIFS('B4-1销售回款【输入】'!AW$4:AW$123,'B4-1销售回款【输入】'!$C$4:$C$123,$C209,'B4-1销售回款【输入】'!$D$4:$D$123,$D209,'B4-1销售回款【输入】'!$E$4:$E$123,$E209,'B4-1销售回款【输入】'!$J$4:$J$123,$F209)</f>
        <v>0</v>
      </c>
      <c r="AU209" s="278">
        <f>SUMIFS('B4-1销售回款【输入】'!AX$4:AX$123,'B4-1销售回款【输入】'!$C$4:$C$123,$C209,'B4-1销售回款【输入】'!$D$4:$D$123,$D209,'B4-1销售回款【输入】'!$E$4:$E$123,$E209,'B4-1销售回款【输入】'!$J$4:$J$123,$F209)</f>
        <v>0</v>
      </c>
      <c r="AV209" s="278">
        <f>SUMIFS('B4-1销售回款【输入】'!AY$4:AY$123,'B4-1销售回款【输入】'!$C$4:$C$123,$C209,'B4-1销售回款【输入】'!$D$4:$D$123,$D209,'B4-1销售回款【输入】'!$E$4:$E$123,$E209,'B4-1销售回款【输入】'!$J$4:$J$123,$F209)</f>
        <v>0</v>
      </c>
      <c r="AW209" s="278">
        <f>SUMIFS('B4-1销售回款【输入】'!AZ$4:AZ$123,'B4-1销售回款【输入】'!$C$4:$C$123,$C209,'B4-1销售回款【输入】'!$D$4:$D$123,$D209,'B4-1销售回款【输入】'!$E$4:$E$123,$E209,'B4-1销售回款【输入】'!$J$4:$J$123,$F209)</f>
        <v>0</v>
      </c>
      <c r="AX209" s="278">
        <f>SUMIFS('B4-1销售回款【输入】'!BA$4:BA$123,'B4-1销售回款【输入】'!$C$4:$C$123,$C209,'B4-1销售回款【输入】'!$D$4:$D$123,$D209,'B4-1销售回款【输入】'!$E$4:$E$123,$E209,'B4-1销售回款【输入】'!$J$4:$J$123,$F209)</f>
        <v>0</v>
      </c>
      <c r="AY209" s="278">
        <f>SUMIFS('B4-1销售回款【输入】'!BB$4:BB$123,'B4-1销售回款【输入】'!$C$4:$C$123,$C209,'B4-1销售回款【输入】'!$D$4:$D$123,$D209,'B4-1销售回款【输入】'!$E$4:$E$123,$E209,'B4-1销售回款【输入】'!$J$4:$J$123,$F209)</f>
        <v>0</v>
      </c>
      <c r="AZ209" s="278">
        <f>SUMIFS('B4-1销售回款【输入】'!BC$4:BC$123,'B4-1销售回款【输入】'!$C$4:$C$123,$C209,'B4-1销售回款【输入】'!$D$4:$D$123,$D209,'B4-1销售回款【输入】'!$E$4:$E$123,$E209,'B4-1销售回款【输入】'!$J$4:$J$123,$F209)</f>
        <v>0</v>
      </c>
      <c r="BA209" s="278">
        <f>SUMIFS('B4-1销售回款【输入】'!BD$4:BD$123,'B4-1销售回款【输入】'!$C$4:$C$123,$C209,'B4-1销售回款【输入】'!$D$4:$D$123,$D209,'B4-1销售回款【输入】'!$E$4:$E$123,$E209,'B4-1销售回款【输入】'!$J$4:$J$123,$F209)</f>
        <v>0</v>
      </c>
      <c r="BB209" s="278">
        <f>SUMIFS('B4-1销售回款【输入】'!BE$4:BE$123,'B4-1销售回款【输入】'!$C$4:$C$123,$C209,'B4-1销售回款【输入】'!$D$4:$D$123,$D209,'B4-1销售回款【输入】'!$E$4:$E$123,$E209,'B4-1销售回款【输入】'!$J$4:$J$123,$F209)</f>
        <v>0</v>
      </c>
      <c r="BC209" s="278">
        <f>SUMIFS('B4-1销售回款【输入】'!BF$4:BF$123,'B4-1销售回款【输入】'!$C$4:$C$123,$C209,'B4-1销售回款【输入】'!$D$4:$D$123,$D209,'B4-1销售回款【输入】'!$E$4:$E$123,$E209,'B4-1销售回款【输入】'!$J$4:$J$123,$F209)</f>
        <v>0</v>
      </c>
      <c r="BD209" s="278">
        <f>SUMIFS('B4-1销售回款【输入】'!BG$4:BG$123,'B4-1销售回款【输入】'!$C$4:$C$123,$C209,'B4-1销售回款【输入】'!$D$4:$D$123,$D209,'B4-1销售回款【输入】'!$E$4:$E$123,$E209,'B4-1销售回款【输入】'!$J$4:$J$123,$F209)</f>
        <v>0</v>
      </c>
      <c r="BE209" s="278">
        <f>SUMIFS('B4-1销售回款【输入】'!BH$4:BH$123,'B4-1销售回款【输入】'!$C$4:$C$123,$C209,'B4-1销售回款【输入】'!$D$4:$D$123,$D209,'B4-1销售回款【输入】'!$E$4:$E$123,$E209,'B4-1销售回款【输入】'!$J$4:$J$123,$F209)</f>
        <v>0</v>
      </c>
      <c r="BF209" s="278">
        <f>SUMIFS('B4-1销售回款【输入】'!BI$4:BI$123,'B4-1销售回款【输入】'!$C$4:$C$123,$C209,'B4-1销售回款【输入】'!$D$4:$D$123,$D209,'B4-1销售回款【输入】'!$E$4:$E$123,$E209,'B4-1销售回款【输入】'!$J$4:$J$123,$F209)</f>
        <v>0</v>
      </c>
      <c r="BG209" s="278">
        <f>SUMIFS('B4-1销售回款【输入】'!BJ$4:BJ$123,'B4-1销售回款【输入】'!$C$4:$C$123,$C209,'B4-1销售回款【输入】'!$D$4:$D$123,$D209,'B4-1销售回款【输入】'!$E$4:$E$123,$E209,'B4-1销售回款【输入】'!$J$4:$J$123,$F209)</f>
        <v>0</v>
      </c>
      <c r="BH209" s="278">
        <f>SUMIFS('B4-1销售回款【输入】'!BK$4:BK$123,'B4-1销售回款【输入】'!$C$4:$C$123,$C209,'B4-1销售回款【输入】'!$D$4:$D$123,$D209,'B4-1销售回款【输入】'!$E$4:$E$123,$E209,'B4-1销售回款【输入】'!$J$4:$J$123,$F209)</f>
        <v>0</v>
      </c>
      <c r="BI209" s="278">
        <f>SUMIFS('B4-1销售回款【输入】'!BL$4:BL$123,'B4-1销售回款【输入】'!$C$4:$C$123,$C209,'B4-1销售回款【输入】'!$D$4:$D$123,$D209,'B4-1销售回款【输入】'!$E$4:$E$123,$E209,'B4-1销售回款【输入】'!$J$4:$J$123,$F209)</f>
        <v>0</v>
      </c>
      <c r="BJ209" s="278">
        <f>SUMIFS('B4-1销售回款【输入】'!BM$4:BM$123,'B4-1销售回款【输入】'!$C$4:$C$123,$C209,'B4-1销售回款【输入】'!$D$4:$D$123,$D209,'B4-1销售回款【输入】'!$E$4:$E$123,$E209,'B4-1销售回款【输入】'!$J$4:$J$123,$F209)</f>
        <v>0</v>
      </c>
      <c r="BK209" s="278">
        <f>SUMIFS('B4-1销售回款【输入】'!BN$4:BN$123,'B4-1销售回款【输入】'!$C$4:$C$123,$C209,'B4-1销售回款【输入】'!$D$4:$D$123,$D209,'B4-1销售回款【输入】'!$E$4:$E$123,$E209,'B4-1销售回款【输入】'!$J$4:$J$123,$F209)</f>
        <v>0</v>
      </c>
      <c r="BL209" s="278">
        <f>SUMIFS('B4-1销售回款【输入】'!BO$4:BO$123,'B4-1销售回款【输入】'!$C$4:$C$123,$C209,'B4-1销售回款【输入】'!$D$4:$D$123,$D209,'B4-1销售回款【输入】'!$E$4:$E$123,$E209,'B4-1销售回款【输入】'!$J$4:$J$123,$F209)</f>
        <v>0</v>
      </c>
      <c r="BM209" s="278">
        <f>SUMIFS('B4-1销售回款【输入】'!BP$4:BP$123,'B4-1销售回款【输入】'!$C$4:$C$123,$C209,'B4-1销售回款【输入】'!$D$4:$D$123,$D209,'B4-1销售回款【输入】'!$E$4:$E$123,$E209,'B4-1销售回款【输入】'!$J$4:$J$123,$F209)</f>
        <v>0</v>
      </c>
      <c r="BN209" s="278">
        <f>SUMIFS('B4-1销售回款【输入】'!BQ$4:BQ$123,'B4-1销售回款【输入】'!$C$4:$C$123,$C209,'B4-1销售回款【输入】'!$D$4:$D$123,$D209,'B4-1销售回款【输入】'!$E$4:$E$123,$E209,'B4-1销售回款【输入】'!$J$4:$J$123,$F209)</f>
        <v>0</v>
      </c>
      <c r="BO209" s="278">
        <f>SUMIFS('B4-1销售回款【输入】'!BR$4:BR$123,'B4-1销售回款【输入】'!$C$4:$C$123,$C209,'B4-1销售回款【输入】'!$D$4:$D$123,$D209,'B4-1销售回款【输入】'!$E$4:$E$123,$E209,'B4-1销售回款【输入】'!$J$4:$J$123,$F209)</f>
        <v>0</v>
      </c>
      <c r="BP209" s="278">
        <f>SUMIFS('B4-1销售回款【输入】'!BS$4:BS$123,'B4-1销售回款【输入】'!$C$4:$C$123,$C209,'B4-1销售回款【输入】'!$D$4:$D$123,$D209,'B4-1销售回款【输入】'!$E$4:$E$123,$E209,'B4-1销售回款【输入】'!$J$4:$J$123,$F209)</f>
        <v>0</v>
      </c>
      <c r="BQ209" s="278">
        <f>SUMIFS('B4-1销售回款【输入】'!BT$4:BT$123,'B4-1销售回款【输入】'!$C$4:$C$123,$C209,'B4-1销售回款【输入】'!$D$4:$D$123,$D209,'B4-1销售回款【输入】'!$E$4:$E$123,$E209,'B4-1销售回款【输入】'!$J$4:$J$123,$F209)</f>
        <v>0</v>
      </c>
      <c r="BR209" s="278">
        <f>SUMIFS('B4-1销售回款【输入】'!BU$4:BU$123,'B4-1销售回款【输入】'!$C$4:$C$123,$C209,'B4-1销售回款【输入】'!$D$4:$D$123,$D209,'B4-1销售回款【输入】'!$E$4:$E$123,$E209,'B4-1销售回款【输入】'!$J$4:$J$123,$F209)</f>
        <v>0</v>
      </c>
      <c r="BS209" s="278">
        <f>SUMIFS('B4-1销售回款【输入】'!BV$4:BV$123,'B4-1销售回款【输入】'!$C$4:$C$123,$C209,'B4-1销售回款【输入】'!$D$4:$D$123,$D209,'B4-1销售回款【输入】'!$E$4:$E$123,$E209,'B4-1销售回款【输入】'!$J$4:$J$123,$F209)</f>
        <v>0</v>
      </c>
      <c r="BT209" s="278">
        <f>SUMIFS('B4-1销售回款【输入】'!BW$4:BW$123,'B4-1销售回款【输入】'!$C$4:$C$123,$C209,'B4-1销售回款【输入】'!$D$4:$D$123,$D209,'B4-1销售回款【输入】'!$E$4:$E$123,$E209,'B4-1销售回款【输入】'!$J$4:$J$123,$F209)</f>
        <v>0</v>
      </c>
      <c r="BU209" s="278">
        <f>SUMIFS('B4-1销售回款【输入】'!BX$4:BX$123,'B4-1销售回款【输入】'!$C$4:$C$123,$C209,'B4-1销售回款【输入】'!$D$4:$D$123,$D209,'B4-1销售回款【输入】'!$E$4:$E$123,$E209,'B4-1销售回款【输入】'!$J$4:$J$123,$F209)</f>
        <v>0</v>
      </c>
      <c r="BV209" s="278">
        <f>SUMIFS('B4-1销售回款【输入】'!BY$4:BY$123,'B4-1销售回款【输入】'!$C$4:$C$123,$C209,'B4-1销售回款【输入】'!$D$4:$D$123,$D209,'B4-1销售回款【输入】'!$E$4:$E$123,$E209,'B4-1销售回款【输入】'!$J$4:$J$123,$F209)</f>
        <v>0</v>
      </c>
      <c r="BW209" s="278">
        <f>SUMIFS('B4-1销售回款【输入】'!BZ$4:BZ$123,'B4-1销售回款【输入】'!$C$4:$C$123,$C209,'B4-1销售回款【输入】'!$D$4:$D$123,$D209,'B4-1销售回款【输入】'!$E$4:$E$123,$E209,'B4-1销售回款【输入】'!$J$4:$J$123,$F209)</f>
        <v>0</v>
      </c>
      <c r="BX209" s="278">
        <f>SUMIFS('B4-1销售回款【输入】'!CA$4:CA$123,'B4-1销售回款【输入】'!$C$4:$C$123,$C209,'B4-1销售回款【输入】'!$D$4:$D$123,$D209,'B4-1销售回款【输入】'!$E$4:$E$123,$E209,'B4-1销售回款【输入】'!$J$4:$J$123,$F209)</f>
        <v>0</v>
      </c>
      <c r="BY209" s="278">
        <f>SUMIFS('B4-1销售回款【输入】'!CB$4:CB$123,'B4-1销售回款【输入】'!$C$4:$C$123,$C209,'B4-1销售回款【输入】'!$D$4:$D$123,$D209,'B4-1销售回款【输入】'!$E$4:$E$123,$E209,'B4-1销售回款【输入】'!$J$4:$J$123,$F209)</f>
        <v>0</v>
      </c>
      <c r="BZ209" s="278">
        <f>SUMIFS('B4-1销售回款【输入】'!CC$4:CC$123,'B4-1销售回款【输入】'!$C$4:$C$123,$C209,'B4-1销售回款【输入】'!$D$4:$D$123,$D209,'B4-1销售回款【输入】'!$E$4:$E$123,$E209,'B4-1销售回款【输入】'!$J$4:$J$123,$F209)</f>
        <v>0</v>
      </c>
      <c r="CA209" s="278">
        <f>SUMIFS('B4-1销售回款【输入】'!CD$4:CD$123,'B4-1销售回款【输入】'!$C$4:$C$123,$C209,'B4-1销售回款【输入】'!$D$4:$D$123,$D209,'B4-1销售回款【输入】'!$E$4:$E$123,$E209,'B4-1销售回款【输入】'!$J$4:$J$123,$F209)</f>
        <v>0</v>
      </c>
      <c r="CB209" s="278">
        <f>SUMIFS('B4-1销售回款【输入】'!CE$4:CE$123,'B4-1销售回款【输入】'!$C$4:$C$123,$C209,'B4-1销售回款【输入】'!$D$4:$D$123,$D209,'B4-1销售回款【输入】'!$E$4:$E$123,$E209,'B4-1销售回款【输入】'!$J$4:$J$123,$F209)</f>
        <v>0</v>
      </c>
      <c r="CC209" s="278">
        <f>SUMIFS('B4-1销售回款【输入】'!CF$4:CF$123,'B4-1销售回款【输入】'!$C$4:$C$123,$C209,'B4-1销售回款【输入】'!$D$4:$D$123,$D209,'B4-1销售回款【输入】'!$E$4:$E$123,$E209,'B4-1销售回款【输入】'!$J$4:$J$123,$F209)</f>
        <v>0</v>
      </c>
      <c r="CD209" s="278">
        <f>SUMIFS('B4-1销售回款【输入】'!CG$4:CG$123,'B4-1销售回款【输入】'!$C$4:$C$123,$C209,'B4-1销售回款【输入】'!$D$4:$D$123,$D209,'B4-1销售回款【输入】'!$E$4:$E$123,$E209,'B4-1销售回款【输入】'!$J$4:$J$123,$F209)</f>
        <v>0</v>
      </c>
      <c r="CE209" s="278">
        <f>SUMIFS('B4-1销售回款【输入】'!CH$4:CH$123,'B4-1销售回款【输入】'!$C$4:$C$123,$C209,'B4-1销售回款【输入】'!$D$4:$D$123,$D209,'B4-1销售回款【输入】'!$E$4:$E$123,$E209,'B4-1销售回款【输入】'!$J$4:$J$123,$F209)</f>
        <v>0</v>
      </c>
      <c r="CF209" s="278">
        <f>SUMIFS('B4-1销售回款【输入】'!CI$4:CI$123,'B4-1销售回款【输入】'!$C$4:$C$123,$C209,'B4-1销售回款【输入】'!$D$4:$D$123,$D209,'B4-1销售回款【输入】'!$E$4:$E$123,$E209,'B4-1销售回款【输入】'!$J$4:$J$123,$F209)</f>
        <v>0</v>
      </c>
      <c r="CG209" s="278">
        <f>SUMIFS('B4-1销售回款【输入】'!CJ$4:CJ$123,'B4-1销售回款【输入】'!$C$4:$C$123,$C209,'B4-1销售回款【输入】'!$D$4:$D$123,$D209,'B4-1销售回款【输入】'!$E$4:$E$123,$E209,'B4-1销售回款【输入】'!$J$4:$J$123,$F209)</f>
        <v>0</v>
      </c>
      <c r="CH209" s="278">
        <f>SUMIFS('B4-1销售回款【输入】'!CK$4:CK$123,'B4-1销售回款【输入】'!$C$4:$C$123,$C209,'B4-1销售回款【输入】'!$D$4:$D$123,$D209,'B4-1销售回款【输入】'!$E$4:$E$123,$E209,'B4-1销售回款【输入】'!$J$4:$J$123,$F209)</f>
        <v>0</v>
      </c>
      <c r="CI209" s="278">
        <f>SUMIFS('B4-1销售回款【输入】'!CL$4:CL$123,'B4-1销售回款【输入】'!$C$4:$C$123,$C209,'B4-1销售回款【输入】'!$D$4:$D$123,$D209,'B4-1销售回款【输入】'!$E$4:$E$123,$E209,'B4-1销售回款【输入】'!$J$4:$J$123,$F209)</f>
        <v>0</v>
      </c>
      <c r="CJ209" s="278">
        <f>SUMIFS('B4-1销售回款【输入】'!CM$4:CM$123,'B4-1销售回款【输入】'!$C$4:$C$123,$C209,'B4-1销售回款【输入】'!$D$4:$D$123,$D209,'B4-1销售回款【输入】'!$E$4:$E$123,$E209,'B4-1销售回款【输入】'!$J$4:$J$123,$F209)</f>
        <v>0</v>
      </c>
      <c r="CK209" s="278">
        <f>SUMIFS('B4-1销售回款【输入】'!CN$4:CN$123,'B4-1销售回款【输入】'!$C$4:$C$123,$C209,'B4-1销售回款【输入】'!$D$4:$D$123,$D209,'B4-1销售回款【输入】'!$E$4:$E$123,$E209,'B4-1销售回款【输入】'!$J$4:$J$123,$F209)</f>
        <v>0</v>
      </c>
      <c r="CL209" s="278">
        <f>SUMIFS('B4-1销售回款【输入】'!CO$4:CO$123,'B4-1销售回款【输入】'!$C$4:$C$123,$C209,'B4-1销售回款【输入】'!$D$4:$D$123,$D209,'B4-1销售回款【输入】'!$E$4:$E$123,$E209,'B4-1销售回款【输入】'!$J$4:$J$123,$F209)</f>
        <v>0</v>
      </c>
      <c r="CM209" s="278">
        <f>SUMIFS('B4-1销售回款【输入】'!CP$4:CP$123,'B4-1销售回款【输入】'!$C$4:$C$123,$C209,'B4-1销售回款【输入】'!$D$4:$D$123,$D209,'B4-1销售回款【输入】'!$E$4:$E$123,$E209,'B4-1销售回款【输入】'!$J$4:$J$123,$F209)</f>
        <v>0</v>
      </c>
      <c r="CN209" s="278">
        <f>SUMIFS('B4-1销售回款【输入】'!CQ$4:CQ$123,'B4-1销售回款【输入】'!$C$4:$C$123,$C209,'B4-1销售回款【输入】'!$D$4:$D$123,$D209,'B4-1销售回款【输入】'!$E$4:$E$123,$E209,'B4-1销售回款【输入】'!$J$4:$J$123,$F209)</f>
        <v>0</v>
      </c>
      <c r="CO209" s="278">
        <f>SUMIFS('B4-1销售回款【输入】'!CR$4:CR$123,'B4-1销售回款【输入】'!$C$4:$C$123,$C209,'B4-1销售回款【输入】'!$D$4:$D$123,$D209,'B4-1销售回款【输入】'!$E$4:$E$123,$E209,'B4-1销售回款【输入】'!$J$4:$J$123,$F209)</f>
        <v>0</v>
      </c>
      <c r="CP209" s="278">
        <f>SUMIFS('B4-1销售回款【输入】'!CS$4:CS$123,'B4-1销售回款【输入】'!$C$4:$C$123,$C209,'B4-1销售回款【输入】'!$D$4:$D$123,$D209,'B4-1销售回款【输入】'!$E$4:$E$123,$E209,'B4-1销售回款【输入】'!$J$4:$J$123,$F209)</f>
        <v>0</v>
      </c>
      <c r="CQ209" s="278">
        <f>SUMIFS('B4-1销售回款【输入】'!CT$4:CT$123,'B4-1销售回款【输入】'!$C$4:$C$123,$C209,'B4-1销售回款【输入】'!$D$4:$D$123,$D209,'B4-1销售回款【输入】'!$E$4:$E$123,$E209,'B4-1销售回款【输入】'!$J$4:$J$123,$F209)</f>
        <v>0</v>
      </c>
      <c r="CR209" s="278">
        <f>SUMIFS('B4-1销售回款【输入】'!CU$4:CU$123,'B4-1销售回款【输入】'!$C$4:$C$123,$C209,'B4-1销售回款【输入】'!$D$4:$D$123,$D209,'B4-1销售回款【输入】'!$E$4:$E$123,$E209,'B4-1销售回款【输入】'!$J$4:$J$123,$F209)</f>
        <v>0</v>
      </c>
      <c r="CS209" s="278">
        <f>SUMIFS('B4-1销售回款【输入】'!CV$4:CV$123,'B4-1销售回款【输入】'!$C$4:$C$123,$C209,'B4-1销售回款【输入】'!$D$4:$D$123,$D209,'B4-1销售回款【输入】'!$E$4:$E$123,$E209,'B4-1销售回款【输入】'!$J$4:$J$123,$F209)</f>
        <v>0</v>
      </c>
      <c r="CT209" s="278">
        <f>SUMIFS('B4-1销售回款【输入】'!CW$4:CW$123,'B4-1销售回款【输入】'!$C$4:$C$123,$C209,'B4-1销售回款【输入】'!$D$4:$D$123,$D209,'B4-1销售回款【输入】'!$E$4:$E$123,$E209,'B4-1销售回款【输入】'!$J$4:$J$123,$F209)</f>
        <v>0</v>
      </c>
      <c r="CU209" s="278">
        <f>SUMIFS('B4-1销售回款【输入】'!CX$4:CX$123,'B4-1销售回款【输入】'!$C$4:$C$123,$C209,'B4-1销售回款【输入】'!$D$4:$D$123,$D209,'B4-1销售回款【输入】'!$E$4:$E$123,$E209,'B4-1销售回款【输入】'!$J$4:$J$123,$F209)</f>
        <v>0</v>
      </c>
      <c r="CV209" s="278">
        <f>SUMIFS('B4-1销售回款【输入】'!CY$4:CY$123,'B4-1销售回款【输入】'!$C$4:$C$123,$C209,'B4-1销售回款【输入】'!$D$4:$D$123,$D209,'B4-1销售回款【输入】'!$E$4:$E$123,$E209,'B4-1销售回款【输入】'!$J$4:$J$123,$F209)</f>
        <v>0</v>
      </c>
      <c r="CW209" s="278">
        <f>SUMIFS('B4-1销售回款【输入】'!CZ$4:CZ$123,'B4-1销售回款【输入】'!$C$4:$C$123,$C209,'B4-1销售回款【输入】'!$D$4:$D$123,$D209,'B4-1销售回款【输入】'!$E$4:$E$123,$E209,'B4-1销售回款【输入】'!$J$4:$J$123,$F209)</f>
        <v>0</v>
      </c>
      <c r="CX209" s="278">
        <f>SUMIFS('B4-1销售回款【输入】'!DA$4:DA$123,'B4-1销售回款【输入】'!$C$4:$C$123,$C209,'B4-1销售回款【输入】'!$D$4:$D$123,$D209,'B4-1销售回款【输入】'!$E$4:$E$123,$E209,'B4-1销售回款【输入】'!$J$4:$J$123,$F209)</f>
        <v>0</v>
      </c>
      <c r="CY209" s="278">
        <f>SUMIFS('B4-1销售回款【输入】'!DB$4:DB$123,'B4-1销售回款【输入】'!$C$4:$C$123,$C209,'B4-1销售回款【输入】'!$D$4:$D$123,$D209,'B4-1销售回款【输入】'!$E$4:$E$123,$E209,'B4-1销售回款【输入】'!$J$4:$J$123,$F209)</f>
        <v>0</v>
      </c>
      <c r="CZ209" s="278">
        <f>SUMIFS('B4-1销售回款【输入】'!DC$4:DC$123,'B4-1销售回款【输入】'!$C$4:$C$123,$C209,'B4-1销售回款【输入】'!$D$4:$D$123,$D209,'B4-1销售回款【输入】'!$E$4:$E$123,$E209,'B4-1销售回款【输入】'!$J$4:$J$123,$F209)</f>
        <v>0</v>
      </c>
      <c r="DA209" s="278">
        <f>SUMIFS('B4-1销售回款【输入】'!DD$4:DD$123,'B4-1销售回款【输入】'!$C$4:$C$123,$C209,'B4-1销售回款【输入】'!$D$4:$D$123,$D209,'B4-1销售回款【输入】'!$E$4:$E$123,$E209,'B4-1销售回款【输入】'!$J$4:$J$123,$F209)</f>
        <v>0</v>
      </c>
      <c r="DB209" s="278">
        <f>SUMIFS('B4-1销售回款【输入】'!DE$4:DE$123,'B4-1销售回款【输入】'!$C$4:$C$123,$C209,'B4-1销售回款【输入】'!$D$4:$D$123,$D209,'B4-1销售回款【输入】'!$E$4:$E$123,$E209,'B4-1销售回款【输入】'!$J$4:$J$123,$F209)</f>
        <v>0</v>
      </c>
      <c r="DC209" s="278">
        <f>SUMIFS('B4-1销售回款【输入】'!DF$4:DF$123,'B4-1销售回款【输入】'!$C$4:$C$123,$C209,'B4-1销售回款【输入】'!$D$4:$D$123,$D209,'B4-1销售回款【输入】'!$E$4:$E$123,$E209,'B4-1销售回款【输入】'!$J$4:$J$123,$F209)</f>
        <v>0</v>
      </c>
      <c r="DD209" s="278">
        <f>SUMIFS('B4-1销售回款【输入】'!DG$4:DG$123,'B4-1销售回款【输入】'!$C$4:$C$123,$C209,'B4-1销售回款【输入】'!$D$4:$D$123,$D209,'B4-1销售回款【输入】'!$E$4:$E$123,$E209,'B4-1销售回款【输入】'!$J$4:$J$123,$F209)</f>
        <v>0</v>
      </c>
      <c r="DE209" s="278">
        <f>SUMIFS('B4-1销售回款【输入】'!DH$4:DH$123,'B4-1销售回款【输入】'!$C$4:$C$123,$C209,'B4-1销售回款【输入】'!$D$4:$D$123,$D209,'B4-1销售回款【输入】'!$E$4:$E$123,$E209,'B4-1销售回款【输入】'!$J$4:$J$123,$F209)</f>
        <v>0</v>
      </c>
      <c r="DF209" s="278">
        <f>SUMIFS('B4-1销售回款【输入】'!DI$4:DI$123,'B4-1销售回款【输入】'!$C$4:$C$123,$C209,'B4-1销售回款【输入】'!$D$4:$D$123,$D209,'B4-1销售回款【输入】'!$E$4:$E$123,$E209,'B4-1销售回款【输入】'!$J$4:$J$123,$F209)</f>
        <v>0</v>
      </c>
      <c r="DG209" s="278">
        <f>SUMIFS('B4-1销售回款【输入】'!DJ$4:DJ$123,'B4-1销售回款【输入】'!$C$4:$C$123,$C209,'B4-1销售回款【输入】'!$D$4:$D$123,$D209,'B4-1销售回款【输入】'!$E$4:$E$123,$E209,'B4-1销售回款【输入】'!$J$4:$J$123,$F209)</f>
        <v>0</v>
      </c>
      <c r="DH209" s="278">
        <f>SUMIFS('B4-1销售回款【输入】'!DK$4:DK$123,'B4-1销售回款【输入】'!$C$4:$C$123,$C209,'B4-1销售回款【输入】'!$D$4:$D$123,$D209,'B4-1销售回款【输入】'!$E$4:$E$123,$E209,'B4-1销售回款【输入】'!$J$4:$J$123,$F209)</f>
        <v>0</v>
      </c>
      <c r="DI209" s="278">
        <f>SUMIFS('B4-1销售回款【输入】'!DL$4:DL$123,'B4-1销售回款【输入】'!$C$4:$C$123,$C209,'B4-1销售回款【输入】'!$D$4:$D$123,$D209,'B4-1销售回款【输入】'!$E$4:$E$123,$E209,'B4-1销售回款【输入】'!$J$4:$J$123,$F209)</f>
        <v>0</v>
      </c>
      <c r="DJ209" s="278">
        <f>SUMIFS('B4-1销售回款【输入】'!DM$4:DM$123,'B4-1销售回款【输入】'!$C$4:$C$123,$C209,'B4-1销售回款【输入】'!$D$4:$D$123,$D209,'B4-1销售回款【输入】'!$E$4:$E$123,$E209,'B4-1销售回款【输入】'!$J$4:$J$123,$F209)</f>
        <v>0</v>
      </c>
      <c r="DK209" s="278">
        <f>SUMIFS('B4-1销售回款【输入】'!DN$4:DN$123,'B4-1销售回款【输入】'!$C$4:$C$123,$C209,'B4-1销售回款【输入】'!$D$4:$D$123,$D209,'B4-1销售回款【输入】'!$E$4:$E$123,$E209,'B4-1销售回款【输入】'!$J$4:$J$123,$F209)</f>
        <v>0</v>
      </c>
      <c r="DL209" s="278">
        <f>SUMIFS('B4-1销售回款【输入】'!DO$4:DO$123,'B4-1销售回款【输入】'!$C$4:$C$123,$C209,'B4-1销售回款【输入】'!$D$4:$D$123,$D209,'B4-1销售回款【输入】'!$E$4:$E$123,$E209,'B4-1销售回款【输入】'!$J$4:$J$123,$F209)</f>
        <v>0</v>
      </c>
      <c r="DM209" s="278">
        <f>SUMIFS('B4-1销售回款【输入】'!DP$4:DP$123,'B4-1销售回款【输入】'!$C$4:$C$123,$C209,'B4-1销售回款【输入】'!$D$4:$D$123,$D209,'B4-1销售回款【输入】'!$E$4:$E$123,$E209,'B4-1销售回款【输入】'!$J$4:$J$123,$F209)</f>
        <v>0</v>
      </c>
      <c r="DN209" s="278">
        <f>SUMIFS('B4-1销售回款【输入】'!DQ$4:DQ$123,'B4-1销售回款【输入】'!$C$4:$C$123,$C209,'B4-1销售回款【输入】'!$D$4:$D$123,$D209,'B4-1销售回款【输入】'!$E$4:$E$123,$E209,'B4-1销售回款【输入】'!$J$4:$J$123,$F209)</f>
        <v>0</v>
      </c>
      <c r="DO209" s="278">
        <f>SUMIFS('B4-1销售回款【输入】'!DR$4:DR$123,'B4-1销售回款【输入】'!$C$4:$C$123,$C209,'B4-1销售回款【输入】'!$D$4:$D$123,$D209,'B4-1销售回款【输入】'!$E$4:$E$123,$E209,'B4-1销售回款【输入】'!$J$4:$J$123,$F209)</f>
        <v>0</v>
      </c>
      <c r="DP209" s="278">
        <f>SUMIFS('B4-1销售回款【输入】'!DS$4:DS$123,'B4-1销售回款【输入】'!$C$4:$C$123,$C209,'B4-1销售回款【输入】'!$D$4:$D$123,$D209,'B4-1销售回款【输入】'!$E$4:$E$123,$E209,'B4-1销售回款【输入】'!$J$4:$J$123,$F209)</f>
        <v>0</v>
      </c>
      <c r="DQ209" s="278">
        <f>SUMIFS('B4-1销售回款【输入】'!DT$4:DT$123,'B4-1销售回款【输入】'!$C$4:$C$123,$C209,'B4-1销售回款【输入】'!$D$4:$D$123,$D209,'B4-1销售回款【输入】'!$E$4:$E$123,$E209,'B4-1销售回款【输入】'!$J$4:$J$123,$F209)</f>
        <v>0</v>
      </c>
      <c r="DR209" s="278">
        <f>SUMIFS('B4-1销售回款【输入】'!DU$4:DU$123,'B4-1销售回款【输入】'!$C$4:$C$123,$C209,'B4-1销售回款【输入】'!$D$4:$D$123,$D209,'B4-1销售回款【输入】'!$E$4:$E$123,$E209,'B4-1销售回款【输入】'!$J$4:$J$123,$F209)</f>
        <v>0</v>
      </c>
      <c r="DS209" s="278">
        <f>SUMIFS('B4-1销售回款【输入】'!DV$4:DV$123,'B4-1销售回款【输入】'!$C$4:$C$123,$C209,'B4-1销售回款【输入】'!$D$4:$D$123,$D209,'B4-1销售回款【输入】'!$E$4:$E$123,$E209,'B4-1销售回款【输入】'!$J$4:$J$123,$F209)</f>
        <v>0</v>
      </c>
      <c r="DT209" s="278">
        <f>SUMIFS('B4-1销售回款【输入】'!DW$4:DW$123,'B4-1销售回款【输入】'!$C$4:$C$123,$C209,'B4-1销售回款【输入】'!$D$4:$D$123,$D209,'B4-1销售回款【输入】'!$E$4:$E$123,$E209,'B4-1销售回款【输入】'!$J$4:$J$123,$F209)</f>
        <v>0</v>
      </c>
      <c r="DU209" s="278">
        <f>SUMIFS('B4-1销售回款【输入】'!DX$4:DX$123,'B4-1销售回款【输入】'!$C$4:$C$123,$C209,'B4-1销售回款【输入】'!$D$4:$D$123,$D209,'B4-1销售回款【输入】'!$E$4:$E$123,$E209,'B4-1销售回款【输入】'!$J$4:$J$123,$F209)</f>
        <v>0</v>
      </c>
      <c r="DV209" s="278">
        <f>SUMIFS('B4-1销售回款【输入】'!DY$4:DY$123,'B4-1销售回款【输入】'!$C$4:$C$123,$C209,'B4-1销售回款【输入】'!$D$4:$D$123,$D209,'B4-1销售回款【输入】'!$E$4:$E$123,$E209,'B4-1销售回款【输入】'!$J$4:$J$123,$F209)</f>
        <v>0</v>
      </c>
      <c r="DW209" s="278">
        <f>SUMIFS('B4-1销售回款【输入】'!DZ$4:DZ$123,'B4-1销售回款【输入】'!$C$4:$C$123,$C209,'B4-1销售回款【输入】'!$D$4:$D$123,$D209,'B4-1销售回款【输入】'!$E$4:$E$123,$E209,'B4-1销售回款【输入】'!$J$4:$J$123,$F209)</f>
        <v>0</v>
      </c>
      <c r="DX209" s="278">
        <f>SUMIFS('B4-1销售回款【输入】'!EA$4:EA$123,'B4-1销售回款【输入】'!$C$4:$C$123,$C209,'B4-1销售回款【输入】'!$D$4:$D$123,$D209,'B4-1销售回款【输入】'!$E$4:$E$123,$E209,'B4-1销售回款【输入】'!$J$4:$J$123,$F209)</f>
        <v>0</v>
      </c>
      <c r="DY209" s="278">
        <f>SUMIFS('B4-1销售回款【输入】'!EB$4:EB$123,'B4-1销售回款【输入】'!$C$4:$C$123,$C209,'B4-1销售回款【输入】'!$D$4:$D$123,$D209,'B4-1销售回款【输入】'!$E$4:$E$123,$E209,'B4-1销售回款【输入】'!$J$4:$J$123,$F209)</f>
        <v>0</v>
      </c>
      <c r="DZ209" s="278">
        <f>SUMIFS('B4-1销售回款【输入】'!EC$4:EC$123,'B4-1销售回款【输入】'!$C$4:$C$123,$C209,'B4-1销售回款【输入】'!$D$4:$D$123,$D209,'B4-1销售回款【输入】'!$E$4:$E$123,$E209,'B4-1销售回款【输入】'!$J$4:$J$123,$F209)</f>
        <v>0</v>
      </c>
      <c r="EA209" s="278">
        <f>SUMIFS('B4-1销售回款【输入】'!ED$4:ED$123,'B4-1销售回款【输入】'!$C$4:$C$123,$C209,'B4-1销售回款【输入】'!$D$4:$D$123,$D209,'B4-1销售回款【输入】'!$E$4:$E$123,$E209,'B4-1销售回款【输入】'!$J$4:$J$123,$F209)</f>
        <v>0</v>
      </c>
      <c r="EB209" s="278">
        <f>SUMIFS('B4-1销售回款【输入】'!EE$4:EE$123,'B4-1销售回款【输入】'!$C$4:$C$123,$C209,'B4-1销售回款【输入】'!$D$4:$D$123,$D209,'B4-1销售回款【输入】'!$E$4:$E$123,$E209,'B4-1销售回款【输入】'!$J$4:$J$123,$F209)</f>
        <v>0</v>
      </c>
      <c r="EC209" s="278">
        <f>SUMIFS('B4-1销售回款【输入】'!EF$4:EF$123,'B4-1销售回款【输入】'!$C$4:$C$123,$C209,'B4-1销售回款【输入】'!$D$4:$D$123,$D209,'B4-1销售回款【输入】'!$E$4:$E$123,$E209,'B4-1销售回款【输入】'!$J$4:$J$123,$F209)</f>
        <v>0</v>
      </c>
      <c r="ED209" s="280">
        <f>SUMIFS('B4-1销售回款【输入】'!EG$4:EG$123,'B4-1销售回款【输入】'!$C$4:$C$123,$C209,'B4-1销售回款【输入】'!$D$4:$D$123,$D209,'B4-1销售回款【输入】'!$E$4:$E$123,$E209,'B4-1销售回款【输入】'!$J$4:$J$123,$F209)</f>
        <v>0</v>
      </c>
    </row>
    <row r="210" spans="2:134" ht="16.05" customHeight="1" x14ac:dyDescent="0.25">
      <c r="B210" s="932"/>
      <c r="C210" s="159" t="str">
        <f>C209</f>
        <v/>
      </c>
      <c r="D210" s="159" t="str">
        <f t="shared" si="3631"/>
        <v/>
      </c>
      <c r="E210" s="159" t="str">
        <f t="shared" si="3631"/>
        <v/>
      </c>
      <c r="F210" s="149" t="s">
        <v>347</v>
      </c>
      <c r="G210" s="171" t="s">
        <v>353</v>
      </c>
      <c r="H210" s="992">
        <f>SUMIFS('B4-1销售回款【输入】'!L$4:L$123,'B4-1销售回款【输入】'!$C$4:$C$123,$C210,'B4-1销售回款【输入】'!$D$4:$D$123,$D210,'B4-1销售回款【输入】'!$E$4:$E$123,$E210,'B4-1销售回款【输入】'!$J$4:$J$123,$F210)</f>
        <v>0</v>
      </c>
      <c r="I210" s="282">
        <f t="shared" ref="I210:I212" si="3759">J210-H210</f>
        <v>0</v>
      </c>
      <c r="J210" s="985">
        <f>SUM(V210:ED210)</f>
        <v>0</v>
      </c>
      <c r="K210" s="460">
        <f ca="1">SUM(OFFSET(V210,,,1,MATCH('B1-基本信息'!$C$12,$V$3:$ED$3,1)))</f>
        <v>0</v>
      </c>
      <c r="L210" s="283">
        <f t="shared" ref="L210" si="3760">SUMIF($V$1:$ED$1,L$3,$V210:$ED210)</f>
        <v>0</v>
      </c>
      <c r="M210" s="282">
        <f t="shared" si="3758"/>
        <v>0</v>
      </c>
      <c r="N210" s="282">
        <f t="shared" si="3758"/>
        <v>0</v>
      </c>
      <c r="O210" s="282">
        <f t="shared" si="3758"/>
        <v>0</v>
      </c>
      <c r="P210" s="282">
        <f t="shared" si="3758"/>
        <v>0</v>
      </c>
      <c r="Q210" s="282">
        <f t="shared" si="3758"/>
        <v>0</v>
      </c>
      <c r="R210" s="282">
        <f t="shared" si="3758"/>
        <v>0</v>
      </c>
      <c r="S210" s="282">
        <f t="shared" si="3758"/>
        <v>0</v>
      </c>
      <c r="T210" s="282">
        <f t="shared" si="3758"/>
        <v>0</v>
      </c>
      <c r="U210" s="284">
        <f t="shared" si="3758"/>
        <v>0</v>
      </c>
      <c r="V210" s="285">
        <f>SUMIFS('B4-1销售回款【输入】'!Y$4:Y$123,'B4-1销售回款【输入】'!$C$4:$C$123,$C210,'B4-1销售回款【输入】'!$D$4:$D$123,$D210,'B4-1销售回款【输入】'!$E$4:$E$123,$E210,'B4-1销售回款【输入】'!$J$4:$J$123,$F210)</f>
        <v>0</v>
      </c>
      <c r="W210" s="282">
        <f>SUMIFS('B4-1销售回款【输入】'!Z$4:Z$123,'B4-1销售回款【输入】'!$C$4:$C$123,$C210,'B4-1销售回款【输入】'!$D$4:$D$123,$D210,'B4-1销售回款【输入】'!$E$4:$E$123,$E210,'B4-1销售回款【输入】'!$J$4:$J$123,$F210)</f>
        <v>0</v>
      </c>
      <c r="X210" s="282">
        <f>SUMIFS('B4-1销售回款【输入】'!AA$4:AA$123,'B4-1销售回款【输入】'!$C$4:$C$123,$C210,'B4-1销售回款【输入】'!$D$4:$D$123,$D210,'B4-1销售回款【输入】'!$E$4:$E$123,$E210,'B4-1销售回款【输入】'!$J$4:$J$123,$F210)</f>
        <v>0</v>
      </c>
      <c r="Y210" s="282">
        <f>SUMIFS('B4-1销售回款【输入】'!AB$4:AB$123,'B4-1销售回款【输入】'!$C$4:$C$123,$C210,'B4-1销售回款【输入】'!$D$4:$D$123,$D210,'B4-1销售回款【输入】'!$E$4:$E$123,$E210,'B4-1销售回款【输入】'!$J$4:$J$123,$F210)</f>
        <v>0</v>
      </c>
      <c r="Z210" s="282">
        <f>SUMIFS('B4-1销售回款【输入】'!AC$4:AC$123,'B4-1销售回款【输入】'!$C$4:$C$123,$C210,'B4-1销售回款【输入】'!$D$4:$D$123,$D210,'B4-1销售回款【输入】'!$E$4:$E$123,$E210,'B4-1销售回款【输入】'!$J$4:$J$123,$F210)</f>
        <v>0</v>
      </c>
      <c r="AA210" s="282">
        <f>SUMIFS('B4-1销售回款【输入】'!AD$4:AD$123,'B4-1销售回款【输入】'!$C$4:$C$123,$C210,'B4-1销售回款【输入】'!$D$4:$D$123,$D210,'B4-1销售回款【输入】'!$E$4:$E$123,$E210,'B4-1销售回款【输入】'!$J$4:$J$123,$F210)</f>
        <v>0</v>
      </c>
      <c r="AB210" s="282">
        <f>SUMIFS('B4-1销售回款【输入】'!AE$4:AE$123,'B4-1销售回款【输入】'!$C$4:$C$123,$C210,'B4-1销售回款【输入】'!$D$4:$D$123,$D210,'B4-1销售回款【输入】'!$E$4:$E$123,$E210,'B4-1销售回款【输入】'!$J$4:$J$123,$F210)</f>
        <v>0</v>
      </c>
      <c r="AC210" s="282">
        <f>SUMIFS('B4-1销售回款【输入】'!AF$4:AF$123,'B4-1销售回款【输入】'!$C$4:$C$123,$C210,'B4-1销售回款【输入】'!$D$4:$D$123,$D210,'B4-1销售回款【输入】'!$E$4:$E$123,$E210,'B4-1销售回款【输入】'!$J$4:$J$123,$F210)</f>
        <v>0</v>
      </c>
      <c r="AD210" s="282">
        <f>SUMIFS('B4-1销售回款【输入】'!AG$4:AG$123,'B4-1销售回款【输入】'!$C$4:$C$123,$C210,'B4-1销售回款【输入】'!$D$4:$D$123,$D210,'B4-1销售回款【输入】'!$E$4:$E$123,$E210,'B4-1销售回款【输入】'!$J$4:$J$123,$F210)</f>
        <v>0</v>
      </c>
      <c r="AE210" s="282">
        <f>SUMIFS('B4-1销售回款【输入】'!AH$4:AH$123,'B4-1销售回款【输入】'!$C$4:$C$123,$C210,'B4-1销售回款【输入】'!$D$4:$D$123,$D210,'B4-1销售回款【输入】'!$E$4:$E$123,$E210,'B4-1销售回款【输入】'!$J$4:$J$123,$F210)</f>
        <v>0</v>
      </c>
      <c r="AF210" s="282">
        <f>SUMIFS('B4-1销售回款【输入】'!AI$4:AI$123,'B4-1销售回款【输入】'!$C$4:$C$123,$C210,'B4-1销售回款【输入】'!$D$4:$D$123,$D210,'B4-1销售回款【输入】'!$E$4:$E$123,$E210,'B4-1销售回款【输入】'!$J$4:$J$123,$F210)</f>
        <v>0</v>
      </c>
      <c r="AG210" s="282">
        <f>SUMIFS('B4-1销售回款【输入】'!AJ$4:AJ$123,'B4-1销售回款【输入】'!$C$4:$C$123,$C210,'B4-1销售回款【输入】'!$D$4:$D$123,$D210,'B4-1销售回款【输入】'!$E$4:$E$123,$E210,'B4-1销售回款【输入】'!$J$4:$J$123,$F210)</f>
        <v>0</v>
      </c>
      <c r="AH210" s="282">
        <f>SUMIFS('B4-1销售回款【输入】'!AK$4:AK$123,'B4-1销售回款【输入】'!$C$4:$C$123,$C210,'B4-1销售回款【输入】'!$D$4:$D$123,$D210,'B4-1销售回款【输入】'!$E$4:$E$123,$E210,'B4-1销售回款【输入】'!$J$4:$J$123,$F210)</f>
        <v>0</v>
      </c>
      <c r="AI210" s="282">
        <f>SUMIFS('B4-1销售回款【输入】'!AL$4:AL$123,'B4-1销售回款【输入】'!$C$4:$C$123,$C210,'B4-1销售回款【输入】'!$D$4:$D$123,$D210,'B4-1销售回款【输入】'!$E$4:$E$123,$E210,'B4-1销售回款【输入】'!$J$4:$J$123,$F210)</f>
        <v>0</v>
      </c>
      <c r="AJ210" s="282">
        <f>SUMIFS('B4-1销售回款【输入】'!AM$4:AM$123,'B4-1销售回款【输入】'!$C$4:$C$123,$C210,'B4-1销售回款【输入】'!$D$4:$D$123,$D210,'B4-1销售回款【输入】'!$E$4:$E$123,$E210,'B4-1销售回款【输入】'!$J$4:$J$123,$F210)</f>
        <v>0</v>
      </c>
      <c r="AK210" s="282">
        <f>SUMIFS('B4-1销售回款【输入】'!AN$4:AN$123,'B4-1销售回款【输入】'!$C$4:$C$123,$C210,'B4-1销售回款【输入】'!$D$4:$D$123,$D210,'B4-1销售回款【输入】'!$E$4:$E$123,$E210,'B4-1销售回款【输入】'!$J$4:$J$123,$F210)</f>
        <v>0</v>
      </c>
      <c r="AL210" s="282">
        <f>SUMIFS('B4-1销售回款【输入】'!AO$4:AO$123,'B4-1销售回款【输入】'!$C$4:$C$123,$C210,'B4-1销售回款【输入】'!$D$4:$D$123,$D210,'B4-1销售回款【输入】'!$E$4:$E$123,$E210,'B4-1销售回款【输入】'!$J$4:$J$123,$F210)</f>
        <v>0</v>
      </c>
      <c r="AM210" s="282">
        <f>SUMIFS('B4-1销售回款【输入】'!AP$4:AP$123,'B4-1销售回款【输入】'!$C$4:$C$123,$C210,'B4-1销售回款【输入】'!$D$4:$D$123,$D210,'B4-1销售回款【输入】'!$E$4:$E$123,$E210,'B4-1销售回款【输入】'!$J$4:$J$123,$F210)</f>
        <v>0</v>
      </c>
      <c r="AN210" s="282">
        <f>SUMIFS('B4-1销售回款【输入】'!AQ$4:AQ$123,'B4-1销售回款【输入】'!$C$4:$C$123,$C210,'B4-1销售回款【输入】'!$D$4:$D$123,$D210,'B4-1销售回款【输入】'!$E$4:$E$123,$E210,'B4-1销售回款【输入】'!$J$4:$J$123,$F210)</f>
        <v>0</v>
      </c>
      <c r="AO210" s="282">
        <f>SUMIFS('B4-1销售回款【输入】'!AR$4:AR$123,'B4-1销售回款【输入】'!$C$4:$C$123,$C210,'B4-1销售回款【输入】'!$D$4:$D$123,$D210,'B4-1销售回款【输入】'!$E$4:$E$123,$E210,'B4-1销售回款【输入】'!$J$4:$J$123,$F210)</f>
        <v>0</v>
      </c>
      <c r="AP210" s="282">
        <f>SUMIFS('B4-1销售回款【输入】'!AS$4:AS$123,'B4-1销售回款【输入】'!$C$4:$C$123,$C210,'B4-1销售回款【输入】'!$D$4:$D$123,$D210,'B4-1销售回款【输入】'!$E$4:$E$123,$E210,'B4-1销售回款【输入】'!$J$4:$J$123,$F210)</f>
        <v>0</v>
      </c>
      <c r="AQ210" s="282">
        <f>SUMIFS('B4-1销售回款【输入】'!AT$4:AT$123,'B4-1销售回款【输入】'!$C$4:$C$123,$C210,'B4-1销售回款【输入】'!$D$4:$D$123,$D210,'B4-1销售回款【输入】'!$E$4:$E$123,$E210,'B4-1销售回款【输入】'!$J$4:$J$123,$F210)</f>
        <v>0</v>
      </c>
      <c r="AR210" s="282">
        <f>SUMIFS('B4-1销售回款【输入】'!AU$4:AU$123,'B4-1销售回款【输入】'!$C$4:$C$123,$C210,'B4-1销售回款【输入】'!$D$4:$D$123,$D210,'B4-1销售回款【输入】'!$E$4:$E$123,$E210,'B4-1销售回款【输入】'!$J$4:$J$123,$F210)</f>
        <v>0</v>
      </c>
      <c r="AS210" s="282">
        <f>SUMIFS('B4-1销售回款【输入】'!AV$4:AV$123,'B4-1销售回款【输入】'!$C$4:$C$123,$C210,'B4-1销售回款【输入】'!$D$4:$D$123,$D210,'B4-1销售回款【输入】'!$E$4:$E$123,$E210,'B4-1销售回款【输入】'!$J$4:$J$123,$F210)</f>
        <v>0</v>
      </c>
      <c r="AT210" s="282">
        <f>SUMIFS('B4-1销售回款【输入】'!AW$4:AW$123,'B4-1销售回款【输入】'!$C$4:$C$123,$C210,'B4-1销售回款【输入】'!$D$4:$D$123,$D210,'B4-1销售回款【输入】'!$E$4:$E$123,$E210,'B4-1销售回款【输入】'!$J$4:$J$123,$F210)</f>
        <v>0</v>
      </c>
      <c r="AU210" s="282">
        <f>SUMIFS('B4-1销售回款【输入】'!AX$4:AX$123,'B4-1销售回款【输入】'!$C$4:$C$123,$C210,'B4-1销售回款【输入】'!$D$4:$D$123,$D210,'B4-1销售回款【输入】'!$E$4:$E$123,$E210,'B4-1销售回款【输入】'!$J$4:$J$123,$F210)</f>
        <v>0</v>
      </c>
      <c r="AV210" s="282">
        <f>SUMIFS('B4-1销售回款【输入】'!AY$4:AY$123,'B4-1销售回款【输入】'!$C$4:$C$123,$C210,'B4-1销售回款【输入】'!$D$4:$D$123,$D210,'B4-1销售回款【输入】'!$E$4:$E$123,$E210,'B4-1销售回款【输入】'!$J$4:$J$123,$F210)</f>
        <v>0</v>
      </c>
      <c r="AW210" s="282">
        <f>SUMIFS('B4-1销售回款【输入】'!AZ$4:AZ$123,'B4-1销售回款【输入】'!$C$4:$C$123,$C210,'B4-1销售回款【输入】'!$D$4:$D$123,$D210,'B4-1销售回款【输入】'!$E$4:$E$123,$E210,'B4-1销售回款【输入】'!$J$4:$J$123,$F210)</f>
        <v>0</v>
      </c>
      <c r="AX210" s="282">
        <f>SUMIFS('B4-1销售回款【输入】'!BA$4:BA$123,'B4-1销售回款【输入】'!$C$4:$C$123,$C210,'B4-1销售回款【输入】'!$D$4:$D$123,$D210,'B4-1销售回款【输入】'!$E$4:$E$123,$E210,'B4-1销售回款【输入】'!$J$4:$J$123,$F210)</f>
        <v>0</v>
      </c>
      <c r="AY210" s="282">
        <f>SUMIFS('B4-1销售回款【输入】'!BB$4:BB$123,'B4-1销售回款【输入】'!$C$4:$C$123,$C210,'B4-1销售回款【输入】'!$D$4:$D$123,$D210,'B4-1销售回款【输入】'!$E$4:$E$123,$E210,'B4-1销售回款【输入】'!$J$4:$J$123,$F210)</f>
        <v>0</v>
      </c>
      <c r="AZ210" s="282">
        <f>SUMIFS('B4-1销售回款【输入】'!BC$4:BC$123,'B4-1销售回款【输入】'!$C$4:$C$123,$C210,'B4-1销售回款【输入】'!$D$4:$D$123,$D210,'B4-1销售回款【输入】'!$E$4:$E$123,$E210,'B4-1销售回款【输入】'!$J$4:$J$123,$F210)</f>
        <v>0</v>
      </c>
      <c r="BA210" s="282">
        <f>SUMIFS('B4-1销售回款【输入】'!BD$4:BD$123,'B4-1销售回款【输入】'!$C$4:$C$123,$C210,'B4-1销售回款【输入】'!$D$4:$D$123,$D210,'B4-1销售回款【输入】'!$E$4:$E$123,$E210,'B4-1销售回款【输入】'!$J$4:$J$123,$F210)</f>
        <v>0</v>
      </c>
      <c r="BB210" s="282">
        <f>SUMIFS('B4-1销售回款【输入】'!BE$4:BE$123,'B4-1销售回款【输入】'!$C$4:$C$123,$C210,'B4-1销售回款【输入】'!$D$4:$D$123,$D210,'B4-1销售回款【输入】'!$E$4:$E$123,$E210,'B4-1销售回款【输入】'!$J$4:$J$123,$F210)</f>
        <v>0</v>
      </c>
      <c r="BC210" s="282">
        <f>SUMIFS('B4-1销售回款【输入】'!BF$4:BF$123,'B4-1销售回款【输入】'!$C$4:$C$123,$C210,'B4-1销售回款【输入】'!$D$4:$D$123,$D210,'B4-1销售回款【输入】'!$E$4:$E$123,$E210,'B4-1销售回款【输入】'!$J$4:$J$123,$F210)</f>
        <v>0</v>
      </c>
      <c r="BD210" s="282">
        <f>SUMIFS('B4-1销售回款【输入】'!BG$4:BG$123,'B4-1销售回款【输入】'!$C$4:$C$123,$C210,'B4-1销售回款【输入】'!$D$4:$D$123,$D210,'B4-1销售回款【输入】'!$E$4:$E$123,$E210,'B4-1销售回款【输入】'!$J$4:$J$123,$F210)</f>
        <v>0</v>
      </c>
      <c r="BE210" s="282">
        <f>SUMIFS('B4-1销售回款【输入】'!BH$4:BH$123,'B4-1销售回款【输入】'!$C$4:$C$123,$C210,'B4-1销售回款【输入】'!$D$4:$D$123,$D210,'B4-1销售回款【输入】'!$E$4:$E$123,$E210,'B4-1销售回款【输入】'!$J$4:$J$123,$F210)</f>
        <v>0</v>
      </c>
      <c r="BF210" s="282">
        <f>SUMIFS('B4-1销售回款【输入】'!BI$4:BI$123,'B4-1销售回款【输入】'!$C$4:$C$123,$C210,'B4-1销售回款【输入】'!$D$4:$D$123,$D210,'B4-1销售回款【输入】'!$E$4:$E$123,$E210,'B4-1销售回款【输入】'!$J$4:$J$123,$F210)</f>
        <v>0</v>
      </c>
      <c r="BG210" s="282">
        <f>SUMIFS('B4-1销售回款【输入】'!BJ$4:BJ$123,'B4-1销售回款【输入】'!$C$4:$C$123,$C210,'B4-1销售回款【输入】'!$D$4:$D$123,$D210,'B4-1销售回款【输入】'!$E$4:$E$123,$E210,'B4-1销售回款【输入】'!$J$4:$J$123,$F210)</f>
        <v>0</v>
      </c>
      <c r="BH210" s="282">
        <f>SUMIFS('B4-1销售回款【输入】'!BK$4:BK$123,'B4-1销售回款【输入】'!$C$4:$C$123,$C210,'B4-1销售回款【输入】'!$D$4:$D$123,$D210,'B4-1销售回款【输入】'!$E$4:$E$123,$E210,'B4-1销售回款【输入】'!$J$4:$J$123,$F210)</f>
        <v>0</v>
      </c>
      <c r="BI210" s="282">
        <f>SUMIFS('B4-1销售回款【输入】'!BL$4:BL$123,'B4-1销售回款【输入】'!$C$4:$C$123,$C210,'B4-1销售回款【输入】'!$D$4:$D$123,$D210,'B4-1销售回款【输入】'!$E$4:$E$123,$E210,'B4-1销售回款【输入】'!$J$4:$J$123,$F210)</f>
        <v>0</v>
      </c>
      <c r="BJ210" s="282">
        <f>SUMIFS('B4-1销售回款【输入】'!BM$4:BM$123,'B4-1销售回款【输入】'!$C$4:$C$123,$C210,'B4-1销售回款【输入】'!$D$4:$D$123,$D210,'B4-1销售回款【输入】'!$E$4:$E$123,$E210,'B4-1销售回款【输入】'!$J$4:$J$123,$F210)</f>
        <v>0</v>
      </c>
      <c r="BK210" s="282">
        <f>SUMIFS('B4-1销售回款【输入】'!BN$4:BN$123,'B4-1销售回款【输入】'!$C$4:$C$123,$C210,'B4-1销售回款【输入】'!$D$4:$D$123,$D210,'B4-1销售回款【输入】'!$E$4:$E$123,$E210,'B4-1销售回款【输入】'!$J$4:$J$123,$F210)</f>
        <v>0</v>
      </c>
      <c r="BL210" s="282">
        <f>SUMIFS('B4-1销售回款【输入】'!BO$4:BO$123,'B4-1销售回款【输入】'!$C$4:$C$123,$C210,'B4-1销售回款【输入】'!$D$4:$D$123,$D210,'B4-1销售回款【输入】'!$E$4:$E$123,$E210,'B4-1销售回款【输入】'!$J$4:$J$123,$F210)</f>
        <v>0</v>
      </c>
      <c r="BM210" s="282">
        <f>SUMIFS('B4-1销售回款【输入】'!BP$4:BP$123,'B4-1销售回款【输入】'!$C$4:$C$123,$C210,'B4-1销售回款【输入】'!$D$4:$D$123,$D210,'B4-1销售回款【输入】'!$E$4:$E$123,$E210,'B4-1销售回款【输入】'!$J$4:$J$123,$F210)</f>
        <v>0</v>
      </c>
      <c r="BN210" s="282">
        <f>SUMIFS('B4-1销售回款【输入】'!BQ$4:BQ$123,'B4-1销售回款【输入】'!$C$4:$C$123,$C210,'B4-1销售回款【输入】'!$D$4:$D$123,$D210,'B4-1销售回款【输入】'!$E$4:$E$123,$E210,'B4-1销售回款【输入】'!$J$4:$J$123,$F210)</f>
        <v>0</v>
      </c>
      <c r="BO210" s="282">
        <f>SUMIFS('B4-1销售回款【输入】'!BR$4:BR$123,'B4-1销售回款【输入】'!$C$4:$C$123,$C210,'B4-1销售回款【输入】'!$D$4:$D$123,$D210,'B4-1销售回款【输入】'!$E$4:$E$123,$E210,'B4-1销售回款【输入】'!$J$4:$J$123,$F210)</f>
        <v>0</v>
      </c>
      <c r="BP210" s="282">
        <f>SUMIFS('B4-1销售回款【输入】'!BS$4:BS$123,'B4-1销售回款【输入】'!$C$4:$C$123,$C210,'B4-1销售回款【输入】'!$D$4:$D$123,$D210,'B4-1销售回款【输入】'!$E$4:$E$123,$E210,'B4-1销售回款【输入】'!$J$4:$J$123,$F210)</f>
        <v>0</v>
      </c>
      <c r="BQ210" s="282">
        <f>SUMIFS('B4-1销售回款【输入】'!BT$4:BT$123,'B4-1销售回款【输入】'!$C$4:$C$123,$C210,'B4-1销售回款【输入】'!$D$4:$D$123,$D210,'B4-1销售回款【输入】'!$E$4:$E$123,$E210,'B4-1销售回款【输入】'!$J$4:$J$123,$F210)</f>
        <v>0</v>
      </c>
      <c r="BR210" s="282">
        <f>SUMIFS('B4-1销售回款【输入】'!BU$4:BU$123,'B4-1销售回款【输入】'!$C$4:$C$123,$C210,'B4-1销售回款【输入】'!$D$4:$D$123,$D210,'B4-1销售回款【输入】'!$E$4:$E$123,$E210,'B4-1销售回款【输入】'!$J$4:$J$123,$F210)</f>
        <v>0</v>
      </c>
      <c r="BS210" s="282">
        <f>SUMIFS('B4-1销售回款【输入】'!BV$4:BV$123,'B4-1销售回款【输入】'!$C$4:$C$123,$C210,'B4-1销售回款【输入】'!$D$4:$D$123,$D210,'B4-1销售回款【输入】'!$E$4:$E$123,$E210,'B4-1销售回款【输入】'!$J$4:$J$123,$F210)</f>
        <v>0</v>
      </c>
      <c r="BT210" s="282">
        <f>SUMIFS('B4-1销售回款【输入】'!BW$4:BW$123,'B4-1销售回款【输入】'!$C$4:$C$123,$C210,'B4-1销售回款【输入】'!$D$4:$D$123,$D210,'B4-1销售回款【输入】'!$E$4:$E$123,$E210,'B4-1销售回款【输入】'!$J$4:$J$123,$F210)</f>
        <v>0</v>
      </c>
      <c r="BU210" s="282">
        <f>SUMIFS('B4-1销售回款【输入】'!BX$4:BX$123,'B4-1销售回款【输入】'!$C$4:$C$123,$C210,'B4-1销售回款【输入】'!$D$4:$D$123,$D210,'B4-1销售回款【输入】'!$E$4:$E$123,$E210,'B4-1销售回款【输入】'!$J$4:$J$123,$F210)</f>
        <v>0</v>
      </c>
      <c r="BV210" s="282">
        <f>SUMIFS('B4-1销售回款【输入】'!BY$4:BY$123,'B4-1销售回款【输入】'!$C$4:$C$123,$C210,'B4-1销售回款【输入】'!$D$4:$D$123,$D210,'B4-1销售回款【输入】'!$E$4:$E$123,$E210,'B4-1销售回款【输入】'!$J$4:$J$123,$F210)</f>
        <v>0</v>
      </c>
      <c r="BW210" s="282">
        <f>SUMIFS('B4-1销售回款【输入】'!BZ$4:BZ$123,'B4-1销售回款【输入】'!$C$4:$C$123,$C210,'B4-1销售回款【输入】'!$D$4:$D$123,$D210,'B4-1销售回款【输入】'!$E$4:$E$123,$E210,'B4-1销售回款【输入】'!$J$4:$J$123,$F210)</f>
        <v>0</v>
      </c>
      <c r="BX210" s="282">
        <f>SUMIFS('B4-1销售回款【输入】'!CA$4:CA$123,'B4-1销售回款【输入】'!$C$4:$C$123,$C210,'B4-1销售回款【输入】'!$D$4:$D$123,$D210,'B4-1销售回款【输入】'!$E$4:$E$123,$E210,'B4-1销售回款【输入】'!$J$4:$J$123,$F210)</f>
        <v>0</v>
      </c>
      <c r="BY210" s="282">
        <f>SUMIFS('B4-1销售回款【输入】'!CB$4:CB$123,'B4-1销售回款【输入】'!$C$4:$C$123,$C210,'B4-1销售回款【输入】'!$D$4:$D$123,$D210,'B4-1销售回款【输入】'!$E$4:$E$123,$E210,'B4-1销售回款【输入】'!$J$4:$J$123,$F210)</f>
        <v>0</v>
      </c>
      <c r="BZ210" s="282">
        <f>SUMIFS('B4-1销售回款【输入】'!CC$4:CC$123,'B4-1销售回款【输入】'!$C$4:$C$123,$C210,'B4-1销售回款【输入】'!$D$4:$D$123,$D210,'B4-1销售回款【输入】'!$E$4:$E$123,$E210,'B4-1销售回款【输入】'!$J$4:$J$123,$F210)</f>
        <v>0</v>
      </c>
      <c r="CA210" s="282">
        <f>SUMIFS('B4-1销售回款【输入】'!CD$4:CD$123,'B4-1销售回款【输入】'!$C$4:$C$123,$C210,'B4-1销售回款【输入】'!$D$4:$D$123,$D210,'B4-1销售回款【输入】'!$E$4:$E$123,$E210,'B4-1销售回款【输入】'!$J$4:$J$123,$F210)</f>
        <v>0</v>
      </c>
      <c r="CB210" s="282">
        <f>SUMIFS('B4-1销售回款【输入】'!CE$4:CE$123,'B4-1销售回款【输入】'!$C$4:$C$123,$C210,'B4-1销售回款【输入】'!$D$4:$D$123,$D210,'B4-1销售回款【输入】'!$E$4:$E$123,$E210,'B4-1销售回款【输入】'!$J$4:$J$123,$F210)</f>
        <v>0</v>
      </c>
      <c r="CC210" s="282">
        <f>SUMIFS('B4-1销售回款【输入】'!CF$4:CF$123,'B4-1销售回款【输入】'!$C$4:$C$123,$C210,'B4-1销售回款【输入】'!$D$4:$D$123,$D210,'B4-1销售回款【输入】'!$E$4:$E$123,$E210,'B4-1销售回款【输入】'!$J$4:$J$123,$F210)</f>
        <v>0</v>
      </c>
      <c r="CD210" s="282">
        <f>SUMIFS('B4-1销售回款【输入】'!CG$4:CG$123,'B4-1销售回款【输入】'!$C$4:$C$123,$C210,'B4-1销售回款【输入】'!$D$4:$D$123,$D210,'B4-1销售回款【输入】'!$E$4:$E$123,$E210,'B4-1销售回款【输入】'!$J$4:$J$123,$F210)</f>
        <v>0</v>
      </c>
      <c r="CE210" s="282">
        <f>SUMIFS('B4-1销售回款【输入】'!CH$4:CH$123,'B4-1销售回款【输入】'!$C$4:$C$123,$C210,'B4-1销售回款【输入】'!$D$4:$D$123,$D210,'B4-1销售回款【输入】'!$E$4:$E$123,$E210,'B4-1销售回款【输入】'!$J$4:$J$123,$F210)</f>
        <v>0</v>
      </c>
      <c r="CF210" s="282">
        <f>SUMIFS('B4-1销售回款【输入】'!CI$4:CI$123,'B4-1销售回款【输入】'!$C$4:$C$123,$C210,'B4-1销售回款【输入】'!$D$4:$D$123,$D210,'B4-1销售回款【输入】'!$E$4:$E$123,$E210,'B4-1销售回款【输入】'!$J$4:$J$123,$F210)</f>
        <v>0</v>
      </c>
      <c r="CG210" s="282">
        <f>SUMIFS('B4-1销售回款【输入】'!CJ$4:CJ$123,'B4-1销售回款【输入】'!$C$4:$C$123,$C210,'B4-1销售回款【输入】'!$D$4:$D$123,$D210,'B4-1销售回款【输入】'!$E$4:$E$123,$E210,'B4-1销售回款【输入】'!$J$4:$J$123,$F210)</f>
        <v>0</v>
      </c>
      <c r="CH210" s="282">
        <f>SUMIFS('B4-1销售回款【输入】'!CK$4:CK$123,'B4-1销售回款【输入】'!$C$4:$C$123,$C210,'B4-1销售回款【输入】'!$D$4:$D$123,$D210,'B4-1销售回款【输入】'!$E$4:$E$123,$E210,'B4-1销售回款【输入】'!$J$4:$J$123,$F210)</f>
        <v>0</v>
      </c>
      <c r="CI210" s="282">
        <f>SUMIFS('B4-1销售回款【输入】'!CL$4:CL$123,'B4-1销售回款【输入】'!$C$4:$C$123,$C210,'B4-1销售回款【输入】'!$D$4:$D$123,$D210,'B4-1销售回款【输入】'!$E$4:$E$123,$E210,'B4-1销售回款【输入】'!$J$4:$J$123,$F210)</f>
        <v>0</v>
      </c>
      <c r="CJ210" s="282">
        <f>SUMIFS('B4-1销售回款【输入】'!CM$4:CM$123,'B4-1销售回款【输入】'!$C$4:$C$123,$C210,'B4-1销售回款【输入】'!$D$4:$D$123,$D210,'B4-1销售回款【输入】'!$E$4:$E$123,$E210,'B4-1销售回款【输入】'!$J$4:$J$123,$F210)</f>
        <v>0</v>
      </c>
      <c r="CK210" s="282">
        <f>SUMIFS('B4-1销售回款【输入】'!CN$4:CN$123,'B4-1销售回款【输入】'!$C$4:$C$123,$C210,'B4-1销售回款【输入】'!$D$4:$D$123,$D210,'B4-1销售回款【输入】'!$E$4:$E$123,$E210,'B4-1销售回款【输入】'!$J$4:$J$123,$F210)</f>
        <v>0</v>
      </c>
      <c r="CL210" s="282">
        <f>SUMIFS('B4-1销售回款【输入】'!CO$4:CO$123,'B4-1销售回款【输入】'!$C$4:$C$123,$C210,'B4-1销售回款【输入】'!$D$4:$D$123,$D210,'B4-1销售回款【输入】'!$E$4:$E$123,$E210,'B4-1销售回款【输入】'!$J$4:$J$123,$F210)</f>
        <v>0</v>
      </c>
      <c r="CM210" s="282">
        <f>SUMIFS('B4-1销售回款【输入】'!CP$4:CP$123,'B4-1销售回款【输入】'!$C$4:$C$123,$C210,'B4-1销售回款【输入】'!$D$4:$D$123,$D210,'B4-1销售回款【输入】'!$E$4:$E$123,$E210,'B4-1销售回款【输入】'!$J$4:$J$123,$F210)</f>
        <v>0</v>
      </c>
      <c r="CN210" s="282">
        <f>SUMIFS('B4-1销售回款【输入】'!CQ$4:CQ$123,'B4-1销售回款【输入】'!$C$4:$C$123,$C210,'B4-1销售回款【输入】'!$D$4:$D$123,$D210,'B4-1销售回款【输入】'!$E$4:$E$123,$E210,'B4-1销售回款【输入】'!$J$4:$J$123,$F210)</f>
        <v>0</v>
      </c>
      <c r="CO210" s="282">
        <f>SUMIFS('B4-1销售回款【输入】'!CR$4:CR$123,'B4-1销售回款【输入】'!$C$4:$C$123,$C210,'B4-1销售回款【输入】'!$D$4:$D$123,$D210,'B4-1销售回款【输入】'!$E$4:$E$123,$E210,'B4-1销售回款【输入】'!$J$4:$J$123,$F210)</f>
        <v>0</v>
      </c>
      <c r="CP210" s="282">
        <f>SUMIFS('B4-1销售回款【输入】'!CS$4:CS$123,'B4-1销售回款【输入】'!$C$4:$C$123,$C210,'B4-1销售回款【输入】'!$D$4:$D$123,$D210,'B4-1销售回款【输入】'!$E$4:$E$123,$E210,'B4-1销售回款【输入】'!$J$4:$J$123,$F210)</f>
        <v>0</v>
      </c>
      <c r="CQ210" s="282">
        <f>SUMIFS('B4-1销售回款【输入】'!CT$4:CT$123,'B4-1销售回款【输入】'!$C$4:$C$123,$C210,'B4-1销售回款【输入】'!$D$4:$D$123,$D210,'B4-1销售回款【输入】'!$E$4:$E$123,$E210,'B4-1销售回款【输入】'!$J$4:$J$123,$F210)</f>
        <v>0</v>
      </c>
      <c r="CR210" s="282">
        <f>SUMIFS('B4-1销售回款【输入】'!CU$4:CU$123,'B4-1销售回款【输入】'!$C$4:$C$123,$C210,'B4-1销售回款【输入】'!$D$4:$D$123,$D210,'B4-1销售回款【输入】'!$E$4:$E$123,$E210,'B4-1销售回款【输入】'!$J$4:$J$123,$F210)</f>
        <v>0</v>
      </c>
      <c r="CS210" s="282">
        <f>SUMIFS('B4-1销售回款【输入】'!CV$4:CV$123,'B4-1销售回款【输入】'!$C$4:$C$123,$C210,'B4-1销售回款【输入】'!$D$4:$D$123,$D210,'B4-1销售回款【输入】'!$E$4:$E$123,$E210,'B4-1销售回款【输入】'!$J$4:$J$123,$F210)</f>
        <v>0</v>
      </c>
      <c r="CT210" s="282">
        <f>SUMIFS('B4-1销售回款【输入】'!CW$4:CW$123,'B4-1销售回款【输入】'!$C$4:$C$123,$C210,'B4-1销售回款【输入】'!$D$4:$D$123,$D210,'B4-1销售回款【输入】'!$E$4:$E$123,$E210,'B4-1销售回款【输入】'!$J$4:$J$123,$F210)</f>
        <v>0</v>
      </c>
      <c r="CU210" s="282">
        <f>SUMIFS('B4-1销售回款【输入】'!CX$4:CX$123,'B4-1销售回款【输入】'!$C$4:$C$123,$C210,'B4-1销售回款【输入】'!$D$4:$D$123,$D210,'B4-1销售回款【输入】'!$E$4:$E$123,$E210,'B4-1销售回款【输入】'!$J$4:$J$123,$F210)</f>
        <v>0</v>
      </c>
      <c r="CV210" s="282">
        <f>SUMIFS('B4-1销售回款【输入】'!CY$4:CY$123,'B4-1销售回款【输入】'!$C$4:$C$123,$C210,'B4-1销售回款【输入】'!$D$4:$D$123,$D210,'B4-1销售回款【输入】'!$E$4:$E$123,$E210,'B4-1销售回款【输入】'!$J$4:$J$123,$F210)</f>
        <v>0</v>
      </c>
      <c r="CW210" s="282">
        <f>SUMIFS('B4-1销售回款【输入】'!CZ$4:CZ$123,'B4-1销售回款【输入】'!$C$4:$C$123,$C210,'B4-1销售回款【输入】'!$D$4:$D$123,$D210,'B4-1销售回款【输入】'!$E$4:$E$123,$E210,'B4-1销售回款【输入】'!$J$4:$J$123,$F210)</f>
        <v>0</v>
      </c>
      <c r="CX210" s="282">
        <f>SUMIFS('B4-1销售回款【输入】'!DA$4:DA$123,'B4-1销售回款【输入】'!$C$4:$C$123,$C210,'B4-1销售回款【输入】'!$D$4:$D$123,$D210,'B4-1销售回款【输入】'!$E$4:$E$123,$E210,'B4-1销售回款【输入】'!$J$4:$J$123,$F210)</f>
        <v>0</v>
      </c>
      <c r="CY210" s="282">
        <f>SUMIFS('B4-1销售回款【输入】'!DB$4:DB$123,'B4-1销售回款【输入】'!$C$4:$C$123,$C210,'B4-1销售回款【输入】'!$D$4:$D$123,$D210,'B4-1销售回款【输入】'!$E$4:$E$123,$E210,'B4-1销售回款【输入】'!$J$4:$J$123,$F210)</f>
        <v>0</v>
      </c>
      <c r="CZ210" s="282">
        <f>SUMIFS('B4-1销售回款【输入】'!DC$4:DC$123,'B4-1销售回款【输入】'!$C$4:$C$123,$C210,'B4-1销售回款【输入】'!$D$4:$D$123,$D210,'B4-1销售回款【输入】'!$E$4:$E$123,$E210,'B4-1销售回款【输入】'!$J$4:$J$123,$F210)</f>
        <v>0</v>
      </c>
      <c r="DA210" s="282">
        <f>SUMIFS('B4-1销售回款【输入】'!DD$4:DD$123,'B4-1销售回款【输入】'!$C$4:$C$123,$C210,'B4-1销售回款【输入】'!$D$4:$D$123,$D210,'B4-1销售回款【输入】'!$E$4:$E$123,$E210,'B4-1销售回款【输入】'!$J$4:$J$123,$F210)</f>
        <v>0</v>
      </c>
      <c r="DB210" s="282">
        <f>SUMIFS('B4-1销售回款【输入】'!DE$4:DE$123,'B4-1销售回款【输入】'!$C$4:$C$123,$C210,'B4-1销售回款【输入】'!$D$4:$D$123,$D210,'B4-1销售回款【输入】'!$E$4:$E$123,$E210,'B4-1销售回款【输入】'!$J$4:$J$123,$F210)</f>
        <v>0</v>
      </c>
      <c r="DC210" s="282">
        <f>SUMIFS('B4-1销售回款【输入】'!DF$4:DF$123,'B4-1销售回款【输入】'!$C$4:$C$123,$C210,'B4-1销售回款【输入】'!$D$4:$D$123,$D210,'B4-1销售回款【输入】'!$E$4:$E$123,$E210,'B4-1销售回款【输入】'!$J$4:$J$123,$F210)</f>
        <v>0</v>
      </c>
      <c r="DD210" s="282">
        <f>SUMIFS('B4-1销售回款【输入】'!DG$4:DG$123,'B4-1销售回款【输入】'!$C$4:$C$123,$C210,'B4-1销售回款【输入】'!$D$4:$D$123,$D210,'B4-1销售回款【输入】'!$E$4:$E$123,$E210,'B4-1销售回款【输入】'!$J$4:$J$123,$F210)</f>
        <v>0</v>
      </c>
      <c r="DE210" s="282">
        <f>SUMIFS('B4-1销售回款【输入】'!DH$4:DH$123,'B4-1销售回款【输入】'!$C$4:$C$123,$C210,'B4-1销售回款【输入】'!$D$4:$D$123,$D210,'B4-1销售回款【输入】'!$E$4:$E$123,$E210,'B4-1销售回款【输入】'!$J$4:$J$123,$F210)</f>
        <v>0</v>
      </c>
      <c r="DF210" s="282">
        <f>SUMIFS('B4-1销售回款【输入】'!DI$4:DI$123,'B4-1销售回款【输入】'!$C$4:$C$123,$C210,'B4-1销售回款【输入】'!$D$4:$D$123,$D210,'B4-1销售回款【输入】'!$E$4:$E$123,$E210,'B4-1销售回款【输入】'!$J$4:$J$123,$F210)</f>
        <v>0</v>
      </c>
      <c r="DG210" s="282">
        <f>SUMIFS('B4-1销售回款【输入】'!DJ$4:DJ$123,'B4-1销售回款【输入】'!$C$4:$C$123,$C210,'B4-1销售回款【输入】'!$D$4:$D$123,$D210,'B4-1销售回款【输入】'!$E$4:$E$123,$E210,'B4-1销售回款【输入】'!$J$4:$J$123,$F210)</f>
        <v>0</v>
      </c>
      <c r="DH210" s="282">
        <f>SUMIFS('B4-1销售回款【输入】'!DK$4:DK$123,'B4-1销售回款【输入】'!$C$4:$C$123,$C210,'B4-1销售回款【输入】'!$D$4:$D$123,$D210,'B4-1销售回款【输入】'!$E$4:$E$123,$E210,'B4-1销售回款【输入】'!$J$4:$J$123,$F210)</f>
        <v>0</v>
      </c>
      <c r="DI210" s="282">
        <f>SUMIFS('B4-1销售回款【输入】'!DL$4:DL$123,'B4-1销售回款【输入】'!$C$4:$C$123,$C210,'B4-1销售回款【输入】'!$D$4:$D$123,$D210,'B4-1销售回款【输入】'!$E$4:$E$123,$E210,'B4-1销售回款【输入】'!$J$4:$J$123,$F210)</f>
        <v>0</v>
      </c>
      <c r="DJ210" s="282">
        <f>SUMIFS('B4-1销售回款【输入】'!DM$4:DM$123,'B4-1销售回款【输入】'!$C$4:$C$123,$C210,'B4-1销售回款【输入】'!$D$4:$D$123,$D210,'B4-1销售回款【输入】'!$E$4:$E$123,$E210,'B4-1销售回款【输入】'!$J$4:$J$123,$F210)</f>
        <v>0</v>
      </c>
      <c r="DK210" s="282">
        <f>SUMIFS('B4-1销售回款【输入】'!DN$4:DN$123,'B4-1销售回款【输入】'!$C$4:$C$123,$C210,'B4-1销售回款【输入】'!$D$4:$D$123,$D210,'B4-1销售回款【输入】'!$E$4:$E$123,$E210,'B4-1销售回款【输入】'!$J$4:$J$123,$F210)</f>
        <v>0</v>
      </c>
      <c r="DL210" s="282">
        <f>SUMIFS('B4-1销售回款【输入】'!DO$4:DO$123,'B4-1销售回款【输入】'!$C$4:$C$123,$C210,'B4-1销售回款【输入】'!$D$4:$D$123,$D210,'B4-1销售回款【输入】'!$E$4:$E$123,$E210,'B4-1销售回款【输入】'!$J$4:$J$123,$F210)</f>
        <v>0</v>
      </c>
      <c r="DM210" s="282">
        <f>SUMIFS('B4-1销售回款【输入】'!DP$4:DP$123,'B4-1销售回款【输入】'!$C$4:$C$123,$C210,'B4-1销售回款【输入】'!$D$4:$D$123,$D210,'B4-1销售回款【输入】'!$E$4:$E$123,$E210,'B4-1销售回款【输入】'!$J$4:$J$123,$F210)</f>
        <v>0</v>
      </c>
      <c r="DN210" s="282">
        <f>SUMIFS('B4-1销售回款【输入】'!DQ$4:DQ$123,'B4-1销售回款【输入】'!$C$4:$C$123,$C210,'B4-1销售回款【输入】'!$D$4:$D$123,$D210,'B4-1销售回款【输入】'!$E$4:$E$123,$E210,'B4-1销售回款【输入】'!$J$4:$J$123,$F210)</f>
        <v>0</v>
      </c>
      <c r="DO210" s="282">
        <f>SUMIFS('B4-1销售回款【输入】'!DR$4:DR$123,'B4-1销售回款【输入】'!$C$4:$C$123,$C210,'B4-1销售回款【输入】'!$D$4:$D$123,$D210,'B4-1销售回款【输入】'!$E$4:$E$123,$E210,'B4-1销售回款【输入】'!$J$4:$J$123,$F210)</f>
        <v>0</v>
      </c>
      <c r="DP210" s="282">
        <f>SUMIFS('B4-1销售回款【输入】'!DS$4:DS$123,'B4-1销售回款【输入】'!$C$4:$C$123,$C210,'B4-1销售回款【输入】'!$D$4:$D$123,$D210,'B4-1销售回款【输入】'!$E$4:$E$123,$E210,'B4-1销售回款【输入】'!$J$4:$J$123,$F210)</f>
        <v>0</v>
      </c>
      <c r="DQ210" s="282">
        <f>SUMIFS('B4-1销售回款【输入】'!DT$4:DT$123,'B4-1销售回款【输入】'!$C$4:$C$123,$C210,'B4-1销售回款【输入】'!$D$4:$D$123,$D210,'B4-1销售回款【输入】'!$E$4:$E$123,$E210,'B4-1销售回款【输入】'!$J$4:$J$123,$F210)</f>
        <v>0</v>
      </c>
      <c r="DR210" s="282">
        <f>SUMIFS('B4-1销售回款【输入】'!DU$4:DU$123,'B4-1销售回款【输入】'!$C$4:$C$123,$C210,'B4-1销售回款【输入】'!$D$4:$D$123,$D210,'B4-1销售回款【输入】'!$E$4:$E$123,$E210,'B4-1销售回款【输入】'!$J$4:$J$123,$F210)</f>
        <v>0</v>
      </c>
      <c r="DS210" s="282">
        <f>SUMIFS('B4-1销售回款【输入】'!DV$4:DV$123,'B4-1销售回款【输入】'!$C$4:$C$123,$C210,'B4-1销售回款【输入】'!$D$4:$D$123,$D210,'B4-1销售回款【输入】'!$E$4:$E$123,$E210,'B4-1销售回款【输入】'!$J$4:$J$123,$F210)</f>
        <v>0</v>
      </c>
      <c r="DT210" s="282">
        <f>SUMIFS('B4-1销售回款【输入】'!DW$4:DW$123,'B4-1销售回款【输入】'!$C$4:$C$123,$C210,'B4-1销售回款【输入】'!$D$4:$D$123,$D210,'B4-1销售回款【输入】'!$E$4:$E$123,$E210,'B4-1销售回款【输入】'!$J$4:$J$123,$F210)</f>
        <v>0</v>
      </c>
      <c r="DU210" s="282">
        <f>SUMIFS('B4-1销售回款【输入】'!DX$4:DX$123,'B4-1销售回款【输入】'!$C$4:$C$123,$C210,'B4-1销售回款【输入】'!$D$4:$D$123,$D210,'B4-1销售回款【输入】'!$E$4:$E$123,$E210,'B4-1销售回款【输入】'!$J$4:$J$123,$F210)</f>
        <v>0</v>
      </c>
      <c r="DV210" s="282">
        <f>SUMIFS('B4-1销售回款【输入】'!DY$4:DY$123,'B4-1销售回款【输入】'!$C$4:$C$123,$C210,'B4-1销售回款【输入】'!$D$4:$D$123,$D210,'B4-1销售回款【输入】'!$E$4:$E$123,$E210,'B4-1销售回款【输入】'!$J$4:$J$123,$F210)</f>
        <v>0</v>
      </c>
      <c r="DW210" s="282">
        <f>SUMIFS('B4-1销售回款【输入】'!DZ$4:DZ$123,'B4-1销售回款【输入】'!$C$4:$C$123,$C210,'B4-1销售回款【输入】'!$D$4:$D$123,$D210,'B4-1销售回款【输入】'!$E$4:$E$123,$E210,'B4-1销售回款【输入】'!$J$4:$J$123,$F210)</f>
        <v>0</v>
      </c>
      <c r="DX210" s="282">
        <f>SUMIFS('B4-1销售回款【输入】'!EA$4:EA$123,'B4-1销售回款【输入】'!$C$4:$C$123,$C210,'B4-1销售回款【输入】'!$D$4:$D$123,$D210,'B4-1销售回款【输入】'!$E$4:$E$123,$E210,'B4-1销售回款【输入】'!$J$4:$J$123,$F210)</f>
        <v>0</v>
      </c>
      <c r="DY210" s="282">
        <f>SUMIFS('B4-1销售回款【输入】'!EB$4:EB$123,'B4-1销售回款【输入】'!$C$4:$C$123,$C210,'B4-1销售回款【输入】'!$D$4:$D$123,$D210,'B4-1销售回款【输入】'!$E$4:$E$123,$E210,'B4-1销售回款【输入】'!$J$4:$J$123,$F210)</f>
        <v>0</v>
      </c>
      <c r="DZ210" s="282">
        <f>SUMIFS('B4-1销售回款【输入】'!EC$4:EC$123,'B4-1销售回款【输入】'!$C$4:$C$123,$C210,'B4-1销售回款【输入】'!$D$4:$D$123,$D210,'B4-1销售回款【输入】'!$E$4:$E$123,$E210,'B4-1销售回款【输入】'!$J$4:$J$123,$F210)</f>
        <v>0</v>
      </c>
      <c r="EA210" s="282">
        <f>SUMIFS('B4-1销售回款【输入】'!ED$4:ED$123,'B4-1销售回款【输入】'!$C$4:$C$123,$C210,'B4-1销售回款【输入】'!$D$4:$D$123,$D210,'B4-1销售回款【输入】'!$E$4:$E$123,$E210,'B4-1销售回款【输入】'!$J$4:$J$123,$F210)</f>
        <v>0</v>
      </c>
      <c r="EB210" s="282">
        <f>SUMIFS('B4-1销售回款【输入】'!EE$4:EE$123,'B4-1销售回款【输入】'!$C$4:$C$123,$C210,'B4-1销售回款【输入】'!$D$4:$D$123,$D210,'B4-1销售回款【输入】'!$E$4:$E$123,$E210,'B4-1销售回款【输入】'!$J$4:$J$123,$F210)</f>
        <v>0</v>
      </c>
      <c r="EC210" s="282">
        <f>SUMIFS('B4-1销售回款【输入】'!EF$4:EF$123,'B4-1销售回款【输入】'!$C$4:$C$123,$C210,'B4-1销售回款【输入】'!$D$4:$D$123,$D210,'B4-1销售回款【输入】'!$E$4:$E$123,$E210,'B4-1销售回款【输入】'!$J$4:$J$123,$F210)</f>
        <v>0</v>
      </c>
      <c r="ED210" s="284">
        <f>SUMIFS('B4-1销售回款【输入】'!EG$4:EG$123,'B4-1销售回款【输入】'!$C$4:$C$123,$C210,'B4-1销售回款【输入】'!$D$4:$D$123,$D210,'B4-1销售回款【输入】'!$E$4:$E$123,$E210,'B4-1销售回款【输入】'!$J$4:$J$123,$F210)</f>
        <v>0</v>
      </c>
    </row>
    <row r="211" spans="2:134" ht="16.05" customHeight="1" x14ac:dyDescent="0.25">
      <c r="B211" s="932"/>
      <c r="C211" s="154" t="str">
        <f t="shared" ref="C211:C214" si="3761">C210</f>
        <v/>
      </c>
      <c r="D211" s="154" t="str">
        <f t="shared" si="3631"/>
        <v/>
      </c>
      <c r="E211" s="154" t="str">
        <f t="shared" si="3631"/>
        <v/>
      </c>
      <c r="F211" s="149" t="s">
        <v>348</v>
      </c>
      <c r="G211" s="171" t="s">
        <v>354</v>
      </c>
      <c r="H211" s="992">
        <f>IFERROR(H210/H209*10000,0)</f>
        <v>0</v>
      </c>
      <c r="I211" s="282">
        <f t="shared" si="3759"/>
        <v>0</v>
      </c>
      <c r="J211" s="985">
        <f>IFERROR(J210/J209*10000,0)</f>
        <v>0</v>
      </c>
      <c r="K211" s="460">
        <f ca="1">IFERROR(K210/K209*10000,0)</f>
        <v>0</v>
      </c>
      <c r="L211" s="283">
        <f t="shared" ref="L211" si="3762">IFERROR(L210/L209*10000,0)</f>
        <v>0</v>
      </c>
      <c r="M211" s="282">
        <f t="shared" ref="M211" si="3763">IFERROR(M210/M209*10000,0)</f>
        <v>0</v>
      </c>
      <c r="N211" s="282">
        <f t="shared" ref="N211" si="3764">IFERROR(N210/N209*10000,0)</f>
        <v>0</v>
      </c>
      <c r="O211" s="282">
        <f t="shared" ref="O211" si="3765">IFERROR(O210/O209*10000,0)</f>
        <v>0</v>
      </c>
      <c r="P211" s="282">
        <f t="shared" ref="P211" si="3766">IFERROR(P210/P209*10000,0)</f>
        <v>0</v>
      </c>
      <c r="Q211" s="282">
        <f t="shared" ref="Q211" si="3767">IFERROR(Q210/Q209*10000,0)</f>
        <v>0</v>
      </c>
      <c r="R211" s="282">
        <f t="shared" ref="R211" si="3768">IFERROR(R210/R209*10000,0)</f>
        <v>0</v>
      </c>
      <c r="S211" s="282">
        <f t="shared" ref="S211" si="3769">IFERROR(S210/S209*10000,0)</f>
        <v>0</v>
      </c>
      <c r="T211" s="282">
        <f t="shared" ref="T211" si="3770">IFERROR(T210/T209*10000,0)</f>
        <v>0</v>
      </c>
      <c r="U211" s="284">
        <f t="shared" ref="U211" si="3771">IFERROR(U210/U209*10000,0)</f>
        <v>0</v>
      </c>
      <c r="V211" s="285">
        <f>IFERROR(V210/V209*10000,0)</f>
        <v>0</v>
      </c>
      <c r="W211" s="282">
        <f t="shared" ref="W211" si="3772">IFERROR(W210/W209*10000,0)</f>
        <v>0</v>
      </c>
      <c r="X211" s="282">
        <f t="shared" ref="X211" si="3773">IFERROR(X210/X209*10000,0)</f>
        <v>0</v>
      </c>
      <c r="Y211" s="282">
        <f t="shared" ref="Y211" si="3774">IFERROR(Y210/Y209*10000,0)</f>
        <v>0</v>
      </c>
      <c r="Z211" s="282">
        <f t="shared" ref="Z211" si="3775">IFERROR(Z210/Z209*10000,0)</f>
        <v>0</v>
      </c>
      <c r="AA211" s="282">
        <f t="shared" ref="AA211" si="3776">IFERROR(AA210/AA209*10000,0)</f>
        <v>0</v>
      </c>
      <c r="AB211" s="282">
        <f t="shared" ref="AB211" si="3777">IFERROR(AB210/AB209*10000,0)</f>
        <v>0</v>
      </c>
      <c r="AC211" s="282">
        <f t="shared" ref="AC211" si="3778">IFERROR(AC210/AC209*10000,0)</f>
        <v>0</v>
      </c>
      <c r="AD211" s="282">
        <f t="shared" ref="AD211" si="3779">IFERROR(AD210/AD209*10000,0)</f>
        <v>0</v>
      </c>
      <c r="AE211" s="282">
        <f t="shared" ref="AE211" si="3780">IFERROR(AE210/AE209*10000,0)</f>
        <v>0</v>
      </c>
      <c r="AF211" s="282">
        <f t="shared" ref="AF211" si="3781">IFERROR(AF210/AF209*10000,0)</f>
        <v>0</v>
      </c>
      <c r="AG211" s="282">
        <f t="shared" ref="AG211" si="3782">IFERROR(AG210/AG209*10000,0)</f>
        <v>0</v>
      </c>
      <c r="AH211" s="282">
        <f t="shared" ref="AH211" si="3783">IFERROR(AH210/AH209*10000,0)</f>
        <v>0</v>
      </c>
      <c r="AI211" s="282">
        <f t="shared" ref="AI211" si="3784">IFERROR(AI210/AI209*10000,0)</f>
        <v>0</v>
      </c>
      <c r="AJ211" s="282">
        <f t="shared" ref="AJ211" si="3785">IFERROR(AJ210/AJ209*10000,0)</f>
        <v>0</v>
      </c>
      <c r="AK211" s="282">
        <f t="shared" ref="AK211" si="3786">IFERROR(AK210/AK209*10000,0)</f>
        <v>0</v>
      </c>
      <c r="AL211" s="282">
        <f t="shared" ref="AL211" si="3787">IFERROR(AL210/AL209*10000,0)</f>
        <v>0</v>
      </c>
      <c r="AM211" s="282">
        <f t="shared" ref="AM211" si="3788">IFERROR(AM210/AM209*10000,0)</f>
        <v>0</v>
      </c>
      <c r="AN211" s="282">
        <f t="shared" ref="AN211" si="3789">IFERROR(AN210/AN209*10000,0)</f>
        <v>0</v>
      </c>
      <c r="AO211" s="282">
        <f t="shared" ref="AO211" si="3790">IFERROR(AO210/AO209*10000,0)</f>
        <v>0</v>
      </c>
      <c r="AP211" s="282">
        <f t="shared" ref="AP211" si="3791">IFERROR(AP210/AP209*10000,0)</f>
        <v>0</v>
      </c>
      <c r="AQ211" s="282">
        <f t="shared" ref="AQ211" si="3792">IFERROR(AQ210/AQ209*10000,0)</f>
        <v>0</v>
      </c>
      <c r="AR211" s="282">
        <f t="shared" ref="AR211" si="3793">IFERROR(AR210/AR209*10000,0)</f>
        <v>0</v>
      </c>
      <c r="AS211" s="282">
        <f t="shared" ref="AS211" si="3794">IFERROR(AS210/AS209*10000,0)</f>
        <v>0</v>
      </c>
      <c r="AT211" s="282">
        <f t="shared" ref="AT211" si="3795">IFERROR(AT210/AT209*10000,0)</f>
        <v>0</v>
      </c>
      <c r="AU211" s="282">
        <f t="shared" ref="AU211" si="3796">IFERROR(AU210/AU209*10000,0)</f>
        <v>0</v>
      </c>
      <c r="AV211" s="282">
        <f t="shared" ref="AV211" si="3797">IFERROR(AV210/AV209*10000,0)</f>
        <v>0</v>
      </c>
      <c r="AW211" s="282">
        <f t="shared" ref="AW211" si="3798">IFERROR(AW210/AW209*10000,0)</f>
        <v>0</v>
      </c>
      <c r="AX211" s="282">
        <f t="shared" ref="AX211" si="3799">IFERROR(AX210/AX209*10000,0)</f>
        <v>0</v>
      </c>
      <c r="AY211" s="282">
        <f t="shared" ref="AY211" si="3800">IFERROR(AY210/AY209*10000,0)</f>
        <v>0</v>
      </c>
      <c r="AZ211" s="282">
        <f t="shared" ref="AZ211" si="3801">IFERROR(AZ210/AZ209*10000,0)</f>
        <v>0</v>
      </c>
      <c r="BA211" s="282">
        <f t="shared" ref="BA211" si="3802">IFERROR(BA210/BA209*10000,0)</f>
        <v>0</v>
      </c>
      <c r="BB211" s="282">
        <f t="shared" ref="BB211" si="3803">IFERROR(BB210/BB209*10000,0)</f>
        <v>0</v>
      </c>
      <c r="BC211" s="282">
        <f t="shared" ref="BC211" si="3804">IFERROR(BC210/BC209*10000,0)</f>
        <v>0</v>
      </c>
      <c r="BD211" s="282">
        <f t="shared" ref="BD211" si="3805">IFERROR(BD210/BD209*10000,0)</f>
        <v>0</v>
      </c>
      <c r="BE211" s="282">
        <f t="shared" ref="BE211" si="3806">IFERROR(BE210/BE209*10000,0)</f>
        <v>0</v>
      </c>
      <c r="BF211" s="282">
        <f t="shared" ref="BF211" si="3807">IFERROR(BF210/BF209*10000,0)</f>
        <v>0</v>
      </c>
      <c r="BG211" s="282">
        <f t="shared" ref="BG211" si="3808">IFERROR(BG210/BG209*10000,0)</f>
        <v>0</v>
      </c>
      <c r="BH211" s="282">
        <f t="shared" ref="BH211" si="3809">IFERROR(BH210/BH209*10000,0)</f>
        <v>0</v>
      </c>
      <c r="BI211" s="282">
        <f t="shared" ref="BI211" si="3810">IFERROR(BI210/BI209*10000,0)</f>
        <v>0</v>
      </c>
      <c r="BJ211" s="282">
        <f t="shared" ref="BJ211" si="3811">IFERROR(BJ210/BJ209*10000,0)</f>
        <v>0</v>
      </c>
      <c r="BK211" s="282">
        <f t="shared" ref="BK211" si="3812">IFERROR(BK210/BK209*10000,0)</f>
        <v>0</v>
      </c>
      <c r="BL211" s="282">
        <f t="shared" ref="BL211" si="3813">IFERROR(BL210/BL209*10000,0)</f>
        <v>0</v>
      </c>
      <c r="BM211" s="282">
        <f t="shared" ref="BM211" si="3814">IFERROR(BM210/BM209*10000,0)</f>
        <v>0</v>
      </c>
      <c r="BN211" s="282">
        <f t="shared" ref="BN211" si="3815">IFERROR(BN210/BN209*10000,0)</f>
        <v>0</v>
      </c>
      <c r="BO211" s="282">
        <f t="shared" ref="BO211" si="3816">IFERROR(BO210/BO209*10000,0)</f>
        <v>0</v>
      </c>
      <c r="BP211" s="282">
        <f t="shared" ref="BP211" si="3817">IFERROR(BP210/BP209*10000,0)</f>
        <v>0</v>
      </c>
      <c r="BQ211" s="282">
        <f t="shared" ref="BQ211" si="3818">IFERROR(BQ210/BQ209*10000,0)</f>
        <v>0</v>
      </c>
      <c r="BR211" s="282">
        <f t="shared" ref="BR211" si="3819">IFERROR(BR210/BR209*10000,0)</f>
        <v>0</v>
      </c>
      <c r="BS211" s="282">
        <f t="shared" ref="BS211" si="3820">IFERROR(BS210/BS209*10000,0)</f>
        <v>0</v>
      </c>
      <c r="BT211" s="282">
        <f t="shared" ref="BT211" si="3821">IFERROR(BT210/BT209*10000,0)</f>
        <v>0</v>
      </c>
      <c r="BU211" s="282">
        <f t="shared" ref="BU211" si="3822">IFERROR(BU210/BU209*10000,0)</f>
        <v>0</v>
      </c>
      <c r="BV211" s="282">
        <f t="shared" ref="BV211" si="3823">IFERROR(BV210/BV209*10000,0)</f>
        <v>0</v>
      </c>
      <c r="BW211" s="282">
        <f t="shared" ref="BW211" si="3824">IFERROR(BW210/BW209*10000,0)</f>
        <v>0</v>
      </c>
      <c r="BX211" s="282">
        <f t="shared" ref="BX211" si="3825">IFERROR(BX210/BX209*10000,0)</f>
        <v>0</v>
      </c>
      <c r="BY211" s="282">
        <f t="shared" ref="BY211" si="3826">IFERROR(BY210/BY209*10000,0)</f>
        <v>0</v>
      </c>
      <c r="BZ211" s="282">
        <f t="shared" ref="BZ211" si="3827">IFERROR(BZ210/BZ209*10000,0)</f>
        <v>0</v>
      </c>
      <c r="CA211" s="282">
        <f t="shared" ref="CA211" si="3828">IFERROR(CA210/CA209*10000,0)</f>
        <v>0</v>
      </c>
      <c r="CB211" s="282">
        <f t="shared" ref="CB211" si="3829">IFERROR(CB210/CB209*10000,0)</f>
        <v>0</v>
      </c>
      <c r="CC211" s="282">
        <f t="shared" ref="CC211" si="3830">IFERROR(CC210/CC209*10000,0)</f>
        <v>0</v>
      </c>
      <c r="CD211" s="282">
        <f t="shared" ref="CD211" si="3831">IFERROR(CD210/CD209*10000,0)</f>
        <v>0</v>
      </c>
      <c r="CE211" s="282">
        <f t="shared" ref="CE211" si="3832">IFERROR(CE210/CE209*10000,0)</f>
        <v>0</v>
      </c>
      <c r="CF211" s="282">
        <f t="shared" ref="CF211" si="3833">IFERROR(CF210/CF209*10000,0)</f>
        <v>0</v>
      </c>
      <c r="CG211" s="282">
        <f t="shared" ref="CG211" si="3834">IFERROR(CG210/CG209*10000,0)</f>
        <v>0</v>
      </c>
      <c r="CH211" s="282">
        <f t="shared" ref="CH211" si="3835">IFERROR(CH210/CH209*10000,0)</f>
        <v>0</v>
      </c>
      <c r="CI211" s="282">
        <f t="shared" ref="CI211" si="3836">IFERROR(CI210/CI209*10000,0)</f>
        <v>0</v>
      </c>
      <c r="CJ211" s="282">
        <f t="shared" ref="CJ211" si="3837">IFERROR(CJ210/CJ209*10000,0)</f>
        <v>0</v>
      </c>
      <c r="CK211" s="282">
        <f t="shared" ref="CK211" si="3838">IFERROR(CK210/CK209*10000,0)</f>
        <v>0</v>
      </c>
      <c r="CL211" s="282">
        <f t="shared" ref="CL211" si="3839">IFERROR(CL210/CL209*10000,0)</f>
        <v>0</v>
      </c>
      <c r="CM211" s="282">
        <f t="shared" ref="CM211" si="3840">IFERROR(CM210/CM209*10000,0)</f>
        <v>0</v>
      </c>
      <c r="CN211" s="282">
        <f t="shared" ref="CN211" si="3841">IFERROR(CN210/CN209*10000,0)</f>
        <v>0</v>
      </c>
      <c r="CO211" s="282">
        <f t="shared" ref="CO211" si="3842">IFERROR(CO210/CO209*10000,0)</f>
        <v>0</v>
      </c>
      <c r="CP211" s="282">
        <f t="shared" ref="CP211" si="3843">IFERROR(CP210/CP209*10000,0)</f>
        <v>0</v>
      </c>
      <c r="CQ211" s="282">
        <f t="shared" ref="CQ211" si="3844">IFERROR(CQ210/CQ209*10000,0)</f>
        <v>0</v>
      </c>
      <c r="CR211" s="282">
        <f t="shared" ref="CR211" si="3845">IFERROR(CR210/CR209*10000,0)</f>
        <v>0</v>
      </c>
      <c r="CS211" s="282">
        <f t="shared" ref="CS211" si="3846">IFERROR(CS210/CS209*10000,0)</f>
        <v>0</v>
      </c>
      <c r="CT211" s="282">
        <f t="shared" ref="CT211" si="3847">IFERROR(CT210/CT209*10000,0)</f>
        <v>0</v>
      </c>
      <c r="CU211" s="282">
        <f t="shared" ref="CU211" si="3848">IFERROR(CU210/CU209*10000,0)</f>
        <v>0</v>
      </c>
      <c r="CV211" s="282">
        <f t="shared" ref="CV211" si="3849">IFERROR(CV210/CV209*10000,0)</f>
        <v>0</v>
      </c>
      <c r="CW211" s="282">
        <f t="shared" ref="CW211" si="3850">IFERROR(CW210/CW209*10000,0)</f>
        <v>0</v>
      </c>
      <c r="CX211" s="282">
        <f t="shared" ref="CX211" si="3851">IFERROR(CX210/CX209*10000,0)</f>
        <v>0</v>
      </c>
      <c r="CY211" s="282">
        <f t="shared" ref="CY211" si="3852">IFERROR(CY210/CY209*10000,0)</f>
        <v>0</v>
      </c>
      <c r="CZ211" s="282">
        <f t="shared" ref="CZ211" si="3853">IFERROR(CZ210/CZ209*10000,0)</f>
        <v>0</v>
      </c>
      <c r="DA211" s="282">
        <f t="shared" ref="DA211" si="3854">IFERROR(DA210/DA209*10000,0)</f>
        <v>0</v>
      </c>
      <c r="DB211" s="282">
        <f t="shared" ref="DB211" si="3855">IFERROR(DB210/DB209*10000,0)</f>
        <v>0</v>
      </c>
      <c r="DC211" s="282">
        <f t="shared" ref="DC211" si="3856">IFERROR(DC210/DC209*10000,0)</f>
        <v>0</v>
      </c>
      <c r="DD211" s="282">
        <f t="shared" ref="DD211" si="3857">IFERROR(DD210/DD209*10000,0)</f>
        <v>0</v>
      </c>
      <c r="DE211" s="282">
        <f t="shared" ref="DE211" si="3858">IFERROR(DE210/DE209*10000,0)</f>
        <v>0</v>
      </c>
      <c r="DF211" s="282">
        <f t="shared" ref="DF211" si="3859">IFERROR(DF210/DF209*10000,0)</f>
        <v>0</v>
      </c>
      <c r="DG211" s="282">
        <f t="shared" ref="DG211" si="3860">IFERROR(DG210/DG209*10000,0)</f>
        <v>0</v>
      </c>
      <c r="DH211" s="282">
        <f t="shared" ref="DH211" si="3861">IFERROR(DH210/DH209*10000,0)</f>
        <v>0</v>
      </c>
      <c r="DI211" s="282">
        <f t="shared" ref="DI211" si="3862">IFERROR(DI210/DI209*10000,0)</f>
        <v>0</v>
      </c>
      <c r="DJ211" s="282">
        <f t="shared" ref="DJ211" si="3863">IFERROR(DJ210/DJ209*10000,0)</f>
        <v>0</v>
      </c>
      <c r="DK211" s="282">
        <f t="shared" ref="DK211" si="3864">IFERROR(DK210/DK209*10000,0)</f>
        <v>0</v>
      </c>
      <c r="DL211" s="282">
        <f t="shared" ref="DL211" si="3865">IFERROR(DL210/DL209*10000,0)</f>
        <v>0</v>
      </c>
      <c r="DM211" s="282">
        <f t="shared" ref="DM211" si="3866">IFERROR(DM210/DM209*10000,0)</f>
        <v>0</v>
      </c>
      <c r="DN211" s="282">
        <f t="shared" ref="DN211" si="3867">IFERROR(DN210/DN209*10000,0)</f>
        <v>0</v>
      </c>
      <c r="DO211" s="282">
        <f t="shared" ref="DO211" si="3868">IFERROR(DO210/DO209*10000,0)</f>
        <v>0</v>
      </c>
      <c r="DP211" s="282">
        <f t="shared" ref="DP211" si="3869">IFERROR(DP210/DP209*10000,0)</f>
        <v>0</v>
      </c>
      <c r="DQ211" s="282">
        <f t="shared" ref="DQ211" si="3870">IFERROR(DQ210/DQ209*10000,0)</f>
        <v>0</v>
      </c>
      <c r="DR211" s="282">
        <f t="shared" ref="DR211" si="3871">IFERROR(DR210/DR209*10000,0)</f>
        <v>0</v>
      </c>
      <c r="DS211" s="282">
        <f t="shared" ref="DS211" si="3872">IFERROR(DS210/DS209*10000,0)</f>
        <v>0</v>
      </c>
      <c r="DT211" s="282">
        <f t="shared" ref="DT211" si="3873">IFERROR(DT210/DT209*10000,0)</f>
        <v>0</v>
      </c>
      <c r="DU211" s="282">
        <f t="shared" ref="DU211" si="3874">IFERROR(DU210/DU209*10000,0)</f>
        <v>0</v>
      </c>
      <c r="DV211" s="282">
        <f t="shared" ref="DV211" si="3875">IFERROR(DV210/DV209*10000,0)</f>
        <v>0</v>
      </c>
      <c r="DW211" s="282">
        <f t="shared" ref="DW211" si="3876">IFERROR(DW210/DW209*10000,0)</f>
        <v>0</v>
      </c>
      <c r="DX211" s="282">
        <f t="shared" ref="DX211" si="3877">IFERROR(DX210/DX209*10000,0)</f>
        <v>0</v>
      </c>
      <c r="DY211" s="282">
        <f t="shared" ref="DY211" si="3878">IFERROR(DY210/DY209*10000,0)</f>
        <v>0</v>
      </c>
      <c r="DZ211" s="282">
        <f t="shared" ref="DZ211" si="3879">IFERROR(DZ210/DZ209*10000,0)</f>
        <v>0</v>
      </c>
      <c r="EA211" s="282">
        <f t="shared" ref="EA211" si="3880">IFERROR(EA210/EA209*10000,0)</f>
        <v>0</v>
      </c>
      <c r="EB211" s="282">
        <f t="shared" ref="EB211" si="3881">IFERROR(EB210/EB209*10000,0)</f>
        <v>0</v>
      </c>
      <c r="EC211" s="282">
        <f t="shared" ref="EC211" si="3882">IFERROR(EC210/EC209*10000,0)</f>
        <v>0</v>
      </c>
      <c r="ED211" s="284">
        <f t="shared" ref="ED211" si="3883">IFERROR(ED210/ED209*10000,0)</f>
        <v>0</v>
      </c>
    </row>
    <row r="212" spans="2:134" ht="16.05" customHeight="1" x14ac:dyDescent="0.25">
      <c r="B212" s="932"/>
      <c r="C212" s="159" t="str">
        <f t="shared" si="3761"/>
        <v/>
      </c>
      <c r="D212" s="159" t="str">
        <f t="shared" si="3631"/>
        <v/>
      </c>
      <c r="E212" s="159" t="str">
        <f t="shared" si="3631"/>
        <v/>
      </c>
      <c r="F212" s="149" t="s">
        <v>349</v>
      </c>
      <c r="G212" s="171" t="s">
        <v>353</v>
      </c>
      <c r="H212" s="992">
        <f>SUMIFS('B4-1销售回款【输入】'!L$4:L$123,'B4-1销售回款【输入】'!$C$4:$C$123,$C212,'B4-1销售回款【输入】'!$D$4:$D$123,$D212,'B4-1销售回款【输入】'!$E$4:$E$123,$E212,'B4-1销售回款【输入】'!$J$4:$J$123,$F212)</f>
        <v>0</v>
      </c>
      <c r="I212" s="282">
        <f t="shared" si="3759"/>
        <v>0</v>
      </c>
      <c r="J212" s="985">
        <f>SUM(V212:ED212)</f>
        <v>0</v>
      </c>
      <c r="K212" s="460">
        <f ca="1">SUM(OFFSET(V212,,,1,MATCH('B1-基本信息'!$C$12,$V$3:$ED$3,1)))</f>
        <v>0</v>
      </c>
      <c r="L212" s="283">
        <f t="shared" ref="L212:U212" si="3884">SUMIF($V$1:$ED$1,L$3,$V212:$ED212)</f>
        <v>0</v>
      </c>
      <c r="M212" s="282">
        <f t="shared" si="3884"/>
        <v>0</v>
      </c>
      <c r="N212" s="282">
        <f t="shared" si="3884"/>
        <v>0</v>
      </c>
      <c r="O212" s="282">
        <f t="shared" si="3884"/>
        <v>0</v>
      </c>
      <c r="P212" s="282">
        <f t="shared" si="3884"/>
        <v>0</v>
      </c>
      <c r="Q212" s="282">
        <f t="shared" si="3884"/>
        <v>0</v>
      </c>
      <c r="R212" s="282">
        <f t="shared" si="3884"/>
        <v>0</v>
      </c>
      <c r="S212" s="282">
        <f t="shared" si="3884"/>
        <v>0</v>
      </c>
      <c r="T212" s="282">
        <f t="shared" si="3884"/>
        <v>0</v>
      </c>
      <c r="U212" s="284">
        <f t="shared" si="3884"/>
        <v>0</v>
      </c>
      <c r="V212" s="285">
        <f>SUMIFS('B4-1销售回款【输入】'!Y$4:Y$123,'B4-1销售回款【输入】'!$C$4:$C$123,$C212,'B4-1销售回款【输入】'!$D$4:$D$123,$D212,'B4-1销售回款【输入】'!$E$4:$E$123,$E212,'B4-1销售回款【输入】'!$J$4:$J$123,$F212)</f>
        <v>0</v>
      </c>
      <c r="W212" s="282">
        <f>SUMIFS('B4-1销售回款【输入】'!Z$4:Z$123,'B4-1销售回款【输入】'!$C$4:$C$123,$C212,'B4-1销售回款【输入】'!$D$4:$D$123,$D212,'B4-1销售回款【输入】'!$E$4:$E$123,$E212,'B4-1销售回款【输入】'!$J$4:$J$123,$F212)</f>
        <v>0</v>
      </c>
      <c r="X212" s="282">
        <f>SUMIFS('B4-1销售回款【输入】'!AA$4:AA$123,'B4-1销售回款【输入】'!$C$4:$C$123,$C212,'B4-1销售回款【输入】'!$D$4:$D$123,$D212,'B4-1销售回款【输入】'!$E$4:$E$123,$E212,'B4-1销售回款【输入】'!$J$4:$J$123,$F212)</f>
        <v>0</v>
      </c>
      <c r="Y212" s="282">
        <f>SUMIFS('B4-1销售回款【输入】'!AB$4:AB$123,'B4-1销售回款【输入】'!$C$4:$C$123,$C212,'B4-1销售回款【输入】'!$D$4:$D$123,$D212,'B4-1销售回款【输入】'!$E$4:$E$123,$E212,'B4-1销售回款【输入】'!$J$4:$J$123,$F212)</f>
        <v>0</v>
      </c>
      <c r="Z212" s="282">
        <f>SUMIFS('B4-1销售回款【输入】'!AC$4:AC$123,'B4-1销售回款【输入】'!$C$4:$C$123,$C212,'B4-1销售回款【输入】'!$D$4:$D$123,$D212,'B4-1销售回款【输入】'!$E$4:$E$123,$E212,'B4-1销售回款【输入】'!$J$4:$J$123,$F212)</f>
        <v>0</v>
      </c>
      <c r="AA212" s="282">
        <f>SUMIFS('B4-1销售回款【输入】'!AD$4:AD$123,'B4-1销售回款【输入】'!$C$4:$C$123,$C212,'B4-1销售回款【输入】'!$D$4:$D$123,$D212,'B4-1销售回款【输入】'!$E$4:$E$123,$E212,'B4-1销售回款【输入】'!$J$4:$J$123,$F212)</f>
        <v>0</v>
      </c>
      <c r="AB212" s="282">
        <f>SUMIFS('B4-1销售回款【输入】'!AE$4:AE$123,'B4-1销售回款【输入】'!$C$4:$C$123,$C212,'B4-1销售回款【输入】'!$D$4:$D$123,$D212,'B4-1销售回款【输入】'!$E$4:$E$123,$E212,'B4-1销售回款【输入】'!$J$4:$J$123,$F212)</f>
        <v>0</v>
      </c>
      <c r="AC212" s="282">
        <f>SUMIFS('B4-1销售回款【输入】'!AF$4:AF$123,'B4-1销售回款【输入】'!$C$4:$C$123,$C212,'B4-1销售回款【输入】'!$D$4:$D$123,$D212,'B4-1销售回款【输入】'!$E$4:$E$123,$E212,'B4-1销售回款【输入】'!$J$4:$J$123,$F212)</f>
        <v>0</v>
      </c>
      <c r="AD212" s="282">
        <f>SUMIFS('B4-1销售回款【输入】'!AG$4:AG$123,'B4-1销售回款【输入】'!$C$4:$C$123,$C212,'B4-1销售回款【输入】'!$D$4:$D$123,$D212,'B4-1销售回款【输入】'!$E$4:$E$123,$E212,'B4-1销售回款【输入】'!$J$4:$J$123,$F212)</f>
        <v>0</v>
      </c>
      <c r="AE212" s="282">
        <f>SUMIFS('B4-1销售回款【输入】'!AH$4:AH$123,'B4-1销售回款【输入】'!$C$4:$C$123,$C212,'B4-1销售回款【输入】'!$D$4:$D$123,$D212,'B4-1销售回款【输入】'!$E$4:$E$123,$E212,'B4-1销售回款【输入】'!$J$4:$J$123,$F212)</f>
        <v>0</v>
      </c>
      <c r="AF212" s="282">
        <f>SUMIFS('B4-1销售回款【输入】'!AI$4:AI$123,'B4-1销售回款【输入】'!$C$4:$C$123,$C212,'B4-1销售回款【输入】'!$D$4:$D$123,$D212,'B4-1销售回款【输入】'!$E$4:$E$123,$E212,'B4-1销售回款【输入】'!$J$4:$J$123,$F212)</f>
        <v>0</v>
      </c>
      <c r="AG212" s="282">
        <f>SUMIFS('B4-1销售回款【输入】'!AJ$4:AJ$123,'B4-1销售回款【输入】'!$C$4:$C$123,$C212,'B4-1销售回款【输入】'!$D$4:$D$123,$D212,'B4-1销售回款【输入】'!$E$4:$E$123,$E212,'B4-1销售回款【输入】'!$J$4:$J$123,$F212)</f>
        <v>0</v>
      </c>
      <c r="AH212" s="282">
        <f>SUMIFS('B4-1销售回款【输入】'!AK$4:AK$123,'B4-1销售回款【输入】'!$C$4:$C$123,$C212,'B4-1销售回款【输入】'!$D$4:$D$123,$D212,'B4-1销售回款【输入】'!$E$4:$E$123,$E212,'B4-1销售回款【输入】'!$J$4:$J$123,$F212)</f>
        <v>0</v>
      </c>
      <c r="AI212" s="282">
        <f>SUMIFS('B4-1销售回款【输入】'!AL$4:AL$123,'B4-1销售回款【输入】'!$C$4:$C$123,$C212,'B4-1销售回款【输入】'!$D$4:$D$123,$D212,'B4-1销售回款【输入】'!$E$4:$E$123,$E212,'B4-1销售回款【输入】'!$J$4:$J$123,$F212)</f>
        <v>0</v>
      </c>
      <c r="AJ212" s="282">
        <f>SUMIFS('B4-1销售回款【输入】'!AM$4:AM$123,'B4-1销售回款【输入】'!$C$4:$C$123,$C212,'B4-1销售回款【输入】'!$D$4:$D$123,$D212,'B4-1销售回款【输入】'!$E$4:$E$123,$E212,'B4-1销售回款【输入】'!$J$4:$J$123,$F212)</f>
        <v>0</v>
      </c>
      <c r="AK212" s="282">
        <f>SUMIFS('B4-1销售回款【输入】'!AN$4:AN$123,'B4-1销售回款【输入】'!$C$4:$C$123,$C212,'B4-1销售回款【输入】'!$D$4:$D$123,$D212,'B4-1销售回款【输入】'!$E$4:$E$123,$E212,'B4-1销售回款【输入】'!$J$4:$J$123,$F212)</f>
        <v>0</v>
      </c>
      <c r="AL212" s="282">
        <f>SUMIFS('B4-1销售回款【输入】'!AO$4:AO$123,'B4-1销售回款【输入】'!$C$4:$C$123,$C212,'B4-1销售回款【输入】'!$D$4:$D$123,$D212,'B4-1销售回款【输入】'!$E$4:$E$123,$E212,'B4-1销售回款【输入】'!$J$4:$J$123,$F212)</f>
        <v>0</v>
      </c>
      <c r="AM212" s="282">
        <f>SUMIFS('B4-1销售回款【输入】'!AP$4:AP$123,'B4-1销售回款【输入】'!$C$4:$C$123,$C212,'B4-1销售回款【输入】'!$D$4:$D$123,$D212,'B4-1销售回款【输入】'!$E$4:$E$123,$E212,'B4-1销售回款【输入】'!$J$4:$J$123,$F212)</f>
        <v>0</v>
      </c>
      <c r="AN212" s="282">
        <f>SUMIFS('B4-1销售回款【输入】'!AQ$4:AQ$123,'B4-1销售回款【输入】'!$C$4:$C$123,$C212,'B4-1销售回款【输入】'!$D$4:$D$123,$D212,'B4-1销售回款【输入】'!$E$4:$E$123,$E212,'B4-1销售回款【输入】'!$J$4:$J$123,$F212)</f>
        <v>0</v>
      </c>
      <c r="AO212" s="282">
        <f>SUMIFS('B4-1销售回款【输入】'!AR$4:AR$123,'B4-1销售回款【输入】'!$C$4:$C$123,$C212,'B4-1销售回款【输入】'!$D$4:$D$123,$D212,'B4-1销售回款【输入】'!$E$4:$E$123,$E212,'B4-1销售回款【输入】'!$J$4:$J$123,$F212)</f>
        <v>0</v>
      </c>
      <c r="AP212" s="282">
        <f>SUMIFS('B4-1销售回款【输入】'!AS$4:AS$123,'B4-1销售回款【输入】'!$C$4:$C$123,$C212,'B4-1销售回款【输入】'!$D$4:$D$123,$D212,'B4-1销售回款【输入】'!$E$4:$E$123,$E212,'B4-1销售回款【输入】'!$J$4:$J$123,$F212)</f>
        <v>0</v>
      </c>
      <c r="AQ212" s="282">
        <f>SUMIFS('B4-1销售回款【输入】'!AT$4:AT$123,'B4-1销售回款【输入】'!$C$4:$C$123,$C212,'B4-1销售回款【输入】'!$D$4:$D$123,$D212,'B4-1销售回款【输入】'!$E$4:$E$123,$E212,'B4-1销售回款【输入】'!$J$4:$J$123,$F212)</f>
        <v>0</v>
      </c>
      <c r="AR212" s="282">
        <f>SUMIFS('B4-1销售回款【输入】'!AU$4:AU$123,'B4-1销售回款【输入】'!$C$4:$C$123,$C212,'B4-1销售回款【输入】'!$D$4:$D$123,$D212,'B4-1销售回款【输入】'!$E$4:$E$123,$E212,'B4-1销售回款【输入】'!$J$4:$J$123,$F212)</f>
        <v>0</v>
      </c>
      <c r="AS212" s="282">
        <f>SUMIFS('B4-1销售回款【输入】'!AV$4:AV$123,'B4-1销售回款【输入】'!$C$4:$C$123,$C212,'B4-1销售回款【输入】'!$D$4:$D$123,$D212,'B4-1销售回款【输入】'!$E$4:$E$123,$E212,'B4-1销售回款【输入】'!$J$4:$J$123,$F212)</f>
        <v>0</v>
      </c>
      <c r="AT212" s="282">
        <f>SUMIFS('B4-1销售回款【输入】'!AW$4:AW$123,'B4-1销售回款【输入】'!$C$4:$C$123,$C212,'B4-1销售回款【输入】'!$D$4:$D$123,$D212,'B4-1销售回款【输入】'!$E$4:$E$123,$E212,'B4-1销售回款【输入】'!$J$4:$J$123,$F212)</f>
        <v>0</v>
      </c>
      <c r="AU212" s="282">
        <f>SUMIFS('B4-1销售回款【输入】'!AX$4:AX$123,'B4-1销售回款【输入】'!$C$4:$C$123,$C212,'B4-1销售回款【输入】'!$D$4:$D$123,$D212,'B4-1销售回款【输入】'!$E$4:$E$123,$E212,'B4-1销售回款【输入】'!$J$4:$J$123,$F212)</f>
        <v>0</v>
      </c>
      <c r="AV212" s="282">
        <f>SUMIFS('B4-1销售回款【输入】'!AY$4:AY$123,'B4-1销售回款【输入】'!$C$4:$C$123,$C212,'B4-1销售回款【输入】'!$D$4:$D$123,$D212,'B4-1销售回款【输入】'!$E$4:$E$123,$E212,'B4-1销售回款【输入】'!$J$4:$J$123,$F212)</f>
        <v>0</v>
      </c>
      <c r="AW212" s="282">
        <f>SUMIFS('B4-1销售回款【输入】'!AZ$4:AZ$123,'B4-1销售回款【输入】'!$C$4:$C$123,$C212,'B4-1销售回款【输入】'!$D$4:$D$123,$D212,'B4-1销售回款【输入】'!$E$4:$E$123,$E212,'B4-1销售回款【输入】'!$J$4:$J$123,$F212)</f>
        <v>0</v>
      </c>
      <c r="AX212" s="282">
        <f>SUMIFS('B4-1销售回款【输入】'!BA$4:BA$123,'B4-1销售回款【输入】'!$C$4:$C$123,$C212,'B4-1销售回款【输入】'!$D$4:$D$123,$D212,'B4-1销售回款【输入】'!$E$4:$E$123,$E212,'B4-1销售回款【输入】'!$J$4:$J$123,$F212)</f>
        <v>0</v>
      </c>
      <c r="AY212" s="282">
        <f>SUMIFS('B4-1销售回款【输入】'!BB$4:BB$123,'B4-1销售回款【输入】'!$C$4:$C$123,$C212,'B4-1销售回款【输入】'!$D$4:$D$123,$D212,'B4-1销售回款【输入】'!$E$4:$E$123,$E212,'B4-1销售回款【输入】'!$J$4:$J$123,$F212)</f>
        <v>0</v>
      </c>
      <c r="AZ212" s="282">
        <f>SUMIFS('B4-1销售回款【输入】'!BC$4:BC$123,'B4-1销售回款【输入】'!$C$4:$C$123,$C212,'B4-1销售回款【输入】'!$D$4:$D$123,$D212,'B4-1销售回款【输入】'!$E$4:$E$123,$E212,'B4-1销售回款【输入】'!$J$4:$J$123,$F212)</f>
        <v>0</v>
      </c>
      <c r="BA212" s="282">
        <f>SUMIFS('B4-1销售回款【输入】'!BD$4:BD$123,'B4-1销售回款【输入】'!$C$4:$C$123,$C212,'B4-1销售回款【输入】'!$D$4:$D$123,$D212,'B4-1销售回款【输入】'!$E$4:$E$123,$E212,'B4-1销售回款【输入】'!$J$4:$J$123,$F212)</f>
        <v>0</v>
      </c>
      <c r="BB212" s="282">
        <f>SUMIFS('B4-1销售回款【输入】'!BE$4:BE$123,'B4-1销售回款【输入】'!$C$4:$C$123,$C212,'B4-1销售回款【输入】'!$D$4:$D$123,$D212,'B4-1销售回款【输入】'!$E$4:$E$123,$E212,'B4-1销售回款【输入】'!$J$4:$J$123,$F212)</f>
        <v>0</v>
      </c>
      <c r="BC212" s="282">
        <f>SUMIFS('B4-1销售回款【输入】'!BF$4:BF$123,'B4-1销售回款【输入】'!$C$4:$C$123,$C212,'B4-1销售回款【输入】'!$D$4:$D$123,$D212,'B4-1销售回款【输入】'!$E$4:$E$123,$E212,'B4-1销售回款【输入】'!$J$4:$J$123,$F212)</f>
        <v>0</v>
      </c>
      <c r="BD212" s="282">
        <f>SUMIFS('B4-1销售回款【输入】'!BG$4:BG$123,'B4-1销售回款【输入】'!$C$4:$C$123,$C212,'B4-1销售回款【输入】'!$D$4:$D$123,$D212,'B4-1销售回款【输入】'!$E$4:$E$123,$E212,'B4-1销售回款【输入】'!$J$4:$J$123,$F212)</f>
        <v>0</v>
      </c>
      <c r="BE212" s="282">
        <f>SUMIFS('B4-1销售回款【输入】'!BH$4:BH$123,'B4-1销售回款【输入】'!$C$4:$C$123,$C212,'B4-1销售回款【输入】'!$D$4:$D$123,$D212,'B4-1销售回款【输入】'!$E$4:$E$123,$E212,'B4-1销售回款【输入】'!$J$4:$J$123,$F212)</f>
        <v>0</v>
      </c>
      <c r="BF212" s="282">
        <f>SUMIFS('B4-1销售回款【输入】'!BI$4:BI$123,'B4-1销售回款【输入】'!$C$4:$C$123,$C212,'B4-1销售回款【输入】'!$D$4:$D$123,$D212,'B4-1销售回款【输入】'!$E$4:$E$123,$E212,'B4-1销售回款【输入】'!$J$4:$J$123,$F212)</f>
        <v>0</v>
      </c>
      <c r="BG212" s="282">
        <f>SUMIFS('B4-1销售回款【输入】'!BJ$4:BJ$123,'B4-1销售回款【输入】'!$C$4:$C$123,$C212,'B4-1销售回款【输入】'!$D$4:$D$123,$D212,'B4-1销售回款【输入】'!$E$4:$E$123,$E212,'B4-1销售回款【输入】'!$J$4:$J$123,$F212)</f>
        <v>0</v>
      </c>
      <c r="BH212" s="282">
        <f>SUMIFS('B4-1销售回款【输入】'!BK$4:BK$123,'B4-1销售回款【输入】'!$C$4:$C$123,$C212,'B4-1销售回款【输入】'!$D$4:$D$123,$D212,'B4-1销售回款【输入】'!$E$4:$E$123,$E212,'B4-1销售回款【输入】'!$J$4:$J$123,$F212)</f>
        <v>0</v>
      </c>
      <c r="BI212" s="282">
        <f>SUMIFS('B4-1销售回款【输入】'!BL$4:BL$123,'B4-1销售回款【输入】'!$C$4:$C$123,$C212,'B4-1销售回款【输入】'!$D$4:$D$123,$D212,'B4-1销售回款【输入】'!$E$4:$E$123,$E212,'B4-1销售回款【输入】'!$J$4:$J$123,$F212)</f>
        <v>0</v>
      </c>
      <c r="BJ212" s="282">
        <f>SUMIFS('B4-1销售回款【输入】'!BM$4:BM$123,'B4-1销售回款【输入】'!$C$4:$C$123,$C212,'B4-1销售回款【输入】'!$D$4:$D$123,$D212,'B4-1销售回款【输入】'!$E$4:$E$123,$E212,'B4-1销售回款【输入】'!$J$4:$J$123,$F212)</f>
        <v>0</v>
      </c>
      <c r="BK212" s="282">
        <f>SUMIFS('B4-1销售回款【输入】'!BN$4:BN$123,'B4-1销售回款【输入】'!$C$4:$C$123,$C212,'B4-1销售回款【输入】'!$D$4:$D$123,$D212,'B4-1销售回款【输入】'!$E$4:$E$123,$E212,'B4-1销售回款【输入】'!$J$4:$J$123,$F212)</f>
        <v>0</v>
      </c>
      <c r="BL212" s="282">
        <f>SUMIFS('B4-1销售回款【输入】'!BO$4:BO$123,'B4-1销售回款【输入】'!$C$4:$C$123,$C212,'B4-1销售回款【输入】'!$D$4:$D$123,$D212,'B4-1销售回款【输入】'!$E$4:$E$123,$E212,'B4-1销售回款【输入】'!$J$4:$J$123,$F212)</f>
        <v>0</v>
      </c>
      <c r="BM212" s="282">
        <f>SUMIFS('B4-1销售回款【输入】'!BP$4:BP$123,'B4-1销售回款【输入】'!$C$4:$C$123,$C212,'B4-1销售回款【输入】'!$D$4:$D$123,$D212,'B4-1销售回款【输入】'!$E$4:$E$123,$E212,'B4-1销售回款【输入】'!$J$4:$J$123,$F212)</f>
        <v>0</v>
      </c>
      <c r="BN212" s="282">
        <f>SUMIFS('B4-1销售回款【输入】'!BQ$4:BQ$123,'B4-1销售回款【输入】'!$C$4:$C$123,$C212,'B4-1销售回款【输入】'!$D$4:$D$123,$D212,'B4-1销售回款【输入】'!$E$4:$E$123,$E212,'B4-1销售回款【输入】'!$J$4:$J$123,$F212)</f>
        <v>0</v>
      </c>
      <c r="BO212" s="282">
        <f>SUMIFS('B4-1销售回款【输入】'!BR$4:BR$123,'B4-1销售回款【输入】'!$C$4:$C$123,$C212,'B4-1销售回款【输入】'!$D$4:$D$123,$D212,'B4-1销售回款【输入】'!$E$4:$E$123,$E212,'B4-1销售回款【输入】'!$J$4:$J$123,$F212)</f>
        <v>0</v>
      </c>
      <c r="BP212" s="282">
        <f>SUMIFS('B4-1销售回款【输入】'!BS$4:BS$123,'B4-1销售回款【输入】'!$C$4:$C$123,$C212,'B4-1销售回款【输入】'!$D$4:$D$123,$D212,'B4-1销售回款【输入】'!$E$4:$E$123,$E212,'B4-1销售回款【输入】'!$J$4:$J$123,$F212)</f>
        <v>0</v>
      </c>
      <c r="BQ212" s="282">
        <f>SUMIFS('B4-1销售回款【输入】'!BT$4:BT$123,'B4-1销售回款【输入】'!$C$4:$C$123,$C212,'B4-1销售回款【输入】'!$D$4:$D$123,$D212,'B4-1销售回款【输入】'!$E$4:$E$123,$E212,'B4-1销售回款【输入】'!$J$4:$J$123,$F212)</f>
        <v>0</v>
      </c>
      <c r="BR212" s="282">
        <f>SUMIFS('B4-1销售回款【输入】'!BU$4:BU$123,'B4-1销售回款【输入】'!$C$4:$C$123,$C212,'B4-1销售回款【输入】'!$D$4:$D$123,$D212,'B4-1销售回款【输入】'!$E$4:$E$123,$E212,'B4-1销售回款【输入】'!$J$4:$J$123,$F212)</f>
        <v>0</v>
      </c>
      <c r="BS212" s="282">
        <f>SUMIFS('B4-1销售回款【输入】'!BV$4:BV$123,'B4-1销售回款【输入】'!$C$4:$C$123,$C212,'B4-1销售回款【输入】'!$D$4:$D$123,$D212,'B4-1销售回款【输入】'!$E$4:$E$123,$E212,'B4-1销售回款【输入】'!$J$4:$J$123,$F212)</f>
        <v>0</v>
      </c>
      <c r="BT212" s="282">
        <f>SUMIFS('B4-1销售回款【输入】'!BW$4:BW$123,'B4-1销售回款【输入】'!$C$4:$C$123,$C212,'B4-1销售回款【输入】'!$D$4:$D$123,$D212,'B4-1销售回款【输入】'!$E$4:$E$123,$E212,'B4-1销售回款【输入】'!$J$4:$J$123,$F212)</f>
        <v>0</v>
      </c>
      <c r="BU212" s="282">
        <f>SUMIFS('B4-1销售回款【输入】'!BX$4:BX$123,'B4-1销售回款【输入】'!$C$4:$C$123,$C212,'B4-1销售回款【输入】'!$D$4:$D$123,$D212,'B4-1销售回款【输入】'!$E$4:$E$123,$E212,'B4-1销售回款【输入】'!$J$4:$J$123,$F212)</f>
        <v>0</v>
      </c>
      <c r="BV212" s="282">
        <f>SUMIFS('B4-1销售回款【输入】'!BY$4:BY$123,'B4-1销售回款【输入】'!$C$4:$C$123,$C212,'B4-1销售回款【输入】'!$D$4:$D$123,$D212,'B4-1销售回款【输入】'!$E$4:$E$123,$E212,'B4-1销售回款【输入】'!$J$4:$J$123,$F212)</f>
        <v>0</v>
      </c>
      <c r="BW212" s="282">
        <f>SUMIFS('B4-1销售回款【输入】'!BZ$4:BZ$123,'B4-1销售回款【输入】'!$C$4:$C$123,$C212,'B4-1销售回款【输入】'!$D$4:$D$123,$D212,'B4-1销售回款【输入】'!$E$4:$E$123,$E212,'B4-1销售回款【输入】'!$J$4:$J$123,$F212)</f>
        <v>0</v>
      </c>
      <c r="BX212" s="282">
        <f>SUMIFS('B4-1销售回款【输入】'!CA$4:CA$123,'B4-1销售回款【输入】'!$C$4:$C$123,$C212,'B4-1销售回款【输入】'!$D$4:$D$123,$D212,'B4-1销售回款【输入】'!$E$4:$E$123,$E212,'B4-1销售回款【输入】'!$J$4:$J$123,$F212)</f>
        <v>0</v>
      </c>
      <c r="BY212" s="282">
        <f>SUMIFS('B4-1销售回款【输入】'!CB$4:CB$123,'B4-1销售回款【输入】'!$C$4:$C$123,$C212,'B4-1销售回款【输入】'!$D$4:$D$123,$D212,'B4-1销售回款【输入】'!$E$4:$E$123,$E212,'B4-1销售回款【输入】'!$J$4:$J$123,$F212)</f>
        <v>0</v>
      </c>
      <c r="BZ212" s="282">
        <f>SUMIFS('B4-1销售回款【输入】'!CC$4:CC$123,'B4-1销售回款【输入】'!$C$4:$C$123,$C212,'B4-1销售回款【输入】'!$D$4:$D$123,$D212,'B4-1销售回款【输入】'!$E$4:$E$123,$E212,'B4-1销售回款【输入】'!$J$4:$J$123,$F212)</f>
        <v>0</v>
      </c>
      <c r="CA212" s="282">
        <f>SUMIFS('B4-1销售回款【输入】'!CD$4:CD$123,'B4-1销售回款【输入】'!$C$4:$C$123,$C212,'B4-1销售回款【输入】'!$D$4:$D$123,$D212,'B4-1销售回款【输入】'!$E$4:$E$123,$E212,'B4-1销售回款【输入】'!$J$4:$J$123,$F212)</f>
        <v>0</v>
      </c>
      <c r="CB212" s="282">
        <f>SUMIFS('B4-1销售回款【输入】'!CE$4:CE$123,'B4-1销售回款【输入】'!$C$4:$C$123,$C212,'B4-1销售回款【输入】'!$D$4:$D$123,$D212,'B4-1销售回款【输入】'!$E$4:$E$123,$E212,'B4-1销售回款【输入】'!$J$4:$J$123,$F212)</f>
        <v>0</v>
      </c>
      <c r="CC212" s="282">
        <f>SUMIFS('B4-1销售回款【输入】'!CF$4:CF$123,'B4-1销售回款【输入】'!$C$4:$C$123,$C212,'B4-1销售回款【输入】'!$D$4:$D$123,$D212,'B4-1销售回款【输入】'!$E$4:$E$123,$E212,'B4-1销售回款【输入】'!$J$4:$J$123,$F212)</f>
        <v>0</v>
      </c>
      <c r="CD212" s="282">
        <f>SUMIFS('B4-1销售回款【输入】'!CG$4:CG$123,'B4-1销售回款【输入】'!$C$4:$C$123,$C212,'B4-1销售回款【输入】'!$D$4:$D$123,$D212,'B4-1销售回款【输入】'!$E$4:$E$123,$E212,'B4-1销售回款【输入】'!$J$4:$J$123,$F212)</f>
        <v>0</v>
      </c>
      <c r="CE212" s="282">
        <f>SUMIFS('B4-1销售回款【输入】'!CH$4:CH$123,'B4-1销售回款【输入】'!$C$4:$C$123,$C212,'B4-1销售回款【输入】'!$D$4:$D$123,$D212,'B4-1销售回款【输入】'!$E$4:$E$123,$E212,'B4-1销售回款【输入】'!$J$4:$J$123,$F212)</f>
        <v>0</v>
      </c>
      <c r="CF212" s="282">
        <f>SUMIFS('B4-1销售回款【输入】'!CI$4:CI$123,'B4-1销售回款【输入】'!$C$4:$C$123,$C212,'B4-1销售回款【输入】'!$D$4:$D$123,$D212,'B4-1销售回款【输入】'!$E$4:$E$123,$E212,'B4-1销售回款【输入】'!$J$4:$J$123,$F212)</f>
        <v>0</v>
      </c>
      <c r="CG212" s="282">
        <f>SUMIFS('B4-1销售回款【输入】'!CJ$4:CJ$123,'B4-1销售回款【输入】'!$C$4:$C$123,$C212,'B4-1销售回款【输入】'!$D$4:$D$123,$D212,'B4-1销售回款【输入】'!$E$4:$E$123,$E212,'B4-1销售回款【输入】'!$J$4:$J$123,$F212)</f>
        <v>0</v>
      </c>
      <c r="CH212" s="282">
        <f>SUMIFS('B4-1销售回款【输入】'!CK$4:CK$123,'B4-1销售回款【输入】'!$C$4:$C$123,$C212,'B4-1销售回款【输入】'!$D$4:$D$123,$D212,'B4-1销售回款【输入】'!$E$4:$E$123,$E212,'B4-1销售回款【输入】'!$J$4:$J$123,$F212)</f>
        <v>0</v>
      </c>
      <c r="CI212" s="282">
        <f>SUMIFS('B4-1销售回款【输入】'!CL$4:CL$123,'B4-1销售回款【输入】'!$C$4:$C$123,$C212,'B4-1销售回款【输入】'!$D$4:$D$123,$D212,'B4-1销售回款【输入】'!$E$4:$E$123,$E212,'B4-1销售回款【输入】'!$J$4:$J$123,$F212)</f>
        <v>0</v>
      </c>
      <c r="CJ212" s="282">
        <f>SUMIFS('B4-1销售回款【输入】'!CM$4:CM$123,'B4-1销售回款【输入】'!$C$4:$C$123,$C212,'B4-1销售回款【输入】'!$D$4:$D$123,$D212,'B4-1销售回款【输入】'!$E$4:$E$123,$E212,'B4-1销售回款【输入】'!$J$4:$J$123,$F212)</f>
        <v>0</v>
      </c>
      <c r="CK212" s="282">
        <f>SUMIFS('B4-1销售回款【输入】'!CN$4:CN$123,'B4-1销售回款【输入】'!$C$4:$C$123,$C212,'B4-1销售回款【输入】'!$D$4:$D$123,$D212,'B4-1销售回款【输入】'!$E$4:$E$123,$E212,'B4-1销售回款【输入】'!$J$4:$J$123,$F212)</f>
        <v>0</v>
      </c>
      <c r="CL212" s="282">
        <f>SUMIFS('B4-1销售回款【输入】'!CO$4:CO$123,'B4-1销售回款【输入】'!$C$4:$C$123,$C212,'B4-1销售回款【输入】'!$D$4:$D$123,$D212,'B4-1销售回款【输入】'!$E$4:$E$123,$E212,'B4-1销售回款【输入】'!$J$4:$J$123,$F212)</f>
        <v>0</v>
      </c>
      <c r="CM212" s="282">
        <f>SUMIFS('B4-1销售回款【输入】'!CP$4:CP$123,'B4-1销售回款【输入】'!$C$4:$C$123,$C212,'B4-1销售回款【输入】'!$D$4:$D$123,$D212,'B4-1销售回款【输入】'!$E$4:$E$123,$E212,'B4-1销售回款【输入】'!$J$4:$J$123,$F212)</f>
        <v>0</v>
      </c>
      <c r="CN212" s="282">
        <f>SUMIFS('B4-1销售回款【输入】'!CQ$4:CQ$123,'B4-1销售回款【输入】'!$C$4:$C$123,$C212,'B4-1销售回款【输入】'!$D$4:$D$123,$D212,'B4-1销售回款【输入】'!$E$4:$E$123,$E212,'B4-1销售回款【输入】'!$J$4:$J$123,$F212)</f>
        <v>0</v>
      </c>
      <c r="CO212" s="282">
        <f>SUMIFS('B4-1销售回款【输入】'!CR$4:CR$123,'B4-1销售回款【输入】'!$C$4:$C$123,$C212,'B4-1销售回款【输入】'!$D$4:$D$123,$D212,'B4-1销售回款【输入】'!$E$4:$E$123,$E212,'B4-1销售回款【输入】'!$J$4:$J$123,$F212)</f>
        <v>0</v>
      </c>
      <c r="CP212" s="282">
        <f>SUMIFS('B4-1销售回款【输入】'!CS$4:CS$123,'B4-1销售回款【输入】'!$C$4:$C$123,$C212,'B4-1销售回款【输入】'!$D$4:$D$123,$D212,'B4-1销售回款【输入】'!$E$4:$E$123,$E212,'B4-1销售回款【输入】'!$J$4:$J$123,$F212)</f>
        <v>0</v>
      </c>
      <c r="CQ212" s="282">
        <f>SUMIFS('B4-1销售回款【输入】'!CT$4:CT$123,'B4-1销售回款【输入】'!$C$4:$C$123,$C212,'B4-1销售回款【输入】'!$D$4:$D$123,$D212,'B4-1销售回款【输入】'!$E$4:$E$123,$E212,'B4-1销售回款【输入】'!$J$4:$J$123,$F212)</f>
        <v>0</v>
      </c>
      <c r="CR212" s="282">
        <f>SUMIFS('B4-1销售回款【输入】'!CU$4:CU$123,'B4-1销售回款【输入】'!$C$4:$C$123,$C212,'B4-1销售回款【输入】'!$D$4:$D$123,$D212,'B4-1销售回款【输入】'!$E$4:$E$123,$E212,'B4-1销售回款【输入】'!$J$4:$J$123,$F212)</f>
        <v>0</v>
      </c>
      <c r="CS212" s="282">
        <f>SUMIFS('B4-1销售回款【输入】'!CV$4:CV$123,'B4-1销售回款【输入】'!$C$4:$C$123,$C212,'B4-1销售回款【输入】'!$D$4:$D$123,$D212,'B4-1销售回款【输入】'!$E$4:$E$123,$E212,'B4-1销售回款【输入】'!$J$4:$J$123,$F212)</f>
        <v>0</v>
      </c>
      <c r="CT212" s="282">
        <f>SUMIFS('B4-1销售回款【输入】'!CW$4:CW$123,'B4-1销售回款【输入】'!$C$4:$C$123,$C212,'B4-1销售回款【输入】'!$D$4:$D$123,$D212,'B4-1销售回款【输入】'!$E$4:$E$123,$E212,'B4-1销售回款【输入】'!$J$4:$J$123,$F212)</f>
        <v>0</v>
      </c>
      <c r="CU212" s="282">
        <f>SUMIFS('B4-1销售回款【输入】'!CX$4:CX$123,'B4-1销售回款【输入】'!$C$4:$C$123,$C212,'B4-1销售回款【输入】'!$D$4:$D$123,$D212,'B4-1销售回款【输入】'!$E$4:$E$123,$E212,'B4-1销售回款【输入】'!$J$4:$J$123,$F212)</f>
        <v>0</v>
      </c>
      <c r="CV212" s="282">
        <f>SUMIFS('B4-1销售回款【输入】'!CY$4:CY$123,'B4-1销售回款【输入】'!$C$4:$C$123,$C212,'B4-1销售回款【输入】'!$D$4:$D$123,$D212,'B4-1销售回款【输入】'!$E$4:$E$123,$E212,'B4-1销售回款【输入】'!$J$4:$J$123,$F212)</f>
        <v>0</v>
      </c>
      <c r="CW212" s="282">
        <f>SUMIFS('B4-1销售回款【输入】'!CZ$4:CZ$123,'B4-1销售回款【输入】'!$C$4:$C$123,$C212,'B4-1销售回款【输入】'!$D$4:$D$123,$D212,'B4-1销售回款【输入】'!$E$4:$E$123,$E212,'B4-1销售回款【输入】'!$J$4:$J$123,$F212)</f>
        <v>0</v>
      </c>
      <c r="CX212" s="282">
        <f>SUMIFS('B4-1销售回款【输入】'!DA$4:DA$123,'B4-1销售回款【输入】'!$C$4:$C$123,$C212,'B4-1销售回款【输入】'!$D$4:$D$123,$D212,'B4-1销售回款【输入】'!$E$4:$E$123,$E212,'B4-1销售回款【输入】'!$J$4:$J$123,$F212)</f>
        <v>0</v>
      </c>
      <c r="CY212" s="282">
        <f>SUMIFS('B4-1销售回款【输入】'!DB$4:DB$123,'B4-1销售回款【输入】'!$C$4:$C$123,$C212,'B4-1销售回款【输入】'!$D$4:$D$123,$D212,'B4-1销售回款【输入】'!$E$4:$E$123,$E212,'B4-1销售回款【输入】'!$J$4:$J$123,$F212)</f>
        <v>0</v>
      </c>
      <c r="CZ212" s="282">
        <f>SUMIFS('B4-1销售回款【输入】'!DC$4:DC$123,'B4-1销售回款【输入】'!$C$4:$C$123,$C212,'B4-1销售回款【输入】'!$D$4:$D$123,$D212,'B4-1销售回款【输入】'!$E$4:$E$123,$E212,'B4-1销售回款【输入】'!$J$4:$J$123,$F212)</f>
        <v>0</v>
      </c>
      <c r="DA212" s="282">
        <f>SUMIFS('B4-1销售回款【输入】'!DD$4:DD$123,'B4-1销售回款【输入】'!$C$4:$C$123,$C212,'B4-1销售回款【输入】'!$D$4:$D$123,$D212,'B4-1销售回款【输入】'!$E$4:$E$123,$E212,'B4-1销售回款【输入】'!$J$4:$J$123,$F212)</f>
        <v>0</v>
      </c>
      <c r="DB212" s="282">
        <f>SUMIFS('B4-1销售回款【输入】'!DE$4:DE$123,'B4-1销售回款【输入】'!$C$4:$C$123,$C212,'B4-1销售回款【输入】'!$D$4:$D$123,$D212,'B4-1销售回款【输入】'!$E$4:$E$123,$E212,'B4-1销售回款【输入】'!$J$4:$J$123,$F212)</f>
        <v>0</v>
      </c>
      <c r="DC212" s="282">
        <f>SUMIFS('B4-1销售回款【输入】'!DF$4:DF$123,'B4-1销售回款【输入】'!$C$4:$C$123,$C212,'B4-1销售回款【输入】'!$D$4:$D$123,$D212,'B4-1销售回款【输入】'!$E$4:$E$123,$E212,'B4-1销售回款【输入】'!$J$4:$J$123,$F212)</f>
        <v>0</v>
      </c>
      <c r="DD212" s="282">
        <f>SUMIFS('B4-1销售回款【输入】'!DG$4:DG$123,'B4-1销售回款【输入】'!$C$4:$C$123,$C212,'B4-1销售回款【输入】'!$D$4:$D$123,$D212,'B4-1销售回款【输入】'!$E$4:$E$123,$E212,'B4-1销售回款【输入】'!$J$4:$J$123,$F212)</f>
        <v>0</v>
      </c>
      <c r="DE212" s="282">
        <f>SUMIFS('B4-1销售回款【输入】'!DH$4:DH$123,'B4-1销售回款【输入】'!$C$4:$C$123,$C212,'B4-1销售回款【输入】'!$D$4:$D$123,$D212,'B4-1销售回款【输入】'!$E$4:$E$123,$E212,'B4-1销售回款【输入】'!$J$4:$J$123,$F212)</f>
        <v>0</v>
      </c>
      <c r="DF212" s="282">
        <f>SUMIFS('B4-1销售回款【输入】'!DI$4:DI$123,'B4-1销售回款【输入】'!$C$4:$C$123,$C212,'B4-1销售回款【输入】'!$D$4:$D$123,$D212,'B4-1销售回款【输入】'!$E$4:$E$123,$E212,'B4-1销售回款【输入】'!$J$4:$J$123,$F212)</f>
        <v>0</v>
      </c>
      <c r="DG212" s="282">
        <f>SUMIFS('B4-1销售回款【输入】'!DJ$4:DJ$123,'B4-1销售回款【输入】'!$C$4:$C$123,$C212,'B4-1销售回款【输入】'!$D$4:$D$123,$D212,'B4-1销售回款【输入】'!$E$4:$E$123,$E212,'B4-1销售回款【输入】'!$J$4:$J$123,$F212)</f>
        <v>0</v>
      </c>
      <c r="DH212" s="282">
        <f>SUMIFS('B4-1销售回款【输入】'!DK$4:DK$123,'B4-1销售回款【输入】'!$C$4:$C$123,$C212,'B4-1销售回款【输入】'!$D$4:$D$123,$D212,'B4-1销售回款【输入】'!$E$4:$E$123,$E212,'B4-1销售回款【输入】'!$J$4:$J$123,$F212)</f>
        <v>0</v>
      </c>
      <c r="DI212" s="282">
        <f>SUMIFS('B4-1销售回款【输入】'!DL$4:DL$123,'B4-1销售回款【输入】'!$C$4:$C$123,$C212,'B4-1销售回款【输入】'!$D$4:$D$123,$D212,'B4-1销售回款【输入】'!$E$4:$E$123,$E212,'B4-1销售回款【输入】'!$J$4:$J$123,$F212)</f>
        <v>0</v>
      </c>
      <c r="DJ212" s="282">
        <f>SUMIFS('B4-1销售回款【输入】'!DM$4:DM$123,'B4-1销售回款【输入】'!$C$4:$C$123,$C212,'B4-1销售回款【输入】'!$D$4:$D$123,$D212,'B4-1销售回款【输入】'!$E$4:$E$123,$E212,'B4-1销售回款【输入】'!$J$4:$J$123,$F212)</f>
        <v>0</v>
      </c>
      <c r="DK212" s="282">
        <f>SUMIFS('B4-1销售回款【输入】'!DN$4:DN$123,'B4-1销售回款【输入】'!$C$4:$C$123,$C212,'B4-1销售回款【输入】'!$D$4:$D$123,$D212,'B4-1销售回款【输入】'!$E$4:$E$123,$E212,'B4-1销售回款【输入】'!$J$4:$J$123,$F212)</f>
        <v>0</v>
      </c>
      <c r="DL212" s="282">
        <f>SUMIFS('B4-1销售回款【输入】'!DO$4:DO$123,'B4-1销售回款【输入】'!$C$4:$C$123,$C212,'B4-1销售回款【输入】'!$D$4:$D$123,$D212,'B4-1销售回款【输入】'!$E$4:$E$123,$E212,'B4-1销售回款【输入】'!$J$4:$J$123,$F212)</f>
        <v>0</v>
      </c>
      <c r="DM212" s="282">
        <f>SUMIFS('B4-1销售回款【输入】'!DP$4:DP$123,'B4-1销售回款【输入】'!$C$4:$C$123,$C212,'B4-1销售回款【输入】'!$D$4:$D$123,$D212,'B4-1销售回款【输入】'!$E$4:$E$123,$E212,'B4-1销售回款【输入】'!$J$4:$J$123,$F212)</f>
        <v>0</v>
      </c>
      <c r="DN212" s="282">
        <f>SUMIFS('B4-1销售回款【输入】'!DQ$4:DQ$123,'B4-1销售回款【输入】'!$C$4:$C$123,$C212,'B4-1销售回款【输入】'!$D$4:$D$123,$D212,'B4-1销售回款【输入】'!$E$4:$E$123,$E212,'B4-1销售回款【输入】'!$J$4:$J$123,$F212)</f>
        <v>0</v>
      </c>
      <c r="DO212" s="282">
        <f>SUMIFS('B4-1销售回款【输入】'!DR$4:DR$123,'B4-1销售回款【输入】'!$C$4:$C$123,$C212,'B4-1销售回款【输入】'!$D$4:$D$123,$D212,'B4-1销售回款【输入】'!$E$4:$E$123,$E212,'B4-1销售回款【输入】'!$J$4:$J$123,$F212)</f>
        <v>0</v>
      </c>
      <c r="DP212" s="282">
        <f>SUMIFS('B4-1销售回款【输入】'!DS$4:DS$123,'B4-1销售回款【输入】'!$C$4:$C$123,$C212,'B4-1销售回款【输入】'!$D$4:$D$123,$D212,'B4-1销售回款【输入】'!$E$4:$E$123,$E212,'B4-1销售回款【输入】'!$J$4:$J$123,$F212)</f>
        <v>0</v>
      </c>
      <c r="DQ212" s="282">
        <f>SUMIFS('B4-1销售回款【输入】'!DT$4:DT$123,'B4-1销售回款【输入】'!$C$4:$C$123,$C212,'B4-1销售回款【输入】'!$D$4:$D$123,$D212,'B4-1销售回款【输入】'!$E$4:$E$123,$E212,'B4-1销售回款【输入】'!$J$4:$J$123,$F212)</f>
        <v>0</v>
      </c>
      <c r="DR212" s="282">
        <f>SUMIFS('B4-1销售回款【输入】'!DU$4:DU$123,'B4-1销售回款【输入】'!$C$4:$C$123,$C212,'B4-1销售回款【输入】'!$D$4:$D$123,$D212,'B4-1销售回款【输入】'!$E$4:$E$123,$E212,'B4-1销售回款【输入】'!$J$4:$J$123,$F212)</f>
        <v>0</v>
      </c>
      <c r="DS212" s="282">
        <f>SUMIFS('B4-1销售回款【输入】'!DV$4:DV$123,'B4-1销售回款【输入】'!$C$4:$C$123,$C212,'B4-1销售回款【输入】'!$D$4:$D$123,$D212,'B4-1销售回款【输入】'!$E$4:$E$123,$E212,'B4-1销售回款【输入】'!$J$4:$J$123,$F212)</f>
        <v>0</v>
      </c>
      <c r="DT212" s="282">
        <f>SUMIFS('B4-1销售回款【输入】'!DW$4:DW$123,'B4-1销售回款【输入】'!$C$4:$C$123,$C212,'B4-1销售回款【输入】'!$D$4:$D$123,$D212,'B4-1销售回款【输入】'!$E$4:$E$123,$E212,'B4-1销售回款【输入】'!$J$4:$J$123,$F212)</f>
        <v>0</v>
      </c>
      <c r="DU212" s="282">
        <f>SUMIFS('B4-1销售回款【输入】'!DX$4:DX$123,'B4-1销售回款【输入】'!$C$4:$C$123,$C212,'B4-1销售回款【输入】'!$D$4:$D$123,$D212,'B4-1销售回款【输入】'!$E$4:$E$123,$E212,'B4-1销售回款【输入】'!$J$4:$J$123,$F212)</f>
        <v>0</v>
      </c>
      <c r="DV212" s="282">
        <f>SUMIFS('B4-1销售回款【输入】'!DY$4:DY$123,'B4-1销售回款【输入】'!$C$4:$C$123,$C212,'B4-1销售回款【输入】'!$D$4:$D$123,$D212,'B4-1销售回款【输入】'!$E$4:$E$123,$E212,'B4-1销售回款【输入】'!$J$4:$J$123,$F212)</f>
        <v>0</v>
      </c>
      <c r="DW212" s="282">
        <f>SUMIFS('B4-1销售回款【输入】'!DZ$4:DZ$123,'B4-1销售回款【输入】'!$C$4:$C$123,$C212,'B4-1销售回款【输入】'!$D$4:$D$123,$D212,'B4-1销售回款【输入】'!$E$4:$E$123,$E212,'B4-1销售回款【输入】'!$J$4:$J$123,$F212)</f>
        <v>0</v>
      </c>
      <c r="DX212" s="282">
        <f>SUMIFS('B4-1销售回款【输入】'!EA$4:EA$123,'B4-1销售回款【输入】'!$C$4:$C$123,$C212,'B4-1销售回款【输入】'!$D$4:$D$123,$D212,'B4-1销售回款【输入】'!$E$4:$E$123,$E212,'B4-1销售回款【输入】'!$J$4:$J$123,$F212)</f>
        <v>0</v>
      </c>
      <c r="DY212" s="282">
        <f>SUMIFS('B4-1销售回款【输入】'!EB$4:EB$123,'B4-1销售回款【输入】'!$C$4:$C$123,$C212,'B4-1销售回款【输入】'!$D$4:$D$123,$D212,'B4-1销售回款【输入】'!$E$4:$E$123,$E212,'B4-1销售回款【输入】'!$J$4:$J$123,$F212)</f>
        <v>0</v>
      </c>
      <c r="DZ212" s="282">
        <f>SUMIFS('B4-1销售回款【输入】'!EC$4:EC$123,'B4-1销售回款【输入】'!$C$4:$C$123,$C212,'B4-1销售回款【输入】'!$D$4:$D$123,$D212,'B4-1销售回款【输入】'!$E$4:$E$123,$E212,'B4-1销售回款【输入】'!$J$4:$J$123,$F212)</f>
        <v>0</v>
      </c>
      <c r="EA212" s="282">
        <f>SUMIFS('B4-1销售回款【输入】'!ED$4:ED$123,'B4-1销售回款【输入】'!$C$4:$C$123,$C212,'B4-1销售回款【输入】'!$D$4:$D$123,$D212,'B4-1销售回款【输入】'!$E$4:$E$123,$E212,'B4-1销售回款【输入】'!$J$4:$J$123,$F212)</f>
        <v>0</v>
      </c>
      <c r="EB212" s="282">
        <f>SUMIFS('B4-1销售回款【输入】'!EE$4:EE$123,'B4-1销售回款【输入】'!$C$4:$C$123,$C212,'B4-1销售回款【输入】'!$D$4:$D$123,$D212,'B4-1销售回款【输入】'!$E$4:$E$123,$E212,'B4-1销售回款【输入】'!$J$4:$J$123,$F212)</f>
        <v>0</v>
      </c>
      <c r="EC212" s="282">
        <f>SUMIFS('B4-1销售回款【输入】'!EF$4:EF$123,'B4-1销售回款【输入】'!$C$4:$C$123,$C212,'B4-1销售回款【输入】'!$D$4:$D$123,$D212,'B4-1销售回款【输入】'!$E$4:$E$123,$E212,'B4-1销售回款【输入】'!$J$4:$J$123,$F212)</f>
        <v>0</v>
      </c>
      <c r="ED212" s="284">
        <f>SUMIFS('B4-1销售回款【输入】'!EG$4:EG$123,'B4-1销售回款【输入】'!$C$4:$C$123,$C212,'B4-1销售回款【输入】'!$D$4:$D$123,$D212,'B4-1销售回款【输入】'!$E$4:$E$123,$E212,'B4-1销售回款【输入】'!$J$4:$J$123,$F212)</f>
        <v>0</v>
      </c>
    </row>
    <row r="213" spans="2:134" ht="16.05" customHeight="1" x14ac:dyDescent="0.25">
      <c r="B213" s="932"/>
      <c r="C213" s="159" t="str">
        <f t="shared" si="3761"/>
        <v/>
      </c>
      <c r="D213" s="159" t="str">
        <f t="shared" si="3631"/>
        <v/>
      </c>
      <c r="E213" s="159" t="str">
        <f t="shared" si="3631"/>
        <v/>
      </c>
      <c r="F213" s="149" t="s">
        <v>350</v>
      </c>
      <c r="G213" s="171" t="s">
        <v>355</v>
      </c>
      <c r="H213" s="992"/>
      <c r="I213" s="282"/>
      <c r="J213" s="986" t="s">
        <v>391</v>
      </c>
      <c r="K213" s="461"/>
      <c r="L213" s="297">
        <f>IFERROR(SUM($L210:L210)/$J210,0)</f>
        <v>0</v>
      </c>
      <c r="M213" s="291">
        <f>IFERROR(SUM($L210:M210)/$J210,0)</f>
        <v>0</v>
      </c>
      <c r="N213" s="291">
        <f>IFERROR(SUM($L210:N210)/$J210,0)</f>
        <v>0</v>
      </c>
      <c r="O213" s="291">
        <f>IFERROR(SUM($L210:O210)/$J210,0)</f>
        <v>0</v>
      </c>
      <c r="P213" s="291">
        <f>IFERROR(SUM($L210:P210)/$J210,0)</f>
        <v>0</v>
      </c>
      <c r="Q213" s="291">
        <f>IFERROR(SUM($L210:Q210)/$J210,0)</f>
        <v>0</v>
      </c>
      <c r="R213" s="291">
        <f>IFERROR(SUM($L210:R210)/$J210,0)</f>
        <v>0</v>
      </c>
      <c r="S213" s="291">
        <f>IFERROR(SUM($L210:S210)/$J210,0)</f>
        <v>0</v>
      </c>
      <c r="T213" s="291">
        <f>IFERROR(SUM($L210:T210)/$J210,0)</f>
        <v>0</v>
      </c>
      <c r="U213" s="292">
        <f>IFERROR(SUM($L210:U210)/$J210,0)</f>
        <v>0</v>
      </c>
      <c r="V213" s="290">
        <f>IFERROR(SUM($V210:V210)/$J210,0)</f>
        <v>0</v>
      </c>
      <c r="W213" s="291">
        <f>IFERROR(SUM($V210:W210)/$J210,0)</f>
        <v>0</v>
      </c>
      <c r="X213" s="291">
        <f>IFERROR(SUM($V210:X210)/$J210,0)</f>
        <v>0</v>
      </c>
      <c r="Y213" s="291">
        <f>IFERROR(SUM($V210:Y210)/$J210,0)</f>
        <v>0</v>
      </c>
      <c r="Z213" s="291">
        <f>IFERROR(SUM($V210:Z210)/$J210,0)</f>
        <v>0</v>
      </c>
      <c r="AA213" s="291">
        <f>IFERROR(SUM($V210:AA210)/$J210,0)</f>
        <v>0</v>
      </c>
      <c r="AB213" s="291">
        <f>IFERROR(SUM($V210:AB210)/$J210,0)</f>
        <v>0</v>
      </c>
      <c r="AC213" s="291">
        <f>IFERROR(SUM($V210:AC210)/$J210,0)</f>
        <v>0</v>
      </c>
      <c r="AD213" s="291">
        <f>IFERROR(SUM($V210:AD210)/$J210,0)</f>
        <v>0</v>
      </c>
      <c r="AE213" s="291">
        <f>IFERROR(SUM($V210:AE210)/$J210,0)</f>
        <v>0</v>
      </c>
      <c r="AF213" s="291">
        <f>IFERROR(SUM($V210:AF210)/$J210,0)</f>
        <v>0</v>
      </c>
      <c r="AG213" s="291">
        <f>IFERROR(SUM($V210:AG210)/$J210,0)</f>
        <v>0</v>
      </c>
      <c r="AH213" s="291">
        <f>IFERROR(SUM($V210:AH210)/$J210,0)</f>
        <v>0</v>
      </c>
      <c r="AI213" s="291">
        <f>IFERROR(SUM($V210:AI210)/$J210,0)</f>
        <v>0</v>
      </c>
      <c r="AJ213" s="291">
        <f>IFERROR(SUM($V210:AJ210)/$J210,0)</f>
        <v>0</v>
      </c>
      <c r="AK213" s="291">
        <f>IFERROR(SUM($V210:AK210)/$J210,0)</f>
        <v>0</v>
      </c>
      <c r="AL213" s="291">
        <f>IFERROR(SUM($V210:AL210)/$J210,0)</f>
        <v>0</v>
      </c>
      <c r="AM213" s="291">
        <f>IFERROR(SUM($V210:AM210)/$J210,0)</f>
        <v>0</v>
      </c>
      <c r="AN213" s="291">
        <f>IFERROR(SUM($V210:AN210)/$J210,0)</f>
        <v>0</v>
      </c>
      <c r="AO213" s="291">
        <f>IFERROR(SUM($V210:AO210)/$J210,0)</f>
        <v>0</v>
      </c>
      <c r="AP213" s="291">
        <f>IFERROR(SUM($V210:AP210)/$J210,0)</f>
        <v>0</v>
      </c>
      <c r="AQ213" s="291">
        <f>IFERROR(SUM($V210:AQ210)/$J210,0)</f>
        <v>0</v>
      </c>
      <c r="AR213" s="291">
        <f>IFERROR(SUM($V210:AR210)/$J210,0)</f>
        <v>0</v>
      </c>
      <c r="AS213" s="291">
        <f>IFERROR(SUM($V210:AS210)/$J210,0)</f>
        <v>0</v>
      </c>
      <c r="AT213" s="291">
        <f>IFERROR(SUM($V210:AT210)/$J210,0)</f>
        <v>0</v>
      </c>
      <c r="AU213" s="291">
        <f>IFERROR(SUM($V210:AU210)/$J210,0)</f>
        <v>0</v>
      </c>
      <c r="AV213" s="291">
        <f>IFERROR(SUM($V210:AV210)/$J210,0)</f>
        <v>0</v>
      </c>
      <c r="AW213" s="291">
        <f>IFERROR(SUM($V210:AW210)/$J210,0)</f>
        <v>0</v>
      </c>
      <c r="AX213" s="291">
        <f>IFERROR(SUM($V210:AX210)/$J210,0)</f>
        <v>0</v>
      </c>
      <c r="AY213" s="291">
        <f>IFERROR(SUM($V210:AY210)/$J210,0)</f>
        <v>0</v>
      </c>
      <c r="AZ213" s="291">
        <f>IFERROR(SUM($V210:AZ210)/$J210,0)</f>
        <v>0</v>
      </c>
      <c r="BA213" s="291">
        <f>IFERROR(SUM($V210:BA210)/$J210,0)</f>
        <v>0</v>
      </c>
      <c r="BB213" s="291">
        <f>IFERROR(SUM($V210:BB210)/$J210,0)</f>
        <v>0</v>
      </c>
      <c r="BC213" s="291">
        <f>IFERROR(SUM($V210:BC210)/$J210,0)</f>
        <v>0</v>
      </c>
      <c r="BD213" s="291">
        <f>IFERROR(SUM($V210:BD210)/$J210,0)</f>
        <v>0</v>
      </c>
      <c r="BE213" s="291">
        <f>IFERROR(SUM($V210:BE210)/$J210,0)</f>
        <v>0</v>
      </c>
      <c r="BF213" s="291">
        <f>IFERROR(SUM($V210:BF210)/$J210,0)</f>
        <v>0</v>
      </c>
      <c r="BG213" s="291">
        <f>IFERROR(SUM($V210:BG210)/$J210,0)</f>
        <v>0</v>
      </c>
      <c r="BH213" s="291">
        <f>IFERROR(SUM($V210:BH210)/$J210,0)</f>
        <v>0</v>
      </c>
      <c r="BI213" s="291">
        <f>IFERROR(SUM($V210:BI210)/$J210,0)</f>
        <v>0</v>
      </c>
      <c r="BJ213" s="291">
        <f>IFERROR(SUM($V210:BJ210)/$J210,0)</f>
        <v>0</v>
      </c>
      <c r="BK213" s="291">
        <f>IFERROR(SUM($V210:BK210)/$J210,0)</f>
        <v>0</v>
      </c>
      <c r="BL213" s="291">
        <f>IFERROR(SUM($V210:BL210)/$J210,0)</f>
        <v>0</v>
      </c>
      <c r="BM213" s="291">
        <f>IFERROR(SUM($V210:BM210)/$J210,0)</f>
        <v>0</v>
      </c>
      <c r="BN213" s="291">
        <f>IFERROR(SUM($V210:BN210)/$J210,0)</f>
        <v>0</v>
      </c>
      <c r="BO213" s="291">
        <f>IFERROR(SUM($V210:BO210)/$J210,0)</f>
        <v>0</v>
      </c>
      <c r="BP213" s="291">
        <f>IFERROR(SUM($V210:BP210)/$J210,0)</f>
        <v>0</v>
      </c>
      <c r="BQ213" s="291">
        <f>IFERROR(SUM($V210:BQ210)/$J210,0)</f>
        <v>0</v>
      </c>
      <c r="BR213" s="291">
        <f>IFERROR(SUM($V210:BR210)/$J210,0)</f>
        <v>0</v>
      </c>
      <c r="BS213" s="291">
        <f>IFERROR(SUM($V210:BS210)/$J210,0)</f>
        <v>0</v>
      </c>
      <c r="BT213" s="291">
        <f>IFERROR(SUM($V210:BT210)/$J210,0)</f>
        <v>0</v>
      </c>
      <c r="BU213" s="291">
        <f>IFERROR(SUM($V210:BU210)/$J210,0)</f>
        <v>0</v>
      </c>
      <c r="BV213" s="291">
        <f>IFERROR(SUM($V210:BV210)/$J210,0)</f>
        <v>0</v>
      </c>
      <c r="BW213" s="291">
        <f>IFERROR(SUM($V210:BW210)/$J210,0)</f>
        <v>0</v>
      </c>
      <c r="BX213" s="291">
        <f>IFERROR(SUM($V210:BX210)/$J210,0)</f>
        <v>0</v>
      </c>
      <c r="BY213" s="291">
        <f>IFERROR(SUM($V210:BY210)/$J210,0)</f>
        <v>0</v>
      </c>
      <c r="BZ213" s="291">
        <f>IFERROR(SUM($V210:BZ210)/$J210,0)</f>
        <v>0</v>
      </c>
      <c r="CA213" s="291">
        <f>IFERROR(SUM($V210:CA210)/$J210,0)</f>
        <v>0</v>
      </c>
      <c r="CB213" s="291">
        <f>IFERROR(SUM($V210:CB210)/$J210,0)</f>
        <v>0</v>
      </c>
      <c r="CC213" s="291">
        <f>IFERROR(SUM($V210:CC210)/$J210,0)</f>
        <v>0</v>
      </c>
      <c r="CD213" s="291">
        <f>IFERROR(SUM($V210:CD210)/$J210,0)</f>
        <v>0</v>
      </c>
      <c r="CE213" s="291">
        <f>IFERROR(SUM($V210:CE210)/$J210,0)</f>
        <v>0</v>
      </c>
      <c r="CF213" s="291">
        <f>IFERROR(SUM($V210:CF210)/$J210,0)</f>
        <v>0</v>
      </c>
      <c r="CG213" s="291">
        <f>IFERROR(SUM($V210:CG210)/$J210,0)</f>
        <v>0</v>
      </c>
      <c r="CH213" s="291">
        <f>IFERROR(SUM($V210:CH210)/$J210,0)</f>
        <v>0</v>
      </c>
      <c r="CI213" s="291">
        <f>IFERROR(SUM($V210:CI210)/$J210,0)</f>
        <v>0</v>
      </c>
      <c r="CJ213" s="291">
        <f>IFERROR(SUM($V210:CJ210)/$J210,0)</f>
        <v>0</v>
      </c>
      <c r="CK213" s="291">
        <f>IFERROR(SUM($V210:CK210)/$J210,0)</f>
        <v>0</v>
      </c>
      <c r="CL213" s="291">
        <f>IFERROR(SUM($V210:CL210)/$J210,0)</f>
        <v>0</v>
      </c>
      <c r="CM213" s="291">
        <f>IFERROR(SUM($V210:CM210)/$J210,0)</f>
        <v>0</v>
      </c>
      <c r="CN213" s="291">
        <f>IFERROR(SUM($V210:CN210)/$J210,0)</f>
        <v>0</v>
      </c>
      <c r="CO213" s="291">
        <f>IFERROR(SUM($V210:CO210)/$J210,0)</f>
        <v>0</v>
      </c>
      <c r="CP213" s="291">
        <f>IFERROR(SUM($V210:CP210)/$J210,0)</f>
        <v>0</v>
      </c>
      <c r="CQ213" s="291">
        <f>IFERROR(SUM($V210:CQ210)/$J210,0)</f>
        <v>0</v>
      </c>
      <c r="CR213" s="291">
        <f>IFERROR(SUM($V210:CR210)/$J210,0)</f>
        <v>0</v>
      </c>
      <c r="CS213" s="291">
        <f>IFERROR(SUM($V210:CS210)/$J210,0)</f>
        <v>0</v>
      </c>
      <c r="CT213" s="291">
        <f>IFERROR(SUM($V210:CT210)/$J210,0)</f>
        <v>0</v>
      </c>
      <c r="CU213" s="291">
        <f>IFERROR(SUM($V210:CU210)/$J210,0)</f>
        <v>0</v>
      </c>
      <c r="CV213" s="291">
        <f>IFERROR(SUM($V210:CV210)/$J210,0)</f>
        <v>0</v>
      </c>
      <c r="CW213" s="291">
        <f>IFERROR(SUM($V210:CW210)/$J210,0)</f>
        <v>0</v>
      </c>
      <c r="CX213" s="291">
        <f>IFERROR(SUM($V210:CX210)/$J210,0)</f>
        <v>0</v>
      </c>
      <c r="CY213" s="291">
        <f>IFERROR(SUM($V210:CY210)/$J210,0)</f>
        <v>0</v>
      </c>
      <c r="CZ213" s="291">
        <f>IFERROR(SUM($V210:CZ210)/$J210,0)</f>
        <v>0</v>
      </c>
      <c r="DA213" s="291">
        <f>IFERROR(SUM($V210:DA210)/$J210,0)</f>
        <v>0</v>
      </c>
      <c r="DB213" s="291">
        <f>IFERROR(SUM($V210:DB210)/$J210,0)</f>
        <v>0</v>
      </c>
      <c r="DC213" s="291">
        <f>IFERROR(SUM($V210:DC210)/$J210,0)</f>
        <v>0</v>
      </c>
      <c r="DD213" s="291">
        <f>IFERROR(SUM($V210:DD210)/$J210,0)</f>
        <v>0</v>
      </c>
      <c r="DE213" s="291">
        <f>IFERROR(SUM($V210:DE210)/$J210,0)</f>
        <v>0</v>
      </c>
      <c r="DF213" s="291">
        <f>IFERROR(SUM($V210:DF210)/$J210,0)</f>
        <v>0</v>
      </c>
      <c r="DG213" s="291">
        <f>IFERROR(SUM($V210:DG210)/$J210,0)</f>
        <v>0</v>
      </c>
      <c r="DH213" s="291">
        <f>IFERROR(SUM($V210:DH210)/$J210,0)</f>
        <v>0</v>
      </c>
      <c r="DI213" s="291">
        <f>IFERROR(SUM($V210:DI210)/$J210,0)</f>
        <v>0</v>
      </c>
      <c r="DJ213" s="291">
        <f>IFERROR(SUM($V210:DJ210)/$J210,0)</f>
        <v>0</v>
      </c>
      <c r="DK213" s="291">
        <f>IFERROR(SUM($V210:DK210)/$J210,0)</f>
        <v>0</v>
      </c>
      <c r="DL213" s="291">
        <f>IFERROR(SUM($V210:DL210)/$J210,0)</f>
        <v>0</v>
      </c>
      <c r="DM213" s="291">
        <f>IFERROR(SUM($V210:DM210)/$J210,0)</f>
        <v>0</v>
      </c>
      <c r="DN213" s="291">
        <f>IFERROR(SUM($V210:DN210)/$J210,0)</f>
        <v>0</v>
      </c>
      <c r="DO213" s="291">
        <f>IFERROR(SUM($V210:DO210)/$J210,0)</f>
        <v>0</v>
      </c>
      <c r="DP213" s="291">
        <f>IFERROR(SUM($V210:DP210)/$J210,0)</f>
        <v>0</v>
      </c>
      <c r="DQ213" s="291">
        <f>IFERROR(SUM($V210:DQ210)/$J210,0)</f>
        <v>0</v>
      </c>
      <c r="DR213" s="291">
        <f>IFERROR(SUM($V210:DR210)/$J210,0)</f>
        <v>0</v>
      </c>
      <c r="DS213" s="291">
        <f>IFERROR(SUM($V210:DS210)/$J210,0)</f>
        <v>0</v>
      </c>
      <c r="DT213" s="291">
        <f>IFERROR(SUM($V210:DT210)/$J210,0)</f>
        <v>0</v>
      </c>
      <c r="DU213" s="291">
        <f>IFERROR(SUM($V210:DU210)/$J210,0)</f>
        <v>0</v>
      </c>
      <c r="DV213" s="291">
        <f>IFERROR(SUM($V210:DV210)/$J210,0)</f>
        <v>0</v>
      </c>
      <c r="DW213" s="291">
        <f>IFERROR(SUM($V210:DW210)/$J210,0)</f>
        <v>0</v>
      </c>
      <c r="DX213" s="291">
        <f>IFERROR(SUM($V210:DX210)/$J210,0)</f>
        <v>0</v>
      </c>
      <c r="DY213" s="291">
        <f>IFERROR(SUM($V210:DY210)/$J210,0)</f>
        <v>0</v>
      </c>
      <c r="DZ213" s="291">
        <f>IFERROR(SUM($V210:DZ210)/$J210,0)</f>
        <v>0</v>
      </c>
      <c r="EA213" s="291">
        <f>IFERROR(SUM($V210:EA210)/$J210,0)</f>
        <v>0</v>
      </c>
      <c r="EB213" s="291">
        <f>IFERROR(SUM($V210:EB210)/$J210,0)</f>
        <v>0</v>
      </c>
      <c r="EC213" s="291">
        <f>IFERROR(SUM($V210:EC210)/$J210,0)</f>
        <v>0</v>
      </c>
      <c r="ED213" s="292">
        <f>IFERROR(SUM($V210:ED210)/$J210,0)</f>
        <v>0</v>
      </c>
    </row>
    <row r="214" spans="2:134" ht="16.05" customHeight="1" thickBot="1" x14ac:dyDescent="0.3">
      <c r="B214" s="933"/>
      <c r="C214" s="289" t="str">
        <f t="shared" si="3761"/>
        <v/>
      </c>
      <c r="D214" s="289" t="str">
        <f t="shared" si="3631"/>
        <v/>
      </c>
      <c r="E214" s="289" t="str">
        <f t="shared" si="3631"/>
        <v/>
      </c>
      <c r="F214" s="240" t="s">
        <v>351</v>
      </c>
      <c r="G214" s="254" t="s">
        <v>355</v>
      </c>
      <c r="H214" s="993"/>
      <c r="I214" s="286"/>
      <c r="J214" s="987" t="s">
        <v>391</v>
      </c>
      <c r="K214" s="462"/>
      <c r="L214" s="298">
        <f>IFERROR(SUM($L212:L212)/SUM($L210:L210),0)</f>
        <v>0</v>
      </c>
      <c r="M214" s="294">
        <f>IFERROR(SUM($L212:M212)/SUM($L210:M210),0)</f>
        <v>0</v>
      </c>
      <c r="N214" s="294">
        <f>IFERROR(SUM($L212:N212)/SUM($L210:N210),0)</f>
        <v>0</v>
      </c>
      <c r="O214" s="294">
        <f>IFERROR(SUM($L212:O212)/SUM($L210:O210),0)</f>
        <v>0</v>
      </c>
      <c r="P214" s="294">
        <f>IFERROR(SUM($L212:P212)/SUM($L210:P210),0)</f>
        <v>0</v>
      </c>
      <c r="Q214" s="294">
        <f>IFERROR(SUM($L212:Q212)/SUM($L210:Q210),0)</f>
        <v>0</v>
      </c>
      <c r="R214" s="294">
        <f>IFERROR(SUM($L212:R212)/SUM($L210:R210),0)</f>
        <v>0</v>
      </c>
      <c r="S214" s="294">
        <f>IFERROR(SUM($L212:S212)/SUM($L210:S210),0)</f>
        <v>0</v>
      </c>
      <c r="T214" s="294">
        <f>IFERROR(SUM($L212:T212)/SUM($L210:T210),0)</f>
        <v>0</v>
      </c>
      <c r="U214" s="295">
        <f>IFERROR(SUM($L212:U212)/SUM($L210:U210),0)</f>
        <v>0</v>
      </c>
      <c r="V214" s="293">
        <f>IFERROR(SUM($V212:V212)/SUM($V210:V210),0)</f>
        <v>0</v>
      </c>
      <c r="W214" s="294">
        <f>IFERROR(SUM($V212:W212)/SUM($V210:W210),0)</f>
        <v>0</v>
      </c>
      <c r="X214" s="294">
        <f>IFERROR(SUM($V212:X212)/SUM($V210:X210),0)</f>
        <v>0</v>
      </c>
      <c r="Y214" s="294">
        <f>IFERROR(SUM($V212:Y212)/SUM($V210:Y210),0)</f>
        <v>0</v>
      </c>
      <c r="Z214" s="294">
        <f>IFERROR(SUM($V212:Z212)/SUM($V210:Z210),0)</f>
        <v>0</v>
      </c>
      <c r="AA214" s="294">
        <f>IFERROR(SUM($V212:AA212)/SUM($V210:AA210),0)</f>
        <v>0</v>
      </c>
      <c r="AB214" s="294">
        <f>IFERROR(SUM($V212:AB212)/SUM($V210:AB210),0)</f>
        <v>0</v>
      </c>
      <c r="AC214" s="294">
        <f>IFERROR(SUM($V212:AC212)/SUM($V210:AC210),0)</f>
        <v>0</v>
      </c>
      <c r="AD214" s="294">
        <f>IFERROR(SUM($V212:AD212)/SUM($V210:AD210),0)</f>
        <v>0</v>
      </c>
      <c r="AE214" s="294">
        <f>IFERROR(SUM($V212:AE212)/SUM($V210:AE210),0)</f>
        <v>0</v>
      </c>
      <c r="AF214" s="294">
        <f>IFERROR(SUM($V212:AF212)/SUM($V210:AF210),0)</f>
        <v>0</v>
      </c>
      <c r="AG214" s="294">
        <f>IFERROR(SUM($V212:AG212)/SUM($V210:AG210),0)</f>
        <v>0</v>
      </c>
      <c r="AH214" s="294">
        <f>IFERROR(SUM($V212:AH212)/SUM($V210:AH210),0)</f>
        <v>0</v>
      </c>
      <c r="AI214" s="294">
        <f>IFERROR(SUM($V212:AI212)/SUM($V210:AI210),0)</f>
        <v>0</v>
      </c>
      <c r="AJ214" s="294">
        <f>IFERROR(SUM($V212:AJ212)/SUM($V210:AJ210),0)</f>
        <v>0</v>
      </c>
      <c r="AK214" s="294">
        <f>IFERROR(SUM($V212:AK212)/SUM($V210:AK210),0)</f>
        <v>0</v>
      </c>
      <c r="AL214" s="294">
        <f>IFERROR(SUM($V212:AL212)/SUM($V210:AL210),0)</f>
        <v>0</v>
      </c>
      <c r="AM214" s="294">
        <f>IFERROR(SUM($V212:AM212)/SUM($V210:AM210),0)</f>
        <v>0</v>
      </c>
      <c r="AN214" s="294">
        <f>IFERROR(SUM($V212:AN212)/SUM($V210:AN210),0)</f>
        <v>0</v>
      </c>
      <c r="AO214" s="294">
        <f>IFERROR(SUM($V212:AO212)/SUM($V210:AO210),0)</f>
        <v>0</v>
      </c>
      <c r="AP214" s="294">
        <f>IFERROR(SUM($V212:AP212)/SUM($V210:AP210),0)</f>
        <v>0</v>
      </c>
      <c r="AQ214" s="294">
        <f>IFERROR(SUM($V212:AQ212)/SUM($V210:AQ210),0)</f>
        <v>0</v>
      </c>
      <c r="AR214" s="294">
        <f>IFERROR(SUM($V212:AR212)/SUM($V210:AR210),0)</f>
        <v>0</v>
      </c>
      <c r="AS214" s="294">
        <f>IFERROR(SUM($V212:AS212)/SUM($V210:AS210),0)</f>
        <v>0</v>
      </c>
      <c r="AT214" s="294">
        <f>IFERROR(SUM($V212:AT212)/SUM($V210:AT210),0)</f>
        <v>0</v>
      </c>
      <c r="AU214" s="294">
        <f>IFERROR(SUM($V212:AU212)/SUM($V210:AU210),0)</f>
        <v>0</v>
      </c>
      <c r="AV214" s="294">
        <f>IFERROR(SUM($V212:AV212)/SUM($V210:AV210),0)</f>
        <v>0</v>
      </c>
      <c r="AW214" s="294">
        <f>IFERROR(SUM($V212:AW212)/SUM($V210:AW210),0)</f>
        <v>0</v>
      </c>
      <c r="AX214" s="294">
        <f>IFERROR(SUM($V212:AX212)/SUM($V210:AX210),0)</f>
        <v>0</v>
      </c>
      <c r="AY214" s="294">
        <f>IFERROR(SUM($V212:AY212)/SUM($V210:AY210),0)</f>
        <v>0</v>
      </c>
      <c r="AZ214" s="294">
        <f>IFERROR(SUM($V212:AZ212)/SUM($V210:AZ210),0)</f>
        <v>0</v>
      </c>
      <c r="BA214" s="294">
        <f>IFERROR(SUM($V212:BA212)/SUM($V210:BA210),0)</f>
        <v>0</v>
      </c>
      <c r="BB214" s="294">
        <f>IFERROR(SUM($V212:BB212)/SUM($V210:BB210),0)</f>
        <v>0</v>
      </c>
      <c r="BC214" s="294">
        <f>IFERROR(SUM($V212:BC212)/SUM($V210:BC210),0)</f>
        <v>0</v>
      </c>
      <c r="BD214" s="294">
        <f>IFERROR(SUM($V212:BD212)/SUM($V210:BD210),0)</f>
        <v>0</v>
      </c>
      <c r="BE214" s="294">
        <f>IFERROR(SUM($V212:BE212)/SUM($V210:BE210),0)</f>
        <v>0</v>
      </c>
      <c r="BF214" s="294">
        <f>IFERROR(SUM($V212:BF212)/SUM($V210:BF210),0)</f>
        <v>0</v>
      </c>
      <c r="BG214" s="294">
        <f>IFERROR(SUM($V212:BG212)/SUM($V210:BG210),0)</f>
        <v>0</v>
      </c>
      <c r="BH214" s="294">
        <f>IFERROR(SUM($V212:BH212)/SUM($V210:BH210),0)</f>
        <v>0</v>
      </c>
      <c r="BI214" s="294">
        <f>IFERROR(SUM($V212:BI212)/SUM($V210:BI210),0)</f>
        <v>0</v>
      </c>
      <c r="BJ214" s="294">
        <f>IFERROR(SUM($V212:BJ212)/SUM($V210:BJ210),0)</f>
        <v>0</v>
      </c>
      <c r="BK214" s="294">
        <f>IFERROR(SUM($V212:BK212)/SUM($V210:BK210),0)</f>
        <v>0</v>
      </c>
      <c r="BL214" s="294">
        <f>IFERROR(SUM($V212:BL212)/SUM($V210:BL210),0)</f>
        <v>0</v>
      </c>
      <c r="BM214" s="294">
        <f>IFERROR(SUM($V212:BM212)/SUM($V210:BM210),0)</f>
        <v>0</v>
      </c>
      <c r="BN214" s="294">
        <f>IFERROR(SUM($V212:BN212)/SUM($V210:BN210),0)</f>
        <v>0</v>
      </c>
      <c r="BO214" s="294">
        <f>IFERROR(SUM($V212:BO212)/SUM($V210:BO210),0)</f>
        <v>0</v>
      </c>
      <c r="BP214" s="294">
        <f>IFERROR(SUM($V212:BP212)/SUM($V210:BP210),0)</f>
        <v>0</v>
      </c>
      <c r="BQ214" s="294">
        <f>IFERROR(SUM($V212:BQ212)/SUM($V210:BQ210),0)</f>
        <v>0</v>
      </c>
      <c r="BR214" s="294">
        <f>IFERROR(SUM($V212:BR212)/SUM($V210:BR210),0)</f>
        <v>0</v>
      </c>
      <c r="BS214" s="294">
        <f>IFERROR(SUM($V212:BS212)/SUM($V210:BS210),0)</f>
        <v>0</v>
      </c>
      <c r="BT214" s="294">
        <f>IFERROR(SUM($V212:BT212)/SUM($V210:BT210),0)</f>
        <v>0</v>
      </c>
      <c r="BU214" s="294">
        <f>IFERROR(SUM($V212:BU212)/SUM($V210:BU210),0)</f>
        <v>0</v>
      </c>
      <c r="BV214" s="294">
        <f>IFERROR(SUM($V212:BV212)/SUM($V210:BV210),0)</f>
        <v>0</v>
      </c>
      <c r="BW214" s="294">
        <f>IFERROR(SUM($V212:BW212)/SUM($V210:BW210),0)</f>
        <v>0</v>
      </c>
      <c r="BX214" s="294">
        <f>IFERROR(SUM($V212:BX212)/SUM($V210:BX210),0)</f>
        <v>0</v>
      </c>
      <c r="BY214" s="294">
        <f>IFERROR(SUM($V212:BY212)/SUM($V210:BY210),0)</f>
        <v>0</v>
      </c>
      <c r="BZ214" s="294">
        <f>IFERROR(SUM($V212:BZ212)/SUM($V210:BZ210),0)</f>
        <v>0</v>
      </c>
      <c r="CA214" s="294">
        <f>IFERROR(SUM($V212:CA212)/SUM($V210:CA210),0)</f>
        <v>0</v>
      </c>
      <c r="CB214" s="294">
        <f>IFERROR(SUM($V212:CB212)/SUM($V210:CB210),0)</f>
        <v>0</v>
      </c>
      <c r="CC214" s="294">
        <f>IFERROR(SUM($V212:CC212)/SUM($V210:CC210),0)</f>
        <v>0</v>
      </c>
      <c r="CD214" s="294">
        <f>IFERROR(SUM($V212:CD212)/SUM($V210:CD210),0)</f>
        <v>0</v>
      </c>
      <c r="CE214" s="294">
        <f>IFERROR(SUM($V212:CE212)/SUM($V210:CE210),0)</f>
        <v>0</v>
      </c>
      <c r="CF214" s="294">
        <f>IFERROR(SUM($V212:CF212)/SUM($V210:CF210),0)</f>
        <v>0</v>
      </c>
      <c r="CG214" s="294">
        <f>IFERROR(SUM($V212:CG212)/SUM($V210:CG210),0)</f>
        <v>0</v>
      </c>
      <c r="CH214" s="294">
        <f>IFERROR(SUM($V212:CH212)/SUM($V210:CH210),0)</f>
        <v>0</v>
      </c>
      <c r="CI214" s="294">
        <f>IFERROR(SUM($V212:CI212)/SUM($V210:CI210),0)</f>
        <v>0</v>
      </c>
      <c r="CJ214" s="294">
        <f>IFERROR(SUM($V212:CJ212)/SUM($V210:CJ210),0)</f>
        <v>0</v>
      </c>
      <c r="CK214" s="294">
        <f>IFERROR(SUM($V212:CK212)/SUM($V210:CK210),0)</f>
        <v>0</v>
      </c>
      <c r="CL214" s="294">
        <f>IFERROR(SUM($V212:CL212)/SUM($V210:CL210),0)</f>
        <v>0</v>
      </c>
      <c r="CM214" s="294">
        <f>IFERROR(SUM($V212:CM212)/SUM($V210:CM210),0)</f>
        <v>0</v>
      </c>
      <c r="CN214" s="294">
        <f>IFERROR(SUM($V212:CN212)/SUM($V210:CN210),0)</f>
        <v>0</v>
      </c>
      <c r="CO214" s="294">
        <f>IFERROR(SUM($V212:CO212)/SUM($V210:CO210),0)</f>
        <v>0</v>
      </c>
      <c r="CP214" s="294">
        <f>IFERROR(SUM($V212:CP212)/SUM($V210:CP210),0)</f>
        <v>0</v>
      </c>
      <c r="CQ214" s="294">
        <f>IFERROR(SUM($V212:CQ212)/SUM($V210:CQ210),0)</f>
        <v>0</v>
      </c>
      <c r="CR214" s="294">
        <f>IFERROR(SUM($V212:CR212)/SUM($V210:CR210),0)</f>
        <v>0</v>
      </c>
      <c r="CS214" s="294">
        <f>IFERROR(SUM($V212:CS212)/SUM($V210:CS210),0)</f>
        <v>0</v>
      </c>
      <c r="CT214" s="294">
        <f>IFERROR(SUM($V212:CT212)/SUM($V210:CT210),0)</f>
        <v>0</v>
      </c>
      <c r="CU214" s="294">
        <f>IFERROR(SUM($V212:CU212)/SUM($V210:CU210),0)</f>
        <v>0</v>
      </c>
      <c r="CV214" s="294">
        <f>IFERROR(SUM($V212:CV212)/SUM($V210:CV210),0)</f>
        <v>0</v>
      </c>
      <c r="CW214" s="294">
        <f>IFERROR(SUM($V212:CW212)/SUM($V210:CW210),0)</f>
        <v>0</v>
      </c>
      <c r="CX214" s="294">
        <f>IFERROR(SUM($V212:CX212)/SUM($V210:CX210),0)</f>
        <v>0</v>
      </c>
      <c r="CY214" s="294">
        <f>IFERROR(SUM($V212:CY212)/SUM($V210:CY210),0)</f>
        <v>0</v>
      </c>
      <c r="CZ214" s="294">
        <f>IFERROR(SUM($V212:CZ212)/SUM($V210:CZ210),0)</f>
        <v>0</v>
      </c>
      <c r="DA214" s="294">
        <f>IFERROR(SUM($V212:DA212)/SUM($V210:DA210),0)</f>
        <v>0</v>
      </c>
      <c r="DB214" s="294">
        <f>IFERROR(SUM($V212:DB212)/SUM($V210:DB210),0)</f>
        <v>0</v>
      </c>
      <c r="DC214" s="294">
        <f>IFERROR(SUM($V212:DC212)/SUM($V210:DC210),0)</f>
        <v>0</v>
      </c>
      <c r="DD214" s="294">
        <f>IFERROR(SUM($V212:DD212)/SUM($V210:DD210),0)</f>
        <v>0</v>
      </c>
      <c r="DE214" s="294">
        <f>IFERROR(SUM($V212:DE212)/SUM($V210:DE210),0)</f>
        <v>0</v>
      </c>
      <c r="DF214" s="294">
        <f>IFERROR(SUM($V212:DF212)/SUM($V210:DF210),0)</f>
        <v>0</v>
      </c>
      <c r="DG214" s="294">
        <f>IFERROR(SUM($V212:DG212)/SUM($V210:DG210),0)</f>
        <v>0</v>
      </c>
      <c r="DH214" s="294">
        <f>IFERROR(SUM($V212:DH212)/SUM($V210:DH210),0)</f>
        <v>0</v>
      </c>
      <c r="DI214" s="294">
        <f>IFERROR(SUM($V212:DI212)/SUM($V210:DI210),0)</f>
        <v>0</v>
      </c>
      <c r="DJ214" s="294">
        <f>IFERROR(SUM($V212:DJ212)/SUM($V210:DJ210),0)</f>
        <v>0</v>
      </c>
      <c r="DK214" s="294">
        <f>IFERROR(SUM($V212:DK212)/SUM($V210:DK210),0)</f>
        <v>0</v>
      </c>
      <c r="DL214" s="294">
        <f>IFERROR(SUM($V212:DL212)/SUM($V210:DL210),0)</f>
        <v>0</v>
      </c>
      <c r="DM214" s="294">
        <f>IFERROR(SUM($V212:DM212)/SUM($V210:DM210),0)</f>
        <v>0</v>
      </c>
      <c r="DN214" s="294">
        <f>IFERROR(SUM($V212:DN212)/SUM($V210:DN210),0)</f>
        <v>0</v>
      </c>
      <c r="DO214" s="294">
        <f>IFERROR(SUM($V212:DO212)/SUM($V210:DO210),0)</f>
        <v>0</v>
      </c>
      <c r="DP214" s="294">
        <f>IFERROR(SUM($V212:DP212)/SUM($V210:DP210),0)</f>
        <v>0</v>
      </c>
      <c r="DQ214" s="294">
        <f>IFERROR(SUM($V212:DQ212)/SUM($V210:DQ210),0)</f>
        <v>0</v>
      </c>
      <c r="DR214" s="294">
        <f>IFERROR(SUM($V212:DR212)/SUM($V210:DR210),0)</f>
        <v>0</v>
      </c>
      <c r="DS214" s="294">
        <f>IFERROR(SUM($V212:DS212)/SUM($V210:DS210),0)</f>
        <v>0</v>
      </c>
      <c r="DT214" s="294">
        <f>IFERROR(SUM($V212:DT212)/SUM($V210:DT210),0)</f>
        <v>0</v>
      </c>
      <c r="DU214" s="294">
        <f>IFERROR(SUM($V212:DU212)/SUM($V210:DU210),0)</f>
        <v>0</v>
      </c>
      <c r="DV214" s="294">
        <f>IFERROR(SUM($V212:DV212)/SUM($V210:DV210),0)</f>
        <v>0</v>
      </c>
      <c r="DW214" s="294">
        <f>IFERROR(SUM($V212:DW212)/SUM($V210:DW210),0)</f>
        <v>0</v>
      </c>
      <c r="DX214" s="294">
        <f>IFERROR(SUM($V212:DX212)/SUM($V210:DX210),0)</f>
        <v>0</v>
      </c>
      <c r="DY214" s="294">
        <f>IFERROR(SUM($V212:DY212)/SUM($V210:DY210),0)</f>
        <v>0</v>
      </c>
      <c r="DZ214" s="294">
        <f>IFERROR(SUM($V212:DZ212)/SUM($V210:DZ210),0)</f>
        <v>0</v>
      </c>
      <c r="EA214" s="294">
        <f>IFERROR(SUM($V212:EA212)/SUM($V210:EA210),0)</f>
        <v>0</v>
      </c>
      <c r="EB214" s="294">
        <f>IFERROR(SUM($V212:EB212)/SUM($V210:EB210),0)</f>
        <v>0</v>
      </c>
      <c r="EC214" s="294">
        <f>IFERROR(SUM($V212:EC212)/SUM($V210:EC210),0)</f>
        <v>0</v>
      </c>
      <c r="ED214" s="295">
        <f>IFERROR(SUM($V212:ED212)/SUM($V210:ED210),0)</f>
        <v>0</v>
      </c>
    </row>
    <row r="215" spans="2:134" ht="16.05" customHeight="1" x14ac:dyDescent="0.25">
      <c r="B215" s="931" t="str">
        <f>'B2-规划信息'!AN35</f>
        <v/>
      </c>
      <c r="C215" s="288" t="str">
        <f>IF($B215="","",$B$168)</f>
        <v/>
      </c>
      <c r="D215" s="288" t="str">
        <f>IF($B215="","",VLOOKUP($B215,'B2-规划信息'!$W$28:$Y$47,2,0))</f>
        <v/>
      </c>
      <c r="E215" s="288" t="str">
        <f>IF($B215="","",VLOOKUP($B215,'B2-规划信息'!$W$28:$Y$47,3,0))</f>
        <v/>
      </c>
      <c r="F215" s="239" t="str">
        <f>"签约"&amp;IF(D215="车位","个数","面积")</f>
        <v>签约面积</v>
      </c>
      <c r="G215" s="253" t="s">
        <v>352</v>
      </c>
      <c r="H215" s="991">
        <f>SUMIFS('B4-1销售回款【输入】'!L$4:L$123,'B4-1销售回款【输入】'!$C$4:$C$123,$C215,'B4-1销售回款【输入】'!$D$4:$D$123,$D215,'B4-1销售回款【输入】'!$E$4:$E$123,$E215,'B4-1销售回款【输入】'!$J$4:$J$123,$F215)</f>
        <v>0</v>
      </c>
      <c r="I215" s="278">
        <f>J215-H215</f>
        <v>0</v>
      </c>
      <c r="J215" s="988">
        <f>SUM(V215:ED215)</f>
        <v>0</v>
      </c>
      <c r="K215" s="463">
        <f ca="1">SUM(OFFSET(V215,,,1,MATCH('B1-基本信息'!$C$12,$V$3:$ED$3,1)))</f>
        <v>0</v>
      </c>
      <c r="L215" s="279">
        <f>SUMIF($V$1:$ED$1,L$3,$V215:$ED215)</f>
        <v>0</v>
      </c>
      <c r="M215" s="278">
        <f t="shared" ref="M215:U216" si="3885">SUMIF($V$1:$ED$1,M$3,$V215:$ED215)</f>
        <v>0</v>
      </c>
      <c r="N215" s="278">
        <f t="shared" si="3885"/>
        <v>0</v>
      </c>
      <c r="O215" s="278">
        <f t="shared" si="3885"/>
        <v>0</v>
      </c>
      <c r="P215" s="278">
        <f t="shared" si="3885"/>
        <v>0</v>
      </c>
      <c r="Q215" s="278">
        <f t="shared" si="3885"/>
        <v>0</v>
      </c>
      <c r="R215" s="278">
        <f t="shared" si="3885"/>
        <v>0</v>
      </c>
      <c r="S215" s="278">
        <f t="shared" si="3885"/>
        <v>0</v>
      </c>
      <c r="T215" s="278">
        <f t="shared" si="3885"/>
        <v>0</v>
      </c>
      <c r="U215" s="280">
        <f t="shared" si="3885"/>
        <v>0</v>
      </c>
      <c r="V215" s="281">
        <f>SUMIFS('B4-1销售回款【输入】'!Y$4:Y$123,'B4-1销售回款【输入】'!$C$4:$C$123,$C215,'B4-1销售回款【输入】'!$D$4:$D$123,$D215,'B4-1销售回款【输入】'!$E$4:$E$123,$E215,'B4-1销售回款【输入】'!$J$4:$J$123,$F215)</f>
        <v>0</v>
      </c>
      <c r="W215" s="278">
        <f>SUMIFS('B4-1销售回款【输入】'!Z$4:Z$123,'B4-1销售回款【输入】'!$C$4:$C$123,$C215,'B4-1销售回款【输入】'!$D$4:$D$123,$D215,'B4-1销售回款【输入】'!$E$4:$E$123,$E215,'B4-1销售回款【输入】'!$J$4:$J$123,$F215)</f>
        <v>0</v>
      </c>
      <c r="X215" s="278">
        <f>SUMIFS('B4-1销售回款【输入】'!AA$4:AA$123,'B4-1销售回款【输入】'!$C$4:$C$123,$C215,'B4-1销售回款【输入】'!$D$4:$D$123,$D215,'B4-1销售回款【输入】'!$E$4:$E$123,$E215,'B4-1销售回款【输入】'!$J$4:$J$123,$F215)</f>
        <v>0</v>
      </c>
      <c r="Y215" s="278">
        <f>SUMIFS('B4-1销售回款【输入】'!AB$4:AB$123,'B4-1销售回款【输入】'!$C$4:$C$123,$C215,'B4-1销售回款【输入】'!$D$4:$D$123,$D215,'B4-1销售回款【输入】'!$E$4:$E$123,$E215,'B4-1销售回款【输入】'!$J$4:$J$123,$F215)</f>
        <v>0</v>
      </c>
      <c r="Z215" s="278">
        <f>SUMIFS('B4-1销售回款【输入】'!AC$4:AC$123,'B4-1销售回款【输入】'!$C$4:$C$123,$C215,'B4-1销售回款【输入】'!$D$4:$D$123,$D215,'B4-1销售回款【输入】'!$E$4:$E$123,$E215,'B4-1销售回款【输入】'!$J$4:$J$123,$F215)</f>
        <v>0</v>
      </c>
      <c r="AA215" s="278">
        <f>SUMIFS('B4-1销售回款【输入】'!AD$4:AD$123,'B4-1销售回款【输入】'!$C$4:$C$123,$C215,'B4-1销售回款【输入】'!$D$4:$D$123,$D215,'B4-1销售回款【输入】'!$E$4:$E$123,$E215,'B4-1销售回款【输入】'!$J$4:$J$123,$F215)</f>
        <v>0</v>
      </c>
      <c r="AB215" s="278">
        <f>SUMIFS('B4-1销售回款【输入】'!AE$4:AE$123,'B4-1销售回款【输入】'!$C$4:$C$123,$C215,'B4-1销售回款【输入】'!$D$4:$D$123,$D215,'B4-1销售回款【输入】'!$E$4:$E$123,$E215,'B4-1销售回款【输入】'!$J$4:$J$123,$F215)</f>
        <v>0</v>
      </c>
      <c r="AC215" s="278">
        <f>SUMIFS('B4-1销售回款【输入】'!AF$4:AF$123,'B4-1销售回款【输入】'!$C$4:$C$123,$C215,'B4-1销售回款【输入】'!$D$4:$D$123,$D215,'B4-1销售回款【输入】'!$E$4:$E$123,$E215,'B4-1销售回款【输入】'!$J$4:$J$123,$F215)</f>
        <v>0</v>
      </c>
      <c r="AD215" s="278">
        <f>SUMIFS('B4-1销售回款【输入】'!AG$4:AG$123,'B4-1销售回款【输入】'!$C$4:$C$123,$C215,'B4-1销售回款【输入】'!$D$4:$D$123,$D215,'B4-1销售回款【输入】'!$E$4:$E$123,$E215,'B4-1销售回款【输入】'!$J$4:$J$123,$F215)</f>
        <v>0</v>
      </c>
      <c r="AE215" s="278">
        <f>SUMIFS('B4-1销售回款【输入】'!AH$4:AH$123,'B4-1销售回款【输入】'!$C$4:$C$123,$C215,'B4-1销售回款【输入】'!$D$4:$D$123,$D215,'B4-1销售回款【输入】'!$E$4:$E$123,$E215,'B4-1销售回款【输入】'!$J$4:$J$123,$F215)</f>
        <v>0</v>
      </c>
      <c r="AF215" s="278">
        <f>SUMIFS('B4-1销售回款【输入】'!AI$4:AI$123,'B4-1销售回款【输入】'!$C$4:$C$123,$C215,'B4-1销售回款【输入】'!$D$4:$D$123,$D215,'B4-1销售回款【输入】'!$E$4:$E$123,$E215,'B4-1销售回款【输入】'!$J$4:$J$123,$F215)</f>
        <v>0</v>
      </c>
      <c r="AG215" s="278">
        <f>SUMIFS('B4-1销售回款【输入】'!AJ$4:AJ$123,'B4-1销售回款【输入】'!$C$4:$C$123,$C215,'B4-1销售回款【输入】'!$D$4:$D$123,$D215,'B4-1销售回款【输入】'!$E$4:$E$123,$E215,'B4-1销售回款【输入】'!$J$4:$J$123,$F215)</f>
        <v>0</v>
      </c>
      <c r="AH215" s="278">
        <f>SUMIFS('B4-1销售回款【输入】'!AK$4:AK$123,'B4-1销售回款【输入】'!$C$4:$C$123,$C215,'B4-1销售回款【输入】'!$D$4:$D$123,$D215,'B4-1销售回款【输入】'!$E$4:$E$123,$E215,'B4-1销售回款【输入】'!$J$4:$J$123,$F215)</f>
        <v>0</v>
      </c>
      <c r="AI215" s="278">
        <f>SUMIFS('B4-1销售回款【输入】'!AL$4:AL$123,'B4-1销售回款【输入】'!$C$4:$C$123,$C215,'B4-1销售回款【输入】'!$D$4:$D$123,$D215,'B4-1销售回款【输入】'!$E$4:$E$123,$E215,'B4-1销售回款【输入】'!$J$4:$J$123,$F215)</f>
        <v>0</v>
      </c>
      <c r="AJ215" s="278">
        <f>SUMIFS('B4-1销售回款【输入】'!AM$4:AM$123,'B4-1销售回款【输入】'!$C$4:$C$123,$C215,'B4-1销售回款【输入】'!$D$4:$D$123,$D215,'B4-1销售回款【输入】'!$E$4:$E$123,$E215,'B4-1销售回款【输入】'!$J$4:$J$123,$F215)</f>
        <v>0</v>
      </c>
      <c r="AK215" s="278">
        <f>SUMIFS('B4-1销售回款【输入】'!AN$4:AN$123,'B4-1销售回款【输入】'!$C$4:$C$123,$C215,'B4-1销售回款【输入】'!$D$4:$D$123,$D215,'B4-1销售回款【输入】'!$E$4:$E$123,$E215,'B4-1销售回款【输入】'!$J$4:$J$123,$F215)</f>
        <v>0</v>
      </c>
      <c r="AL215" s="278">
        <f>SUMIFS('B4-1销售回款【输入】'!AO$4:AO$123,'B4-1销售回款【输入】'!$C$4:$C$123,$C215,'B4-1销售回款【输入】'!$D$4:$D$123,$D215,'B4-1销售回款【输入】'!$E$4:$E$123,$E215,'B4-1销售回款【输入】'!$J$4:$J$123,$F215)</f>
        <v>0</v>
      </c>
      <c r="AM215" s="278">
        <f>SUMIFS('B4-1销售回款【输入】'!AP$4:AP$123,'B4-1销售回款【输入】'!$C$4:$C$123,$C215,'B4-1销售回款【输入】'!$D$4:$D$123,$D215,'B4-1销售回款【输入】'!$E$4:$E$123,$E215,'B4-1销售回款【输入】'!$J$4:$J$123,$F215)</f>
        <v>0</v>
      </c>
      <c r="AN215" s="278">
        <f>SUMIFS('B4-1销售回款【输入】'!AQ$4:AQ$123,'B4-1销售回款【输入】'!$C$4:$C$123,$C215,'B4-1销售回款【输入】'!$D$4:$D$123,$D215,'B4-1销售回款【输入】'!$E$4:$E$123,$E215,'B4-1销售回款【输入】'!$J$4:$J$123,$F215)</f>
        <v>0</v>
      </c>
      <c r="AO215" s="278">
        <f>SUMIFS('B4-1销售回款【输入】'!AR$4:AR$123,'B4-1销售回款【输入】'!$C$4:$C$123,$C215,'B4-1销售回款【输入】'!$D$4:$D$123,$D215,'B4-1销售回款【输入】'!$E$4:$E$123,$E215,'B4-1销售回款【输入】'!$J$4:$J$123,$F215)</f>
        <v>0</v>
      </c>
      <c r="AP215" s="278">
        <f>SUMIFS('B4-1销售回款【输入】'!AS$4:AS$123,'B4-1销售回款【输入】'!$C$4:$C$123,$C215,'B4-1销售回款【输入】'!$D$4:$D$123,$D215,'B4-1销售回款【输入】'!$E$4:$E$123,$E215,'B4-1销售回款【输入】'!$J$4:$J$123,$F215)</f>
        <v>0</v>
      </c>
      <c r="AQ215" s="278">
        <f>SUMIFS('B4-1销售回款【输入】'!AT$4:AT$123,'B4-1销售回款【输入】'!$C$4:$C$123,$C215,'B4-1销售回款【输入】'!$D$4:$D$123,$D215,'B4-1销售回款【输入】'!$E$4:$E$123,$E215,'B4-1销售回款【输入】'!$J$4:$J$123,$F215)</f>
        <v>0</v>
      </c>
      <c r="AR215" s="278">
        <f>SUMIFS('B4-1销售回款【输入】'!AU$4:AU$123,'B4-1销售回款【输入】'!$C$4:$C$123,$C215,'B4-1销售回款【输入】'!$D$4:$D$123,$D215,'B4-1销售回款【输入】'!$E$4:$E$123,$E215,'B4-1销售回款【输入】'!$J$4:$J$123,$F215)</f>
        <v>0</v>
      </c>
      <c r="AS215" s="278">
        <f>SUMIFS('B4-1销售回款【输入】'!AV$4:AV$123,'B4-1销售回款【输入】'!$C$4:$C$123,$C215,'B4-1销售回款【输入】'!$D$4:$D$123,$D215,'B4-1销售回款【输入】'!$E$4:$E$123,$E215,'B4-1销售回款【输入】'!$J$4:$J$123,$F215)</f>
        <v>0</v>
      </c>
      <c r="AT215" s="278">
        <f>SUMIFS('B4-1销售回款【输入】'!AW$4:AW$123,'B4-1销售回款【输入】'!$C$4:$C$123,$C215,'B4-1销售回款【输入】'!$D$4:$D$123,$D215,'B4-1销售回款【输入】'!$E$4:$E$123,$E215,'B4-1销售回款【输入】'!$J$4:$J$123,$F215)</f>
        <v>0</v>
      </c>
      <c r="AU215" s="278">
        <f>SUMIFS('B4-1销售回款【输入】'!AX$4:AX$123,'B4-1销售回款【输入】'!$C$4:$C$123,$C215,'B4-1销售回款【输入】'!$D$4:$D$123,$D215,'B4-1销售回款【输入】'!$E$4:$E$123,$E215,'B4-1销售回款【输入】'!$J$4:$J$123,$F215)</f>
        <v>0</v>
      </c>
      <c r="AV215" s="278">
        <f>SUMIFS('B4-1销售回款【输入】'!AY$4:AY$123,'B4-1销售回款【输入】'!$C$4:$C$123,$C215,'B4-1销售回款【输入】'!$D$4:$D$123,$D215,'B4-1销售回款【输入】'!$E$4:$E$123,$E215,'B4-1销售回款【输入】'!$J$4:$J$123,$F215)</f>
        <v>0</v>
      </c>
      <c r="AW215" s="278">
        <f>SUMIFS('B4-1销售回款【输入】'!AZ$4:AZ$123,'B4-1销售回款【输入】'!$C$4:$C$123,$C215,'B4-1销售回款【输入】'!$D$4:$D$123,$D215,'B4-1销售回款【输入】'!$E$4:$E$123,$E215,'B4-1销售回款【输入】'!$J$4:$J$123,$F215)</f>
        <v>0</v>
      </c>
      <c r="AX215" s="278">
        <f>SUMIFS('B4-1销售回款【输入】'!BA$4:BA$123,'B4-1销售回款【输入】'!$C$4:$C$123,$C215,'B4-1销售回款【输入】'!$D$4:$D$123,$D215,'B4-1销售回款【输入】'!$E$4:$E$123,$E215,'B4-1销售回款【输入】'!$J$4:$J$123,$F215)</f>
        <v>0</v>
      </c>
      <c r="AY215" s="278">
        <f>SUMIFS('B4-1销售回款【输入】'!BB$4:BB$123,'B4-1销售回款【输入】'!$C$4:$C$123,$C215,'B4-1销售回款【输入】'!$D$4:$D$123,$D215,'B4-1销售回款【输入】'!$E$4:$E$123,$E215,'B4-1销售回款【输入】'!$J$4:$J$123,$F215)</f>
        <v>0</v>
      </c>
      <c r="AZ215" s="278">
        <f>SUMIFS('B4-1销售回款【输入】'!BC$4:BC$123,'B4-1销售回款【输入】'!$C$4:$C$123,$C215,'B4-1销售回款【输入】'!$D$4:$D$123,$D215,'B4-1销售回款【输入】'!$E$4:$E$123,$E215,'B4-1销售回款【输入】'!$J$4:$J$123,$F215)</f>
        <v>0</v>
      </c>
      <c r="BA215" s="278">
        <f>SUMIFS('B4-1销售回款【输入】'!BD$4:BD$123,'B4-1销售回款【输入】'!$C$4:$C$123,$C215,'B4-1销售回款【输入】'!$D$4:$D$123,$D215,'B4-1销售回款【输入】'!$E$4:$E$123,$E215,'B4-1销售回款【输入】'!$J$4:$J$123,$F215)</f>
        <v>0</v>
      </c>
      <c r="BB215" s="278">
        <f>SUMIFS('B4-1销售回款【输入】'!BE$4:BE$123,'B4-1销售回款【输入】'!$C$4:$C$123,$C215,'B4-1销售回款【输入】'!$D$4:$D$123,$D215,'B4-1销售回款【输入】'!$E$4:$E$123,$E215,'B4-1销售回款【输入】'!$J$4:$J$123,$F215)</f>
        <v>0</v>
      </c>
      <c r="BC215" s="278">
        <f>SUMIFS('B4-1销售回款【输入】'!BF$4:BF$123,'B4-1销售回款【输入】'!$C$4:$C$123,$C215,'B4-1销售回款【输入】'!$D$4:$D$123,$D215,'B4-1销售回款【输入】'!$E$4:$E$123,$E215,'B4-1销售回款【输入】'!$J$4:$J$123,$F215)</f>
        <v>0</v>
      </c>
      <c r="BD215" s="278">
        <f>SUMIFS('B4-1销售回款【输入】'!BG$4:BG$123,'B4-1销售回款【输入】'!$C$4:$C$123,$C215,'B4-1销售回款【输入】'!$D$4:$D$123,$D215,'B4-1销售回款【输入】'!$E$4:$E$123,$E215,'B4-1销售回款【输入】'!$J$4:$J$123,$F215)</f>
        <v>0</v>
      </c>
      <c r="BE215" s="278">
        <f>SUMIFS('B4-1销售回款【输入】'!BH$4:BH$123,'B4-1销售回款【输入】'!$C$4:$C$123,$C215,'B4-1销售回款【输入】'!$D$4:$D$123,$D215,'B4-1销售回款【输入】'!$E$4:$E$123,$E215,'B4-1销售回款【输入】'!$J$4:$J$123,$F215)</f>
        <v>0</v>
      </c>
      <c r="BF215" s="278">
        <f>SUMIFS('B4-1销售回款【输入】'!BI$4:BI$123,'B4-1销售回款【输入】'!$C$4:$C$123,$C215,'B4-1销售回款【输入】'!$D$4:$D$123,$D215,'B4-1销售回款【输入】'!$E$4:$E$123,$E215,'B4-1销售回款【输入】'!$J$4:$J$123,$F215)</f>
        <v>0</v>
      </c>
      <c r="BG215" s="278">
        <f>SUMIFS('B4-1销售回款【输入】'!BJ$4:BJ$123,'B4-1销售回款【输入】'!$C$4:$C$123,$C215,'B4-1销售回款【输入】'!$D$4:$D$123,$D215,'B4-1销售回款【输入】'!$E$4:$E$123,$E215,'B4-1销售回款【输入】'!$J$4:$J$123,$F215)</f>
        <v>0</v>
      </c>
      <c r="BH215" s="278">
        <f>SUMIFS('B4-1销售回款【输入】'!BK$4:BK$123,'B4-1销售回款【输入】'!$C$4:$C$123,$C215,'B4-1销售回款【输入】'!$D$4:$D$123,$D215,'B4-1销售回款【输入】'!$E$4:$E$123,$E215,'B4-1销售回款【输入】'!$J$4:$J$123,$F215)</f>
        <v>0</v>
      </c>
      <c r="BI215" s="278">
        <f>SUMIFS('B4-1销售回款【输入】'!BL$4:BL$123,'B4-1销售回款【输入】'!$C$4:$C$123,$C215,'B4-1销售回款【输入】'!$D$4:$D$123,$D215,'B4-1销售回款【输入】'!$E$4:$E$123,$E215,'B4-1销售回款【输入】'!$J$4:$J$123,$F215)</f>
        <v>0</v>
      </c>
      <c r="BJ215" s="278">
        <f>SUMIFS('B4-1销售回款【输入】'!BM$4:BM$123,'B4-1销售回款【输入】'!$C$4:$C$123,$C215,'B4-1销售回款【输入】'!$D$4:$D$123,$D215,'B4-1销售回款【输入】'!$E$4:$E$123,$E215,'B4-1销售回款【输入】'!$J$4:$J$123,$F215)</f>
        <v>0</v>
      </c>
      <c r="BK215" s="278">
        <f>SUMIFS('B4-1销售回款【输入】'!BN$4:BN$123,'B4-1销售回款【输入】'!$C$4:$C$123,$C215,'B4-1销售回款【输入】'!$D$4:$D$123,$D215,'B4-1销售回款【输入】'!$E$4:$E$123,$E215,'B4-1销售回款【输入】'!$J$4:$J$123,$F215)</f>
        <v>0</v>
      </c>
      <c r="BL215" s="278">
        <f>SUMIFS('B4-1销售回款【输入】'!BO$4:BO$123,'B4-1销售回款【输入】'!$C$4:$C$123,$C215,'B4-1销售回款【输入】'!$D$4:$D$123,$D215,'B4-1销售回款【输入】'!$E$4:$E$123,$E215,'B4-1销售回款【输入】'!$J$4:$J$123,$F215)</f>
        <v>0</v>
      </c>
      <c r="BM215" s="278">
        <f>SUMIFS('B4-1销售回款【输入】'!BP$4:BP$123,'B4-1销售回款【输入】'!$C$4:$C$123,$C215,'B4-1销售回款【输入】'!$D$4:$D$123,$D215,'B4-1销售回款【输入】'!$E$4:$E$123,$E215,'B4-1销售回款【输入】'!$J$4:$J$123,$F215)</f>
        <v>0</v>
      </c>
      <c r="BN215" s="278">
        <f>SUMIFS('B4-1销售回款【输入】'!BQ$4:BQ$123,'B4-1销售回款【输入】'!$C$4:$C$123,$C215,'B4-1销售回款【输入】'!$D$4:$D$123,$D215,'B4-1销售回款【输入】'!$E$4:$E$123,$E215,'B4-1销售回款【输入】'!$J$4:$J$123,$F215)</f>
        <v>0</v>
      </c>
      <c r="BO215" s="278">
        <f>SUMIFS('B4-1销售回款【输入】'!BR$4:BR$123,'B4-1销售回款【输入】'!$C$4:$C$123,$C215,'B4-1销售回款【输入】'!$D$4:$D$123,$D215,'B4-1销售回款【输入】'!$E$4:$E$123,$E215,'B4-1销售回款【输入】'!$J$4:$J$123,$F215)</f>
        <v>0</v>
      </c>
      <c r="BP215" s="278">
        <f>SUMIFS('B4-1销售回款【输入】'!BS$4:BS$123,'B4-1销售回款【输入】'!$C$4:$C$123,$C215,'B4-1销售回款【输入】'!$D$4:$D$123,$D215,'B4-1销售回款【输入】'!$E$4:$E$123,$E215,'B4-1销售回款【输入】'!$J$4:$J$123,$F215)</f>
        <v>0</v>
      </c>
      <c r="BQ215" s="278">
        <f>SUMIFS('B4-1销售回款【输入】'!BT$4:BT$123,'B4-1销售回款【输入】'!$C$4:$C$123,$C215,'B4-1销售回款【输入】'!$D$4:$D$123,$D215,'B4-1销售回款【输入】'!$E$4:$E$123,$E215,'B4-1销售回款【输入】'!$J$4:$J$123,$F215)</f>
        <v>0</v>
      </c>
      <c r="BR215" s="278">
        <f>SUMIFS('B4-1销售回款【输入】'!BU$4:BU$123,'B4-1销售回款【输入】'!$C$4:$C$123,$C215,'B4-1销售回款【输入】'!$D$4:$D$123,$D215,'B4-1销售回款【输入】'!$E$4:$E$123,$E215,'B4-1销售回款【输入】'!$J$4:$J$123,$F215)</f>
        <v>0</v>
      </c>
      <c r="BS215" s="278">
        <f>SUMIFS('B4-1销售回款【输入】'!BV$4:BV$123,'B4-1销售回款【输入】'!$C$4:$C$123,$C215,'B4-1销售回款【输入】'!$D$4:$D$123,$D215,'B4-1销售回款【输入】'!$E$4:$E$123,$E215,'B4-1销售回款【输入】'!$J$4:$J$123,$F215)</f>
        <v>0</v>
      </c>
      <c r="BT215" s="278">
        <f>SUMIFS('B4-1销售回款【输入】'!BW$4:BW$123,'B4-1销售回款【输入】'!$C$4:$C$123,$C215,'B4-1销售回款【输入】'!$D$4:$D$123,$D215,'B4-1销售回款【输入】'!$E$4:$E$123,$E215,'B4-1销售回款【输入】'!$J$4:$J$123,$F215)</f>
        <v>0</v>
      </c>
      <c r="BU215" s="278">
        <f>SUMIFS('B4-1销售回款【输入】'!BX$4:BX$123,'B4-1销售回款【输入】'!$C$4:$C$123,$C215,'B4-1销售回款【输入】'!$D$4:$D$123,$D215,'B4-1销售回款【输入】'!$E$4:$E$123,$E215,'B4-1销售回款【输入】'!$J$4:$J$123,$F215)</f>
        <v>0</v>
      </c>
      <c r="BV215" s="278">
        <f>SUMIFS('B4-1销售回款【输入】'!BY$4:BY$123,'B4-1销售回款【输入】'!$C$4:$C$123,$C215,'B4-1销售回款【输入】'!$D$4:$D$123,$D215,'B4-1销售回款【输入】'!$E$4:$E$123,$E215,'B4-1销售回款【输入】'!$J$4:$J$123,$F215)</f>
        <v>0</v>
      </c>
      <c r="BW215" s="278">
        <f>SUMIFS('B4-1销售回款【输入】'!BZ$4:BZ$123,'B4-1销售回款【输入】'!$C$4:$C$123,$C215,'B4-1销售回款【输入】'!$D$4:$D$123,$D215,'B4-1销售回款【输入】'!$E$4:$E$123,$E215,'B4-1销售回款【输入】'!$J$4:$J$123,$F215)</f>
        <v>0</v>
      </c>
      <c r="BX215" s="278">
        <f>SUMIFS('B4-1销售回款【输入】'!CA$4:CA$123,'B4-1销售回款【输入】'!$C$4:$C$123,$C215,'B4-1销售回款【输入】'!$D$4:$D$123,$D215,'B4-1销售回款【输入】'!$E$4:$E$123,$E215,'B4-1销售回款【输入】'!$J$4:$J$123,$F215)</f>
        <v>0</v>
      </c>
      <c r="BY215" s="278">
        <f>SUMIFS('B4-1销售回款【输入】'!CB$4:CB$123,'B4-1销售回款【输入】'!$C$4:$C$123,$C215,'B4-1销售回款【输入】'!$D$4:$D$123,$D215,'B4-1销售回款【输入】'!$E$4:$E$123,$E215,'B4-1销售回款【输入】'!$J$4:$J$123,$F215)</f>
        <v>0</v>
      </c>
      <c r="BZ215" s="278">
        <f>SUMIFS('B4-1销售回款【输入】'!CC$4:CC$123,'B4-1销售回款【输入】'!$C$4:$C$123,$C215,'B4-1销售回款【输入】'!$D$4:$D$123,$D215,'B4-1销售回款【输入】'!$E$4:$E$123,$E215,'B4-1销售回款【输入】'!$J$4:$J$123,$F215)</f>
        <v>0</v>
      </c>
      <c r="CA215" s="278">
        <f>SUMIFS('B4-1销售回款【输入】'!CD$4:CD$123,'B4-1销售回款【输入】'!$C$4:$C$123,$C215,'B4-1销售回款【输入】'!$D$4:$D$123,$D215,'B4-1销售回款【输入】'!$E$4:$E$123,$E215,'B4-1销售回款【输入】'!$J$4:$J$123,$F215)</f>
        <v>0</v>
      </c>
      <c r="CB215" s="278">
        <f>SUMIFS('B4-1销售回款【输入】'!CE$4:CE$123,'B4-1销售回款【输入】'!$C$4:$C$123,$C215,'B4-1销售回款【输入】'!$D$4:$D$123,$D215,'B4-1销售回款【输入】'!$E$4:$E$123,$E215,'B4-1销售回款【输入】'!$J$4:$J$123,$F215)</f>
        <v>0</v>
      </c>
      <c r="CC215" s="278">
        <f>SUMIFS('B4-1销售回款【输入】'!CF$4:CF$123,'B4-1销售回款【输入】'!$C$4:$C$123,$C215,'B4-1销售回款【输入】'!$D$4:$D$123,$D215,'B4-1销售回款【输入】'!$E$4:$E$123,$E215,'B4-1销售回款【输入】'!$J$4:$J$123,$F215)</f>
        <v>0</v>
      </c>
      <c r="CD215" s="278">
        <f>SUMIFS('B4-1销售回款【输入】'!CG$4:CG$123,'B4-1销售回款【输入】'!$C$4:$C$123,$C215,'B4-1销售回款【输入】'!$D$4:$D$123,$D215,'B4-1销售回款【输入】'!$E$4:$E$123,$E215,'B4-1销售回款【输入】'!$J$4:$J$123,$F215)</f>
        <v>0</v>
      </c>
      <c r="CE215" s="278">
        <f>SUMIFS('B4-1销售回款【输入】'!CH$4:CH$123,'B4-1销售回款【输入】'!$C$4:$C$123,$C215,'B4-1销售回款【输入】'!$D$4:$D$123,$D215,'B4-1销售回款【输入】'!$E$4:$E$123,$E215,'B4-1销售回款【输入】'!$J$4:$J$123,$F215)</f>
        <v>0</v>
      </c>
      <c r="CF215" s="278">
        <f>SUMIFS('B4-1销售回款【输入】'!CI$4:CI$123,'B4-1销售回款【输入】'!$C$4:$C$123,$C215,'B4-1销售回款【输入】'!$D$4:$D$123,$D215,'B4-1销售回款【输入】'!$E$4:$E$123,$E215,'B4-1销售回款【输入】'!$J$4:$J$123,$F215)</f>
        <v>0</v>
      </c>
      <c r="CG215" s="278">
        <f>SUMIFS('B4-1销售回款【输入】'!CJ$4:CJ$123,'B4-1销售回款【输入】'!$C$4:$C$123,$C215,'B4-1销售回款【输入】'!$D$4:$D$123,$D215,'B4-1销售回款【输入】'!$E$4:$E$123,$E215,'B4-1销售回款【输入】'!$J$4:$J$123,$F215)</f>
        <v>0</v>
      </c>
      <c r="CH215" s="278">
        <f>SUMIFS('B4-1销售回款【输入】'!CK$4:CK$123,'B4-1销售回款【输入】'!$C$4:$C$123,$C215,'B4-1销售回款【输入】'!$D$4:$D$123,$D215,'B4-1销售回款【输入】'!$E$4:$E$123,$E215,'B4-1销售回款【输入】'!$J$4:$J$123,$F215)</f>
        <v>0</v>
      </c>
      <c r="CI215" s="278">
        <f>SUMIFS('B4-1销售回款【输入】'!CL$4:CL$123,'B4-1销售回款【输入】'!$C$4:$C$123,$C215,'B4-1销售回款【输入】'!$D$4:$D$123,$D215,'B4-1销售回款【输入】'!$E$4:$E$123,$E215,'B4-1销售回款【输入】'!$J$4:$J$123,$F215)</f>
        <v>0</v>
      </c>
      <c r="CJ215" s="278">
        <f>SUMIFS('B4-1销售回款【输入】'!CM$4:CM$123,'B4-1销售回款【输入】'!$C$4:$C$123,$C215,'B4-1销售回款【输入】'!$D$4:$D$123,$D215,'B4-1销售回款【输入】'!$E$4:$E$123,$E215,'B4-1销售回款【输入】'!$J$4:$J$123,$F215)</f>
        <v>0</v>
      </c>
      <c r="CK215" s="278">
        <f>SUMIFS('B4-1销售回款【输入】'!CN$4:CN$123,'B4-1销售回款【输入】'!$C$4:$C$123,$C215,'B4-1销售回款【输入】'!$D$4:$D$123,$D215,'B4-1销售回款【输入】'!$E$4:$E$123,$E215,'B4-1销售回款【输入】'!$J$4:$J$123,$F215)</f>
        <v>0</v>
      </c>
      <c r="CL215" s="278">
        <f>SUMIFS('B4-1销售回款【输入】'!CO$4:CO$123,'B4-1销售回款【输入】'!$C$4:$C$123,$C215,'B4-1销售回款【输入】'!$D$4:$D$123,$D215,'B4-1销售回款【输入】'!$E$4:$E$123,$E215,'B4-1销售回款【输入】'!$J$4:$J$123,$F215)</f>
        <v>0</v>
      </c>
      <c r="CM215" s="278">
        <f>SUMIFS('B4-1销售回款【输入】'!CP$4:CP$123,'B4-1销售回款【输入】'!$C$4:$C$123,$C215,'B4-1销售回款【输入】'!$D$4:$D$123,$D215,'B4-1销售回款【输入】'!$E$4:$E$123,$E215,'B4-1销售回款【输入】'!$J$4:$J$123,$F215)</f>
        <v>0</v>
      </c>
      <c r="CN215" s="278">
        <f>SUMIFS('B4-1销售回款【输入】'!CQ$4:CQ$123,'B4-1销售回款【输入】'!$C$4:$C$123,$C215,'B4-1销售回款【输入】'!$D$4:$D$123,$D215,'B4-1销售回款【输入】'!$E$4:$E$123,$E215,'B4-1销售回款【输入】'!$J$4:$J$123,$F215)</f>
        <v>0</v>
      </c>
      <c r="CO215" s="278">
        <f>SUMIFS('B4-1销售回款【输入】'!CR$4:CR$123,'B4-1销售回款【输入】'!$C$4:$C$123,$C215,'B4-1销售回款【输入】'!$D$4:$D$123,$D215,'B4-1销售回款【输入】'!$E$4:$E$123,$E215,'B4-1销售回款【输入】'!$J$4:$J$123,$F215)</f>
        <v>0</v>
      </c>
      <c r="CP215" s="278">
        <f>SUMIFS('B4-1销售回款【输入】'!CS$4:CS$123,'B4-1销售回款【输入】'!$C$4:$C$123,$C215,'B4-1销售回款【输入】'!$D$4:$D$123,$D215,'B4-1销售回款【输入】'!$E$4:$E$123,$E215,'B4-1销售回款【输入】'!$J$4:$J$123,$F215)</f>
        <v>0</v>
      </c>
      <c r="CQ215" s="278">
        <f>SUMIFS('B4-1销售回款【输入】'!CT$4:CT$123,'B4-1销售回款【输入】'!$C$4:$C$123,$C215,'B4-1销售回款【输入】'!$D$4:$D$123,$D215,'B4-1销售回款【输入】'!$E$4:$E$123,$E215,'B4-1销售回款【输入】'!$J$4:$J$123,$F215)</f>
        <v>0</v>
      </c>
      <c r="CR215" s="278">
        <f>SUMIFS('B4-1销售回款【输入】'!CU$4:CU$123,'B4-1销售回款【输入】'!$C$4:$C$123,$C215,'B4-1销售回款【输入】'!$D$4:$D$123,$D215,'B4-1销售回款【输入】'!$E$4:$E$123,$E215,'B4-1销售回款【输入】'!$J$4:$J$123,$F215)</f>
        <v>0</v>
      </c>
      <c r="CS215" s="278">
        <f>SUMIFS('B4-1销售回款【输入】'!CV$4:CV$123,'B4-1销售回款【输入】'!$C$4:$C$123,$C215,'B4-1销售回款【输入】'!$D$4:$D$123,$D215,'B4-1销售回款【输入】'!$E$4:$E$123,$E215,'B4-1销售回款【输入】'!$J$4:$J$123,$F215)</f>
        <v>0</v>
      </c>
      <c r="CT215" s="278">
        <f>SUMIFS('B4-1销售回款【输入】'!CW$4:CW$123,'B4-1销售回款【输入】'!$C$4:$C$123,$C215,'B4-1销售回款【输入】'!$D$4:$D$123,$D215,'B4-1销售回款【输入】'!$E$4:$E$123,$E215,'B4-1销售回款【输入】'!$J$4:$J$123,$F215)</f>
        <v>0</v>
      </c>
      <c r="CU215" s="278">
        <f>SUMIFS('B4-1销售回款【输入】'!CX$4:CX$123,'B4-1销售回款【输入】'!$C$4:$C$123,$C215,'B4-1销售回款【输入】'!$D$4:$D$123,$D215,'B4-1销售回款【输入】'!$E$4:$E$123,$E215,'B4-1销售回款【输入】'!$J$4:$J$123,$F215)</f>
        <v>0</v>
      </c>
      <c r="CV215" s="278">
        <f>SUMIFS('B4-1销售回款【输入】'!CY$4:CY$123,'B4-1销售回款【输入】'!$C$4:$C$123,$C215,'B4-1销售回款【输入】'!$D$4:$D$123,$D215,'B4-1销售回款【输入】'!$E$4:$E$123,$E215,'B4-1销售回款【输入】'!$J$4:$J$123,$F215)</f>
        <v>0</v>
      </c>
      <c r="CW215" s="278">
        <f>SUMIFS('B4-1销售回款【输入】'!CZ$4:CZ$123,'B4-1销售回款【输入】'!$C$4:$C$123,$C215,'B4-1销售回款【输入】'!$D$4:$D$123,$D215,'B4-1销售回款【输入】'!$E$4:$E$123,$E215,'B4-1销售回款【输入】'!$J$4:$J$123,$F215)</f>
        <v>0</v>
      </c>
      <c r="CX215" s="278">
        <f>SUMIFS('B4-1销售回款【输入】'!DA$4:DA$123,'B4-1销售回款【输入】'!$C$4:$C$123,$C215,'B4-1销售回款【输入】'!$D$4:$D$123,$D215,'B4-1销售回款【输入】'!$E$4:$E$123,$E215,'B4-1销售回款【输入】'!$J$4:$J$123,$F215)</f>
        <v>0</v>
      </c>
      <c r="CY215" s="278">
        <f>SUMIFS('B4-1销售回款【输入】'!DB$4:DB$123,'B4-1销售回款【输入】'!$C$4:$C$123,$C215,'B4-1销售回款【输入】'!$D$4:$D$123,$D215,'B4-1销售回款【输入】'!$E$4:$E$123,$E215,'B4-1销售回款【输入】'!$J$4:$J$123,$F215)</f>
        <v>0</v>
      </c>
      <c r="CZ215" s="278">
        <f>SUMIFS('B4-1销售回款【输入】'!DC$4:DC$123,'B4-1销售回款【输入】'!$C$4:$C$123,$C215,'B4-1销售回款【输入】'!$D$4:$D$123,$D215,'B4-1销售回款【输入】'!$E$4:$E$123,$E215,'B4-1销售回款【输入】'!$J$4:$J$123,$F215)</f>
        <v>0</v>
      </c>
      <c r="DA215" s="278">
        <f>SUMIFS('B4-1销售回款【输入】'!DD$4:DD$123,'B4-1销售回款【输入】'!$C$4:$C$123,$C215,'B4-1销售回款【输入】'!$D$4:$D$123,$D215,'B4-1销售回款【输入】'!$E$4:$E$123,$E215,'B4-1销售回款【输入】'!$J$4:$J$123,$F215)</f>
        <v>0</v>
      </c>
      <c r="DB215" s="278">
        <f>SUMIFS('B4-1销售回款【输入】'!DE$4:DE$123,'B4-1销售回款【输入】'!$C$4:$C$123,$C215,'B4-1销售回款【输入】'!$D$4:$D$123,$D215,'B4-1销售回款【输入】'!$E$4:$E$123,$E215,'B4-1销售回款【输入】'!$J$4:$J$123,$F215)</f>
        <v>0</v>
      </c>
      <c r="DC215" s="278">
        <f>SUMIFS('B4-1销售回款【输入】'!DF$4:DF$123,'B4-1销售回款【输入】'!$C$4:$C$123,$C215,'B4-1销售回款【输入】'!$D$4:$D$123,$D215,'B4-1销售回款【输入】'!$E$4:$E$123,$E215,'B4-1销售回款【输入】'!$J$4:$J$123,$F215)</f>
        <v>0</v>
      </c>
      <c r="DD215" s="278">
        <f>SUMIFS('B4-1销售回款【输入】'!DG$4:DG$123,'B4-1销售回款【输入】'!$C$4:$C$123,$C215,'B4-1销售回款【输入】'!$D$4:$D$123,$D215,'B4-1销售回款【输入】'!$E$4:$E$123,$E215,'B4-1销售回款【输入】'!$J$4:$J$123,$F215)</f>
        <v>0</v>
      </c>
      <c r="DE215" s="278">
        <f>SUMIFS('B4-1销售回款【输入】'!DH$4:DH$123,'B4-1销售回款【输入】'!$C$4:$C$123,$C215,'B4-1销售回款【输入】'!$D$4:$D$123,$D215,'B4-1销售回款【输入】'!$E$4:$E$123,$E215,'B4-1销售回款【输入】'!$J$4:$J$123,$F215)</f>
        <v>0</v>
      </c>
      <c r="DF215" s="278">
        <f>SUMIFS('B4-1销售回款【输入】'!DI$4:DI$123,'B4-1销售回款【输入】'!$C$4:$C$123,$C215,'B4-1销售回款【输入】'!$D$4:$D$123,$D215,'B4-1销售回款【输入】'!$E$4:$E$123,$E215,'B4-1销售回款【输入】'!$J$4:$J$123,$F215)</f>
        <v>0</v>
      </c>
      <c r="DG215" s="278">
        <f>SUMIFS('B4-1销售回款【输入】'!DJ$4:DJ$123,'B4-1销售回款【输入】'!$C$4:$C$123,$C215,'B4-1销售回款【输入】'!$D$4:$D$123,$D215,'B4-1销售回款【输入】'!$E$4:$E$123,$E215,'B4-1销售回款【输入】'!$J$4:$J$123,$F215)</f>
        <v>0</v>
      </c>
      <c r="DH215" s="278">
        <f>SUMIFS('B4-1销售回款【输入】'!DK$4:DK$123,'B4-1销售回款【输入】'!$C$4:$C$123,$C215,'B4-1销售回款【输入】'!$D$4:$D$123,$D215,'B4-1销售回款【输入】'!$E$4:$E$123,$E215,'B4-1销售回款【输入】'!$J$4:$J$123,$F215)</f>
        <v>0</v>
      </c>
      <c r="DI215" s="278">
        <f>SUMIFS('B4-1销售回款【输入】'!DL$4:DL$123,'B4-1销售回款【输入】'!$C$4:$C$123,$C215,'B4-1销售回款【输入】'!$D$4:$D$123,$D215,'B4-1销售回款【输入】'!$E$4:$E$123,$E215,'B4-1销售回款【输入】'!$J$4:$J$123,$F215)</f>
        <v>0</v>
      </c>
      <c r="DJ215" s="278">
        <f>SUMIFS('B4-1销售回款【输入】'!DM$4:DM$123,'B4-1销售回款【输入】'!$C$4:$C$123,$C215,'B4-1销售回款【输入】'!$D$4:$D$123,$D215,'B4-1销售回款【输入】'!$E$4:$E$123,$E215,'B4-1销售回款【输入】'!$J$4:$J$123,$F215)</f>
        <v>0</v>
      </c>
      <c r="DK215" s="278">
        <f>SUMIFS('B4-1销售回款【输入】'!DN$4:DN$123,'B4-1销售回款【输入】'!$C$4:$C$123,$C215,'B4-1销售回款【输入】'!$D$4:$D$123,$D215,'B4-1销售回款【输入】'!$E$4:$E$123,$E215,'B4-1销售回款【输入】'!$J$4:$J$123,$F215)</f>
        <v>0</v>
      </c>
      <c r="DL215" s="278">
        <f>SUMIFS('B4-1销售回款【输入】'!DO$4:DO$123,'B4-1销售回款【输入】'!$C$4:$C$123,$C215,'B4-1销售回款【输入】'!$D$4:$D$123,$D215,'B4-1销售回款【输入】'!$E$4:$E$123,$E215,'B4-1销售回款【输入】'!$J$4:$J$123,$F215)</f>
        <v>0</v>
      </c>
      <c r="DM215" s="278">
        <f>SUMIFS('B4-1销售回款【输入】'!DP$4:DP$123,'B4-1销售回款【输入】'!$C$4:$C$123,$C215,'B4-1销售回款【输入】'!$D$4:$D$123,$D215,'B4-1销售回款【输入】'!$E$4:$E$123,$E215,'B4-1销售回款【输入】'!$J$4:$J$123,$F215)</f>
        <v>0</v>
      </c>
      <c r="DN215" s="278">
        <f>SUMIFS('B4-1销售回款【输入】'!DQ$4:DQ$123,'B4-1销售回款【输入】'!$C$4:$C$123,$C215,'B4-1销售回款【输入】'!$D$4:$D$123,$D215,'B4-1销售回款【输入】'!$E$4:$E$123,$E215,'B4-1销售回款【输入】'!$J$4:$J$123,$F215)</f>
        <v>0</v>
      </c>
      <c r="DO215" s="278">
        <f>SUMIFS('B4-1销售回款【输入】'!DR$4:DR$123,'B4-1销售回款【输入】'!$C$4:$C$123,$C215,'B4-1销售回款【输入】'!$D$4:$D$123,$D215,'B4-1销售回款【输入】'!$E$4:$E$123,$E215,'B4-1销售回款【输入】'!$J$4:$J$123,$F215)</f>
        <v>0</v>
      </c>
      <c r="DP215" s="278">
        <f>SUMIFS('B4-1销售回款【输入】'!DS$4:DS$123,'B4-1销售回款【输入】'!$C$4:$C$123,$C215,'B4-1销售回款【输入】'!$D$4:$D$123,$D215,'B4-1销售回款【输入】'!$E$4:$E$123,$E215,'B4-1销售回款【输入】'!$J$4:$J$123,$F215)</f>
        <v>0</v>
      </c>
      <c r="DQ215" s="278">
        <f>SUMIFS('B4-1销售回款【输入】'!DT$4:DT$123,'B4-1销售回款【输入】'!$C$4:$C$123,$C215,'B4-1销售回款【输入】'!$D$4:$D$123,$D215,'B4-1销售回款【输入】'!$E$4:$E$123,$E215,'B4-1销售回款【输入】'!$J$4:$J$123,$F215)</f>
        <v>0</v>
      </c>
      <c r="DR215" s="278">
        <f>SUMIFS('B4-1销售回款【输入】'!DU$4:DU$123,'B4-1销售回款【输入】'!$C$4:$C$123,$C215,'B4-1销售回款【输入】'!$D$4:$D$123,$D215,'B4-1销售回款【输入】'!$E$4:$E$123,$E215,'B4-1销售回款【输入】'!$J$4:$J$123,$F215)</f>
        <v>0</v>
      </c>
      <c r="DS215" s="278">
        <f>SUMIFS('B4-1销售回款【输入】'!DV$4:DV$123,'B4-1销售回款【输入】'!$C$4:$C$123,$C215,'B4-1销售回款【输入】'!$D$4:$D$123,$D215,'B4-1销售回款【输入】'!$E$4:$E$123,$E215,'B4-1销售回款【输入】'!$J$4:$J$123,$F215)</f>
        <v>0</v>
      </c>
      <c r="DT215" s="278">
        <f>SUMIFS('B4-1销售回款【输入】'!DW$4:DW$123,'B4-1销售回款【输入】'!$C$4:$C$123,$C215,'B4-1销售回款【输入】'!$D$4:$D$123,$D215,'B4-1销售回款【输入】'!$E$4:$E$123,$E215,'B4-1销售回款【输入】'!$J$4:$J$123,$F215)</f>
        <v>0</v>
      </c>
      <c r="DU215" s="278">
        <f>SUMIFS('B4-1销售回款【输入】'!DX$4:DX$123,'B4-1销售回款【输入】'!$C$4:$C$123,$C215,'B4-1销售回款【输入】'!$D$4:$D$123,$D215,'B4-1销售回款【输入】'!$E$4:$E$123,$E215,'B4-1销售回款【输入】'!$J$4:$J$123,$F215)</f>
        <v>0</v>
      </c>
      <c r="DV215" s="278">
        <f>SUMIFS('B4-1销售回款【输入】'!DY$4:DY$123,'B4-1销售回款【输入】'!$C$4:$C$123,$C215,'B4-1销售回款【输入】'!$D$4:$D$123,$D215,'B4-1销售回款【输入】'!$E$4:$E$123,$E215,'B4-1销售回款【输入】'!$J$4:$J$123,$F215)</f>
        <v>0</v>
      </c>
      <c r="DW215" s="278">
        <f>SUMIFS('B4-1销售回款【输入】'!DZ$4:DZ$123,'B4-1销售回款【输入】'!$C$4:$C$123,$C215,'B4-1销售回款【输入】'!$D$4:$D$123,$D215,'B4-1销售回款【输入】'!$E$4:$E$123,$E215,'B4-1销售回款【输入】'!$J$4:$J$123,$F215)</f>
        <v>0</v>
      </c>
      <c r="DX215" s="278">
        <f>SUMIFS('B4-1销售回款【输入】'!EA$4:EA$123,'B4-1销售回款【输入】'!$C$4:$C$123,$C215,'B4-1销售回款【输入】'!$D$4:$D$123,$D215,'B4-1销售回款【输入】'!$E$4:$E$123,$E215,'B4-1销售回款【输入】'!$J$4:$J$123,$F215)</f>
        <v>0</v>
      </c>
      <c r="DY215" s="278">
        <f>SUMIFS('B4-1销售回款【输入】'!EB$4:EB$123,'B4-1销售回款【输入】'!$C$4:$C$123,$C215,'B4-1销售回款【输入】'!$D$4:$D$123,$D215,'B4-1销售回款【输入】'!$E$4:$E$123,$E215,'B4-1销售回款【输入】'!$J$4:$J$123,$F215)</f>
        <v>0</v>
      </c>
      <c r="DZ215" s="278">
        <f>SUMIFS('B4-1销售回款【输入】'!EC$4:EC$123,'B4-1销售回款【输入】'!$C$4:$C$123,$C215,'B4-1销售回款【输入】'!$D$4:$D$123,$D215,'B4-1销售回款【输入】'!$E$4:$E$123,$E215,'B4-1销售回款【输入】'!$J$4:$J$123,$F215)</f>
        <v>0</v>
      </c>
      <c r="EA215" s="278">
        <f>SUMIFS('B4-1销售回款【输入】'!ED$4:ED$123,'B4-1销售回款【输入】'!$C$4:$C$123,$C215,'B4-1销售回款【输入】'!$D$4:$D$123,$D215,'B4-1销售回款【输入】'!$E$4:$E$123,$E215,'B4-1销售回款【输入】'!$J$4:$J$123,$F215)</f>
        <v>0</v>
      </c>
      <c r="EB215" s="278">
        <f>SUMIFS('B4-1销售回款【输入】'!EE$4:EE$123,'B4-1销售回款【输入】'!$C$4:$C$123,$C215,'B4-1销售回款【输入】'!$D$4:$D$123,$D215,'B4-1销售回款【输入】'!$E$4:$E$123,$E215,'B4-1销售回款【输入】'!$J$4:$J$123,$F215)</f>
        <v>0</v>
      </c>
      <c r="EC215" s="278">
        <f>SUMIFS('B4-1销售回款【输入】'!EF$4:EF$123,'B4-1销售回款【输入】'!$C$4:$C$123,$C215,'B4-1销售回款【输入】'!$D$4:$D$123,$D215,'B4-1销售回款【输入】'!$E$4:$E$123,$E215,'B4-1销售回款【输入】'!$J$4:$J$123,$F215)</f>
        <v>0</v>
      </c>
      <c r="ED215" s="280">
        <f>SUMIFS('B4-1销售回款【输入】'!EG$4:EG$123,'B4-1销售回款【输入】'!$C$4:$C$123,$C215,'B4-1销售回款【输入】'!$D$4:$D$123,$D215,'B4-1销售回款【输入】'!$E$4:$E$123,$E215,'B4-1销售回款【输入】'!$J$4:$J$123,$F215)</f>
        <v>0</v>
      </c>
    </row>
    <row r="216" spans="2:134" ht="16.05" customHeight="1" x14ac:dyDescent="0.25">
      <c r="B216" s="932"/>
      <c r="C216" s="159" t="str">
        <f>C215</f>
        <v/>
      </c>
      <c r="D216" s="159" t="str">
        <f t="shared" si="3631"/>
        <v/>
      </c>
      <c r="E216" s="159" t="str">
        <f t="shared" si="3631"/>
        <v/>
      </c>
      <c r="F216" s="149" t="s">
        <v>347</v>
      </c>
      <c r="G216" s="171" t="s">
        <v>353</v>
      </c>
      <c r="H216" s="992">
        <f>SUMIFS('B4-1销售回款【输入】'!L$4:L$123,'B4-1销售回款【输入】'!$C$4:$C$123,$C216,'B4-1销售回款【输入】'!$D$4:$D$123,$D216,'B4-1销售回款【输入】'!$E$4:$E$123,$E216,'B4-1销售回款【输入】'!$J$4:$J$123,$F216)</f>
        <v>0</v>
      </c>
      <c r="I216" s="282">
        <f t="shared" ref="I216:I218" si="3886">J216-H216</f>
        <v>0</v>
      </c>
      <c r="J216" s="985">
        <f>SUM(V216:ED216)</f>
        <v>0</v>
      </c>
      <c r="K216" s="460">
        <f ca="1">SUM(OFFSET(V216,,,1,MATCH('B1-基本信息'!$C$12,$V$3:$ED$3,1)))</f>
        <v>0</v>
      </c>
      <c r="L216" s="283">
        <f t="shared" ref="L216" si="3887">SUMIF($V$1:$ED$1,L$3,$V216:$ED216)</f>
        <v>0</v>
      </c>
      <c r="M216" s="282">
        <f t="shared" si="3885"/>
        <v>0</v>
      </c>
      <c r="N216" s="282">
        <f t="shared" si="3885"/>
        <v>0</v>
      </c>
      <c r="O216" s="282">
        <f t="shared" si="3885"/>
        <v>0</v>
      </c>
      <c r="P216" s="282">
        <f t="shared" si="3885"/>
        <v>0</v>
      </c>
      <c r="Q216" s="282">
        <f t="shared" si="3885"/>
        <v>0</v>
      </c>
      <c r="R216" s="282">
        <f t="shared" si="3885"/>
        <v>0</v>
      </c>
      <c r="S216" s="282">
        <f t="shared" si="3885"/>
        <v>0</v>
      </c>
      <c r="T216" s="282">
        <f t="shared" si="3885"/>
        <v>0</v>
      </c>
      <c r="U216" s="284">
        <f t="shared" si="3885"/>
        <v>0</v>
      </c>
      <c r="V216" s="285">
        <f>SUMIFS('B4-1销售回款【输入】'!Y$4:Y$123,'B4-1销售回款【输入】'!$C$4:$C$123,$C216,'B4-1销售回款【输入】'!$D$4:$D$123,$D216,'B4-1销售回款【输入】'!$E$4:$E$123,$E216,'B4-1销售回款【输入】'!$J$4:$J$123,$F216)</f>
        <v>0</v>
      </c>
      <c r="W216" s="282">
        <f>SUMIFS('B4-1销售回款【输入】'!Z$4:Z$123,'B4-1销售回款【输入】'!$C$4:$C$123,$C216,'B4-1销售回款【输入】'!$D$4:$D$123,$D216,'B4-1销售回款【输入】'!$E$4:$E$123,$E216,'B4-1销售回款【输入】'!$J$4:$J$123,$F216)</f>
        <v>0</v>
      </c>
      <c r="X216" s="282">
        <f>SUMIFS('B4-1销售回款【输入】'!AA$4:AA$123,'B4-1销售回款【输入】'!$C$4:$C$123,$C216,'B4-1销售回款【输入】'!$D$4:$D$123,$D216,'B4-1销售回款【输入】'!$E$4:$E$123,$E216,'B4-1销售回款【输入】'!$J$4:$J$123,$F216)</f>
        <v>0</v>
      </c>
      <c r="Y216" s="282">
        <f>SUMIFS('B4-1销售回款【输入】'!AB$4:AB$123,'B4-1销售回款【输入】'!$C$4:$C$123,$C216,'B4-1销售回款【输入】'!$D$4:$D$123,$D216,'B4-1销售回款【输入】'!$E$4:$E$123,$E216,'B4-1销售回款【输入】'!$J$4:$J$123,$F216)</f>
        <v>0</v>
      </c>
      <c r="Z216" s="282">
        <f>SUMIFS('B4-1销售回款【输入】'!AC$4:AC$123,'B4-1销售回款【输入】'!$C$4:$C$123,$C216,'B4-1销售回款【输入】'!$D$4:$D$123,$D216,'B4-1销售回款【输入】'!$E$4:$E$123,$E216,'B4-1销售回款【输入】'!$J$4:$J$123,$F216)</f>
        <v>0</v>
      </c>
      <c r="AA216" s="282">
        <f>SUMIFS('B4-1销售回款【输入】'!AD$4:AD$123,'B4-1销售回款【输入】'!$C$4:$C$123,$C216,'B4-1销售回款【输入】'!$D$4:$D$123,$D216,'B4-1销售回款【输入】'!$E$4:$E$123,$E216,'B4-1销售回款【输入】'!$J$4:$J$123,$F216)</f>
        <v>0</v>
      </c>
      <c r="AB216" s="282">
        <f>SUMIFS('B4-1销售回款【输入】'!AE$4:AE$123,'B4-1销售回款【输入】'!$C$4:$C$123,$C216,'B4-1销售回款【输入】'!$D$4:$D$123,$D216,'B4-1销售回款【输入】'!$E$4:$E$123,$E216,'B4-1销售回款【输入】'!$J$4:$J$123,$F216)</f>
        <v>0</v>
      </c>
      <c r="AC216" s="282">
        <f>SUMIFS('B4-1销售回款【输入】'!AF$4:AF$123,'B4-1销售回款【输入】'!$C$4:$C$123,$C216,'B4-1销售回款【输入】'!$D$4:$D$123,$D216,'B4-1销售回款【输入】'!$E$4:$E$123,$E216,'B4-1销售回款【输入】'!$J$4:$J$123,$F216)</f>
        <v>0</v>
      </c>
      <c r="AD216" s="282">
        <f>SUMIFS('B4-1销售回款【输入】'!AG$4:AG$123,'B4-1销售回款【输入】'!$C$4:$C$123,$C216,'B4-1销售回款【输入】'!$D$4:$D$123,$D216,'B4-1销售回款【输入】'!$E$4:$E$123,$E216,'B4-1销售回款【输入】'!$J$4:$J$123,$F216)</f>
        <v>0</v>
      </c>
      <c r="AE216" s="282">
        <f>SUMIFS('B4-1销售回款【输入】'!AH$4:AH$123,'B4-1销售回款【输入】'!$C$4:$C$123,$C216,'B4-1销售回款【输入】'!$D$4:$D$123,$D216,'B4-1销售回款【输入】'!$E$4:$E$123,$E216,'B4-1销售回款【输入】'!$J$4:$J$123,$F216)</f>
        <v>0</v>
      </c>
      <c r="AF216" s="282">
        <f>SUMIFS('B4-1销售回款【输入】'!AI$4:AI$123,'B4-1销售回款【输入】'!$C$4:$C$123,$C216,'B4-1销售回款【输入】'!$D$4:$D$123,$D216,'B4-1销售回款【输入】'!$E$4:$E$123,$E216,'B4-1销售回款【输入】'!$J$4:$J$123,$F216)</f>
        <v>0</v>
      </c>
      <c r="AG216" s="282">
        <f>SUMIFS('B4-1销售回款【输入】'!AJ$4:AJ$123,'B4-1销售回款【输入】'!$C$4:$C$123,$C216,'B4-1销售回款【输入】'!$D$4:$D$123,$D216,'B4-1销售回款【输入】'!$E$4:$E$123,$E216,'B4-1销售回款【输入】'!$J$4:$J$123,$F216)</f>
        <v>0</v>
      </c>
      <c r="AH216" s="282">
        <f>SUMIFS('B4-1销售回款【输入】'!AK$4:AK$123,'B4-1销售回款【输入】'!$C$4:$C$123,$C216,'B4-1销售回款【输入】'!$D$4:$D$123,$D216,'B4-1销售回款【输入】'!$E$4:$E$123,$E216,'B4-1销售回款【输入】'!$J$4:$J$123,$F216)</f>
        <v>0</v>
      </c>
      <c r="AI216" s="282">
        <f>SUMIFS('B4-1销售回款【输入】'!AL$4:AL$123,'B4-1销售回款【输入】'!$C$4:$C$123,$C216,'B4-1销售回款【输入】'!$D$4:$D$123,$D216,'B4-1销售回款【输入】'!$E$4:$E$123,$E216,'B4-1销售回款【输入】'!$J$4:$J$123,$F216)</f>
        <v>0</v>
      </c>
      <c r="AJ216" s="282">
        <f>SUMIFS('B4-1销售回款【输入】'!AM$4:AM$123,'B4-1销售回款【输入】'!$C$4:$C$123,$C216,'B4-1销售回款【输入】'!$D$4:$D$123,$D216,'B4-1销售回款【输入】'!$E$4:$E$123,$E216,'B4-1销售回款【输入】'!$J$4:$J$123,$F216)</f>
        <v>0</v>
      </c>
      <c r="AK216" s="282">
        <f>SUMIFS('B4-1销售回款【输入】'!AN$4:AN$123,'B4-1销售回款【输入】'!$C$4:$C$123,$C216,'B4-1销售回款【输入】'!$D$4:$D$123,$D216,'B4-1销售回款【输入】'!$E$4:$E$123,$E216,'B4-1销售回款【输入】'!$J$4:$J$123,$F216)</f>
        <v>0</v>
      </c>
      <c r="AL216" s="282">
        <f>SUMIFS('B4-1销售回款【输入】'!AO$4:AO$123,'B4-1销售回款【输入】'!$C$4:$C$123,$C216,'B4-1销售回款【输入】'!$D$4:$D$123,$D216,'B4-1销售回款【输入】'!$E$4:$E$123,$E216,'B4-1销售回款【输入】'!$J$4:$J$123,$F216)</f>
        <v>0</v>
      </c>
      <c r="AM216" s="282">
        <f>SUMIFS('B4-1销售回款【输入】'!AP$4:AP$123,'B4-1销售回款【输入】'!$C$4:$C$123,$C216,'B4-1销售回款【输入】'!$D$4:$D$123,$D216,'B4-1销售回款【输入】'!$E$4:$E$123,$E216,'B4-1销售回款【输入】'!$J$4:$J$123,$F216)</f>
        <v>0</v>
      </c>
      <c r="AN216" s="282">
        <f>SUMIFS('B4-1销售回款【输入】'!AQ$4:AQ$123,'B4-1销售回款【输入】'!$C$4:$C$123,$C216,'B4-1销售回款【输入】'!$D$4:$D$123,$D216,'B4-1销售回款【输入】'!$E$4:$E$123,$E216,'B4-1销售回款【输入】'!$J$4:$J$123,$F216)</f>
        <v>0</v>
      </c>
      <c r="AO216" s="282">
        <f>SUMIFS('B4-1销售回款【输入】'!AR$4:AR$123,'B4-1销售回款【输入】'!$C$4:$C$123,$C216,'B4-1销售回款【输入】'!$D$4:$D$123,$D216,'B4-1销售回款【输入】'!$E$4:$E$123,$E216,'B4-1销售回款【输入】'!$J$4:$J$123,$F216)</f>
        <v>0</v>
      </c>
      <c r="AP216" s="282">
        <f>SUMIFS('B4-1销售回款【输入】'!AS$4:AS$123,'B4-1销售回款【输入】'!$C$4:$C$123,$C216,'B4-1销售回款【输入】'!$D$4:$D$123,$D216,'B4-1销售回款【输入】'!$E$4:$E$123,$E216,'B4-1销售回款【输入】'!$J$4:$J$123,$F216)</f>
        <v>0</v>
      </c>
      <c r="AQ216" s="282">
        <f>SUMIFS('B4-1销售回款【输入】'!AT$4:AT$123,'B4-1销售回款【输入】'!$C$4:$C$123,$C216,'B4-1销售回款【输入】'!$D$4:$D$123,$D216,'B4-1销售回款【输入】'!$E$4:$E$123,$E216,'B4-1销售回款【输入】'!$J$4:$J$123,$F216)</f>
        <v>0</v>
      </c>
      <c r="AR216" s="282">
        <f>SUMIFS('B4-1销售回款【输入】'!AU$4:AU$123,'B4-1销售回款【输入】'!$C$4:$C$123,$C216,'B4-1销售回款【输入】'!$D$4:$D$123,$D216,'B4-1销售回款【输入】'!$E$4:$E$123,$E216,'B4-1销售回款【输入】'!$J$4:$J$123,$F216)</f>
        <v>0</v>
      </c>
      <c r="AS216" s="282">
        <f>SUMIFS('B4-1销售回款【输入】'!AV$4:AV$123,'B4-1销售回款【输入】'!$C$4:$C$123,$C216,'B4-1销售回款【输入】'!$D$4:$D$123,$D216,'B4-1销售回款【输入】'!$E$4:$E$123,$E216,'B4-1销售回款【输入】'!$J$4:$J$123,$F216)</f>
        <v>0</v>
      </c>
      <c r="AT216" s="282">
        <f>SUMIFS('B4-1销售回款【输入】'!AW$4:AW$123,'B4-1销售回款【输入】'!$C$4:$C$123,$C216,'B4-1销售回款【输入】'!$D$4:$D$123,$D216,'B4-1销售回款【输入】'!$E$4:$E$123,$E216,'B4-1销售回款【输入】'!$J$4:$J$123,$F216)</f>
        <v>0</v>
      </c>
      <c r="AU216" s="282">
        <f>SUMIFS('B4-1销售回款【输入】'!AX$4:AX$123,'B4-1销售回款【输入】'!$C$4:$C$123,$C216,'B4-1销售回款【输入】'!$D$4:$D$123,$D216,'B4-1销售回款【输入】'!$E$4:$E$123,$E216,'B4-1销售回款【输入】'!$J$4:$J$123,$F216)</f>
        <v>0</v>
      </c>
      <c r="AV216" s="282">
        <f>SUMIFS('B4-1销售回款【输入】'!AY$4:AY$123,'B4-1销售回款【输入】'!$C$4:$C$123,$C216,'B4-1销售回款【输入】'!$D$4:$D$123,$D216,'B4-1销售回款【输入】'!$E$4:$E$123,$E216,'B4-1销售回款【输入】'!$J$4:$J$123,$F216)</f>
        <v>0</v>
      </c>
      <c r="AW216" s="282">
        <f>SUMIFS('B4-1销售回款【输入】'!AZ$4:AZ$123,'B4-1销售回款【输入】'!$C$4:$C$123,$C216,'B4-1销售回款【输入】'!$D$4:$D$123,$D216,'B4-1销售回款【输入】'!$E$4:$E$123,$E216,'B4-1销售回款【输入】'!$J$4:$J$123,$F216)</f>
        <v>0</v>
      </c>
      <c r="AX216" s="282">
        <f>SUMIFS('B4-1销售回款【输入】'!BA$4:BA$123,'B4-1销售回款【输入】'!$C$4:$C$123,$C216,'B4-1销售回款【输入】'!$D$4:$D$123,$D216,'B4-1销售回款【输入】'!$E$4:$E$123,$E216,'B4-1销售回款【输入】'!$J$4:$J$123,$F216)</f>
        <v>0</v>
      </c>
      <c r="AY216" s="282">
        <f>SUMIFS('B4-1销售回款【输入】'!BB$4:BB$123,'B4-1销售回款【输入】'!$C$4:$C$123,$C216,'B4-1销售回款【输入】'!$D$4:$D$123,$D216,'B4-1销售回款【输入】'!$E$4:$E$123,$E216,'B4-1销售回款【输入】'!$J$4:$J$123,$F216)</f>
        <v>0</v>
      </c>
      <c r="AZ216" s="282">
        <f>SUMIFS('B4-1销售回款【输入】'!BC$4:BC$123,'B4-1销售回款【输入】'!$C$4:$C$123,$C216,'B4-1销售回款【输入】'!$D$4:$D$123,$D216,'B4-1销售回款【输入】'!$E$4:$E$123,$E216,'B4-1销售回款【输入】'!$J$4:$J$123,$F216)</f>
        <v>0</v>
      </c>
      <c r="BA216" s="282">
        <f>SUMIFS('B4-1销售回款【输入】'!BD$4:BD$123,'B4-1销售回款【输入】'!$C$4:$C$123,$C216,'B4-1销售回款【输入】'!$D$4:$D$123,$D216,'B4-1销售回款【输入】'!$E$4:$E$123,$E216,'B4-1销售回款【输入】'!$J$4:$J$123,$F216)</f>
        <v>0</v>
      </c>
      <c r="BB216" s="282">
        <f>SUMIFS('B4-1销售回款【输入】'!BE$4:BE$123,'B4-1销售回款【输入】'!$C$4:$C$123,$C216,'B4-1销售回款【输入】'!$D$4:$D$123,$D216,'B4-1销售回款【输入】'!$E$4:$E$123,$E216,'B4-1销售回款【输入】'!$J$4:$J$123,$F216)</f>
        <v>0</v>
      </c>
      <c r="BC216" s="282">
        <f>SUMIFS('B4-1销售回款【输入】'!BF$4:BF$123,'B4-1销售回款【输入】'!$C$4:$C$123,$C216,'B4-1销售回款【输入】'!$D$4:$D$123,$D216,'B4-1销售回款【输入】'!$E$4:$E$123,$E216,'B4-1销售回款【输入】'!$J$4:$J$123,$F216)</f>
        <v>0</v>
      </c>
      <c r="BD216" s="282">
        <f>SUMIFS('B4-1销售回款【输入】'!BG$4:BG$123,'B4-1销售回款【输入】'!$C$4:$C$123,$C216,'B4-1销售回款【输入】'!$D$4:$D$123,$D216,'B4-1销售回款【输入】'!$E$4:$E$123,$E216,'B4-1销售回款【输入】'!$J$4:$J$123,$F216)</f>
        <v>0</v>
      </c>
      <c r="BE216" s="282">
        <f>SUMIFS('B4-1销售回款【输入】'!BH$4:BH$123,'B4-1销售回款【输入】'!$C$4:$C$123,$C216,'B4-1销售回款【输入】'!$D$4:$D$123,$D216,'B4-1销售回款【输入】'!$E$4:$E$123,$E216,'B4-1销售回款【输入】'!$J$4:$J$123,$F216)</f>
        <v>0</v>
      </c>
      <c r="BF216" s="282">
        <f>SUMIFS('B4-1销售回款【输入】'!BI$4:BI$123,'B4-1销售回款【输入】'!$C$4:$C$123,$C216,'B4-1销售回款【输入】'!$D$4:$D$123,$D216,'B4-1销售回款【输入】'!$E$4:$E$123,$E216,'B4-1销售回款【输入】'!$J$4:$J$123,$F216)</f>
        <v>0</v>
      </c>
      <c r="BG216" s="282">
        <f>SUMIFS('B4-1销售回款【输入】'!BJ$4:BJ$123,'B4-1销售回款【输入】'!$C$4:$C$123,$C216,'B4-1销售回款【输入】'!$D$4:$D$123,$D216,'B4-1销售回款【输入】'!$E$4:$E$123,$E216,'B4-1销售回款【输入】'!$J$4:$J$123,$F216)</f>
        <v>0</v>
      </c>
      <c r="BH216" s="282">
        <f>SUMIFS('B4-1销售回款【输入】'!BK$4:BK$123,'B4-1销售回款【输入】'!$C$4:$C$123,$C216,'B4-1销售回款【输入】'!$D$4:$D$123,$D216,'B4-1销售回款【输入】'!$E$4:$E$123,$E216,'B4-1销售回款【输入】'!$J$4:$J$123,$F216)</f>
        <v>0</v>
      </c>
      <c r="BI216" s="282">
        <f>SUMIFS('B4-1销售回款【输入】'!BL$4:BL$123,'B4-1销售回款【输入】'!$C$4:$C$123,$C216,'B4-1销售回款【输入】'!$D$4:$D$123,$D216,'B4-1销售回款【输入】'!$E$4:$E$123,$E216,'B4-1销售回款【输入】'!$J$4:$J$123,$F216)</f>
        <v>0</v>
      </c>
      <c r="BJ216" s="282">
        <f>SUMIFS('B4-1销售回款【输入】'!BM$4:BM$123,'B4-1销售回款【输入】'!$C$4:$C$123,$C216,'B4-1销售回款【输入】'!$D$4:$D$123,$D216,'B4-1销售回款【输入】'!$E$4:$E$123,$E216,'B4-1销售回款【输入】'!$J$4:$J$123,$F216)</f>
        <v>0</v>
      </c>
      <c r="BK216" s="282">
        <f>SUMIFS('B4-1销售回款【输入】'!BN$4:BN$123,'B4-1销售回款【输入】'!$C$4:$C$123,$C216,'B4-1销售回款【输入】'!$D$4:$D$123,$D216,'B4-1销售回款【输入】'!$E$4:$E$123,$E216,'B4-1销售回款【输入】'!$J$4:$J$123,$F216)</f>
        <v>0</v>
      </c>
      <c r="BL216" s="282">
        <f>SUMIFS('B4-1销售回款【输入】'!BO$4:BO$123,'B4-1销售回款【输入】'!$C$4:$C$123,$C216,'B4-1销售回款【输入】'!$D$4:$D$123,$D216,'B4-1销售回款【输入】'!$E$4:$E$123,$E216,'B4-1销售回款【输入】'!$J$4:$J$123,$F216)</f>
        <v>0</v>
      </c>
      <c r="BM216" s="282">
        <f>SUMIFS('B4-1销售回款【输入】'!BP$4:BP$123,'B4-1销售回款【输入】'!$C$4:$C$123,$C216,'B4-1销售回款【输入】'!$D$4:$D$123,$D216,'B4-1销售回款【输入】'!$E$4:$E$123,$E216,'B4-1销售回款【输入】'!$J$4:$J$123,$F216)</f>
        <v>0</v>
      </c>
      <c r="BN216" s="282">
        <f>SUMIFS('B4-1销售回款【输入】'!BQ$4:BQ$123,'B4-1销售回款【输入】'!$C$4:$C$123,$C216,'B4-1销售回款【输入】'!$D$4:$D$123,$D216,'B4-1销售回款【输入】'!$E$4:$E$123,$E216,'B4-1销售回款【输入】'!$J$4:$J$123,$F216)</f>
        <v>0</v>
      </c>
      <c r="BO216" s="282">
        <f>SUMIFS('B4-1销售回款【输入】'!BR$4:BR$123,'B4-1销售回款【输入】'!$C$4:$C$123,$C216,'B4-1销售回款【输入】'!$D$4:$D$123,$D216,'B4-1销售回款【输入】'!$E$4:$E$123,$E216,'B4-1销售回款【输入】'!$J$4:$J$123,$F216)</f>
        <v>0</v>
      </c>
      <c r="BP216" s="282">
        <f>SUMIFS('B4-1销售回款【输入】'!BS$4:BS$123,'B4-1销售回款【输入】'!$C$4:$C$123,$C216,'B4-1销售回款【输入】'!$D$4:$D$123,$D216,'B4-1销售回款【输入】'!$E$4:$E$123,$E216,'B4-1销售回款【输入】'!$J$4:$J$123,$F216)</f>
        <v>0</v>
      </c>
      <c r="BQ216" s="282">
        <f>SUMIFS('B4-1销售回款【输入】'!BT$4:BT$123,'B4-1销售回款【输入】'!$C$4:$C$123,$C216,'B4-1销售回款【输入】'!$D$4:$D$123,$D216,'B4-1销售回款【输入】'!$E$4:$E$123,$E216,'B4-1销售回款【输入】'!$J$4:$J$123,$F216)</f>
        <v>0</v>
      </c>
      <c r="BR216" s="282">
        <f>SUMIFS('B4-1销售回款【输入】'!BU$4:BU$123,'B4-1销售回款【输入】'!$C$4:$C$123,$C216,'B4-1销售回款【输入】'!$D$4:$D$123,$D216,'B4-1销售回款【输入】'!$E$4:$E$123,$E216,'B4-1销售回款【输入】'!$J$4:$J$123,$F216)</f>
        <v>0</v>
      </c>
      <c r="BS216" s="282">
        <f>SUMIFS('B4-1销售回款【输入】'!BV$4:BV$123,'B4-1销售回款【输入】'!$C$4:$C$123,$C216,'B4-1销售回款【输入】'!$D$4:$D$123,$D216,'B4-1销售回款【输入】'!$E$4:$E$123,$E216,'B4-1销售回款【输入】'!$J$4:$J$123,$F216)</f>
        <v>0</v>
      </c>
      <c r="BT216" s="282">
        <f>SUMIFS('B4-1销售回款【输入】'!BW$4:BW$123,'B4-1销售回款【输入】'!$C$4:$C$123,$C216,'B4-1销售回款【输入】'!$D$4:$D$123,$D216,'B4-1销售回款【输入】'!$E$4:$E$123,$E216,'B4-1销售回款【输入】'!$J$4:$J$123,$F216)</f>
        <v>0</v>
      </c>
      <c r="BU216" s="282">
        <f>SUMIFS('B4-1销售回款【输入】'!BX$4:BX$123,'B4-1销售回款【输入】'!$C$4:$C$123,$C216,'B4-1销售回款【输入】'!$D$4:$D$123,$D216,'B4-1销售回款【输入】'!$E$4:$E$123,$E216,'B4-1销售回款【输入】'!$J$4:$J$123,$F216)</f>
        <v>0</v>
      </c>
      <c r="BV216" s="282">
        <f>SUMIFS('B4-1销售回款【输入】'!BY$4:BY$123,'B4-1销售回款【输入】'!$C$4:$C$123,$C216,'B4-1销售回款【输入】'!$D$4:$D$123,$D216,'B4-1销售回款【输入】'!$E$4:$E$123,$E216,'B4-1销售回款【输入】'!$J$4:$J$123,$F216)</f>
        <v>0</v>
      </c>
      <c r="BW216" s="282">
        <f>SUMIFS('B4-1销售回款【输入】'!BZ$4:BZ$123,'B4-1销售回款【输入】'!$C$4:$C$123,$C216,'B4-1销售回款【输入】'!$D$4:$D$123,$D216,'B4-1销售回款【输入】'!$E$4:$E$123,$E216,'B4-1销售回款【输入】'!$J$4:$J$123,$F216)</f>
        <v>0</v>
      </c>
      <c r="BX216" s="282">
        <f>SUMIFS('B4-1销售回款【输入】'!CA$4:CA$123,'B4-1销售回款【输入】'!$C$4:$C$123,$C216,'B4-1销售回款【输入】'!$D$4:$D$123,$D216,'B4-1销售回款【输入】'!$E$4:$E$123,$E216,'B4-1销售回款【输入】'!$J$4:$J$123,$F216)</f>
        <v>0</v>
      </c>
      <c r="BY216" s="282">
        <f>SUMIFS('B4-1销售回款【输入】'!CB$4:CB$123,'B4-1销售回款【输入】'!$C$4:$C$123,$C216,'B4-1销售回款【输入】'!$D$4:$D$123,$D216,'B4-1销售回款【输入】'!$E$4:$E$123,$E216,'B4-1销售回款【输入】'!$J$4:$J$123,$F216)</f>
        <v>0</v>
      </c>
      <c r="BZ216" s="282">
        <f>SUMIFS('B4-1销售回款【输入】'!CC$4:CC$123,'B4-1销售回款【输入】'!$C$4:$C$123,$C216,'B4-1销售回款【输入】'!$D$4:$D$123,$D216,'B4-1销售回款【输入】'!$E$4:$E$123,$E216,'B4-1销售回款【输入】'!$J$4:$J$123,$F216)</f>
        <v>0</v>
      </c>
      <c r="CA216" s="282">
        <f>SUMIFS('B4-1销售回款【输入】'!CD$4:CD$123,'B4-1销售回款【输入】'!$C$4:$C$123,$C216,'B4-1销售回款【输入】'!$D$4:$D$123,$D216,'B4-1销售回款【输入】'!$E$4:$E$123,$E216,'B4-1销售回款【输入】'!$J$4:$J$123,$F216)</f>
        <v>0</v>
      </c>
      <c r="CB216" s="282">
        <f>SUMIFS('B4-1销售回款【输入】'!CE$4:CE$123,'B4-1销售回款【输入】'!$C$4:$C$123,$C216,'B4-1销售回款【输入】'!$D$4:$D$123,$D216,'B4-1销售回款【输入】'!$E$4:$E$123,$E216,'B4-1销售回款【输入】'!$J$4:$J$123,$F216)</f>
        <v>0</v>
      </c>
      <c r="CC216" s="282">
        <f>SUMIFS('B4-1销售回款【输入】'!CF$4:CF$123,'B4-1销售回款【输入】'!$C$4:$C$123,$C216,'B4-1销售回款【输入】'!$D$4:$D$123,$D216,'B4-1销售回款【输入】'!$E$4:$E$123,$E216,'B4-1销售回款【输入】'!$J$4:$J$123,$F216)</f>
        <v>0</v>
      </c>
      <c r="CD216" s="282">
        <f>SUMIFS('B4-1销售回款【输入】'!CG$4:CG$123,'B4-1销售回款【输入】'!$C$4:$C$123,$C216,'B4-1销售回款【输入】'!$D$4:$D$123,$D216,'B4-1销售回款【输入】'!$E$4:$E$123,$E216,'B4-1销售回款【输入】'!$J$4:$J$123,$F216)</f>
        <v>0</v>
      </c>
      <c r="CE216" s="282">
        <f>SUMIFS('B4-1销售回款【输入】'!CH$4:CH$123,'B4-1销售回款【输入】'!$C$4:$C$123,$C216,'B4-1销售回款【输入】'!$D$4:$D$123,$D216,'B4-1销售回款【输入】'!$E$4:$E$123,$E216,'B4-1销售回款【输入】'!$J$4:$J$123,$F216)</f>
        <v>0</v>
      </c>
      <c r="CF216" s="282">
        <f>SUMIFS('B4-1销售回款【输入】'!CI$4:CI$123,'B4-1销售回款【输入】'!$C$4:$C$123,$C216,'B4-1销售回款【输入】'!$D$4:$D$123,$D216,'B4-1销售回款【输入】'!$E$4:$E$123,$E216,'B4-1销售回款【输入】'!$J$4:$J$123,$F216)</f>
        <v>0</v>
      </c>
      <c r="CG216" s="282">
        <f>SUMIFS('B4-1销售回款【输入】'!CJ$4:CJ$123,'B4-1销售回款【输入】'!$C$4:$C$123,$C216,'B4-1销售回款【输入】'!$D$4:$D$123,$D216,'B4-1销售回款【输入】'!$E$4:$E$123,$E216,'B4-1销售回款【输入】'!$J$4:$J$123,$F216)</f>
        <v>0</v>
      </c>
      <c r="CH216" s="282">
        <f>SUMIFS('B4-1销售回款【输入】'!CK$4:CK$123,'B4-1销售回款【输入】'!$C$4:$C$123,$C216,'B4-1销售回款【输入】'!$D$4:$D$123,$D216,'B4-1销售回款【输入】'!$E$4:$E$123,$E216,'B4-1销售回款【输入】'!$J$4:$J$123,$F216)</f>
        <v>0</v>
      </c>
      <c r="CI216" s="282">
        <f>SUMIFS('B4-1销售回款【输入】'!CL$4:CL$123,'B4-1销售回款【输入】'!$C$4:$C$123,$C216,'B4-1销售回款【输入】'!$D$4:$D$123,$D216,'B4-1销售回款【输入】'!$E$4:$E$123,$E216,'B4-1销售回款【输入】'!$J$4:$J$123,$F216)</f>
        <v>0</v>
      </c>
      <c r="CJ216" s="282">
        <f>SUMIFS('B4-1销售回款【输入】'!CM$4:CM$123,'B4-1销售回款【输入】'!$C$4:$C$123,$C216,'B4-1销售回款【输入】'!$D$4:$D$123,$D216,'B4-1销售回款【输入】'!$E$4:$E$123,$E216,'B4-1销售回款【输入】'!$J$4:$J$123,$F216)</f>
        <v>0</v>
      </c>
      <c r="CK216" s="282">
        <f>SUMIFS('B4-1销售回款【输入】'!CN$4:CN$123,'B4-1销售回款【输入】'!$C$4:$C$123,$C216,'B4-1销售回款【输入】'!$D$4:$D$123,$D216,'B4-1销售回款【输入】'!$E$4:$E$123,$E216,'B4-1销售回款【输入】'!$J$4:$J$123,$F216)</f>
        <v>0</v>
      </c>
      <c r="CL216" s="282">
        <f>SUMIFS('B4-1销售回款【输入】'!CO$4:CO$123,'B4-1销售回款【输入】'!$C$4:$C$123,$C216,'B4-1销售回款【输入】'!$D$4:$D$123,$D216,'B4-1销售回款【输入】'!$E$4:$E$123,$E216,'B4-1销售回款【输入】'!$J$4:$J$123,$F216)</f>
        <v>0</v>
      </c>
      <c r="CM216" s="282">
        <f>SUMIFS('B4-1销售回款【输入】'!CP$4:CP$123,'B4-1销售回款【输入】'!$C$4:$C$123,$C216,'B4-1销售回款【输入】'!$D$4:$D$123,$D216,'B4-1销售回款【输入】'!$E$4:$E$123,$E216,'B4-1销售回款【输入】'!$J$4:$J$123,$F216)</f>
        <v>0</v>
      </c>
      <c r="CN216" s="282">
        <f>SUMIFS('B4-1销售回款【输入】'!CQ$4:CQ$123,'B4-1销售回款【输入】'!$C$4:$C$123,$C216,'B4-1销售回款【输入】'!$D$4:$D$123,$D216,'B4-1销售回款【输入】'!$E$4:$E$123,$E216,'B4-1销售回款【输入】'!$J$4:$J$123,$F216)</f>
        <v>0</v>
      </c>
      <c r="CO216" s="282">
        <f>SUMIFS('B4-1销售回款【输入】'!CR$4:CR$123,'B4-1销售回款【输入】'!$C$4:$C$123,$C216,'B4-1销售回款【输入】'!$D$4:$D$123,$D216,'B4-1销售回款【输入】'!$E$4:$E$123,$E216,'B4-1销售回款【输入】'!$J$4:$J$123,$F216)</f>
        <v>0</v>
      </c>
      <c r="CP216" s="282">
        <f>SUMIFS('B4-1销售回款【输入】'!CS$4:CS$123,'B4-1销售回款【输入】'!$C$4:$C$123,$C216,'B4-1销售回款【输入】'!$D$4:$D$123,$D216,'B4-1销售回款【输入】'!$E$4:$E$123,$E216,'B4-1销售回款【输入】'!$J$4:$J$123,$F216)</f>
        <v>0</v>
      </c>
      <c r="CQ216" s="282">
        <f>SUMIFS('B4-1销售回款【输入】'!CT$4:CT$123,'B4-1销售回款【输入】'!$C$4:$C$123,$C216,'B4-1销售回款【输入】'!$D$4:$D$123,$D216,'B4-1销售回款【输入】'!$E$4:$E$123,$E216,'B4-1销售回款【输入】'!$J$4:$J$123,$F216)</f>
        <v>0</v>
      </c>
      <c r="CR216" s="282">
        <f>SUMIFS('B4-1销售回款【输入】'!CU$4:CU$123,'B4-1销售回款【输入】'!$C$4:$C$123,$C216,'B4-1销售回款【输入】'!$D$4:$D$123,$D216,'B4-1销售回款【输入】'!$E$4:$E$123,$E216,'B4-1销售回款【输入】'!$J$4:$J$123,$F216)</f>
        <v>0</v>
      </c>
      <c r="CS216" s="282">
        <f>SUMIFS('B4-1销售回款【输入】'!CV$4:CV$123,'B4-1销售回款【输入】'!$C$4:$C$123,$C216,'B4-1销售回款【输入】'!$D$4:$D$123,$D216,'B4-1销售回款【输入】'!$E$4:$E$123,$E216,'B4-1销售回款【输入】'!$J$4:$J$123,$F216)</f>
        <v>0</v>
      </c>
      <c r="CT216" s="282">
        <f>SUMIFS('B4-1销售回款【输入】'!CW$4:CW$123,'B4-1销售回款【输入】'!$C$4:$C$123,$C216,'B4-1销售回款【输入】'!$D$4:$D$123,$D216,'B4-1销售回款【输入】'!$E$4:$E$123,$E216,'B4-1销售回款【输入】'!$J$4:$J$123,$F216)</f>
        <v>0</v>
      </c>
      <c r="CU216" s="282">
        <f>SUMIFS('B4-1销售回款【输入】'!CX$4:CX$123,'B4-1销售回款【输入】'!$C$4:$C$123,$C216,'B4-1销售回款【输入】'!$D$4:$D$123,$D216,'B4-1销售回款【输入】'!$E$4:$E$123,$E216,'B4-1销售回款【输入】'!$J$4:$J$123,$F216)</f>
        <v>0</v>
      </c>
      <c r="CV216" s="282">
        <f>SUMIFS('B4-1销售回款【输入】'!CY$4:CY$123,'B4-1销售回款【输入】'!$C$4:$C$123,$C216,'B4-1销售回款【输入】'!$D$4:$D$123,$D216,'B4-1销售回款【输入】'!$E$4:$E$123,$E216,'B4-1销售回款【输入】'!$J$4:$J$123,$F216)</f>
        <v>0</v>
      </c>
      <c r="CW216" s="282">
        <f>SUMIFS('B4-1销售回款【输入】'!CZ$4:CZ$123,'B4-1销售回款【输入】'!$C$4:$C$123,$C216,'B4-1销售回款【输入】'!$D$4:$D$123,$D216,'B4-1销售回款【输入】'!$E$4:$E$123,$E216,'B4-1销售回款【输入】'!$J$4:$J$123,$F216)</f>
        <v>0</v>
      </c>
      <c r="CX216" s="282">
        <f>SUMIFS('B4-1销售回款【输入】'!DA$4:DA$123,'B4-1销售回款【输入】'!$C$4:$C$123,$C216,'B4-1销售回款【输入】'!$D$4:$D$123,$D216,'B4-1销售回款【输入】'!$E$4:$E$123,$E216,'B4-1销售回款【输入】'!$J$4:$J$123,$F216)</f>
        <v>0</v>
      </c>
      <c r="CY216" s="282">
        <f>SUMIFS('B4-1销售回款【输入】'!DB$4:DB$123,'B4-1销售回款【输入】'!$C$4:$C$123,$C216,'B4-1销售回款【输入】'!$D$4:$D$123,$D216,'B4-1销售回款【输入】'!$E$4:$E$123,$E216,'B4-1销售回款【输入】'!$J$4:$J$123,$F216)</f>
        <v>0</v>
      </c>
      <c r="CZ216" s="282">
        <f>SUMIFS('B4-1销售回款【输入】'!DC$4:DC$123,'B4-1销售回款【输入】'!$C$4:$C$123,$C216,'B4-1销售回款【输入】'!$D$4:$D$123,$D216,'B4-1销售回款【输入】'!$E$4:$E$123,$E216,'B4-1销售回款【输入】'!$J$4:$J$123,$F216)</f>
        <v>0</v>
      </c>
      <c r="DA216" s="282">
        <f>SUMIFS('B4-1销售回款【输入】'!DD$4:DD$123,'B4-1销售回款【输入】'!$C$4:$C$123,$C216,'B4-1销售回款【输入】'!$D$4:$D$123,$D216,'B4-1销售回款【输入】'!$E$4:$E$123,$E216,'B4-1销售回款【输入】'!$J$4:$J$123,$F216)</f>
        <v>0</v>
      </c>
      <c r="DB216" s="282">
        <f>SUMIFS('B4-1销售回款【输入】'!DE$4:DE$123,'B4-1销售回款【输入】'!$C$4:$C$123,$C216,'B4-1销售回款【输入】'!$D$4:$D$123,$D216,'B4-1销售回款【输入】'!$E$4:$E$123,$E216,'B4-1销售回款【输入】'!$J$4:$J$123,$F216)</f>
        <v>0</v>
      </c>
      <c r="DC216" s="282">
        <f>SUMIFS('B4-1销售回款【输入】'!DF$4:DF$123,'B4-1销售回款【输入】'!$C$4:$C$123,$C216,'B4-1销售回款【输入】'!$D$4:$D$123,$D216,'B4-1销售回款【输入】'!$E$4:$E$123,$E216,'B4-1销售回款【输入】'!$J$4:$J$123,$F216)</f>
        <v>0</v>
      </c>
      <c r="DD216" s="282">
        <f>SUMIFS('B4-1销售回款【输入】'!DG$4:DG$123,'B4-1销售回款【输入】'!$C$4:$C$123,$C216,'B4-1销售回款【输入】'!$D$4:$D$123,$D216,'B4-1销售回款【输入】'!$E$4:$E$123,$E216,'B4-1销售回款【输入】'!$J$4:$J$123,$F216)</f>
        <v>0</v>
      </c>
      <c r="DE216" s="282">
        <f>SUMIFS('B4-1销售回款【输入】'!DH$4:DH$123,'B4-1销售回款【输入】'!$C$4:$C$123,$C216,'B4-1销售回款【输入】'!$D$4:$D$123,$D216,'B4-1销售回款【输入】'!$E$4:$E$123,$E216,'B4-1销售回款【输入】'!$J$4:$J$123,$F216)</f>
        <v>0</v>
      </c>
      <c r="DF216" s="282">
        <f>SUMIFS('B4-1销售回款【输入】'!DI$4:DI$123,'B4-1销售回款【输入】'!$C$4:$C$123,$C216,'B4-1销售回款【输入】'!$D$4:$D$123,$D216,'B4-1销售回款【输入】'!$E$4:$E$123,$E216,'B4-1销售回款【输入】'!$J$4:$J$123,$F216)</f>
        <v>0</v>
      </c>
      <c r="DG216" s="282">
        <f>SUMIFS('B4-1销售回款【输入】'!DJ$4:DJ$123,'B4-1销售回款【输入】'!$C$4:$C$123,$C216,'B4-1销售回款【输入】'!$D$4:$D$123,$D216,'B4-1销售回款【输入】'!$E$4:$E$123,$E216,'B4-1销售回款【输入】'!$J$4:$J$123,$F216)</f>
        <v>0</v>
      </c>
      <c r="DH216" s="282">
        <f>SUMIFS('B4-1销售回款【输入】'!DK$4:DK$123,'B4-1销售回款【输入】'!$C$4:$C$123,$C216,'B4-1销售回款【输入】'!$D$4:$D$123,$D216,'B4-1销售回款【输入】'!$E$4:$E$123,$E216,'B4-1销售回款【输入】'!$J$4:$J$123,$F216)</f>
        <v>0</v>
      </c>
      <c r="DI216" s="282">
        <f>SUMIFS('B4-1销售回款【输入】'!DL$4:DL$123,'B4-1销售回款【输入】'!$C$4:$C$123,$C216,'B4-1销售回款【输入】'!$D$4:$D$123,$D216,'B4-1销售回款【输入】'!$E$4:$E$123,$E216,'B4-1销售回款【输入】'!$J$4:$J$123,$F216)</f>
        <v>0</v>
      </c>
      <c r="DJ216" s="282">
        <f>SUMIFS('B4-1销售回款【输入】'!DM$4:DM$123,'B4-1销售回款【输入】'!$C$4:$C$123,$C216,'B4-1销售回款【输入】'!$D$4:$D$123,$D216,'B4-1销售回款【输入】'!$E$4:$E$123,$E216,'B4-1销售回款【输入】'!$J$4:$J$123,$F216)</f>
        <v>0</v>
      </c>
      <c r="DK216" s="282">
        <f>SUMIFS('B4-1销售回款【输入】'!DN$4:DN$123,'B4-1销售回款【输入】'!$C$4:$C$123,$C216,'B4-1销售回款【输入】'!$D$4:$D$123,$D216,'B4-1销售回款【输入】'!$E$4:$E$123,$E216,'B4-1销售回款【输入】'!$J$4:$J$123,$F216)</f>
        <v>0</v>
      </c>
      <c r="DL216" s="282">
        <f>SUMIFS('B4-1销售回款【输入】'!DO$4:DO$123,'B4-1销售回款【输入】'!$C$4:$C$123,$C216,'B4-1销售回款【输入】'!$D$4:$D$123,$D216,'B4-1销售回款【输入】'!$E$4:$E$123,$E216,'B4-1销售回款【输入】'!$J$4:$J$123,$F216)</f>
        <v>0</v>
      </c>
      <c r="DM216" s="282">
        <f>SUMIFS('B4-1销售回款【输入】'!DP$4:DP$123,'B4-1销售回款【输入】'!$C$4:$C$123,$C216,'B4-1销售回款【输入】'!$D$4:$D$123,$D216,'B4-1销售回款【输入】'!$E$4:$E$123,$E216,'B4-1销售回款【输入】'!$J$4:$J$123,$F216)</f>
        <v>0</v>
      </c>
      <c r="DN216" s="282">
        <f>SUMIFS('B4-1销售回款【输入】'!DQ$4:DQ$123,'B4-1销售回款【输入】'!$C$4:$C$123,$C216,'B4-1销售回款【输入】'!$D$4:$D$123,$D216,'B4-1销售回款【输入】'!$E$4:$E$123,$E216,'B4-1销售回款【输入】'!$J$4:$J$123,$F216)</f>
        <v>0</v>
      </c>
      <c r="DO216" s="282">
        <f>SUMIFS('B4-1销售回款【输入】'!DR$4:DR$123,'B4-1销售回款【输入】'!$C$4:$C$123,$C216,'B4-1销售回款【输入】'!$D$4:$D$123,$D216,'B4-1销售回款【输入】'!$E$4:$E$123,$E216,'B4-1销售回款【输入】'!$J$4:$J$123,$F216)</f>
        <v>0</v>
      </c>
      <c r="DP216" s="282">
        <f>SUMIFS('B4-1销售回款【输入】'!DS$4:DS$123,'B4-1销售回款【输入】'!$C$4:$C$123,$C216,'B4-1销售回款【输入】'!$D$4:$D$123,$D216,'B4-1销售回款【输入】'!$E$4:$E$123,$E216,'B4-1销售回款【输入】'!$J$4:$J$123,$F216)</f>
        <v>0</v>
      </c>
      <c r="DQ216" s="282">
        <f>SUMIFS('B4-1销售回款【输入】'!DT$4:DT$123,'B4-1销售回款【输入】'!$C$4:$C$123,$C216,'B4-1销售回款【输入】'!$D$4:$D$123,$D216,'B4-1销售回款【输入】'!$E$4:$E$123,$E216,'B4-1销售回款【输入】'!$J$4:$J$123,$F216)</f>
        <v>0</v>
      </c>
      <c r="DR216" s="282">
        <f>SUMIFS('B4-1销售回款【输入】'!DU$4:DU$123,'B4-1销售回款【输入】'!$C$4:$C$123,$C216,'B4-1销售回款【输入】'!$D$4:$D$123,$D216,'B4-1销售回款【输入】'!$E$4:$E$123,$E216,'B4-1销售回款【输入】'!$J$4:$J$123,$F216)</f>
        <v>0</v>
      </c>
      <c r="DS216" s="282">
        <f>SUMIFS('B4-1销售回款【输入】'!DV$4:DV$123,'B4-1销售回款【输入】'!$C$4:$C$123,$C216,'B4-1销售回款【输入】'!$D$4:$D$123,$D216,'B4-1销售回款【输入】'!$E$4:$E$123,$E216,'B4-1销售回款【输入】'!$J$4:$J$123,$F216)</f>
        <v>0</v>
      </c>
      <c r="DT216" s="282">
        <f>SUMIFS('B4-1销售回款【输入】'!DW$4:DW$123,'B4-1销售回款【输入】'!$C$4:$C$123,$C216,'B4-1销售回款【输入】'!$D$4:$D$123,$D216,'B4-1销售回款【输入】'!$E$4:$E$123,$E216,'B4-1销售回款【输入】'!$J$4:$J$123,$F216)</f>
        <v>0</v>
      </c>
      <c r="DU216" s="282">
        <f>SUMIFS('B4-1销售回款【输入】'!DX$4:DX$123,'B4-1销售回款【输入】'!$C$4:$C$123,$C216,'B4-1销售回款【输入】'!$D$4:$D$123,$D216,'B4-1销售回款【输入】'!$E$4:$E$123,$E216,'B4-1销售回款【输入】'!$J$4:$J$123,$F216)</f>
        <v>0</v>
      </c>
      <c r="DV216" s="282">
        <f>SUMIFS('B4-1销售回款【输入】'!DY$4:DY$123,'B4-1销售回款【输入】'!$C$4:$C$123,$C216,'B4-1销售回款【输入】'!$D$4:$D$123,$D216,'B4-1销售回款【输入】'!$E$4:$E$123,$E216,'B4-1销售回款【输入】'!$J$4:$J$123,$F216)</f>
        <v>0</v>
      </c>
      <c r="DW216" s="282">
        <f>SUMIFS('B4-1销售回款【输入】'!DZ$4:DZ$123,'B4-1销售回款【输入】'!$C$4:$C$123,$C216,'B4-1销售回款【输入】'!$D$4:$D$123,$D216,'B4-1销售回款【输入】'!$E$4:$E$123,$E216,'B4-1销售回款【输入】'!$J$4:$J$123,$F216)</f>
        <v>0</v>
      </c>
      <c r="DX216" s="282">
        <f>SUMIFS('B4-1销售回款【输入】'!EA$4:EA$123,'B4-1销售回款【输入】'!$C$4:$C$123,$C216,'B4-1销售回款【输入】'!$D$4:$D$123,$D216,'B4-1销售回款【输入】'!$E$4:$E$123,$E216,'B4-1销售回款【输入】'!$J$4:$J$123,$F216)</f>
        <v>0</v>
      </c>
      <c r="DY216" s="282">
        <f>SUMIFS('B4-1销售回款【输入】'!EB$4:EB$123,'B4-1销售回款【输入】'!$C$4:$C$123,$C216,'B4-1销售回款【输入】'!$D$4:$D$123,$D216,'B4-1销售回款【输入】'!$E$4:$E$123,$E216,'B4-1销售回款【输入】'!$J$4:$J$123,$F216)</f>
        <v>0</v>
      </c>
      <c r="DZ216" s="282">
        <f>SUMIFS('B4-1销售回款【输入】'!EC$4:EC$123,'B4-1销售回款【输入】'!$C$4:$C$123,$C216,'B4-1销售回款【输入】'!$D$4:$D$123,$D216,'B4-1销售回款【输入】'!$E$4:$E$123,$E216,'B4-1销售回款【输入】'!$J$4:$J$123,$F216)</f>
        <v>0</v>
      </c>
      <c r="EA216" s="282">
        <f>SUMIFS('B4-1销售回款【输入】'!ED$4:ED$123,'B4-1销售回款【输入】'!$C$4:$C$123,$C216,'B4-1销售回款【输入】'!$D$4:$D$123,$D216,'B4-1销售回款【输入】'!$E$4:$E$123,$E216,'B4-1销售回款【输入】'!$J$4:$J$123,$F216)</f>
        <v>0</v>
      </c>
      <c r="EB216" s="282">
        <f>SUMIFS('B4-1销售回款【输入】'!EE$4:EE$123,'B4-1销售回款【输入】'!$C$4:$C$123,$C216,'B4-1销售回款【输入】'!$D$4:$D$123,$D216,'B4-1销售回款【输入】'!$E$4:$E$123,$E216,'B4-1销售回款【输入】'!$J$4:$J$123,$F216)</f>
        <v>0</v>
      </c>
      <c r="EC216" s="282">
        <f>SUMIFS('B4-1销售回款【输入】'!EF$4:EF$123,'B4-1销售回款【输入】'!$C$4:$C$123,$C216,'B4-1销售回款【输入】'!$D$4:$D$123,$D216,'B4-1销售回款【输入】'!$E$4:$E$123,$E216,'B4-1销售回款【输入】'!$J$4:$J$123,$F216)</f>
        <v>0</v>
      </c>
      <c r="ED216" s="284">
        <f>SUMIFS('B4-1销售回款【输入】'!EG$4:EG$123,'B4-1销售回款【输入】'!$C$4:$C$123,$C216,'B4-1销售回款【输入】'!$D$4:$D$123,$D216,'B4-1销售回款【输入】'!$E$4:$E$123,$E216,'B4-1销售回款【输入】'!$J$4:$J$123,$F216)</f>
        <v>0</v>
      </c>
    </row>
    <row r="217" spans="2:134" ht="16.05" customHeight="1" x14ac:dyDescent="0.25">
      <c r="B217" s="932"/>
      <c r="C217" s="154" t="str">
        <f t="shared" ref="C217:E220" si="3888">C216</f>
        <v/>
      </c>
      <c r="D217" s="154" t="str">
        <f t="shared" si="3631"/>
        <v/>
      </c>
      <c r="E217" s="154" t="str">
        <f t="shared" si="3631"/>
        <v/>
      </c>
      <c r="F217" s="149" t="s">
        <v>348</v>
      </c>
      <c r="G217" s="171" t="s">
        <v>354</v>
      </c>
      <c r="H217" s="992">
        <f>IFERROR(H216/H215*10000,0)</f>
        <v>0</v>
      </c>
      <c r="I217" s="282">
        <f t="shared" si="3886"/>
        <v>0</v>
      </c>
      <c r="J217" s="985">
        <f>IFERROR(J216/J215*10000,0)</f>
        <v>0</v>
      </c>
      <c r="K217" s="460">
        <f ca="1">IFERROR(K216/K215*10000,0)</f>
        <v>0</v>
      </c>
      <c r="L217" s="283">
        <f t="shared" ref="L217" si="3889">IFERROR(L216/L215*10000,0)</f>
        <v>0</v>
      </c>
      <c r="M217" s="282">
        <f t="shared" ref="M217" si="3890">IFERROR(M216/M215*10000,0)</f>
        <v>0</v>
      </c>
      <c r="N217" s="282">
        <f t="shared" ref="N217" si="3891">IFERROR(N216/N215*10000,0)</f>
        <v>0</v>
      </c>
      <c r="O217" s="282">
        <f t="shared" ref="O217" si="3892">IFERROR(O216/O215*10000,0)</f>
        <v>0</v>
      </c>
      <c r="P217" s="282">
        <f t="shared" ref="P217" si="3893">IFERROR(P216/P215*10000,0)</f>
        <v>0</v>
      </c>
      <c r="Q217" s="282">
        <f t="shared" ref="Q217" si="3894">IFERROR(Q216/Q215*10000,0)</f>
        <v>0</v>
      </c>
      <c r="R217" s="282">
        <f t="shared" ref="R217" si="3895">IFERROR(R216/R215*10000,0)</f>
        <v>0</v>
      </c>
      <c r="S217" s="282">
        <f t="shared" ref="S217" si="3896">IFERROR(S216/S215*10000,0)</f>
        <v>0</v>
      </c>
      <c r="T217" s="282">
        <f t="shared" ref="T217" si="3897">IFERROR(T216/T215*10000,0)</f>
        <v>0</v>
      </c>
      <c r="U217" s="284">
        <f t="shared" ref="U217" si="3898">IFERROR(U216/U215*10000,0)</f>
        <v>0</v>
      </c>
      <c r="V217" s="285">
        <f>IFERROR(V216/V215*10000,0)</f>
        <v>0</v>
      </c>
      <c r="W217" s="282">
        <f t="shared" ref="W217" si="3899">IFERROR(W216/W215*10000,0)</f>
        <v>0</v>
      </c>
      <c r="X217" s="282">
        <f t="shared" ref="X217" si="3900">IFERROR(X216/X215*10000,0)</f>
        <v>0</v>
      </c>
      <c r="Y217" s="282">
        <f t="shared" ref="Y217" si="3901">IFERROR(Y216/Y215*10000,0)</f>
        <v>0</v>
      </c>
      <c r="Z217" s="282">
        <f t="shared" ref="Z217" si="3902">IFERROR(Z216/Z215*10000,0)</f>
        <v>0</v>
      </c>
      <c r="AA217" s="282">
        <f t="shared" ref="AA217" si="3903">IFERROR(AA216/AA215*10000,0)</f>
        <v>0</v>
      </c>
      <c r="AB217" s="282">
        <f t="shared" ref="AB217" si="3904">IFERROR(AB216/AB215*10000,0)</f>
        <v>0</v>
      </c>
      <c r="AC217" s="282">
        <f t="shared" ref="AC217" si="3905">IFERROR(AC216/AC215*10000,0)</f>
        <v>0</v>
      </c>
      <c r="AD217" s="282">
        <f t="shared" ref="AD217" si="3906">IFERROR(AD216/AD215*10000,0)</f>
        <v>0</v>
      </c>
      <c r="AE217" s="282">
        <f t="shared" ref="AE217" si="3907">IFERROR(AE216/AE215*10000,0)</f>
        <v>0</v>
      </c>
      <c r="AF217" s="282">
        <f t="shared" ref="AF217" si="3908">IFERROR(AF216/AF215*10000,0)</f>
        <v>0</v>
      </c>
      <c r="AG217" s="282">
        <f t="shared" ref="AG217" si="3909">IFERROR(AG216/AG215*10000,0)</f>
        <v>0</v>
      </c>
      <c r="AH217" s="282">
        <f t="shared" ref="AH217" si="3910">IFERROR(AH216/AH215*10000,0)</f>
        <v>0</v>
      </c>
      <c r="AI217" s="282">
        <f t="shared" ref="AI217" si="3911">IFERROR(AI216/AI215*10000,0)</f>
        <v>0</v>
      </c>
      <c r="AJ217" s="282">
        <f t="shared" ref="AJ217" si="3912">IFERROR(AJ216/AJ215*10000,0)</f>
        <v>0</v>
      </c>
      <c r="AK217" s="282">
        <f t="shared" ref="AK217" si="3913">IFERROR(AK216/AK215*10000,0)</f>
        <v>0</v>
      </c>
      <c r="AL217" s="282">
        <f t="shared" ref="AL217" si="3914">IFERROR(AL216/AL215*10000,0)</f>
        <v>0</v>
      </c>
      <c r="AM217" s="282">
        <f t="shared" ref="AM217" si="3915">IFERROR(AM216/AM215*10000,0)</f>
        <v>0</v>
      </c>
      <c r="AN217" s="282">
        <f t="shared" ref="AN217" si="3916">IFERROR(AN216/AN215*10000,0)</f>
        <v>0</v>
      </c>
      <c r="AO217" s="282">
        <f t="shared" ref="AO217" si="3917">IFERROR(AO216/AO215*10000,0)</f>
        <v>0</v>
      </c>
      <c r="AP217" s="282">
        <f t="shared" ref="AP217" si="3918">IFERROR(AP216/AP215*10000,0)</f>
        <v>0</v>
      </c>
      <c r="AQ217" s="282">
        <f t="shared" ref="AQ217" si="3919">IFERROR(AQ216/AQ215*10000,0)</f>
        <v>0</v>
      </c>
      <c r="AR217" s="282">
        <f t="shared" ref="AR217" si="3920">IFERROR(AR216/AR215*10000,0)</f>
        <v>0</v>
      </c>
      <c r="AS217" s="282">
        <f t="shared" ref="AS217" si="3921">IFERROR(AS216/AS215*10000,0)</f>
        <v>0</v>
      </c>
      <c r="AT217" s="282">
        <f t="shared" ref="AT217" si="3922">IFERROR(AT216/AT215*10000,0)</f>
        <v>0</v>
      </c>
      <c r="AU217" s="282">
        <f t="shared" ref="AU217" si="3923">IFERROR(AU216/AU215*10000,0)</f>
        <v>0</v>
      </c>
      <c r="AV217" s="282">
        <f t="shared" ref="AV217" si="3924">IFERROR(AV216/AV215*10000,0)</f>
        <v>0</v>
      </c>
      <c r="AW217" s="282">
        <f t="shared" ref="AW217" si="3925">IFERROR(AW216/AW215*10000,0)</f>
        <v>0</v>
      </c>
      <c r="AX217" s="282">
        <f t="shared" ref="AX217" si="3926">IFERROR(AX216/AX215*10000,0)</f>
        <v>0</v>
      </c>
      <c r="AY217" s="282">
        <f t="shared" ref="AY217" si="3927">IFERROR(AY216/AY215*10000,0)</f>
        <v>0</v>
      </c>
      <c r="AZ217" s="282">
        <f t="shared" ref="AZ217" si="3928">IFERROR(AZ216/AZ215*10000,0)</f>
        <v>0</v>
      </c>
      <c r="BA217" s="282">
        <f t="shared" ref="BA217" si="3929">IFERROR(BA216/BA215*10000,0)</f>
        <v>0</v>
      </c>
      <c r="BB217" s="282">
        <f t="shared" ref="BB217" si="3930">IFERROR(BB216/BB215*10000,0)</f>
        <v>0</v>
      </c>
      <c r="BC217" s="282">
        <f t="shared" ref="BC217" si="3931">IFERROR(BC216/BC215*10000,0)</f>
        <v>0</v>
      </c>
      <c r="BD217" s="282">
        <f t="shared" ref="BD217" si="3932">IFERROR(BD216/BD215*10000,0)</f>
        <v>0</v>
      </c>
      <c r="BE217" s="282">
        <f t="shared" ref="BE217" si="3933">IFERROR(BE216/BE215*10000,0)</f>
        <v>0</v>
      </c>
      <c r="BF217" s="282">
        <f t="shared" ref="BF217" si="3934">IFERROR(BF216/BF215*10000,0)</f>
        <v>0</v>
      </c>
      <c r="BG217" s="282">
        <f t="shared" ref="BG217" si="3935">IFERROR(BG216/BG215*10000,0)</f>
        <v>0</v>
      </c>
      <c r="BH217" s="282">
        <f t="shared" ref="BH217" si="3936">IFERROR(BH216/BH215*10000,0)</f>
        <v>0</v>
      </c>
      <c r="BI217" s="282">
        <f t="shared" ref="BI217" si="3937">IFERROR(BI216/BI215*10000,0)</f>
        <v>0</v>
      </c>
      <c r="BJ217" s="282">
        <f t="shared" ref="BJ217" si="3938">IFERROR(BJ216/BJ215*10000,0)</f>
        <v>0</v>
      </c>
      <c r="BK217" s="282">
        <f t="shared" ref="BK217" si="3939">IFERROR(BK216/BK215*10000,0)</f>
        <v>0</v>
      </c>
      <c r="BL217" s="282">
        <f t="shared" ref="BL217" si="3940">IFERROR(BL216/BL215*10000,0)</f>
        <v>0</v>
      </c>
      <c r="BM217" s="282">
        <f t="shared" ref="BM217" si="3941">IFERROR(BM216/BM215*10000,0)</f>
        <v>0</v>
      </c>
      <c r="BN217" s="282">
        <f t="shared" ref="BN217" si="3942">IFERROR(BN216/BN215*10000,0)</f>
        <v>0</v>
      </c>
      <c r="BO217" s="282">
        <f t="shared" ref="BO217" si="3943">IFERROR(BO216/BO215*10000,0)</f>
        <v>0</v>
      </c>
      <c r="BP217" s="282">
        <f t="shared" ref="BP217" si="3944">IFERROR(BP216/BP215*10000,0)</f>
        <v>0</v>
      </c>
      <c r="BQ217" s="282">
        <f t="shared" ref="BQ217" si="3945">IFERROR(BQ216/BQ215*10000,0)</f>
        <v>0</v>
      </c>
      <c r="BR217" s="282">
        <f t="shared" ref="BR217" si="3946">IFERROR(BR216/BR215*10000,0)</f>
        <v>0</v>
      </c>
      <c r="BS217" s="282">
        <f t="shared" ref="BS217" si="3947">IFERROR(BS216/BS215*10000,0)</f>
        <v>0</v>
      </c>
      <c r="BT217" s="282">
        <f t="shared" ref="BT217" si="3948">IFERROR(BT216/BT215*10000,0)</f>
        <v>0</v>
      </c>
      <c r="BU217" s="282">
        <f t="shared" ref="BU217" si="3949">IFERROR(BU216/BU215*10000,0)</f>
        <v>0</v>
      </c>
      <c r="BV217" s="282">
        <f t="shared" ref="BV217" si="3950">IFERROR(BV216/BV215*10000,0)</f>
        <v>0</v>
      </c>
      <c r="BW217" s="282">
        <f t="shared" ref="BW217" si="3951">IFERROR(BW216/BW215*10000,0)</f>
        <v>0</v>
      </c>
      <c r="BX217" s="282">
        <f t="shared" ref="BX217" si="3952">IFERROR(BX216/BX215*10000,0)</f>
        <v>0</v>
      </c>
      <c r="BY217" s="282">
        <f t="shared" ref="BY217" si="3953">IFERROR(BY216/BY215*10000,0)</f>
        <v>0</v>
      </c>
      <c r="BZ217" s="282">
        <f t="shared" ref="BZ217" si="3954">IFERROR(BZ216/BZ215*10000,0)</f>
        <v>0</v>
      </c>
      <c r="CA217" s="282">
        <f t="shared" ref="CA217" si="3955">IFERROR(CA216/CA215*10000,0)</f>
        <v>0</v>
      </c>
      <c r="CB217" s="282">
        <f t="shared" ref="CB217" si="3956">IFERROR(CB216/CB215*10000,0)</f>
        <v>0</v>
      </c>
      <c r="CC217" s="282">
        <f t="shared" ref="CC217" si="3957">IFERROR(CC216/CC215*10000,0)</f>
        <v>0</v>
      </c>
      <c r="CD217" s="282">
        <f t="shared" ref="CD217" si="3958">IFERROR(CD216/CD215*10000,0)</f>
        <v>0</v>
      </c>
      <c r="CE217" s="282">
        <f t="shared" ref="CE217" si="3959">IFERROR(CE216/CE215*10000,0)</f>
        <v>0</v>
      </c>
      <c r="CF217" s="282">
        <f t="shared" ref="CF217" si="3960">IFERROR(CF216/CF215*10000,0)</f>
        <v>0</v>
      </c>
      <c r="CG217" s="282">
        <f t="shared" ref="CG217" si="3961">IFERROR(CG216/CG215*10000,0)</f>
        <v>0</v>
      </c>
      <c r="CH217" s="282">
        <f t="shared" ref="CH217" si="3962">IFERROR(CH216/CH215*10000,0)</f>
        <v>0</v>
      </c>
      <c r="CI217" s="282">
        <f t="shared" ref="CI217" si="3963">IFERROR(CI216/CI215*10000,0)</f>
        <v>0</v>
      </c>
      <c r="CJ217" s="282">
        <f t="shared" ref="CJ217" si="3964">IFERROR(CJ216/CJ215*10000,0)</f>
        <v>0</v>
      </c>
      <c r="CK217" s="282">
        <f t="shared" ref="CK217" si="3965">IFERROR(CK216/CK215*10000,0)</f>
        <v>0</v>
      </c>
      <c r="CL217" s="282">
        <f t="shared" ref="CL217" si="3966">IFERROR(CL216/CL215*10000,0)</f>
        <v>0</v>
      </c>
      <c r="CM217" s="282">
        <f t="shared" ref="CM217" si="3967">IFERROR(CM216/CM215*10000,0)</f>
        <v>0</v>
      </c>
      <c r="CN217" s="282">
        <f t="shared" ref="CN217" si="3968">IFERROR(CN216/CN215*10000,0)</f>
        <v>0</v>
      </c>
      <c r="CO217" s="282">
        <f t="shared" ref="CO217" si="3969">IFERROR(CO216/CO215*10000,0)</f>
        <v>0</v>
      </c>
      <c r="CP217" s="282">
        <f t="shared" ref="CP217" si="3970">IFERROR(CP216/CP215*10000,0)</f>
        <v>0</v>
      </c>
      <c r="CQ217" s="282">
        <f t="shared" ref="CQ217" si="3971">IFERROR(CQ216/CQ215*10000,0)</f>
        <v>0</v>
      </c>
      <c r="CR217" s="282">
        <f t="shared" ref="CR217" si="3972">IFERROR(CR216/CR215*10000,0)</f>
        <v>0</v>
      </c>
      <c r="CS217" s="282">
        <f t="shared" ref="CS217" si="3973">IFERROR(CS216/CS215*10000,0)</f>
        <v>0</v>
      </c>
      <c r="CT217" s="282">
        <f t="shared" ref="CT217" si="3974">IFERROR(CT216/CT215*10000,0)</f>
        <v>0</v>
      </c>
      <c r="CU217" s="282">
        <f t="shared" ref="CU217" si="3975">IFERROR(CU216/CU215*10000,0)</f>
        <v>0</v>
      </c>
      <c r="CV217" s="282">
        <f t="shared" ref="CV217" si="3976">IFERROR(CV216/CV215*10000,0)</f>
        <v>0</v>
      </c>
      <c r="CW217" s="282">
        <f t="shared" ref="CW217" si="3977">IFERROR(CW216/CW215*10000,0)</f>
        <v>0</v>
      </c>
      <c r="CX217" s="282">
        <f t="shared" ref="CX217" si="3978">IFERROR(CX216/CX215*10000,0)</f>
        <v>0</v>
      </c>
      <c r="CY217" s="282">
        <f t="shared" ref="CY217" si="3979">IFERROR(CY216/CY215*10000,0)</f>
        <v>0</v>
      </c>
      <c r="CZ217" s="282">
        <f t="shared" ref="CZ217" si="3980">IFERROR(CZ216/CZ215*10000,0)</f>
        <v>0</v>
      </c>
      <c r="DA217" s="282">
        <f t="shared" ref="DA217" si="3981">IFERROR(DA216/DA215*10000,0)</f>
        <v>0</v>
      </c>
      <c r="DB217" s="282">
        <f t="shared" ref="DB217" si="3982">IFERROR(DB216/DB215*10000,0)</f>
        <v>0</v>
      </c>
      <c r="DC217" s="282">
        <f t="shared" ref="DC217" si="3983">IFERROR(DC216/DC215*10000,0)</f>
        <v>0</v>
      </c>
      <c r="DD217" s="282">
        <f t="shared" ref="DD217" si="3984">IFERROR(DD216/DD215*10000,0)</f>
        <v>0</v>
      </c>
      <c r="DE217" s="282">
        <f t="shared" ref="DE217" si="3985">IFERROR(DE216/DE215*10000,0)</f>
        <v>0</v>
      </c>
      <c r="DF217" s="282">
        <f t="shared" ref="DF217" si="3986">IFERROR(DF216/DF215*10000,0)</f>
        <v>0</v>
      </c>
      <c r="DG217" s="282">
        <f t="shared" ref="DG217" si="3987">IFERROR(DG216/DG215*10000,0)</f>
        <v>0</v>
      </c>
      <c r="DH217" s="282">
        <f t="shared" ref="DH217" si="3988">IFERROR(DH216/DH215*10000,0)</f>
        <v>0</v>
      </c>
      <c r="DI217" s="282">
        <f t="shared" ref="DI217" si="3989">IFERROR(DI216/DI215*10000,0)</f>
        <v>0</v>
      </c>
      <c r="DJ217" s="282">
        <f t="shared" ref="DJ217" si="3990">IFERROR(DJ216/DJ215*10000,0)</f>
        <v>0</v>
      </c>
      <c r="DK217" s="282">
        <f t="shared" ref="DK217" si="3991">IFERROR(DK216/DK215*10000,0)</f>
        <v>0</v>
      </c>
      <c r="DL217" s="282">
        <f t="shared" ref="DL217" si="3992">IFERROR(DL216/DL215*10000,0)</f>
        <v>0</v>
      </c>
      <c r="DM217" s="282">
        <f t="shared" ref="DM217" si="3993">IFERROR(DM216/DM215*10000,0)</f>
        <v>0</v>
      </c>
      <c r="DN217" s="282">
        <f t="shared" ref="DN217" si="3994">IFERROR(DN216/DN215*10000,0)</f>
        <v>0</v>
      </c>
      <c r="DO217" s="282">
        <f t="shared" ref="DO217" si="3995">IFERROR(DO216/DO215*10000,0)</f>
        <v>0</v>
      </c>
      <c r="DP217" s="282">
        <f t="shared" ref="DP217" si="3996">IFERROR(DP216/DP215*10000,0)</f>
        <v>0</v>
      </c>
      <c r="DQ217" s="282">
        <f t="shared" ref="DQ217" si="3997">IFERROR(DQ216/DQ215*10000,0)</f>
        <v>0</v>
      </c>
      <c r="DR217" s="282">
        <f t="shared" ref="DR217" si="3998">IFERROR(DR216/DR215*10000,0)</f>
        <v>0</v>
      </c>
      <c r="DS217" s="282">
        <f t="shared" ref="DS217" si="3999">IFERROR(DS216/DS215*10000,0)</f>
        <v>0</v>
      </c>
      <c r="DT217" s="282">
        <f t="shared" ref="DT217" si="4000">IFERROR(DT216/DT215*10000,0)</f>
        <v>0</v>
      </c>
      <c r="DU217" s="282">
        <f t="shared" ref="DU217" si="4001">IFERROR(DU216/DU215*10000,0)</f>
        <v>0</v>
      </c>
      <c r="DV217" s="282">
        <f t="shared" ref="DV217" si="4002">IFERROR(DV216/DV215*10000,0)</f>
        <v>0</v>
      </c>
      <c r="DW217" s="282">
        <f t="shared" ref="DW217" si="4003">IFERROR(DW216/DW215*10000,0)</f>
        <v>0</v>
      </c>
      <c r="DX217" s="282">
        <f t="shared" ref="DX217" si="4004">IFERROR(DX216/DX215*10000,0)</f>
        <v>0</v>
      </c>
      <c r="DY217" s="282">
        <f t="shared" ref="DY217" si="4005">IFERROR(DY216/DY215*10000,0)</f>
        <v>0</v>
      </c>
      <c r="DZ217" s="282">
        <f t="shared" ref="DZ217" si="4006">IFERROR(DZ216/DZ215*10000,0)</f>
        <v>0</v>
      </c>
      <c r="EA217" s="282">
        <f t="shared" ref="EA217" si="4007">IFERROR(EA216/EA215*10000,0)</f>
        <v>0</v>
      </c>
      <c r="EB217" s="282">
        <f t="shared" ref="EB217" si="4008">IFERROR(EB216/EB215*10000,0)</f>
        <v>0</v>
      </c>
      <c r="EC217" s="282">
        <f t="shared" ref="EC217" si="4009">IFERROR(EC216/EC215*10000,0)</f>
        <v>0</v>
      </c>
      <c r="ED217" s="284">
        <f t="shared" ref="ED217" si="4010">IFERROR(ED216/ED215*10000,0)</f>
        <v>0</v>
      </c>
    </row>
    <row r="218" spans="2:134" ht="16.05" customHeight="1" x14ac:dyDescent="0.25">
      <c r="B218" s="932"/>
      <c r="C218" s="159" t="str">
        <f t="shared" si="3888"/>
        <v/>
      </c>
      <c r="D218" s="159" t="str">
        <f t="shared" si="3631"/>
        <v/>
      </c>
      <c r="E218" s="159" t="str">
        <f t="shared" si="3631"/>
        <v/>
      </c>
      <c r="F218" s="149" t="s">
        <v>349</v>
      </c>
      <c r="G218" s="171" t="s">
        <v>353</v>
      </c>
      <c r="H218" s="992">
        <f>SUMIFS('B4-1销售回款【输入】'!L$4:L$123,'B4-1销售回款【输入】'!$C$4:$C$123,$C218,'B4-1销售回款【输入】'!$D$4:$D$123,$D218,'B4-1销售回款【输入】'!$E$4:$E$123,$E218,'B4-1销售回款【输入】'!$J$4:$J$123,$F218)</f>
        <v>0</v>
      </c>
      <c r="I218" s="282">
        <f t="shared" si="3886"/>
        <v>0</v>
      </c>
      <c r="J218" s="985">
        <f>SUM(V218:ED218)</f>
        <v>0</v>
      </c>
      <c r="K218" s="460">
        <f ca="1">SUM(OFFSET(V218,,,1,MATCH('B1-基本信息'!$C$12,$V$3:$ED$3,1)))</f>
        <v>0</v>
      </c>
      <c r="L218" s="283">
        <f t="shared" ref="L218:U218" si="4011">SUMIF($V$1:$ED$1,L$3,$V218:$ED218)</f>
        <v>0</v>
      </c>
      <c r="M218" s="282">
        <f t="shared" si="4011"/>
        <v>0</v>
      </c>
      <c r="N218" s="282">
        <f t="shared" si="4011"/>
        <v>0</v>
      </c>
      <c r="O218" s="282">
        <f t="shared" si="4011"/>
        <v>0</v>
      </c>
      <c r="P218" s="282">
        <f t="shared" si="4011"/>
        <v>0</v>
      </c>
      <c r="Q218" s="282">
        <f t="shared" si="4011"/>
        <v>0</v>
      </c>
      <c r="R218" s="282">
        <f t="shared" si="4011"/>
        <v>0</v>
      </c>
      <c r="S218" s="282">
        <f t="shared" si="4011"/>
        <v>0</v>
      </c>
      <c r="T218" s="282">
        <f t="shared" si="4011"/>
        <v>0</v>
      </c>
      <c r="U218" s="284">
        <f t="shared" si="4011"/>
        <v>0</v>
      </c>
      <c r="V218" s="285">
        <f>SUMIFS('B4-1销售回款【输入】'!Y$4:Y$123,'B4-1销售回款【输入】'!$C$4:$C$123,$C218,'B4-1销售回款【输入】'!$D$4:$D$123,$D218,'B4-1销售回款【输入】'!$E$4:$E$123,$E218,'B4-1销售回款【输入】'!$J$4:$J$123,$F218)</f>
        <v>0</v>
      </c>
      <c r="W218" s="282">
        <f>SUMIFS('B4-1销售回款【输入】'!Z$4:Z$123,'B4-1销售回款【输入】'!$C$4:$C$123,$C218,'B4-1销售回款【输入】'!$D$4:$D$123,$D218,'B4-1销售回款【输入】'!$E$4:$E$123,$E218,'B4-1销售回款【输入】'!$J$4:$J$123,$F218)</f>
        <v>0</v>
      </c>
      <c r="X218" s="282">
        <f>SUMIFS('B4-1销售回款【输入】'!AA$4:AA$123,'B4-1销售回款【输入】'!$C$4:$C$123,$C218,'B4-1销售回款【输入】'!$D$4:$D$123,$D218,'B4-1销售回款【输入】'!$E$4:$E$123,$E218,'B4-1销售回款【输入】'!$J$4:$J$123,$F218)</f>
        <v>0</v>
      </c>
      <c r="Y218" s="282">
        <f>SUMIFS('B4-1销售回款【输入】'!AB$4:AB$123,'B4-1销售回款【输入】'!$C$4:$C$123,$C218,'B4-1销售回款【输入】'!$D$4:$D$123,$D218,'B4-1销售回款【输入】'!$E$4:$E$123,$E218,'B4-1销售回款【输入】'!$J$4:$J$123,$F218)</f>
        <v>0</v>
      </c>
      <c r="Z218" s="282">
        <f>SUMIFS('B4-1销售回款【输入】'!AC$4:AC$123,'B4-1销售回款【输入】'!$C$4:$C$123,$C218,'B4-1销售回款【输入】'!$D$4:$D$123,$D218,'B4-1销售回款【输入】'!$E$4:$E$123,$E218,'B4-1销售回款【输入】'!$J$4:$J$123,$F218)</f>
        <v>0</v>
      </c>
      <c r="AA218" s="282">
        <f>SUMIFS('B4-1销售回款【输入】'!AD$4:AD$123,'B4-1销售回款【输入】'!$C$4:$C$123,$C218,'B4-1销售回款【输入】'!$D$4:$D$123,$D218,'B4-1销售回款【输入】'!$E$4:$E$123,$E218,'B4-1销售回款【输入】'!$J$4:$J$123,$F218)</f>
        <v>0</v>
      </c>
      <c r="AB218" s="282">
        <f>SUMIFS('B4-1销售回款【输入】'!AE$4:AE$123,'B4-1销售回款【输入】'!$C$4:$C$123,$C218,'B4-1销售回款【输入】'!$D$4:$D$123,$D218,'B4-1销售回款【输入】'!$E$4:$E$123,$E218,'B4-1销售回款【输入】'!$J$4:$J$123,$F218)</f>
        <v>0</v>
      </c>
      <c r="AC218" s="282">
        <f>SUMIFS('B4-1销售回款【输入】'!AF$4:AF$123,'B4-1销售回款【输入】'!$C$4:$C$123,$C218,'B4-1销售回款【输入】'!$D$4:$D$123,$D218,'B4-1销售回款【输入】'!$E$4:$E$123,$E218,'B4-1销售回款【输入】'!$J$4:$J$123,$F218)</f>
        <v>0</v>
      </c>
      <c r="AD218" s="282">
        <f>SUMIFS('B4-1销售回款【输入】'!AG$4:AG$123,'B4-1销售回款【输入】'!$C$4:$C$123,$C218,'B4-1销售回款【输入】'!$D$4:$D$123,$D218,'B4-1销售回款【输入】'!$E$4:$E$123,$E218,'B4-1销售回款【输入】'!$J$4:$J$123,$F218)</f>
        <v>0</v>
      </c>
      <c r="AE218" s="282">
        <f>SUMIFS('B4-1销售回款【输入】'!AH$4:AH$123,'B4-1销售回款【输入】'!$C$4:$C$123,$C218,'B4-1销售回款【输入】'!$D$4:$D$123,$D218,'B4-1销售回款【输入】'!$E$4:$E$123,$E218,'B4-1销售回款【输入】'!$J$4:$J$123,$F218)</f>
        <v>0</v>
      </c>
      <c r="AF218" s="282">
        <f>SUMIFS('B4-1销售回款【输入】'!AI$4:AI$123,'B4-1销售回款【输入】'!$C$4:$C$123,$C218,'B4-1销售回款【输入】'!$D$4:$D$123,$D218,'B4-1销售回款【输入】'!$E$4:$E$123,$E218,'B4-1销售回款【输入】'!$J$4:$J$123,$F218)</f>
        <v>0</v>
      </c>
      <c r="AG218" s="282">
        <f>SUMIFS('B4-1销售回款【输入】'!AJ$4:AJ$123,'B4-1销售回款【输入】'!$C$4:$C$123,$C218,'B4-1销售回款【输入】'!$D$4:$D$123,$D218,'B4-1销售回款【输入】'!$E$4:$E$123,$E218,'B4-1销售回款【输入】'!$J$4:$J$123,$F218)</f>
        <v>0</v>
      </c>
      <c r="AH218" s="282">
        <f>SUMIFS('B4-1销售回款【输入】'!AK$4:AK$123,'B4-1销售回款【输入】'!$C$4:$C$123,$C218,'B4-1销售回款【输入】'!$D$4:$D$123,$D218,'B4-1销售回款【输入】'!$E$4:$E$123,$E218,'B4-1销售回款【输入】'!$J$4:$J$123,$F218)</f>
        <v>0</v>
      </c>
      <c r="AI218" s="282">
        <f>SUMIFS('B4-1销售回款【输入】'!AL$4:AL$123,'B4-1销售回款【输入】'!$C$4:$C$123,$C218,'B4-1销售回款【输入】'!$D$4:$D$123,$D218,'B4-1销售回款【输入】'!$E$4:$E$123,$E218,'B4-1销售回款【输入】'!$J$4:$J$123,$F218)</f>
        <v>0</v>
      </c>
      <c r="AJ218" s="282">
        <f>SUMIFS('B4-1销售回款【输入】'!AM$4:AM$123,'B4-1销售回款【输入】'!$C$4:$C$123,$C218,'B4-1销售回款【输入】'!$D$4:$D$123,$D218,'B4-1销售回款【输入】'!$E$4:$E$123,$E218,'B4-1销售回款【输入】'!$J$4:$J$123,$F218)</f>
        <v>0</v>
      </c>
      <c r="AK218" s="282">
        <f>SUMIFS('B4-1销售回款【输入】'!AN$4:AN$123,'B4-1销售回款【输入】'!$C$4:$C$123,$C218,'B4-1销售回款【输入】'!$D$4:$D$123,$D218,'B4-1销售回款【输入】'!$E$4:$E$123,$E218,'B4-1销售回款【输入】'!$J$4:$J$123,$F218)</f>
        <v>0</v>
      </c>
      <c r="AL218" s="282">
        <f>SUMIFS('B4-1销售回款【输入】'!AO$4:AO$123,'B4-1销售回款【输入】'!$C$4:$C$123,$C218,'B4-1销售回款【输入】'!$D$4:$D$123,$D218,'B4-1销售回款【输入】'!$E$4:$E$123,$E218,'B4-1销售回款【输入】'!$J$4:$J$123,$F218)</f>
        <v>0</v>
      </c>
      <c r="AM218" s="282">
        <f>SUMIFS('B4-1销售回款【输入】'!AP$4:AP$123,'B4-1销售回款【输入】'!$C$4:$C$123,$C218,'B4-1销售回款【输入】'!$D$4:$D$123,$D218,'B4-1销售回款【输入】'!$E$4:$E$123,$E218,'B4-1销售回款【输入】'!$J$4:$J$123,$F218)</f>
        <v>0</v>
      </c>
      <c r="AN218" s="282">
        <f>SUMIFS('B4-1销售回款【输入】'!AQ$4:AQ$123,'B4-1销售回款【输入】'!$C$4:$C$123,$C218,'B4-1销售回款【输入】'!$D$4:$D$123,$D218,'B4-1销售回款【输入】'!$E$4:$E$123,$E218,'B4-1销售回款【输入】'!$J$4:$J$123,$F218)</f>
        <v>0</v>
      </c>
      <c r="AO218" s="282">
        <f>SUMIFS('B4-1销售回款【输入】'!AR$4:AR$123,'B4-1销售回款【输入】'!$C$4:$C$123,$C218,'B4-1销售回款【输入】'!$D$4:$D$123,$D218,'B4-1销售回款【输入】'!$E$4:$E$123,$E218,'B4-1销售回款【输入】'!$J$4:$J$123,$F218)</f>
        <v>0</v>
      </c>
      <c r="AP218" s="282">
        <f>SUMIFS('B4-1销售回款【输入】'!AS$4:AS$123,'B4-1销售回款【输入】'!$C$4:$C$123,$C218,'B4-1销售回款【输入】'!$D$4:$D$123,$D218,'B4-1销售回款【输入】'!$E$4:$E$123,$E218,'B4-1销售回款【输入】'!$J$4:$J$123,$F218)</f>
        <v>0</v>
      </c>
      <c r="AQ218" s="282">
        <f>SUMIFS('B4-1销售回款【输入】'!AT$4:AT$123,'B4-1销售回款【输入】'!$C$4:$C$123,$C218,'B4-1销售回款【输入】'!$D$4:$D$123,$D218,'B4-1销售回款【输入】'!$E$4:$E$123,$E218,'B4-1销售回款【输入】'!$J$4:$J$123,$F218)</f>
        <v>0</v>
      </c>
      <c r="AR218" s="282">
        <f>SUMIFS('B4-1销售回款【输入】'!AU$4:AU$123,'B4-1销售回款【输入】'!$C$4:$C$123,$C218,'B4-1销售回款【输入】'!$D$4:$D$123,$D218,'B4-1销售回款【输入】'!$E$4:$E$123,$E218,'B4-1销售回款【输入】'!$J$4:$J$123,$F218)</f>
        <v>0</v>
      </c>
      <c r="AS218" s="282">
        <f>SUMIFS('B4-1销售回款【输入】'!AV$4:AV$123,'B4-1销售回款【输入】'!$C$4:$C$123,$C218,'B4-1销售回款【输入】'!$D$4:$D$123,$D218,'B4-1销售回款【输入】'!$E$4:$E$123,$E218,'B4-1销售回款【输入】'!$J$4:$J$123,$F218)</f>
        <v>0</v>
      </c>
      <c r="AT218" s="282">
        <f>SUMIFS('B4-1销售回款【输入】'!AW$4:AW$123,'B4-1销售回款【输入】'!$C$4:$C$123,$C218,'B4-1销售回款【输入】'!$D$4:$D$123,$D218,'B4-1销售回款【输入】'!$E$4:$E$123,$E218,'B4-1销售回款【输入】'!$J$4:$J$123,$F218)</f>
        <v>0</v>
      </c>
      <c r="AU218" s="282">
        <f>SUMIFS('B4-1销售回款【输入】'!AX$4:AX$123,'B4-1销售回款【输入】'!$C$4:$C$123,$C218,'B4-1销售回款【输入】'!$D$4:$D$123,$D218,'B4-1销售回款【输入】'!$E$4:$E$123,$E218,'B4-1销售回款【输入】'!$J$4:$J$123,$F218)</f>
        <v>0</v>
      </c>
      <c r="AV218" s="282">
        <f>SUMIFS('B4-1销售回款【输入】'!AY$4:AY$123,'B4-1销售回款【输入】'!$C$4:$C$123,$C218,'B4-1销售回款【输入】'!$D$4:$D$123,$D218,'B4-1销售回款【输入】'!$E$4:$E$123,$E218,'B4-1销售回款【输入】'!$J$4:$J$123,$F218)</f>
        <v>0</v>
      </c>
      <c r="AW218" s="282">
        <f>SUMIFS('B4-1销售回款【输入】'!AZ$4:AZ$123,'B4-1销售回款【输入】'!$C$4:$C$123,$C218,'B4-1销售回款【输入】'!$D$4:$D$123,$D218,'B4-1销售回款【输入】'!$E$4:$E$123,$E218,'B4-1销售回款【输入】'!$J$4:$J$123,$F218)</f>
        <v>0</v>
      </c>
      <c r="AX218" s="282">
        <f>SUMIFS('B4-1销售回款【输入】'!BA$4:BA$123,'B4-1销售回款【输入】'!$C$4:$C$123,$C218,'B4-1销售回款【输入】'!$D$4:$D$123,$D218,'B4-1销售回款【输入】'!$E$4:$E$123,$E218,'B4-1销售回款【输入】'!$J$4:$J$123,$F218)</f>
        <v>0</v>
      </c>
      <c r="AY218" s="282">
        <f>SUMIFS('B4-1销售回款【输入】'!BB$4:BB$123,'B4-1销售回款【输入】'!$C$4:$C$123,$C218,'B4-1销售回款【输入】'!$D$4:$D$123,$D218,'B4-1销售回款【输入】'!$E$4:$E$123,$E218,'B4-1销售回款【输入】'!$J$4:$J$123,$F218)</f>
        <v>0</v>
      </c>
      <c r="AZ218" s="282">
        <f>SUMIFS('B4-1销售回款【输入】'!BC$4:BC$123,'B4-1销售回款【输入】'!$C$4:$C$123,$C218,'B4-1销售回款【输入】'!$D$4:$D$123,$D218,'B4-1销售回款【输入】'!$E$4:$E$123,$E218,'B4-1销售回款【输入】'!$J$4:$J$123,$F218)</f>
        <v>0</v>
      </c>
      <c r="BA218" s="282">
        <f>SUMIFS('B4-1销售回款【输入】'!BD$4:BD$123,'B4-1销售回款【输入】'!$C$4:$C$123,$C218,'B4-1销售回款【输入】'!$D$4:$D$123,$D218,'B4-1销售回款【输入】'!$E$4:$E$123,$E218,'B4-1销售回款【输入】'!$J$4:$J$123,$F218)</f>
        <v>0</v>
      </c>
      <c r="BB218" s="282">
        <f>SUMIFS('B4-1销售回款【输入】'!BE$4:BE$123,'B4-1销售回款【输入】'!$C$4:$C$123,$C218,'B4-1销售回款【输入】'!$D$4:$D$123,$D218,'B4-1销售回款【输入】'!$E$4:$E$123,$E218,'B4-1销售回款【输入】'!$J$4:$J$123,$F218)</f>
        <v>0</v>
      </c>
      <c r="BC218" s="282">
        <f>SUMIFS('B4-1销售回款【输入】'!BF$4:BF$123,'B4-1销售回款【输入】'!$C$4:$C$123,$C218,'B4-1销售回款【输入】'!$D$4:$D$123,$D218,'B4-1销售回款【输入】'!$E$4:$E$123,$E218,'B4-1销售回款【输入】'!$J$4:$J$123,$F218)</f>
        <v>0</v>
      </c>
      <c r="BD218" s="282">
        <f>SUMIFS('B4-1销售回款【输入】'!BG$4:BG$123,'B4-1销售回款【输入】'!$C$4:$C$123,$C218,'B4-1销售回款【输入】'!$D$4:$D$123,$D218,'B4-1销售回款【输入】'!$E$4:$E$123,$E218,'B4-1销售回款【输入】'!$J$4:$J$123,$F218)</f>
        <v>0</v>
      </c>
      <c r="BE218" s="282">
        <f>SUMIFS('B4-1销售回款【输入】'!BH$4:BH$123,'B4-1销售回款【输入】'!$C$4:$C$123,$C218,'B4-1销售回款【输入】'!$D$4:$D$123,$D218,'B4-1销售回款【输入】'!$E$4:$E$123,$E218,'B4-1销售回款【输入】'!$J$4:$J$123,$F218)</f>
        <v>0</v>
      </c>
      <c r="BF218" s="282">
        <f>SUMIFS('B4-1销售回款【输入】'!BI$4:BI$123,'B4-1销售回款【输入】'!$C$4:$C$123,$C218,'B4-1销售回款【输入】'!$D$4:$D$123,$D218,'B4-1销售回款【输入】'!$E$4:$E$123,$E218,'B4-1销售回款【输入】'!$J$4:$J$123,$F218)</f>
        <v>0</v>
      </c>
      <c r="BG218" s="282">
        <f>SUMIFS('B4-1销售回款【输入】'!BJ$4:BJ$123,'B4-1销售回款【输入】'!$C$4:$C$123,$C218,'B4-1销售回款【输入】'!$D$4:$D$123,$D218,'B4-1销售回款【输入】'!$E$4:$E$123,$E218,'B4-1销售回款【输入】'!$J$4:$J$123,$F218)</f>
        <v>0</v>
      </c>
      <c r="BH218" s="282">
        <f>SUMIFS('B4-1销售回款【输入】'!BK$4:BK$123,'B4-1销售回款【输入】'!$C$4:$C$123,$C218,'B4-1销售回款【输入】'!$D$4:$D$123,$D218,'B4-1销售回款【输入】'!$E$4:$E$123,$E218,'B4-1销售回款【输入】'!$J$4:$J$123,$F218)</f>
        <v>0</v>
      </c>
      <c r="BI218" s="282">
        <f>SUMIFS('B4-1销售回款【输入】'!BL$4:BL$123,'B4-1销售回款【输入】'!$C$4:$C$123,$C218,'B4-1销售回款【输入】'!$D$4:$D$123,$D218,'B4-1销售回款【输入】'!$E$4:$E$123,$E218,'B4-1销售回款【输入】'!$J$4:$J$123,$F218)</f>
        <v>0</v>
      </c>
      <c r="BJ218" s="282">
        <f>SUMIFS('B4-1销售回款【输入】'!BM$4:BM$123,'B4-1销售回款【输入】'!$C$4:$C$123,$C218,'B4-1销售回款【输入】'!$D$4:$D$123,$D218,'B4-1销售回款【输入】'!$E$4:$E$123,$E218,'B4-1销售回款【输入】'!$J$4:$J$123,$F218)</f>
        <v>0</v>
      </c>
      <c r="BK218" s="282">
        <f>SUMIFS('B4-1销售回款【输入】'!BN$4:BN$123,'B4-1销售回款【输入】'!$C$4:$C$123,$C218,'B4-1销售回款【输入】'!$D$4:$D$123,$D218,'B4-1销售回款【输入】'!$E$4:$E$123,$E218,'B4-1销售回款【输入】'!$J$4:$J$123,$F218)</f>
        <v>0</v>
      </c>
      <c r="BL218" s="282">
        <f>SUMIFS('B4-1销售回款【输入】'!BO$4:BO$123,'B4-1销售回款【输入】'!$C$4:$C$123,$C218,'B4-1销售回款【输入】'!$D$4:$D$123,$D218,'B4-1销售回款【输入】'!$E$4:$E$123,$E218,'B4-1销售回款【输入】'!$J$4:$J$123,$F218)</f>
        <v>0</v>
      </c>
      <c r="BM218" s="282">
        <f>SUMIFS('B4-1销售回款【输入】'!BP$4:BP$123,'B4-1销售回款【输入】'!$C$4:$C$123,$C218,'B4-1销售回款【输入】'!$D$4:$D$123,$D218,'B4-1销售回款【输入】'!$E$4:$E$123,$E218,'B4-1销售回款【输入】'!$J$4:$J$123,$F218)</f>
        <v>0</v>
      </c>
      <c r="BN218" s="282">
        <f>SUMIFS('B4-1销售回款【输入】'!BQ$4:BQ$123,'B4-1销售回款【输入】'!$C$4:$C$123,$C218,'B4-1销售回款【输入】'!$D$4:$D$123,$D218,'B4-1销售回款【输入】'!$E$4:$E$123,$E218,'B4-1销售回款【输入】'!$J$4:$J$123,$F218)</f>
        <v>0</v>
      </c>
      <c r="BO218" s="282">
        <f>SUMIFS('B4-1销售回款【输入】'!BR$4:BR$123,'B4-1销售回款【输入】'!$C$4:$C$123,$C218,'B4-1销售回款【输入】'!$D$4:$D$123,$D218,'B4-1销售回款【输入】'!$E$4:$E$123,$E218,'B4-1销售回款【输入】'!$J$4:$J$123,$F218)</f>
        <v>0</v>
      </c>
      <c r="BP218" s="282">
        <f>SUMIFS('B4-1销售回款【输入】'!BS$4:BS$123,'B4-1销售回款【输入】'!$C$4:$C$123,$C218,'B4-1销售回款【输入】'!$D$4:$D$123,$D218,'B4-1销售回款【输入】'!$E$4:$E$123,$E218,'B4-1销售回款【输入】'!$J$4:$J$123,$F218)</f>
        <v>0</v>
      </c>
      <c r="BQ218" s="282">
        <f>SUMIFS('B4-1销售回款【输入】'!BT$4:BT$123,'B4-1销售回款【输入】'!$C$4:$C$123,$C218,'B4-1销售回款【输入】'!$D$4:$D$123,$D218,'B4-1销售回款【输入】'!$E$4:$E$123,$E218,'B4-1销售回款【输入】'!$J$4:$J$123,$F218)</f>
        <v>0</v>
      </c>
      <c r="BR218" s="282">
        <f>SUMIFS('B4-1销售回款【输入】'!BU$4:BU$123,'B4-1销售回款【输入】'!$C$4:$C$123,$C218,'B4-1销售回款【输入】'!$D$4:$D$123,$D218,'B4-1销售回款【输入】'!$E$4:$E$123,$E218,'B4-1销售回款【输入】'!$J$4:$J$123,$F218)</f>
        <v>0</v>
      </c>
      <c r="BS218" s="282">
        <f>SUMIFS('B4-1销售回款【输入】'!BV$4:BV$123,'B4-1销售回款【输入】'!$C$4:$C$123,$C218,'B4-1销售回款【输入】'!$D$4:$D$123,$D218,'B4-1销售回款【输入】'!$E$4:$E$123,$E218,'B4-1销售回款【输入】'!$J$4:$J$123,$F218)</f>
        <v>0</v>
      </c>
      <c r="BT218" s="282">
        <f>SUMIFS('B4-1销售回款【输入】'!BW$4:BW$123,'B4-1销售回款【输入】'!$C$4:$C$123,$C218,'B4-1销售回款【输入】'!$D$4:$D$123,$D218,'B4-1销售回款【输入】'!$E$4:$E$123,$E218,'B4-1销售回款【输入】'!$J$4:$J$123,$F218)</f>
        <v>0</v>
      </c>
      <c r="BU218" s="282">
        <f>SUMIFS('B4-1销售回款【输入】'!BX$4:BX$123,'B4-1销售回款【输入】'!$C$4:$C$123,$C218,'B4-1销售回款【输入】'!$D$4:$D$123,$D218,'B4-1销售回款【输入】'!$E$4:$E$123,$E218,'B4-1销售回款【输入】'!$J$4:$J$123,$F218)</f>
        <v>0</v>
      </c>
      <c r="BV218" s="282">
        <f>SUMIFS('B4-1销售回款【输入】'!BY$4:BY$123,'B4-1销售回款【输入】'!$C$4:$C$123,$C218,'B4-1销售回款【输入】'!$D$4:$D$123,$D218,'B4-1销售回款【输入】'!$E$4:$E$123,$E218,'B4-1销售回款【输入】'!$J$4:$J$123,$F218)</f>
        <v>0</v>
      </c>
      <c r="BW218" s="282">
        <f>SUMIFS('B4-1销售回款【输入】'!BZ$4:BZ$123,'B4-1销售回款【输入】'!$C$4:$C$123,$C218,'B4-1销售回款【输入】'!$D$4:$D$123,$D218,'B4-1销售回款【输入】'!$E$4:$E$123,$E218,'B4-1销售回款【输入】'!$J$4:$J$123,$F218)</f>
        <v>0</v>
      </c>
      <c r="BX218" s="282">
        <f>SUMIFS('B4-1销售回款【输入】'!CA$4:CA$123,'B4-1销售回款【输入】'!$C$4:$C$123,$C218,'B4-1销售回款【输入】'!$D$4:$D$123,$D218,'B4-1销售回款【输入】'!$E$4:$E$123,$E218,'B4-1销售回款【输入】'!$J$4:$J$123,$F218)</f>
        <v>0</v>
      </c>
      <c r="BY218" s="282">
        <f>SUMIFS('B4-1销售回款【输入】'!CB$4:CB$123,'B4-1销售回款【输入】'!$C$4:$C$123,$C218,'B4-1销售回款【输入】'!$D$4:$D$123,$D218,'B4-1销售回款【输入】'!$E$4:$E$123,$E218,'B4-1销售回款【输入】'!$J$4:$J$123,$F218)</f>
        <v>0</v>
      </c>
      <c r="BZ218" s="282">
        <f>SUMIFS('B4-1销售回款【输入】'!CC$4:CC$123,'B4-1销售回款【输入】'!$C$4:$C$123,$C218,'B4-1销售回款【输入】'!$D$4:$D$123,$D218,'B4-1销售回款【输入】'!$E$4:$E$123,$E218,'B4-1销售回款【输入】'!$J$4:$J$123,$F218)</f>
        <v>0</v>
      </c>
      <c r="CA218" s="282">
        <f>SUMIFS('B4-1销售回款【输入】'!CD$4:CD$123,'B4-1销售回款【输入】'!$C$4:$C$123,$C218,'B4-1销售回款【输入】'!$D$4:$D$123,$D218,'B4-1销售回款【输入】'!$E$4:$E$123,$E218,'B4-1销售回款【输入】'!$J$4:$J$123,$F218)</f>
        <v>0</v>
      </c>
      <c r="CB218" s="282">
        <f>SUMIFS('B4-1销售回款【输入】'!CE$4:CE$123,'B4-1销售回款【输入】'!$C$4:$C$123,$C218,'B4-1销售回款【输入】'!$D$4:$D$123,$D218,'B4-1销售回款【输入】'!$E$4:$E$123,$E218,'B4-1销售回款【输入】'!$J$4:$J$123,$F218)</f>
        <v>0</v>
      </c>
      <c r="CC218" s="282">
        <f>SUMIFS('B4-1销售回款【输入】'!CF$4:CF$123,'B4-1销售回款【输入】'!$C$4:$C$123,$C218,'B4-1销售回款【输入】'!$D$4:$D$123,$D218,'B4-1销售回款【输入】'!$E$4:$E$123,$E218,'B4-1销售回款【输入】'!$J$4:$J$123,$F218)</f>
        <v>0</v>
      </c>
      <c r="CD218" s="282">
        <f>SUMIFS('B4-1销售回款【输入】'!CG$4:CG$123,'B4-1销售回款【输入】'!$C$4:$C$123,$C218,'B4-1销售回款【输入】'!$D$4:$D$123,$D218,'B4-1销售回款【输入】'!$E$4:$E$123,$E218,'B4-1销售回款【输入】'!$J$4:$J$123,$F218)</f>
        <v>0</v>
      </c>
      <c r="CE218" s="282">
        <f>SUMIFS('B4-1销售回款【输入】'!CH$4:CH$123,'B4-1销售回款【输入】'!$C$4:$C$123,$C218,'B4-1销售回款【输入】'!$D$4:$D$123,$D218,'B4-1销售回款【输入】'!$E$4:$E$123,$E218,'B4-1销售回款【输入】'!$J$4:$J$123,$F218)</f>
        <v>0</v>
      </c>
      <c r="CF218" s="282">
        <f>SUMIFS('B4-1销售回款【输入】'!CI$4:CI$123,'B4-1销售回款【输入】'!$C$4:$C$123,$C218,'B4-1销售回款【输入】'!$D$4:$D$123,$D218,'B4-1销售回款【输入】'!$E$4:$E$123,$E218,'B4-1销售回款【输入】'!$J$4:$J$123,$F218)</f>
        <v>0</v>
      </c>
      <c r="CG218" s="282">
        <f>SUMIFS('B4-1销售回款【输入】'!CJ$4:CJ$123,'B4-1销售回款【输入】'!$C$4:$C$123,$C218,'B4-1销售回款【输入】'!$D$4:$D$123,$D218,'B4-1销售回款【输入】'!$E$4:$E$123,$E218,'B4-1销售回款【输入】'!$J$4:$J$123,$F218)</f>
        <v>0</v>
      </c>
      <c r="CH218" s="282">
        <f>SUMIFS('B4-1销售回款【输入】'!CK$4:CK$123,'B4-1销售回款【输入】'!$C$4:$C$123,$C218,'B4-1销售回款【输入】'!$D$4:$D$123,$D218,'B4-1销售回款【输入】'!$E$4:$E$123,$E218,'B4-1销售回款【输入】'!$J$4:$J$123,$F218)</f>
        <v>0</v>
      </c>
      <c r="CI218" s="282">
        <f>SUMIFS('B4-1销售回款【输入】'!CL$4:CL$123,'B4-1销售回款【输入】'!$C$4:$C$123,$C218,'B4-1销售回款【输入】'!$D$4:$D$123,$D218,'B4-1销售回款【输入】'!$E$4:$E$123,$E218,'B4-1销售回款【输入】'!$J$4:$J$123,$F218)</f>
        <v>0</v>
      </c>
      <c r="CJ218" s="282">
        <f>SUMIFS('B4-1销售回款【输入】'!CM$4:CM$123,'B4-1销售回款【输入】'!$C$4:$C$123,$C218,'B4-1销售回款【输入】'!$D$4:$D$123,$D218,'B4-1销售回款【输入】'!$E$4:$E$123,$E218,'B4-1销售回款【输入】'!$J$4:$J$123,$F218)</f>
        <v>0</v>
      </c>
      <c r="CK218" s="282">
        <f>SUMIFS('B4-1销售回款【输入】'!CN$4:CN$123,'B4-1销售回款【输入】'!$C$4:$C$123,$C218,'B4-1销售回款【输入】'!$D$4:$D$123,$D218,'B4-1销售回款【输入】'!$E$4:$E$123,$E218,'B4-1销售回款【输入】'!$J$4:$J$123,$F218)</f>
        <v>0</v>
      </c>
      <c r="CL218" s="282">
        <f>SUMIFS('B4-1销售回款【输入】'!CO$4:CO$123,'B4-1销售回款【输入】'!$C$4:$C$123,$C218,'B4-1销售回款【输入】'!$D$4:$D$123,$D218,'B4-1销售回款【输入】'!$E$4:$E$123,$E218,'B4-1销售回款【输入】'!$J$4:$J$123,$F218)</f>
        <v>0</v>
      </c>
      <c r="CM218" s="282">
        <f>SUMIFS('B4-1销售回款【输入】'!CP$4:CP$123,'B4-1销售回款【输入】'!$C$4:$C$123,$C218,'B4-1销售回款【输入】'!$D$4:$D$123,$D218,'B4-1销售回款【输入】'!$E$4:$E$123,$E218,'B4-1销售回款【输入】'!$J$4:$J$123,$F218)</f>
        <v>0</v>
      </c>
      <c r="CN218" s="282">
        <f>SUMIFS('B4-1销售回款【输入】'!CQ$4:CQ$123,'B4-1销售回款【输入】'!$C$4:$C$123,$C218,'B4-1销售回款【输入】'!$D$4:$D$123,$D218,'B4-1销售回款【输入】'!$E$4:$E$123,$E218,'B4-1销售回款【输入】'!$J$4:$J$123,$F218)</f>
        <v>0</v>
      </c>
      <c r="CO218" s="282">
        <f>SUMIFS('B4-1销售回款【输入】'!CR$4:CR$123,'B4-1销售回款【输入】'!$C$4:$C$123,$C218,'B4-1销售回款【输入】'!$D$4:$D$123,$D218,'B4-1销售回款【输入】'!$E$4:$E$123,$E218,'B4-1销售回款【输入】'!$J$4:$J$123,$F218)</f>
        <v>0</v>
      </c>
      <c r="CP218" s="282">
        <f>SUMIFS('B4-1销售回款【输入】'!CS$4:CS$123,'B4-1销售回款【输入】'!$C$4:$C$123,$C218,'B4-1销售回款【输入】'!$D$4:$D$123,$D218,'B4-1销售回款【输入】'!$E$4:$E$123,$E218,'B4-1销售回款【输入】'!$J$4:$J$123,$F218)</f>
        <v>0</v>
      </c>
      <c r="CQ218" s="282">
        <f>SUMIFS('B4-1销售回款【输入】'!CT$4:CT$123,'B4-1销售回款【输入】'!$C$4:$C$123,$C218,'B4-1销售回款【输入】'!$D$4:$D$123,$D218,'B4-1销售回款【输入】'!$E$4:$E$123,$E218,'B4-1销售回款【输入】'!$J$4:$J$123,$F218)</f>
        <v>0</v>
      </c>
      <c r="CR218" s="282">
        <f>SUMIFS('B4-1销售回款【输入】'!CU$4:CU$123,'B4-1销售回款【输入】'!$C$4:$C$123,$C218,'B4-1销售回款【输入】'!$D$4:$D$123,$D218,'B4-1销售回款【输入】'!$E$4:$E$123,$E218,'B4-1销售回款【输入】'!$J$4:$J$123,$F218)</f>
        <v>0</v>
      </c>
      <c r="CS218" s="282">
        <f>SUMIFS('B4-1销售回款【输入】'!CV$4:CV$123,'B4-1销售回款【输入】'!$C$4:$C$123,$C218,'B4-1销售回款【输入】'!$D$4:$D$123,$D218,'B4-1销售回款【输入】'!$E$4:$E$123,$E218,'B4-1销售回款【输入】'!$J$4:$J$123,$F218)</f>
        <v>0</v>
      </c>
      <c r="CT218" s="282">
        <f>SUMIFS('B4-1销售回款【输入】'!CW$4:CW$123,'B4-1销售回款【输入】'!$C$4:$C$123,$C218,'B4-1销售回款【输入】'!$D$4:$D$123,$D218,'B4-1销售回款【输入】'!$E$4:$E$123,$E218,'B4-1销售回款【输入】'!$J$4:$J$123,$F218)</f>
        <v>0</v>
      </c>
      <c r="CU218" s="282">
        <f>SUMIFS('B4-1销售回款【输入】'!CX$4:CX$123,'B4-1销售回款【输入】'!$C$4:$C$123,$C218,'B4-1销售回款【输入】'!$D$4:$D$123,$D218,'B4-1销售回款【输入】'!$E$4:$E$123,$E218,'B4-1销售回款【输入】'!$J$4:$J$123,$F218)</f>
        <v>0</v>
      </c>
      <c r="CV218" s="282">
        <f>SUMIFS('B4-1销售回款【输入】'!CY$4:CY$123,'B4-1销售回款【输入】'!$C$4:$C$123,$C218,'B4-1销售回款【输入】'!$D$4:$D$123,$D218,'B4-1销售回款【输入】'!$E$4:$E$123,$E218,'B4-1销售回款【输入】'!$J$4:$J$123,$F218)</f>
        <v>0</v>
      </c>
      <c r="CW218" s="282">
        <f>SUMIFS('B4-1销售回款【输入】'!CZ$4:CZ$123,'B4-1销售回款【输入】'!$C$4:$C$123,$C218,'B4-1销售回款【输入】'!$D$4:$D$123,$D218,'B4-1销售回款【输入】'!$E$4:$E$123,$E218,'B4-1销售回款【输入】'!$J$4:$J$123,$F218)</f>
        <v>0</v>
      </c>
      <c r="CX218" s="282">
        <f>SUMIFS('B4-1销售回款【输入】'!DA$4:DA$123,'B4-1销售回款【输入】'!$C$4:$C$123,$C218,'B4-1销售回款【输入】'!$D$4:$D$123,$D218,'B4-1销售回款【输入】'!$E$4:$E$123,$E218,'B4-1销售回款【输入】'!$J$4:$J$123,$F218)</f>
        <v>0</v>
      </c>
      <c r="CY218" s="282">
        <f>SUMIFS('B4-1销售回款【输入】'!DB$4:DB$123,'B4-1销售回款【输入】'!$C$4:$C$123,$C218,'B4-1销售回款【输入】'!$D$4:$D$123,$D218,'B4-1销售回款【输入】'!$E$4:$E$123,$E218,'B4-1销售回款【输入】'!$J$4:$J$123,$F218)</f>
        <v>0</v>
      </c>
      <c r="CZ218" s="282">
        <f>SUMIFS('B4-1销售回款【输入】'!DC$4:DC$123,'B4-1销售回款【输入】'!$C$4:$C$123,$C218,'B4-1销售回款【输入】'!$D$4:$D$123,$D218,'B4-1销售回款【输入】'!$E$4:$E$123,$E218,'B4-1销售回款【输入】'!$J$4:$J$123,$F218)</f>
        <v>0</v>
      </c>
      <c r="DA218" s="282">
        <f>SUMIFS('B4-1销售回款【输入】'!DD$4:DD$123,'B4-1销售回款【输入】'!$C$4:$C$123,$C218,'B4-1销售回款【输入】'!$D$4:$D$123,$D218,'B4-1销售回款【输入】'!$E$4:$E$123,$E218,'B4-1销售回款【输入】'!$J$4:$J$123,$F218)</f>
        <v>0</v>
      </c>
      <c r="DB218" s="282">
        <f>SUMIFS('B4-1销售回款【输入】'!DE$4:DE$123,'B4-1销售回款【输入】'!$C$4:$C$123,$C218,'B4-1销售回款【输入】'!$D$4:$D$123,$D218,'B4-1销售回款【输入】'!$E$4:$E$123,$E218,'B4-1销售回款【输入】'!$J$4:$J$123,$F218)</f>
        <v>0</v>
      </c>
      <c r="DC218" s="282">
        <f>SUMIFS('B4-1销售回款【输入】'!DF$4:DF$123,'B4-1销售回款【输入】'!$C$4:$C$123,$C218,'B4-1销售回款【输入】'!$D$4:$D$123,$D218,'B4-1销售回款【输入】'!$E$4:$E$123,$E218,'B4-1销售回款【输入】'!$J$4:$J$123,$F218)</f>
        <v>0</v>
      </c>
      <c r="DD218" s="282">
        <f>SUMIFS('B4-1销售回款【输入】'!DG$4:DG$123,'B4-1销售回款【输入】'!$C$4:$C$123,$C218,'B4-1销售回款【输入】'!$D$4:$D$123,$D218,'B4-1销售回款【输入】'!$E$4:$E$123,$E218,'B4-1销售回款【输入】'!$J$4:$J$123,$F218)</f>
        <v>0</v>
      </c>
      <c r="DE218" s="282">
        <f>SUMIFS('B4-1销售回款【输入】'!DH$4:DH$123,'B4-1销售回款【输入】'!$C$4:$C$123,$C218,'B4-1销售回款【输入】'!$D$4:$D$123,$D218,'B4-1销售回款【输入】'!$E$4:$E$123,$E218,'B4-1销售回款【输入】'!$J$4:$J$123,$F218)</f>
        <v>0</v>
      </c>
      <c r="DF218" s="282">
        <f>SUMIFS('B4-1销售回款【输入】'!DI$4:DI$123,'B4-1销售回款【输入】'!$C$4:$C$123,$C218,'B4-1销售回款【输入】'!$D$4:$D$123,$D218,'B4-1销售回款【输入】'!$E$4:$E$123,$E218,'B4-1销售回款【输入】'!$J$4:$J$123,$F218)</f>
        <v>0</v>
      </c>
      <c r="DG218" s="282">
        <f>SUMIFS('B4-1销售回款【输入】'!DJ$4:DJ$123,'B4-1销售回款【输入】'!$C$4:$C$123,$C218,'B4-1销售回款【输入】'!$D$4:$D$123,$D218,'B4-1销售回款【输入】'!$E$4:$E$123,$E218,'B4-1销售回款【输入】'!$J$4:$J$123,$F218)</f>
        <v>0</v>
      </c>
      <c r="DH218" s="282">
        <f>SUMIFS('B4-1销售回款【输入】'!DK$4:DK$123,'B4-1销售回款【输入】'!$C$4:$C$123,$C218,'B4-1销售回款【输入】'!$D$4:$D$123,$D218,'B4-1销售回款【输入】'!$E$4:$E$123,$E218,'B4-1销售回款【输入】'!$J$4:$J$123,$F218)</f>
        <v>0</v>
      </c>
      <c r="DI218" s="282">
        <f>SUMIFS('B4-1销售回款【输入】'!DL$4:DL$123,'B4-1销售回款【输入】'!$C$4:$C$123,$C218,'B4-1销售回款【输入】'!$D$4:$D$123,$D218,'B4-1销售回款【输入】'!$E$4:$E$123,$E218,'B4-1销售回款【输入】'!$J$4:$J$123,$F218)</f>
        <v>0</v>
      </c>
      <c r="DJ218" s="282">
        <f>SUMIFS('B4-1销售回款【输入】'!DM$4:DM$123,'B4-1销售回款【输入】'!$C$4:$C$123,$C218,'B4-1销售回款【输入】'!$D$4:$D$123,$D218,'B4-1销售回款【输入】'!$E$4:$E$123,$E218,'B4-1销售回款【输入】'!$J$4:$J$123,$F218)</f>
        <v>0</v>
      </c>
      <c r="DK218" s="282">
        <f>SUMIFS('B4-1销售回款【输入】'!DN$4:DN$123,'B4-1销售回款【输入】'!$C$4:$C$123,$C218,'B4-1销售回款【输入】'!$D$4:$D$123,$D218,'B4-1销售回款【输入】'!$E$4:$E$123,$E218,'B4-1销售回款【输入】'!$J$4:$J$123,$F218)</f>
        <v>0</v>
      </c>
      <c r="DL218" s="282">
        <f>SUMIFS('B4-1销售回款【输入】'!DO$4:DO$123,'B4-1销售回款【输入】'!$C$4:$C$123,$C218,'B4-1销售回款【输入】'!$D$4:$D$123,$D218,'B4-1销售回款【输入】'!$E$4:$E$123,$E218,'B4-1销售回款【输入】'!$J$4:$J$123,$F218)</f>
        <v>0</v>
      </c>
      <c r="DM218" s="282">
        <f>SUMIFS('B4-1销售回款【输入】'!DP$4:DP$123,'B4-1销售回款【输入】'!$C$4:$C$123,$C218,'B4-1销售回款【输入】'!$D$4:$D$123,$D218,'B4-1销售回款【输入】'!$E$4:$E$123,$E218,'B4-1销售回款【输入】'!$J$4:$J$123,$F218)</f>
        <v>0</v>
      </c>
      <c r="DN218" s="282">
        <f>SUMIFS('B4-1销售回款【输入】'!DQ$4:DQ$123,'B4-1销售回款【输入】'!$C$4:$C$123,$C218,'B4-1销售回款【输入】'!$D$4:$D$123,$D218,'B4-1销售回款【输入】'!$E$4:$E$123,$E218,'B4-1销售回款【输入】'!$J$4:$J$123,$F218)</f>
        <v>0</v>
      </c>
      <c r="DO218" s="282">
        <f>SUMIFS('B4-1销售回款【输入】'!DR$4:DR$123,'B4-1销售回款【输入】'!$C$4:$C$123,$C218,'B4-1销售回款【输入】'!$D$4:$D$123,$D218,'B4-1销售回款【输入】'!$E$4:$E$123,$E218,'B4-1销售回款【输入】'!$J$4:$J$123,$F218)</f>
        <v>0</v>
      </c>
      <c r="DP218" s="282">
        <f>SUMIFS('B4-1销售回款【输入】'!DS$4:DS$123,'B4-1销售回款【输入】'!$C$4:$C$123,$C218,'B4-1销售回款【输入】'!$D$4:$D$123,$D218,'B4-1销售回款【输入】'!$E$4:$E$123,$E218,'B4-1销售回款【输入】'!$J$4:$J$123,$F218)</f>
        <v>0</v>
      </c>
      <c r="DQ218" s="282">
        <f>SUMIFS('B4-1销售回款【输入】'!DT$4:DT$123,'B4-1销售回款【输入】'!$C$4:$C$123,$C218,'B4-1销售回款【输入】'!$D$4:$D$123,$D218,'B4-1销售回款【输入】'!$E$4:$E$123,$E218,'B4-1销售回款【输入】'!$J$4:$J$123,$F218)</f>
        <v>0</v>
      </c>
      <c r="DR218" s="282">
        <f>SUMIFS('B4-1销售回款【输入】'!DU$4:DU$123,'B4-1销售回款【输入】'!$C$4:$C$123,$C218,'B4-1销售回款【输入】'!$D$4:$D$123,$D218,'B4-1销售回款【输入】'!$E$4:$E$123,$E218,'B4-1销售回款【输入】'!$J$4:$J$123,$F218)</f>
        <v>0</v>
      </c>
      <c r="DS218" s="282">
        <f>SUMIFS('B4-1销售回款【输入】'!DV$4:DV$123,'B4-1销售回款【输入】'!$C$4:$C$123,$C218,'B4-1销售回款【输入】'!$D$4:$D$123,$D218,'B4-1销售回款【输入】'!$E$4:$E$123,$E218,'B4-1销售回款【输入】'!$J$4:$J$123,$F218)</f>
        <v>0</v>
      </c>
      <c r="DT218" s="282">
        <f>SUMIFS('B4-1销售回款【输入】'!DW$4:DW$123,'B4-1销售回款【输入】'!$C$4:$C$123,$C218,'B4-1销售回款【输入】'!$D$4:$D$123,$D218,'B4-1销售回款【输入】'!$E$4:$E$123,$E218,'B4-1销售回款【输入】'!$J$4:$J$123,$F218)</f>
        <v>0</v>
      </c>
      <c r="DU218" s="282">
        <f>SUMIFS('B4-1销售回款【输入】'!DX$4:DX$123,'B4-1销售回款【输入】'!$C$4:$C$123,$C218,'B4-1销售回款【输入】'!$D$4:$D$123,$D218,'B4-1销售回款【输入】'!$E$4:$E$123,$E218,'B4-1销售回款【输入】'!$J$4:$J$123,$F218)</f>
        <v>0</v>
      </c>
      <c r="DV218" s="282">
        <f>SUMIFS('B4-1销售回款【输入】'!DY$4:DY$123,'B4-1销售回款【输入】'!$C$4:$C$123,$C218,'B4-1销售回款【输入】'!$D$4:$D$123,$D218,'B4-1销售回款【输入】'!$E$4:$E$123,$E218,'B4-1销售回款【输入】'!$J$4:$J$123,$F218)</f>
        <v>0</v>
      </c>
      <c r="DW218" s="282">
        <f>SUMIFS('B4-1销售回款【输入】'!DZ$4:DZ$123,'B4-1销售回款【输入】'!$C$4:$C$123,$C218,'B4-1销售回款【输入】'!$D$4:$D$123,$D218,'B4-1销售回款【输入】'!$E$4:$E$123,$E218,'B4-1销售回款【输入】'!$J$4:$J$123,$F218)</f>
        <v>0</v>
      </c>
      <c r="DX218" s="282">
        <f>SUMIFS('B4-1销售回款【输入】'!EA$4:EA$123,'B4-1销售回款【输入】'!$C$4:$C$123,$C218,'B4-1销售回款【输入】'!$D$4:$D$123,$D218,'B4-1销售回款【输入】'!$E$4:$E$123,$E218,'B4-1销售回款【输入】'!$J$4:$J$123,$F218)</f>
        <v>0</v>
      </c>
      <c r="DY218" s="282">
        <f>SUMIFS('B4-1销售回款【输入】'!EB$4:EB$123,'B4-1销售回款【输入】'!$C$4:$C$123,$C218,'B4-1销售回款【输入】'!$D$4:$D$123,$D218,'B4-1销售回款【输入】'!$E$4:$E$123,$E218,'B4-1销售回款【输入】'!$J$4:$J$123,$F218)</f>
        <v>0</v>
      </c>
      <c r="DZ218" s="282">
        <f>SUMIFS('B4-1销售回款【输入】'!EC$4:EC$123,'B4-1销售回款【输入】'!$C$4:$C$123,$C218,'B4-1销售回款【输入】'!$D$4:$D$123,$D218,'B4-1销售回款【输入】'!$E$4:$E$123,$E218,'B4-1销售回款【输入】'!$J$4:$J$123,$F218)</f>
        <v>0</v>
      </c>
      <c r="EA218" s="282">
        <f>SUMIFS('B4-1销售回款【输入】'!ED$4:ED$123,'B4-1销售回款【输入】'!$C$4:$C$123,$C218,'B4-1销售回款【输入】'!$D$4:$D$123,$D218,'B4-1销售回款【输入】'!$E$4:$E$123,$E218,'B4-1销售回款【输入】'!$J$4:$J$123,$F218)</f>
        <v>0</v>
      </c>
      <c r="EB218" s="282">
        <f>SUMIFS('B4-1销售回款【输入】'!EE$4:EE$123,'B4-1销售回款【输入】'!$C$4:$C$123,$C218,'B4-1销售回款【输入】'!$D$4:$D$123,$D218,'B4-1销售回款【输入】'!$E$4:$E$123,$E218,'B4-1销售回款【输入】'!$J$4:$J$123,$F218)</f>
        <v>0</v>
      </c>
      <c r="EC218" s="282">
        <f>SUMIFS('B4-1销售回款【输入】'!EF$4:EF$123,'B4-1销售回款【输入】'!$C$4:$C$123,$C218,'B4-1销售回款【输入】'!$D$4:$D$123,$D218,'B4-1销售回款【输入】'!$E$4:$E$123,$E218,'B4-1销售回款【输入】'!$J$4:$J$123,$F218)</f>
        <v>0</v>
      </c>
      <c r="ED218" s="284">
        <f>SUMIFS('B4-1销售回款【输入】'!EG$4:EG$123,'B4-1销售回款【输入】'!$C$4:$C$123,$C218,'B4-1销售回款【输入】'!$D$4:$D$123,$D218,'B4-1销售回款【输入】'!$E$4:$E$123,$E218,'B4-1销售回款【输入】'!$J$4:$J$123,$F218)</f>
        <v>0</v>
      </c>
    </row>
    <row r="219" spans="2:134" ht="16.05" customHeight="1" x14ac:dyDescent="0.25">
      <c r="B219" s="932"/>
      <c r="C219" s="159" t="str">
        <f t="shared" si="3888"/>
        <v/>
      </c>
      <c r="D219" s="159" t="str">
        <f t="shared" si="3631"/>
        <v/>
      </c>
      <c r="E219" s="159" t="str">
        <f t="shared" si="3631"/>
        <v/>
      </c>
      <c r="F219" s="149" t="s">
        <v>350</v>
      </c>
      <c r="G219" s="171" t="s">
        <v>355</v>
      </c>
      <c r="H219" s="992"/>
      <c r="I219" s="282"/>
      <c r="J219" s="986" t="s">
        <v>391</v>
      </c>
      <c r="K219" s="461"/>
      <c r="L219" s="297">
        <f>IFERROR(SUM($L216:L216)/$J216,0)</f>
        <v>0</v>
      </c>
      <c r="M219" s="291">
        <f>IFERROR(SUM($L216:M216)/$J216,0)</f>
        <v>0</v>
      </c>
      <c r="N219" s="291">
        <f>IFERROR(SUM($L216:N216)/$J216,0)</f>
        <v>0</v>
      </c>
      <c r="O219" s="291">
        <f>IFERROR(SUM($L216:O216)/$J216,0)</f>
        <v>0</v>
      </c>
      <c r="P219" s="291">
        <f>IFERROR(SUM($L216:P216)/$J216,0)</f>
        <v>0</v>
      </c>
      <c r="Q219" s="291">
        <f>IFERROR(SUM($L216:Q216)/$J216,0)</f>
        <v>0</v>
      </c>
      <c r="R219" s="291">
        <f>IFERROR(SUM($L216:R216)/$J216,0)</f>
        <v>0</v>
      </c>
      <c r="S219" s="291">
        <f>IFERROR(SUM($L216:S216)/$J216,0)</f>
        <v>0</v>
      </c>
      <c r="T219" s="291">
        <f>IFERROR(SUM($L216:T216)/$J216,0)</f>
        <v>0</v>
      </c>
      <c r="U219" s="292">
        <f>IFERROR(SUM($L216:U216)/$J216,0)</f>
        <v>0</v>
      </c>
      <c r="V219" s="290">
        <f>IFERROR(SUM($V216:V216)/$J216,0)</f>
        <v>0</v>
      </c>
      <c r="W219" s="291">
        <f>IFERROR(SUM($V216:W216)/$J216,0)</f>
        <v>0</v>
      </c>
      <c r="X219" s="291">
        <f>IFERROR(SUM($V216:X216)/$J216,0)</f>
        <v>0</v>
      </c>
      <c r="Y219" s="291">
        <f>IFERROR(SUM($V216:Y216)/$J216,0)</f>
        <v>0</v>
      </c>
      <c r="Z219" s="291">
        <f>IFERROR(SUM($V216:Z216)/$J216,0)</f>
        <v>0</v>
      </c>
      <c r="AA219" s="291">
        <f>IFERROR(SUM($V216:AA216)/$J216,0)</f>
        <v>0</v>
      </c>
      <c r="AB219" s="291">
        <f>IFERROR(SUM($V216:AB216)/$J216,0)</f>
        <v>0</v>
      </c>
      <c r="AC219" s="291">
        <f>IFERROR(SUM($V216:AC216)/$J216,0)</f>
        <v>0</v>
      </c>
      <c r="AD219" s="291">
        <f>IFERROR(SUM($V216:AD216)/$J216,0)</f>
        <v>0</v>
      </c>
      <c r="AE219" s="291">
        <f>IFERROR(SUM($V216:AE216)/$J216,0)</f>
        <v>0</v>
      </c>
      <c r="AF219" s="291">
        <f>IFERROR(SUM($V216:AF216)/$J216,0)</f>
        <v>0</v>
      </c>
      <c r="AG219" s="291">
        <f>IFERROR(SUM($V216:AG216)/$J216,0)</f>
        <v>0</v>
      </c>
      <c r="AH219" s="291">
        <f>IFERROR(SUM($V216:AH216)/$J216,0)</f>
        <v>0</v>
      </c>
      <c r="AI219" s="291">
        <f>IFERROR(SUM($V216:AI216)/$J216,0)</f>
        <v>0</v>
      </c>
      <c r="AJ219" s="291">
        <f>IFERROR(SUM($V216:AJ216)/$J216,0)</f>
        <v>0</v>
      </c>
      <c r="AK219" s="291">
        <f>IFERROR(SUM($V216:AK216)/$J216,0)</f>
        <v>0</v>
      </c>
      <c r="AL219" s="291">
        <f>IFERROR(SUM($V216:AL216)/$J216,0)</f>
        <v>0</v>
      </c>
      <c r="AM219" s="291">
        <f>IFERROR(SUM($V216:AM216)/$J216,0)</f>
        <v>0</v>
      </c>
      <c r="AN219" s="291">
        <f>IFERROR(SUM($V216:AN216)/$J216,0)</f>
        <v>0</v>
      </c>
      <c r="AO219" s="291">
        <f>IFERROR(SUM($V216:AO216)/$J216,0)</f>
        <v>0</v>
      </c>
      <c r="AP219" s="291">
        <f>IFERROR(SUM($V216:AP216)/$J216,0)</f>
        <v>0</v>
      </c>
      <c r="AQ219" s="291">
        <f>IFERROR(SUM($V216:AQ216)/$J216,0)</f>
        <v>0</v>
      </c>
      <c r="AR219" s="291">
        <f>IFERROR(SUM($V216:AR216)/$J216,0)</f>
        <v>0</v>
      </c>
      <c r="AS219" s="291">
        <f>IFERROR(SUM($V216:AS216)/$J216,0)</f>
        <v>0</v>
      </c>
      <c r="AT219" s="291">
        <f>IFERROR(SUM($V216:AT216)/$J216,0)</f>
        <v>0</v>
      </c>
      <c r="AU219" s="291">
        <f>IFERROR(SUM($V216:AU216)/$J216,0)</f>
        <v>0</v>
      </c>
      <c r="AV219" s="291">
        <f>IFERROR(SUM($V216:AV216)/$J216,0)</f>
        <v>0</v>
      </c>
      <c r="AW219" s="291">
        <f>IFERROR(SUM($V216:AW216)/$J216,0)</f>
        <v>0</v>
      </c>
      <c r="AX219" s="291">
        <f>IFERROR(SUM($V216:AX216)/$J216,0)</f>
        <v>0</v>
      </c>
      <c r="AY219" s="291">
        <f>IFERROR(SUM($V216:AY216)/$J216,0)</f>
        <v>0</v>
      </c>
      <c r="AZ219" s="291">
        <f>IFERROR(SUM($V216:AZ216)/$J216,0)</f>
        <v>0</v>
      </c>
      <c r="BA219" s="291">
        <f>IFERROR(SUM($V216:BA216)/$J216,0)</f>
        <v>0</v>
      </c>
      <c r="BB219" s="291">
        <f>IFERROR(SUM($V216:BB216)/$J216,0)</f>
        <v>0</v>
      </c>
      <c r="BC219" s="291">
        <f>IFERROR(SUM($V216:BC216)/$J216,0)</f>
        <v>0</v>
      </c>
      <c r="BD219" s="291">
        <f>IFERROR(SUM($V216:BD216)/$J216,0)</f>
        <v>0</v>
      </c>
      <c r="BE219" s="291">
        <f>IFERROR(SUM($V216:BE216)/$J216,0)</f>
        <v>0</v>
      </c>
      <c r="BF219" s="291">
        <f>IFERROR(SUM($V216:BF216)/$J216,0)</f>
        <v>0</v>
      </c>
      <c r="BG219" s="291">
        <f>IFERROR(SUM($V216:BG216)/$J216,0)</f>
        <v>0</v>
      </c>
      <c r="BH219" s="291">
        <f>IFERROR(SUM($V216:BH216)/$J216,0)</f>
        <v>0</v>
      </c>
      <c r="BI219" s="291">
        <f>IFERROR(SUM($V216:BI216)/$J216,0)</f>
        <v>0</v>
      </c>
      <c r="BJ219" s="291">
        <f>IFERROR(SUM($V216:BJ216)/$J216,0)</f>
        <v>0</v>
      </c>
      <c r="BK219" s="291">
        <f>IFERROR(SUM($V216:BK216)/$J216,0)</f>
        <v>0</v>
      </c>
      <c r="BL219" s="291">
        <f>IFERROR(SUM($V216:BL216)/$J216,0)</f>
        <v>0</v>
      </c>
      <c r="BM219" s="291">
        <f>IFERROR(SUM($V216:BM216)/$J216,0)</f>
        <v>0</v>
      </c>
      <c r="BN219" s="291">
        <f>IFERROR(SUM($V216:BN216)/$J216,0)</f>
        <v>0</v>
      </c>
      <c r="BO219" s="291">
        <f>IFERROR(SUM($V216:BO216)/$J216,0)</f>
        <v>0</v>
      </c>
      <c r="BP219" s="291">
        <f>IFERROR(SUM($V216:BP216)/$J216,0)</f>
        <v>0</v>
      </c>
      <c r="BQ219" s="291">
        <f>IFERROR(SUM($V216:BQ216)/$J216,0)</f>
        <v>0</v>
      </c>
      <c r="BR219" s="291">
        <f>IFERROR(SUM($V216:BR216)/$J216,0)</f>
        <v>0</v>
      </c>
      <c r="BS219" s="291">
        <f>IFERROR(SUM($V216:BS216)/$J216,0)</f>
        <v>0</v>
      </c>
      <c r="BT219" s="291">
        <f>IFERROR(SUM($V216:BT216)/$J216,0)</f>
        <v>0</v>
      </c>
      <c r="BU219" s="291">
        <f>IFERROR(SUM($V216:BU216)/$J216,0)</f>
        <v>0</v>
      </c>
      <c r="BV219" s="291">
        <f>IFERROR(SUM($V216:BV216)/$J216,0)</f>
        <v>0</v>
      </c>
      <c r="BW219" s="291">
        <f>IFERROR(SUM($V216:BW216)/$J216,0)</f>
        <v>0</v>
      </c>
      <c r="BX219" s="291">
        <f>IFERROR(SUM($V216:BX216)/$J216,0)</f>
        <v>0</v>
      </c>
      <c r="BY219" s="291">
        <f>IFERROR(SUM($V216:BY216)/$J216,0)</f>
        <v>0</v>
      </c>
      <c r="BZ219" s="291">
        <f>IFERROR(SUM($V216:BZ216)/$J216,0)</f>
        <v>0</v>
      </c>
      <c r="CA219" s="291">
        <f>IFERROR(SUM($V216:CA216)/$J216,0)</f>
        <v>0</v>
      </c>
      <c r="CB219" s="291">
        <f>IFERROR(SUM($V216:CB216)/$J216,0)</f>
        <v>0</v>
      </c>
      <c r="CC219" s="291">
        <f>IFERROR(SUM($V216:CC216)/$J216,0)</f>
        <v>0</v>
      </c>
      <c r="CD219" s="291">
        <f>IFERROR(SUM($V216:CD216)/$J216,0)</f>
        <v>0</v>
      </c>
      <c r="CE219" s="291">
        <f>IFERROR(SUM($V216:CE216)/$J216,0)</f>
        <v>0</v>
      </c>
      <c r="CF219" s="291">
        <f>IFERROR(SUM($V216:CF216)/$J216,0)</f>
        <v>0</v>
      </c>
      <c r="CG219" s="291">
        <f>IFERROR(SUM($V216:CG216)/$J216,0)</f>
        <v>0</v>
      </c>
      <c r="CH219" s="291">
        <f>IFERROR(SUM($V216:CH216)/$J216,0)</f>
        <v>0</v>
      </c>
      <c r="CI219" s="291">
        <f>IFERROR(SUM($V216:CI216)/$J216,0)</f>
        <v>0</v>
      </c>
      <c r="CJ219" s="291">
        <f>IFERROR(SUM($V216:CJ216)/$J216,0)</f>
        <v>0</v>
      </c>
      <c r="CK219" s="291">
        <f>IFERROR(SUM($V216:CK216)/$J216,0)</f>
        <v>0</v>
      </c>
      <c r="CL219" s="291">
        <f>IFERROR(SUM($V216:CL216)/$J216,0)</f>
        <v>0</v>
      </c>
      <c r="CM219" s="291">
        <f>IFERROR(SUM($V216:CM216)/$J216,0)</f>
        <v>0</v>
      </c>
      <c r="CN219" s="291">
        <f>IFERROR(SUM($V216:CN216)/$J216,0)</f>
        <v>0</v>
      </c>
      <c r="CO219" s="291">
        <f>IFERROR(SUM($V216:CO216)/$J216,0)</f>
        <v>0</v>
      </c>
      <c r="CP219" s="291">
        <f>IFERROR(SUM($V216:CP216)/$J216,0)</f>
        <v>0</v>
      </c>
      <c r="CQ219" s="291">
        <f>IFERROR(SUM($V216:CQ216)/$J216,0)</f>
        <v>0</v>
      </c>
      <c r="CR219" s="291">
        <f>IFERROR(SUM($V216:CR216)/$J216,0)</f>
        <v>0</v>
      </c>
      <c r="CS219" s="291">
        <f>IFERROR(SUM($V216:CS216)/$J216,0)</f>
        <v>0</v>
      </c>
      <c r="CT219" s="291">
        <f>IFERROR(SUM($V216:CT216)/$J216,0)</f>
        <v>0</v>
      </c>
      <c r="CU219" s="291">
        <f>IFERROR(SUM($V216:CU216)/$J216,0)</f>
        <v>0</v>
      </c>
      <c r="CV219" s="291">
        <f>IFERROR(SUM($V216:CV216)/$J216,0)</f>
        <v>0</v>
      </c>
      <c r="CW219" s="291">
        <f>IFERROR(SUM($V216:CW216)/$J216,0)</f>
        <v>0</v>
      </c>
      <c r="CX219" s="291">
        <f>IFERROR(SUM($V216:CX216)/$J216,0)</f>
        <v>0</v>
      </c>
      <c r="CY219" s="291">
        <f>IFERROR(SUM($V216:CY216)/$J216,0)</f>
        <v>0</v>
      </c>
      <c r="CZ219" s="291">
        <f>IFERROR(SUM($V216:CZ216)/$J216,0)</f>
        <v>0</v>
      </c>
      <c r="DA219" s="291">
        <f>IFERROR(SUM($V216:DA216)/$J216,0)</f>
        <v>0</v>
      </c>
      <c r="DB219" s="291">
        <f>IFERROR(SUM($V216:DB216)/$J216,0)</f>
        <v>0</v>
      </c>
      <c r="DC219" s="291">
        <f>IFERROR(SUM($V216:DC216)/$J216,0)</f>
        <v>0</v>
      </c>
      <c r="DD219" s="291">
        <f>IFERROR(SUM($V216:DD216)/$J216,0)</f>
        <v>0</v>
      </c>
      <c r="DE219" s="291">
        <f>IFERROR(SUM($V216:DE216)/$J216,0)</f>
        <v>0</v>
      </c>
      <c r="DF219" s="291">
        <f>IFERROR(SUM($V216:DF216)/$J216,0)</f>
        <v>0</v>
      </c>
      <c r="DG219" s="291">
        <f>IFERROR(SUM($V216:DG216)/$J216,0)</f>
        <v>0</v>
      </c>
      <c r="DH219" s="291">
        <f>IFERROR(SUM($V216:DH216)/$J216,0)</f>
        <v>0</v>
      </c>
      <c r="DI219" s="291">
        <f>IFERROR(SUM($V216:DI216)/$J216,0)</f>
        <v>0</v>
      </c>
      <c r="DJ219" s="291">
        <f>IFERROR(SUM($V216:DJ216)/$J216,0)</f>
        <v>0</v>
      </c>
      <c r="DK219" s="291">
        <f>IFERROR(SUM($V216:DK216)/$J216,0)</f>
        <v>0</v>
      </c>
      <c r="DL219" s="291">
        <f>IFERROR(SUM($V216:DL216)/$J216,0)</f>
        <v>0</v>
      </c>
      <c r="DM219" s="291">
        <f>IFERROR(SUM($V216:DM216)/$J216,0)</f>
        <v>0</v>
      </c>
      <c r="DN219" s="291">
        <f>IFERROR(SUM($V216:DN216)/$J216,0)</f>
        <v>0</v>
      </c>
      <c r="DO219" s="291">
        <f>IFERROR(SUM($V216:DO216)/$J216,0)</f>
        <v>0</v>
      </c>
      <c r="DP219" s="291">
        <f>IFERROR(SUM($V216:DP216)/$J216,0)</f>
        <v>0</v>
      </c>
      <c r="DQ219" s="291">
        <f>IFERROR(SUM($V216:DQ216)/$J216,0)</f>
        <v>0</v>
      </c>
      <c r="DR219" s="291">
        <f>IFERROR(SUM($V216:DR216)/$J216,0)</f>
        <v>0</v>
      </c>
      <c r="DS219" s="291">
        <f>IFERROR(SUM($V216:DS216)/$J216,0)</f>
        <v>0</v>
      </c>
      <c r="DT219" s="291">
        <f>IFERROR(SUM($V216:DT216)/$J216,0)</f>
        <v>0</v>
      </c>
      <c r="DU219" s="291">
        <f>IFERROR(SUM($V216:DU216)/$J216,0)</f>
        <v>0</v>
      </c>
      <c r="DV219" s="291">
        <f>IFERROR(SUM($V216:DV216)/$J216,0)</f>
        <v>0</v>
      </c>
      <c r="DW219" s="291">
        <f>IFERROR(SUM($V216:DW216)/$J216,0)</f>
        <v>0</v>
      </c>
      <c r="DX219" s="291">
        <f>IFERROR(SUM($V216:DX216)/$J216,0)</f>
        <v>0</v>
      </c>
      <c r="DY219" s="291">
        <f>IFERROR(SUM($V216:DY216)/$J216,0)</f>
        <v>0</v>
      </c>
      <c r="DZ219" s="291">
        <f>IFERROR(SUM($V216:DZ216)/$J216,0)</f>
        <v>0</v>
      </c>
      <c r="EA219" s="291">
        <f>IFERROR(SUM($V216:EA216)/$J216,0)</f>
        <v>0</v>
      </c>
      <c r="EB219" s="291">
        <f>IFERROR(SUM($V216:EB216)/$J216,0)</f>
        <v>0</v>
      </c>
      <c r="EC219" s="291">
        <f>IFERROR(SUM($V216:EC216)/$J216,0)</f>
        <v>0</v>
      </c>
      <c r="ED219" s="292">
        <f>IFERROR(SUM($V216:ED216)/$J216,0)</f>
        <v>0</v>
      </c>
    </row>
    <row r="220" spans="2:134" ht="16.05" customHeight="1" thickBot="1" x14ac:dyDescent="0.3">
      <c r="B220" s="933"/>
      <c r="C220" s="289" t="str">
        <f t="shared" si="3888"/>
        <v/>
      </c>
      <c r="D220" s="289" t="str">
        <f t="shared" si="3888"/>
        <v/>
      </c>
      <c r="E220" s="289" t="str">
        <f t="shared" si="3888"/>
        <v/>
      </c>
      <c r="F220" s="240" t="s">
        <v>351</v>
      </c>
      <c r="G220" s="254" t="s">
        <v>355</v>
      </c>
      <c r="H220" s="993"/>
      <c r="I220" s="286"/>
      <c r="J220" s="989" t="s">
        <v>391</v>
      </c>
      <c r="K220" s="464"/>
      <c r="L220" s="298">
        <f>IFERROR(SUM($L218:L218)/SUM($L216:L216),0)</f>
        <v>0</v>
      </c>
      <c r="M220" s="294">
        <f>IFERROR(SUM($L218:M218)/SUM($L216:M216),0)</f>
        <v>0</v>
      </c>
      <c r="N220" s="294">
        <f>IFERROR(SUM($L218:N218)/SUM($L216:N216),0)</f>
        <v>0</v>
      </c>
      <c r="O220" s="294">
        <f>IFERROR(SUM($L218:O218)/SUM($L216:O216),0)</f>
        <v>0</v>
      </c>
      <c r="P220" s="294">
        <f>IFERROR(SUM($L218:P218)/SUM($L216:P216),0)</f>
        <v>0</v>
      </c>
      <c r="Q220" s="294">
        <f>IFERROR(SUM($L218:Q218)/SUM($L216:Q216),0)</f>
        <v>0</v>
      </c>
      <c r="R220" s="294">
        <f>IFERROR(SUM($L218:R218)/SUM($L216:R216),0)</f>
        <v>0</v>
      </c>
      <c r="S220" s="294">
        <f>IFERROR(SUM($L218:S218)/SUM($L216:S216),0)</f>
        <v>0</v>
      </c>
      <c r="T220" s="294">
        <f>IFERROR(SUM($L218:T218)/SUM($L216:T216),0)</f>
        <v>0</v>
      </c>
      <c r="U220" s="295">
        <f>IFERROR(SUM($L218:U218)/SUM($L216:U216),0)</f>
        <v>0</v>
      </c>
      <c r="V220" s="293">
        <f>IFERROR(SUM($V218:V218)/SUM($V216:V216),0)</f>
        <v>0</v>
      </c>
      <c r="W220" s="294">
        <f>IFERROR(SUM($V218:W218)/SUM($V216:W216),0)</f>
        <v>0</v>
      </c>
      <c r="X220" s="294">
        <f>IFERROR(SUM($V218:X218)/SUM($V216:X216),0)</f>
        <v>0</v>
      </c>
      <c r="Y220" s="294">
        <f>IFERROR(SUM($V218:Y218)/SUM($V216:Y216),0)</f>
        <v>0</v>
      </c>
      <c r="Z220" s="294">
        <f>IFERROR(SUM($V218:Z218)/SUM($V216:Z216),0)</f>
        <v>0</v>
      </c>
      <c r="AA220" s="294">
        <f>IFERROR(SUM($V218:AA218)/SUM($V216:AA216),0)</f>
        <v>0</v>
      </c>
      <c r="AB220" s="294">
        <f>IFERROR(SUM($V218:AB218)/SUM($V216:AB216),0)</f>
        <v>0</v>
      </c>
      <c r="AC220" s="294">
        <f>IFERROR(SUM($V218:AC218)/SUM($V216:AC216),0)</f>
        <v>0</v>
      </c>
      <c r="AD220" s="294">
        <f>IFERROR(SUM($V218:AD218)/SUM($V216:AD216),0)</f>
        <v>0</v>
      </c>
      <c r="AE220" s="294">
        <f>IFERROR(SUM($V218:AE218)/SUM($V216:AE216),0)</f>
        <v>0</v>
      </c>
      <c r="AF220" s="294">
        <f>IFERROR(SUM($V218:AF218)/SUM($V216:AF216),0)</f>
        <v>0</v>
      </c>
      <c r="AG220" s="294">
        <f>IFERROR(SUM($V218:AG218)/SUM($V216:AG216),0)</f>
        <v>0</v>
      </c>
      <c r="AH220" s="294">
        <f>IFERROR(SUM($V218:AH218)/SUM($V216:AH216),0)</f>
        <v>0</v>
      </c>
      <c r="AI220" s="294">
        <f>IFERROR(SUM($V218:AI218)/SUM($V216:AI216),0)</f>
        <v>0</v>
      </c>
      <c r="AJ220" s="294">
        <f>IFERROR(SUM($V218:AJ218)/SUM($V216:AJ216),0)</f>
        <v>0</v>
      </c>
      <c r="AK220" s="294">
        <f>IFERROR(SUM($V218:AK218)/SUM($V216:AK216),0)</f>
        <v>0</v>
      </c>
      <c r="AL220" s="294">
        <f>IFERROR(SUM($V218:AL218)/SUM($V216:AL216),0)</f>
        <v>0</v>
      </c>
      <c r="AM220" s="294">
        <f>IFERROR(SUM($V218:AM218)/SUM($V216:AM216),0)</f>
        <v>0</v>
      </c>
      <c r="AN220" s="294">
        <f>IFERROR(SUM($V218:AN218)/SUM($V216:AN216),0)</f>
        <v>0</v>
      </c>
      <c r="AO220" s="294">
        <f>IFERROR(SUM($V218:AO218)/SUM($V216:AO216),0)</f>
        <v>0</v>
      </c>
      <c r="AP220" s="294">
        <f>IFERROR(SUM($V218:AP218)/SUM($V216:AP216),0)</f>
        <v>0</v>
      </c>
      <c r="AQ220" s="294">
        <f>IFERROR(SUM($V218:AQ218)/SUM($V216:AQ216),0)</f>
        <v>0</v>
      </c>
      <c r="AR220" s="294">
        <f>IFERROR(SUM($V218:AR218)/SUM($V216:AR216),0)</f>
        <v>0</v>
      </c>
      <c r="AS220" s="294">
        <f>IFERROR(SUM($V218:AS218)/SUM($V216:AS216),0)</f>
        <v>0</v>
      </c>
      <c r="AT220" s="294">
        <f>IFERROR(SUM($V218:AT218)/SUM($V216:AT216),0)</f>
        <v>0</v>
      </c>
      <c r="AU220" s="294">
        <f>IFERROR(SUM($V218:AU218)/SUM($V216:AU216),0)</f>
        <v>0</v>
      </c>
      <c r="AV220" s="294">
        <f>IFERROR(SUM($V218:AV218)/SUM($V216:AV216),0)</f>
        <v>0</v>
      </c>
      <c r="AW220" s="294">
        <f>IFERROR(SUM($V218:AW218)/SUM($V216:AW216),0)</f>
        <v>0</v>
      </c>
      <c r="AX220" s="294">
        <f>IFERROR(SUM($V218:AX218)/SUM($V216:AX216),0)</f>
        <v>0</v>
      </c>
      <c r="AY220" s="294">
        <f>IFERROR(SUM($V218:AY218)/SUM($V216:AY216),0)</f>
        <v>0</v>
      </c>
      <c r="AZ220" s="294">
        <f>IFERROR(SUM($V218:AZ218)/SUM($V216:AZ216),0)</f>
        <v>0</v>
      </c>
      <c r="BA220" s="294">
        <f>IFERROR(SUM($V218:BA218)/SUM($V216:BA216),0)</f>
        <v>0</v>
      </c>
      <c r="BB220" s="294">
        <f>IFERROR(SUM($V218:BB218)/SUM($V216:BB216),0)</f>
        <v>0</v>
      </c>
      <c r="BC220" s="294">
        <f>IFERROR(SUM($V218:BC218)/SUM($V216:BC216),0)</f>
        <v>0</v>
      </c>
      <c r="BD220" s="294">
        <f>IFERROR(SUM($V218:BD218)/SUM($V216:BD216),0)</f>
        <v>0</v>
      </c>
      <c r="BE220" s="294">
        <f>IFERROR(SUM($V218:BE218)/SUM($V216:BE216),0)</f>
        <v>0</v>
      </c>
      <c r="BF220" s="294">
        <f>IFERROR(SUM($V218:BF218)/SUM($V216:BF216),0)</f>
        <v>0</v>
      </c>
      <c r="BG220" s="294">
        <f>IFERROR(SUM($V218:BG218)/SUM($V216:BG216),0)</f>
        <v>0</v>
      </c>
      <c r="BH220" s="294">
        <f>IFERROR(SUM($V218:BH218)/SUM($V216:BH216),0)</f>
        <v>0</v>
      </c>
      <c r="BI220" s="294">
        <f>IFERROR(SUM($V218:BI218)/SUM($V216:BI216),0)</f>
        <v>0</v>
      </c>
      <c r="BJ220" s="294">
        <f>IFERROR(SUM($V218:BJ218)/SUM($V216:BJ216),0)</f>
        <v>0</v>
      </c>
      <c r="BK220" s="294">
        <f>IFERROR(SUM($V218:BK218)/SUM($V216:BK216),0)</f>
        <v>0</v>
      </c>
      <c r="BL220" s="294">
        <f>IFERROR(SUM($V218:BL218)/SUM($V216:BL216),0)</f>
        <v>0</v>
      </c>
      <c r="BM220" s="294">
        <f>IFERROR(SUM($V218:BM218)/SUM($V216:BM216),0)</f>
        <v>0</v>
      </c>
      <c r="BN220" s="294">
        <f>IFERROR(SUM($V218:BN218)/SUM($V216:BN216),0)</f>
        <v>0</v>
      </c>
      <c r="BO220" s="294">
        <f>IFERROR(SUM($V218:BO218)/SUM($V216:BO216),0)</f>
        <v>0</v>
      </c>
      <c r="BP220" s="294">
        <f>IFERROR(SUM($V218:BP218)/SUM($V216:BP216),0)</f>
        <v>0</v>
      </c>
      <c r="BQ220" s="294">
        <f>IFERROR(SUM($V218:BQ218)/SUM($V216:BQ216),0)</f>
        <v>0</v>
      </c>
      <c r="BR220" s="294">
        <f>IFERROR(SUM($V218:BR218)/SUM($V216:BR216),0)</f>
        <v>0</v>
      </c>
      <c r="BS220" s="294">
        <f>IFERROR(SUM($V218:BS218)/SUM($V216:BS216),0)</f>
        <v>0</v>
      </c>
      <c r="BT220" s="294">
        <f>IFERROR(SUM($V218:BT218)/SUM($V216:BT216),0)</f>
        <v>0</v>
      </c>
      <c r="BU220" s="294">
        <f>IFERROR(SUM($V218:BU218)/SUM($V216:BU216),0)</f>
        <v>0</v>
      </c>
      <c r="BV220" s="294">
        <f>IFERROR(SUM($V218:BV218)/SUM($V216:BV216),0)</f>
        <v>0</v>
      </c>
      <c r="BW220" s="294">
        <f>IFERROR(SUM($V218:BW218)/SUM($V216:BW216),0)</f>
        <v>0</v>
      </c>
      <c r="BX220" s="294">
        <f>IFERROR(SUM($V218:BX218)/SUM($V216:BX216),0)</f>
        <v>0</v>
      </c>
      <c r="BY220" s="294">
        <f>IFERROR(SUM($V218:BY218)/SUM($V216:BY216),0)</f>
        <v>0</v>
      </c>
      <c r="BZ220" s="294">
        <f>IFERROR(SUM($V218:BZ218)/SUM($V216:BZ216),0)</f>
        <v>0</v>
      </c>
      <c r="CA220" s="294">
        <f>IFERROR(SUM($V218:CA218)/SUM($V216:CA216),0)</f>
        <v>0</v>
      </c>
      <c r="CB220" s="294">
        <f>IFERROR(SUM($V218:CB218)/SUM($V216:CB216),0)</f>
        <v>0</v>
      </c>
      <c r="CC220" s="294">
        <f>IFERROR(SUM($V218:CC218)/SUM($V216:CC216),0)</f>
        <v>0</v>
      </c>
      <c r="CD220" s="294">
        <f>IFERROR(SUM($V218:CD218)/SUM($V216:CD216),0)</f>
        <v>0</v>
      </c>
      <c r="CE220" s="294">
        <f>IFERROR(SUM($V218:CE218)/SUM($V216:CE216),0)</f>
        <v>0</v>
      </c>
      <c r="CF220" s="294">
        <f>IFERROR(SUM($V218:CF218)/SUM($V216:CF216),0)</f>
        <v>0</v>
      </c>
      <c r="CG220" s="294">
        <f>IFERROR(SUM($V218:CG218)/SUM($V216:CG216),0)</f>
        <v>0</v>
      </c>
      <c r="CH220" s="294">
        <f>IFERROR(SUM($V218:CH218)/SUM($V216:CH216),0)</f>
        <v>0</v>
      </c>
      <c r="CI220" s="294">
        <f>IFERROR(SUM($V218:CI218)/SUM($V216:CI216),0)</f>
        <v>0</v>
      </c>
      <c r="CJ220" s="294">
        <f>IFERROR(SUM($V218:CJ218)/SUM($V216:CJ216),0)</f>
        <v>0</v>
      </c>
      <c r="CK220" s="294">
        <f>IFERROR(SUM($V218:CK218)/SUM($V216:CK216),0)</f>
        <v>0</v>
      </c>
      <c r="CL220" s="294">
        <f>IFERROR(SUM($V218:CL218)/SUM($V216:CL216),0)</f>
        <v>0</v>
      </c>
      <c r="CM220" s="294">
        <f>IFERROR(SUM($V218:CM218)/SUM($V216:CM216),0)</f>
        <v>0</v>
      </c>
      <c r="CN220" s="294">
        <f>IFERROR(SUM($V218:CN218)/SUM($V216:CN216),0)</f>
        <v>0</v>
      </c>
      <c r="CO220" s="294">
        <f>IFERROR(SUM($V218:CO218)/SUM($V216:CO216),0)</f>
        <v>0</v>
      </c>
      <c r="CP220" s="294">
        <f>IFERROR(SUM($V218:CP218)/SUM($V216:CP216),0)</f>
        <v>0</v>
      </c>
      <c r="CQ220" s="294">
        <f>IFERROR(SUM($V218:CQ218)/SUM($V216:CQ216),0)</f>
        <v>0</v>
      </c>
      <c r="CR220" s="294">
        <f>IFERROR(SUM($V218:CR218)/SUM($V216:CR216),0)</f>
        <v>0</v>
      </c>
      <c r="CS220" s="294">
        <f>IFERROR(SUM($V218:CS218)/SUM($V216:CS216),0)</f>
        <v>0</v>
      </c>
      <c r="CT220" s="294">
        <f>IFERROR(SUM($V218:CT218)/SUM($V216:CT216),0)</f>
        <v>0</v>
      </c>
      <c r="CU220" s="294">
        <f>IFERROR(SUM($V218:CU218)/SUM($V216:CU216),0)</f>
        <v>0</v>
      </c>
      <c r="CV220" s="294">
        <f>IFERROR(SUM($V218:CV218)/SUM($V216:CV216),0)</f>
        <v>0</v>
      </c>
      <c r="CW220" s="294">
        <f>IFERROR(SUM($V218:CW218)/SUM($V216:CW216),0)</f>
        <v>0</v>
      </c>
      <c r="CX220" s="294">
        <f>IFERROR(SUM($V218:CX218)/SUM($V216:CX216),0)</f>
        <v>0</v>
      </c>
      <c r="CY220" s="294">
        <f>IFERROR(SUM($V218:CY218)/SUM($V216:CY216),0)</f>
        <v>0</v>
      </c>
      <c r="CZ220" s="294">
        <f>IFERROR(SUM($V218:CZ218)/SUM($V216:CZ216),0)</f>
        <v>0</v>
      </c>
      <c r="DA220" s="294">
        <f>IFERROR(SUM($V218:DA218)/SUM($V216:DA216),0)</f>
        <v>0</v>
      </c>
      <c r="DB220" s="294">
        <f>IFERROR(SUM($V218:DB218)/SUM($V216:DB216),0)</f>
        <v>0</v>
      </c>
      <c r="DC220" s="294">
        <f>IFERROR(SUM($V218:DC218)/SUM($V216:DC216),0)</f>
        <v>0</v>
      </c>
      <c r="DD220" s="294">
        <f>IFERROR(SUM($V218:DD218)/SUM($V216:DD216),0)</f>
        <v>0</v>
      </c>
      <c r="DE220" s="294">
        <f>IFERROR(SUM($V218:DE218)/SUM($V216:DE216),0)</f>
        <v>0</v>
      </c>
      <c r="DF220" s="294">
        <f>IFERROR(SUM($V218:DF218)/SUM($V216:DF216),0)</f>
        <v>0</v>
      </c>
      <c r="DG220" s="294">
        <f>IFERROR(SUM($V218:DG218)/SUM($V216:DG216),0)</f>
        <v>0</v>
      </c>
      <c r="DH220" s="294">
        <f>IFERROR(SUM($V218:DH218)/SUM($V216:DH216),0)</f>
        <v>0</v>
      </c>
      <c r="DI220" s="294">
        <f>IFERROR(SUM($V218:DI218)/SUM($V216:DI216),0)</f>
        <v>0</v>
      </c>
      <c r="DJ220" s="294">
        <f>IFERROR(SUM($V218:DJ218)/SUM($V216:DJ216),0)</f>
        <v>0</v>
      </c>
      <c r="DK220" s="294">
        <f>IFERROR(SUM($V218:DK218)/SUM($V216:DK216),0)</f>
        <v>0</v>
      </c>
      <c r="DL220" s="294">
        <f>IFERROR(SUM($V218:DL218)/SUM($V216:DL216),0)</f>
        <v>0</v>
      </c>
      <c r="DM220" s="294">
        <f>IFERROR(SUM($V218:DM218)/SUM($V216:DM216),0)</f>
        <v>0</v>
      </c>
      <c r="DN220" s="294">
        <f>IFERROR(SUM($V218:DN218)/SUM($V216:DN216),0)</f>
        <v>0</v>
      </c>
      <c r="DO220" s="294">
        <f>IFERROR(SUM($V218:DO218)/SUM($V216:DO216),0)</f>
        <v>0</v>
      </c>
      <c r="DP220" s="294">
        <f>IFERROR(SUM($V218:DP218)/SUM($V216:DP216),0)</f>
        <v>0</v>
      </c>
      <c r="DQ220" s="294">
        <f>IFERROR(SUM($V218:DQ218)/SUM($V216:DQ216),0)</f>
        <v>0</v>
      </c>
      <c r="DR220" s="294">
        <f>IFERROR(SUM($V218:DR218)/SUM($V216:DR216),0)</f>
        <v>0</v>
      </c>
      <c r="DS220" s="294">
        <f>IFERROR(SUM($V218:DS218)/SUM($V216:DS216),0)</f>
        <v>0</v>
      </c>
      <c r="DT220" s="294">
        <f>IFERROR(SUM($V218:DT218)/SUM($V216:DT216),0)</f>
        <v>0</v>
      </c>
      <c r="DU220" s="294">
        <f>IFERROR(SUM($V218:DU218)/SUM($V216:DU216),0)</f>
        <v>0</v>
      </c>
      <c r="DV220" s="294">
        <f>IFERROR(SUM($V218:DV218)/SUM($V216:DV216),0)</f>
        <v>0</v>
      </c>
      <c r="DW220" s="294">
        <f>IFERROR(SUM($V218:DW218)/SUM($V216:DW216),0)</f>
        <v>0</v>
      </c>
      <c r="DX220" s="294">
        <f>IFERROR(SUM($V218:DX218)/SUM($V216:DX216),0)</f>
        <v>0</v>
      </c>
      <c r="DY220" s="294">
        <f>IFERROR(SUM($V218:DY218)/SUM($V216:DY216),0)</f>
        <v>0</v>
      </c>
      <c r="DZ220" s="294">
        <f>IFERROR(SUM($V218:DZ218)/SUM($V216:DZ216),0)</f>
        <v>0</v>
      </c>
      <c r="EA220" s="294">
        <f>IFERROR(SUM($V218:EA218)/SUM($V216:EA216),0)</f>
        <v>0</v>
      </c>
      <c r="EB220" s="294">
        <f>IFERROR(SUM($V218:EB218)/SUM($V216:EB216),0)</f>
        <v>0</v>
      </c>
      <c r="EC220" s="294">
        <f>IFERROR(SUM($V218:EC218)/SUM($V216:EC216),0)</f>
        <v>0</v>
      </c>
      <c r="ED220" s="295">
        <f>IFERROR(SUM($V218:ED218)/SUM($V216:ED216),0)</f>
        <v>0</v>
      </c>
    </row>
    <row r="221" spans="2:134" ht="16.05" customHeight="1" x14ac:dyDescent="0.25">
      <c r="B221" s="1072" t="str">
        <f>C221</f>
        <v>5期</v>
      </c>
      <c r="C221" s="248" t="s">
        <v>395</v>
      </c>
      <c r="D221" s="248"/>
      <c r="E221" s="248"/>
      <c r="F221" s="243" t="s">
        <v>366</v>
      </c>
      <c r="G221" s="248" t="s">
        <v>352</v>
      </c>
      <c r="H221" s="270">
        <f>SUMIF($F226:$F273,$F221,H226:H273)</f>
        <v>0</v>
      </c>
      <c r="I221" s="270">
        <f t="shared" ref="I221:I223" si="4012">J221-H221</f>
        <v>0</v>
      </c>
      <c r="J221" s="450">
        <f>SUM(V221:ED221)</f>
        <v>0</v>
      </c>
      <c r="K221" s="455">
        <f ca="1">SUMIF($F226:$F273,$F221,K226:K273)</f>
        <v>0</v>
      </c>
      <c r="L221" s="271">
        <f>SUMIF($V$1:$ED$1,L$3,$V221:$ED221)</f>
        <v>0</v>
      </c>
      <c r="M221" s="270">
        <f t="shared" ref="M221:U223" si="4013">SUMIF($V$1:$ED$1,M$3,$V221:$ED221)</f>
        <v>0</v>
      </c>
      <c r="N221" s="270">
        <f t="shared" si="4013"/>
        <v>0</v>
      </c>
      <c r="O221" s="270">
        <f t="shared" si="4013"/>
        <v>0</v>
      </c>
      <c r="P221" s="270">
        <f t="shared" si="4013"/>
        <v>0</v>
      </c>
      <c r="Q221" s="270">
        <f t="shared" si="4013"/>
        <v>0</v>
      </c>
      <c r="R221" s="270">
        <f t="shared" si="4013"/>
        <v>0</v>
      </c>
      <c r="S221" s="270">
        <f t="shared" si="4013"/>
        <v>0</v>
      </c>
      <c r="T221" s="270">
        <f t="shared" si="4013"/>
        <v>0</v>
      </c>
      <c r="U221" s="272">
        <f t="shared" si="4013"/>
        <v>0</v>
      </c>
      <c r="V221" s="273">
        <f>SUMIF($F226:$F273,$F221,V226:V273)</f>
        <v>0</v>
      </c>
      <c r="W221" s="270">
        <f t="shared" ref="W221:CH221" si="4014">SUMIF($F226:$F273,$F221,W226:W273)</f>
        <v>0</v>
      </c>
      <c r="X221" s="270">
        <f t="shared" si="4014"/>
        <v>0</v>
      </c>
      <c r="Y221" s="270">
        <f t="shared" si="4014"/>
        <v>0</v>
      </c>
      <c r="Z221" s="270">
        <f t="shared" si="4014"/>
        <v>0</v>
      </c>
      <c r="AA221" s="270">
        <f t="shared" si="4014"/>
        <v>0</v>
      </c>
      <c r="AB221" s="270">
        <f t="shared" si="4014"/>
        <v>0</v>
      </c>
      <c r="AC221" s="270">
        <f t="shared" si="4014"/>
        <v>0</v>
      </c>
      <c r="AD221" s="270">
        <f t="shared" si="4014"/>
        <v>0</v>
      </c>
      <c r="AE221" s="270">
        <f t="shared" si="4014"/>
        <v>0</v>
      </c>
      <c r="AF221" s="270">
        <f t="shared" si="4014"/>
        <v>0</v>
      </c>
      <c r="AG221" s="270">
        <f t="shared" si="4014"/>
        <v>0</v>
      </c>
      <c r="AH221" s="270">
        <f t="shared" si="4014"/>
        <v>0</v>
      </c>
      <c r="AI221" s="270">
        <f t="shared" si="4014"/>
        <v>0</v>
      </c>
      <c r="AJ221" s="270">
        <f t="shared" si="4014"/>
        <v>0</v>
      </c>
      <c r="AK221" s="270">
        <f t="shared" si="4014"/>
        <v>0</v>
      </c>
      <c r="AL221" s="270">
        <f t="shared" si="4014"/>
        <v>0</v>
      </c>
      <c r="AM221" s="270">
        <f t="shared" si="4014"/>
        <v>0</v>
      </c>
      <c r="AN221" s="270">
        <f t="shared" si="4014"/>
        <v>0</v>
      </c>
      <c r="AO221" s="270">
        <f t="shared" si="4014"/>
        <v>0</v>
      </c>
      <c r="AP221" s="270">
        <f t="shared" si="4014"/>
        <v>0</v>
      </c>
      <c r="AQ221" s="270">
        <f t="shared" si="4014"/>
        <v>0</v>
      </c>
      <c r="AR221" s="270">
        <f t="shared" si="4014"/>
        <v>0</v>
      </c>
      <c r="AS221" s="270">
        <f t="shared" si="4014"/>
        <v>0</v>
      </c>
      <c r="AT221" s="270">
        <f t="shared" si="4014"/>
        <v>0</v>
      </c>
      <c r="AU221" s="270">
        <f t="shared" si="4014"/>
        <v>0</v>
      </c>
      <c r="AV221" s="270">
        <f t="shared" si="4014"/>
        <v>0</v>
      </c>
      <c r="AW221" s="270">
        <f t="shared" si="4014"/>
        <v>0</v>
      </c>
      <c r="AX221" s="270">
        <f t="shared" si="4014"/>
        <v>0</v>
      </c>
      <c r="AY221" s="270">
        <f t="shared" si="4014"/>
        <v>0</v>
      </c>
      <c r="AZ221" s="270">
        <f t="shared" si="4014"/>
        <v>0</v>
      </c>
      <c r="BA221" s="270">
        <f t="shared" si="4014"/>
        <v>0</v>
      </c>
      <c r="BB221" s="270">
        <f t="shared" si="4014"/>
        <v>0</v>
      </c>
      <c r="BC221" s="270">
        <f t="shared" si="4014"/>
        <v>0</v>
      </c>
      <c r="BD221" s="270">
        <f t="shared" si="4014"/>
        <v>0</v>
      </c>
      <c r="BE221" s="270">
        <f t="shared" si="4014"/>
        <v>0</v>
      </c>
      <c r="BF221" s="270">
        <f t="shared" si="4014"/>
        <v>0</v>
      </c>
      <c r="BG221" s="270">
        <f t="shared" si="4014"/>
        <v>0</v>
      </c>
      <c r="BH221" s="270">
        <f t="shared" si="4014"/>
        <v>0</v>
      </c>
      <c r="BI221" s="270">
        <f t="shared" si="4014"/>
        <v>0</v>
      </c>
      <c r="BJ221" s="270">
        <f t="shared" si="4014"/>
        <v>0</v>
      </c>
      <c r="BK221" s="270">
        <f t="shared" si="4014"/>
        <v>0</v>
      </c>
      <c r="BL221" s="270">
        <f t="shared" si="4014"/>
        <v>0</v>
      </c>
      <c r="BM221" s="270">
        <f t="shared" si="4014"/>
        <v>0</v>
      </c>
      <c r="BN221" s="270">
        <f t="shared" si="4014"/>
        <v>0</v>
      </c>
      <c r="BO221" s="270">
        <f t="shared" si="4014"/>
        <v>0</v>
      </c>
      <c r="BP221" s="270">
        <f t="shared" si="4014"/>
        <v>0</v>
      </c>
      <c r="BQ221" s="270">
        <f t="shared" si="4014"/>
        <v>0</v>
      </c>
      <c r="BR221" s="270">
        <f t="shared" si="4014"/>
        <v>0</v>
      </c>
      <c r="BS221" s="270">
        <f t="shared" si="4014"/>
        <v>0</v>
      </c>
      <c r="BT221" s="270">
        <f t="shared" si="4014"/>
        <v>0</v>
      </c>
      <c r="BU221" s="270">
        <f t="shared" si="4014"/>
        <v>0</v>
      </c>
      <c r="BV221" s="270">
        <f t="shared" si="4014"/>
        <v>0</v>
      </c>
      <c r="BW221" s="270">
        <f t="shared" si="4014"/>
        <v>0</v>
      </c>
      <c r="BX221" s="270">
        <f t="shared" si="4014"/>
        <v>0</v>
      </c>
      <c r="BY221" s="270">
        <f t="shared" si="4014"/>
        <v>0</v>
      </c>
      <c r="BZ221" s="270">
        <f t="shared" si="4014"/>
        <v>0</v>
      </c>
      <c r="CA221" s="270">
        <f t="shared" si="4014"/>
        <v>0</v>
      </c>
      <c r="CB221" s="270">
        <f t="shared" si="4014"/>
        <v>0</v>
      </c>
      <c r="CC221" s="270">
        <f t="shared" si="4014"/>
        <v>0</v>
      </c>
      <c r="CD221" s="270">
        <f t="shared" si="4014"/>
        <v>0</v>
      </c>
      <c r="CE221" s="270">
        <f t="shared" si="4014"/>
        <v>0</v>
      </c>
      <c r="CF221" s="270">
        <f t="shared" si="4014"/>
        <v>0</v>
      </c>
      <c r="CG221" s="270">
        <f t="shared" si="4014"/>
        <v>0</v>
      </c>
      <c r="CH221" s="270">
        <f t="shared" si="4014"/>
        <v>0</v>
      </c>
      <c r="CI221" s="270">
        <f t="shared" ref="CI221:ED221" si="4015">SUMIF($F226:$F273,$F221,CI226:CI273)</f>
        <v>0</v>
      </c>
      <c r="CJ221" s="270">
        <f t="shared" si="4015"/>
        <v>0</v>
      </c>
      <c r="CK221" s="270">
        <f t="shared" si="4015"/>
        <v>0</v>
      </c>
      <c r="CL221" s="270">
        <f t="shared" si="4015"/>
        <v>0</v>
      </c>
      <c r="CM221" s="270">
        <f t="shared" si="4015"/>
        <v>0</v>
      </c>
      <c r="CN221" s="270">
        <f t="shared" si="4015"/>
        <v>0</v>
      </c>
      <c r="CO221" s="270">
        <f t="shared" si="4015"/>
        <v>0</v>
      </c>
      <c r="CP221" s="270">
        <f t="shared" si="4015"/>
        <v>0</v>
      </c>
      <c r="CQ221" s="270">
        <f t="shared" si="4015"/>
        <v>0</v>
      </c>
      <c r="CR221" s="270">
        <f t="shared" si="4015"/>
        <v>0</v>
      </c>
      <c r="CS221" s="270">
        <f t="shared" si="4015"/>
        <v>0</v>
      </c>
      <c r="CT221" s="270">
        <f t="shared" si="4015"/>
        <v>0</v>
      </c>
      <c r="CU221" s="270">
        <f t="shared" si="4015"/>
        <v>0</v>
      </c>
      <c r="CV221" s="270">
        <f t="shared" si="4015"/>
        <v>0</v>
      </c>
      <c r="CW221" s="270">
        <f t="shared" si="4015"/>
        <v>0</v>
      </c>
      <c r="CX221" s="270">
        <f t="shared" si="4015"/>
        <v>0</v>
      </c>
      <c r="CY221" s="270">
        <f t="shared" si="4015"/>
        <v>0</v>
      </c>
      <c r="CZ221" s="270">
        <f t="shared" si="4015"/>
        <v>0</v>
      </c>
      <c r="DA221" s="270">
        <f t="shared" si="4015"/>
        <v>0</v>
      </c>
      <c r="DB221" s="270">
        <f t="shared" si="4015"/>
        <v>0</v>
      </c>
      <c r="DC221" s="270">
        <f t="shared" si="4015"/>
        <v>0</v>
      </c>
      <c r="DD221" s="270">
        <f t="shared" si="4015"/>
        <v>0</v>
      </c>
      <c r="DE221" s="270">
        <f t="shared" si="4015"/>
        <v>0</v>
      </c>
      <c r="DF221" s="270">
        <f t="shared" si="4015"/>
        <v>0</v>
      </c>
      <c r="DG221" s="270">
        <f t="shared" si="4015"/>
        <v>0</v>
      </c>
      <c r="DH221" s="270">
        <f t="shared" si="4015"/>
        <v>0</v>
      </c>
      <c r="DI221" s="270">
        <f t="shared" si="4015"/>
        <v>0</v>
      </c>
      <c r="DJ221" s="270">
        <f t="shared" si="4015"/>
        <v>0</v>
      </c>
      <c r="DK221" s="270">
        <f t="shared" si="4015"/>
        <v>0</v>
      </c>
      <c r="DL221" s="270">
        <f t="shared" si="4015"/>
        <v>0</v>
      </c>
      <c r="DM221" s="270">
        <f t="shared" si="4015"/>
        <v>0</v>
      </c>
      <c r="DN221" s="270">
        <f t="shared" si="4015"/>
        <v>0</v>
      </c>
      <c r="DO221" s="270">
        <f t="shared" si="4015"/>
        <v>0</v>
      </c>
      <c r="DP221" s="270">
        <f t="shared" si="4015"/>
        <v>0</v>
      </c>
      <c r="DQ221" s="270">
        <f t="shared" si="4015"/>
        <v>0</v>
      </c>
      <c r="DR221" s="270">
        <f t="shared" si="4015"/>
        <v>0</v>
      </c>
      <c r="DS221" s="270">
        <f t="shared" si="4015"/>
        <v>0</v>
      </c>
      <c r="DT221" s="270">
        <f t="shared" si="4015"/>
        <v>0</v>
      </c>
      <c r="DU221" s="270">
        <f t="shared" si="4015"/>
        <v>0</v>
      </c>
      <c r="DV221" s="270">
        <f t="shared" si="4015"/>
        <v>0</v>
      </c>
      <c r="DW221" s="270">
        <f t="shared" si="4015"/>
        <v>0</v>
      </c>
      <c r="DX221" s="270">
        <f t="shared" si="4015"/>
        <v>0</v>
      </c>
      <c r="DY221" s="270">
        <f t="shared" si="4015"/>
        <v>0</v>
      </c>
      <c r="DZ221" s="270">
        <f t="shared" si="4015"/>
        <v>0</v>
      </c>
      <c r="EA221" s="270">
        <f t="shared" si="4015"/>
        <v>0</v>
      </c>
      <c r="EB221" s="270">
        <f t="shared" si="4015"/>
        <v>0</v>
      </c>
      <c r="EC221" s="270">
        <f t="shared" si="4015"/>
        <v>0</v>
      </c>
      <c r="ED221" s="272">
        <f t="shared" si="4015"/>
        <v>0</v>
      </c>
    </row>
    <row r="222" spans="2:134" ht="16.05" customHeight="1" x14ac:dyDescent="0.25">
      <c r="B222" s="1073" t="str">
        <f t="shared" ref="B222:B225" si="4016">C222</f>
        <v>5期</v>
      </c>
      <c r="C222" s="249" t="s">
        <v>176</v>
      </c>
      <c r="D222" s="249"/>
      <c r="E222" s="249"/>
      <c r="F222" s="244" t="s">
        <v>347</v>
      </c>
      <c r="G222" s="249" t="s">
        <v>353</v>
      </c>
      <c r="H222" s="274">
        <f>SUMIF($F226:$F273,$F222,H226:H273)</f>
        <v>0</v>
      </c>
      <c r="I222" s="274">
        <f t="shared" si="4012"/>
        <v>0</v>
      </c>
      <c r="J222" s="274">
        <f>SUM(V222:ED222)</f>
        <v>0</v>
      </c>
      <c r="K222" s="456">
        <f ca="1">SUMIF($F226:$F273,$F222,K226:K273)</f>
        <v>0</v>
      </c>
      <c r="L222" s="275">
        <f t="shared" ref="L222:L223" si="4017">SUMIF($V$1:$ED$1,L$3,$V222:$ED222)</f>
        <v>0</v>
      </c>
      <c r="M222" s="274">
        <f t="shared" si="4013"/>
        <v>0</v>
      </c>
      <c r="N222" s="274">
        <f t="shared" si="4013"/>
        <v>0</v>
      </c>
      <c r="O222" s="274">
        <f t="shared" si="4013"/>
        <v>0</v>
      </c>
      <c r="P222" s="274">
        <f t="shared" si="4013"/>
        <v>0</v>
      </c>
      <c r="Q222" s="274">
        <f t="shared" si="4013"/>
        <v>0</v>
      </c>
      <c r="R222" s="274">
        <f t="shared" si="4013"/>
        <v>0</v>
      </c>
      <c r="S222" s="274">
        <f t="shared" si="4013"/>
        <v>0</v>
      </c>
      <c r="T222" s="274">
        <f t="shared" si="4013"/>
        <v>0</v>
      </c>
      <c r="U222" s="276">
        <f t="shared" si="4013"/>
        <v>0</v>
      </c>
      <c r="V222" s="277">
        <f>SUMIF($F226:$F273,$F222,V226:V273)</f>
        <v>0</v>
      </c>
      <c r="W222" s="274">
        <f t="shared" ref="W222:CH222" si="4018">SUMIF($F226:$F273,$F222,W226:W273)</f>
        <v>0</v>
      </c>
      <c r="X222" s="274">
        <f t="shared" si="4018"/>
        <v>0</v>
      </c>
      <c r="Y222" s="274">
        <f t="shared" si="4018"/>
        <v>0</v>
      </c>
      <c r="Z222" s="274">
        <f t="shared" si="4018"/>
        <v>0</v>
      </c>
      <c r="AA222" s="274">
        <f t="shared" si="4018"/>
        <v>0</v>
      </c>
      <c r="AB222" s="274">
        <f t="shared" si="4018"/>
        <v>0</v>
      </c>
      <c r="AC222" s="274">
        <f t="shared" si="4018"/>
        <v>0</v>
      </c>
      <c r="AD222" s="274">
        <f t="shared" si="4018"/>
        <v>0</v>
      </c>
      <c r="AE222" s="274">
        <f t="shared" si="4018"/>
        <v>0</v>
      </c>
      <c r="AF222" s="274">
        <f t="shared" si="4018"/>
        <v>0</v>
      </c>
      <c r="AG222" s="274">
        <f t="shared" si="4018"/>
        <v>0</v>
      </c>
      <c r="AH222" s="274">
        <f t="shared" si="4018"/>
        <v>0</v>
      </c>
      <c r="AI222" s="274">
        <f t="shared" si="4018"/>
        <v>0</v>
      </c>
      <c r="AJ222" s="274">
        <f t="shared" si="4018"/>
        <v>0</v>
      </c>
      <c r="AK222" s="274">
        <f t="shared" si="4018"/>
        <v>0</v>
      </c>
      <c r="AL222" s="274">
        <f t="shared" si="4018"/>
        <v>0</v>
      </c>
      <c r="AM222" s="274">
        <f t="shared" si="4018"/>
        <v>0</v>
      </c>
      <c r="AN222" s="274">
        <f t="shared" si="4018"/>
        <v>0</v>
      </c>
      <c r="AO222" s="274">
        <f t="shared" si="4018"/>
        <v>0</v>
      </c>
      <c r="AP222" s="274">
        <f t="shared" si="4018"/>
        <v>0</v>
      </c>
      <c r="AQ222" s="274">
        <f t="shared" si="4018"/>
        <v>0</v>
      </c>
      <c r="AR222" s="274">
        <f t="shared" si="4018"/>
        <v>0</v>
      </c>
      <c r="AS222" s="274">
        <f t="shared" si="4018"/>
        <v>0</v>
      </c>
      <c r="AT222" s="274">
        <f t="shared" si="4018"/>
        <v>0</v>
      </c>
      <c r="AU222" s="274">
        <f t="shared" si="4018"/>
        <v>0</v>
      </c>
      <c r="AV222" s="274">
        <f t="shared" si="4018"/>
        <v>0</v>
      </c>
      <c r="AW222" s="274">
        <f t="shared" si="4018"/>
        <v>0</v>
      </c>
      <c r="AX222" s="274">
        <f t="shared" si="4018"/>
        <v>0</v>
      </c>
      <c r="AY222" s="274">
        <f t="shared" si="4018"/>
        <v>0</v>
      </c>
      <c r="AZ222" s="274">
        <f t="shared" si="4018"/>
        <v>0</v>
      </c>
      <c r="BA222" s="274">
        <f t="shared" si="4018"/>
        <v>0</v>
      </c>
      <c r="BB222" s="274">
        <f t="shared" si="4018"/>
        <v>0</v>
      </c>
      <c r="BC222" s="274">
        <f t="shared" si="4018"/>
        <v>0</v>
      </c>
      <c r="BD222" s="274">
        <f t="shared" si="4018"/>
        <v>0</v>
      </c>
      <c r="BE222" s="274">
        <f t="shared" si="4018"/>
        <v>0</v>
      </c>
      <c r="BF222" s="274">
        <f t="shared" si="4018"/>
        <v>0</v>
      </c>
      <c r="BG222" s="274">
        <f t="shared" si="4018"/>
        <v>0</v>
      </c>
      <c r="BH222" s="274">
        <f t="shared" si="4018"/>
        <v>0</v>
      </c>
      <c r="BI222" s="274">
        <f t="shared" si="4018"/>
        <v>0</v>
      </c>
      <c r="BJ222" s="274">
        <f t="shared" si="4018"/>
        <v>0</v>
      </c>
      <c r="BK222" s="274">
        <f t="shared" si="4018"/>
        <v>0</v>
      </c>
      <c r="BL222" s="274">
        <f t="shared" si="4018"/>
        <v>0</v>
      </c>
      <c r="BM222" s="274">
        <f t="shared" si="4018"/>
        <v>0</v>
      </c>
      <c r="BN222" s="274">
        <f t="shared" si="4018"/>
        <v>0</v>
      </c>
      <c r="BO222" s="274">
        <f t="shared" si="4018"/>
        <v>0</v>
      </c>
      <c r="BP222" s="274">
        <f t="shared" si="4018"/>
        <v>0</v>
      </c>
      <c r="BQ222" s="274">
        <f t="shared" si="4018"/>
        <v>0</v>
      </c>
      <c r="BR222" s="274">
        <f t="shared" si="4018"/>
        <v>0</v>
      </c>
      <c r="BS222" s="274">
        <f t="shared" si="4018"/>
        <v>0</v>
      </c>
      <c r="BT222" s="274">
        <f t="shared" si="4018"/>
        <v>0</v>
      </c>
      <c r="BU222" s="274">
        <f t="shared" si="4018"/>
        <v>0</v>
      </c>
      <c r="BV222" s="274">
        <f t="shared" si="4018"/>
        <v>0</v>
      </c>
      <c r="BW222" s="274">
        <f t="shared" si="4018"/>
        <v>0</v>
      </c>
      <c r="BX222" s="274">
        <f t="shared" si="4018"/>
        <v>0</v>
      </c>
      <c r="BY222" s="274">
        <f t="shared" si="4018"/>
        <v>0</v>
      </c>
      <c r="BZ222" s="274">
        <f t="shared" si="4018"/>
        <v>0</v>
      </c>
      <c r="CA222" s="274">
        <f t="shared" si="4018"/>
        <v>0</v>
      </c>
      <c r="CB222" s="274">
        <f t="shared" si="4018"/>
        <v>0</v>
      </c>
      <c r="CC222" s="274">
        <f t="shared" si="4018"/>
        <v>0</v>
      </c>
      <c r="CD222" s="274">
        <f t="shared" si="4018"/>
        <v>0</v>
      </c>
      <c r="CE222" s="274">
        <f t="shared" si="4018"/>
        <v>0</v>
      </c>
      <c r="CF222" s="274">
        <f t="shared" si="4018"/>
        <v>0</v>
      </c>
      <c r="CG222" s="274">
        <f t="shared" si="4018"/>
        <v>0</v>
      </c>
      <c r="CH222" s="274">
        <f t="shared" si="4018"/>
        <v>0</v>
      </c>
      <c r="CI222" s="274">
        <f t="shared" ref="CI222:ED222" si="4019">SUMIF($F226:$F273,$F222,CI226:CI273)</f>
        <v>0</v>
      </c>
      <c r="CJ222" s="274">
        <f t="shared" si="4019"/>
        <v>0</v>
      </c>
      <c r="CK222" s="274">
        <f t="shared" si="4019"/>
        <v>0</v>
      </c>
      <c r="CL222" s="274">
        <f t="shared" si="4019"/>
        <v>0</v>
      </c>
      <c r="CM222" s="274">
        <f t="shared" si="4019"/>
        <v>0</v>
      </c>
      <c r="CN222" s="274">
        <f t="shared" si="4019"/>
        <v>0</v>
      </c>
      <c r="CO222" s="274">
        <f t="shared" si="4019"/>
        <v>0</v>
      </c>
      <c r="CP222" s="274">
        <f t="shared" si="4019"/>
        <v>0</v>
      </c>
      <c r="CQ222" s="274">
        <f t="shared" si="4019"/>
        <v>0</v>
      </c>
      <c r="CR222" s="274">
        <f t="shared" si="4019"/>
        <v>0</v>
      </c>
      <c r="CS222" s="274">
        <f t="shared" si="4019"/>
        <v>0</v>
      </c>
      <c r="CT222" s="274">
        <f t="shared" si="4019"/>
        <v>0</v>
      </c>
      <c r="CU222" s="274">
        <f t="shared" si="4019"/>
        <v>0</v>
      </c>
      <c r="CV222" s="274">
        <f t="shared" si="4019"/>
        <v>0</v>
      </c>
      <c r="CW222" s="274">
        <f t="shared" si="4019"/>
        <v>0</v>
      </c>
      <c r="CX222" s="274">
        <f t="shared" si="4019"/>
        <v>0</v>
      </c>
      <c r="CY222" s="274">
        <f t="shared" si="4019"/>
        <v>0</v>
      </c>
      <c r="CZ222" s="274">
        <f t="shared" si="4019"/>
        <v>0</v>
      </c>
      <c r="DA222" s="274">
        <f t="shared" si="4019"/>
        <v>0</v>
      </c>
      <c r="DB222" s="274">
        <f t="shared" si="4019"/>
        <v>0</v>
      </c>
      <c r="DC222" s="274">
        <f t="shared" si="4019"/>
        <v>0</v>
      </c>
      <c r="DD222" s="274">
        <f t="shared" si="4019"/>
        <v>0</v>
      </c>
      <c r="DE222" s="274">
        <f t="shared" si="4019"/>
        <v>0</v>
      </c>
      <c r="DF222" s="274">
        <f t="shared" si="4019"/>
        <v>0</v>
      </c>
      <c r="DG222" s="274">
        <f t="shared" si="4019"/>
        <v>0</v>
      </c>
      <c r="DH222" s="274">
        <f t="shared" si="4019"/>
        <v>0</v>
      </c>
      <c r="DI222" s="274">
        <f t="shared" si="4019"/>
        <v>0</v>
      </c>
      <c r="DJ222" s="274">
        <f t="shared" si="4019"/>
        <v>0</v>
      </c>
      <c r="DK222" s="274">
        <f t="shared" si="4019"/>
        <v>0</v>
      </c>
      <c r="DL222" s="274">
        <f t="shared" si="4019"/>
        <v>0</v>
      </c>
      <c r="DM222" s="274">
        <f t="shared" si="4019"/>
        <v>0</v>
      </c>
      <c r="DN222" s="274">
        <f t="shared" si="4019"/>
        <v>0</v>
      </c>
      <c r="DO222" s="274">
        <f t="shared" si="4019"/>
        <v>0</v>
      </c>
      <c r="DP222" s="274">
        <f t="shared" si="4019"/>
        <v>0</v>
      </c>
      <c r="DQ222" s="274">
        <f t="shared" si="4019"/>
        <v>0</v>
      </c>
      <c r="DR222" s="274">
        <f t="shared" si="4019"/>
        <v>0</v>
      </c>
      <c r="DS222" s="274">
        <f t="shared" si="4019"/>
        <v>0</v>
      </c>
      <c r="DT222" s="274">
        <f t="shared" si="4019"/>
        <v>0</v>
      </c>
      <c r="DU222" s="274">
        <f t="shared" si="4019"/>
        <v>0</v>
      </c>
      <c r="DV222" s="274">
        <f t="shared" si="4019"/>
        <v>0</v>
      </c>
      <c r="DW222" s="274">
        <f t="shared" si="4019"/>
        <v>0</v>
      </c>
      <c r="DX222" s="274">
        <f t="shared" si="4019"/>
        <v>0</v>
      </c>
      <c r="DY222" s="274">
        <f t="shared" si="4019"/>
        <v>0</v>
      </c>
      <c r="DZ222" s="274">
        <f t="shared" si="4019"/>
        <v>0</v>
      </c>
      <c r="EA222" s="274">
        <f t="shared" si="4019"/>
        <v>0</v>
      </c>
      <c r="EB222" s="274">
        <f t="shared" si="4019"/>
        <v>0</v>
      </c>
      <c r="EC222" s="274">
        <f t="shared" si="4019"/>
        <v>0</v>
      </c>
      <c r="ED222" s="276">
        <f t="shared" si="4019"/>
        <v>0</v>
      </c>
    </row>
    <row r="223" spans="2:134" ht="16.05" customHeight="1" x14ac:dyDescent="0.25">
      <c r="B223" s="935" t="str">
        <f t="shared" si="4016"/>
        <v>5期</v>
      </c>
      <c r="C223" s="249" t="s">
        <v>176</v>
      </c>
      <c r="D223" s="249"/>
      <c r="E223" s="249"/>
      <c r="F223" s="244" t="s">
        <v>349</v>
      </c>
      <c r="G223" s="249" t="s">
        <v>353</v>
      </c>
      <c r="H223" s="274">
        <f>SUMIF($F226:$F273,$F223,H226:H273)</f>
        <v>0</v>
      </c>
      <c r="I223" s="274">
        <f t="shared" si="4012"/>
        <v>0</v>
      </c>
      <c r="J223" s="274">
        <f>SUM(V223:ED223)</f>
        <v>0</v>
      </c>
      <c r="K223" s="456">
        <f ca="1">SUMIF($F226:$F273,$F223,K226:K273)</f>
        <v>0</v>
      </c>
      <c r="L223" s="275">
        <f t="shared" si="4017"/>
        <v>0</v>
      </c>
      <c r="M223" s="274">
        <f t="shared" si="4013"/>
        <v>0</v>
      </c>
      <c r="N223" s="274">
        <f t="shared" si="4013"/>
        <v>0</v>
      </c>
      <c r="O223" s="274">
        <f t="shared" si="4013"/>
        <v>0</v>
      </c>
      <c r="P223" s="274">
        <f t="shared" si="4013"/>
        <v>0</v>
      </c>
      <c r="Q223" s="274">
        <f t="shared" si="4013"/>
        <v>0</v>
      </c>
      <c r="R223" s="274">
        <f t="shared" si="4013"/>
        <v>0</v>
      </c>
      <c r="S223" s="274">
        <f t="shared" si="4013"/>
        <v>0</v>
      </c>
      <c r="T223" s="274">
        <f t="shared" si="4013"/>
        <v>0</v>
      </c>
      <c r="U223" s="276">
        <f t="shared" si="4013"/>
        <v>0</v>
      </c>
      <c r="V223" s="277">
        <f>SUMIF($F226:$F273,$F223,V226:V273)</f>
        <v>0</v>
      </c>
      <c r="W223" s="274">
        <f t="shared" ref="W223:CH223" si="4020">SUMIF($F226:$F273,$F223,W226:W273)</f>
        <v>0</v>
      </c>
      <c r="X223" s="274">
        <f t="shared" si="4020"/>
        <v>0</v>
      </c>
      <c r="Y223" s="274">
        <f t="shared" si="4020"/>
        <v>0</v>
      </c>
      <c r="Z223" s="274">
        <f t="shared" si="4020"/>
        <v>0</v>
      </c>
      <c r="AA223" s="274">
        <f t="shared" si="4020"/>
        <v>0</v>
      </c>
      <c r="AB223" s="274">
        <f t="shared" si="4020"/>
        <v>0</v>
      </c>
      <c r="AC223" s="274">
        <f t="shared" si="4020"/>
        <v>0</v>
      </c>
      <c r="AD223" s="274">
        <f t="shared" si="4020"/>
        <v>0</v>
      </c>
      <c r="AE223" s="274">
        <f t="shared" si="4020"/>
        <v>0</v>
      </c>
      <c r="AF223" s="274">
        <f t="shared" si="4020"/>
        <v>0</v>
      </c>
      <c r="AG223" s="274">
        <f t="shared" si="4020"/>
        <v>0</v>
      </c>
      <c r="AH223" s="274">
        <f t="shared" si="4020"/>
        <v>0</v>
      </c>
      <c r="AI223" s="274">
        <f t="shared" si="4020"/>
        <v>0</v>
      </c>
      <c r="AJ223" s="274">
        <f t="shared" si="4020"/>
        <v>0</v>
      </c>
      <c r="AK223" s="274">
        <f t="shared" si="4020"/>
        <v>0</v>
      </c>
      <c r="AL223" s="274">
        <f t="shared" si="4020"/>
        <v>0</v>
      </c>
      <c r="AM223" s="274">
        <f t="shared" si="4020"/>
        <v>0</v>
      </c>
      <c r="AN223" s="274">
        <f t="shared" si="4020"/>
        <v>0</v>
      </c>
      <c r="AO223" s="274">
        <f t="shared" si="4020"/>
        <v>0</v>
      </c>
      <c r="AP223" s="274">
        <f t="shared" si="4020"/>
        <v>0</v>
      </c>
      <c r="AQ223" s="274">
        <f t="shared" si="4020"/>
        <v>0</v>
      </c>
      <c r="AR223" s="274">
        <f t="shared" si="4020"/>
        <v>0</v>
      </c>
      <c r="AS223" s="274">
        <f t="shared" si="4020"/>
        <v>0</v>
      </c>
      <c r="AT223" s="274">
        <f t="shared" si="4020"/>
        <v>0</v>
      </c>
      <c r="AU223" s="274">
        <f t="shared" si="4020"/>
        <v>0</v>
      </c>
      <c r="AV223" s="274">
        <f t="shared" si="4020"/>
        <v>0</v>
      </c>
      <c r="AW223" s="274">
        <f t="shared" si="4020"/>
        <v>0</v>
      </c>
      <c r="AX223" s="274">
        <f t="shared" si="4020"/>
        <v>0</v>
      </c>
      <c r="AY223" s="274">
        <f t="shared" si="4020"/>
        <v>0</v>
      </c>
      <c r="AZ223" s="274">
        <f t="shared" si="4020"/>
        <v>0</v>
      </c>
      <c r="BA223" s="274">
        <f t="shared" si="4020"/>
        <v>0</v>
      </c>
      <c r="BB223" s="274">
        <f t="shared" si="4020"/>
        <v>0</v>
      </c>
      <c r="BC223" s="274">
        <f t="shared" si="4020"/>
        <v>0</v>
      </c>
      <c r="BD223" s="274">
        <f t="shared" si="4020"/>
        <v>0</v>
      </c>
      <c r="BE223" s="274">
        <f t="shared" si="4020"/>
        <v>0</v>
      </c>
      <c r="BF223" s="274">
        <f t="shared" si="4020"/>
        <v>0</v>
      </c>
      <c r="BG223" s="274">
        <f t="shared" si="4020"/>
        <v>0</v>
      </c>
      <c r="BH223" s="274">
        <f t="shared" si="4020"/>
        <v>0</v>
      </c>
      <c r="BI223" s="274">
        <f t="shared" si="4020"/>
        <v>0</v>
      </c>
      <c r="BJ223" s="274">
        <f t="shared" si="4020"/>
        <v>0</v>
      </c>
      <c r="BK223" s="274">
        <f t="shared" si="4020"/>
        <v>0</v>
      </c>
      <c r="BL223" s="274">
        <f t="shared" si="4020"/>
        <v>0</v>
      </c>
      <c r="BM223" s="274">
        <f t="shared" si="4020"/>
        <v>0</v>
      </c>
      <c r="BN223" s="274">
        <f t="shared" si="4020"/>
        <v>0</v>
      </c>
      <c r="BO223" s="274">
        <f t="shared" si="4020"/>
        <v>0</v>
      </c>
      <c r="BP223" s="274">
        <f t="shared" si="4020"/>
        <v>0</v>
      </c>
      <c r="BQ223" s="274">
        <f t="shared" si="4020"/>
        <v>0</v>
      </c>
      <c r="BR223" s="274">
        <f t="shared" si="4020"/>
        <v>0</v>
      </c>
      <c r="BS223" s="274">
        <f t="shared" si="4020"/>
        <v>0</v>
      </c>
      <c r="BT223" s="274">
        <f t="shared" si="4020"/>
        <v>0</v>
      </c>
      <c r="BU223" s="274">
        <f t="shared" si="4020"/>
        <v>0</v>
      </c>
      <c r="BV223" s="274">
        <f t="shared" si="4020"/>
        <v>0</v>
      </c>
      <c r="BW223" s="274">
        <f t="shared" si="4020"/>
        <v>0</v>
      </c>
      <c r="BX223" s="274">
        <f t="shared" si="4020"/>
        <v>0</v>
      </c>
      <c r="BY223" s="274">
        <f t="shared" si="4020"/>
        <v>0</v>
      </c>
      <c r="BZ223" s="274">
        <f t="shared" si="4020"/>
        <v>0</v>
      </c>
      <c r="CA223" s="274">
        <f t="shared" si="4020"/>
        <v>0</v>
      </c>
      <c r="CB223" s="274">
        <f t="shared" si="4020"/>
        <v>0</v>
      </c>
      <c r="CC223" s="274">
        <f t="shared" si="4020"/>
        <v>0</v>
      </c>
      <c r="CD223" s="274">
        <f t="shared" si="4020"/>
        <v>0</v>
      </c>
      <c r="CE223" s="274">
        <f t="shared" si="4020"/>
        <v>0</v>
      </c>
      <c r="CF223" s="274">
        <f t="shared" si="4020"/>
        <v>0</v>
      </c>
      <c r="CG223" s="274">
        <f t="shared" si="4020"/>
        <v>0</v>
      </c>
      <c r="CH223" s="274">
        <f t="shared" si="4020"/>
        <v>0</v>
      </c>
      <c r="CI223" s="274">
        <f t="shared" ref="CI223:ED223" si="4021">SUMIF($F226:$F273,$F223,CI226:CI273)</f>
        <v>0</v>
      </c>
      <c r="CJ223" s="274">
        <f t="shared" si="4021"/>
        <v>0</v>
      </c>
      <c r="CK223" s="274">
        <f t="shared" si="4021"/>
        <v>0</v>
      </c>
      <c r="CL223" s="274">
        <f t="shared" si="4021"/>
        <v>0</v>
      </c>
      <c r="CM223" s="274">
        <f t="shared" si="4021"/>
        <v>0</v>
      </c>
      <c r="CN223" s="274">
        <f t="shared" si="4021"/>
        <v>0</v>
      </c>
      <c r="CO223" s="274">
        <f t="shared" si="4021"/>
        <v>0</v>
      </c>
      <c r="CP223" s="274">
        <f t="shared" si="4021"/>
        <v>0</v>
      </c>
      <c r="CQ223" s="274">
        <f t="shared" si="4021"/>
        <v>0</v>
      </c>
      <c r="CR223" s="274">
        <f t="shared" si="4021"/>
        <v>0</v>
      </c>
      <c r="CS223" s="274">
        <f t="shared" si="4021"/>
        <v>0</v>
      </c>
      <c r="CT223" s="274">
        <f t="shared" si="4021"/>
        <v>0</v>
      </c>
      <c r="CU223" s="274">
        <f t="shared" si="4021"/>
        <v>0</v>
      </c>
      <c r="CV223" s="274">
        <f t="shared" si="4021"/>
        <v>0</v>
      </c>
      <c r="CW223" s="274">
        <f t="shared" si="4021"/>
        <v>0</v>
      </c>
      <c r="CX223" s="274">
        <f t="shared" si="4021"/>
        <v>0</v>
      </c>
      <c r="CY223" s="274">
        <f t="shared" si="4021"/>
        <v>0</v>
      </c>
      <c r="CZ223" s="274">
        <f t="shared" si="4021"/>
        <v>0</v>
      </c>
      <c r="DA223" s="274">
        <f t="shared" si="4021"/>
        <v>0</v>
      </c>
      <c r="DB223" s="274">
        <f t="shared" si="4021"/>
        <v>0</v>
      </c>
      <c r="DC223" s="274">
        <f t="shared" si="4021"/>
        <v>0</v>
      </c>
      <c r="DD223" s="274">
        <f t="shared" si="4021"/>
        <v>0</v>
      </c>
      <c r="DE223" s="274">
        <f t="shared" si="4021"/>
        <v>0</v>
      </c>
      <c r="DF223" s="274">
        <f t="shared" si="4021"/>
        <v>0</v>
      </c>
      <c r="DG223" s="274">
        <f t="shared" si="4021"/>
        <v>0</v>
      </c>
      <c r="DH223" s="274">
        <f t="shared" si="4021"/>
        <v>0</v>
      </c>
      <c r="DI223" s="274">
        <f t="shared" si="4021"/>
        <v>0</v>
      </c>
      <c r="DJ223" s="274">
        <f t="shared" si="4021"/>
        <v>0</v>
      </c>
      <c r="DK223" s="274">
        <f t="shared" si="4021"/>
        <v>0</v>
      </c>
      <c r="DL223" s="274">
        <f t="shared" si="4021"/>
        <v>0</v>
      </c>
      <c r="DM223" s="274">
        <f t="shared" si="4021"/>
        <v>0</v>
      </c>
      <c r="DN223" s="274">
        <f t="shared" si="4021"/>
        <v>0</v>
      </c>
      <c r="DO223" s="274">
        <f t="shared" si="4021"/>
        <v>0</v>
      </c>
      <c r="DP223" s="274">
        <f t="shared" si="4021"/>
        <v>0</v>
      </c>
      <c r="DQ223" s="274">
        <f t="shared" si="4021"/>
        <v>0</v>
      </c>
      <c r="DR223" s="274">
        <f t="shared" si="4021"/>
        <v>0</v>
      </c>
      <c r="DS223" s="274">
        <f t="shared" si="4021"/>
        <v>0</v>
      </c>
      <c r="DT223" s="274">
        <f t="shared" si="4021"/>
        <v>0</v>
      </c>
      <c r="DU223" s="274">
        <f t="shared" si="4021"/>
        <v>0</v>
      </c>
      <c r="DV223" s="274">
        <f t="shared" si="4021"/>
        <v>0</v>
      </c>
      <c r="DW223" s="274">
        <f t="shared" si="4021"/>
        <v>0</v>
      </c>
      <c r="DX223" s="274">
        <f t="shared" si="4021"/>
        <v>0</v>
      </c>
      <c r="DY223" s="274">
        <f t="shared" si="4021"/>
        <v>0</v>
      </c>
      <c r="DZ223" s="274">
        <f t="shared" si="4021"/>
        <v>0</v>
      </c>
      <c r="EA223" s="274">
        <f t="shared" si="4021"/>
        <v>0</v>
      </c>
      <c r="EB223" s="274">
        <f t="shared" si="4021"/>
        <v>0</v>
      </c>
      <c r="EC223" s="274">
        <f t="shared" si="4021"/>
        <v>0</v>
      </c>
      <c r="ED223" s="276">
        <f t="shared" si="4021"/>
        <v>0</v>
      </c>
    </row>
    <row r="224" spans="2:134" ht="16.05" customHeight="1" x14ac:dyDescent="0.25">
      <c r="B224" s="1073" t="str">
        <f t="shared" si="4016"/>
        <v>5期</v>
      </c>
      <c r="C224" s="249" t="s">
        <v>176</v>
      </c>
      <c r="D224" s="249"/>
      <c r="E224" s="249"/>
      <c r="F224" s="244" t="s">
        <v>350</v>
      </c>
      <c r="G224" s="249" t="s">
        <v>355</v>
      </c>
      <c r="H224" s="299"/>
      <c r="I224" s="299"/>
      <c r="J224" s="448" t="s">
        <v>391</v>
      </c>
      <c r="K224" s="457">
        <f ca="1">IFERROR(K222/J222,0)</f>
        <v>0</v>
      </c>
      <c r="L224" s="300">
        <f>IFERROR(SUM($L222:L222)/$J222,0)</f>
        <v>0</v>
      </c>
      <c r="M224" s="299">
        <f>IFERROR(SUM($L222:M222)/$J222,0)</f>
        <v>0</v>
      </c>
      <c r="N224" s="299">
        <f>IFERROR(SUM($L222:N222)/$J222,0)</f>
        <v>0</v>
      </c>
      <c r="O224" s="299">
        <f>IFERROR(SUM($L222:O222)/$J222,0)</f>
        <v>0</v>
      </c>
      <c r="P224" s="299">
        <f>IFERROR(SUM($L222:P222)/$J222,0)</f>
        <v>0</v>
      </c>
      <c r="Q224" s="299">
        <f>IFERROR(SUM($L222:Q222)/$J222,0)</f>
        <v>0</v>
      </c>
      <c r="R224" s="299">
        <f>IFERROR(SUM($L222:R222)/$J222,0)</f>
        <v>0</v>
      </c>
      <c r="S224" s="299">
        <f>IFERROR(SUM($L222:S222)/$J222,0)</f>
        <v>0</v>
      </c>
      <c r="T224" s="299">
        <f>IFERROR(SUM($L222:T222)/$J222,0)</f>
        <v>0</v>
      </c>
      <c r="U224" s="301">
        <f>IFERROR(SUM($L222:U222)/$J222,0)</f>
        <v>0</v>
      </c>
      <c r="V224" s="302">
        <f>IFERROR(SUM($V222:V222)/$J222,0)</f>
        <v>0</v>
      </c>
      <c r="W224" s="299">
        <f>IFERROR(SUM($V222:W222)/$J222,0)</f>
        <v>0</v>
      </c>
      <c r="X224" s="299">
        <f>IFERROR(SUM($V222:X222)/$J222,0)</f>
        <v>0</v>
      </c>
      <c r="Y224" s="299">
        <f>IFERROR(SUM($V222:Y222)/$J222,0)</f>
        <v>0</v>
      </c>
      <c r="Z224" s="299">
        <f>IFERROR(SUM($V222:Z222)/$J222,0)</f>
        <v>0</v>
      </c>
      <c r="AA224" s="299">
        <f>IFERROR(SUM($V222:AA222)/$J222,0)</f>
        <v>0</v>
      </c>
      <c r="AB224" s="299">
        <f>IFERROR(SUM($V222:AB222)/$J222,0)</f>
        <v>0</v>
      </c>
      <c r="AC224" s="299">
        <f>IFERROR(SUM($V222:AC222)/$J222,0)</f>
        <v>0</v>
      </c>
      <c r="AD224" s="299">
        <f>IFERROR(SUM($V222:AD222)/$J222,0)</f>
        <v>0</v>
      </c>
      <c r="AE224" s="299">
        <f>IFERROR(SUM($V222:AE222)/$J222,0)</f>
        <v>0</v>
      </c>
      <c r="AF224" s="299">
        <f>IFERROR(SUM($V222:AF222)/$J222,0)</f>
        <v>0</v>
      </c>
      <c r="AG224" s="299">
        <f>IFERROR(SUM($V222:AG222)/$J222,0)</f>
        <v>0</v>
      </c>
      <c r="AH224" s="299">
        <f>IFERROR(SUM($V222:AH222)/$J222,0)</f>
        <v>0</v>
      </c>
      <c r="AI224" s="299">
        <f>IFERROR(SUM($V222:AI222)/$J222,0)</f>
        <v>0</v>
      </c>
      <c r="AJ224" s="299">
        <f>IFERROR(SUM($V222:AJ222)/$J222,0)</f>
        <v>0</v>
      </c>
      <c r="AK224" s="299">
        <f>IFERROR(SUM($V222:AK222)/$J222,0)</f>
        <v>0</v>
      </c>
      <c r="AL224" s="299">
        <f>IFERROR(SUM($V222:AL222)/$J222,0)</f>
        <v>0</v>
      </c>
      <c r="AM224" s="299">
        <f>IFERROR(SUM($V222:AM222)/$J222,0)</f>
        <v>0</v>
      </c>
      <c r="AN224" s="299">
        <f>IFERROR(SUM($V222:AN222)/$J222,0)</f>
        <v>0</v>
      </c>
      <c r="AO224" s="299">
        <f>IFERROR(SUM($V222:AO222)/$J222,0)</f>
        <v>0</v>
      </c>
      <c r="AP224" s="299">
        <f>IFERROR(SUM($V222:AP222)/$J222,0)</f>
        <v>0</v>
      </c>
      <c r="AQ224" s="299">
        <f>IFERROR(SUM($V222:AQ222)/$J222,0)</f>
        <v>0</v>
      </c>
      <c r="AR224" s="299">
        <f>IFERROR(SUM($V222:AR222)/$J222,0)</f>
        <v>0</v>
      </c>
      <c r="AS224" s="299">
        <f>IFERROR(SUM($V222:AS222)/$J222,0)</f>
        <v>0</v>
      </c>
      <c r="AT224" s="299">
        <f>IFERROR(SUM($V222:AT222)/$J222,0)</f>
        <v>0</v>
      </c>
      <c r="AU224" s="299">
        <f>IFERROR(SUM($V222:AU222)/$J222,0)</f>
        <v>0</v>
      </c>
      <c r="AV224" s="299">
        <f>IFERROR(SUM($V222:AV222)/$J222,0)</f>
        <v>0</v>
      </c>
      <c r="AW224" s="299">
        <f>IFERROR(SUM($V222:AW222)/$J222,0)</f>
        <v>0</v>
      </c>
      <c r="AX224" s="299">
        <f>IFERROR(SUM($V222:AX222)/$J222,0)</f>
        <v>0</v>
      </c>
      <c r="AY224" s="299">
        <f>IFERROR(SUM($V222:AY222)/$J222,0)</f>
        <v>0</v>
      </c>
      <c r="AZ224" s="299">
        <f>IFERROR(SUM($V222:AZ222)/$J222,0)</f>
        <v>0</v>
      </c>
      <c r="BA224" s="299">
        <f>IFERROR(SUM($V222:BA222)/$J222,0)</f>
        <v>0</v>
      </c>
      <c r="BB224" s="299">
        <f>IFERROR(SUM($V222:BB222)/$J222,0)</f>
        <v>0</v>
      </c>
      <c r="BC224" s="299">
        <f>IFERROR(SUM($V222:BC222)/$J222,0)</f>
        <v>0</v>
      </c>
      <c r="BD224" s="299">
        <f>IFERROR(SUM($V222:BD222)/$J222,0)</f>
        <v>0</v>
      </c>
      <c r="BE224" s="299">
        <f>IFERROR(SUM($V222:BE222)/$J222,0)</f>
        <v>0</v>
      </c>
      <c r="BF224" s="299">
        <f>IFERROR(SUM($V222:BF222)/$J222,0)</f>
        <v>0</v>
      </c>
      <c r="BG224" s="299">
        <f>IFERROR(SUM($V222:BG222)/$J222,0)</f>
        <v>0</v>
      </c>
      <c r="BH224" s="299">
        <f>IFERROR(SUM($V222:BH222)/$J222,0)</f>
        <v>0</v>
      </c>
      <c r="BI224" s="299">
        <f>IFERROR(SUM($V222:BI222)/$J222,0)</f>
        <v>0</v>
      </c>
      <c r="BJ224" s="299">
        <f>IFERROR(SUM($V222:BJ222)/$J222,0)</f>
        <v>0</v>
      </c>
      <c r="BK224" s="299">
        <f>IFERROR(SUM($V222:BK222)/$J222,0)</f>
        <v>0</v>
      </c>
      <c r="BL224" s="299">
        <f>IFERROR(SUM($V222:BL222)/$J222,0)</f>
        <v>0</v>
      </c>
      <c r="BM224" s="299">
        <f>IFERROR(SUM($V222:BM222)/$J222,0)</f>
        <v>0</v>
      </c>
      <c r="BN224" s="299">
        <f>IFERROR(SUM($V222:BN222)/$J222,0)</f>
        <v>0</v>
      </c>
      <c r="BO224" s="299">
        <f>IFERROR(SUM($V222:BO222)/$J222,0)</f>
        <v>0</v>
      </c>
      <c r="BP224" s="299">
        <f>IFERROR(SUM($V222:BP222)/$J222,0)</f>
        <v>0</v>
      </c>
      <c r="BQ224" s="299">
        <f>IFERROR(SUM($V222:BQ222)/$J222,0)</f>
        <v>0</v>
      </c>
      <c r="BR224" s="299">
        <f>IFERROR(SUM($V222:BR222)/$J222,0)</f>
        <v>0</v>
      </c>
      <c r="BS224" s="299">
        <f>IFERROR(SUM($V222:BS222)/$J222,0)</f>
        <v>0</v>
      </c>
      <c r="BT224" s="299">
        <f>IFERROR(SUM($V222:BT222)/$J222,0)</f>
        <v>0</v>
      </c>
      <c r="BU224" s="299">
        <f>IFERROR(SUM($V222:BU222)/$J222,0)</f>
        <v>0</v>
      </c>
      <c r="BV224" s="299">
        <f>IFERROR(SUM($V222:BV222)/$J222,0)</f>
        <v>0</v>
      </c>
      <c r="BW224" s="299">
        <f>IFERROR(SUM($V222:BW222)/$J222,0)</f>
        <v>0</v>
      </c>
      <c r="BX224" s="299">
        <f>IFERROR(SUM($V222:BX222)/$J222,0)</f>
        <v>0</v>
      </c>
      <c r="BY224" s="299">
        <f>IFERROR(SUM($V222:BY222)/$J222,0)</f>
        <v>0</v>
      </c>
      <c r="BZ224" s="299">
        <f>IFERROR(SUM($V222:BZ222)/$J222,0)</f>
        <v>0</v>
      </c>
      <c r="CA224" s="299">
        <f>IFERROR(SUM($V222:CA222)/$J222,0)</f>
        <v>0</v>
      </c>
      <c r="CB224" s="299">
        <f>IFERROR(SUM($V222:CB222)/$J222,0)</f>
        <v>0</v>
      </c>
      <c r="CC224" s="299">
        <f>IFERROR(SUM($V222:CC222)/$J222,0)</f>
        <v>0</v>
      </c>
      <c r="CD224" s="299">
        <f>IFERROR(SUM($V222:CD222)/$J222,0)</f>
        <v>0</v>
      </c>
      <c r="CE224" s="299">
        <f>IFERROR(SUM($V222:CE222)/$J222,0)</f>
        <v>0</v>
      </c>
      <c r="CF224" s="299">
        <f>IFERROR(SUM($V222:CF222)/$J222,0)</f>
        <v>0</v>
      </c>
      <c r="CG224" s="299">
        <f>IFERROR(SUM($V222:CG222)/$J222,0)</f>
        <v>0</v>
      </c>
      <c r="CH224" s="299">
        <f>IFERROR(SUM($V222:CH222)/$J222,0)</f>
        <v>0</v>
      </c>
      <c r="CI224" s="299">
        <f>IFERROR(SUM($V222:CI222)/$J222,0)</f>
        <v>0</v>
      </c>
      <c r="CJ224" s="299">
        <f>IFERROR(SUM($V222:CJ222)/$J222,0)</f>
        <v>0</v>
      </c>
      <c r="CK224" s="299">
        <f>IFERROR(SUM($V222:CK222)/$J222,0)</f>
        <v>0</v>
      </c>
      <c r="CL224" s="299">
        <f>IFERROR(SUM($V222:CL222)/$J222,0)</f>
        <v>0</v>
      </c>
      <c r="CM224" s="299">
        <f>IFERROR(SUM($V222:CM222)/$J222,0)</f>
        <v>0</v>
      </c>
      <c r="CN224" s="299">
        <f>IFERROR(SUM($V222:CN222)/$J222,0)</f>
        <v>0</v>
      </c>
      <c r="CO224" s="299">
        <f>IFERROR(SUM($V222:CO222)/$J222,0)</f>
        <v>0</v>
      </c>
      <c r="CP224" s="299">
        <f>IFERROR(SUM($V222:CP222)/$J222,0)</f>
        <v>0</v>
      </c>
      <c r="CQ224" s="299">
        <f>IFERROR(SUM($V222:CQ222)/$J222,0)</f>
        <v>0</v>
      </c>
      <c r="CR224" s="299">
        <f>IFERROR(SUM($V222:CR222)/$J222,0)</f>
        <v>0</v>
      </c>
      <c r="CS224" s="299">
        <f>IFERROR(SUM($V222:CS222)/$J222,0)</f>
        <v>0</v>
      </c>
      <c r="CT224" s="299">
        <f>IFERROR(SUM($V222:CT222)/$J222,0)</f>
        <v>0</v>
      </c>
      <c r="CU224" s="299">
        <f>IFERROR(SUM($V222:CU222)/$J222,0)</f>
        <v>0</v>
      </c>
      <c r="CV224" s="299">
        <f>IFERROR(SUM($V222:CV222)/$J222,0)</f>
        <v>0</v>
      </c>
      <c r="CW224" s="299">
        <f>IFERROR(SUM($V222:CW222)/$J222,0)</f>
        <v>0</v>
      </c>
      <c r="CX224" s="299">
        <f>IFERROR(SUM($V222:CX222)/$J222,0)</f>
        <v>0</v>
      </c>
      <c r="CY224" s="299">
        <f>IFERROR(SUM($V222:CY222)/$J222,0)</f>
        <v>0</v>
      </c>
      <c r="CZ224" s="299">
        <f>IFERROR(SUM($V222:CZ222)/$J222,0)</f>
        <v>0</v>
      </c>
      <c r="DA224" s="299">
        <f>IFERROR(SUM($V222:DA222)/$J222,0)</f>
        <v>0</v>
      </c>
      <c r="DB224" s="299">
        <f>IFERROR(SUM($V222:DB222)/$J222,0)</f>
        <v>0</v>
      </c>
      <c r="DC224" s="299">
        <f>IFERROR(SUM($V222:DC222)/$J222,0)</f>
        <v>0</v>
      </c>
      <c r="DD224" s="299">
        <f>IFERROR(SUM($V222:DD222)/$J222,0)</f>
        <v>0</v>
      </c>
      <c r="DE224" s="299">
        <f>IFERROR(SUM($V222:DE222)/$J222,0)</f>
        <v>0</v>
      </c>
      <c r="DF224" s="299">
        <f>IFERROR(SUM($V222:DF222)/$J222,0)</f>
        <v>0</v>
      </c>
      <c r="DG224" s="299">
        <f>IFERROR(SUM($V222:DG222)/$J222,0)</f>
        <v>0</v>
      </c>
      <c r="DH224" s="299">
        <f>IFERROR(SUM($V222:DH222)/$J222,0)</f>
        <v>0</v>
      </c>
      <c r="DI224" s="299">
        <f>IFERROR(SUM($V222:DI222)/$J222,0)</f>
        <v>0</v>
      </c>
      <c r="DJ224" s="299">
        <f>IFERROR(SUM($V222:DJ222)/$J222,0)</f>
        <v>0</v>
      </c>
      <c r="DK224" s="299">
        <f>IFERROR(SUM($V222:DK222)/$J222,0)</f>
        <v>0</v>
      </c>
      <c r="DL224" s="299">
        <f>IFERROR(SUM($V222:DL222)/$J222,0)</f>
        <v>0</v>
      </c>
      <c r="DM224" s="299">
        <f>IFERROR(SUM($V222:DM222)/$J222,0)</f>
        <v>0</v>
      </c>
      <c r="DN224" s="299">
        <f>IFERROR(SUM($V222:DN222)/$J222,0)</f>
        <v>0</v>
      </c>
      <c r="DO224" s="299">
        <f>IFERROR(SUM($V222:DO222)/$J222,0)</f>
        <v>0</v>
      </c>
      <c r="DP224" s="299">
        <f>IFERROR(SUM($V222:DP222)/$J222,0)</f>
        <v>0</v>
      </c>
      <c r="DQ224" s="299">
        <f>IFERROR(SUM($V222:DQ222)/$J222,0)</f>
        <v>0</v>
      </c>
      <c r="DR224" s="299">
        <f>IFERROR(SUM($V222:DR222)/$J222,0)</f>
        <v>0</v>
      </c>
      <c r="DS224" s="299">
        <f>IFERROR(SUM($V222:DS222)/$J222,0)</f>
        <v>0</v>
      </c>
      <c r="DT224" s="299">
        <f>IFERROR(SUM($V222:DT222)/$J222,0)</f>
        <v>0</v>
      </c>
      <c r="DU224" s="299">
        <f>IFERROR(SUM($V222:DU222)/$J222,0)</f>
        <v>0</v>
      </c>
      <c r="DV224" s="299">
        <f>IFERROR(SUM($V222:DV222)/$J222,0)</f>
        <v>0</v>
      </c>
      <c r="DW224" s="299">
        <f>IFERROR(SUM($V222:DW222)/$J222,0)</f>
        <v>0</v>
      </c>
      <c r="DX224" s="299">
        <f>IFERROR(SUM($V222:DX222)/$J222,0)</f>
        <v>0</v>
      </c>
      <c r="DY224" s="299">
        <f>IFERROR(SUM($V222:DY222)/$J222,0)</f>
        <v>0</v>
      </c>
      <c r="DZ224" s="299">
        <f>IFERROR(SUM($V222:DZ222)/$J222,0)</f>
        <v>0</v>
      </c>
      <c r="EA224" s="299">
        <f>IFERROR(SUM($V222:EA222)/$J222,0)</f>
        <v>0</v>
      </c>
      <c r="EB224" s="299">
        <f>IFERROR(SUM($V222:EB222)/$J222,0)</f>
        <v>0</v>
      </c>
      <c r="EC224" s="299">
        <f>IFERROR(SUM($V222:EC222)/$J222,0)</f>
        <v>0</v>
      </c>
      <c r="ED224" s="301">
        <f>IFERROR(SUM($V222:ED222)/$J222,0)</f>
        <v>0</v>
      </c>
    </row>
    <row r="225" spans="2:134" ht="16.05" customHeight="1" thickBot="1" x14ac:dyDescent="0.3">
      <c r="B225" s="1074" t="str">
        <f t="shared" si="4016"/>
        <v>5期</v>
      </c>
      <c r="C225" s="250" t="s">
        <v>176</v>
      </c>
      <c r="D225" s="250"/>
      <c r="E225" s="250"/>
      <c r="F225" s="245" t="s">
        <v>351</v>
      </c>
      <c r="G225" s="250" t="s">
        <v>355</v>
      </c>
      <c r="H225" s="303"/>
      <c r="I225" s="303"/>
      <c r="J225" s="451" t="s">
        <v>391</v>
      </c>
      <c r="K225" s="458">
        <f ca="1">IFERROR(K223/K222,0)</f>
        <v>0</v>
      </c>
      <c r="L225" s="304">
        <f>IFERROR(SUM($L223:L223)/SUM($L222:L222),0)</f>
        <v>0</v>
      </c>
      <c r="M225" s="303">
        <f>IFERROR(SUM($L223:M223)/SUM($L222:M222),0)</f>
        <v>0</v>
      </c>
      <c r="N225" s="303">
        <f>IFERROR(SUM($L223:N223)/SUM($L222:N222),0)</f>
        <v>0</v>
      </c>
      <c r="O225" s="303">
        <f>IFERROR(SUM($L223:O223)/SUM($L222:O222),0)</f>
        <v>0</v>
      </c>
      <c r="P225" s="303">
        <f>IFERROR(SUM($L223:P223)/SUM($L222:P222),0)</f>
        <v>0</v>
      </c>
      <c r="Q225" s="303">
        <f>IFERROR(SUM($L223:Q223)/SUM($L222:Q222),0)</f>
        <v>0</v>
      </c>
      <c r="R225" s="303">
        <f>IFERROR(SUM($L223:R223)/SUM($L222:R222),0)</f>
        <v>0</v>
      </c>
      <c r="S225" s="303">
        <f>IFERROR(SUM($L223:S223)/SUM($L222:S222),0)</f>
        <v>0</v>
      </c>
      <c r="T225" s="303">
        <f>IFERROR(SUM($L223:T223)/SUM($L222:T222),0)</f>
        <v>0</v>
      </c>
      <c r="U225" s="305">
        <f>IFERROR(SUM($L223:U223)/SUM($L222:U222),0)</f>
        <v>0</v>
      </c>
      <c r="V225" s="306">
        <f>IFERROR(SUM($V223:V223)/SUM($V222:V222),0)</f>
        <v>0</v>
      </c>
      <c r="W225" s="303">
        <f>IFERROR(SUM($V223:W223)/SUM($V222:W222),0)</f>
        <v>0</v>
      </c>
      <c r="X225" s="303">
        <f>IFERROR(SUM($V223:X223)/SUM($V222:X222),0)</f>
        <v>0</v>
      </c>
      <c r="Y225" s="303">
        <f>IFERROR(SUM($V223:Y223)/SUM($V222:Y222),0)</f>
        <v>0</v>
      </c>
      <c r="Z225" s="303">
        <f>IFERROR(SUM($V223:Z223)/SUM($V222:Z222),0)</f>
        <v>0</v>
      </c>
      <c r="AA225" s="303">
        <f>IFERROR(SUM($V223:AA223)/SUM($V222:AA222),0)</f>
        <v>0</v>
      </c>
      <c r="AB225" s="303">
        <f>IFERROR(SUM($V223:AB223)/SUM($V222:AB222),0)</f>
        <v>0</v>
      </c>
      <c r="AC225" s="303">
        <f>IFERROR(SUM($V223:AC223)/SUM($V222:AC222),0)</f>
        <v>0</v>
      </c>
      <c r="AD225" s="303">
        <f>IFERROR(SUM($V223:AD223)/SUM($V222:AD222),0)</f>
        <v>0</v>
      </c>
      <c r="AE225" s="303">
        <f>IFERROR(SUM($V223:AE223)/SUM($V222:AE222),0)</f>
        <v>0</v>
      </c>
      <c r="AF225" s="303">
        <f>IFERROR(SUM($V223:AF223)/SUM($V222:AF222),0)</f>
        <v>0</v>
      </c>
      <c r="AG225" s="303">
        <f>IFERROR(SUM($V223:AG223)/SUM($V222:AG222),0)</f>
        <v>0</v>
      </c>
      <c r="AH225" s="303">
        <f>IFERROR(SUM($V223:AH223)/SUM($V222:AH222),0)</f>
        <v>0</v>
      </c>
      <c r="AI225" s="303">
        <f>IFERROR(SUM($V223:AI223)/SUM($V222:AI222),0)</f>
        <v>0</v>
      </c>
      <c r="AJ225" s="303">
        <f>IFERROR(SUM($V223:AJ223)/SUM($V222:AJ222),0)</f>
        <v>0</v>
      </c>
      <c r="AK225" s="303">
        <f>IFERROR(SUM($V223:AK223)/SUM($V222:AK222),0)</f>
        <v>0</v>
      </c>
      <c r="AL225" s="303">
        <f>IFERROR(SUM($V223:AL223)/SUM($V222:AL222),0)</f>
        <v>0</v>
      </c>
      <c r="AM225" s="303">
        <f>IFERROR(SUM($V223:AM223)/SUM($V222:AM222),0)</f>
        <v>0</v>
      </c>
      <c r="AN225" s="303">
        <f>IFERROR(SUM($V223:AN223)/SUM($V222:AN222),0)</f>
        <v>0</v>
      </c>
      <c r="AO225" s="303">
        <f>IFERROR(SUM($V223:AO223)/SUM($V222:AO222),0)</f>
        <v>0</v>
      </c>
      <c r="AP225" s="303">
        <f>IFERROR(SUM($V223:AP223)/SUM($V222:AP222),0)</f>
        <v>0</v>
      </c>
      <c r="AQ225" s="303">
        <f>IFERROR(SUM($V223:AQ223)/SUM($V222:AQ222),0)</f>
        <v>0</v>
      </c>
      <c r="AR225" s="303">
        <f>IFERROR(SUM($V223:AR223)/SUM($V222:AR222),0)</f>
        <v>0</v>
      </c>
      <c r="AS225" s="303">
        <f>IFERROR(SUM($V223:AS223)/SUM($V222:AS222),0)</f>
        <v>0</v>
      </c>
      <c r="AT225" s="303">
        <f>IFERROR(SUM($V223:AT223)/SUM($V222:AT222),0)</f>
        <v>0</v>
      </c>
      <c r="AU225" s="303">
        <f>IFERROR(SUM($V223:AU223)/SUM($V222:AU222),0)</f>
        <v>0</v>
      </c>
      <c r="AV225" s="303">
        <f>IFERROR(SUM($V223:AV223)/SUM($V222:AV222),0)</f>
        <v>0</v>
      </c>
      <c r="AW225" s="303">
        <f>IFERROR(SUM($V223:AW223)/SUM($V222:AW222),0)</f>
        <v>0</v>
      </c>
      <c r="AX225" s="303">
        <f>IFERROR(SUM($V223:AX223)/SUM($V222:AX222),0)</f>
        <v>0</v>
      </c>
      <c r="AY225" s="303">
        <f>IFERROR(SUM($V223:AY223)/SUM($V222:AY222),0)</f>
        <v>0</v>
      </c>
      <c r="AZ225" s="303">
        <f>IFERROR(SUM($V223:AZ223)/SUM($V222:AZ222),0)</f>
        <v>0</v>
      </c>
      <c r="BA225" s="303">
        <f>IFERROR(SUM($V223:BA223)/SUM($V222:BA222),0)</f>
        <v>0</v>
      </c>
      <c r="BB225" s="303">
        <f>IFERROR(SUM($V223:BB223)/SUM($V222:BB222),0)</f>
        <v>0</v>
      </c>
      <c r="BC225" s="303">
        <f>IFERROR(SUM($V223:BC223)/SUM($V222:BC222),0)</f>
        <v>0</v>
      </c>
      <c r="BD225" s="303">
        <f>IFERROR(SUM($V223:BD223)/SUM($V222:BD222),0)</f>
        <v>0</v>
      </c>
      <c r="BE225" s="303">
        <f>IFERROR(SUM($V223:BE223)/SUM($V222:BE222),0)</f>
        <v>0</v>
      </c>
      <c r="BF225" s="303">
        <f>IFERROR(SUM($V223:BF223)/SUM($V222:BF222),0)</f>
        <v>0</v>
      </c>
      <c r="BG225" s="303">
        <f>IFERROR(SUM($V223:BG223)/SUM($V222:BG222),0)</f>
        <v>0</v>
      </c>
      <c r="BH225" s="303">
        <f>IFERROR(SUM($V223:BH223)/SUM($V222:BH222),0)</f>
        <v>0</v>
      </c>
      <c r="BI225" s="303">
        <f>IFERROR(SUM($V223:BI223)/SUM($V222:BI222),0)</f>
        <v>0</v>
      </c>
      <c r="BJ225" s="303">
        <f>IFERROR(SUM($V223:BJ223)/SUM($V222:BJ222),0)</f>
        <v>0</v>
      </c>
      <c r="BK225" s="303">
        <f>IFERROR(SUM($V223:BK223)/SUM($V222:BK222),0)</f>
        <v>0</v>
      </c>
      <c r="BL225" s="303">
        <f>IFERROR(SUM($V223:BL223)/SUM($V222:BL222),0)</f>
        <v>0</v>
      </c>
      <c r="BM225" s="303">
        <f>IFERROR(SUM($V223:BM223)/SUM($V222:BM222),0)</f>
        <v>0</v>
      </c>
      <c r="BN225" s="303">
        <f>IFERROR(SUM($V223:BN223)/SUM($V222:BN222),0)</f>
        <v>0</v>
      </c>
      <c r="BO225" s="303">
        <f>IFERROR(SUM($V223:BO223)/SUM($V222:BO222),0)</f>
        <v>0</v>
      </c>
      <c r="BP225" s="303">
        <f>IFERROR(SUM($V223:BP223)/SUM($V222:BP222),0)</f>
        <v>0</v>
      </c>
      <c r="BQ225" s="303">
        <f>IFERROR(SUM($V223:BQ223)/SUM($V222:BQ222),0)</f>
        <v>0</v>
      </c>
      <c r="BR225" s="303">
        <f>IFERROR(SUM($V223:BR223)/SUM($V222:BR222),0)</f>
        <v>0</v>
      </c>
      <c r="BS225" s="303">
        <f>IFERROR(SUM($V223:BS223)/SUM($V222:BS222),0)</f>
        <v>0</v>
      </c>
      <c r="BT225" s="303">
        <f>IFERROR(SUM($V223:BT223)/SUM($V222:BT222),0)</f>
        <v>0</v>
      </c>
      <c r="BU225" s="303">
        <f>IFERROR(SUM($V223:BU223)/SUM($V222:BU222),0)</f>
        <v>0</v>
      </c>
      <c r="BV225" s="303">
        <f>IFERROR(SUM($V223:BV223)/SUM($V222:BV222),0)</f>
        <v>0</v>
      </c>
      <c r="BW225" s="303">
        <f>IFERROR(SUM($V223:BW223)/SUM($V222:BW222),0)</f>
        <v>0</v>
      </c>
      <c r="BX225" s="303">
        <f>IFERROR(SUM($V223:BX223)/SUM($V222:BX222),0)</f>
        <v>0</v>
      </c>
      <c r="BY225" s="303">
        <f>IFERROR(SUM($V223:BY223)/SUM($V222:BY222),0)</f>
        <v>0</v>
      </c>
      <c r="BZ225" s="303">
        <f>IFERROR(SUM($V223:BZ223)/SUM($V222:BZ222),0)</f>
        <v>0</v>
      </c>
      <c r="CA225" s="303">
        <f>IFERROR(SUM($V223:CA223)/SUM($V222:CA222),0)</f>
        <v>0</v>
      </c>
      <c r="CB225" s="303">
        <f>IFERROR(SUM($V223:CB223)/SUM($V222:CB222),0)</f>
        <v>0</v>
      </c>
      <c r="CC225" s="303">
        <f>IFERROR(SUM($V223:CC223)/SUM($V222:CC222),0)</f>
        <v>0</v>
      </c>
      <c r="CD225" s="303">
        <f>IFERROR(SUM($V223:CD223)/SUM($V222:CD222),0)</f>
        <v>0</v>
      </c>
      <c r="CE225" s="303">
        <f>IFERROR(SUM($V223:CE223)/SUM($V222:CE222),0)</f>
        <v>0</v>
      </c>
      <c r="CF225" s="303">
        <f>IFERROR(SUM($V223:CF223)/SUM($V222:CF222),0)</f>
        <v>0</v>
      </c>
      <c r="CG225" s="303">
        <f>IFERROR(SUM($V223:CG223)/SUM($V222:CG222),0)</f>
        <v>0</v>
      </c>
      <c r="CH225" s="303">
        <f>IFERROR(SUM($V223:CH223)/SUM($V222:CH222),0)</f>
        <v>0</v>
      </c>
      <c r="CI225" s="303">
        <f>IFERROR(SUM($V223:CI223)/SUM($V222:CI222),0)</f>
        <v>0</v>
      </c>
      <c r="CJ225" s="303">
        <f>IFERROR(SUM($V223:CJ223)/SUM($V222:CJ222),0)</f>
        <v>0</v>
      </c>
      <c r="CK225" s="303">
        <f>IFERROR(SUM($V223:CK223)/SUM($V222:CK222),0)</f>
        <v>0</v>
      </c>
      <c r="CL225" s="303">
        <f>IFERROR(SUM($V223:CL223)/SUM($V222:CL222),0)</f>
        <v>0</v>
      </c>
      <c r="CM225" s="303">
        <f>IFERROR(SUM($V223:CM223)/SUM($V222:CM222),0)</f>
        <v>0</v>
      </c>
      <c r="CN225" s="303">
        <f>IFERROR(SUM($V223:CN223)/SUM($V222:CN222),0)</f>
        <v>0</v>
      </c>
      <c r="CO225" s="303">
        <f>IFERROR(SUM($V223:CO223)/SUM($V222:CO222),0)</f>
        <v>0</v>
      </c>
      <c r="CP225" s="303">
        <f>IFERROR(SUM($V223:CP223)/SUM($V222:CP222),0)</f>
        <v>0</v>
      </c>
      <c r="CQ225" s="303">
        <f>IFERROR(SUM($V223:CQ223)/SUM($V222:CQ222),0)</f>
        <v>0</v>
      </c>
      <c r="CR225" s="303">
        <f>IFERROR(SUM($V223:CR223)/SUM($V222:CR222),0)</f>
        <v>0</v>
      </c>
      <c r="CS225" s="303">
        <f>IFERROR(SUM($V223:CS223)/SUM($V222:CS222),0)</f>
        <v>0</v>
      </c>
      <c r="CT225" s="303">
        <f>IFERROR(SUM($V223:CT223)/SUM($V222:CT222),0)</f>
        <v>0</v>
      </c>
      <c r="CU225" s="303">
        <f>IFERROR(SUM($V223:CU223)/SUM($V222:CU222),0)</f>
        <v>0</v>
      </c>
      <c r="CV225" s="303">
        <f>IFERROR(SUM($V223:CV223)/SUM($V222:CV222),0)</f>
        <v>0</v>
      </c>
      <c r="CW225" s="303">
        <f>IFERROR(SUM($V223:CW223)/SUM($V222:CW222),0)</f>
        <v>0</v>
      </c>
      <c r="CX225" s="303">
        <f>IFERROR(SUM($V223:CX223)/SUM($V222:CX222),0)</f>
        <v>0</v>
      </c>
      <c r="CY225" s="303">
        <f>IFERROR(SUM($V223:CY223)/SUM($V222:CY222),0)</f>
        <v>0</v>
      </c>
      <c r="CZ225" s="303">
        <f>IFERROR(SUM($V223:CZ223)/SUM($V222:CZ222),0)</f>
        <v>0</v>
      </c>
      <c r="DA225" s="303">
        <f>IFERROR(SUM($V223:DA223)/SUM($V222:DA222),0)</f>
        <v>0</v>
      </c>
      <c r="DB225" s="303">
        <f>IFERROR(SUM($V223:DB223)/SUM($V222:DB222),0)</f>
        <v>0</v>
      </c>
      <c r="DC225" s="303">
        <f>IFERROR(SUM($V223:DC223)/SUM($V222:DC222),0)</f>
        <v>0</v>
      </c>
      <c r="DD225" s="303">
        <f>IFERROR(SUM($V223:DD223)/SUM($V222:DD222),0)</f>
        <v>0</v>
      </c>
      <c r="DE225" s="303">
        <f>IFERROR(SUM($V223:DE223)/SUM($V222:DE222),0)</f>
        <v>0</v>
      </c>
      <c r="DF225" s="303">
        <f>IFERROR(SUM($V223:DF223)/SUM($V222:DF222),0)</f>
        <v>0</v>
      </c>
      <c r="DG225" s="303">
        <f>IFERROR(SUM($V223:DG223)/SUM($V222:DG222),0)</f>
        <v>0</v>
      </c>
      <c r="DH225" s="303">
        <f>IFERROR(SUM($V223:DH223)/SUM($V222:DH222),0)</f>
        <v>0</v>
      </c>
      <c r="DI225" s="303">
        <f>IFERROR(SUM($V223:DI223)/SUM($V222:DI222),0)</f>
        <v>0</v>
      </c>
      <c r="DJ225" s="303">
        <f>IFERROR(SUM($V223:DJ223)/SUM($V222:DJ222),0)</f>
        <v>0</v>
      </c>
      <c r="DK225" s="303">
        <f>IFERROR(SUM($V223:DK223)/SUM($V222:DK222),0)</f>
        <v>0</v>
      </c>
      <c r="DL225" s="303">
        <f>IFERROR(SUM($V223:DL223)/SUM($V222:DL222),0)</f>
        <v>0</v>
      </c>
      <c r="DM225" s="303">
        <f>IFERROR(SUM($V223:DM223)/SUM($V222:DM222),0)</f>
        <v>0</v>
      </c>
      <c r="DN225" s="303">
        <f>IFERROR(SUM($V223:DN223)/SUM($V222:DN222),0)</f>
        <v>0</v>
      </c>
      <c r="DO225" s="303">
        <f>IFERROR(SUM($V223:DO223)/SUM($V222:DO222),0)</f>
        <v>0</v>
      </c>
      <c r="DP225" s="303">
        <f>IFERROR(SUM($V223:DP223)/SUM($V222:DP222),0)</f>
        <v>0</v>
      </c>
      <c r="DQ225" s="303">
        <f>IFERROR(SUM($V223:DQ223)/SUM($V222:DQ222),0)</f>
        <v>0</v>
      </c>
      <c r="DR225" s="303">
        <f>IFERROR(SUM($V223:DR223)/SUM($V222:DR222),0)</f>
        <v>0</v>
      </c>
      <c r="DS225" s="303">
        <f>IFERROR(SUM($V223:DS223)/SUM($V222:DS222),0)</f>
        <v>0</v>
      </c>
      <c r="DT225" s="303">
        <f>IFERROR(SUM($V223:DT223)/SUM($V222:DT222),0)</f>
        <v>0</v>
      </c>
      <c r="DU225" s="303">
        <f>IFERROR(SUM($V223:DU223)/SUM($V222:DU222),0)</f>
        <v>0</v>
      </c>
      <c r="DV225" s="303">
        <f>IFERROR(SUM($V223:DV223)/SUM($V222:DV222),0)</f>
        <v>0</v>
      </c>
      <c r="DW225" s="303">
        <f>IFERROR(SUM($V223:DW223)/SUM($V222:DW222),0)</f>
        <v>0</v>
      </c>
      <c r="DX225" s="303">
        <f>IFERROR(SUM($V223:DX223)/SUM($V222:DX222),0)</f>
        <v>0</v>
      </c>
      <c r="DY225" s="303">
        <f>IFERROR(SUM($V223:DY223)/SUM($V222:DY222),0)</f>
        <v>0</v>
      </c>
      <c r="DZ225" s="303">
        <f>IFERROR(SUM($V223:DZ223)/SUM($V222:DZ222),0)</f>
        <v>0</v>
      </c>
      <c r="EA225" s="303">
        <f>IFERROR(SUM($V223:EA223)/SUM($V222:EA222),0)</f>
        <v>0</v>
      </c>
      <c r="EB225" s="303">
        <f>IFERROR(SUM($V223:EB223)/SUM($V222:EB222),0)</f>
        <v>0</v>
      </c>
      <c r="EC225" s="303">
        <f>IFERROR(SUM($V223:EC223)/SUM($V222:EC222),0)</f>
        <v>0</v>
      </c>
      <c r="ED225" s="305">
        <f>IFERROR(SUM($V223:ED223)/SUM($V222:ED222),0)</f>
        <v>0</v>
      </c>
    </row>
    <row r="226" spans="2:134" ht="16.05" customHeight="1" x14ac:dyDescent="0.25">
      <c r="B226" s="931" t="str">
        <f>'B2-规划信息'!AO28</f>
        <v/>
      </c>
      <c r="C226" s="288" t="str">
        <f>IF($B226="","",$B$221)</f>
        <v/>
      </c>
      <c r="D226" s="288" t="str">
        <f>IF($B226="","",VLOOKUP($B226,'B2-规划信息'!$W$28:$Y$47,2,0))</f>
        <v/>
      </c>
      <c r="E226" s="288" t="str">
        <f>IF($B226="","",VLOOKUP($B226,'B2-规划信息'!$W$28:$Y$47,3,0))</f>
        <v/>
      </c>
      <c r="F226" s="239" t="str">
        <f>"签约"&amp;IF(D226="车位","个数","面积")</f>
        <v>签约面积</v>
      </c>
      <c r="G226" s="253" t="s">
        <v>352</v>
      </c>
      <c r="H226" s="991">
        <f>SUMIFS('B4-1销售回款【输入】'!L$4:L$123,'B4-1销售回款【输入】'!$C$4:$C$123,$C226,'B4-1销售回款【输入】'!$D$4:$D$123,$D226,'B4-1销售回款【输入】'!$E$4:$E$123,$E226,'B4-1销售回款【输入】'!$J$4:$J$123,$F226)</f>
        <v>0</v>
      </c>
      <c r="I226" s="278">
        <f>J226-H226</f>
        <v>0</v>
      </c>
      <c r="J226" s="984">
        <f>SUM(V226:ED226)</f>
        <v>0</v>
      </c>
      <c r="K226" s="459">
        <f ca="1">SUM(OFFSET(V226,,,1,MATCH('B1-基本信息'!$C$12,$V$3:$ED$3,1)))</f>
        <v>0</v>
      </c>
      <c r="L226" s="279">
        <f>SUMIF($V$1:$ED$1,L$3,$V226:$ED226)</f>
        <v>0</v>
      </c>
      <c r="M226" s="278">
        <f t="shared" ref="M226:U227" si="4022">SUMIF($V$1:$ED$1,M$3,$V226:$ED226)</f>
        <v>0</v>
      </c>
      <c r="N226" s="278">
        <f t="shared" si="4022"/>
        <v>0</v>
      </c>
      <c r="O226" s="278">
        <f t="shared" si="4022"/>
        <v>0</v>
      </c>
      <c r="P226" s="278">
        <f t="shared" si="4022"/>
        <v>0</v>
      </c>
      <c r="Q226" s="278">
        <f t="shared" si="4022"/>
        <v>0</v>
      </c>
      <c r="R226" s="278">
        <f t="shared" si="4022"/>
        <v>0</v>
      </c>
      <c r="S226" s="278">
        <f t="shared" si="4022"/>
        <v>0</v>
      </c>
      <c r="T226" s="278">
        <f t="shared" si="4022"/>
        <v>0</v>
      </c>
      <c r="U226" s="280">
        <f t="shared" si="4022"/>
        <v>0</v>
      </c>
      <c r="V226" s="281">
        <f>SUMIFS('B4-1销售回款【输入】'!Y$4:Y$123,'B4-1销售回款【输入】'!$C$4:$C$123,$C226,'B4-1销售回款【输入】'!$D$4:$D$123,$D226,'B4-1销售回款【输入】'!$E$4:$E$123,$E226,'B4-1销售回款【输入】'!$J$4:$J$123,$F226)</f>
        <v>0</v>
      </c>
      <c r="W226" s="278">
        <f>SUMIFS('B4-1销售回款【输入】'!Z$4:Z$123,'B4-1销售回款【输入】'!$C$4:$C$123,$C226,'B4-1销售回款【输入】'!$D$4:$D$123,$D226,'B4-1销售回款【输入】'!$E$4:$E$123,$E226,'B4-1销售回款【输入】'!$J$4:$J$123,$F226)</f>
        <v>0</v>
      </c>
      <c r="X226" s="278">
        <f>SUMIFS('B4-1销售回款【输入】'!AA$4:AA$123,'B4-1销售回款【输入】'!$C$4:$C$123,$C226,'B4-1销售回款【输入】'!$D$4:$D$123,$D226,'B4-1销售回款【输入】'!$E$4:$E$123,$E226,'B4-1销售回款【输入】'!$J$4:$J$123,$F226)</f>
        <v>0</v>
      </c>
      <c r="Y226" s="278">
        <f>SUMIFS('B4-1销售回款【输入】'!AB$4:AB$123,'B4-1销售回款【输入】'!$C$4:$C$123,$C226,'B4-1销售回款【输入】'!$D$4:$D$123,$D226,'B4-1销售回款【输入】'!$E$4:$E$123,$E226,'B4-1销售回款【输入】'!$J$4:$J$123,$F226)</f>
        <v>0</v>
      </c>
      <c r="Z226" s="278">
        <f>SUMIFS('B4-1销售回款【输入】'!AC$4:AC$123,'B4-1销售回款【输入】'!$C$4:$C$123,$C226,'B4-1销售回款【输入】'!$D$4:$D$123,$D226,'B4-1销售回款【输入】'!$E$4:$E$123,$E226,'B4-1销售回款【输入】'!$J$4:$J$123,$F226)</f>
        <v>0</v>
      </c>
      <c r="AA226" s="278">
        <f>SUMIFS('B4-1销售回款【输入】'!AD$4:AD$123,'B4-1销售回款【输入】'!$C$4:$C$123,$C226,'B4-1销售回款【输入】'!$D$4:$D$123,$D226,'B4-1销售回款【输入】'!$E$4:$E$123,$E226,'B4-1销售回款【输入】'!$J$4:$J$123,$F226)</f>
        <v>0</v>
      </c>
      <c r="AB226" s="278">
        <f>SUMIFS('B4-1销售回款【输入】'!AE$4:AE$123,'B4-1销售回款【输入】'!$C$4:$C$123,$C226,'B4-1销售回款【输入】'!$D$4:$D$123,$D226,'B4-1销售回款【输入】'!$E$4:$E$123,$E226,'B4-1销售回款【输入】'!$J$4:$J$123,$F226)</f>
        <v>0</v>
      </c>
      <c r="AC226" s="278">
        <f>SUMIFS('B4-1销售回款【输入】'!AF$4:AF$123,'B4-1销售回款【输入】'!$C$4:$C$123,$C226,'B4-1销售回款【输入】'!$D$4:$D$123,$D226,'B4-1销售回款【输入】'!$E$4:$E$123,$E226,'B4-1销售回款【输入】'!$J$4:$J$123,$F226)</f>
        <v>0</v>
      </c>
      <c r="AD226" s="278">
        <f>SUMIFS('B4-1销售回款【输入】'!AG$4:AG$123,'B4-1销售回款【输入】'!$C$4:$C$123,$C226,'B4-1销售回款【输入】'!$D$4:$D$123,$D226,'B4-1销售回款【输入】'!$E$4:$E$123,$E226,'B4-1销售回款【输入】'!$J$4:$J$123,$F226)</f>
        <v>0</v>
      </c>
      <c r="AE226" s="278">
        <f>SUMIFS('B4-1销售回款【输入】'!AH$4:AH$123,'B4-1销售回款【输入】'!$C$4:$C$123,$C226,'B4-1销售回款【输入】'!$D$4:$D$123,$D226,'B4-1销售回款【输入】'!$E$4:$E$123,$E226,'B4-1销售回款【输入】'!$J$4:$J$123,$F226)</f>
        <v>0</v>
      </c>
      <c r="AF226" s="278">
        <f>SUMIFS('B4-1销售回款【输入】'!AI$4:AI$123,'B4-1销售回款【输入】'!$C$4:$C$123,$C226,'B4-1销售回款【输入】'!$D$4:$D$123,$D226,'B4-1销售回款【输入】'!$E$4:$E$123,$E226,'B4-1销售回款【输入】'!$J$4:$J$123,$F226)</f>
        <v>0</v>
      </c>
      <c r="AG226" s="278">
        <f>SUMIFS('B4-1销售回款【输入】'!AJ$4:AJ$123,'B4-1销售回款【输入】'!$C$4:$C$123,$C226,'B4-1销售回款【输入】'!$D$4:$D$123,$D226,'B4-1销售回款【输入】'!$E$4:$E$123,$E226,'B4-1销售回款【输入】'!$J$4:$J$123,$F226)</f>
        <v>0</v>
      </c>
      <c r="AH226" s="278">
        <f>SUMIFS('B4-1销售回款【输入】'!AK$4:AK$123,'B4-1销售回款【输入】'!$C$4:$C$123,$C226,'B4-1销售回款【输入】'!$D$4:$D$123,$D226,'B4-1销售回款【输入】'!$E$4:$E$123,$E226,'B4-1销售回款【输入】'!$J$4:$J$123,$F226)</f>
        <v>0</v>
      </c>
      <c r="AI226" s="278">
        <f>SUMIFS('B4-1销售回款【输入】'!AL$4:AL$123,'B4-1销售回款【输入】'!$C$4:$C$123,$C226,'B4-1销售回款【输入】'!$D$4:$D$123,$D226,'B4-1销售回款【输入】'!$E$4:$E$123,$E226,'B4-1销售回款【输入】'!$J$4:$J$123,$F226)</f>
        <v>0</v>
      </c>
      <c r="AJ226" s="278">
        <f>SUMIFS('B4-1销售回款【输入】'!AM$4:AM$123,'B4-1销售回款【输入】'!$C$4:$C$123,$C226,'B4-1销售回款【输入】'!$D$4:$D$123,$D226,'B4-1销售回款【输入】'!$E$4:$E$123,$E226,'B4-1销售回款【输入】'!$J$4:$J$123,$F226)</f>
        <v>0</v>
      </c>
      <c r="AK226" s="278">
        <f>SUMIFS('B4-1销售回款【输入】'!AN$4:AN$123,'B4-1销售回款【输入】'!$C$4:$C$123,$C226,'B4-1销售回款【输入】'!$D$4:$D$123,$D226,'B4-1销售回款【输入】'!$E$4:$E$123,$E226,'B4-1销售回款【输入】'!$J$4:$J$123,$F226)</f>
        <v>0</v>
      </c>
      <c r="AL226" s="278">
        <f>SUMIFS('B4-1销售回款【输入】'!AO$4:AO$123,'B4-1销售回款【输入】'!$C$4:$C$123,$C226,'B4-1销售回款【输入】'!$D$4:$D$123,$D226,'B4-1销售回款【输入】'!$E$4:$E$123,$E226,'B4-1销售回款【输入】'!$J$4:$J$123,$F226)</f>
        <v>0</v>
      </c>
      <c r="AM226" s="278">
        <f>SUMIFS('B4-1销售回款【输入】'!AP$4:AP$123,'B4-1销售回款【输入】'!$C$4:$C$123,$C226,'B4-1销售回款【输入】'!$D$4:$D$123,$D226,'B4-1销售回款【输入】'!$E$4:$E$123,$E226,'B4-1销售回款【输入】'!$J$4:$J$123,$F226)</f>
        <v>0</v>
      </c>
      <c r="AN226" s="278">
        <f>SUMIFS('B4-1销售回款【输入】'!AQ$4:AQ$123,'B4-1销售回款【输入】'!$C$4:$C$123,$C226,'B4-1销售回款【输入】'!$D$4:$D$123,$D226,'B4-1销售回款【输入】'!$E$4:$E$123,$E226,'B4-1销售回款【输入】'!$J$4:$J$123,$F226)</f>
        <v>0</v>
      </c>
      <c r="AO226" s="278">
        <f>SUMIFS('B4-1销售回款【输入】'!AR$4:AR$123,'B4-1销售回款【输入】'!$C$4:$C$123,$C226,'B4-1销售回款【输入】'!$D$4:$D$123,$D226,'B4-1销售回款【输入】'!$E$4:$E$123,$E226,'B4-1销售回款【输入】'!$J$4:$J$123,$F226)</f>
        <v>0</v>
      </c>
      <c r="AP226" s="278">
        <f>SUMIFS('B4-1销售回款【输入】'!AS$4:AS$123,'B4-1销售回款【输入】'!$C$4:$C$123,$C226,'B4-1销售回款【输入】'!$D$4:$D$123,$D226,'B4-1销售回款【输入】'!$E$4:$E$123,$E226,'B4-1销售回款【输入】'!$J$4:$J$123,$F226)</f>
        <v>0</v>
      </c>
      <c r="AQ226" s="278">
        <f>SUMIFS('B4-1销售回款【输入】'!AT$4:AT$123,'B4-1销售回款【输入】'!$C$4:$C$123,$C226,'B4-1销售回款【输入】'!$D$4:$D$123,$D226,'B4-1销售回款【输入】'!$E$4:$E$123,$E226,'B4-1销售回款【输入】'!$J$4:$J$123,$F226)</f>
        <v>0</v>
      </c>
      <c r="AR226" s="278">
        <f>SUMIFS('B4-1销售回款【输入】'!AU$4:AU$123,'B4-1销售回款【输入】'!$C$4:$C$123,$C226,'B4-1销售回款【输入】'!$D$4:$D$123,$D226,'B4-1销售回款【输入】'!$E$4:$E$123,$E226,'B4-1销售回款【输入】'!$J$4:$J$123,$F226)</f>
        <v>0</v>
      </c>
      <c r="AS226" s="278">
        <f>SUMIFS('B4-1销售回款【输入】'!AV$4:AV$123,'B4-1销售回款【输入】'!$C$4:$C$123,$C226,'B4-1销售回款【输入】'!$D$4:$D$123,$D226,'B4-1销售回款【输入】'!$E$4:$E$123,$E226,'B4-1销售回款【输入】'!$J$4:$J$123,$F226)</f>
        <v>0</v>
      </c>
      <c r="AT226" s="278">
        <f>SUMIFS('B4-1销售回款【输入】'!AW$4:AW$123,'B4-1销售回款【输入】'!$C$4:$C$123,$C226,'B4-1销售回款【输入】'!$D$4:$D$123,$D226,'B4-1销售回款【输入】'!$E$4:$E$123,$E226,'B4-1销售回款【输入】'!$J$4:$J$123,$F226)</f>
        <v>0</v>
      </c>
      <c r="AU226" s="278">
        <f>SUMIFS('B4-1销售回款【输入】'!AX$4:AX$123,'B4-1销售回款【输入】'!$C$4:$C$123,$C226,'B4-1销售回款【输入】'!$D$4:$D$123,$D226,'B4-1销售回款【输入】'!$E$4:$E$123,$E226,'B4-1销售回款【输入】'!$J$4:$J$123,$F226)</f>
        <v>0</v>
      </c>
      <c r="AV226" s="278">
        <f>SUMIFS('B4-1销售回款【输入】'!AY$4:AY$123,'B4-1销售回款【输入】'!$C$4:$C$123,$C226,'B4-1销售回款【输入】'!$D$4:$D$123,$D226,'B4-1销售回款【输入】'!$E$4:$E$123,$E226,'B4-1销售回款【输入】'!$J$4:$J$123,$F226)</f>
        <v>0</v>
      </c>
      <c r="AW226" s="278">
        <f>SUMIFS('B4-1销售回款【输入】'!AZ$4:AZ$123,'B4-1销售回款【输入】'!$C$4:$C$123,$C226,'B4-1销售回款【输入】'!$D$4:$D$123,$D226,'B4-1销售回款【输入】'!$E$4:$E$123,$E226,'B4-1销售回款【输入】'!$J$4:$J$123,$F226)</f>
        <v>0</v>
      </c>
      <c r="AX226" s="278">
        <f>SUMIFS('B4-1销售回款【输入】'!BA$4:BA$123,'B4-1销售回款【输入】'!$C$4:$C$123,$C226,'B4-1销售回款【输入】'!$D$4:$D$123,$D226,'B4-1销售回款【输入】'!$E$4:$E$123,$E226,'B4-1销售回款【输入】'!$J$4:$J$123,$F226)</f>
        <v>0</v>
      </c>
      <c r="AY226" s="278">
        <f>SUMIFS('B4-1销售回款【输入】'!BB$4:BB$123,'B4-1销售回款【输入】'!$C$4:$C$123,$C226,'B4-1销售回款【输入】'!$D$4:$D$123,$D226,'B4-1销售回款【输入】'!$E$4:$E$123,$E226,'B4-1销售回款【输入】'!$J$4:$J$123,$F226)</f>
        <v>0</v>
      </c>
      <c r="AZ226" s="278">
        <f>SUMIFS('B4-1销售回款【输入】'!BC$4:BC$123,'B4-1销售回款【输入】'!$C$4:$C$123,$C226,'B4-1销售回款【输入】'!$D$4:$D$123,$D226,'B4-1销售回款【输入】'!$E$4:$E$123,$E226,'B4-1销售回款【输入】'!$J$4:$J$123,$F226)</f>
        <v>0</v>
      </c>
      <c r="BA226" s="278">
        <f>SUMIFS('B4-1销售回款【输入】'!BD$4:BD$123,'B4-1销售回款【输入】'!$C$4:$C$123,$C226,'B4-1销售回款【输入】'!$D$4:$D$123,$D226,'B4-1销售回款【输入】'!$E$4:$E$123,$E226,'B4-1销售回款【输入】'!$J$4:$J$123,$F226)</f>
        <v>0</v>
      </c>
      <c r="BB226" s="278">
        <f>SUMIFS('B4-1销售回款【输入】'!BE$4:BE$123,'B4-1销售回款【输入】'!$C$4:$C$123,$C226,'B4-1销售回款【输入】'!$D$4:$D$123,$D226,'B4-1销售回款【输入】'!$E$4:$E$123,$E226,'B4-1销售回款【输入】'!$J$4:$J$123,$F226)</f>
        <v>0</v>
      </c>
      <c r="BC226" s="278">
        <f>SUMIFS('B4-1销售回款【输入】'!BF$4:BF$123,'B4-1销售回款【输入】'!$C$4:$C$123,$C226,'B4-1销售回款【输入】'!$D$4:$D$123,$D226,'B4-1销售回款【输入】'!$E$4:$E$123,$E226,'B4-1销售回款【输入】'!$J$4:$J$123,$F226)</f>
        <v>0</v>
      </c>
      <c r="BD226" s="278">
        <f>SUMIFS('B4-1销售回款【输入】'!BG$4:BG$123,'B4-1销售回款【输入】'!$C$4:$C$123,$C226,'B4-1销售回款【输入】'!$D$4:$D$123,$D226,'B4-1销售回款【输入】'!$E$4:$E$123,$E226,'B4-1销售回款【输入】'!$J$4:$J$123,$F226)</f>
        <v>0</v>
      </c>
      <c r="BE226" s="278">
        <f>SUMIFS('B4-1销售回款【输入】'!BH$4:BH$123,'B4-1销售回款【输入】'!$C$4:$C$123,$C226,'B4-1销售回款【输入】'!$D$4:$D$123,$D226,'B4-1销售回款【输入】'!$E$4:$E$123,$E226,'B4-1销售回款【输入】'!$J$4:$J$123,$F226)</f>
        <v>0</v>
      </c>
      <c r="BF226" s="278">
        <f>SUMIFS('B4-1销售回款【输入】'!BI$4:BI$123,'B4-1销售回款【输入】'!$C$4:$C$123,$C226,'B4-1销售回款【输入】'!$D$4:$D$123,$D226,'B4-1销售回款【输入】'!$E$4:$E$123,$E226,'B4-1销售回款【输入】'!$J$4:$J$123,$F226)</f>
        <v>0</v>
      </c>
      <c r="BG226" s="278">
        <f>SUMIFS('B4-1销售回款【输入】'!BJ$4:BJ$123,'B4-1销售回款【输入】'!$C$4:$C$123,$C226,'B4-1销售回款【输入】'!$D$4:$D$123,$D226,'B4-1销售回款【输入】'!$E$4:$E$123,$E226,'B4-1销售回款【输入】'!$J$4:$J$123,$F226)</f>
        <v>0</v>
      </c>
      <c r="BH226" s="278">
        <f>SUMIFS('B4-1销售回款【输入】'!BK$4:BK$123,'B4-1销售回款【输入】'!$C$4:$C$123,$C226,'B4-1销售回款【输入】'!$D$4:$D$123,$D226,'B4-1销售回款【输入】'!$E$4:$E$123,$E226,'B4-1销售回款【输入】'!$J$4:$J$123,$F226)</f>
        <v>0</v>
      </c>
      <c r="BI226" s="278">
        <f>SUMIFS('B4-1销售回款【输入】'!BL$4:BL$123,'B4-1销售回款【输入】'!$C$4:$C$123,$C226,'B4-1销售回款【输入】'!$D$4:$D$123,$D226,'B4-1销售回款【输入】'!$E$4:$E$123,$E226,'B4-1销售回款【输入】'!$J$4:$J$123,$F226)</f>
        <v>0</v>
      </c>
      <c r="BJ226" s="278">
        <f>SUMIFS('B4-1销售回款【输入】'!BM$4:BM$123,'B4-1销售回款【输入】'!$C$4:$C$123,$C226,'B4-1销售回款【输入】'!$D$4:$D$123,$D226,'B4-1销售回款【输入】'!$E$4:$E$123,$E226,'B4-1销售回款【输入】'!$J$4:$J$123,$F226)</f>
        <v>0</v>
      </c>
      <c r="BK226" s="278">
        <f>SUMIFS('B4-1销售回款【输入】'!BN$4:BN$123,'B4-1销售回款【输入】'!$C$4:$C$123,$C226,'B4-1销售回款【输入】'!$D$4:$D$123,$D226,'B4-1销售回款【输入】'!$E$4:$E$123,$E226,'B4-1销售回款【输入】'!$J$4:$J$123,$F226)</f>
        <v>0</v>
      </c>
      <c r="BL226" s="278">
        <f>SUMIFS('B4-1销售回款【输入】'!BO$4:BO$123,'B4-1销售回款【输入】'!$C$4:$C$123,$C226,'B4-1销售回款【输入】'!$D$4:$D$123,$D226,'B4-1销售回款【输入】'!$E$4:$E$123,$E226,'B4-1销售回款【输入】'!$J$4:$J$123,$F226)</f>
        <v>0</v>
      </c>
      <c r="BM226" s="278">
        <f>SUMIFS('B4-1销售回款【输入】'!BP$4:BP$123,'B4-1销售回款【输入】'!$C$4:$C$123,$C226,'B4-1销售回款【输入】'!$D$4:$D$123,$D226,'B4-1销售回款【输入】'!$E$4:$E$123,$E226,'B4-1销售回款【输入】'!$J$4:$J$123,$F226)</f>
        <v>0</v>
      </c>
      <c r="BN226" s="278">
        <f>SUMIFS('B4-1销售回款【输入】'!BQ$4:BQ$123,'B4-1销售回款【输入】'!$C$4:$C$123,$C226,'B4-1销售回款【输入】'!$D$4:$D$123,$D226,'B4-1销售回款【输入】'!$E$4:$E$123,$E226,'B4-1销售回款【输入】'!$J$4:$J$123,$F226)</f>
        <v>0</v>
      </c>
      <c r="BO226" s="278">
        <f>SUMIFS('B4-1销售回款【输入】'!BR$4:BR$123,'B4-1销售回款【输入】'!$C$4:$C$123,$C226,'B4-1销售回款【输入】'!$D$4:$D$123,$D226,'B4-1销售回款【输入】'!$E$4:$E$123,$E226,'B4-1销售回款【输入】'!$J$4:$J$123,$F226)</f>
        <v>0</v>
      </c>
      <c r="BP226" s="278">
        <f>SUMIFS('B4-1销售回款【输入】'!BS$4:BS$123,'B4-1销售回款【输入】'!$C$4:$C$123,$C226,'B4-1销售回款【输入】'!$D$4:$D$123,$D226,'B4-1销售回款【输入】'!$E$4:$E$123,$E226,'B4-1销售回款【输入】'!$J$4:$J$123,$F226)</f>
        <v>0</v>
      </c>
      <c r="BQ226" s="278">
        <f>SUMIFS('B4-1销售回款【输入】'!BT$4:BT$123,'B4-1销售回款【输入】'!$C$4:$C$123,$C226,'B4-1销售回款【输入】'!$D$4:$D$123,$D226,'B4-1销售回款【输入】'!$E$4:$E$123,$E226,'B4-1销售回款【输入】'!$J$4:$J$123,$F226)</f>
        <v>0</v>
      </c>
      <c r="BR226" s="278">
        <f>SUMIFS('B4-1销售回款【输入】'!BU$4:BU$123,'B4-1销售回款【输入】'!$C$4:$C$123,$C226,'B4-1销售回款【输入】'!$D$4:$D$123,$D226,'B4-1销售回款【输入】'!$E$4:$E$123,$E226,'B4-1销售回款【输入】'!$J$4:$J$123,$F226)</f>
        <v>0</v>
      </c>
      <c r="BS226" s="278">
        <f>SUMIFS('B4-1销售回款【输入】'!BV$4:BV$123,'B4-1销售回款【输入】'!$C$4:$C$123,$C226,'B4-1销售回款【输入】'!$D$4:$D$123,$D226,'B4-1销售回款【输入】'!$E$4:$E$123,$E226,'B4-1销售回款【输入】'!$J$4:$J$123,$F226)</f>
        <v>0</v>
      </c>
      <c r="BT226" s="278">
        <f>SUMIFS('B4-1销售回款【输入】'!BW$4:BW$123,'B4-1销售回款【输入】'!$C$4:$C$123,$C226,'B4-1销售回款【输入】'!$D$4:$D$123,$D226,'B4-1销售回款【输入】'!$E$4:$E$123,$E226,'B4-1销售回款【输入】'!$J$4:$J$123,$F226)</f>
        <v>0</v>
      </c>
      <c r="BU226" s="278">
        <f>SUMIFS('B4-1销售回款【输入】'!BX$4:BX$123,'B4-1销售回款【输入】'!$C$4:$C$123,$C226,'B4-1销售回款【输入】'!$D$4:$D$123,$D226,'B4-1销售回款【输入】'!$E$4:$E$123,$E226,'B4-1销售回款【输入】'!$J$4:$J$123,$F226)</f>
        <v>0</v>
      </c>
      <c r="BV226" s="278">
        <f>SUMIFS('B4-1销售回款【输入】'!BY$4:BY$123,'B4-1销售回款【输入】'!$C$4:$C$123,$C226,'B4-1销售回款【输入】'!$D$4:$D$123,$D226,'B4-1销售回款【输入】'!$E$4:$E$123,$E226,'B4-1销售回款【输入】'!$J$4:$J$123,$F226)</f>
        <v>0</v>
      </c>
      <c r="BW226" s="278">
        <f>SUMIFS('B4-1销售回款【输入】'!BZ$4:BZ$123,'B4-1销售回款【输入】'!$C$4:$C$123,$C226,'B4-1销售回款【输入】'!$D$4:$D$123,$D226,'B4-1销售回款【输入】'!$E$4:$E$123,$E226,'B4-1销售回款【输入】'!$J$4:$J$123,$F226)</f>
        <v>0</v>
      </c>
      <c r="BX226" s="278">
        <f>SUMIFS('B4-1销售回款【输入】'!CA$4:CA$123,'B4-1销售回款【输入】'!$C$4:$C$123,$C226,'B4-1销售回款【输入】'!$D$4:$D$123,$D226,'B4-1销售回款【输入】'!$E$4:$E$123,$E226,'B4-1销售回款【输入】'!$J$4:$J$123,$F226)</f>
        <v>0</v>
      </c>
      <c r="BY226" s="278">
        <f>SUMIFS('B4-1销售回款【输入】'!CB$4:CB$123,'B4-1销售回款【输入】'!$C$4:$C$123,$C226,'B4-1销售回款【输入】'!$D$4:$D$123,$D226,'B4-1销售回款【输入】'!$E$4:$E$123,$E226,'B4-1销售回款【输入】'!$J$4:$J$123,$F226)</f>
        <v>0</v>
      </c>
      <c r="BZ226" s="278">
        <f>SUMIFS('B4-1销售回款【输入】'!CC$4:CC$123,'B4-1销售回款【输入】'!$C$4:$C$123,$C226,'B4-1销售回款【输入】'!$D$4:$D$123,$D226,'B4-1销售回款【输入】'!$E$4:$E$123,$E226,'B4-1销售回款【输入】'!$J$4:$J$123,$F226)</f>
        <v>0</v>
      </c>
      <c r="CA226" s="278">
        <f>SUMIFS('B4-1销售回款【输入】'!CD$4:CD$123,'B4-1销售回款【输入】'!$C$4:$C$123,$C226,'B4-1销售回款【输入】'!$D$4:$D$123,$D226,'B4-1销售回款【输入】'!$E$4:$E$123,$E226,'B4-1销售回款【输入】'!$J$4:$J$123,$F226)</f>
        <v>0</v>
      </c>
      <c r="CB226" s="278">
        <f>SUMIFS('B4-1销售回款【输入】'!CE$4:CE$123,'B4-1销售回款【输入】'!$C$4:$C$123,$C226,'B4-1销售回款【输入】'!$D$4:$D$123,$D226,'B4-1销售回款【输入】'!$E$4:$E$123,$E226,'B4-1销售回款【输入】'!$J$4:$J$123,$F226)</f>
        <v>0</v>
      </c>
      <c r="CC226" s="278">
        <f>SUMIFS('B4-1销售回款【输入】'!CF$4:CF$123,'B4-1销售回款【输入】'!$C$4:$C$123,$C226,'B4-1销售回款【输入】'!$D$4:$D$123,$D226,'B4-1销售回款【输入】'!$E$4:$E$123,$E226,'B4-1销售回款【输入】'!$J$4:$J$123,$F226)</f>
        <v>0</v>
      </c>
      <c r="CD226" s="278">
        <f>SUMIFS('B4-1销售回款【输入】'!CG$4:CG$123,'B4-1销售回款【输入】'!$C$4:$C$123,$C226,'B4-1销售回款【输入】'!$D$4:$D$123,$D226,'B4-1销售回款【输入】'!$E$4:$E$123,$E226,'B4-1销售回款【输入】'!$J$4:$J$123,$F226)</f>
        <v>0</v>
      </c>
      <c r="CE226" s="278">
        <f>SUMIFS('B4-1销售回款【输入】'!CH$4:CH$123,'B4-1销售回款【输入】'!$C$4:$C$123,$C226,'B4-1销售回款【输入】'!$D$4:$D$123,$D226,'B4-1销售回款【输入】'!$E$4:$E$123,$E226,'B4-1销售回款【输入】'!$J$4:$J$123,$F226)</f>
        <v>0</v>
      </c>
      <c r="CF226" s="278">
        <f>SUMIFS('B4-1销售回款【输入】'!CI$4:CI$123,'B4-1销售回款【输入】'!$C$4:$C$123,$C226,'B4-1销售回款【输入】'!$D$4:$D$123,$D226,'B4-1销售回款【输入】'!$E$4:$E$123,$E226,'B4-1销售回款【输入】'!$J$4:$J$123,$F226)</f>
        <v>0</v>
      </c>
      <c r="CG226" s="278">
        <f>SUMIFS('B4-1销售回款【输入】'!CJ$4:CJ$123,'B4-1销售回款【输入】'!$C$4:$C$123,$C226,'B4-1销售回款【输入】'!$D$4:$D$123,$D226,'B4-1销售回款【输入】'!$E$4:$E$123,$E226,'B4-1销售回款【输入】'!$J$4:$J$123,$F226)</f>
        <v>0</v>
      </c>
      <c r="CH226" s="278">
        <f>SUMIFS('B4-1销售回款【输入】'!CK$4:CK$123,'B4-1销售回款【输入】'!$C$4:$C$123,$C226,'B4-1销售回款【输入】'!$D$4:$D$123,$D226,'B4-1销售回款【输入】'!$E$4:$E$123,$E226,'B4-1销售回款【输入】'!$J$4:$J$123,$F226)</f>
        <v>0</v>
      </c>
      <c r="CI226" s="278">
        <f>SUMIFS('B4-1销售回款【输入】'!CL$4:CL$123,'B4-1销售回款【输入】'!$C$4:$C$123,$C226,'B4-1销售回款【输入】'!$D$4:$D$123,$D226,'B4-1销售回款【输入】'!$E$4:$E$123,$E226,'B4-1销售回款【输入】'!$J$4:$J$123,$F226)</f>
        <v>0</v>
      </c>
      <c r="CJ226" s="278">
        <f>SUMIFS('B4-1销售回款【输入】'!CM$4:CM$123,'B4-1销售回款【输入】'!$C$4:$C$123,$C226,'B4-1销售回款【输入】'!$D$4:$D$123,$D226,'B4-1销售回款【输入】'!$E$4:$E$123,$E226,'B4-1销售回款【输入】'!$J$4:$J$123,$F226)</f>
        <v>0</v>
      </c>
      <c r="CK226" s="278">
        <f>SUMIFS('B4-1销售回款【输入】'!CN$4:CN$123,'B4-1销售回款【输入】'!$C$4:$C$123,$C226,'B4-1销售回款【输入】'!$D$4:$D$123,$D226,'B4-1销售回款【输入】'!$E$4:$E$123,$E226,'B4-1销售回款【输入】'!$J$4:$J$123,$F226)</f>
        <v>0</v>
      </c>
      <c r="CL226" s="278">
        <f>SUMIFS('B4-1销售回款【输入】'!CO$4:CO$123,'B4-1销售回款【输入】'!$C$4:$C$123,$C226,'B4-1销售回款【输入】'!$D$4:$D$123,$D226,'B4-1销售回款【输入】'!$E$4:$E$123,$E226,'B4-1销售回款【输入】'!$J$4:$J$123,$F226)</f>
        <v>0</v>
      </c>
      <c r="CM226" s="278">
        <f>SUMIFS('B4-1销售回款【输入】'!CP$4:CP$123,'B4-1销售回款【输入】'!$C$4:$C$123,$C226,'B4-1销售回款【输入】'!$D$4:$D$123,$D226,'B4-1销售回款【输入】'!$E$4:$E$123,$E226,'B4-1销售回款【输入】'!$J$4:$J$123,$F226)</f>
        <v>0</v>
      </c>
      <c r="CN226" s="278">
        <f>SUMIFS('B4-1销售回款【输入】'!CQ$4:CQ$123,'B4-1销售回款【输入】'!$C$4:$C$123,$C226,'B4-1销售回款【输入】'!$D$4:$D$123,$D226,'B4-1销售回款【输入】'!$E$4:$E$123,$E226,'B4-1销售回款【输入】'!$J$4:$J$123,$F226)</f>
        <v>0</v>
      </c>
      <c r="CO226" s="278">
        <f>SUMIFS('B4-1销售回款【输入】'!CR$4:CR$123,'B4-1销售回款【输入】'!$C$4:$C$123,$C226,'B4-1销售回款【输入】'!$D$4:$D$123,$D226,'B4-1销售回款【输入】'!$E$4:$E$123,$E226,'B4-1销售回款【输入】'!$J$4:$J$123,$F226)</f>
        <v>0</v>
      </c>
      <c r="CP226" s="278">
        <f>SUMIFS('B4-1销售回款【输入】'!CS$4:CS$123,'B4-1销售回款【输入】'!$C$4:$C$123,$C226,'B4-1销售回款【输入】'!$D$4:$D$123,$D226,'B4-1销售回款【输入】'!$E$4:$E$123,$E226,'B4-1销售回款【输入】'!$J$4:$J$123,$F226)</f>
        <v>0</v>
      </c>
      <c r="CQ226" s="278">
        <f>SUMIFS('B4-1销售回款【输入】'!CT$4:CT$123,'B4-1销售回款【输入】'!$C$4:$C$123,$C226,'B4-1销售回款【输入】'!$D$4:$D$123,$D226,'B4-1销售回款【输入】'!$E$4:$E$123,$E226,'B4-1销售回款【输入】'!$J$4:$J$123,$F226)</f>
        <v>0</v>
      </c>
      <c r="CR226" s="278">
        <f>SUMIFS('B4-1销售回款【输入】'!CU$4:CU$123,'B4-1销售回款【输入】'!$C$4:$C$123,$C226,'B4-1销售回款【输入】'!$D$4:$D$123,$D226,'B4-1销售回款【输入】'!$E$4:$E$123,$E226,'B4-1销售回款【输入】'!$J$4:$J$123,$F226)</f>
        <v>0</v>
      </c>
      <c r="CS226" s="278">
        <f>SUMIFS('B4-1销售回款【输入】'!CV$4:CV$123,'B4-1销售回款【输入】'!$C$4:$C$123,$C226,'B4-1销售回款【输入】'!$D$4:$D$123,$D226,'B4-1销售回款【输入】'!$E$4:$E$123,$E226,'B4-1销售回款【输入】'!$J$4:$J$123,$F226)</f>
        <v>0</v>
      </c>
      <c r="CT226" s="278">
        <f>SUMIFS('B4-1销售回款【输入】'!CW$4:CW$123,'B4-1销售回款【输入】'!$C$4:$C$123,$C226,'B4-1销售回款【输入】'!$D$4:$D$123,$D226,'B4-1销售回款【输入】'!$E$4:$E$123,$E226,'B4-1销售回款【输入】'!$J$4:$J$123,$F226)</f>
        <v>0</v>
      </c>
      <c r="CU226" s="278">
        <f>SUMIFS('B4-1销售回款【输入】'!CX$4:CX$123,'B4-1销售回款【输入】'!$C$4:$C$123,$C226,'B4-1销售回款【输入】'!$D$4:$D$123,$D226,'B4-1销售回款【输入】'!$E$4:$E$123,$E226,'B4-1销售回款【输入】'!$J$4:$J$123,$F226)</f>
        <v>0</v>
      </c>
      <c r="CV226" s="278">
        <f>SUMIFS('B4-1销售回款【输入】'!CY$4:CY$123,'B4-1销售回款【输入】'!$C$4:$C$123,$C226,'B4-1销售回款【输入】'!$D$4:$D$123,$D226,'B4-1销售回款【输入】'!$E$4:$E$123,$E226,'B4-1销售回款【输入】'!$J$4:$J$123,$F226)</f>
        <v>0</v>
      </c>
      <c r="CW226" s="278">
        <f>SUMIFS('B4-1销售回款【输入】'!CZ$4:CZ$123,'B4-1销售回款【输入】'!$C$4:$C$123,$C226,'B4-1销售回款【输入】'!$D$4:$D$123,$D226,'B4-1销售回款【输入】'!$E$4:$E$123,$E226,'B4-1销售回款【输入】'!$J$4:$J$123,$F226)</f>
        <v>0</v>
      </c>
      <c r="CX226" s="278">
        <f>SUMIFS('B4-1销售回款【输入】'!DA$4:DA$123,'B4-1销售回款【输入】'!$C$4:$C$123,$C226,'B4-1销售回款【输入】'!$D$4:$D$123,$D226,'B4-1销售回款【输入】'!$E$4:$E$123,$E226,'B4-1销售回款【输入】'!$J$4:$J$123,$F226)</f>
        <v>0</v>
      </c>
      <c r="CY226" s="278">
        <f>SUMIFS('B4-1销售回款【输入】'!DB$4:DB$123,'B4-1销售回款【输入】'!$C$4:$C$123,$C226,'B4-1销售回款【输入】'!$D$4:$D$123,$D226,'B4-1销售回款【输入】'!$E$4:$E$123,$E226,'B4-1销售回款【输入】'!$J$4:$J$123,$F226)</f>
        <v>0</v>
      </c>
      <c r="CZ226" s="278">
        <f>SUMIFS('B4-1销售回款【输入】'!DC$4:DC$123,'B4-1销售回款【输入】'!$C$4:$C$123,$C226,'B4-1销售回款【输入】'!$D$4:$D$123,$D226,'B4-1销售回款【输入】'!$E$4:$E$123,$E226,'B4-1销售回款【输入】'!$J$4:$J$123,$F226)</f>
        <v>0</v>
      </c>
      <c r="DA226" s="278">
        <f>SUMIFS('B4-1销售回款【输入】'!DD$4:DD$123,'B4-1销售回款【输入】'!$C$4:$C$123,$C226,'B4-1销售回款【输入】'!$D$4:$D$123,$D226,'B4-1销售回款【输入】'!$E$4:$E$123,$E226,'B4-1销售回款【输入】'!$J$4:$J$123,$F226)</f>
        <v>0</v>
      </c>
      <c r="DB226" s="278">
        <f>SUMIFS('B4-1销售回款【输入】'!DE$4:DE$123,'B4-1销售回款【输入】'!$C$4:$C$123,$C226,'B4-1销售回款【输入】'!$D$4:$D$123,$D226,'B4-1销售回款【输入】'!$E$4:$E$123,$E226,'B4-1销售回款【输入】'!$J$4:$J$123,$F226)</f>
        <v>0</v>
      </c>
      <c r="DC226" s="278">
        <f>SUMIFS('B4-1销售回款【输入】'!DF$4:DF$123,'B4-1销售回款【输入】'!$C$4:$C$123,$C226,'B4-1销售回款【输入】'!$D$4:$D$123,$D226,'B4-1销售回款【输入】'!$E$4:$E$123,$E226,'B4-1销售回款【输入】'!$J$4:$J$123,$F226)</f>
        <v>0</v>
      </c>
      <c r="DD226" s="278">
        <f>SUMIFS('B4-1销售回款【输入】'!DG$4:DG$123,'B4-1销售回款【输入】'!$C$4:$C$123,$C226,'B4-1销售回款【输入】'!$D$4:$D$123,$D226,'B4-1销售回款【输入】'!$E$4:$E$123,$E226,'B4-1销售回款【输入】'!$J$4:$J$123,$F226)</f>
        <v>0</v>
      </c>
      <c r="DE226" s="278">
        <f>SUMIFS('B4-1销售回款【输入】'!DH$4:DH$123,'B4-1销售回款【输入】'!$C$4:$C$123,$C226,'B4-1销售回款【输入】'!$D$4:$D$123,$D226,'B4-1销售回款【输入】'!$E$4:$E$123,$E226,'B4-1销售回款【输入】'!$J$4:$J$123,$F226)</f>
        <v>0</v>
      </c>
      <c r="DF226" s="278">
        <f>SUMIFS('B4-1销售回款【输入】'!DI$4:DI$123,'B4-1销售回款【输入】'!$C$4:$C$123,$C226,'B4-1销售回款【输入】'!$D$4:$D$123,$D226,'B4-1销售回款【输入】'!$E$4:$E$123,$E226,'B4-1销售回款【输入】'!$J$4:$J$123,$F226)</f>
        <v>0</v>
      </c>
      <c r="DG226" s="278">
        <f>SUMIFS('B4-1销售回款【输入】'!DJ$4:DJ$123,'B4-1销售回款【输入】'!$C$4:$C$123,$C226,'B4-1销售回款【输入】'!$D$4:$D$123,$D226,'B4-1销售回款【输入】'!$E$4:$E$123,$E226,'B4-1销售回款【输入】'!$J$4:$J$123,$F226)</f>
        <v>0</v>
      </c>
      <c r="DH226" s="278">
        <f>SUMIFS('B4-1销售回款【输入】'!DK$4:DK$123,'B4-1销售回款【输入】'!$C$4:$C$123,$C226,'B4-1销售回款【输入】'!$D$4:$D$123,$D226,'B4-1销售回款【输入】'!$E$4:$E$123,$E226,'B4-1销售回款【输入】'!$J$4:$J$123,$F226)</f>
        <v>0</v>
      </c>
      <c r="DI226" s="278">
        <f>SUMIFS('B4-1销售回款【输入】'!DL$4:DL$123,'B4-1销售回款【输入】'!$C$4:$C$123,$C226,'B4-1销售回款【输入】'!$D$4:$D$123,$D226,'B4-1销售回款【输入】'!$E$4:$E$123,$E226,'B4-1销售回款【输入】'!$J$4:$J$123,$F226)</f>
        <v>0</v>
      </c>
      <c r="DJ226" s="278">
        <f>SUMIFS('B4-1销售回款【输入】'!DM$4:DM$123,'B4-1销售回款【输入】'!$C$4:$C$123,$C226,'B4-1销售回款【输入】'!$D$4:$D$123,$D226,'B4-1销售回款【输入】'!$E$4:$E$123,$E226,'B4-1销售回款【输入】'!$J$4:$J$123,$F226)</f>
        <v>0</v>
      </c>
      <c r="DK226" s="278">
        <f>SUMIFS('B4-1销售回款【输入】'!DN$4:DN$123,'B4-1销售回款【输入】'!$C$4:$C$123,$C226,'B4-1销售回款【输入】'!$D$4:$D$123,$D226,'B4-1销售回款【输入】'!$E$4:$E$123,$E226,'B4-1销售回款【输入】'!$J$4:$J$123,$F226)</f>
        <v>0</v>
      </c>
      <c r="DL226" s="278">
        <f>SUMIFS('B4-1销售回款【输入】'!DO$4:DO$123,'B4-1销售回款【输入】'!$C$4:$C$123,$C226,'B4-1销售回款【输入】'!$D$4:$D$123,$D226,'B4-1销售回款【输入】'!$E$4:$E$123,$E226,'B4-1销售回款【输入】'!$J$4:$J$123,$F226)</f>
        <v>0</v>
      </c>
      <c r="DM226" s="278">
        <f>SUMIFS('B4-1销售回款【输入】'!DP$4:DP$123,'B4-1销售回款【输入】'!$C$4:$C$123,$C226,'B4-1销售回款【输入】'!$D$4:$D$123,$D226,'B4-1销售回款【输入】'!$E$4:$E$123,$E226,'B4-1销售回款【输入】'!$J$4:$J$123,$F226)</f>
        <v>0</v>
      </c>
      <c r="DN226" s="278">
        <f>SUMIFS('B4-1销售回款【输入】'!DQ$4:DQ$123,'B4-1销售回款【输入】'!$C$4:$C$123,$C226,'B4-1销售回款【输入】'!$D$4:$D$123,$D226,'B4-1销售回款【输入】'!$E$4:$E$123,$E226,'B4-1销售回款【输入】'!$J$4:$J$123,$F226)</f>
        <v>0</v>
      </c>
      <c r="DO226" s="278">
        <f>SUMIFS('B4-1销售回款【输入】'!DR$4:DR$123,'B4-1销售回款【输入】'!$C$4:$C$123,$C226,'B4-1销售回款【输入】'!$D$4:$D$123,$D226,'B4-1销售回款【输入】'!$E$4:$E$123,$E226,'B4-1销售回款【输入】'!$J$4:$J$123,$F226)</f>
        <v>0</v>
      </c>
      <c r="DP226" s="278">
        <f>SUMIFS('B4-1销售回款【输入】'!DS$4:DS$123,'B4-1销售回款【输入】'!$C$4:$C$123,$C226,'B4-1销售回款【输入】'!$D$4:$D$123,$D226,'B4-1销售回款【输入】'!$E$4:$E$123,$E226,'B4-1销售回款【输入】'!$J$4:$J$123,$F226)</f>
        <v>0</v>
      </c>
      <c r="DQ226" s="278">
        <f>SUMIFS('B4-1销售回款【输入】'!DT$4:DT$123,'B4-1销售回款【输入】'!$C$4:$C$123,$C226,'B4-1销售回款【输入】'!$D$4:$D$123,$D226,'B4-1销售回款【输入】'!$E$4:$E$123,$E226,'B4-1销售回款【输入】'!$J$4:$J$123,$F226)</f>
        <v>0</v>
      </c>
      <c r="DR226" s="278">
        <f>SUMIFS('B4-1销售回款【输入】'!DU$4:DU$123,'B4-1销售回款【输入】'!$C$4:$C$123,$C226,'B4-1销售回款【输入】'!$D$4:$D$123,$D226,'B4-1销售回款【输入】'!$E$4:$E$123,$E226,'B4-1销售回款【输入】'!$J$4:$J$123,$F226)</f>
        <v>0</v>
      </c>
      <c r="DS226" s="278">
        <f>SUMIFS('B4-1销售回款【输入】'!DV$4:DV$123,'B4-1销售回款【输入】'!$C$4:$C$123,$C226,'B4-1销售回款【输入】'!$D$4:$D$123,$D226,'B4-1销售回款【输入】'!$E$4:$E$123,$E226,'B4-1销售回款【输入】'!$J$4:$J$123,$F226)</f>
        <v>0</v>
      </c>
      <c r="DT226" s="278">
        <f>SUMIFS('B4-1销售回款【输入】'!DW$4:DW$123,'B4-1销售回款【输入】'!$C$4:$C$123,$C226,'B4-1销售回款【输入】'!$D$4:$D$123,$D226,'B4-1销售回款【输入】'!$E$4:$E$123,$E226,'B4-1销售回款【输入】'!$J$4:$J$123,$F226)</f>
        <v>0</v>
      </c>
      <c r="DU226" s="278">
        <f>SUMIFS('B4-1销售回款【输入】'!DX$4:DX$123,'B4-1销售回款【输入】'!$C$4:$C$123,$C226,'B4-1销售回款【输入】'!$D$4:$D$123,$D226,'B4-1销售回款【输入】'!$E$4:$E$123,$E226,'B4-1销售回款【输入】'!$J$4:$J$123,$F226)</f>
        <v>0</v>
      </c>
      <c r="DV226" s="278">
        <f>SUMIFS('B4-1销售回款【输入】'!DY$4:DY$123,'B4-1销售回款【输入】'!$C$4:$C$123,$C226,'B4-1销售回款【输入】'!$D$4:$D$123,$D226,'B4-1销售回款【输入】'!$E$4:$E$123,$E226,'B4-1销售回款【输入】'!$J$4:$J$123,$F226)</f>
        <v>0</v>
      </c>
      <c r="DW226" s="278">
        <f>SUMIFS('B4-1销售回款【输入】'!DZ$4:DZ$123,'B4-1销售回款【输入】'!$C$4:$C$123,$C226,'B4-1销售回款【输入】'!$D$4:$D$123,$D226,'B4-1销售回款【输入】'!$E$4:$E$123,$E226,'B4-1销售回款【输入】'!$J$4:$J$123,$F226)</f>
        <v>0</v>
      </c>
      <c r="DX226" s="278">
        <f>SUMIFS('B4-1销售回款【输入】'!EA$4:EA$123,'B4-1销售回款【输入】'!$C$4:$C$123,$C226,'B4-1销售回款【输入】'!$D$4:$D$123,$D226,'B4-1销售回款【输入】'!$E$4:$E$123,$E226,'B4-1销售回款【输入】'!$J$4:$J$123,$F226)</f>
        <v>0</v>
      </c>
      <c r="DY226" s="278">
        <f>SUMIFS('B4-1销售回款【输入】'!EB$4:EB$123,'B4-1销售回款【输入】'!$C$4:$C$123,$C226,'B4-1销售回款【输入】'!$D$4:$D$123,$D226,'B4-1销售回款【输入】'!$E$4:$E$123,$E226,'B4-1销售回款【输入】'!$J$4:$J$123,$F226)</f>
        <v>0</v>
      </c>
      <c r="DZ226" s="278">
        <f>SUMIFS('B4-1销售回款【输入】'!EC$4:EC$123,'B4-1销售回款【输入】'!$C$4:$C$123,$C226,'B4-1销售回款【输入】'!$D$4:$D$123,$D226,'B4-1销售回款【输入】'!$E$4:$E$123,$E226,'B4-1销售回款【输入】'!$J$4:$J$123,$F226)</f>
        <v>0</v>
      </c>
      <c r="EA226" s="278">
        <f>SUMIFS('B4-1销售回款【输入】'!ED$4:ED$123,'B4-1销售回款【输入】'!$C$4:$C$123,$C226,'B4-1销售回款【输入】'!$D$4:$D$123,$D226,'B4-1销售回款【输入】'!$E$4:$E$123,$E226,'B4-1销售回款【输入】'!$J$4:$J$123,$F226)</f>
        <v>0</v>
      </c>
      <c r="EB226" s="278">
        <f>SUMIFS('B4-1销售回款【输入】'!EE$4:EE$123,'B4-1销售回款【输入】'!$C$4:$C$123,$C226,'B4-1销售回款【输入】'!$D$4:$D$123,$D226,'B4-1销售回款【输入】'!$E$4:$E$123,$E226,'B4-1销售回款【输入】'!$J$4:$J$123,$F226)</f>
        <v>0</v>
      </c>
      <c r="EC226" s="278">
        <f>SUMIFS('B4-1销售回款【输入】'!EF$4:EF$123,'B4-1销售回款【输入】'!$C$4:$C$123,$C226,'B4-1销售回款【输入】'!$D$4:$D$123,$D226,'B4-1销售回款【输入】'!$E$4:$E$123,$E226,'B4-1销售回款【输入】'!$J$4:$J$123,$F226)</f>
        <v>0</v>
      </c>
      <c r="ED226" s="280">
        <f>SUMIFS('B4-1销售回款【输入】'!EG$4:EG$123,'B4-1销售回款【输入】'!$C$4:$C$123,$C226,'B4-1销售回款【输入】'!$D$4:$D$123,$D226,'B4-1销售回款【输入】'!$E$4:$E$123,$E226,'B4-1销售回款【输入】'!$J$4:$J$123,$F226)</f>
        <v>0</v>
      </c>
    </row>
    <row r="227" spans="2:134" ht="16.05" customHeight="1" x14ac:dyDescent="0.25">
      <c r="B227" s="932"/>
      <c r="C227" s="159" t="str">
        <f>C226</f>
        <v/>
      </c>
      <c r="D227" s="159" t="str">
        <f t="shared" ref="D227:E242" si="4023">D226</f>
        <v/>
      </c>
      <c r="E227" s="159" t="str">
        <f t="shared" si="4023"/>
        <v/>
      </c>
      <c r="F227" s="149" t="s">
        <v>347</v>
      </c>
      <c r="G227" s="171" t="s">
        <v>353</v>
      </c>
      <c r="H227" s="992">
        <f>SUMIFS('B4-1销售回款【输入】'!L$4:L$123,'B4-1销售回款【输入】'!$C$4:$C$123,$C227,'B4-1销售回款【输入】'!$D$4:$D$123,$D227,'B4-1销售回款【输入】'!$E$4:$E$123,$E227,'B4-1销售回款【输入】'!$J$4:$J$123,$F227)</f>
        <v>0</v>
      </c>
      <c r="I227" s="282">
        <f t="shared" ref="I227:I229" si="4024">J227-H227</f>
        <v>0</v>
      </c>
      <c r="J227" s="985">
        <f>SUM(V227:ED227)</f>
        <v>0</v>
      </c>
      <c r="K227" s="460">
        <f ca="1">SUM(OFFSET(V227,,,1,MATCH('B1-基本信息'!$C$12,$V$3:$ED$3,1)))</f>
        <v>0</v>
      </c>
      <c r="L227" s="283">
        <f t="shared" ref="L227" si="4025">SUMIF($V$1:$ED$1,L$3,$V227:$ED227)</f>
        <v>0</v>
      </c>
      <c r="M227" s="282">
        <f t="shared" si="4022"/>
        <v>0</v>
      </c>
      <c r="N227" s="282">
        <f t="shared" si="4022"/>
        <v>0</v>
      </c>
      <c r="O227" s="282">
        <f t="shared" si="4022"/>
        <v>0</v>
      </c>
      <c r="P227" s="282">
        <f t="shared" si="4022"/>
        <v>0</v>
      </c>
      <c r="Q227" s="282">
        <f t="shared" si="4022"/>
        <v>0</v>
      </c>
      <c r="R227" s="282">
        <f t="shared" si="4022"/>
        <v>0</v>
      </c>
      <c r="S227" s="282">
        <f t="shared" si="4022"/>
        <v>0</v>
      </c>
      <c r="T227" s="282">
        <f t="shared" si="4022"/>
        <v>0</v>
      </c>
      <c r="U227" s="284">
        <f t="shared" si="4022"/>
        <v>0</v>
      </c>
      <c r="V227" s="285">
        <f>SUMIFS('B4-1销售回款【输入】'!Y$4:Y$123,'B4-1销售回款【输入】'!$C$4:$C$123,$C227,'B4-1销售回款【输入】'!$D$4:$D$123,$D227,'B4-1销售回款【输入】'!$E$4:$E$123,$E227,'B4-1销售回款【输入】'!$J$4:$J$123,$F227)</f>
        <v>0</v>
      </c>
      <c r="W227" s="282">
        <f>SUMIFS('B4-1销售回款【输入】'!Z$4:Z$123,'B4-1销售回款【输入】'!$C$4:$C$123,$C227,'B4-1销售回款【输入】'!$D$4:$D$123,$D227,'B4-1销售回款【输入】'!$E$4:$E$123,$E227,'B4-1销售回款【输入】'!$J$4:$J$123,$F227)</f>
        <v>0</v>
      </c>
      <c r="X227" s="282">
        <f>SUMIFS('B4-1销售回款【输入】'!AA$4:AA$123,'B4-1销售回款【输入】'!$C$4:$C$123,$C227,'B4-1销售回款【输入】'!$D$4:$D$123,$D227,'B4-1销售回款【输入】'!$E$4:$E$123,$E227,'B4-1销售回款【输入】'!$J$4:$J$123,$F227)</f>
        <v>0</v>
      </c>
      <c r="Y227" s="282">
        <f>SUMIFS('B4-1销售回款【输入】'!AB$4:AB$123,'B4-1销售回款【输入】'!$C$4:$C$123,$C227,'B4-1销售回款【输入】'!$D$4:$D$123,$D227,'B4-1销售回款【输入】'!$E$4:$E$123,$E227,'B4-1销售回款【输入】'!$J$4:$J$123,$F227)</f>
        <v>0</v>
      </c>
      <c r="Z227" s="282">
        <f>SUMIFS('B4-1销售回款【输入】'!AC$4:AC$123,'B4-1销售回款【输入】'!$C$4:$C$123,$C227,'B4-1销售回款【输入】'!$D$4:$D$123,$D227,'B4-1销售回款【输入】'!$E$4:$E$123,$E227,'B4-1销售回款【输入】'!$J$4:$J$123,$F227)</f>
        <v>0</v>
      </c>
      <c r="AA227" s="282">
        <f>SUMIFS('B4-1销售回款【输入】'!AD$4:AD$123,'B4-1销售回款【输入】'!$C$4:$C$123,$C227,'B4-1销售回款【输入】'!$D$4:$D$123,$D227,'B4-1销售回款【输入】'!$E$4:$E$123,$E227,'B4-1销售回款【输入】'!$J$4:$J$123,$F227)</f>
        <v>0</v>
      </c>
      <c r="AB227" s="282">
        <f>SUMIFS('B4-1销售回款【输入】'!AE$4:AE$123,'B4-1销售回款【输入】'!$C$4:$C$123,$C227,'B4-1销售回款【输入】'!$D$4:$D$123,$D227,'B4-1销售回款【输入】'!$E$4:$E$123,$E227,'B4-1销售回款【输入】'!$J$4:$J$123,$F227)</f>
        <v>0</v>
      </c>
      <c r="AC227" s="282">
        <f>SUMIFS('B4-1销售回款【输入】'!AF$4:AF$123,'B4-1销售回款【输入】'!$C$4:$C$123,$C227,'B4-1销售回款【输入】'!$D$4:$D$123,$D227,'B4-1销售回款【输入】'!$E$4:$E$123,$E227,'B4-1销售回款【输入】'!$J$4:$J$123,$F227)</f>
        <v>0</v>
      </c>
      <c r="AD227" s="282">
        <f>SUMIFS('B4-1销售回款【输入】'!AG$4:AG$123,'B4-1销售回款【输入】'!$C$4:$C$123,$C227,'B4-1销售回款【输入】'!$D$4:$D$123,$D227,'B4-1销售回款【输入】'!$E$4:$E$123,$E227,'B4-1销售回款【输入】'!$J$4:$J$123,$F227)</f>
        <v>0</v>
      </c>
      <c r="AE227" s="282">
        <f>SUMIFS('B4-1销售回款【输入】'!AH$4:AH$123,'B4-1销售回款【输入】'!$C$4:$C$123,$C227,'B4-1销售回款【输入】'!$D$4:$D$123,$D227,'B4-1销售回款【输入】'!$E$4:$E$123,$E227,'B4-1销售回款【输入】'!$J$4:$J$123,$F227)</f>
        <v>0</v>
      </c>
      <c r="AF227" s="282">
        <f>SUMIFS('B4-1销售回款【输入】'!AI$4:AI$123,'B4-1销售回款【输入】'!$C$4:$C$123,$C227,'B4-1销售回款【输入】'!$D$4:$D$123,$D227,'B4-1销售回款【输入】'!$E$4:$E$123,$E227,'B4-1销售回款【输入】'!$J$4:$J$123,$F227)</f>
        <v>0</v>
      </c>
      <c r="AG227" s="282">
        <f>SUMIFS('B4-1销售回款【输入】'!AJ$4:AJ$123,'B4-1销售回款【输入】'!$C$4:$C$123,$C227,'B4-1销售回款【输入】'!$D$4:$D$123,$D227,'B4-1销售回款【输入】'!$E$4:$E$123,$E227,'B4-1销售回款【输入】'!$J$4:$J$123,$F227)</f>
        <v>0</v>
      </c>
      <c r="AH227" s="282">
        <f>SUMIFS('B4-1销售回款【输入】'!AK$4:AK$123,'B4-1销售回款【输入】'!$C$4:$C$123,$C227,'B4-1销售回款【输入】'!$D$4:$D$123,$D227,'B4-1销售回款【输入】'!$E$4:$E$123,$E227,'B4-1销售回款【输入】'!$J$4:$J$123,$F227)</f>
        <v>0</v>
      </c>
      <c r="AI227" s="282">
        <f>SUMIFS('B4-1销售回款【输入】'!AL$4:AL$123,'B4-1销售回款【输入】'!$C$4:$C$123,$C227,'B4-1销售回款【输入】'!$D$4:$D$123,$D227,'B4-1销售回款【输入】'!$E$4:$E$123,$E227,'B4-1销售回款【输入】'!$J$4:$J$123,$F227)</f>
        <v>0</v>
      </c>
      <c r="AJ227" s="282">
        <f>SUMIFS('B4-1销售回款【输入】'!AM$4:AM$123,'B4-1销售回款【输入】'!$C$4:$C$123,$C227,'B4-1销售回款【输入】'!$D$4:$D$123,$D227,'B4-1销售回款【输入】'!$E$4:$E$123,$E227,'B4-1销售回款【输入】'!$J$4:$J$123,$F227)</f>
        <v>0</v>
      </c>
      <c r="AK227" s="282">
        <f>SUMIFS('B4-1销售回款【输入】'!AN$4:AN$123,'B4-1销售回款【输入】'!$C$4:$C$123,$C227,'B4-1销售回款【输入】'!$D$4:$D$123,$D227,'B4-1销售回款【输入】'!$E$4:$E$123,$E227,'B4-1销售回款【输入】'!$J$4:$J$123,$F227)</f>
        <v>0</v>
      </c>
      <c r="AL227" s="282">
        <f>SUMIFS('B4-1销售回款【输入】'!AO$4:AO$123,'B4-1销售回款【输入】'!$C$4:$C$123,$C227,'B4-1销售回款【输入】'!$D$4:$D$123,$D227,'B4-1销售回款【输入】'!$E$4:$E$123,$E227,'B4-1销售回款【输入】'!$J$4:$J$123,$F227)</f>
        <v>0</v>
      </c>
      <c r="AM227" s="282">
        <f>SUMIFS('B4-1销售回款【输入】'!AP$4:AP$123,'B4-1销售回款【输入】'!$C$4:$C$123,$C227,'B4-1销售回款【输入】'!$D$4:$D$123,$D227,'B4-1销售回款【输入】'!$E$4:$E$123,$E227,'B4-1销售回款【输入】'!$J$4:$J$123,$F227)</f>
        <v>0</v>
      </c>
      <c r="AN227" s="282">
        <f>SUMIFS('B4-1销售回款【输入】'!AQ$4:AQ$123,'B4-1销售回款【输入】'!$C$4:$C$123,$C227,'B4-1销售回款【输入】'!$D$4:$D$123,$D227,'B4-1销售回款【输入】'!$E$4:$E$123,$E227,'B4-1销售回款【输入】'!$J$4:$J$123,$F227)</f>
        <v>0</v>
      </c>
      <c r="AO227" s="282">
        <f>SUMIFS('B4-1销售回款【输入】'!AR$4:AR$123,'B4-1销售回款【输入】'!$C$4:$C$123,$C227,'B4-1销售回款【输入】'!$D$4:$D$123,$D227,'B4-1销售回款【输入】'!$E$4:$E$123,$E227,'B4-1销售回款【输入】'!$J$4:$J$123,$F227)</f>
        <v>0</v>
      </c>
      <c r="AP227" s="282">
        <f>SUMIFS('B4-1销售回款【输入】'!AS$4:AS$123,'B4-1销售回款【输入】'!$C$4:$C$123,$C227,'B4-1销售回款【输入】'!$D$4:$D$123,$D227,'B4-1销售回款【输入】'!$E$4:$E$123,$E227,'B4-1销售回款【输入】'!$J$4:$J$123,$F227)</f>
        <v>0</v>
      </c>
      <c r="AQ227" s="282">
        <f>SUMIFS('B4-1销售回款【输入】'!AT$4:AT$123,'B4-1销售回款【输入】'!$C$4:$C$123,$C227,'B4-1销售回款【输入】'!$D$4:$D$123,$D227,'B4-1销售回款【输入】'!$E$4:$E$123,$E227,'B4-1销售回款【输入】'!$J$4:$J$123,$F227)</f>
        <v>0</v>
      </c>
      <c r="AR227" s="282">
        <f>SUMIFS('B4-1销售回款【输入】'!AU$4:AU$123,'B4-1销售回款【输入】'!$C$4:$C$123,$C227,'B4-1销售回款【输入】'!$D$4:$D$123,$D227,'B4-1销售回款【输入】'!$E$4:$E$123,$E227,'B4-1销售回款【输入】'!$J$4:$J$123,$F227)</f>
        <v>0</v>
      </c>
      <c r="AS227" s="282">
        <f>SUMIFS('B4-1销售回款【输入】'!AV$4:AV$123,'B4-1销售回款【输入】'!$C$4:$C$123,$C227,'B4-1销售回款【输入】'!$D$4:$D$123,$D227,'B4-1销售回款【输入】'!$E$4:$E$123,$E227,'B4-1销售回款【输入】'!$J$4:$J$123,$F227)</f>
        <v>0</v>
      </c>
      <c r="AT227" s="282">
        <f>SUMIFS('B4-1销售回款【输入】'!AW$4:AW$123,'B4-1销售回款【输入】'!$C$4:$C$123,$C227,'B4-1销售回款【输入】'!$D$4:$D$123,$D227,'B4-1销售回款【输入】'!$E$4:$E$123,$E227,'B4-1销售回款【输入】'!$J$4:$J$123,$F227)</f>
        <v>0</v>
      </c>
      <c r="AU227" s="282">
        <f>SUMIFS('B4-1销售回款【输入】'!AX$4:AX$123,'B4-1销售回款【输入】'!$C$4:$C$123,$C227,'B4-1销售回款【输入】'!$D$4:$D$123,$D227,'B4-1销售回款【输入】'!$E$4:$E$123,$E227,'B4-1销售回款【输入】'!$J$4:$J$123,$F227)</f>
        <v>0</v>
      </c>
      <c r="AV227" s="282">
        <f>SUMIFS('B4-1销售回款【输入】'!AY$4:AY$123,'B4-1销售回款【输入】'!$C$4:$C$123,$C227,'B4-1销售回款【输入】'!$D$4:$D$123,$D227,'B4-1销售回款【输入】'!$E$4:$E$123,$E227,'B4-1销售回款【输入】'!$J$4:$J$123,$F227)</f>
        <v>0</v>
      </c>
      <c r="AW227" s="282">
        <f>SUMIFS('B4-1销售回款【输入】'!AZ$4:AZ$123,'B4-1销售回款【输入】'!$C$4:$C$123,$C227,'B4-1销售回款【输入】'!$D$4:$D$123,$D227,'B4-1销售回款【输入】'!$E$4:$E$123,$E227,'B4-1销售回款【输入】'!$J$4:$J$123,$F227)</f>
        <v>0</v>
      </c>
      <c r="AX227" s="282">
        <f>SUMIFS('B4-1销售回款【输入】'!BA$4:BA$123,'B4-1销售回款【输入】'!$C$4:$C$123,$C227,'B4-1销售回款【输入】'!$D$4:$D$123,$D227,'B4-1销售回款【输入】'!$E$4:$E$123,$E227,'B4-1销售回款【输入】'!$J$4:$J$123,$F227)</f>
        <v>0</v>
      </c>
      <c r="AY227" s="282">
        <f>SUMIFS('B4-1销售回款【输入】'!BB$4:BB$123,'B4-1销售回款【输入】'!$C$4:$C$123,$C227,'B4-1销售回款【输入】'!$D$4:$D$123,$D227,'B4-1销售回款【输入】'!$E$4:$E$123,$E227,'B4-1销售回款【输入】'!$J$4:$J$123,$F227)</f>
        <v>0</v>
      </c>
      <c r="AZ227" s="282">
        <f>SUMIFS('B4-1销售回款【输入】'!BC$4:BC$123,'B4-1销售回款【输入】'!$C$4:$C$123,$C227,'B4-1销售回款【输入】'!$D$4:$D$123,$D227,'B4-1销售回款【输入】'!$E$4:$E$123,$E227,'B4-1销售回款【输入】'!$J$4:$J$123,$F227)</f>
        <v>0</v>
      </c>
      <c r="BA227" s="282">
        <f>SUMIFS('B4-1销售回款【输入】'!BD$4:BD$123,'B4-1销售回款【输入】'!$C$4:$C$123,$C227,'B4-1销售回款【输入】'!$D$4:$D$123,$D227,'B4-1销售回款【输入】'!$E$4:$E$123,$E227,'B4-1销售回款【输入】'!$J$4:$J$123,$F227)</f>
        <v>0</v>
      </c>
      <c r="BB227" s="282">
        <f>SUMIFS('B4-1销售回款【输入】'!BE$4:BE$123,'B4-1销售回款【输入】'!$C$4:$C$123,$C227,'B4-1销售回款【输入】'!$D$4:$D$123,$D227,'B4-1销售回款【输入】'!$E$4:$E$123,$E227,'B4-1销售回款【输入】'!$J$4:$J$123,$F227)</f>
        <v>0</v>
      </c>
      <c r="BC227" s="282">
        <f>SUMIFS('B4-1销售回款【输入】'!BF$4:BF$123,'B4-1销售回款【输入】'!$C$4:$C$123,$C227,'B4-1销售回款【输入】'!$D$4:$D$123,$D227,'B4-1销售回款【输入】'!$E$4:$E$123,$E227,'B4-1销售回款【输入】'!$J$4:$J$123,$F227)</f>
        <v>0</v>
      </c>
      <c r="BD227" s="282">
        <f>SUMIFS('B4-1销售回款【输入】'!BG$4:BG$123,'B4-1销售回款【输入】'!$C$4:$C$123,$C227,'B4-1销售回款【输入】'!$D$4:$D$123,$D227,'B4-1销售回款【输入】'!$E$4:$E$123,$E227,'B4-1销售回款【输入】'!$J$4:$J$123,$F227)</f>
        <v>0</v>
      </c>
      <c r="BE227" s="282">
        <f>SUMIFS('B4-1销售回款【输入】'!BH$4:BH$123,'B4-1销售回款【输入】'!$C$4:$C$123,$C227,'B4-1销售回款【输入】'!$D$4:$D$123,$D227,'B4-1销售回款【输入】'!$E$4:$E$123,$E227,'B4-1销售回款【输入】'!$J$4:$J$123,$F227)</f>
        <v>0</v>
      </c>
      <c r="BF227" s="282">
        <f>SUMIFS('B4-1销售回款【输入】'!BI$4:BI$123,'B4-1销售回款【输入】'!$C$4:$C$123,$C227,'B4-1销售回款【输入】'!$D$4:$D$123,$D227,'B4-1销售回款【输入】'!$E$4:$E$123,$E227,'B4-1销售回款【输入】'!$J$4:$J$123,$F227)</f>
        <v>0</v>
      </c>
      <c r="BG227" s="282">
        <f>SUMIFS('B4-1销售回款【输入】'!BJ$4:BJ$123,'B4-1销售回款【输入】'!$C$4:$C$123,$C227,'B4-1销售回款【输入】'!$D$4:$D$123,$D227,'B4-1销售回款【输入】'!$E$4:$E$123,$E227,'B4-1销售回款【输入】'!$J$4:$J$123,$F227)</f>
        <v>0</v>
      </c>
      <c r="BH227" s="282">
        <f>SUMIFS('B4-1销售回款【输入】'!BK$4:BK$123,'B4-1销售回款【输入】'!$C$4:$C$123,$C227,'B4-1销售回款【输入】'!$D$4:$D$123,$D227,'B4-1销售回款【输入】'!$E$4:$E$123,$E227,'B4-1销售回款【输入】'!$J$4:$J$123,$F227)</f>
        <v>0</v>
      </c>
      <c r="BI227" s="282">
        <f>SUMIFS('B4-1销售回款【输入】'!BL$4:BL$123,'B4-1销售回款【输入】'!$C$4:$C$123,$C227,'B4-1销售回款【输入】'!$D$4:$D$123,$D227,'B4-1销售回款【输入】'!$E$4:$E$123,$E227,'B4-1销售回款【输入】'!$J$4:$J$123,$F227)</f>
        <v>0</v>
      </c>
      <c r="BJ227" s="282">
        <f>SUMIFS('B4-1销售回款【输入】'!BM$4:BM$123,'B4-1销售回款【输入】'!$C$4:$C$123,$C227,'B4-1销售回款【输入】'!$D$4:$D$123,$D227,'B4-1销售回款【输入】'!$E$4:$E$123,$E227,'B4-1销售回款【输入】'!$J$4:$J$123,$F227)</f>
        <v>0</v>
      </c>
      <c r="BK227" s="282">
        <f>SUMIFS('B4-1销售回款【输入】'!BN$4:BN$123,'B4-1销售回款【输入】'!$C$4:$C$123,$C227,'B4-1销售回款【输入】'!$D$4:$D$123,$D227,'B4-1销售回款【输入】'!$E$4:$E$123,$E227,'B4-1销售回款【输入】'!$J$4:$J$123,$F227)</f>
        <v>0</v>
      </c>
      <c r="BL227" s="282">
        <f>SUMIFS('B4-1销售回款【输入】'!BO$4:BO$123,'B4-1销售回款【输入】'!$C$4:$C$123,$C227,'B4-1销售回款【输入】'!$D$4:$D$123,$D227,'B4-1销售回款【输入】'!$E$4:$E$123,$E227,'B4-1销售回款【输入】'!$J$4:$J$123,$F227)</f>
        <v>0</v>
      </c>
      <c r="BM227" s="282">
        <f>SUMIFS('B4-1销售回款【输入】'!BP$4:BP$123,'B4-1销售回款【输入】'!$C$4:$C$123,$C227,'B4-1销售回款【输入】'!$D$4:$D$123,$D227,'B4-1销售回款【输入】'!$E$4:$E$123,$E227,'B4-1销售回款【输入】'!$J$4:$J$123,$F227)</f>
        <v>0</v>
      </c>
      <c r="BN227" s="282">
        <f>SUMIFS('B4-1销售回款【输入】'!BQ$4:BQ$123,'B4-1销售回款【输入】'!$C$4:$C$123,$C227,'B4-1销售回款【输入】'!$D$4:$D$123,$D227,'B4-1销售回款【输入】'!$E$4:$E$123,$E227,'B4-1销售回款【输入】'!$J$4:$J$123,$F227)</f>
        <v>0</v>
      </c>
      <c r="BO227" s="282">
        <f>SUMIFS('B4-1销售回款【输入】'!BR$4:BR$123,'B4-1销售回款【输入】'!$C$4:$C$123,$C227,'B4-1销售回款【输入】'!$D$4:$D$123,$D227,'B4-1销售回款【输入】'!$E$4:$E$123,$E227,'B4-1销售回款【输入】'!$J$4:$J$123,$F227)</f>
        <v>0</v>
      </c>
      <c r="BP227" s="282">
        <f>SUMIFS('B4-1销售回款【输入】'!BS$4:BS$123,'B4-1销售回款【输入】'!$C$4:$C$123,$C227,'B4-1销售回款【输入】'!$D$4:$D$123,$D227,'B4-1销售回款【输入】'!$E$4:$E$123,$E227,'B4-1销售回款【输入】'!$J$4:$J$123,$F227)</f>
        <v>0</v>
      </c>
      <c r="BQ227" s="282">
        <f>SUMIFS('B4-1销售回款【输入】'!BT$4:BT$123,'B4-1销售回款【输入】'!$C$4:$C$123,$C227,'B4-1销售回款【输入】'!$D$4:$D$123,$D227,'B4-1销售回款【输入】'!$E$4:$E$123,$E227,'B4-1销售回款【输入】'!$J$4:$J$123,$F227)</f>
        <v>0</v>
      </c>
      <c r="BR227" s="282">
        <f>SUMIFS('B4-1销售回款【输入】'!BU$4:BU$123,'B4-1销售回款【输入】'!$C$4:$C$123,$C227,'B4-1销售回款【输入】'!$D$4:$D$123,$D227,'B4-1销售回款【输入】'!$E$4:$E$123,$E227,'B4-1销售回款【输入】'!$J$4:$J$123,$F227)</f>
        <v>0</v>
      </c>
      <c r="BS227" s="282">
        <f>SUMIFS('B4-1销售回款【输入】'!BV$4:BV$123,'B4-1销售回款【输入】'!$C$4:$C$123,$C227,'B4-1销售回款【输入】'!$D$4:$D$123,$D227,'B4-1销售回款【输入】'!$E$4:$E$123,$E227,'B4-1销售回款【输入】'!$J$4:$J$123,$F227)</f>
        <v>0</v>
      </c>
      <c r="BT227" s="282">
        <f>SUMIFS('B4-1销售回款【输入】'!BW$4:BW$123,'B4-1销售回款【输入】'!$C$4:$C$123,$C227,'B4-1销售回款【输入】'!$D$4:$D$123,$D227,'B4-1销售回款【输入】'!$E$4:$E$123,$E227,'B4-1销售回款【输入】'!$J$4:$J$123,$F227)</f>
        <v>0</v>
      </c>
      <c r="BU227" s="282">
        <f>SUMIFS('B4-1销售回款【输入】'!BX$4:BX$123,'B4-1销售回款【输入】'!$C$4:$C$123,$C227,'B4-1销售回款【输入】'!$D$4:$D$123,$D227,'B4-1销售回款【输入】'!$E$4:$E$123,$E227,'B4-1销售回款【输入】'!$J$4:$J$123,$F227)</f>
        <v>0</v>
      </c>
      <c r="BV227" s="282">
        <f>SUMIFS('B4-1销售回款【输入】'!BY$4:BY$123,'B4-1销售回款【输入】'!$C$4:$C$123,$C227,'B4-1销售回款【输入】'!$D$4:$D$123,$D227,'B4-1销售回款【输入】'!$E$4:$E$123,$E227,'B4-1销售回款【输入】'!$J$4:$J$123,$F227)</f>
        <v>0</v>
      </c>
      <c r="BW227" s="282">
        <f>SUMIFS('B4-1销售回款【输入】'!BZ$4:BZ$123,'B4-1销售回款【输入】'!$C$4:$C$123,$C227,'B4-1销售回款【输入】'!$D$4:$D$123,$D227,'B4-1销售回款【输入】'!$E$4:$E$123,$E227,'B4-1销售回款【输入】'!$J$4:$J$123,$F227)</f>
        <v>0</v>
      </c>
      <c r="BX227" s="282">
        <f>SUMIFS('B4-1销售回款【输入】'!CA$4:CA$123,'B4-1销售回款【输入】'!$C$4:$C$123,$C227,'B4-1销售回款【输入】'!$D$4:$D$123,$D227,'B4-1销售回款【输入】'!$E$4:$E$123,$E227,'B4-1销售回款【输入】'!$J$4:$J$123,$F227)</f>
        <v>0</v>
      </c>
      <c r="BY227" s="282">
        <f>SUMIFS('B4-1销售回款【输入】'!CB$4:CB$123,'B4-1销售回款【输入】'!$C$4:$C$123,$C227,'B4-1销售回款【输入】'!$D$4:$D$123,$D227,'B4-1销售回款【输入】'!$E$4:$E$123,$E227,'B4-1销售回款【输入】'!$J$4:$J$123,$F227)</f>
        <v>0</v>
      </c>
      <c r="BZ227" s="282">
        <f>SUMIFS('B4-1销售回款【输入】'!CC$4:CC$123,'B4-1销售回款【输入】'!$C$4:$C$123,$C227,'B4-1销售回款【输入】'!$D$4:$D$123,$D227,'B4-1销售回款【输入】'!$E$4:$E$123,$E227,'B4-1销售回款【输入】'!$J$4:$J$123,$F227)</f>
        <v>0</v>
      </c>
      <c r="CA227" s="282">
        <f>SUMIFS('B4-1销售回款【输入】'!CD$4:CD$123,'B4-1销售回款【输入】'!$C$4:$C$123,$C227,'B4-1销售回款【输入】'!$D$4:$D$123,$D227,'B4-1销售回款【输入】'!$E$4:$E$123,$E227,'B4-1销售回款【输入】'!$J$4:$J$123,$F227)</f>
        <v>0</v>
      </c>
      <c r="CB227" s="282">
        <f>SUMIFS('B4-1销售回款【输入】'!CE$4:CE$123,'B4-1销售回款【输入】'!$C$4:$C$123,$C227,'B4-1销售回款【输入】'!$D$4:$D$123,$D227,'B4-1销售回款【输入】'!$E$4:$E$123,$E227,'B4-1销售回款【输入】'!$J$4:$J$123,$F227)</f>
        <v>0</v>
      </c>
      <c r="CC227" s="282">
        <f>SUMIFS('B4-1销售回款【输入】'!CF$4:CF$123,'B4-1销售回款【输入】'!$C$4:$C$123,$C227,'B4-1销售回款【输入】'!$D$4:$D$123,$D227,'B4-1销售回款【输入】'!$E$4:$E$123,$E227,'B4-1销售回款【输入】'!$J$4:$J$123,$F227)</f>
        <v>0</v>
      </c>
      <c r="CD227" s="282">
        <f>SUMIFS('B4-1销售回款【输入】'!CG$4:CG$123,'B4-1销售回款【输入】'!$C$4:$C$123,$C227,'B4-1销售回款【输入】'!$D$4:$D$123,$D227,'B4-1销售回款【输入】'!$E$4:$E$123,$E227,'B4-1销售回款【输入】'!$J$4:$J$123,$F227)</f>
        <v>0</v>
      </c>
      <c r="CE227" s="282">
        <f>SUMIFS('B4-1销售回款【输入】'!CH$4:CH$123,'B4-1销售回款【输入】'!$C$4:$C$123,$C227,'B4-1销售回款【输入】'!$D$4:$D$123,$D227,'B4-1销售回款【输入】'!$E$4:$E$123,$E227,'B4-1销售回款【输入】'!$J$4:$J$123,$F227)</f>
        <v>0</v>
      </c>
      <c r="CF227" s="282">
        <f>SUMIFS('B4-1销售回款【输入】'!CI$4:CI$123,'B4-1销售回款【输入】'!$C$4:$C$123,$C227,'B4-1销售回款【输入】'!$D$4:$D$123,$D227,'B4-1销售回款【输入】'!$E$4:$E$123,$E227,'B4-1销售回款【输入】'!$J$4:$J$123,$F227)</f>
        <v>0</v>
      </c>
      <c r="CG227" s="282">
        <f>SUMIFS('B4-1销售回款【输入】'!CJ$4:CJ$123,'B4-1销售回款【输入】'!$C$4:$C$123,$C227,'B4-1销售回款【输入】'!$D$4:$D$123,$D227,'B4-1销售回款【输入】'!$E$4:$E$123,$E227,'B4-1销售回款【输入】'!$J$4:$J$123,$F227)</f>
        <v>0</v>
      </c>
      <c r="CH227" s="282">
        <f>SUMIFS('B4-1销售回款【输入】'!CK$4:CK$123,'B4-1销售回款【输入】'!$C$4:$C$123,$C227,'B4-1销售回款【输入】'!$D$4:$D$123,$D227,'B4-1销售回款【输入】'!$E$4:$E$123,$E227,'B4-1销售回款【输入】'!$J$4:$J$123,$F227)</f>
        <v>0</v>
      </c>
      <c r="CI227" s="282">
        <f>SUMIFS('B4-1销售回款【输入】'!CL$4:CL$123,'B4-1销售回款【输入】'!$C$4:$C$123,$C227,'B4-1销售回款【输入】'!$D$4:$D$123,$D227,'B4-1销售回款【输入】'!$E$4:$E$123,$E227,'B4-1销售回款【输入】'!$J$4:$J$123,$F227)</f>
        <v>0</v>
      </c>
      <c r="CJ227" s="282">
        <f>SUMIFS('B4-1销售回款【输入】'!CM$4:CM$123,'B4-1销售回款【输入】'!$C$4:$C$123,$C227,'B4-1销售回款【输入】'!$D$4:$D$123,$D227,'B4-1销售回款【输入】'!$E$4:$E$123,$E227,'B4-1销售回款【输入】'!$J$4:$J$123,$F227)</f>
        <v>0</v>
      </c>
      <c r="CK227" s="282">
        <f>SUMIFS('B4-1销售回款【输入】'!CN$4:CN$123,'B4-1销售回款【输入】'!$C$4:$C$123,$C227,'B4-1销售回款【输入】'!$D$4:$D$123,$D227,'B4-1销售回款【输入】'!$E$4:$E$123,$E227,'B4-1销售回款【输入】'!$J$4:$J$123,$F227)</f>
        <v>0</v>
      </c>
      <c r="CL227" s="282">
        <f>SUMIFS('B4-1销售回款【输入】'!CO$4:CO$123,'B4-1销售回款【输入】'!$C$4:$C$123,$C227,'B4-1销售回款【输入】'!$D$4:$D$123,$D227,'B4-1销售回款【输入】'!$E$4:$E$123,$E227,'B4-1销售回款【输入】'!$J$4:$J$123,$F227)</f>
        <v>0</v>
      </c>
      <c r="CM227" s="282">
        <f>SUMIFS('B4-1销售回款【输入】'!CP$4:CP$123,'B4-1销售回款【输入】'!$C$4:$C$123,$C227,'B4-1销售回款【输入】'!$D$4:$D$123,$D227,'B4-1销售回款【输入】'!$E$4:$E$123,$E227,'B4-1销售回款【输入】'!$J$4:$J$123,$F227)</f>
        <v>0</v>
      </c>
      <c r="CN227" s="282">
        <f>SUMIFS('B4-1销售回款【输入】'!CQ$4:CQ$123,'B4-1销售回款【输入】'!$C$4:$C$123,$C227,'B4-1销售回款【输入】'!$D$4:$D$123,$D227,'B4-1销售回款【输入】'!$E$4:$E$123,$E227,'B4-1销售回款【输入】'!$J$4:$J$123,$F227)</f>
        <v>0</v>
      </c>
      <c r="CO227" s="282">
        <f>SUMIFS('B4-1销售回款【输入】'!CR$4:CR$123,'B4-1销售回款【输入】'!$C$4:$C$123,$C227,'B4-1销售回款【输入】'!$D$4:$D$123,$D227,'B4-1销售回款【输入】'!$E$4:$E$123,$E227,'B4-1销售回款【输入】'!$J$4:$J$123,$F227)</f>
        <v>0</v>
      </c>
      <c r="CP227" s="282">
        <f>SUMIFS('B4-1销售回款【输入】'!CS$4:CS$123,'B4-1销售回款【输入】'!$C$4:$C$123,$C227,'B4-1销售回款【输入】'!$D$4:$D$123,$D227,'B4-1销售回款【输入】'!$E$4:$E$123,$E227,'B4-1销售回款【输入】'!$J$4:$J$123,$F227)</f>
        <v>0</v>
      </c>
      <c r="CQ227" s="282">
        <f>SUMIFS('B4-1销售回款【输入】'!CT$4:CT$123,'B4-1销售回款【输入】'!$C$4:$C$123,$C227,'B4-1销售回款【输入】'!$D$4:$D$123,$D227,'B4-1销售回款【输入】'!$E$4:$E$123,$E227,'B4-1销售回款【输入】'!$J$4:$J$123,$F227)</f>
        <v>0</v>
      </c>
      <c r="CR227" s="282">
        <f>SUMIFS('B4-1销售回款【输入】'!CU$4:CU$123,'B4-1销售回款【输入】'!$C$4:$C$123,$C227,'B4-1销售回款【输入】'!$D$4:$D$123,$D227,'B4-1销售回款【输入】'!$E$4:$E$123,$E227,'B4-1销售回款【输入】'!$J$4:$J$123,$F227)</f>
        <v>0</v>
      </c>
      <c r="CS227" s="282">
        <f>SUMIFS('B4-1销售回款【输入】'!CV$4:CV$123,'B4-1销售回款【输入】'!$C$4:$C$123,$C227,'B4-1销售回款【输入】'!$D$4:$D$123,$D227,'B4-1销售回款【输入】'!$E$4:$E$123,$E227,'B4-1销售回款【输入】'!$J$4:$J$123,$F227)</f>
        <v>0</v>
      </c>
      <c r="CT227" s="282">
        <f>SUMIFS('B4-1销售回款【输入】'!CW$4:CW$123,'B4-1销售回款【输入】'!$C$4:$C$123,$C227,'B4-1销售回款【输入】'!$D$4:$D$123,$D227,'B4-1销售回款【输入】'!$E$4:$E$123,$E227,'B4-1销售回款【输入】'!$J$4:$J$123,$F227)</f>
        <v>0</v>
      </c>
      <c r="CU227" s="282">
        <f>SUMIFS('B4-1销售回款【输入】'!CX$4:CX$123,'B4-1销售回款【输入】'!$C$4:$C$123,$C227,'B4-1销售回款【输入】'!$D$4:$D$123,$D227,'B4-1销售回款【输入】'!$E$4:$E$123,$E227,'B4-1销售回款【输入】'!$J$4:$J$123,$F227)</f>
        <v>0</v>
      </c>
      <c r="CV227" s="282">
        <f>SUMIFS('B4-1销售回款【输入】'!CY$4:CY$123,'B4-1销售回款【输入】'!$C$4:$C$123,$C227,'B4-1销售回款【输入】'!$D$4:$D$123,$D227,'B4-1销售回款【输入】'!$E$4:$E$123,$E227,'B4-1销售回款【输入】'!$J$4:$J$123,$F227)</f>
        <v>0</v>
      </c>
      <c r="CW227" s="282">
        <f>SUMIFS('B4-1销售回款【输入】'!CZ$4:CZ$123,'B4-1销售回款【输入】'!$C$4:$C$123,$C227,'B4-1销售回款【输入】'!$D$4:$D$123,$D227,'B4-1销售回款【输入】'!$E$4:$E$123,$E227,'B4-1销售回款【输入】'!$J$4:$J$123,$F227)</f>
        <v>0</v>
      </c>
      <c r="CX227" s="282">
        <f>SUMIFS('B4-1销售回款【输入】'!DA$4:DA$123,'B4-1销售回款【输入】'!$C$4:$C$123,$C227,'B4-1销售回款【输入】'!$D$4:$D$123,$D227,'B4-1销售回款【输入】'!$E$4:$E$123,$E227,'B4-1销售回款【输入】'!$J$4:$J$123,$F227)</f>
        <v>0</v>
      </c>
      <c r="CY227" s="282">
        <f>SUMIFS('B4-1销售回款【输入】'!DB$4:DB$123,'B4-1销售回款【输入】'!$C$4:$C$123,$C227,'B4-1销售回款【输入】'!$D$4:$D$123,$D227,'B4-1销售回款【输入】'!$E$4:$E$123,$E227,'B4-1销售回款【输入】'!$J$4:$J$123,$F227)</f>
        <v>0</v>
      </c>
      <c r="CZ227" s="282">
        <f>SUMIFS('B4-1销售回款【输入】'!DC$4:DC$123,'B4-1销售回款【输入】'!$C$4:$C$123,$C227,'B4-1销售回款【输入】'!$D$4:$D$123,$D227,'B4-1销售回款【输入】'!$E$4:$E$123,$E227,'B4-1销售回款【输入】'!$J$4:$J$123,$F227)</f>
        <v>0</v>
      </c>
      <c r="DA227" s="282">
        <f>SUMIFS('B4-1销售回款【输入】'!DD$4:DD$123,'B4-1销售回款【输入】'!$C$4:$C$123,$C227,'B4-1销售回款【输入】'!$D$4:$D$123,$D227,'B4-1销售回款【输入】'!$E$4:$E$123,$E227,'B4-1销售回款【输入】'!$J$4:$J$123,$F227)</f>
        <v>0</v>
      </c>
      <c r="DB227" s="282">
        <f>SUMIFS('B4-1销售回款【输入】'!DE$4:DE$123,'B4-1销售回款【输入】'!$C$4:$C$123,$C227,'B4-1销售回款【输入】'!$D$4:$D$123,$D227,'B4-1销售回款【输入】'!$E$4:$E$123,$E227,'B4-1销售回款【输入】'!$J$4:$J$123,$F227)</f>
        <v>0</v>
      </c>
      <c r="DC227" s="282">
        <f>SUMIFS('B4-1销售回款【输入】'!DF$4:DF$123,'B4-1销售回款【输入】'!$C$4:$C$123,$C227,'B4-1销售回款【输入】'!$D$4:$D$123,$D227,'B4-1销售回款【输入】'!$E$4:$E$123,$E227,'B4-1销售回款【输入】'!$J$4:$J$123,$F227)</f>
        <v>0</v>
      </c>
      <c r="DD227" s="282">
        <f>SUMIFS('B4-1销售回款【输入】'!DG$4:DG$123,'B4-1销售回款【输入】'!$C$4:$C$123,$C227,'B4-1销售回款【输入】'!$D$4:$D$123,$D227,'B4-1销售回款【输入】'!$E$4:$E$123,$E227,'B4-1销售回款【输入】'!$J$4:$J$123,$F227)</f>
        <v>0</v>
      </c>
      <c r="DE227" s="282">
        <f>SUMIFS('B4-1销售回款【输入】'!DH$4:DH$123,'B4-1销售回款【输入】'!$C$4:$C$123,$C227,'B4-1销售回款【输入】'!$D$4:$D$123,$D227,'B4-1销售回款【输入】'!$E$4:$E$123,$E227,'B4-1销售回款【输入】'!$J$4:$J$123,$F227)</f>
        <v>0</v>
      </c>
      <c r="DF227" s="282">
        <f>SUMIFS('B4-1销售回款【输入】'!DI$4:DI$123,'B4-1销售回款【输入】'!$C$4:$C$123,$C227,'B4-1销售回款【输入】'!$D$4:$D$123,$D227,'B4-1销售回款【输入】'!$E$4:$E$123,$E227,'B4-1销售回款【输入】'!$J$4:$J$123,$F227)</f>
        <v>0</v>
      </c>
      <c r="DG227" s="282">
        <f>SUMIFS('B4-1销售回款【输入】'!DJ$4:DJ$123,'B4-1销售回款【输入】'!$C$4:$C$123,$C227,'B4-1销售回款【输入】'!$D$4:$D$123,$D227,'B4-1销售回款【输入】'!$E$4:$E$123,$E227,'B4-1销售回款【输入】'!$J$4:$J$123,$F227)</f>
        <v>0</v>
      </c>
      <c r="DH227" s="282">
        <f>SUMIFS('B4-1销售回款【输入】'!DK$4:DK$123,'B4-1销售回款【输入】'!$C$4:$C$123,$C227,'B4-1销售回款【输入】'!$D$4:$D$123,$D227,'B4-1销售回款【输入】'!$E$4:$E$123,$E227,'B4-1销售回款【输入】'!$J$4:$J$123,$F227)</f>
        <v>0</v>
      </c>
      <c r="DI227" s="282">
        <f>SUMIFS('B4-1销售回款【输入】'!DL$4:DL$123,'B4-1销售回款【输入】'!$C$4:$C$123,$C227,'B4-1销售回款【输入】'!$D$4:$D$123,$D227,'B4-1销售回款【输入】'!$E$4:$E$123,$E227,'B4-1销售回款【输入】'!$J$4:$J$123,$F227)</f>
        <v>0</v>
      </c>
      <c r="DJ227" s="282">
        <f>SUMIFS('B4-1销售回款【输入】'!DM$4:DM$123,'B4-1销售回款【输入】'!$C$4:$C$123,$C227,'B4-1销售回款【输入】'!$D$4:$D$123,$D227,'B4-1销售回款【输入】'!$E$4:$E$123,$E227,'B4-1销售回款【输入】'!$J$4:$J$123,$F227)</f>
        <v>0</v>
      </c>
      <c r="DK227" s="282">
        <f>SUMIFS('B4-1销售回款【输入】'!DN$4:DN$123,'B4-1销售回款【输入】'!$C$4:$C$123,$C227,'B4-1销售回款【输入】'!$D$4:$D$123,$D227,'B4-1销售回款【输入】'!$E$4:$E$123,$E227,'B4-1销售回款【输入】'!$J$4:$J$123,$F227)</f>
        <v>0</v>
      </c>
      <c r="DL227" s="282">
        <f>SUMIFS('B4-1销售回款【输入】'!DO$4:DO$123,'B4-1销售回款【输入】'!$C$4:$C$123,$C227,'B4-1销售回款【输入】'!$D$4:$D$123,$D227,'B4-1销售回款【输入】'!$E$4:$E$123,$E227,'B4-1销售回款【输入】'!$J$4:$J$123,$F227)</f>
        <v>0</v>
      </c>
      <c r="DM227" s="282">
        <f>SUMIFS('B4-1销售回款【输入】'!DP$4:DP$123,'B4-1销售回款【输入】'!$C$4:$C$123,$C227,'B4-1销售回款【输入】'!$D$4:$D$123,$D227,'B4-1销售回款【输入】'!$E$4:$E$123,$E227,'B4-1销售回款【输入】'!$J$4:$J$123,$F227)</f>
        <v>0</v>
      </c>
      <c r="DN227" s="282">
        <f>SUMIFS('B4-1销售回款【输入】'!DQ$4:DQ$123,'B4-1销售回款【输入】'!$C$4:$C$123,$C227,'B4-1销售回款【输入】'!$D$4:$D$123,$D227,'B4-1销售回款【输入】'!$E$4:$E$123,$E227,'B4-1销售回款【输入】'!$J$4:$J$123,$F227)</f>
        <v>0</v>
      </c>
      <c r="DO227" s="282">
        <f>SUMIFS('B4-1销售回款【输入】'!DR$4:DR$123,'B4-1销售回款【输入】'!$C$4:$C$123,$C227,'B4-1销售回款【输入】'!$D$4:$D$123,$D227,'B4-1销售回款【输入】'!$E$4:$E$123,$E227,'B4-1销售回款【输入】'!$J$4:$J$123,$F227)</f>
        <v>0</v>
      </c>
      <c r="DP227" s="282">
        <f>SUMIFS('B4-1销售回款【输入】'!DS$4:DS$123,'B4-1销售回款【输入】'!$C$4:$C$123,$C227,'B4-1销售回款【输入】'!$D$4:$D$123,$D227,'B4-1销售回款【输入】'!$E$4:$E$123,$E227,'B4-1销售回款【输入】'!$J$4:$J$123,$F227)</f>
        <v>0</v>
      </c>
      <c r="DQ227" s="282">
        <f>SUMIFS('B4-1销售回款【输入】'!DT$4:DT$123,'B4-1销售回款【输入】'!$C$4:$C$123,$C227,'B4-1销售回款【输入】'!$D$4:$D$123,$D227,'B4-1销售回款【输入】'!$E$4:$E$123,$E227,'B4-1销售回款【输入】'!$J$4:$J$123,$F227)</f>
        <v>0</v>
      </c>
      <c r="DR227" s="282">
        <f>SUMIFS('B4-1销售回款【输入】'!DU$4:DU$123,'B4-1销售回款【输入】'!$C$4:$C$123,$C227,'B4-1销售回款【输入】'!$D$4:$D$123,$D227,'B4-1销售回款【输入】'!$E$4:$E$123,$E227,'B4-1销售回款【输入】'!$J$4:$J$123,$F227)</f>
        <v>0</v>
      </c>
      <c r="DS227" s="282">
        <f>SUMIFS('B4-1销售回款【输入】'!DV$4:DV$123,'B4-1销售回款【输入】'!$C$4:$C$123,$C227,'B4-1销售回款【输入】'!$D$4:$D$123,$D227,'B4-1销售回款【输入】'!$E$4:$E$123,$E227,'B4-1销售回款【输入】'!$J$4:$J$123,$F227)</f>
        <v>0</v>
      </c>
      <c r="DT227" s="282">
        <f>SUMIFS('B4-1销售回款【输入】'!DW$4:DW$123,'B4-1销售回款【输入】'!$C$4:$C$123,$C227,'B4-1销售回款【输入】'!$D$4:$D$123,$D227,'B4-1销售回款【输入】'!$E$4:$E$123,$E227,'B4-1销售回款【输入】'!$J$4:$J$123,$F227)</f>
        <v>0</v>
      </c>
      <c r="DU227" s="282">
        <f>SUMIFS('B4-1销售回款【输入】'!DX$4:DX$123,'B4-1销售回款【输入】'!$C$4:$C$123,$C227,'B4-1销售回款【输入】'!$D$4:$D$123,$D227,'B4-1销售回款【输入】'!$E$4:$E$123,$E227,'B4-1销售回款【输入】'!$J$4:$J$123,$F227)</f>
        <v>0</v>
      </c>
      <c r="DV227" s="282">
        <f>SUMIFS('B4-1销售回款【输入】'!DY$4:DY$123,'B4-1销售回款【输入】'!$C$4:$C$123,$C227,'B4-1销售回款【输入】'!$D$4:$D$123,$D227,'B4-1销售回款【输入】'!$E$4:$E$123,$E227,'B4-1销售回款【输入】'!$J$4:$J$123,$F227)</f>
        <v>0</v>
      </c>
      <c r="DW227" s="282">
        <f>SUMIFS('B4-1销售回款【输入】'!DZ$4:DZ$123,'B4-1销售回款【输入】'!$C$4:$C$123,$C227,'B4-1销售回款【输入】'!$D$4:$D$123,$D227,'B4-1销售回款【输入】'!$E$4:$E$123,$E227,'B4-1销售回款【输入】'!$J$4:$J$123,$F227)</f>
        <v>0</v>
      </c>
      <c r="DX227" s="282">
        <f>SUMIFS('B4-1销售回款【输入】'!EA$4:EA$123,'B4-1销售回款【输入】'!$C$4:$C$123,$C227,'B4-1销售回款【输入】'!$D$4:$D$123,$D227,'B4-1销售回款【输入】'!$E$4:$E$123,$E227,'B4-1销售回款【输入】'!$J$4:$J$123,$F227)</f>
        <v>0</v>
      </c>
      <c r="DY227" s="282">
        <f>SUMIFS('B4-1销售回款【输入】'!EB$4:EB$123,'B4-1销售回款【输入】'!$C$4:$C$123,$C227,'B4-1销售回款【输入】'!$D$4:$D$123,$D227,'B4-1销售回款【输入】'!$E$4:$E$123,$E227,'B4-1销售回款【输入】'!$J$4:$J$123,$F227)</f>
        <v>0</v>
      </c>
      <c r="DZ227" s="282">
        <f>SUMIFS('B4-1销售回款【输入】'!EC$4:EC$123,'B4-1销售回款【输入】'!$C$4:$C$123,$C227,'B4-1销售回款【输入】'!$D$4:$D$123,$D227,'B4-1销售回款【输入】'!$E$4:$E$123,$E227,'B4-1销售回款【输入】'!$J$4:$J$123,$F227)</f>
        <v>0</v>
      </c>
      <c r="EA227" s="282">
        <f>SUMIFS('B4-1销售回款【输入】'!ED$4:ED$123,'B4-1销售回款【输入】'!$C$4:$C$123,$C227,'B4-1销售回款【输入】'!$D$4:$D$123,$D227,'B4-1销售回款【输入】'!$E$4:$E$123,$E227,'B4-1销售回款【输入】'!$J$4:$J$123,$F227)</f>
        <v>0</v>
      </c>
      <c r="EB227" s="282">
        <f>SUMIFS('B4-1销售回款【输入】'!EE$4:EE$123,'B4-1销售回款【输入】'!$C$4:$C$123,$C227,'B4-1销售回款【输入】'!$D$4:$D$123,$D227,'B4-1销售回款【输入】'!$E$4:$E$123,$E227,'B4-1销售回款【输入】'!$J$4:$J$123,$F227)</f>
        <v>0</v>
      </c>
      <c r="EC227" s="282">
        <f>SUMIFS('B4-1销售回款【输入】'!EF$4:EF$123,'B4-1销售回款【输入】'!$C$4:$C$123,$C227,'B4-1销售回款【输入】'!$D$4:$D$123,$D227,'B4-1销售回款【输入】'!$E$4:$E$123,$E227,'B4-1销售回款【输入】'!$J$4:$J$123,$F227)</f>
        <v>0</v>
      </c>
      <c r="ED227" s="284">
        <f>SUMIFS('B4-1销售回款【输入】'!EG$4:EG$123,'B4-1销售回款【输入】'!$C$4:$C$123,$C227,'B4-1销售回款【输入】'!$D$4:$D$123,$D227,'B4-1销售回款【输入】'!$E$4:$E$123,$E227,'B4-1销售回款【输入】'!$J$4:$J$123,$F227)</f>
        <v>0</v>
      </c>
    </row>
    <row r="228" spans="2:134" ht="16.05" customHeight="1" x14ac:dyDescent="0.25">
      <c r="B228" s="932"/>
      <c r="C228" s="154" t="str">
        <f t="shared" ref="C228:C231" si="4026">C227</f>
        <v/>
      </c>
      <c r="D228" s="154" t="str">
        <f t="shared" si="4023"/>
        <v/>
      </c>
      <c r="E228" s="154" t="str">
        <f t="shared" si="4023"/>
        <v/>
      </c>
      <c r="F228" s="149" t="s">
        <v>348</v>
      </c>
      <c r="G228" s="171" t="s">
        <v>354</v>
      </c>
      <c r="H228" s="992">
        <f>IFERROR(H227/H226*10000,0)</f>
        <v>0</v>
      </c>
      <c r="I228" s="282">
        <f t="shared" si="4024"/>
        <v>0</v>
      </c>
      <c r="J228" s="985">
        <f>IFERROR(J227/J226*10000,0)</f>
        <v>0</v>
      </c>
      <c r="K228" s="460">
        <f ca="1">IFERROR(K227/K226*10000,0)</f>
        <v>0</v>
      </c>
      <c r="L228" s="283">
        <f t="shared" ref="L228" si="4027">IFERROR(L227/L226*10000,0)</f>
        <v>0</v>
      </c>
      <c r="M228" s="282">
        <f t="shared" ref="M228" si="4028">IFERROR(M227/M226*10000,0)</f>
        <v>0</v>
      </c>
      <c r="N228" s="282">
        <f t="shared" ref="N228" si="4029">IFERROR(N227/N226*10000,0)</f>
        <v>0</v>
      </c>
      <c r="O228" s="282">
        <f t="shared" ref="O228" si="4030">IFERROR(O227/O226*10000,0)</f>
        <v>0</v>
      </c>
      <c r="P228" s="282">
        <f t="shared" ref="P228" si="4031">IFERROR(P227/P226*10000,0)</f>
        <v>0</v>
      </c>
      <c r="Q228" s="282">
        <f t="shared" ref="Q228" si="4032">IFERROR(Q227/Q226*10000,0)</f>
        <v>0</v>
      </c>
      <c r="R228" s="282">
        <f t="shared" ref="R228" si="4033">IFERROR(R227/R226*10000,0)</f>
        <v>0</v>
      </c>
      <c r="S228" s="282">
        <f t="shared" ref="S228" si="4034">IFERROR(S227/S226*10000,0)</f>
        <v>0</v>
      </c>
      <c r="T228" s="282">
        <f t="shared" ref="T228" si="4035">IFERROR(T227/T226*10000,0)</f>
        <v>0</v>
      </c>
      <c r="U228" s="284">
        <f t="shared" ref="U228" si="4036">IFERROR(U227/U226*10000,0)</f>
        <v>0</v>
      </c>
      <c r="V228" s="285">
        <f>IFERROR(V227/V226*10000,0)</f>
        <v>0</v>
      </c>
      <c r="W228" s="282">
        <f t="shared" ref="W228" si="4037">IFERROR(W227/W226*10000,0)</f>
        <v>0</v>
      </c>
      <c r="X228" s="282">
        <f t="shared" ref="X228" si="4038">IFERROR(X227/X226*10000,0)</f>
        <v>0</v>
      </c>
      <c r="Y228" s="282">
        <f t="shared" ref="Y228" si="4039">IFERROR(Y227/Y226*10000,0)</f>
        <v>0</v>
      </c>
      <c r="Z228" s="282">
        <f t="shared" ref="Z228" si="4040">IFERROR(Z227/Z226*10000,0)</f>
        <v>0</v>
      </c>
      <c r="AA228" s="282">
        <f t="shared" ref="AA228" si="4041">IFERROR(AA227/AA226*10000,0)</f>
        <v>0</v>
      </c>
      <c r="AB228" s="282">
        <f t="shared" ref="AB228" si="4042">IFERROR(AB227/AB226*10000,0)</f>
        <v>0</v>
      </c>
      <c r="AC228" s="282">
        <f t="shared" ref="AC228" si="4043">IFERROR(AC227/AC226*10000,0)</f>
        <v>0</v>
      </c>
      <c r="AD228" s="282">
        <f t="shared" ref="AD228" si="4044">IFERROR(AD227/AD226*10000,0)</f>
        <v>0</v>
      </c>
      <c r="AE228" s="282">
        <f t="shared" ref="AE228" si="4045">IFERROR(AE227/AE226*10000,0)</f>
        <v>0</v>
      </c>
      <c r="AF228" s="282">
        <f t="shared" ref="AF228" si="4046">IFERROR(AF227/AF226*10000,0)</f>
        <v>0</v>
      </c>
      <c r="AG228" s="282">
        <f t="shared" ref="AG228" si="4047">IFERROR(AG227/AG226*10000,0)</f>
        <v>0</v>
      </c>
      <c r="AH228" s="282">
        <f t="shared" ref="AH228" si="4048">IFERROR(AH227/AH226*10000,0)</f>
        <v>0</v>
      </c>
      <c r="AI228" s="282">
        <f t="shared" ref="AI228" si="4049">IFERROR(AI227/AI226*10000,0)</f>
        <v>0</v>
      </c>
      <c r="AJ228" s="282">
        <f t="shared" ref="AJ228" si="4050">IFERROR(AJ227/AJ226*10000,0)</f>
        <v>0</v>
      </c>
      <c r="AK228" s="282">
        <f t="shared" ref="AK228" si="4051">IFERROR(AK227/AK226*10000,0)</f>
        <v>0</v>
      </c>
      <c r="AL228" s="282">
        <f t="shared" ref="AL228" si="4052">IFERROR(AL227/AL226*10000,0)</f>
        <v>0</v>
      </c>
      <c r="AM228" s="282">
        <f t="shared" ref="AM228" si="4053">IFERROR(AM227/AM226*10000,0)</f>
        <v>0</v>
      </c>
      <c r="AN228" s="282">
        <f t="shared" ref="AN228" si="4054">IFERROR(AN227/AN226*10000,0)</f>
        <v>0</v>
      </c>
      <c r="AO228" s="282">
        <f t="shared" ref="AO228" si="4055">IFERROR(AO227/AO226*10000,0)</f>
        <v>0</v>
      </c>
      <c r="AP228" s="282">
        <f t="shared" ref="AP228" si="4056">IFERROR(AP227/AP226*10000,0)</f>
        <v>0</v>
      </c>
      <c r="AQ228" s="282">
        <f t="shared" ref="AQ228" si="4057">IFERROR(AQ227/AQ226*10000,0)</f>
        <v>0</v>
      </c>
      <c r="AR228" s="282">
        <f t="shared" ref="AR228" si="4058">IFERROR(AR227/AR226*10000,0)</f>
        <v>0</v>
      </c>
      <c r="AS228" s="282">
        <f t="shared" ref="AS228" si="4059">IFERROR(AS227/AS226*10000,0)</f>
        <v>0</v>
      </c>
      <c r="AT228" s="282">
        <f t="shared" ref="AT228" si="4060">IFERROR(AT227/AT226*10000,0)</f>
        <v>0</v>
      </c>
      <c r="AU228" s="282">
        <f t="shared" ref="AU228" si="4061">IFERROR(AU227/AU226*10000,0)</f>
        <v>0</v>
      </c>
      <c r="AV228" s="282">
        <f t="shared" ref="AV228" si="4062">IFERROR(AV227/AV226*10000,0)</f>
        <v>0</v>
      </c>
      <c r="AW228" s="282">
        <f t="shared" ref="AW228" si="4063">IFERROR(AW227/AW226*10000,0)</f>
        <v>0</v>
      </c>
      <c r="AX228" s="282">
        <f t="shared" ref="AX228" si="4064">IFERROR(AX227/AX226*10000,0)</f>
        <v>0</v>
      </c>
      <c r="AY228" s="282">
        <f t="shared" ref="AY228" si="4065">IFERROR(AY227/AY226*10000,0)</f>
        <v>0</v>
      </c>
      <c r="AZ228" s="282">
        <f t="shared" ref="AZ228" si="4066">IFERROR(AZ227/AZ226*10000,0)</f>
        <v>0</v>
      </c>
      <c r="BA228" s="282">
        <f t="shared" ref="BA228" si="4067">IFERROR(BA227/BA226*10000,0)</f>
        <v>0</v>
      </c>
      <c r="BB228" s="282">
        <f t="shared" ref="BB228" si="4068">IFERROR(BB227/BB226*10000,0)</f>
        <v>0</v>
      </c>
      <c r="BC228" s="282">
        <f t="shared" ref="BC228" si="4069">IFERROR(BC227/BC226*10000,0)</f>
        <v>0</v>
      </c>
      <c r="BD228" s="282">
        <f t="shared" ref="BD228" si="4070">IFERROR(BD227/BD226*10000,0)</f>
        <v>0</v>
      </c>
      <c r="BE228" s="282">
        <f t="shared" ref="BE228" si="4071">IFERROR(BE227/BE226*10000,0)</f>
        <v>0</v>
      </c>
      <c r="BF228" s="282">
        <f t="shared" ref="BF228" si="4072">IFERROR(BF227/BF226*10000,0)</f>
        <v>0</v>
      </c>
      <c r="BG228" s="282">
        <f t="shared" ref="BG228" si="4073">IFERROR(BG227/BG226*10000,0)</f>
        <v>0</v>
      </c>
      <c r="BH228" s="282">
        <f t="shared" ref="BH228" si="4074">IFERROR(BH227/BH226*10000,0)</f>
        <v>0</v>
      </c>
      <c r="BI228" s="282">
        <f t="shared" ref="BI228" si="4075">IFERROR(BI227/BI226*10000,0)</f>
        <v>0</v>
      </c>
      <c r="BJ228" s="282">
        <f t="shared" ref="BJ228" si="4076">IFERROR(BJ227/BJ226*10000,0)</f>
        <v>0</v>
      </c>
      <c r="BK228" s="282">
        <f t="shared" ref="BK228" si="4077">IFERROR(BK227/BK226*10000,0)</f>
        <v>0</v>
      </c>
      <c r="BL228" s="282">
        <f t="shared" ref="BL228" si="4078">IFERROR(BL227/BL226*10000,0)</f>
        <v>0</v>
      </c>
      <c r="BM228" s="282">
        <f t="shared" ref="BM228" si="4079">IFERROR(BM227/BM226*10000,0)</f>
        <v>0</v>
      </c>
      <c r="BN228" s="282">
        <f t="shared" ref="BN228" si="4080">IFERROR(BN227/BN226*10000,0)</f>
        <v>0</v>
      </c>
      <c r="BO228" s="282">
        <f t="shared" ref="BO228" si="4081">IFERROR(BO227/BO226*10000,0)</f>
        <v>0</v>
      </c>
      <c r="BP228" s="282">
        <f t="shared" ref="BP228" si="4082">IFERROR(BP227/BP226*10000,0)</f>
        <v>0</v>
      </c>
      <c r="BQ228" s="282">
        <f t="shared" ref="BQ228" si="4083">IFERROR(BQ227/BQ226*10000,0)</f>
        <v>0</v>
      </c>
      <c r="BR228" s="282">
        <f t="shared" ref="BR228" si="4084">IFERROR(BR227/BR226*10000,0)</f>
        <v>0</v>
      </c>
      <c r="BS228" s="282">
        <f t="shared" ref="BS228" si="4085">IFERROR(BS227/BS226*10000,0)</f>
        <v>0</v>
      </c>
      <c r="BT228" s="282">
        <f t="shared" ref="BT228" si="4086">IFERROR(BT227/BT226*10000,0)</f>
        <v>0</v>
      </c>
      <c r="BU228" s="282">
        <f t="shared" ref="BU228" si="4087">IFERROR(BU227/BU226*10000,0)</f>
        <v>0</v>
      </c>
      <c r="BV228" s="282">
        <f t="shared" ref="BV228" si="4088">IFERROR(BV227/BV226*10000,0)</f>
        <v>0</v>
      </c>
      <c r="BW228" s="282">
        <f t="shared" ref="BW228" si="4089">IFERROR(BW227/BW226*10000,0)</f>
        <v>0</v>
      </c>
      <c r="BX228" s="282">
        <f t="shared" ref="BX228" si="4090">IFERROR(BX227/BX226*10000,0)</f>
        <v>0</v>
      </c>
      <c r="BY228" s="282">
        <f t="shared" ref="BY228" si="4091">IFERROR(BY227/BY226*10000,0)</f>
        <v>0</v>
      </c>
      <c r="BZ228" s="282">
        <f t="shared" ref="BZ228" si="4092">IFERROR(BZ227/BZ226*10000,0)</f>
        <v>0</v>
      </c>
      <c r="CA228" s="282">
        <f t="shared" ref="CA228" si="4093">IFERROR(CA227/CA226*10000,0)</f>
        <v>0</v>
      </c>
      <c r="CB228" s="282">
        <f t="shared" ref="CB228" si="4094">IFERROR(CB227/CB226*10000,0)</f>
        <v>0</v>
      </c>
      <c r="CC228" s="282">
        <f t="shared" ref="CC228" si="4095">IFERROR(CC227/CC226*10000,0)</f>
        <v>0</v>
      </c>
      <c r="CD228" s="282">
        <f t="shared" ref="CD228" si="4096">IFERROR(CD227/CD226*10000,0)</f>
        <v>0</v>
      </c>
      <c r="CE228" s="282">
        <f t="shared" ref="CE228" si="4097">IFERROR(CE227/CE226*10000,0)</f>
        <v>0</v>
      </c>
      <c r="CF228" s="282">
        <f t="shared" ref="CF228" si="4098">IFERROR(CF227/CF226*10000,0)</f>
        <v>0</v>
      </c>
      <c r="CG228" s="282">
        <f t="shared" ref="CG228" si="4099">IFERROR(CG227/CG226*10000,0)</f>
        <v>0</v>
      </c>
      <c r="CH228" s="282">
        <f t="shared" ref="CH228" si="4100">IFERROR(CH227/CH226*10000,0)</f>
        <v>0</v>
      </c>
      <c r="CI228" s="282">
        <f t="shared" ref="CI228" si="4101">IFERROR(CI227/CI226*10000,0)</f>
        <v>0</v>
      </c>
      <c r="CJ228" s="282">
        <f t="shared" ref="CJ228" si="4102">IFERROR(CJ227/CJ226*10000,0)</f>
        <v>0</v>
      </c>
      <c r="CK228" s="282">
        <f t="shared" ref="CK228" si="4103">IFERROR(CK227/CK226*10000,0)</f>
        <v>0</v>
      </c>
      <c r="CL228" s="282">
        <f t="shared" ref="CL228" si="4104">IFERROR(CL227/CL226*10000,0)</f>
        <v>0</v>
      </c>
      <c r="CM228" s="282">
        <f t="shared" ref="CM228" si="4105">IFERROR(CM227/CM226*10000,0)</f>
        <v>0</v>
      </c>
      <c r="CN228" s="282">
        <f t="shared" ref="CN228" si="4106">IFERROR(CN227/CN226*10000,0)</f>
        <v>0</v>
      </c>
      <c r="CO228" s="282">
        <f t="shared" ref="CO228" si="4107">IFERROR(CO227/CO226*10000,0)</f>
        <v>0</v>
      </c>
      <c r="CP228" s="282">
        <f t="shared" ref="CP228" si="4108">IFERROR(CP227/CP226*10000,0)</f>
        <v>0</v>
      </c>
      <c r="CQ228" s="282">
        <f t="shared" ref="CQ228" si="4109">IFERROR(CQ227/CQ226*10000,0)</f>
        <v>0</v>
      </c>
      <c r="CR228" s="282">
        <f t="shared" ref="CR228" si="4110">IFERROR(CR227/CR226*10000,0)</f>
        <v>0</v>
      </c>
      <c r="CS228" s="282">
        <f t="shared" ref="CS228" si="4111">IFERROR(CS227/CS226*10000,0)</f>
        <v>0</v>
      </c>
      <c r="CT228" s="282">
        <f t="shared" ref="CT228" si="4112">IFERROR(CT227/CT226*10000,0)</f>
        <v>0</v>
      </c>
      <c r="CU228" s="282">
        <f t="shared" ref="CU228" si="4113">IFERROR(CU227/CU226*10000,0)</f>
        <v>0</v>
      </c>
      <c r="CV228" s="282">
        <f t="shared" ref="CV228" si="4114">IFERROR(CV227/CV226*10000,0)</f>
        <v>0</v>
      </c>
      <c r="CW228" s="282">
        <f t="shared" ref="CW228" si="4115">IFERROR(CW227/CW226*10000,0)</f>
        <v>0</v>
      </c>
      <c r="CX228" s="282">
        <f t="shared" ref="CX228" si="4116">IFERROR(CX227/CX226*10000,0)</f>
        <v>0</v>
      </c>
      <c r="CY228" s="282">
        <f t="shared" ref="CY228" si="4117">IFERROR(CY227/CY226*10000,0)</f>
        <v>0</v>
      </c>
      <c r="CZ228" s="282">
        <f t="shared" ref="CZ228" si="4118">IFERROR(CZ227/CZ226*10000,0)</f>
        <v>0</v>
      </c>
      <c r="DA228" s="282">
        <f t="shared" ref="DA228" si="4119">IFERROR(DA227/DA226*10000,0)</f>
        <v>0</v>
      </c>
      <c r="DB228" s="282">
        <f t="shared" ref="DB228" si="4120">IFERROR(DB227/DB226*10000,0)</f>
        <v>0</v>
      </c>
      <c r="DC228" s="282">
        <f t="shared" ref="DC228" si="4121">IFERROR(DC227/DC226*10000,0)</f>
        <v>0</v>
      </c>
      <c r="DD228" s="282">
        <f t="shared" ref="DD228" si="4122">IFERROR(DD227/DD226*10000,0)</f>
        <v>0</v>
      </c>
      <c r="DE228" s="282">
        <f t="shared" ref="DE228" si="4123">IFERROR(DE227/DE226*10000,0)</f>
        <v>0</v>
      </c>
      <c r="DF228" s="282">
        <f t="shared" ref="DF228" si="4124">IFERROR(DF227/DF226*10000,0)</f>
        <v>0</v>
      </c>
      <c r="DG228" s="282">
        <f t="shared" ref="DG228" si="4125">IFERROR(DG227/DG226*10000,0)</f>
        <v>0</v>
      </c>
      <c r="DH228" s="282">
        <f t="shared" ref="DH228" si="4126">IFERROR(DH227/DH226*10000,0)</f>
        <v>0</v>
      </c>
      <c r="DI228" s="282">
        <f t="shared" ref="DI228" si="4127">IFERROR(DI227/DI226*10000,0)</f>
        <v>0</v>
      </c>
      <c r="DJ228" s="282">
        <f t="shared" ref="DJ228" si="4128">IFERROR(DJ227/DJ226*10000,0)</f>
        <v>0</v>
      </c>
      <c r="DK228" s="282">
        <f t="shared" ref="DK228" si="4129">IFERROR(DK227/DK226*10000,0)</f>
        <v>0</v>
      </c>
      <c r="DL228" s="282">
        <f t="shared" ref="DL228" si="4130">IFERROR(DL227/DL226*10000,0)</f>
        <v>0</v>
      </c>
      <c r="DM228" s="282">
        <f t="shared" ref="DM228" si="4131">IFERROR(DM227/DM226*10000,0)</f>
        <v>0</v>
      </c>
      <c r="DN228" s="282">
        <f t="shared" ref="DN228" si="4132">IFERROR(DN227/DN226*10000,0)</f>
        <v>0</v>
      </c>
      <c r="DO228" s="282">
        <f t="shared" ref="DO228" si="4133">IFERROR(DO227/DO226*10000,0)</f>
        <v>0</v>
      </c>
      <c r="DP228" s="282">
        <f t="shared" ref="DP228" si="4134">IFERROR(DP227/DP226*10000,0)</f>
        <v>0</v>
      </c>
      <c r="DQ228" s="282">
        <f t="shared" ref="DQ228" si="4135">IFERROR(DQ227/DQ226*10000,0)</f>
        <v>0</v>
      </c>
      <c r="DR228" s="282">
        <f t="shared" ref="DR228" si="4136">IFERROR(DR227/DR226*10000,0)</f>
        <v>0</v>
      </c>
      <c r="DS228" s="282">
        <f t="shared" ref="DS228" si="4137">IFERROR(DS227/DS226*10000,0)</f>
        <v>0</v>
      </c>
      <c r="DT228" s="282">
        <f t="shared" ref="DT228" si="4138">IFERROR(DT227/DT226*10000,0)</f>
        <v>0</v>
      </c>
      <c r="DU228" s="282">
        <f t="shared" ref="DU228" si="4139">IFERROR(DU227/DU226*10000,0)</f>
        <v>0</v>
      </c>
      <c r="DV228" s="282">
        <f t="shared" ref="DV228" si="4140">IFERROR(DV227/DV226*10000,0)</f>
        <v>0</v>
      </c>
      <c r="DW228" s="282">
        <f t="shared" ref="DW228" si="4141">IFERROR(DW227/DW226*10000,0)</f>
        <v>0</v>
      </c>
      <c r="DX228" s="282">
        <f t="shared" ref="DX228" si="4142">IFERROR(DX227/DX226*10000,0)</f>
        <v>0</v>
      </c>
      <c r="DY228" s="282">
        <f t="shared" ref="DY228" si="4143">IFERROR(DY227/DY226*10000,0)</f>
        <v>0</v>
      </c>
      <c r="DZ228" s="282">
        <f t="shared" ref="DZ228" si="4144">IFERROR(DZ227/DZ226*10000,0)</f>
        <v>0</v>
      </c>
      <c r="EA228" s="282">
        <f t="shared" ref="EA228" si="4145">IFERROR(EA227/EA226*10000,0)</f>
        <v>0</v>
      </c>
      <c r="EB228" s="282">
        <f t="shared" ref="EB228" si="4146">IFERROR(EB227/EB226*10000,0)</f>
        <v>0</v>
      </c>
      <c r="EC228" s="282">
        <f t="shared" ref="EC228" si="4147">IFERROR(EC227/EC226*10000,0)</f>
        <v>0</v>
      </c>
      <c r="ED228" s="284">
        <f t="shared" ref="ED228" si="4148">IFERROR(ED227/ED226*10000,0)</f>
        <v>0</v>
      </c>
    </row>
    <row r="229" spans="2:134" ht="16.05" customHeight="1" x14ac:dyDescent="0.25">
      <c r="B229" s="932"/>
      <c r="C229" s="159" t="str">
        <f t="shared" si="4026"/>
        <v/>
      </c>
      <c r="D229" s="159" t="str">
        <f t="shared" si="4023"/>
        <v/>
      </c>
      <c r="E229" s="159" t="str">
        <f t="shared" si="4023"/>
        <v/>
      </c>
      <c r="F229" s="149" t="s">
        <v>349</v>
      </c>
      <c r="G229" s="171" t="s">
        <v>353</v>
      </c>
      <c r="H229" s="992">
        <f>SUMIFS('B4-1销售回款【输入】'!L$4:L$123,'B4-1销售回款【输入】'!$C$4:$C$123,$C229,'B4-1销售回款【输入】'!$D$4:$D$123,$D229,'B4-1销售回款【输入】'!$E$4:$E$123,$E229,'B4-1销售回款【输入】'!$J$4:$J$123,$F229)</f>
        <v>0</v>
      </c>
      <c r="I229" s="282">
        <f t="shared" si="4024"/>
        <v>0</v>
      </c>
      <c r="J229" s="985">
        <f>SUM(V229:ED229)</f>
        <v>0</v>
      </c>
      <c r="K229" s="460">
        <f ca="1">SUM(OFFSET(V229,,,1,MATCH('B1-基本信息'!$C$12,$V$3:$ED$3,1)))</f>
        <v>0</v>
      </c>
      <c r="L229" s="283">
        <f t="shared" ref="L229:U229" si="4149">SUMIF($V$1:$ED$1,L$3,$V229:$ED229)</f>
        <v>0</v>
      </c>
      <c r="M229" s="282">
        <f t="shared" si="4149"/>
        <v>0</v>
      </c>
      <c r="N229" s="282">
        <f t="shared" si="4149"/>
        <v>0</v>
      </c>
      <c r="O229" s="282">
        <f t="shared" si="4149"/>
        <v>0</v>
      </c>
      <c r="P229" s="282">
        <f t="shared" si="4149"/>
        <v>0</v>
      </c>
      <c r="Q229" s="282">
        <f t="shared" si="4149"/>
        <v>0</v>
      </c>
      <c r="R229" s="282">
        <f t="shared" si="4149"/>
        <v>0</v>
      </c>
      <c r="S229" s="282">
        <f t="shared" si="4149"/>
        <v>0</v>
      </c>
      <c r="T229" s="282">
        <f t="shared" si="4149"/>
        <v>0</v>
      </c>
      <c r="U229" s="284">
        <f t="shared" si="4149"/>
        <v>0</v>
      </c>
      <c r="V229" s="285">
        <f>SUMIFS('B4-1销售回款【输入】'!Y$4:Y$123,'B4-1销售回款【输入】'!$C$4:$C$123,$C229,'B4-1销售回款【输入】'!$D$4:$D$123,$D229,'B4-1销售回款【输入】'!$E$4:$E$123,$E229,'B4-1销售回款【输入】'!$J$4:$J$123,$F229)</f>
        <v>0</v>
      </c>
      <c r="W229" s="282">
        <f>SUMIFS('B4-1销售回款【输入】'!Z$4:Z$123,'B4-1销售回款【输入】'!$C$4:$C$123,$C229,'B4-1销售回款【输入】'!$D$4:$D$123,$D229,'B4-1销售回款【输入】'!$E$4:$E$123,$E229,'B4-1销售回款【输入】'!$J$4:$J$123,$F229)</f>
        <v>0</v>
      </c>
      <c r="X229" s="282">
        <f>SUMIFS('B4-1销售回款【输入】'!AA$4:AA$123,'B4-1销售回款【输入】'!$C$4:$C$123,$C229,'B4-1销售回款【输入】'!$D$4:$D$123,$D229,'B4-1销售回款【输入】'!$E$4:$E$123,$E229,'B4-1销售回款【输入】'!$J$4:$J$123,$F229)</f>
        <v>0</v>
      </c>
      <c r="Y229" s="282">
        <f>SUMIFS('B4-1销售回款【输入】'!AB$4:AB$123,'B4-1销售回款【输入】'!$C$4:$C$123,$C229,'B4-1销售回款【输入】'!$D$4:$D$123,$D229,'B4-1销售回款【输入】'!$E$4:$E$123,$E229,'B4-1销售回款【输入】'!$J$4:$J$123,$F229)</f>
        <v>0</v>
      </c>
      <c r="Z229" s="282">
        <f>SUMIFS('B4-1销售回款【输入】'!AC$4:AC$123,'B4-1销售回款【输入】'!$C$4:$C$123,$C229,'B4-1销售回款【输入】'!$D$4:$D$123,$D229,'B4-1销售回款【输入】'!$E$4:$E$123,$E229,'B4-1销售回款【输入】'!$J$4:$J$123,$F229)</f>
        <v>0</v>
      </c>
      <c r="AA229" s="282">
        <f>SUMIFS('B4-1销售回款【输入】'!AD$4:AD$123,'B4-1销售回款【输入】'!$C$4:$C$123,$C229,'B4-1销售回款【输入】'!$D$4:$D$123,$D229,'B4-1销售回款【输入】'!$E$4:$E$123,$E229,'B4-1销售回款【输入】'!$J$4:$J$123,$F229)</f>
        <v>0</v>
      </c>
      <c r="AB229" s="282">
        <f>SUMIFS('B4-1销售回款【输入】'!AE$4:AE$123,'B4-1销售回款【输入】'!$C$4:$C$123,$C229,'B4-1销售回款【输入】'!$D$4:$D$123,$D229,'B4-1销售回款【输入】'!$E$4:$E$123,$E229,'B4-1销售回款【输入】'!$J$4:$J$123,$F229)</f>
        <v>0</v>
      </c>
      <c r="AC229" s="282">
        <f>SUMIFS('B4-1销售回款【输入】'!AF$4:AF$123,'B4-1销售回款【输入】'!$C$4:$C$123,$C229,'B4-1销售回款【输入】'!$D$4:$D$123,$D229,'B4-1销售回款【输入】'!$E$4:$E$123,$E229,'B4-1销售回款【输入】'!$J$4:$J$123,$F229)</f>
        <v>0</v>
      </c>
      <c r="AD229" s="282">
        <f>SUMIFS('B4-1销售回款【输入】'!AG$4:AG$123,'B4-1销售回款【输入】'!$C$4:$C$123,$C229,'B4-1销售回款【输入】'!$D$4:$D$123,$D229,'B4-1销售回款【输入】'!$E$4:$E$123,$E229,'B4-1销售回款【输入】'!$J$4:$J$123,$F229)</f>
        <v>0</v>
      </c>
      <c r="AE229" s="282">
        <f>SUMIFS('B4-1销售回款【输入】'!AH$4:AH$123,'B4-1销售回款【输入】'!$C$4:$C$123,$C229,'B4-1销售回款【输入】'!$D$4:$D$123,$D229,'B4-1销售回款【输入】'!$E$4:$E$123,$E229,'B4-1销售回款【输入】'!$J$4:$J$123,$F229)</f>
        <v>0</v>
      </c>
      <c r="AF229" s="282">
        <f>SUMIFS('B4-1销售回款【输入】'!AI$4:AI$123,'B4-1销售回款【输入】'!$C$4:$C$123,$C229,'B4-1销售回款【输入】'!$D$4:$D$123,$D229,'B4-1销售回款【输入】'!$E$4:$E$123,$E229,'B4-1销售回款【输入】'!$J$4:$J$123,$F229)</f>
        <v>0</v>
      </c>
      <c r="AG229" s="282">
        <f>SUMIFS('B4-1销售回款【输入】'!AJ$4:AJ$123,'B4-1销售回款【输入】'!$C$4:$C$123,$C229,'B4-1销售回款【输入】'!$D$4:$D$123,$D229,'B4-1销售回款【输入】'!$E$4:$E$123,$E229,'B4-1销售回款【输入】'!$J$4:$J$123,$F229)</f>
        <v>0</v>
      </c>
      <c r="AH229" s="282">
        <f>SUMIFS('B4-1销售回款【输入】'!AK$4:AK$123,'B4-1销售回款【输入】'!$C$4:$C$123,$C229,'B4-1销售回款【输入】'!$D$4:$D$123,$D229,'B4-1销售回款【输入】'!$E$4:$E$123,$E229,'B4-1销售回款【输入】'!$J$4:$J$123,$F229)</f>
        <v>0</v>
      </c>
      <c r="AI229" s="282">
        <f>SUMIFS('B4-1销售回款【输入】'!AL$4:AL$123,'B4-1销售回款【输入】'!$C$4:$C$123,$C229,'B4-1销售回款【输入】'!$D$4:$D$123,$D229,'B4-1销售回款【输入】'!$E$4:$E$123,$E229,'B4-1销售回款【输入】'!$J$4:$J$123,$F229)</f>
        <v>0</v>
      </c>
      <c r="AJ229" s="282">
        <f>SUMIFS('B4-1销售回款【输入】'!AM$4:AM$123,'B4-1销售回款【输入】'!$C$4:$C$123,$C229,'B4-1销售回款【输入】'!$D$4:$D$123,$D229,'B4-1销售回款【输入】'!$E$4:$E$123,$E229,'B4-1销售回款【输入】'!$J$4:$J$123,$F229)</f>
        <v>0</v>
      </c>
      <c r="AK229" s="282">
        <f>SUMIFS('B4-1销售回款【输入】'!AN$4:AN$123,'B4-1销售回款【输入】'!$C$4:$C$123,$C229,'B4-1销售回款【输入】'!$D$4:$D$123,$D229,'B4-1销售回款【输入】'!$E$4:$E$123,$E229,'B4-1销售回款【输入】'!$J$4:$J$123,$F229)</f>
        <v>0</v>
      </c>
      <c r="AL229" s="282">
        <f>SUMIFS('B4-1销售回款【输入】'!AO$4:AO$123,'B4-1销售回款【输入】'!$C$4:$C$123,$C229,'B4-1销售回款【输入】'!$D$4:$D$123,$D229,'B4-1销售回款【输入】'!$E$4:$E$123,$E229,'B4-1销售回款【输入】'!$J$4:$J$123,$F229)</f>
        <v>0</v>
      </c>
      <c r="AM229" s="282">
        <f>SUMIFS('B4-1销售回款【输入】'!AP$4:AP$123,'B4-1销售回款【输入】'!$C$4:$C$123,$C229,'B4-1销售回款【输入】'!$D$4:$D$123,$D229,'B4-1销售回款【输入】'!$E$4:$E$123,$E229,'B4-1销售回款【输入】'!$J$4:$J$123,$F229)</f>
        <v>0</v>
      </c>
      <c r="AN229" s="282">
        <f>SUMIFS('B4-1销售回款【输入】'!AQ$4:AQ$123,'B4-1销售回款【输入】'!$C$4:$C$123,$C229,'B4-1销售回款【输入】'!$D$4:$D$123,$D229,'B4-1销售回款【输入】'!$E$4:$E$123,$E229,'B4-1销售回款【输入】'!$J$4:$J$123,$F229)</f>
        <v>0</v>
      </c>
      <c r="AO229" s="282">
        <f>SUMIFS('B4-1销售回款【输入】'!AR$4:AR$123,'B4-1销售回款【输入】'!$C$4:$C$123,$C229,'B4-1销售回款【输入】'!$D$4:$D$123,$D229,'B4-1销售回款【输入】'!$E$4:$E$123,$E229,'B4-1销售回款【输入】'!$J$4:$J$123,$F229)</f>
        <v>0</v>
      </c>
      <c r="AP229" s="282">
        <f>SUMIFS('B4-1销售回款【输入】'!AS$4:AS$123,'B4-1销售回款【输入】'!$C$4:$C$123,$C229,'B4-1销售回款【输入】'!$D$4:$D$123,$D229,'B4-1销售回款【输入】'!$E$4:$E$123,$E229,'B4-1销售回款【输入】'!$J$4:$J$123,$F229)</f>
        <v>0</v>
      </c>
      <c r="AQ229" s="282">
        <f>SUMIFS('B4-1销售回款【输入】'!AT$4:AT$123,'B4-1销售回款【输入】'!$C$4:$C$123,$C229,'B4-1销售回款【输入】'!$D$4:$D$123,$D229,'B4-1销售回款【输入】'!$E$4:$E$123,$E229,'B4-1销售回款【输入】'!$J$4:$J$123,$F229)</f>
        <v>0</v>
      </c>
      <c r="AR229" s="282">
        <f>SUMIFS('B4-1销售回款【输入】'!AU$4:AU$123,'B4-1销售回款【输入】'!$C$4:$C$123,$C229,'B4-1销售回款【输入】'!$D$4:$D$123,$D229,'B4-1销售回款【输入】'!$E$4:$E$123,$E229,'B4-1销售回款【输入】'!$J$4:$J$123,$F229)</f>
        <v>0</v>
      </c>
      <c r="AS229" s="282">
        <f>SUMIFS('B4-1销售回款【输入】'!AV$4:AV$123,'B4-1销售回款【输入】'!$C$4:$C$123,$C229,'B4-1销售回款【输入】'!$D$4:$D$123,$D229,'B4-1销售回款【输入】'!$E$4:$E$123,$E229,'B4-1销售回款【输入】'!$J$4:$J$123,$F229)</f>
        <v>0</v>
      </c>
      <c r="AT229" s="282">
        <f>SUMIFS('B4-1销售回款【输入】'!AW$4:AW$123,'B4-1销售回款【输入】'!$C$4:$C$123,$C229,'B4-1销售回款【输入】'!$D$4:$D$123,$D229,'B4-1销售回款【输入】'!$E$4:$E$123,$E229,'B4-1销售回款【输入】'!$J$4:$J$123,$F229)</f>
        <v>0</v>
      </c>
      <c r="AU229" s="282">
        <f>SUMIFS('B4-1销售回款【输入】'!AX$4:AX$123,'B4-1销售回款【输入】'!$C$4:$C$123,$C229,'B4-1销售回款【输入】'!$D$4:$D$123,$D229,'B4-1销售回款【输入】'!$E$4:$E$123,$E229,'B4-1销售回款【输入】'!$J$4:$J$123,$F229)</f>
        <v>0</v>
      </c>
      <c r="AV229" s="282">
        <f>SUMIFS('B4-1销售回款【输入】'!AY$4:AY$123,'B4-1销售回款【输入】'!$C$4:$C$123,$C229,'B4-1销售回款【输入】'!$D$4:$D$123,$D229,'B4-1销售回款【输入】'!$E$4:$E$123,$E229,'B4-1销售回款【输入】'!$J$4:$J$123,$F229)</f>
        <v>0</v>
      </c>
      <c r="AW229" s="282">
        <f>SUMIFS('B4-1销售回款【输入】'!AZ$4:AZ$123,'B4-1销售回款【输入】'!$C$4:$C$123,$C229,'B4-1销售回款【输入】'!$D$4:$D$123,$D229,'B4-1销售回款【输入】'!$E$4:$E$123,$E229,'B4-1销售回款【输入】'!$J$4:$J$123,$F229)</f>
        <v>0</v>
      </c>
      <c r="AX229" s="282">
        <f>SUMIFS('B4-1销售回款【输入】'!BA$4:BA$123,'B4-1销售回款【输入】'!$C$4:$C$123,$C229,'B4-1销售回款【输入】'!$D$4:$D$123,$D229,'B4-1销售回款【输入】'!$E$4:$E$123,$E229,'B4-1销售回款【输入】'!$J$4:$J$123,$F229)</f>
        <v>0</v>
      </c>
      <c r="AY229" s="282">
        <f>SUMIFS('B4-1销售回款【输入】'!BB$4:BB$123,'B4-1销售回款【输入】'!$C$4:$C$123,$C229,'B4-1销售回款【输入】'!$D$4:$D$123,$D229,'B4-1销售回款【输入】'!$E$4:$E$123,$E229,'B4-1销售回款【输入】'!$J$4:$J$123,$F229)</f>
        <v>0</v>
      </c>
      <c r="AZ229" s="282">
        <f>SUMIFS('B4-1销售回款【输入】'!BC$4:BC$123,'B4-1销售回款【输入】'!$C$4:$C$123,$C229,'B4-1销售回款【输入】'!$D$4:$D$123,$D229,'B4-1销售回款【输入】'!$E$4:$E$123,$E229,'B4-1销售回款【输入】'!$J$4:$J$123,$F229)</f>
        <v>0</v>
      </c>
      <c r="BA229" s="282">
        <f>SUMIFS('B4-1销售回款【输入】'!BD$4:BD$123,'B4-1销售回款【输入】'!$C$4:$C$123,$C229,'B4-1销售回款【输入】'!$D$4:$D$123,$D229,'B4-1销售回款【输入】'!$E$4:$E$123,$E229,'B4-1销售回款【输入】'!$J$4:$J$123,$F229)</f>
        <v>0</v>
      </c>
      <c r="BB229" s="282">
        <f>SUMIFS('B4-1销售回款【输入】'!BE$4:BE$123,'B4-1销售回款【输入】'!$C$4:$C$123,$C229,'B4-1销售回款【输入】'!$D$4:$D$123,$D229,'B4-1销售回款【输入】'!$E$4:$E$123,$E229,'B4-1销售回款【输入】'!$J$4:$J$123,$F229)</f>
        <v>0</v>
      </c>
      <c r="BC229" s="282">
        <f>SUMIFS('B4-1销售回款【输入】'!BF$4:BF$123,'B4-1销售回款【输入】'!$C$4:$C$123,$C229,'B4-1销售回款【输入】'!$D$4:$D$123,$D229,'B4-1销售回款【输入】'!$E$4:$E$123,$E229,'B4-1销售回款【输入】'!$J$4:$J$123,$F229)</f>
        <v>0</v>
      </c>
      <c r="BD229" s="282">
        <f>SUMIFS('B4-1销售回款【输入】'!BG$4:BG$123,'B4-1销售回款【输入】'!$C$4:$C$123,$C229,'B4-1销售回款【输入】'!$D$4:$D$123,$D229,'B4-1销售回款【输入】'!$E$4:$E$123,$E229,'B4-1销售回款【输入】'!$J$4:$J$123,$F229)</f>
        <v>0</v>
      </c>
      <c r="BE229" s="282">
        <f>SUMIFS('B4-1销售回款【输入】'!BH$4:BH$123,'B4-1销售回款【输入】'!$C$4:$C$123,$C229,'B4-1销售回款【输入】'!$D$4:$D$123,$D229,'B4-1销售回款【输入】'!$E$4:$E$123,$E229,'B4-1销售回款【输入】'!$J$4:$J$123,$F229)</f>
        <v>0</v>
      </c>
      <c r="BF229" s="282">
        <f>SUMIFS('B4-1销售回款【输入】'!BI$4:BI$123,'B4-1销售回款【输入】'!$C$4:$C$123,$C229,'B4-1销售回款【输入】'!$D$4:$D$123,$D229,'B4-1销售回款【输入】'!$E$4:$E$123,$E229,'B4-1销售回款【输入】'!$J$4:$J$123,$F229)</f>
        <v>0</v>
      </c>
      <c r="BG229" s="282">
        <f>SUMIFS('B4-1销售回款【输入】'!BJ$4:BJ$123,'B4-1销售回款【输入】'!$C$4:$C$123,$C229,'B4-1销售回款【输入】'!$D$4:$D$123,$D229,'B4-1销售回款【输入】'!$E$4:$E$123,$E229,'B4-1销售回款【输入】'!$J$4:$J$123,$F229)</f>
        <v>0</v>
      </c>
      <c r="BH229" s="282">
        <f>SUMIFS('B4-1销售回款【输入】'!BK$4:BK$123,'B4-1销售回款【输入】'!$C$4:$C$123,$C229,'B4-1销售回款【输入】'!$D$4:$D$123,$D229,'B4-1销售回款【输入】'!$E$4:$E$123,$E229,'B4-1销售回款【输入】'!$J$4:$J$123,$F229)</f>
        <v>0</v>
      </c>
      <c r="BI229" s="282">
        <f>SUMIFS('B4-1销售回款【输入】'!BL$4:BL$123,'B4-1销售回款【输入】'!$C$4:$C$123,$C229,'B4-1销售回款【输入】'!$D$4:$D$123,$D229,'B4-1销售回款【输入】'!$E$4:$E$123,$E229,'B4-1销售回款【输入】'!$J$4:$J$123,$F229)</f>
        <v>0</v>
      </c>
      <c r="BJ229" s="282">
        <f>SUMIFS('B4-1销售回款【输入】'!BM$4:BM$123,'B4-1销售回款【输入】'!$C$4:$C$123,$C229,'B4-1销售回款【输入】'!$D$4:$D$123,$D229,'B4-1销售回款【输入】'!$E$4:$E$123,$E229,'B4-1销售回款【输入】'!$J$4:$J$123,$F229)</f>
        <v>0</v>
      </c>
      <c r="BK229" s="282">
        <f>SUMIFS('B4-1销售回款【输入】'!BN$4:BN$123,'B4-1销售回款【输入】'!$C$4:$C$123,$C229,'B4-1销售回款【输入】'!$D$4:$D$123,$D229,'B4-1销售回款【输入】'!$E$4:$E$123,$E229,'B4-1销售回款【输入】'!$J$4:$J$123,$F229)</f>
        <v>0</v>
      </c>
      <c r="BL229" s="282">
        <f>SUMIFS('B4-1销售回款【输入】'!BO$4:BO$123,'B4-1销售回款【输入】'!$C$4:$C$123,$C229,'B4-1销售回款【输入】'!$D$4:$D$123,$D229,'B4-1销售回款【输入】'!$E$4:$E$123,$E229,'B4-1销售回款【输入】'!$J$4:$J$123,$F229)</f>
        <v>0</v>
      </c>
      <c r="BM229" s="282">
        <f>SUMIFS('B4-1销售回款【输入】'!BP$4:BP$123,'B4-1销售回款【输入】'!$C$4:$C$123,$C229,'B4-1销售回款【输入】'!$D$4:$D$123,$D229,'B4-1销售回款【输入】'!$E$4:$E$123,$E229,'B4-1销售回款【输入】'!$J$4:$J$123,$F229)</f>
        <v>0</v>
      </c>
      <c r="BN229" s="282">
        <f>SUMIFS('B4-1销售回款【输入】'!BQ$4:BQ$123,'B4-1销售回款【输入】'!$C$4:$C$123,$C229,'B4-1销售回款【输入】'!$D$4:$D$123,$D229,'B4-1销售回款【输入】'!$E$4:$E$123,$E229,'B4-1销售回款【输入】'!$J$4:$J$123,$F229)</f>
        <v>0</v>
      </c>
      <c r="BO229" s="282">
        <f>SUMIFS('B4-1销售回款【输入】'!BR$4:BR$123,'B4-1销售回款【输入】'!$C$4:$C$123,$C229,'B4-1销售回款【输入】'!$D$4:$D$123,$D229,'B4-1销售回款【输入】'!$E$4:$E$123,$E229,'B4-1销售回款【输入】'!$J$4:$J$123,$F229)</f>
        <v>0</v>
      </c>
      <c r="BP229" s="282">
        <f>SUMIFS('B4-1销售回款【输入】'!BS$4:BS$123,'B4-1销售回款【输入】'!$C$4:$C$123,$C229,'B4-1销售回款【输入】'!$D$4:$D$123,$D229,'B4-1销售回款【输入】'!$E$4:$E$123,$E229,'B4-1销售回款【输入】'!$J$4:$J$123,$F229)</f>
        <v>0</v>
      </c>
      <c r="BQ229" s="282">
        <f>SUMIFS('B4-1销售回款【输入】'!BT$4:BT$123,'B4-1销售回款【输入】'!$C$4:$C$123,$C229,'B4-1销售回款【输入】'!$D$4:$D$123,$D229,'B4-1销售回款【输入】'!$E$4:$E$123,$E229,'B4-1销售回款【输入】'!$J$4:$J$123,$F229)</f>
        <v>0</v>
      </c>
      <c r="BR229" s="282">
        <f>SUMIFS('B4-1销售回款【输入】'!BU$4:BU$123,'B4-1销售回款【输入】'!$C$4:$C$123,$C229,'B4-1销售回款【输入】'!$D$4:$D$123,$D229,'B4-1销售回款【输入】'!$E$4:$E$123,$E229,'B4-1销售回款【输入】'!$J$4:$J$123,$F229)</f>
        <v>0</v>
      </c>
      <c r="BS229" s="282">
        <f>SUMIFS('B4-1销售回款【输入】'!BV$4:BV$123,'B4-1销售回款【输入】'!$C$4:$C$123,$C229,'B4-1销售回款【输入】'!$D$4:$D$123,$D229,'B4-1销售回款【输入】'!$E$4:$E$123,$E229,'B4-1销售回款【输入】'!$J$4:$J$123,$F229)</f>
        <v>0</v>
      </c>
      <c r="BT229" s="282">
        <f>SUMIFS('B4-1销售回款【输入】'!BW$4:BW$123,'B4-1销售回款【输入】'!$C$4:$C$123,$C229,'B4-1销售回款【输入】'!$D$4:$D$123,$D229,'B4-1销售回款【输入】'!$E$4:$E$123,$E229,'B4-1销售回款【输入】'!$J$4:$J$123,$F229)</f>
        <v>0</v>
      </c>
      <c r="BU229" s="282">
        <f>SUMIFS('B4-1销售回款【输入】'!BX$4:BX$123,'B4-1销售回款【输入】'!$C$4:$C$123,$C229,'B4-1销售回款【输入】'!$D$4:$D$123,$D229,'B4-1销售回款【输入】'!$E$4:$E$123,$E229,'B4-1销售回款【输入】'!$J$4:$J$123,$F229)</f>
        <v>0</v>
      </c>
      <c r="BV229" s="282">
        <f>SUMIFS('B4-1销售回款【输入】'!BY$4:BY$123,'B4-1销售回款【输入】'!$C$4:$C$123,$C229,'B4-1销售回款【输入】'!$D$4:$D$123,$D229,'B4-1销售回款【输入】'!$E$4:$E$123,$E229,'B4-1销售回款【输入】'!$J$4:$J$123,$F229)</f>
        <v>0</v>
      </c>
      <c r="BW229" s="282">
        <f>SUMIFS('B4-1销售回款【输入】'!BZ$4:BZ$123,'B4-1销售回款【输入】'!$C$4:$C$123,$C229,'B4-1销售回款【输入】'!$D$4:$D$123,$D229,'B4-1销售回款【输入】'!$E$4:$E$123,$E229,'B4-1销售回款【输入】'!$J$4:$J$123,$F229)</f>
        <v>0</v>
      </c>
      <c r="BX229" s="282">
        <f>SUMIFS('B4-1销售回款【输入】'!CA$4:CA$123,'B4-1销售回款【输入】'!$C$4:$C$123,$C229,'B4-1销售回款【输入】'!$D$4:$D$123,$D229,'B4-1销售回款【输入】'!$E$4:$E$123,$E229,'B4-1销售回款【输入】'!$J$4:$J$123,$F229)</f>
        <v>0</v>
      </c>
      <c r="BY229" s="282">
        <f>SUMIFS('B4-1销售回款【输入】'!CB$4:CB$123,'B4-1销售回款【输入】'!$C$4:$C$123,$C229,'B4-1销售回款【输入】'!$D$4:$D$123,$D229,'B4-1销售回款【输入】'!$E$4:$E$123,$E229,'B4-1销售回款【输入】'!$J$4:$J$123,$F229)</f>
        <v>0</v>
      </c>
      <c r="BZ229" s="282">
        <f>SUMIFS('B4-1销售回款【输入】'!CC$4:CC$123,'B4-1销售回款【输入】'!$C$4:$C$123,$C229,'B4-1销售回款【输入】'!$D$4:$D$123,$D229,'B4-1销售回款【输入】'!$E$4:$E$123,$E229,'B4-1销售回款【输入】'!$J$4:$J$123,$F229)</f>
        <v>0</v>
      </c>
      <c r="CA229" s="282">
        <f>SUMIFS('B4-1销售回款【输入】'!CD$4:CD$123,'B4-1销售回款【输入】'!$C$4:$C$123,$C229,'B4-1销售回款【输入】'!$D$4:$D$123,$D229,'B4-1销售回款【输入】'!$E$4:$E$123,$E229,'B4-1销售回款【输入】'!$J$4:$J$123,$F229)</f>
        <v>0</v>
      </c>
      <c r="CB229" s="282">
        <f>SUMIFS('B4-1销售回款【输入】'!CE$4:CE$123,'B4-1销售回款【输入】'!$C$4:$C$123,$C229,'B4-1销售回款【输入】'!$D$4:$D$123,$D229,'B4-1销售回款【输入】'!$E$4:$E$123,$E229,'B4-1销售回款【输入】'!$J$4:$J$123,$F229)</f>
        <v>0</v>
      </c>
      <c r="CC229" s="282">
        <f>SUMIFS('B4-1销售回款【输入】'!CF$4:CF$123,'B4-1销售回款【输入】'!$C$4:$C$123,$C229,'B4-1销售回款【输入】'!$D$4:$D$123,$D229,'B4-1销售回款【输入】'!$E$4:$E$123,$E229,'B4-1销售回款【输入】'!$J$4:$J$123,$F229)</f>
        <v>0</v>
      </c>
      <c r="CD229" s="282">
        <f>SUMIFS('B4-1销售回款【输入】'!CG$4:CG$123,'B4-1销售回款【输入】'!$C$4:$C$123,$C229,'B4-1销售回款【输入】'!$D$4:$D$123,$D229,'B4-1销售回款【输入】'!$E$4:$E$123,$E229,'B4-1销售回款【输入】'!$J$4:$J$123,$F229)</f>
        <v>0</v>
      </c>
      <c r="CE229" s="282">
        <f>SUMIFS('B4-1销售回款【输入】'!CH$4:CH$123,'B4-1销售回款【输入】'!$C$4:$C$123,$C229,'B4-1销售回款【输入】'!$D$4:$D$123,$D229,'B4-1销售回款【输入】'!$E$4:$E$123,$E229,'B4-1销售回款【输入】'!$J$4:$J$123,$F229)</f>
        <v>0</v>
      </c>
      <c r="CF229" s="282">
        <f>SUMIFS('B4-1销售回款【输入】'!CI$4:CI$123,'B4-1销售回款【输入】'!$C$4:$C$123,$C229,'B4-1销售回款【输入】'!$D$4:$D$123,$D229,'B4-1销售回款【输入】'!$E$4:$E$123,$E229,'B4-1销售回款【输入】'!$J$4:$J$123,$F229)</f>
        <v>0</v>
      </c>
      <c r="CG229" s="282">
        <f>SUMIFS('B4-1销售回款【输入】'!CJ$4:CJ$123,'B4-1销售回款【输入】'!$C$4:$C$123,$C229,'B4-1销售回款【输入】'!$D$4:$D$123,$D229,'B4-1销售回款【输入】'!$E$4:$E$123,$E229,'B4-1销售回款【输入】'!$J$4:$J$123,$F229)</f>
        <v>0</v>
      </c>
      <c r="CH229" s="282">
        <f>SUMIFS('B4-1销售回款【输入】'!CK$4:CK$123,'B4-1销售回款【输入】'!$C$4:$C$123,$C229,'B4-1销售回款【输入】'!$D$4:$D$123,$D229,'B4-1销售回款【输入】'!$E$4:$E$123,$E229,'B4-1销售回款【输入】'!$J$4:$J$123,$F229)</f>
        <v>0</v>
      </c>
      <c r="CI229" s="282">
        <f>SUMIFS('B4-1销售回款【输入】'!CL$4:CL$123,'B4-1销售回款【输入】'!$C$4:$C$123,$C229,'B4-1销售回款【输入】'!$D$4:$D$123,$D229,'B4-1销售回款【输入】'!$E$4:$E$123,$E229,'B4-1销售回款【输入】'!$J$4:$J$123,$F229)</f>
        <v>0</v>
      </c>
      <c r="CJ229" s="282">
        <f>SUMIFS('B4-1销售回款【输入】'!CM$4:CM$123,'B4-1销售回款【输入】'!$C$4:$C$123,$C229,'B4-1销售回款【输入】'!$D$4:$D$123,$D229,'B4-1销售回款【输入】'!$E$4:$E$123,$E229,'B4-1销售回款【输入】'!$J$4:$J$123,$F229)</f>
        <v>0</v>
      </c>
      <c r="CK229" s="282">
        <f>SUMIFS('B4-1销售回款【输入】'!CN$4:CN$123,'B4-1销售回款【输入】'!$C$4:$C$123,$C229,'B4-1销售回款【输入】'!$D$4:$D$123,$D229,'B4-1销售回款【输入】'!$E$4:$E$123,$E229,'B4-1销售回款【输入】'!$J$4:$J$123,$F229)</f>
        <v>0</v>
      </c>
      <c r="CL229" s="282">
        <f>SUMIFS('B4-1销售回款【输入】'!CO$4:CO$123,'B4-1销售回款【输入】'!$C$4:$C$123,$C229,'B4-1销售回款【输入】'!$D$4:$D$123,$D229,'B4-1销售回款【输入】'!$E$4:$E$123,$E229,'B4-1销售回款【输入】'!$J$4:$J$123,$F229)</f>
        <v>0</v>
      </c>
      <c r="CM229" s="282">
        <f>SUMIFS('B4-1销售回款【输入】'!CP$4:CP$123,'B4-1销售回款【输入】'!$C$4:$C$123,$C229,'B4-1销售回款【输入】'!$D$4:$D$123,$D229,'B4-1销售回款【输入】'!$E$4:$E$123,$E229,'B4-1销售回款【输入】'!$J$4:$J$123,$F229)</f>
        <v>0</v>
      </c>
      <c r="CN229" s="282">
        <f>SUMIFS('B4-1销售回款【输入】'!CQ$4:CQ$123,'B4-1销售回款【输入】'!$C$4:$C$123,$C229,'B4-1销售回款【输入】'!$D$4:$D$123,$D229,'B4-1销售回款【输入】'!$E$4:$E$123,$E229,'B4-1销售回款【输入】'!$J$4:$J$123,$F229)</f>
        <v>0</v>
      </c>
      <c r="CO229" s="282">
        <f>SUMIFS('B4-1销售回款【输入】'!CR$4:CR$123,'B4-1销售回款【输入】'!$C$4:$C$123,$C229,'B4-1销售回款【输入】'!$D$4:$D$123,$D229,'B4-1销售回款【输入】'!$E$4:$E$123,$E229,'B4-1销售回款【输入】'!$J$4:$J$123,$F229)</f>
        <v>0</v>
      </c>
      <c r="CP229" s="282">
        <f>SUMIFS('B4-1销售回款【输入】'!CS$4:CS$123,'B4-1销售回款【输入】'!$C$4:$C$123,$C229,'B4-1销售回款【输入】'!$D$4:$D$123,$D229,'B4-1销售回款【输入】'!$E$4:$E$123,$E229,'B4-1销售回款【输入】'!$J$4:$J$123,$F229)</f>
        <v>0</v>
      </c>
      <c r="CQ229" s="282">
        <f>SUMIFS('B4-1销售回款【输入】'!CT$4:CT$123,'B4-1销售回款【输入】'!$C$4:$C$123,$C229,'B4-1销售回款【输入】'!$D$4:$D$123,$D229,'B4-1销售回款【输入】'!$E$4:$E$123,$E229,'B4-1销售回款【输入】'!$J$4:$J$123,$F229)</f>
        <v>0</v>
      </c>
      <c r="CR229" s="282">
        <f>SUMIFS('B4-1销售回款【输入】'!CU$4:CU$123,'B4-1销售回款【输入】'!$C$4:$C$123,$C229,'B4-1销售回款【输入】'!$D$4:$D$123,$D229,'B4-1销售回款【输入】'!$E$4:$E$123,$E229,'B4-1销售回款【输入】'!$J$4:$J$123,$F229)</f>
        <v>0</v>
      </c>
      <c r="CS229" s="282">
        <f>SUMIFS('B4-1销售回款【输入】'!CV$4:CV$123,'B4-1销售回款【输入】'!$C$4:$C$123,$C229,'B4-1销售回款【输入】'!$D$4:$D$123,$D229,'B4-1销售回款【输入】'!$E$4:$E$123,$E229,'B4-1销售回款【输入】'!$J$4:$J$123,$F229)</f>
        <v>0</v>
      </c>
      <c r="CT229" s="282">
        <f>SUMIFS('B4-1销售回款【输入】'!CW$4:CW$123,'B4-1销售回款【输入】'!$C$4:$C$123,$C229,'B4-1销售回款【输入】'!$D$4:$D$123,$D229,'B4-1销售回款【输入】'!$E$4:$E$123,$E229,'B4-1销售回款【输入】'!$J$4:$J$123,$F229)</f>
        <v>0</v>
      </c>
      <c r="CU229" s="282">
        <f>SUMIFS('B4-1销售回款【输入】'!CX$4:CX$123,'B4-1销售回款【输入】'!$C$4:$C$123,$C229,'B4-1销售回款【输入】'!$D$4:$D$123,$D229,'B4-1销售回款【输入】'!$E$4:$E$123,$E229,'B4-1销售回款【输入】'!$J$4:$J$123,$F229)</f>
        <v>0</v>
      </c>
      <c r="CV229" s="282">
        <f>SUMIFS('B4-1销售回款【输入】'!CY$4:CY$123,'B4-1销售回款【输入】'!$C$4:$C$123,$C229,'B4-1销售回款【输入】'!$D$4:$D$123,$D229,'B4-1销售回款【输入】'!$E$4:$E$123,$E229,'B4-1销售回款【输入】'!$J$4:$J$123,$F229)</f>
        <v>0</v>
      </c>
      <c r="CW229" s="282">
        <f>SUMIFS('B4-1销售回款【输入】'!CZ$4:CZ$123,'B4-1销售回款【输入】'!$C$4:$C$123,$C229,'B4-1销售回款【输入】'!$D$4:$D$123,$D229,'B4-1销售回款【输入】'!$E$4:$E$123,$E229,'B4-1销售回款【输入】'!$J$4:$J$123,$F229)</f>
        <v>0</v>
      </c>
      <c r="CX229" s="282">
        <f>SUMIFS('B4-1销售回款【输入】'!DA$4:DA$123,'B4-1销售回款【输入】'!$C$4:$C$123,$C229,'B4-1销售回款【输入】'!$D$4:$D$123,$D229,'B4-1销售回款【输入】'!$E$4:$E$123,$E229,'B4-1销售回款【输入】'!$J$4:$J$123,$F229)</f>
        <v>0</v>
      </c>
      <c r="CY229" s="282">
        <f>SUMIFS('B4-1销售回款【输入】'!DB$4:DB$123,'B4-1销售回款【输入】'!$C$4:$C$123,$C229,'B4-1销售回款【输入】'!$D$4:$D$123,$D229,'B4-1销售回款【输入】'!$E$4:$E$123,$E229,'B4-1销售回款【输入】'!$J$4:$J$123,$F229)</f>
        <v>0</v>
      </c>
      <c r="CZ229" s="282">
        <f>SUMIFS('B4-1销售回款【输入】'!DC$4:DC$123,'B4-1销售回款【输入】'!$C$4:$C$123,$C229,'B4-1销售回款【输入】'!$D$4:$D$123,$D229,'B4-1销售回款【输入】'!$E$4:$E$123,$E229,'B4-1销售回款【输入】'!$J$4:$J$123,$F229)</f>
        <v>0</v>
      </c>
      <c r="DA229" s="282">
        <f>SUMIFS('B4-1销售回款【输入】'!DD$4:DD$123,'B4-1销售回款【输入】'!$C$4:$C$123,$C229,'B4-1销售回款【输入】'!$D$4:$D$123,$D229,'B4-1销售回款【输入】'!$E$4:$E$123,$E229,'B4-1销售回款【输入】'!$J$4:$J$123,$F229)</f>
        <v>0</v>
      </c>
      <c r="DB229" s="282">
        <f>SUMIFS('B4-1销售回款【输入】'!DE$4:DE$123,'B4-1销售回款【输入】'!$C$4:$C$123,$C229,'B4-1销售回款【输入】'!$D$4:$D$123,$D229,'B4-1销售回款【输入】'!$E$4:$E$123,$E229,'B4-1销售回款【输入】'!$J$4:$J$123,$F229)</f>
        <v>0</v>
      </c>
      <c r="DC229" s="282">
        <f>SUMIFS('B4-1销售回款【输入】'!DF$4:DF$123,'B4-1销售回款【输入】'!$C$4:$C$123,$C229,'B4-1销售回款【输入】'!$D$4:$D$123,$D229,'B4-1销售回款【输入】'!$E$4:$E$123,$E229,'B4-1销售回款【输入】'!$J$4:$J$123,$F229)</f>
        <v>0</v>
      </c>
      <c r="DD229" s="282">
        <f>SUMIFS('B4-1销售回款【输入】'!DG$4:DG$123,'B4-1销售回款【输入】'!$C$4:$C$123,$C229,'B4-1销售回款【输入】'!$D$4:$D$123,$D229,'B4-1销售回款【输入】'!$E$4:$E$123,$E229,'B4-1销售回款【输入】'!$J$4:$J$123,$F229)</f>
        <v>0</v>
      </c>
      <c r="DE229" s="282">
        <f>SUMIFS('B4-1销售回款【输入】'!DH$4:DH$123,'B4-1销售回款【输入】'!$C$4:$C$123,$C229,'B4-1销售回款【输入】'!$D$4:$D$123,$D229,'B4-1销售回款【输入】'!$E$4:$E$123,$E229,'B4-1销售回款【输入】'!$J$4:$J$123,$F229)</f>
        <v>0</v>
      </c>
      <c r="DF229" s="282">
        <f>SUMIFS('B4-1销售回款【输入】'!DI$4:DI$123,'B4-1销售回款【输入】'!$C$4:$C$123,$C229,'B4-1销售回款【输入】'!$D$4:$D$123,$D229,'B4-1销售回款【输入】'!$E$4:$E$123,$E229,'B4-1销售回款【输入】'!$J$4:$J$123,$F229)</f>
        <v>0</v>
      </c>
      <c r="DG229" s="282">
        <f>SUMIFS('B4-1销售回款【输入】'!DJ$4:DJ$123,'B4-1销售回款【输入】'!$C$4:$C$123,$C229,'B4-1销售回款【输入】'!$D$4:$D$123,$D229,'B4-1销售回款【输入】'!$E$4:$E$123,$E229,'B4-1销售回款【输入】'!$J$4:$J$123,$F229)</f>
        <v>0</v>
      </c>
      <c r="DH229" s="282">
        <f>SUMIFS('B4-1销售回款【输入】'!DK$4:DK$123,'B4-1销售回款【输入】'!$C$4:$C$123,$C229,'B4-1销售回款【输入】'!$D$4:$D$123,$D229,'B4-1销售回款【输入】'!$E$4:$E$123,$E229,'B4-1销售回款【输入】'!$J$4:$J$123,$F229)</f>
        <v>0</v>
      </c>
      <c r="DI229" s="282">
        <f>SUMIFS('B4-1销售回款【输入】'!DL$4:DL$123,'B4-1销售回款【输入】'!$C$4:$C$123,$C229,'B4-1销售回款【输入】'!$D$4:$D$123,$D229,'B4-1销售回款【输入】'!$E$4:$E$123,$E229,'B4-1销售回款【输入】'!$J$4:$J$123,$F229)</f>
        <v>0</v>
      </c>
      <c r="DJ229" s="282">
        <f>SUMIFS('B4-1销售回款【输入】'!DM$4:DM$123,'B4-1销售回款【输入】'!$C$4:$C$123,$C229,'B4-1销售回款【输入】'!$D$4:$D$123,$D229,'B4-1销售回款【输入】'!$E$4:$E$123,$E229,'B4-1销售回款【输入】'!$J$4:$J$123,$F229)</f>
        <v>0</v>
      </c>
      <c r="DK229" s="282">
        <f>SUMIFS('B4-1销售回款【输入】'!DN$4:DN$123,'B4-1销售回款【输入】'!$C$4:$C$123,$C229,'B4-1销售回款【输入】'!$D$4:$D$123,$D229,'B4-1销售回款【输入】'!$E$4:$E$123,$E229,'B4-1销售回款【输入】'!$J$4:$J$123,$F229)</f>
        <v>0</v>
      </c>
      <c r="DL229" s="282">
        <f>SUMIFS('B4-1销售回款【输入】'!DO$4:DO$123,'B4-1销售回款【输入】'!$C$4:$C$123,$C229,'B4-1销售回款【输入】'!$D$4:$D$123,$D229,'B4-1销售回款【输入】'!$E$4:$E$123,$E229,'B4-1销售回款【输入】'!$J$4:$J$123,$F229)</f>
        <v>0</v>
      </c>
      <c r="DM229" s="282">
        <f>SUMIFS('B4-1销售回款【输入】'!DP$4:DP$123,'B4-1销售回款【输入】'!$C$4:$C$123,$C229,'B4-1销售回款【输入】'!$D$4:$D$123,$D229,'B4-1销售回款【输入】'!$E$4:$E$123,$E229,'B4-1销售回款【输入】'!$J$4:$J$123,$F229)</f>
        <v>0</v>
      </c>
      <c r="DN229" s="282">
        <f>SUMIFS('B4-1销售回款【输入】'!DQ$4:DQ$123,'B4-1销售回款【输入】'!$C$4:$C$123,$C229,'B4-1销售回款【输入】'!$D$4:$D$123,$D229,'B4-1销售回款【输入】'!$E$4:$E$123,$E229,'B4-1销售回款【输入】'!$J$4:$J$123,$F229)</f>
        <v>0</v>
      </c>
      <c r="DO229" s="282">
        <f>SUMIFS('B4-1销售回款【输入】'!DR$4:DR$123,'B4-1销售回款【输入】'!$C$4:$C$123,$C229,'B4-1销售回款【输入】'!$D$4:$D$123,$D229,'B4-1销售回款【输入】'!$E$4:$E$123,$E229,'B4-1销售回款【输入】'!$J$4:$J$123,$F229)</f>
        <v>0</v>
      </c>
      <c r="DP229" s="282">
        <f>SUMIFS('B4-1销售回款【输入】'!DS$4:DS$123,'B4-1销售回款【输入】'!$C$4:$C$123,$C229,'B4-1销售回款【输入】'!$D$4:$D$123,$D229,'B4-1销售回款【输入】'!$E$4:$E$123,$E229,'B4-1销售回款【输入】'!$J$4:$J$123,$F229)</f>
        <v>0</v>
      </c>
      <c r="DQ229" s="282">
        <f>SUMIFS('B4-1销售回款【输入】'!DT$4:DT$123,'B4-1销售回款【输入】'!$C$4:$C$123,$C229,'B4-1销售回款【输入】'!$D$4:$D$123,$D229,'B4-1销售回款【输入】'!$E$4:$E$123,$E229,'B4-1销售回款【输入】'!$J$4:$J$123,$F229)</f>
        <v>0</v>
      </c>
      <c r="DR229" s="282">
        <f>SUMIFS('B4-1销售回款【输入】'!DU$4:DU$123,'B4-1销售回款【输入】'!$C$4:$C$123,$C229,'B4-1销售回款【输入】'!$D$4:$D$123,$D229,'B4-1销售回款【输入】'!$E$4:$E$123,$E229,'B4-1销售回款【输入】'!$J$4:$J$123,$F229)</f>
        <v>0</v>
      </c>
      <c r="DS229" s="282">
        <f>SUMIFS('B4-1销售回款【输入】'!DV$4:DV$123,'B4-1销售回款【输入】'!$C$4:$C$123,$C229,'B4-1销售回款【输入】'!$D$4:$D$123,$D229,'B4-1销售回款【输入】'!$E$4:$E$123,$E229,'B4-1销售回款【输入】'!$J$4:$J$123,$F229)</f>
        <v>0</v>
      </c>
      <c r="DT229" s="282">
        <f>SUMIFS('B4-1销售回款【输入】'!DW$4:DW$123,'B4-1销售回款【输入】'!$C$4:$C$123,$C229,'B4-1销售回款【输入】'!$D$4:$D$123,$D229,'B4-1销售回款【输入】'!$E$4:$E$123,$E229,'B4-1销售回款【输入】'!$J$4:$J$123,$F229)</f>
        <v>0</v>
      </c>
      <c r="DU229" s="282">
        <f>SUMIFS('B4-1销售回款【输入】'!DX$4:DX$123,'B4-1销售回款【输入】'!$C$4:$C$123,$C229,'B4-1销售回款【输入】'!$D$4:$D$123,$D229,'B4-1销售回款【输入】'!$E$4:$E$123,$E229,'B4-1销售回款【输入】'!$J$4:$J$123,$F229)</f>
        <v>0</v>
      </c>
      <c r="DV229" s="282">
        <f>SUMIFS('B4-1销售回款【输入】'!DY$4:DY$123,'B4-1销售回款【输入】'!$C$4:$C$123,$C229,'B4-1销售回款【输入】'!$D$4:$D$123,$D229,'B4-1销售回款【输入】'!$E$4:$E$123,$E229,'B4-1销售回款【输入】'!$J$4:$J$123,$F229)</f>
        <v>0</v>
      </c>
      <c r="DW229" s="282">
        <f>SUMIFS('B4-1销售回款【输入】'!DZ$4:DZ$123,'B4-1销售回款【输入】'!$C$4:$C$123,$C229,'B4-1销售回款【输入】'!$D$4:$D$123,$D229,'B4-1销售回款【输入】'!$E$4:$E$123,$E229,'B4-1销售回款【输入】'!$J$4:$J$123,$F229)</f>
        <v>0</v>
      </c>
      <c r="DX229" s="282">
        <f>SUMIFS('B4-1销售回款【输入】'!EA$4:EA$123,'B4-1销售回款【输入】'!$C$4:$C$123,$C229,'B4-1销售回款【输入】'!$D$4:$D$123,$D229,'B4-1销售回款【输入】'!$E$4:$E$123,$E229,'B4-1销售回款【输入】'!$J$4:$J$123,$F229)</f>
        <v>0</v>
      </c>
      <c r="DY229" s="282">
        <f>SUMIFS('B4-1销售回款【输入】'!EB$4:EB$123,'B4-1销售回款【输入】'!$C$4:$C$123,$C229,'B4-1销售回款【输入】'!$D$4:$D$123,$D229,'B4-1销售回款【输入】'!$E$4:$E$123,$E229,'B4-1销售回款【输入】'!$J$4:$J$123,$F229)</f>
        <v>0</v>
      </c>
      <c r="DZ229" s="282">
        <f>SUMIFS('B4-1销售回款【输入】'!EC$4:EC$123,'B4-1销售回款【输入】'!$C$4:$C$123,$C229,'B4-1销售回款【输入】'!$D$4:$D$123,$D229,'B4-1销售回款【输入】'!$E$4:$E$123,$E229,'B4-1销售回款【输入】'!$J$4:$J$123,$F229)</f>
        <v>0</v>
      </c>
      <c r="EA229" s="282">
        <f>SUMIFS('B4-1销售回款【输入】'!ED$4:ED$123,'B4-1销售回款【输入】'!$C$4:$C$123,$C229,'B4-1销售回款【输入】'!$D$4:$D$123,$D229,'B4-1销售回款【输入】'!$E$4:$E$123,$E229,'B4-1销售回款【输入】'!$J$4:$J$123,$F229)</f>
        <v>0</v>
      </c>
      <c r="EB229" s="282">
        <f>SUMIFS('B4-1销售回款【输入】'!EE$4:EE$123,'B4-1销售回款【输入】'!$C$4:$C$123,$C229,'B4-1销售回款【输入】'!$D$4:$D$123,$D229,'B4-1销售回款【输入】'!$E$4:$E$123,$E229,'B4-1销售回款【输入】'!$J$4:$J$123,$F229)</f>
        <v>0</v>
      </c>
      <c r="EC229" s="282">
        <f>SUMIFS('B4-1销售回款【输入】'!EF$4:EF$123,'B4-1销售回款【输入】'!$C$4:$C$123,$C229,'B4-1销售回款【输入】'!$D$4:$D$123,$D229,'B4-1销售回款【输入】'!$E$4:$E$123,$E229,'B4-1销售回款【输入】'!$J$4:$J$123,$F229)</f>
        <v>0</v>
      </c>
      <c r="ED229" s="284">
        <f>SUMIFS('B4-1销售回款【输入】'!EG$4:EG$123,'B4-1销售回款【输入】'!$C$4:$C$123,$C229,'B4-1销售回款【输入】'!$D$4:$D$123,$D229,'B4-1销售回款【输入】'!$E$4:$E$123,$E229,'B4-1销售回款【输入】'!$J$4:$J$123,$F229)</f>
        <v>0</v>
      </c>
    </row>
    <row r="230" spans="2:134" ht="16.05" customHeight="1" x14ac:dyDescent="0.25">
      <c r="B230" s="932"/>
      <c r="C230" s="159" t="str">
        <f t="shared" si="4026"/>
        <v/>
      </c>
      <c r="D230" s="159" t="str">
        <f t="shared" si="4023"/>
        <v/>
      </c>
      <c r="E230" s="159" t="str">
        <f t="shared" si="4023"/>
        <v/>
      </c>
      <c r="F230" s="149" t="s">
        <v>350</v>
      </c>
      <c r="G230" s="171" t="s">
        <v>355</v>
      </c>
      <c r="H230" s="992"/>
      <c r="I230" s="282"/>
      <c r="J230" s="986" t="s">
        <v>391</v>
      </c>
      <c r="K230" s="461"/>
      <c r="L230" s="297">
        <f>IFERROR(SUM($L227:L227)/$J227,0)</f>
        <v>0</v>
      </c>
      <c r="M230" s="291">
        <f>IFERROR(SUM($L227:M227)/$J227,0)</f>
        <v>0</v>
      </c>
      <c r="N230" s="291">
        <f>IFERROR(SUM($L227:N227)/$J227,0)</f>
        <v>0</v>
      </c>
      <c r="O230" s="291">
        <f>IFERROR(SUM($L227:O227)/$J227,0)</f>
        <v>0</v>
      </c>
      <c r="P230" s="291">
        <f>IFERROR(SUM($L227:P227)/$J227,0)</f>
        <v>0</v>
      </c>
      <c r="Q230" s="291">
        <f>IFERROR(SUM($L227:Q227)/$J227,0)</f>
        <v>0</v>
      </c>
      <c r="R230" s="291">
        <f>IFERROR(SUM($L227:R227)/$J227,0)</f>
        <v>0</v>
      </c>
      <c r="S230" s="291">
        <f>IFERROR(SUM($L227:S227)/$J227,0)</f>
        <v>0</v>
      </c>
      <c r="T230" s="291">
        <f>IFERROR(SUM($L227:T227)/$J227,0)</f>
        <v>0</v>
      </c>
      <c r="U230" s="292">
        <f>IFERROR(SUM($L227:U227)/$J227,0)</f>
        <v>0</v>
      </c>
      <c r="V230" s="290">
        <f>IFERROR(SUM($V227:V227)/$J227,0)</f>
        <v>0</v>
      </c>
      <c r="W230" s="291">
        <f>IFERROR(SUM($V227:W227)/$J227,0)</f>
        <v>0</v>
      </c>
      <c r="X230" s="291">
        <f>IFERROR(SUM($V227:X227)/$J227,0)</f>
        <v>0</v>
      </c>
      <c r="Y230" s="291">
        <f>IFERROR(SUM($V227:Y227)/$J227,0)</f>
        <v>0</v>
      </c>
      <c r="Z230" s="291">
        <f>IFERROR(SUM($V227:Z227)/$J227,0)</f>
        <v>0</v>
      </c>
      <c r="AA230" s="291">
        <f>IFERROR(SUM($V227:AA227)/$J227,0)</f>
        <v>0</v>
      </c>
      <c r="AB230" s="291">
        <f>IFERROR(SUM($V227:AB227)/$J227,0)</f>
        <v>0</v>
      </c>
      <c r="AC230" s="291">
        <f>IFERROR(SUM($V227:AC227)/$J227,0)</f>
        <v>0</v>
      </c>
      <c r="AD230" s="291">
        <f>IFERROR(SUM($V227:AD227)/$J227,0)</f>
        <v>0</v>
      </c>
      <c r="AE230" s="291">
        <f>IFERROR(SUM($V227:AE227)/$J227,0)</f>
        <v>0</v>
      </c>
      <c r="AF230" s="291">
        <f>IFERROR(SUM($V227:AF227)/$J227,0)</f>
        <v>0</v>
      </c>
      <c r="AG230" s="291">
        <f>IFERROR(SUM($V227:AG227)/$J227,0)</f>
        <v>0</v>
      </c>
      <c r="AH230" s="291">
        <f>IFERROR(SUM($V227:AH227)/$J227,0)</f>
        <v>0</v>
      </c>
      <c r="AI230" s="291">
        <f>IFERROR(SUM($V227:AI227)/$J227,0)</f>
        <v>0</v>
      </c>
      <c r="AJ230" s="291">
        <f>IFERROR(SUM($V227:AJ227)/$J227,0)</f>
        <v>0</v>
      </c>
      <c r="AK230" s="291">
        <f>IFERROR(SUM($V227:AK227)/$J227,0)</f>
        <v>0</v>
      </c>
      <c r="AL230" s="291">
        <f>IFERROR(SUM($V227:AL227)/$J227,0)</f>
        <v>0</v>
      </c>
      <c r="AM230" s="291">
        <f>IFERROR(SUM($V227:AM227)/$J227,0)</f>
        <v>0</v>
      </c>
      <c r="AN230" s="291">
        <f>IFERROR(SUM($V227:AN227)/$J227,0)</f>
        <v>0</v>
      </c>
      <c r="AO230" s="291">
        <f>IFERROR(SUM($V227:AO227)/$J227,0)</f>
        <v>0</v>
      </c>
      <c r="AP230" s="291">
        <f>IFERROR(SUM($V227:AP227)/$J227,0)</f>
        <v>0</v>
      </c>
      <c r="AQ230" s="291">
        <f>IFERROR(SUM($V227:AQ227)/$J227,0)</f>
        <v>0</v>
      </c>
      <c r="AR230" s="291">
        <f>IFERROR(SUM($V227:AR227)/$J227,0)</f>
        <v>0</v>
      </c>
      <c r="AS230" s="291">
        <f>IFERROR(SUM($V227:AS227)/$J227,0)</f>
        <v>0</v>
      </c>
      <c r="AT230" s="291">
        <f>IFERROR(SUM($V227:AT227)/$J227,0)</f>
        <v>0</v>
      </c>
      <c r="AU230" s="291">
        <f>IFERROR(SUM($V227:AU227)/$J227,0)</f>
        <v>0</v>
      </c>
      <c r="AV230" s="291">
        <f>IFERROR(SUM($V227:AV227)/$J227,0)</f>
        <v>0</v>
      </c>
      <c r="AW230" s="291">
        <f>IFERROR(SUM($V227:AW227)/$J227,0)</f>
        <v>0</v>
      </c>
      <c r="AX230" s="291">
        <f>IFERROR(SUM($V227:AX227)/$J227,0)</f>
        <v>0</v>
      </c>
      <c r="AY230" s="291">
        <f>IFERROR(SUM($V227:AY227)/$J227,0)</f>
        <v>0</v>
      </c>
      <c r="AZ230" s="291">
        <f>IFERROR(SUM($V227:AZ227)/$J227,0)</f>
        <v>0</v>
      </c>
      <c r="BA230" s="291">
        <f>IFERROR(SUM($V227:BA227)/$J227,0)</f>
        <v>0</v>
      </c>
      <c r="BB230" s="291">
        <f>IFERROR(SUM($V227:BB227)/$J227,0)</f>
        <v>0</v>
      </c>
      <c r="BC230" s="291">
        <f>IFERROR(SUM($V227:BC227)/$J227,0)</f>
        <v>0</v>
      </c>
      <c r="BD230" s="291">
        <f>IFERROR(SUM($V227:BD227)/$J227,0)</f>
        <v>0</v>
      </c>
      <c r="BE230" s="291">
        <f>IFERROR(SUM($V227:BE227)/$J227,0)</f>
        <v>0</v>
      </c>
      <c r="BF230" s="291">
        <f>IFERROR(SUM($V227:BF227)/$J227,0)</f>
        <v>0</v>
      </c>
      <c r="BG230" s="291">
        <f>IFERROR(SUM($V227:BG227)/$J227,0)</f>
        <v>0</v>
      </c>
      <c r="BH230" s="291">
        <f>IFERROR(SUM($V227:BH227)/$J227,0)</f>
        <v>0</v>
      </c>
      <c r="BI230" s="291">
        <f>IFERROR(SUM($V227:BI227)/$J227,0)</f>
        <v>0</v>
      </c>
      <c r="BJ230" s="291">
        <f>IFERROR(SUM($V227:BJ227)/$J227,0)</f>
        <v>0</v>
      </c>
      <c r="BK230" s="291">
        <f>IFERROR(SUM($V227:BK227)/$J227,0)</f>
        <v>0</v>
      </c>
      <c r="BL230" s="291">
        <f>IFERROR(SUM($V227:BL227)/$J227,0)</f>
        <v>0</v>
      </c>
      <c r="BM230" s="291">
        <f>IFERROR(SUM($V227:BM227)/$J227,0)</f>
        <v>0</v>
      </c>
      <c r="BN230" s="291">
        <f>IFERROR(SUM($V227:BN227)/$J227,0)</f>
        <v>0</v>
      </c>
      <c r="BO230" s="291">
        <f>IFERROR(SUM($V227:BO227)/$J227,0)</f>
        <v>0</v>
      </c>
      <c r="BP230" s="291">
        <f>IFERROR(SUM($V227:BP227)/$J227,0)</f>
        <v>0</v>
      </c>
      <c r="BQ230" s="291">
        <f>IFERROR(SUM($V227:BQ227)/$J227,0)</f>
        <v>0</v>
      </c>
      <c r="BR230" s="291">
        <f>IFERROR(SUM($V227:BR227)/$J227,0)</f>
        <v>0</v>
      </c>
      <c r="BS230" s="291">
        <f>IFERROR(SUM($V227:BS227)/$J227,0)</f>
        <v>0</v>
      </c>
      <c r="BT230" s="291">
        <f>IFERROR(SUM($V227:BT227)/$J227,0)</f>
        <v>0</v>
      </c>
      <c r="BU230" s="291">
        <f>IFERROR(SUM($V227:BU227)/$J227,0)</f>
        <v>0</v>
      </c>
      <c r="BV230" s="291">
        <f>IFERROR(SUM($V227:BV227)/$J227,0)</f>
        <v>0</v>
      </c>
      <c r="BW230" s="291">
        <f>IFERROR(SUM($V227:BW227)/$J227,0)</f>
        <v>0</v>
      </c>
      <c r="BX230" s="291">
        <f>IFERROR(SUM($V227:BX227)/$J227,0)</f>
        <v>0</v>
      </c>
      <c r="BY230" s="291">
        <f>IFERROR(SUM($V227:BY227)/$J227,0)</f>
        <v>0</v>
      </c>
      <c r="BZ230" s="291">
        <f>IFERROR(SUM($V227:BZ227)/$J227,0)</f>
        <v>0</v>
      </c>
      <c r="CA230" s="291">
        <f>IFERROR(SUM($V227:CA227)/$J227,0)</f>
        <v>0</v>
      </c>
      <c r="CB230" s="291">
        <f>IFERROR(SUM($V227:CB227)/$J227,0)</f>
        <v>0</v>
      </c>
      <c r="CC230" s="291">
        <f>IFERROR(SUM($V227:CC227)/$J227,0)</f>
        <v>0</v>
      </c>
      <c r="CD230" s="291">
        <f>IFERROR(SUM($V227:CD227)/$J227,0)</f>
        <v>0</v>
      </c>
      <c r="CE230" s="291">
        <f>IFERROR(SUM($V227:CE227)/$J227,0)</f>
        <v>0</v>
      </c>
      <c r="CF230" s="291">
        <f>IFERROR(SUM($V227:CF227)/$J227,0)</f>
        <v>0</v>
      </c>
      <c r="CG230" s="291">
        <f>IFERROR(SUM($V227:CG227)/$J227,0)</f>
        <v>0</v>
      </c>
      <c r="CH230" s="291">
        <f>IFERROR(SUM($V227:CH227)/$J227,0)</f>
        <v>0</v>
      </c>
      <c r="CI230" s="291">
        <f>IFERROR(SUM($V227:CI227)/$J227,0)</f>
        <v>0</v>
      </c>
      <c r="CJ230" s="291">
        <f>IFERROR(SUM($V227:CJ227)/$J227,0)</f>
        <v>0</v>
      </c>
      <c r="CK230" s="291">
        <f>IFERROR(SUM($V227:CK227)/$J227,0)</f>
        <v>0</v>
      </c>
      <c r="CL230" s="291">
        <f>IFERROR(SUM($V227:CL227)/$J227,0)</f>
        <v>0</v>
      </c>
      <c r="CM230" s="291">
        <f>IFERROR(SUM($V227:CM227)/$J227,0)</f>
        <v>0</v>
      </c>
      <c r="CN230" s="291">
        <f>IFERROR(SUM($V227:CN227)/$J227,0)</f>
        <v>0</v>
      </c>
      <c r="CO230" s="291">
        <f>IFERROR(SUM($V227:CO227)/$J227,0)</f>
        <v>0</v>
      </c>
      <c r="CP230" s="291">
        <f>IFERROR(SUM($V227:CP227)/$J227,0)</f>
        <v>0</v>
      </c>
      <c r="CQ230" s="291">
        <f>IFERROR(SUM($V227:CQ227)/$J227,0)</f>
        <v>0</v>
      </c>
      <c r="CR230" s="291">
        <f>IFERROR(SUM($V227:CR227)/$J227,0)</f>
        <v>0</v>
      </c>
      <c r="CS230" s="291">
        <f>IFERROR(SUM($V227:CS227)/$J227,0)</f>
        <v>0</v>
      </c>
      <c r="CT230" s="291">
        <f>IFERROR(SUM($V227:CT227)/$J227,0)</f>
        <v>0</v>
      </c>
      <c r="CU230" s="291">
        <f>IFERROR(SUM($V227:CU227)/$J227,0)</f>
        <v>0</v>
      </c>
      <c r="CV230" s="291">
        <f>IFERROR(SUM($V227:CV227)/$J227,0)</f>
        <v>0</v>
      </c>
      <c r="CW230" s="291">
        <f>IFERROR(SUM($V227:CW227)/$J227,0)</f>
        <v>0</v>
      </c>
      <c r="CX230" s="291">
        <f>IFERROR(SUM($V227:CX227)/$J227,0)</f>
        <v>0</v>
      </c>
      <c r="CY230" s="291">
        <f>IFERROR(SUM($V227:CY227)/$J227,0)</f>
        <v>0</v>
      </c>
      <c r="CZ230" s="291">
        <f>IFERROR(SUM($V227:CZ227)/$J227,0)</f>
        <v>0</v>
      </c>
      <c r="DA230" s="291">
        <f>IFERROR(SUM($V227:DA227)/$J227,0)</f>
        <v>0</v>
      </c>
      <c r="DB230" s="291">
        <f>IFERROR(SUM($V227:DB227)/$J227,0)</f>
        <v>0</v>
      </c>
      <c r="DC230" s="291">
        <f>IFERROR(SUM($V227:DC227)/$J227,0)</f>
        <v>0</v>
      </c>
      <c r="DD230" s="291">
        <f>IFERROR(SUM($V227:DD227)/$J227,0)</f>
        <v>0</v>
      </c>
      <c r="DE230" s="291">
        <f>IFERROR(SUM($V227:DE227)/$J227,0)</f>
        <v>0</v>
      </c>
      <c r="DF230" s="291">
        <f>IFERROR(SUM($V227:DF227)/$J227,0)</f>
        <v>0</v>
      </c>
      <c r="DG230" s="291">
        <f>IFERROR(SUM($V227:DG227)/$J227,0)</f>
        <v>0</v>
      </c>
      <c r="DH230" s="291">
        <f>IFERROR(SUM($V227:DH227)/$J227,0)</f>
        <v>0</v>
      </c>
      <c r="DI230" s="291">
        <f>IFERROR(SUM($V227:DI227)/$J227,0)</f>
        <v>0</v>
      </c>
      <c r="DJ230" s="291">
        <f>IFERROR(SUM($V227:DJ227)/$J227,0)</f>
        <v>0</v>
      </c>
      <c r="DK230" s="291">
        <f>IFERROR(SUM($V227:DK227)/$J227,0)</f>
        <v>0</v>
      </c>
      <c r="DL230" s="291">
        <f>IFERROR(SUM($V227:DL227)/$J227,0)</f>
        <v>0</v>
      </c>
      <c r="DM230" s="291">
        <f>IFERROR(SUM($V227:DM227)/$J227,0)</f>
        <v>0</v>
      </c>
      <c r="DN230" s="291">
        <f>IFERROR(SUM($V227:DN227)/$J227,0)</f>
        <v>0</v>
      </c>
      <c r="DO230" s="291">
        <f>IFERROR(SUM($V227:DO227)/$J227,0)</f>
        <v>0</v>
      </c>
      <c r="DP230" s="291">
        <f>IFERROR(SUM($V227:DP227)/$J227,0)</f>
        <v>0</v>
      </c>
      <c r="DQ230" s="291">
        <f>IFERROR(SUM($V227:DQ227)/$J227,0)</f>
        <v>0</v>
      </c>
      <c r="DR230" s="291">
        <f>IFERROR(SUM($V227:DR227)/$J227,0)</f>
        <v>0</v>
      </c>
      <c r="DS230" s="291">
        <f>IFERROR(SUM($V227:DS227)/$J227,0)</f>
        <v>0</v>
      </c>
      <c r="DT230" s="291">
        <f>IFERROR(SUM($V227:DT227)/$J227,0)</f>
        <v>0</v>
      </c>
      <c r="DU230" s="291">
        <f>IFERROR(SUM($V227:DU227)/$J227,0)</f>
        <v>0</v>
      </c>
      <c r="DV230" s="291">
        <f>IFERROR(SUM($V227:DV227)/$J227,0)</f>
        <v>0</v>
      </c>
      <c r="DW230" s="291">
        <f>IFERROR(SUM($V227:DW227)/$J227,0)</f>
        <v>0</v>
      </c>
      <c r="DX230" s="291">
        <f>IFERROR(SUM($V227:DX227)/$J227,0)</f>
        <v>0</v>
      </c>
      <c r="DY230" s="291">
        <f>IFERROR(SUM($V227:DY227)/$J227,0)</f>
        <v>0</v>
      </c>
      <c r="DZ230" s="291">
        <f>IFERROR(SUM($V227:DZ227)/$J227,0)</f>
        <v>0</v>
      </c>
      <c r="EA230" s="291">
        <f>IFERROR(SUM($V227:EA227)/$J227,0)</f>
        <v>0</v>
      </c>
      <c r="EB230" s="291">
        <f>IFERROR(SUM($V227:EB227)/$J227,0)</f>
        <v>0</v>
      </c>
      <c r="EC230" s="291">
        <f>IFERROR(SUM($V227:EC227)/$J227,0)</f>
        <v>0</v>
      </c>
      <c r="ED230" s="292">
        <f>IFERROR(SUM($V227:ED227)/$J227,0)</f>
        <v>0</v>
      </c>
    </row>
    <row r="231" spans="2:134" ht="16.05" customHeight="1" thickBot="1" x14ac:dyDescent="0.3">
      <c r="B231" s="933"/>
      <c r="C231" s="289" t="str">
        <f t="shared" si="4026"/>
        <v/>
      </c>
      <c r="D231" s="289" t="str">
        <f t="shared" si="4023"/>
        <v/>
      </c>
      <c r="E231" s="289" t="str">
        <f t="shared" si="4023"/>
        <v/>
      </c>
      <c r="F231" s="240" t="s">
        <v>351</v>
      </c>
      <c r="G231" s="254" t="s">
        <v>355</v>
      </c>
      <c r="H231" s="993"/>
      <c r="I231" s="286"/>
      <c r="J231" s="987" t="s">
        <v>391</v>
      </c>
      <c r="K231" s="462"/>
      <c r="L231" s="298">
        <f>IFERROR(SUM($L229:L229)/SUM($L227:L227),0)</f>
        <v>0</v>
      </c>
      <c r="M231" s="294">
        <f>IFERROR(SUM($L229:M229)/SUM($L227:M227),0)</f>
        <v>0</v>
      </c>
      <c r="N231" s="294">
        <f>IFERROR(SUM($L229:N229)/SUM($L227:N227),0)</f>
        <v>0</v>
      </c>
      <c r="O231" s="294">
        <f>IFERROR(SUM($L229:O229)/SUM($L227:O227),0)</f>
        <v>0</v>
      </c>
      <c r="P231" s="294">
        <f>IFERROR(SUM($L229:P229)/SUM($L227:P227),0)</f>
        <v>0</v>
      </c>
      <c r="Q231" s="294">
        <f>IFERROR(SUM($L229:Q229)/SUM($L227:Q227),0)</f>
        <v>0</v>
      </c>
      <c r="R231" s="294">
        <f>IFERROR(SUM($L229:R229)/SUM($L227:R227),0)</f>
        <v>0</v>
      </c>
      <c r="S231" s="294">
        <f>IFERROR(SUM($L229:S229)/SUM($L227:S227),0)</f>
        <v>0</v>
      </c>
      <c r="T231" s="294">
        <f>IFERROR(SUM($L229:T229)/SUM($L227:T227),0)</f>
        <v>0</v>
      </c>
      <c r="U231" s="295">
        <f>IFERROR(SUM($L229:U229)/SUM($L227:U227),0)</f>
        <v>0</v>
      </c>
      <c r="V231" s="293">
        <f>IFERROR(SUM($V229:V229)/SUM($V227:V227),0)</f>
        <v>0</v>
      </c>
      <c r="W231" s="294">
        <f>IFERROR(SUM($V229:W229)/SUM($V227:W227),0)</f>
        <v>0</v>
      </c>
      <c r="X231" s="294">
        <f>IFERROR(SUM($V229:X229)/SUM($V227:X227),0)</f>
        <v>0</v>
      </c>
      <c r="Y231" s="294">
        <f>IFERROR(SUM($V229:Y229)/SUM($V227:Y227),0)</f>
        <v>0</v>
      </c>
      <c r="Z231" s="294">
        <f>IFERROR(SUM($V229:Z229)/SUM($V227:Z227),0)</f>
        <v>0</v>
      </c>
      <c r="AA231" s="294">
        <f>IFERROR(SUM($V229:AA229)/SUM($V227:AA227),0)</f>
        <v>0</v>
      </c>
      <c r="AB231" s="294">
        <f>IFERROR(SUM($V229:AB229)/SUM($V227:AB227),0)</f>
        <v>0</v>
      </c>
      <c r="AC231" s="294">
        <f>IFERROR(SUM($V229:AC229)/SUM($V227:AC227),0)</f>
        <v>0</v>
      </c>
      <c r="AD231" s="294">
        <f>IFERROR(SUM($V229:AD229)/SUM($V227:AD227),0)</f>
        <v>0</v>
      </c>
      <c r="AE231" s="294">
        <f>IFERROR(SUM($V229:AE229)/SUM($V227:AE227),0)</f>
        <v>0</v>
      </c>
      <c r="AF231" s="294">
        <f>IFERROR(SUM($V229:AF229)/SUM($V227:AF227),0)</f>
        <v>0</v>
      </c>
      <c r="AG231" s="294">
        <f>IFERROR(SUM($V229:AG229)/SUM($V227:AG227),0)</f>
        <v>0</v>
      </c>
      <c r="AH231" s="294">
        <f>IFERROR(SUM($V229:AH229)/SUM($V227:AH227),0)</f>
        <v>0</v>
      </c>
      <c r="AI231" s="294">
        <f>IFERROR(SUM($V229:AI229)/SUM($V227:AI227),0)</f>
        <v>0</v>
      </c>
      <c r="AJ231" s="294">
        <f>IFERROR(SUM($V229:AJ229)/SUM($V227:AJ227),0)</f>
        <v>0</v>
      </c>
      <c r="AK231" s="294">
        <f>IFERROR(SUM($V229:AK229)/SUM($V227:AK227),0)</f>
        <v>0</v>
      </c>
      <c r="AL231" s="294">
        <f>IFERROR(SUM($V229:AL229)/SUM($V227:AL227),0)</f>
        <v>0</v>
      </c>
      <c r="AM231" s="294">
        <f>IFERROR(SUM($V229:AM229)/SUM($V227:AM227),0)</f>
        <v>0</v>
      </c>
      <c r="AN231" s="294">
        <f>IFERROR(SUM($V229:AN229)/SUM($V227:AN227),0)</f>
        <v>0</v>
      </c>
      <c r="AO231" s="294">
        <f>IFERROR(SUM($V229:AO229)/SUM($V227:AO227),0)</f>
        <v>0</v>
      </c>
      <c r="AP231" s="294">
        <f>IFERROR(SUM($V229:AP229)/SUM($V227:AP227),0)</f>
        <v>0</v>
      </c>
      <c r="AQ231" s="294">
        <f>IFERROR(SUM($V229:AQ229)/SUM($V227:AQ227),0)</f>
        <v>0</v>
      </c>
      <c r="AR231" s="294">
        <f>IFERROR(SUM($V229:AR229)/SUM($V227:AR227),0)</f>
        <v>0</v>
      </c>
      <c r="AS231" s="294">
        <f>IFERROR(SUM($V229:AS229)/SUM($V227:AS227),0)</f>
        <v>0</v>
      </c>
      <c r="AT231" s="294">
        <f>IFERROR(SUM($V229:AT229)/SUM($V227:AT227),0)</f>
        <v>0</v>
      </c>
      <c r="AU231" s="294">
        <f>IFERROR(SUM($V229:AU229)/SUM($V227:AU227),0)</f>
        <v>0</v>
      </c>
      <c r="AV231" s="294">
        <f>IFERROR(SUM($V229:AV229)/SUM($V227:AV227),0)</f>
        <v>0</v>
      </c>
      <c r="AW231" s="294">
        <f>IFERROR(SUM($V229:AW229)/SUM($V227:AW227),0)</f>
        <v>0</v>
      </c>
      <c r="AX231" s="294">
        <f>IFERROR(SUM($V229:AX229)/SUM($V227:AX227),0)</f>
        <v>0</v>
      </c>
      <c r="AY231" s="294">
        <f>IFERROR(SUM($V229:AY229)/SUM($V227:AY227),0)</f>
        <v>0</v>
      </c>
      <c r="AZ231" s="294">
        <f>IFERROR(SUM($V229:AZ229)/SUM($V227:AZ227),0)</f>
        <v>0</v>
      </c>
      <c r="BA231" s="294">
        <f>IFERROR(SUM($V229:BA229)/SUM($V227:BA227),0)</f>
        <v>0</v>
      </c>
      <c r="BB231" s="294">
        <f>IFERROR(SUM($V229:BB229)/SUM($V227:BB227),0)</f>
        <v>0</v>
      </c>
      <c r="BC231" s="294">
        <f>IFERROR(SUM($V229:BC229)/SUM($V227:BC227),0)</f>
        <v>0</v>
      </c>
      <c r="BD231" s="294">
        <f>IFERROR(SUM($V229:BD229)/SUM($V227:BD227),0)</f>
        <v>0</v>
      </c>
      <c r="BE231" s="294">
        <f>IFERROR(SUM($V229:BE229)/SUM($V227:BE227),0)</f>
        <v>0</v>
      </c>
      <c r="BF231" s="294">
        <f>IFERROR(SUM($V229:BF229)/SUM($V227:BF227),0)</f>
        <v>0</v>
      </c>
      <c r="BG231" s="294">
        <f>IFERROR(SUM($V229:BG229)/SUM($V227:BG227),0)</f>
        <v>0</v>
      </c>
      <c r="BH231" s="294">
        <f>IFERROR(SUM($V229:BH229)/SUM($V227:BH227),0)</f>
        <v>0</v>
      </c>
      <c r="BI231" s="294">
        <f>IFERROR(SUM($V229:BI229)/SUM($V227:BI227),0)</f>
        <v>0</v>
      </c>
      <c r="BJ231" s="294">
        <f>IFERROR(SUM($V229:BJ229)/SUM($V227:BJ227),0)</f>
        <v>0</v>
      </c>
      <c r="BK231" s="294">
        <f>IFERROR(SUM($V229:BK229)/SUM($V227:BK227),0)</f>
        <v>0</v>
      </c>
      <c r="BL231" s="294">
        <f>IFERROR(SUM($V229:BL229)/SUM($V227:BL227),0)</f>
        <v>0</v>
      </c>
      <c r="BM231" s="294">
        <f>IFERROR(SUM($V229:BM229)/SUM($V227:BM227),0)</f>
        <v>0</v>
      </c>
      <c r="BN231" s="294">
        <f>IFERROR(SUM($V229:BN229)/SUM($V227:BN227),0)</f>
        <v>0</v>
      </c>
      <c r="BO231" s="294">
        <f>IFERROR(SUM($V229:BO229)/SUM($V227:BO227),0)</f>
        <v>0</v>
      </c>
      <c r="BP231" s="294">
        <f>IFERROR(SUM($V229:BP229)/SUM($V227:BP227),0)</f>
        <v>0</v>
      </c>
      <c r="BQ231" s="294">
        <f>IFERROR(SUM($V229:BQ229)/SUM($V227:BQ227),0)</f>
        <v>0</v>
      </c>
      <c r="BR231" s="294">
        <f>IFERROR(SUM($V229:BR229)/SUM($V227:BR227),0)</f>
        <v>0</v>
      </c>
      <c r="BS231" s="294">
        <f>IFERROR(SUM($V229:BS229)/SUM($V227:BS227),0)</f>
        <v>0</v>
      </c>
      <c r="BT231" s="294">
        <f>IFERROR(SUM($V229:BT229)/SUM($V227:BT227),0)</f>
        <v>0</v>
      </c>
      <c r="BU231" s="294">
        <f>IFERROR(SUM($V229:BU229)/SUM($V227:BU227),0)</f>
        <v>0</v>
      </c>
      <c r="BV231" s="294">
        <f>IFERROR(SUM($V229:BV229)/SUM($V227:BV227),0)</f>
        <v>0</v>
      </c>
      <c r="BW231" s="294">
        <f>IFERROR(SUM($V229:BW229)/SUM($V227:BW227),0)</f>
        <v>0</v>
      </c>
      <c r="BX231" s="294">
        <f>IFERROR(SUM($V229:BX229)/SUM($V227:BX227),0)</f>
        <v>0</v>
      </c>
      <c r="BY231" s="294">
        <f>IFERROR(SUM($V229:BY229)/SUM($V227:BY227),0)</f>
        <v>0</v>
      </c>
      <c r="BZ231" s="294">
        <f>IFERROR(SUM($V229:BZ229)/SUM($V227:BZ227),0)</f>
        <v>0</v>
      </c>
      <c r="CA231" s="294">
        <f>IFERROR(SUM($V229:CA229)/SUM($V227:CA227),0)</f>
        <v>0</v>
      </c>
      <c r="CB231" s="294">
        <f>IFERROR(SUM($V229:CB229)/SUM($V227:CB227),0)</f>
        <v>0</v>
      </c>
      <c r="CC231" s="294">
        <f>IFERROR(SUM($V229:CC229)/SUM($V227:CC227),0)</f>
        <v>0</v>
      </c>
      <c r="CD231" s="294">
        <f>IFERROR(SUM($V229:CD229)/SUM($V227:CD227),0)</f>
        <v>0</v>
      </c>
      <c r="CE231" s="294">
        <f>IFERROR(SUM($V229:CE229)/SUM($V227:CE227),0)</f>
        <v>0</v>
      </c>
      <c r="CF231" s="294">
        <f>IFERROR(SUM($V229:CF229)/SUM($V227:CF227),0)</f>
        <v>0</v>
      </c>
      <c r="CG231" s="294">
        <f>IFERROR(SUM($V229:CG229)/SUM($V227:CG227),0)</f>
        <v>0</v>
      </c>
      <c r="CH231" s="294">
        <f>IFERROR(SUM($V229:CH229)/SUM($V227:CH227),0)</f>
        <v>0</v>
      </c>
      <c r="CI231" s="294">
        <f>IFERROR(SUM($V229:CI229)/SUM($V227:CI227),0)</f>
        <v>0</v>
      </c>
      <c r="CJ231" s="294">
        <f>IFERROR(SUM($V229:CJ229)/SUM($V227:CJ227),0)</f>
        <v>0</v>
      </c>
      <c r="CK231" s="294">
        <f>IFERROR(SUM($V229:CK229)/SUM($V227:CK227),0)</f>
        <v>0</v>
      </c>
      <c r="CL231" s="294">
        <f>IFERROR(SUM($V229:CL229)/SUM($V227:CL227),0)</f>
        <v>0</v>
      </c>
      <c r="CM231" s="294">
        <f>IFERROR(SUM($V229:CM229)/SUM($V227:CM227),0)</f>
        <v>0</v>
      </c>
      <c r="CN231" s="294">
        <f>IFERROR(SUM($V229:CN229)/SUM($V227:CN227),0)</f>
        <v>0</v>
      </c>
      <c r="CO231" s="294">
        <f>IFERROR(SUM($V229:CO229)/SUM($V227:CO227),0)</f>
        <v>0</v>
      </c>
      <c r="CP231" s="294">
        <f>IFERROR(SUM($V229:CP229)/SUM($V227:CP227),0)</f>
        <v>0</v>
      </c>
      <c r="CQ231" s="294">
        <f>IFERROR(SUM($V229:CQ229)/SUM($V227:CQ227),0)</f>
        <v>0</v>
      </c>
      <c r="CR231" s="294">
        <f>IFERROR(SUM($V229:CR229)/SUM($V227:CR227),0)</f>
        <v>0</v>
      </c>
      <c r="CS231" s="294">
        <f>IFERROR(SUM($V229:CS229)/SUM($V227:CS227),0)</f>
        <v>0</v>
      </c>
      <c r="CT231" s="294">
        <f>IFERROR(SUM($V229:CT229)/SUM($V227:CT227),0)</f>
        <v>0</v>
      </c>
      <c r="CU231" s="294">
        <f>IFERROR(SUM($V229:CU229)/SUM($V227:CU227),0)</f>
        <v>0</v>
      </c>
      <c r="CV231" s="294">
        <f>IFERROR(SUM($V229:CV229)/SUM($V227:CV227),0)</f>
        <v>0</v>
      </c>
      <c r="CW231" s="294">
        <f>IFERROR(SUM($V229:CW229)/SUM($V227:CW227),0)</f>
        <v>0</v>
      </c>
      <c r="CX231" s="294">
        <f>IFERROR(SUM($V229:CX229)/SUM($V227:CX227),0)</f>
        <v>0</v>
      </c>
      <c r="CY231" s="294">
        <f>IFERROR(SUM($V229:CY229)/SUM($V227:CY227),0)</f>
        <v>0</v>
      </c>
      <c r="CZ231" s="294">
        <f>IFERROR(SUM($V229:CZ229)/SUM($V227:CZ227),0)</f>
        <v>0</v>
      </c>
      <c r="DA231" s="294">
        <f>IFERROR(SUM($V229:DA229)/SUM($V227:DA227),0)</f>
        <v>0</v>
      </c>
      <c r="DB231" s="294">
        <f>IFERROR(SUM($V229:DB229)/SUM($V227:DB227),0)</f>
        <v>0</v>
      </c>
      <c r="DC231" s="294">
        <f>IFERROR(SUM($V229:DC229)/SUM($V227:DC227),0)</f>
        <v>0</v>
      </c>
      <c r="DD231" s="294">
        <f>IFERROR(SUM($V229:DD229)/SUM($V227:DD227),0)</f>
        <v>0</v>
      </c>
      <c r="DE231" s="294">
        <f>IFERROR(SUM($V229:DE229)/SUM($V227:DE227),0)</f>
        <v>0</v>
      </c>
      <c r="DF231" s="294">
        <f>IFERROR(SUM($V229:DF229)/SUM($V227:DF227),0)</f>
        <v>0</v>
      </c>
      <c r="DG231" s="294">
        <f>IFERROR(SUM($V229:DG229)/SUM($V227:DG227),0)</f>
        <v>0</v>
      </c>
      <c r="DH231" s="294">
        <f>IFERROR(SUM($V229:DH229)/SUM($V227:DH227),0)</f>
        <v>0</v>
      </c>
      <c r="DI231" s="294">
        <f>IFERROR(SUM($V229:DI229)/SUM($V227:DI227),0)</f>
        <v>0</v>
      </c>
      <c r="DJ231" s="294">
        <f>IFERROR(SUM($V229:DJ229)/SUM($V227:DJ227),0)</f>
        <v>0</v>
      </c>
      <c r="DK231" s="294">
        <f>IFERROR(SUM($V229:DK229)/SUM($V227:DK227),0)</f>
        <v>0</v>
      </c>
      <c r="DL231" s="294">
        <f>IFERROR(SUM($V229:DL229)/SUM($V227:DL227),0)</f>
        <v>0</v>
      </c>
      <c r="DM231" s="294">
        <f>IFERROR(SUM($V229:DM229)/SUM($V227:DM227),0)</f>
        <v>0</v>
      </c>
      <c r="DN231" s="294">
        <f>IFERROR(SUM($V229:DN229)/SUM($V227:DN227),0)</f>
        <v>0</v>
      </c>
      <c r="DO231" s="294">
        <f>IFERROR(SUM($V229:DO229)/SUM($V227:DO227),0)</f>
        <v>0</v>
      </c>
      <c r="DP231" s="294">
        <f>IFERROR(SUM($V229:DP229)/SUM($V227:DP227),0)</f>
        <v>0</v>
      </c>
      <c r="DQ231" s="294">
        <f>IFERROR(SUM($V229:DQ229)/SUM($V227:DQ227),0)</f>
        <v>0</v>
      </c>
      <c r="DR231" s="294">
        <f>IFERROR(SUM($V229:DR229)/SUM($V227:DR227),0)</f>
        <v>0</v>
      </c>
      <c r="DS231" s="294">
        <f>IFERROR(SUM($V229:DS229)/SUM($V227:DS227),0)</f>
        <v>0</v>
      </c>
      <c r="DT231" s="294">
        <f>IFERROR(SUM($V229:DT229)/SUM($V227:DT227),0)</f>
        <v>0</v>
      </c>
      <c r="DU231" s="294">
        <f>IFERROR(SUM($V229:DU229)/SUM($V227:DU227),0)</f>
        <v>0</v>
      </c>
      <c r="DV231" s="294">
        <f>IFERROR(SUM($V229:DV229)/SUM($V227:DV227),0)</f>
        <v>0</v>
      </c>
      <c r="DW231" s="294">
        <f>IFERROR(SUM($V229:DW229)/SUM($V227:DW227),0)</f>
        <v>0</v>
      </c>
      <c r="DX231" s="294">
        <f>IFERROR(SUM($V229:DX229)/SUM($V227:DX227),0)</f>
        <v>0</v>
      </c>
      <c r="DY231" s="294">
        <f>IFERROR(SUM($V229:DY229)/SUM($V227:DY227),0)</f>
        <v>0</v>
      </c>
      <c r="DZ231" s="294">
        <f>IFERROR(SUM($V229:DZ229)/SUM($V227:DZ227),0)</f>
        <v>0</v>
      </c>
      <c r="EA231" s="294">
        <f>IFERROR(SUM($V229:EA229)/SUM($V227:EA227),0)</f>
        <v>0</v>
      </c>
      <c r="EB231" s="294">
        <f>IFERROR(SUM($V229:EB229)/SUM($V227:EB227),0)</f>
        <v>0</v>
      </c>
      <c r="EC231" s="294">
        <f>IFERROR(SUM($V229:EC229)/SUM($V227:EC227),0)</f>
        <v>0</v>
      </c>
      <c r="ED231" s="295">
        <f>IFERROR(SUM($V229:ED229)/SUM($V227:ED227),0)</f>
        <v>0</v>
      </c>
    </row>
    <row r="232" spans="2:134" ht="16.05" customHeight="1" x14ac:dyDescent="0.25">
      <c r="B232" s="931" t="str">
        <f>'B2-规划信息'!AO29</f>
        <v/>
      </c>
      <c r="C232" s="288" t="str">
        <f>IF($B232="","",$B$221)</f>
        <v/>
      </c>
      <c r="D232" s="288" t="str">
        <f>IF($B232="","",VLOOKUP($B232,'B2-规划信息'!$W$28:$Y$47,2,0))</f>
        <v/>
      </c>
      <c r="E232" s="288" t="str">
        <f>IF($B232="","",VLOOKUP($B232,'B2-规划信息'!$W$28:$Y$47,3,0))</f>
        <v/>
      </c>
      <c r="F232" s="239" t="str">
        <f>"签约"&amp;IF(D232="车位","个数","面积")</f>
        <v>签约面积</v>
      </c>
      <c r="G232" s="253" t="s">
        <v>352</v>
      </c>
      <c r="H232" s="991">
        <f>SUMIFS('B4-1销售回款【输入】'!L$4:L$123,'B4-1销售回款【输入】'!$C$4:$C$123,$C232,'B4-1销售回款【输入】'!$D$4:$D$123,$D232,'B4-1销售回款【输入】'!$E$4:$E$123,$E232,'B4-1销售回款【输入】'!$J$4:$J$123,$F232)</f>
        <v>0</v>
      </c>
      <c r="I232" s="278">
        <f>J232-H232</f>
        <v>0</v>
      </c>
      <c r="J232" s="988">
        <f>SUM(V232:ED232)</f>
        <v>0</v>
      </c>
      <c r="K232" s="463">
        <f ca="1">SUM(OFFSET(V232,,,1,MATCH('B1-基本信息'!$C$12,$V$3:$ED$3,1)))</f>
        <v>0</v>
      </c>
      <c r="L232" s="279">
        <f>SUMIF($V$1:$ED$1,L$3,$V232:$ED232)</f>
        <v>0</v>
      </c>
      <c r="M232" s="278">
        <f t="shared" ref="M232:U233" si="4150">SUMIF($V$1:$ED$1,M$3,$V232:$ED232)</f>
        <v>0</v>
      </c>
      <c r="N232" s="278">
        <f t="shared" si="4150"/>
        <v>0</v>
      </c>
      <c r="O232" s="278">
        <f>SUMIF($V$1:$ED$1,O$3,$V232:$ED232)</f>
        <v>0</v>
      </c>
      <c r="P232" s="278">
        <f t="shared" si="4150"/>
        <v>0</v>
      </c>
      <c r="Q232" s="278">
        <f t="shared" si="4150"/>
        <v>0</v>
      </c>
      <c r="R232" s="278">
        <f t="shared" si="4150"/>
        <v>0</v>
      </c>
      <c r="S232" s="278">
        <f t="shared" si="4150"/>
        <v>0</v>
      </c>
      <c r="T232" s="278">
        <f t="shared" si="4150"/>
        <v>0</v>
      </c>
      <c r="U232" s="280">
        <f t="shared" si="4150"/>
        <v>0</v>
      </c>
      <c r="V232" s="281">
        <f>SUMIFS('B4-1销售回款【输入】'!Y$4:Y$123,'B4-1销售回款【输入】'!$C$4:$C$123,$C232,'B4-1销售回款【输入】'!$D$4:$D$123,$D232,'B4-1销售回款【输入】'!$E$4:$E$123,$E232,'B4-1销售回款【输入】'!$J$4:$J$123,$F232)</f>
        <v>0</v>
      </c>
      <c r="W232" s="278">
        <f>SUMIFS('B4-1销售回款【输入】'!Z$4:Z$123,'B4-1销售回款【输入】'!$C$4:$C$123,$C232,'B4-1销售回款【输入】'!$D$4:$D$123,$D232,'B4-1销售回款【输入】'!$E$4:$E$123,$E232,'B4-1销售回款【输入】'!$J$4:$J$123,$F232)</f>
        <v>0</v>
      </c>
      <c r="X232" s="278">
        <f>SUMIFS('B4-1销售回款【输入】'!AA$4:AA$123,'B4-1销售回款【输入】'!$C$4:$C$123,$C232,'B4-1销售回款【输入】'!$D$4:$D$123,$D232,'B4-1销售回款【输入】'!$E$4:$E$123,$E232,'B4-1销售回款【输入】'!$J$4:$J$123,$F232)</f>
        <v>0</v>
      </c>
      <c r="Y232" s="278">
        <f>SUMIFS('B4-1销售回款【输入】'!AB$4:AB$123,'B4-1销售回款【输入】'!$C$4:$C$123,$C232,'B4-1销售回款【输入】'!$D$4:$D$123,$D232,'B4-1销售回款【输入】'!$E$4:$E$123,$E232,'B4-1销售回款【输入】'!$J$4:$J$123,$F232)</f>
        <v>0</v>
      </c>
      <c r="Z232" s="278">
        <f>SUMIFS('B4-1销售回款【输入】'!AC$4:AC$123,'B4-1销售回款【输入】'!$C$4:$C$123,$C232,'B4-1销售回款【输入】'!$D$4:$D$123,$D232,'B4-1销售回款【输入】'!$E$4:$E$123,$E232,'B4-1销售回款【输入】'!$J$4:$J$123,$F232)</f>
        <v>0</v>
      </c>
      <c r="AA232" s="278">
        <f>SUMIFS('B4-1销售回款【输入】'!AD$4:AD$123,'B4-1销售回款【输入】'!$C$4:$C$123,$C232,'B4-1销售回款【输入】'!$D$4:$D$123,$D232,'B4-1销售回款【输入】'!$E$4:$E$123,$E232,'B4-1销售回款【输入】'!$J$4:$J$123,$F232)</f>
        <v>0</v>
      </c>
      <c r="AB232" s="278">
        <f>SUMIFS('B4-1销售回款【输入】'!AE$4:AE$123,'B4-1销售回款【输入】'!$C$4:$C$123,$C232,'B4-1销售回款【输入】'!$D$4:$D$123,$D232,'B4-1销售回款【输入】'!$E$4:$E$123,$E232,'B4-1销售回款【输入】'!$J$4:$J$123,$F232)</f>
        <v>0</v>
      </c>
      <c r="AC232" s="278">
        <f>SUMIFS('B4-1销售回款【输入】'!AF$4:AF$123,'B4-1销售回款【输入】'!$C$4:$C$123,$C232,'B4-1销售回款【输入】'!$D$4:$D$123,$D232,'B4-1销售回款【输入】'!$E$4:$E$123,$E232,'B4-1销售回款【输入】'!$J$4:$J$123,$F232)</f>
        <v>0</v>
      </c>
      <c r="AD232" s="278">
        <f>SUMIFS('B4-1销售回款【输入】'!AG$4:AG$123,'B4-1销售回款【输入】'!$C$4:$C$123,$C232,'B4-1销售回款【输入】'!$D$4:$D$123,$D232,'B4-1销售回款【输入】'!$E$4:$E$123,$E232,'B4-1销售回款【输入】'!$J$4:$J$123,$F232)</f>
        <v>0</v>
      </c>
      <c r="AE232" s="278">
        <f>SUMIFS('B4-1销售回款【输入】'!AH$4:AH$123,'B4-1销售回款【输入】'!$C$4:$C$123,$C232,'B4-1销售回款【输入】'!$D$4:$D$123,$D232,'B4-1销售回款【输入】'!$E$4:$E$123,$E232,'B4-1销售回款【输入】'!$J$4:$J$123,$F232)</f>
        <v>0</v>
      </c>
      <c r="AF232" s="278">
        <f>SUMIFS('B4-1销售回款【输入】'!AI$4:AI$123,'B4-1销售回款【输入】'!$C$4:$C$123,$C232,'B4-1销售回款【输入】'!$D$4:$D$123,$D232,'B4-1销售回款【输入】'!$E$4:$E$123,$E232,'B4-1销售回款【输入】'!$J$4:$J$123,$F232)</f>
        <v>0</v>
      </c>
      <c r="AG232" s="278">
        <f>SUMIFS('B4-1销售回款【输入】'!AJ$4:AJ$123,'B4-1销售回款【输入】'!$C$4:$C$123,$C232,'B4-1销售回款【输入】'!$D$4:$D$123,$D232,'B4-1销售回款【输入】'!$E$4:$E$123,$E232,'B4-1销售回款【输入】'!$J$4:$J$123,$F232)</f>
        <v>0</v>
      </c>
      <c r="AH232" s="278">
        <f>SUMIFS('B4-1销售回款【输入】'!AK$4:AK$123,'B4-1销售回款【输入】'!$C$4:$C$123,$C232,'B4-1销售回款【输入】'!$D$4:$D$123,$D232,'B4-1销售回款【输入】'!$E$4:$E$123,$E232,'B4-1销售回款【输入】'!$J$4:$J$123,$F232)</f>
        <v>0</v>
      </c>
      <c r="AI232" s="278">
        <f>SUMIFS('B4-1销售回款【输入】'!AL$4:AL$123,'B4-1销售回款【输入】'!$C$4:$C$123,$C232,'B4-1销售回款【输入】'!$D$4:$D$123,$D232,'B4-1销售回款【输入】'!$E$4:$E$123,$E232,'B4-1销售回款【输入】'!$J$4:$J$123,$F232)</f>
        <v>0</v>
      </c>
      <c r="AJ232" s="278">
        <f>SUMIFS('B4-1销售回款【输入】'!AM$4:AM$123,'B4-1销售回款【输入】'!$C$4:$C$123,$C232,'B4-1销售回款【输入】'!$D$4:$D$123,$D232,'B4-1销售回款【输入】'!$E$4:$E$123,$E232,'B4-1销售回款【输入】'!$J$4:$J$123,$F232)</f>
        <v>0</v>
      </c>
      <c r="AK232" s="278">
        <f>SUMIFS('B4-1销售回款【输入】'!AN$4:AN$123,'B4-1销售回款【输入】'!$C$4:$C$123,$C232,'B4-1销售回款【输入】'!$D$4:$D$123,$D232,'B4-1销售回款【输入】'!$E$4:$E$123,$E232,'B4-1销售回款【输入】'!$J$4:$J$123,$F232)</f>
        <v>0</v>
      </c>
      <c r="AL232" s="278">
        <f>SUMIFS('B4-1销售回款【输入】'!AO$4:AO$123,'B4-1销售回款【输入】'!$C$4:$C$123,$C232,'B4-1销售回款【输入】'!$D$4:$D$123,$D232,'B4-1销售回款【输入】'!$E$4:$E$123,$E232,'B4-1销售回款【输入】'!$J$4:$J$123,$F232)</f>
        <v>0</v>
      </c>
      <c r="AM232" s="278">
        <f>SUMIFS('B4-1销售回款【输入】'!AP$4:AP$123,'B4-1销售回款【输入】'!$C$4:$C$123,$C232,'B4-1销售回款【输入】'!$D$4:$D$123,$D232,'B4-1销售回款【输入】'!$E$4:$E$123,$E232,'B4-1销售回款【输入】'!$J$4:$J$123,$F232)</f>
        <v>0</v>
      </c>
      <c r="AN232" s="278">
        <f>SUMIFS('B4-1销售回款【输入】'!AQ$4:AQ$123,'B4-1销售回款【输入】'!$C$4:$C$123,$C232,'B4-1销售回款【输入】'!$D$4:$D$123,$D232,'B4-1销售回款【输入】'!$E$4:$E$123,$E232,'B4-1销售回款【输入】'!$J$4:$J$123,$F232)</f>
        <v>0</v>
      </c>
      <c r="AO232" s="278">
        <f>SUMIFS('B4-1销售回款【输入】'!AR$4:AR$123,'B4-1销售回款【输入】'!$C$4:$C$123,$C232,'B4-1销售回款【输入】'!$D$4:$D$123,$D232,'B4-1销售回款【输入】'!$E$4:$E$123,$E232,'B4-1销售回款【输入】'!$J$4:$J$123,$F232)</f>
        <v>0</v>
      </c>
      <c r="AP232" s="278">
        <f>SUMIFS('B4-1销售回款【输入】'!AS$4:AS$123,'B4-1销售回款【输入】'!$C$4:$C$123,$C232,'B4-1销售回款【输入】'!$D$4:$D$123,$D232,'B4-1销售回款【输入】'!$E$4:$E$123,$E232,'B4-1销售回款【输入】'!$J$4:$J$123,$F232)</f>
        <v>0</v>
      </c>
      <c r="AQ232" s="278">
        <f>SUMIFS('B4-1销售回款【输入】'!AT$4:AT$123,'B4-1销售回款【输入】'!$C$4:$C$123,$C232,'B4-1销售回款【输入】'!$D$4:$D$123,$D232,'B4-1销售回款【输入】'!$E$4:$E$123,$E232,'B4-1销售回款【输入】'!$J$4:$J$123,$F232)</f>
        <v>0</v>
      </c>
      <c r="AR232" s="278">
        <f>SUMIFS('B4-1销售回款【输入】'!AU$4:AU$123,'B4-1销售回款【输入】'!$C$4:$C$123,$C232,'B4-1销售回款【输入】'!$D$4:$D$123,$D232,'B4-1销售回款【输入】'!$E$4:$E$123,$E232,'B4-1销售回款【输入】'!$J$4:$J$123,$F232)</f>
        <v>0</v>
      </c>
      <c r="AS232" s="278">
        <f>SUMIFS('B4-1销售回款【输入】'!AV$4:AV$123,'B4-1销售回款【输入】'!$C$4:$C$123,$C232,'B4-1销售回款【输入】'!$D$4:$D$123,$D232,'B4-1销售回款【输入】'!$E$4:$E$123,$E232,'B4-1销售回款【输入】'!$J$4:$J$123,$F232)</f>
        <v>0</v>
      </c>
      <c r="AT232" s="278">
        <f>SUMIFS('B4-1销售回款【输入】'!AW$4:AW$123,'B4-1销售回款【输入】'!$C$4:$C$123,$C232,'B4-1销售回款【输入】'!$D$4:$D$123,$D232,'B4-1销售回款【输入】'!$E$4:$E$123,$E232,'B4-1销售回款【输入】'!$J$4:$J$123,$F232)</f>
        <v>0</v>
      </c>
      <c r="AU232" s="278">
        <f>SUMIFS('B4-1销售回款【输入】'!AX$4:AX$123,'B4-1销售回款【输入】'!$C$4:$C$123,$C232,'B4-1销售回款【输入】'!$D$4:$D$123,$D232,'B4-1销售回款【输入】'!$E$4:$E$123,$E232,'B4-1销售回款【输入】'!$J$4:$J$123,$F232)</f>
        <v>0</v>
      </c>
      <c r="AV232" s="278">
        <f>SUMIFS('B4-1销售回款【输入】'!AY$4:AY$123,'B4-1销售回款【输入】'!$C$4:$C$123,$C232,'B4-1销售回款【输入】'!$D$4:$D$123,$D232,'B4-1销售回款【输入】'!$E$4:$E$123,$E232,'B4-1销售回款【输入】'!$J$4:$J$123,$F232)</f>
        <v>0</v>
      </c>
      <c r="AW232" s="278">
        <f>SUMIFS('B4-1销售回款【输入】'!AZ$4:AZ$123,'B4-1销售回款【输入】'!$C$4:$C$123,$C232,'B4-1销售回款【输入】'!$D$4:$D$123,$D232,'B4-1销售回款【输入】'!$E$4:$E$123,$E232,'B4-1销售回款【输入】'!$J$4:$J$123,$F232)</f>
        <v>0</v>
      </c>
      <c r="AX232" s="278">
        <f>SUMIFS('B4-1销售回款【输入】'!BA$4:BA$123,'B4-1销售回款【输入】'!$C$4:$C$123,$C232,'B4-1销售回款【输入】'!$D$4:$D$123,$D232,'B4-1销售回款【输入】'!$E$4:$E$123,$E232,'B4-1销售回款【输入】'!$J$4:$J$123,$F232)</f>
        <v>0</v>
      </c>
      <c r="AY232" s="278">
        <f>SUMIFS('B4-1销售回款【输入】'!BB$4:BB$123,'B4-1销售回款【输入】'!$C$4:$C$123,$C232,'B4-1销售回款【输入】'!$D$4:$D$123,$D232,'B4-1销售回款【输入】'!$E$4:$E$123,$E232,'B4-1销售回款【输入】'!$J$4:$J$123,$F232)</f>
        <v>0</v>
      </c>
      <c r="AZ232" s="278">
        <f>SUMIFS('B4-1销售回款【输入】'!BC$4:BC$123,'B4-1销售回款【输入】'!$C$4:$C$123,$C232,'B4-1销售回款【输入】'!$D$4:$D$123,$D232,'B4-1销售回款【输入】'!$E$4:$E$123,$E232,'B4-1销售回款【输入】'!$J$4:$J$123,$F232)</f>
        <v>0</v>
      </c>
      <c r="BA232" s="278">
        <f>SUMIFS('B4-1销售回款【输入】'!BD$4:BD$123,'B4-1销售回款【输入】'!$C$4:$C$123,$C232,'B4-1销售回款【输入】'!$D$4:$D$123,$D232,'B4-1销售回款【输入】'!$E$4:$E$123,$E232,'B4-1销售回款【输入】'!$J$4:$J$123,$F232)</f>
        <v>0</v>
      </c>
      <c r="BB232" s="278">
        <f>SUMIFS('B4-1销售回款【输入】'!BE$4:BE$123,'B4-1销售回款【输入】'!$C$4:$C$123,$C232,'B4-1销售回款【输入】'!$D$4:$D$123,$D232,'B4-1销售回款【输入】'!$E$4:$E$123,$E232,'B4-1销售回款【输入】'!$J$4:$J$123,$F232)</f>
        <v>0</v>
      </c>
      <c r="BC232" s="278">
        <f>SUMIFS('B4-1销售回款【输入】'!BF$4:BF$123,'B4-1销售回款【输入】'!$C$4:$C$123,$C232,'B4-1销售回款【输入】'!$D$4:$D$123,$D232,'B4-1销售回款【输入】'!$E$4:$E$123,$E232,'B4-1销售回款【输入】'!$J$4:$J$123,$F232)</f>
        <v>0</v>
      </c>
      <c r="BD232" s="278">
        <f>SUMIFS('B4-1销售回款【输入】'!BG$4:BG$123,'B4-1销售回款【输入】'!$C$4:$C$123,$C232,'B4-1销售回款【输入】'!$D$4:$D$123,$D232,'B4-1销售回款【输入】'!$E$4:$E$123,$E232,'B4-1销售回款【输入】'!$J$4:$J$123,$F232)</f>
        <v>0</v>
      </c>
      <c r="BE232" s="278">
        <f>SUMIFS('B4-1销售回款【输入】'!BH$4:BH$123,'B4-1销售回款【输入】'!$C$4:$C$123,$C232,'B4-1销售回款【输入】'!$D$4:$D$123,$D232,'B4-1销售回款【输入】'!$E$4:$E$123,$E232,'B4-1销售回款【输入】'!$J$4:$J$123,$F232)</f>
        <v>0</v>
      </c>
      <c r="BF232" s="278">
        <f>SUMIFS('B4-1销售回款【输入】'!BI$4:BI$123,'B4-1销售回款【输入】'!$C$4:$C$123,$C232,'B4-1销售回款【输入】'!$D$4:$D$123,$D232,'B4-1销售回款【输入】'!$E$4:$E$123,$E232,'B4-1销售回款【输入】'!$J$4:$J$123,$F232)</f>
        <v>0</v>
      </c>
      <c r="BG232" s="278">
        <f>SUMIFS('B4-1销售回款【输入】'!BJ$4:BJ$123,'B4-1销售回款【输入】'!$C$4:$C$123,$C232,'B4-1销售回款【输入】'!$D$4:$D$123,$D232,'B4-1销售回款【输入】'!$E$4:$E$123,$E232,'B4-1销售回款【输入】'!$J$4:$J$123,$F232)</f>
        <v>0</v>
      </c>
      <c r="BH232" s="278">
        <f>SUMIFS('B4-1销售回款【输入】'!BK$4:BK$123,'B4-1销售回款【输入】'!$C$4:$C$123,$C232,'B4-1销售回款【输入】'!$D$4:$D$123,$D232,'B4-1销售回款【输入】'!$E$4:$E$123,$E232,'B4-1销售回款【输入】'!$J$4:$J$123,$F232)</f>
        <v>0</v>
      </c>
      <c r="BI232" s="278">
        <f>SUMIFS('B4-1销售回款【输入】'!BL$4:BL$123,'B4-1销售回款【输入】'!$C$4:$C$123,$C232,'B4-1销售回款【输入】'!$D$4:$D$123,$D232,'B4-1销售回款【输入】'!$E$4:$E$123,$E232,'B4-1销售回款【输入】'!$J$4:$J$123,$F232)</f>
        <v>0</v>
      </c>
      <c r="BJ232" s="278">
        <f>SUMIFS('B4-1销售回款【输入】'!BM$4:BM$123,'B4-1销售回款【输入】'!$C$4:$C$123,$C232,'B4-1销售回款【输入】'!$D$4:$D$123,$D232,'B4-1销售回款【输入】'!$E$4:$E$123,$E232,'B4-1销售回款【输入】'!$J$4:$J$123,$F232)</f>
        <v>0</v>
      </c>
      <c r="BK232" s="278">
        <f>SUMIFS('B4-1销售回款【输入】'!BN$4:BN$123,'B4-1销售回款【输入】'!$C$4:$C$123,$C232,'B4-1销售回款【输入】'!$D$4:$D$123,$D232,'B4-1销售回款【输入】'!$E$4:$E$123,$E232,'B4-1销售回款【输入】'!$J$4:$J$123,$F232)</f>
        <v>0</v>
      </c>
      <c r="BL232" s="278">
        <f>SUMIFS('B4-1销售回款【输入】'!BO$4:BO$123,'B4-1销售回款【输入】'!$C$4:$C$123,$C232,'B4-1销售回款【输入】'!$D$4:$D$123,$D232,'B4-1销售回款【输入】'!$E$4:$E$123,$E232,'B4-1销售回款【输入】'!$J$4:$J$123,$F232)</f>
        <v>0</v>
      </c>
      <c r="BM232" s="278">
        <f>SUMIFS('B4-1销售回款【输入】'!BP$4:BP$123,'B4-1销售回款【输入】'!$C$4:$C$123,$C232,'B4-1销售回款【输入】'!$D$4:$D$123,$D232,'B4-1销售回款【输入】'!$E$4:$E$123,$E232,'B4-1销售回款【输入】'!$J$4:$J$123,$F232)</f>
        <v>0</v>
      </c>
      <c r="BN232" s="278">
        <f>SUMIFS('B4-1销售回款【输入】'!BQ$4:BQ$123,'B4-1销售回款【输入】'!$C$4:$C$123,$C232,'B4-1销售回款【输入】'!$D$4:$D$123,$D232,'B4-1销售回款【输入】'!$E$4:$E$123,$E232,'B4-1销售回款【输入】'!$J$4:$J$123,$F232)</f>
        <v>0</v>
      </c>
      <c r="BO232" s="278">
        <f>SUMIFS('B4-1销售回款【输入】'!BR$4:BR$123,'B4-1销售回款【输入】'!$C$4:$C$123,$C232,'B4-1销售回款【输入】'!$D$4:$D$123,$D232,'B4-1销售回款【输入】'!$E$4:$E$123,$E232,'B4-1销售回款【输入】'!$J$4:$J$123,$F232)</f>
        <v>0</v>
      </c>
      <c r="BP232" s="278">
        <f>SUMIFS('B4-1销售回款【输入】'!BS$4:BS$123,'B4-1销售回款【输入】'!$C$4:$C$123,$C232,'B4-1销售回款【输入】'!$D$4:$D$123,$D232,'B4-1销售回款【输入】'!$E$4:$E$123,$E232,'B4-1销售回款【输入】'!$J$4:$J$123,$F232)</f>
        <v>0</v>
      </c>
      <c r="BQ232" s="278">
        <f>SUMIFS('B4-1销售回款【输入】'!BT$4:BT$123,'B4-1销售回款【输入】'!$C$4:$C$123,$C232,'B4-1销售回款【输入】'!$D$4:$D$123,$D232,'B4-1销售回款【输入】'!$E$4:$E$123,$E232,'B4-1销售回款【输入】'!$J$4:$J$123,$F232)</f>
        <v>0</v>
      </c>
      <c r="BR232" s="278">
        <f>SUMIFS('B4-1销售回款【输入】'!BU$4:BU$123,'B4-1销售回款【输入】'!$C$4:$C$123,$C232,'B4-1销售回款【输入】'!$D$4:$D$123,$D232,'B4-1销售回款【输入】'!$E$4:$E$123,$E232,'B4-1销售回款【输入】'!$J$4:$J$123,$F232)</f>
        <v>0</v>
      </c>
      <c r="BS232" s="278">
        <f>SUMIFS('B4-1销售回款【输入】'!BV$4:BV$123,'B4-1销售回款【输入】'!$C$4:$C$123,$C232,'B4-1销售回款【输入】'!$D$4:$D$123,$D232,'B4-1销售回款【输入】'!$E$4:$E$123,$E232,'B4-1销售回款【输入】'!$J$4:$J$123,$F232)</f>
        <v>0</v>
      </c>
      <c r="BT232" s="278">
        <f>SUMIFS('B4-1销售回款【输入】'!BW$4:BW$123,'B4-1销售回款【输入】'!$C$4:$C$123,$C232,'B4-1销售回款【输入】'!$D$4:$D$123,$D232,'B4-1销售回款【输入】'!$E$4:$E$123,$E232,'B4-1销售回款【输入】'!$J$4:$J$123,$F232)</f>
        <v>0</v>
      </c>
      <c r="BU232" s="278">
        <f>SUMIFS('B4-1销售回款【输入】'!BX$4:BX$123,'B4-1销售回款【输入】'!$C$4:$C$123,$C232,'B4-1销售回款【输入】'!$D$4:$D$123,$D232,'B4-1销售回款【输入】'!$E$4:$E$123,$E232,'B4-1销售回款【输入】'!$J$4:$J$123,$F232)</f>
        <v>0</v>
      </c>
      <c r="BV232" s="278">
        <f>SUMIFS('B4-1销售回款【输入】'!BY$4:BY$123,'B4-1销售回款【输入】'!$C$4:$C$123,$C232,'B4-1销售回款【输入】'!$D$4:$D$123,$D232,'B4-1销售回款【输入】'!$E$4:$E$123,$E232,'B4-1销售回款【输入】'!$J$4:$J$123,$F232)</f>
        <v>0</v>
      </c>
      <c r="BW232" s="278">
        <f>SUMIFS('B4-1销售回款【输入】'!BZ$4:BZ$123,'B4-1销售回款【输入】'!$C$4:$C$123,$C232,'B4-1销售回款【输入】'!$D$4:$D$123,$D232,'B4-1销售回款【输入】'!$E$4:$E$123,$E232,'B4-1销售回款【输入】'!$J$4:$J$123,$F232)</f>
        <v>0</v>
      </c>
      <c r="BX232" s="278">
        <f>SUMIFS('B4-1销售回款【输入】'!CA$4:CA$123,'B4-1销售回款【输入】'!$C$4:$C$123,$C232,'B4-1销售回款【输入】'!$D$4:$D$123,$D232,'B4-1销售回款【输入】'!$E$4:$E$123,$E232,'B4-1销售回款【输入】'!$J$4:$J$123,$F232)</f>
        <v>0</v>
      </c>
      <c r="BY232" s="278">
        <f>SUMIFS('B4-1销售回款【输入】'!CB$4:CB$123,'B4-1销售回款【输入】'!$C$4:$C$123,$C232,'B4-1销售回款【输入】'!$D$4:$D$123,$D232,'B4-1销售回款【输入】'!$E$4:$E$123,$E232,'B4-1销售回款【输入】'!$J$4:$J$123,$F232)</f>
        <v>0</v>
      </c>
      <c r="BZ232" s="278">
        <f>SUMIFS('B4-1销售回款【输入】'!CC$4:CC$123,'B4-1销售回款【输入】'!$C$4:$C$123,$C232,'B4-1销售回款【输入】'!$D$4:$D$123,$D232,'B4-1销售回款【输入】'!$E$4:$E$123,$E232,'B4-1销售回款【输入】'!$J$4:$J$123,$F232)</f>
        <v>0</v>
      </c>
      <c r="CA232" s="278">
        <f>SUMIFS('B4-1销售回款【输入】'!CD$4:CD$123,'B4-1销售回款【输入】'!$C$4:$C$123,$C232,'B4-1销售回款【输入】'!$D$4:$D$123,$D232,'B4-1销售回款【输入】'!$E$4:$E$123,$E232,'B4-1销售回款【输入】'!$J$4:$J$123,$F232)</f>
        <v>0</v>
      </c>
      <c r="CB232" s="278">
        <f>SUMIFS('B4-1销售回款【输入】'!CE$4:CE$123,'B4-1销售回款【输入】'!$C$4:$C$123,$C232,'B4-1销售回款【输入】'!$D$4:$D$123,$D232,'B4-1销售回款【输入】'!$E$4:$E$123,$E232,'B4-1销售回款【输入】'!$J$4:$J$123,$F232)</f>
        <v>0</v>
      </c>
      <c r="CC232" s="278">
        <f>SUMIFS('B4-1销售回款【输入】'!CF$4:CF$123,'B4-1销售回款【输入】'!$C$4:$C$123,$C232,'B4-1销售回款【输入】'!$D$4:$D$123,$D232,'B4-1销售回款【输入】'!$E$4:$E$123,$E232,'B4-1销售回款【输入】'!$J$4:$J$123,$F232)</f>
        <v>0</v>
      </c>
      <c r="CD232" s="278">
        <f>SUMIFS('B4-1销售回款【输入】'!CG$4:CG$123,'B4-1销售回款【输入】'!$C$4:$C$123,$C232,'B4-1销售回款【输入】'!$D$4:$D$123,$D232,'B4-1销售回款【输入】'!$E$4:$E$123,$E232,'B4-1销售回款【输入】'!$J$4:$J$123,$F232)</f>
        <v>0</v>
      </c>
      <c r="CE232" s="278">
        <f>SUMIFS('B4-1销售回款【输入】'!CH$4:CH$123,'B4-1销售回款【输入】'!$C$4:$C$123,$C232,'B4-1销售回款【输入】'!$D$4:$D$123,$D232,'B4-1销售回款【输入】'!$E$4:$E$123,$E232,'B4-1销售回款【输入】'!$J$4:$J$123,$F232)</f>
        <v>0</v>
      </c>
      <c r="CF232" s="278">
        <f>SUMIFS('B4-1销售回款【输入】'!CI$4:CI$123,'B4-1销售回款【输入】'!$C$4:$C$123,$C232,'B4-1销售回款【输入】'!$D$4:$D$123,$D232,'B4-1销售回款【输入】'!$E$4:$E$123,$E232,'B4-1销售回款【输入】'!$J$4:$J$123,$F232)</f>
        <v>0</v>
      </c>
      <c r="CG232" s="278">
        <f>SUMIFS('B4-1销售回款【输入】'!CJ$4:CJ$123,'B4-1销售回款【输入】'!$C$4:$C$123,$C232,'B4-1销售回款【输入】'!$D$4:$D$123,$D232,'B4-1销售回款【输入】'!$E$4:$E$123,$E232,'B4-1销售回款【输入】'!$J$4:$J$123,$F232)</f>
        <v>0</v>
      </c>
      <c r="CH232" s="278">
        <f>SUMIFS('B4-1销售回款【输入】'!CK$4:CK$123,'B4-1销售回款【输入】'!$C$4:$C$123,$C232,'B4-1销售回款【输入】'!$D$4:$D$123,$D232,'B4-1销售回款【输入】'!$E$4:$E$123,$E232,'B4-1销售回款【输入】'!$J$4:$J$123,$F232)</f>
        <v>0</v>
      </c>
      <c r="CI232" s="278">
        <f>SUMIFS('B4-1销售回款【输入】'!CL$4:CL$123,'B4-1销售回款【输入】'!$C$4:$C$123,$C232,'B4-1销售回款【输入】'!$D$4:$D$123,$D232,'B4-1销售回款【输入】'!$E$4:$E$123,$E232,'B4-1销售回款【输入】'!$J$4:$J$123,$F232)</f>
        <v>0</v>
      </c>
      <c r="CJ232" s="278">
        <f>SUMIFS('B4-1销售回款【输入】'!CM$4:CM$123,'B4-1销售回款【输入】'!$C$4:$C$123,$C232,'B4-1销售回款【输入】'!$D$4:$D$123,$D232,'B4-1销售回款【输入】'!$E$4:$E$123,$E232,'B4-1销售回款【输入】'!$J$4:$J$123,$F232)</f>
        <v>0</v>
      </c>
      <c r="CK232" s="278">
        <f>SUMIFS('B4-1销售回款【输入】'!CN$4:CN$123,'B4-1销售回款【输入】'!$C$4:$C$123,$C232,'B4-1销售回款【输入】'!$D$4:$D$123,$D232,'B4-1销售回款【输入】'!$E$4:$E$123,$E232,'B4-1销售回款【输入】'!$J$4:$J$123,$F232)</f>
        <v>0</v>
      </c>
      <c r="CL232" s="278">
        <f>SUMIFS('B4-1销售回款【输入】'!CO$4:CO$123,'B4-1销售回款【输入】'!$C$4:$C$123,$C232,'B4-1销售回款【输入】'!$D$4:$D$123,$D232,'B4-1销售回款【输入】'!$E$4:$E$123,$E232,'B4-1销售回款【输入】'!$J$4:$J$123,$F232)</f>
        <v>0</v>
      </c>
      <c r="CM232" s="278">
        <f>SUMIFS('B4-1销售回款【输入】'!CP$4:CP$123,'B4-1销售回款【输入】'!$C$4:$C$123,$C232,'B4-1销售回款【输入】'!$D$4:$D$123,$D232,'B4-1销售回款【输入】'!$E$4:$E$123,$E232,'B4-1销售回款【输入】'!$J$4:$J$123,$F232)</f>
        <v>0</v>
      </c>
      <c r="CN232" s="278">
        <f>SUMIFS('B4-1销售回款【输入】'!CQ$4:CQ$123,'B4-1销售回款【输入】'!$C$4:$C$123,$C232,'B4-1销售回款【输入】'!$D$4:$D$123,$D232,'B4-1销售回款【输入】'!$E$4:$E$123,$E232,'B4-1销售回款【输入】'!$J$4:$J$123,$F232)</f>
        <v>0</v>
      </c>
      <c r="CO232" s="278">
        <f>SUMIFS('B4-1销售回款【输入】'!CR$4:CR$123,'B4-1销售回款【输入】'!$C$4:$C$123,$C232,'B4-1销售回款【输入】'!$D$4:$D$123,$D232,'B4-1销售回款【输入】'!$E$4:$E$123,$E232,'B4-1销售回款【输入】'!$J$4:$J$123,$F232)</f>
        <v>0</v>
      </c>
      <c r="CP232" s="278">
        <f>SUMIFS('B4-1销售回款【输入】'!CS$4:CS$123,'B4-1销售回款【输入】'!$C$4:$C$123,$C232,'B4-1销售回款【输入】'!$D$4:$D$123,$D232,'B4-1销售回款【输入】'!$E$4:$E$123,$E232,'B4-1销售回款【输入】'!$J$4:$J$123,$F232)</f>
        <v>0</v>
      </c>
      <c r="CQ232" s="278">
        <f>SUMIFS('B4-1销售回款【输入】'!CT$4:CT$123,'B4-1销售回款【输入】'!$C$4:$C$123,$C232,'B4-1销售回款【输入】'!$D$4:$D$123,$D232,'B4-1销售回款【输入】'!$E$4:$E$123,$E232,'B4-1销售回款【输入】'!$J$4:$J$123,$F232)</f>
        <v>0</v>
      </c>
      <c r="CR232" s="278">
        <f>SUMIFS('B4-1销售回款【输入】'!CU$4:CU$123,'B4-1销售回款【输入】'!$C$4:$C$123,$C232,'B4-1销售回款【输入】'!$D$4:$D$123,$D232,'B4-1销售回款【输入】'!$E$4:$E$123,$E232,'B4-1销售回款【输入】'!$J$4:$J$123,$F232)</f>
        <v>0</v>
      </c>
      <c r="CS232" s="278">
        <f>SUMIFS('B4-1销售回款【输入】'!CV$4:CV$123,'B4-1销售回款【输入】'!$C$4:$C$123,$C232,'B4-1销售回款【输入】'!$D$4:$D$123,$D232,'B4-1销售回款【输入】'!$E$4:$E$123,$E232,'B4-1销售回款【输入】'!$J$4:$J$123,$F232)</f>
        <v>0</v>
      </c>
      <c r="CT232" s="278">
        <f>SUMIFS('B4-1销售回款【输入】'!CW$4:CW$123,'B4-1销售回款【输入】'!$C$4:$C$123,$C232,'B4-1销售回款【输入】'!$D$4:$D$123,$D232,'B4-1销售回款【输入】'!$E$4:$E$123,$E232,'B4-1销售回款【输入】'!$J$4:$J$123,$F232)</f>
        <v>0</v>
      </c>
      <c r="CU232" s="278">
        <f>SUMIFS('B4-1销售回款【输入】'!CX$4:CX$123,'B4-1销售回款【输入】'!$C$4:$C$123,$C232,'B4-1销售回款【输入】'!$D$4:$D$123,$D232,'B4-1销售回款【输入】'!$E$4:$E$123,$E232,'B4-1销售回款【输入】'!$J$4:$J$123,$F232)</f>
        <v>0</v>
      </c>
      <c r="CV232" s="278">
        <f>SUMIFS('B4-1销售回款【输入】'!CY$4:CY$123,'B4-1销售回款【输入】'!$C$4:$C$123,$C232,'B4-1销售回款【输入】'!$D$4:$D$123,$D232,'B4-1销售回款【输入】'!$E$4:$E$123,$E232,'B4-1销售回款【输入】'!$J$4:$J$123,$F232)</f>
        <v>0</v>
      </c>
      <c r="CW232" s="278">
        <f>SUMIFS('B4-1销售回款【输入】'!CZ$4:CZ$123,'B4-1销售回款【输入】'!$C$4:$C$123,$C232,'B4-1销售回款【输入】'!$D$4:$D$123,$D232,'B4-1销售回款【输入】'!$E$4:$E$123,$E232,'B4-1销售回款【输入】'!$J$4:$J$123,$F232)</f>
        <v>0</v>
      </c>
      <c r="CX232" s="278">
        <f>SUMIFS('B4-1销售回款【输入】'!DA$4:DA$123,'B4-1销售回款【输入】'!$C$4:$C$123,$C232,'B4-1销售回款【输入】'!$D$4:$D$123,$D232,'B4-1销售回款【输入】'!$E$4:$E$123,$E232,'B4-1销售回款【输入】'!$J$4:$J$123,$F232)</f>
        <v>0</v>
      </c>
      <c r="CY232" s="278">
        <f>SUMIFS('B4-1销售回款【输入】'!DB$4:DB$123,'B4-1销售回款【输入】'!$C$4:$C$123,$C232,'B4-1销售回款【输入】'!$D$4:$D$123,$D232,'B4-1销售回款【输入】'!$E$4:$E$123,$E232,'B4-1销售回款【输入】'!$J$4:$J$123,$F232)</f>
        <v>0</v>
      </c>
      <c r="CZ232" s="278">
        <f>SUMIFS('B4-1销售回款【输入】'!DC$4:DC$123,'B4-1销售回款【输入】'!$C$4:$C$123,$C232,'B4-1销售回款【输入】'!$D$4:$D$123,$D232,'B4-1销售回款【输入】'!$E$4:$E$123,$E232,'B4-1销售回款【输入】'!$J$4:$J$123,$F232)</f>
        <v>0</v>
      </c>
      <c r="DA232" s="278">
        <f>SUMIFS('B4-1销售回款【输入】'!DD$4:DD$123,'B4-1销售回款【输入】'!$C$4:$C$123,$C232,'B4-1销售回款【输入】'!$D$4:$D$123,$D232,'B4-1销售回款【输入】'!$E$4:$E$123,$E232,'B4-1销售回款【输入】'!$J$4:$J$123,$F232)</f>
        <v>0</v>
      </c>
      <c r="DB232" s="278">
        <f>SUMIFS('B4-1销售回款【输入】'!DE$4:DE$123,'B4-1销售回款【输入】'!$C$4:$C$123,$C232,'B4-1销售回款【输入】'!$D$4:$D$123,$D232,'B4-1销售回款【输入】'!$E$4:$E$123,$E232,'B4-1销售回款【输入】'!$J$4:$J$123,$F232)</f>
        <v>0</v>
      </c>
      <c r="DC232" s="278">
        <f>SUMIFS('B4-1销售回款【输入】'!DF$4:DF$123,'B4-1销售回款【输入】'!$C$4:$C$123,$C232,'B4-1销售回款【输入】'!$D$4:$D$123,$D232,'B4-1销售回款【输入】'!$E$4:$E$123,$E232,'B4-1销售回款【输入】'!$J$4:$J$123,$F232)</f>
        <v>0</v>
      </c>
      <c r="DD232" s="278">
        <f>SUMIFS('B4-1销售回款【输入】'!DG$4:DG$123,'B4-1销售回款【输入】'!$C$4:$C$123,$C232,'B4-1销售回款【输入】'!$D$4:$D$123,$D232,'B4-1销售回款【输入】'!$E$4:$E$123,$E232,'B4-1销售回款【输入】'!$J$4:$J$123,$F232)</f>
        <v>0</v>
      </c>
      <c r="DE232" s="278">
        <f>SUMIFS('B4-1销售回款【输入】'!DH$4:DH$123,'B4-1销售回款【输入】'!$C$4:$C$123,$C232,'B4-1销售回款【输入】'!$D$4:$D$123,$D232,'B4-1销售回款【输入】'!$E$4:$E$123,$E232,'B4-1销售回款【输入】'!$J$4:$J$123,$F232)</f>
        <v>0</v>
      </c>
      <c r="DF232" s="278">
        <f>SUMIFS('B4-1销售回款【输入】'!DI$4:DI$123,'B4-1销售回款【输入】'!$C$4:$C$123,$C232,'B4-1销售回款【输入】'!$D$4:$D$123,$D232,'B4-1销售回款【输入】'!$E$4:$E$123,$E232,'B4-1销售回款【输入】'!$J$4:$J$123,$F232)</f>
        <v>0</v>
      </c>
      <c r="DG232" s="278">
        <f>SUMIFS('B4-1销售回款【输入】'!DJ$4:DJ$123,'B4-1销售回款【输入】'!$C$4:$C$123,$C232,'B4-1销售回款【输入】'!$D$4:$D$123,$D232,'B4-1销售回款【输入】'!$E$4:$E$123,$E232,'B4-1销售回款【输入】'!$J$4:$J$123,$F232)</f>
        <v>0</v>
      </c>
      <c r="DH232" s="278">
        <f>SUMIFS('B4-1销售回款【输入】'!DK$4:DK$123,'B4-1销售回款【输入】'!$C$4:$C$123,$C232,'B4-1销售回款【输入】'!$D$4:$D$123,$D232,'B4-1销售回款【输入】'!$E$4:$E$123,$E232,'B4-1销售回款【输入】'!$J$4:$J$123,$F232)</f>
        <v>0</v>
      </c>
      <c r="DI232" s="278">
        <f>SUMIFS('B4-1销售回款【输入】'!DL$4:DL$123,'B4-1销售回款【输入】'!$C$4:$C$123,$C232,'B4-1销售回款【输入】'!$D$4:$D$123,$D232,'B4-1销售回款【输入】'!$E$4:$E$123,$E232,'B4-1销售回款【输入】'!$J$4:$J$123,$F232)</f>
        <v>0</v>
      </c>
      <c r="DJ232" s="278">
        <f>SUMIFS('B4-1销售回款【输入】'!DM$4:DM$123,'B4-1销售回款【输入】'!$C$4:$C$123,$C232,'B4-1销售回款【输入】'!$D$4:$D$123,$D232,'B4-1销售回款【输入】'!$E$4:$E$123,$E232,'B4-1销售回款【输入】'!$J$4:$J$123,$F232)</f>
        <v>0</v>
      </c>
      <c r="DK232" s="278">
        <f>SUMIFS('B4-1销售回款【输入】'!DN$4:DN$123,'B4-1销售回款【输入】'!$C$4:$C$123,$C232,'B4-1销售回款【输入】'!$D$4:$D$123,$D232,'B4-1销售回款【输入】'!$E$4:$E$123,$E232,'B4-1销售回款【输入】'!$J$4:$J$123,$F232)</f>
        <v>0</v>
      </c>
      <c r="DL232" s="278">
        <f>SUMIFS('B4-1销售回款【输入】'!DO$4:DO$123,'B4-1销售回款【输入】'!$C$4:$C$123,$C232,'B4-1销售回款【输入】'!$D$4:$D$123,$D232,'B4-1销售回款【输入】'!$E$4:$E$123,$E232,'B4-1销售回款【输入】'!$J$4:$J$123,$F232)</f>
        <v>0</v>
      </c>
      <c r="DM232" s="278">
        <f>SUMIFS('B4-1销售回款【输入】'!DP$4:DP$123,'B4-1销售回款【输入】'!$C$4:$C$123,$C232,'B4-1销售回款【输入】'!$D$4:$D$123,$D232,'B4-1销售回款【输入】'!$E$4:$E$123,$E232,'B4-1销售回款【输入】'!$J$4:$J$123,$F232)</f>
        <v>0</v>
      </c>
      <c r="DN232" s="278">
        <f>SUMIFS('B4-1销售回款【输入】'!DQ$4:DQ$123,'B4-1销售回款【输入】'!$C$4:$C$123,$C232,'B4-1销售回款【输入】'!$D$4:$D$123,$D232,'B4-1销售回款【输入】'!$E$4:$E$123,$E232,'B4-1销售回款【输入】'!$J$4:$J$123,$F232)</f>
        <v>0</v>
      </c>
      <c r="DO232" s="278">
        <f>SUMIFS('B4-1销售回款【输入】'!DR$4:DR$123,'B4-1销售回款【输入】'!$C$4:$C$123,$C232,'B4-1销售回款【输入】'!$D$4:$D$123,$D232,'B4-1销售回款【输入】'!$E$4:$E$123,$E232,'B4-1销售回款【输入】'!$J$4:$J$123,$F232)</f>
        <v>0</v>
      </c>
      <c r="DP232" s="278">
        <f>SUMIFS('B4-1销售回款【输入】'!DS$4:DS$123,'B4-1销售回款【输入】'!$C$4:$C$123,$C232,'B4-1销售回款【输入】'!$D$4:$D$123,$D232,'B4-1销售回款【输入】'!$E$4:$E$123,$E232,'B4-1销售回款【输入】'!$J$4:$J$123,$F232)</f>
        <v>0</v>
      </c>
      <c r="DQ232" s="278">
        <f>SUMIFS('B4-1销售回款【输入】'!DT$4:DT$123,'B4-1销售回款【输入】'!$C$4:$C$123,$C232,'B4-1销售回款【输入】'!$D$4:$D$123,$D232,'B4-1销售回款【输入】'!$E$4:$E$123,$E232,'B4-1销售回款【输入】'!$J$4:$J$123,$F232)</f>
        <v>0</v>
      </c>
      <c r="DR232" s="278">
        <f>SUMIFS('B4-1销售回款【输入】'!DU$4:DU$123,'B4-1销售回款【输入】'!$C$4:$C$123,$C232,'B4-1销售回款【输入】'!$D$4:$D$123,$D232,'B4-1销售回款【输入】'!$E$4:$E$123,$E232,'B4-1销售回款【输入】'!$J$4:$J$123,$F232)</f>
        <v>0</v>
      </c>
      <c r="DS232" s="278">
        <f>SUMIFS('B4-1销售回款【输入】'!DV$4:DV$123,'B4-1销售回款【输入】'!$C$4:$C$123,$C232,'B4-1销售回款【输入】'!$D$4:$D$123,$D232,'B4-1销售回款【输入】'!$E$4:$E$123,$E232,'B4-1销售回款【输入】'!$J$4:$J$123,$F232)</f>
        <v>0</v>
      </c>
      <c r="DT232" s="278">
        <f>SUMIFS('B4-1销售回款【输入】'!DW$4:DW$123,'B4-1销售回款【输入】'!$C$4:$C$123,$C232,'B4-1销售回款【输入】'!$D$4:$D$123,$D232,'B4-1销售回款【输入】'!$E$4:$E$123,$E232,'B4-1销售回款【输入】'!$J$4:$J$123,$F232)</f>
        <v>0</v>
      </c>
      <c r="DU232" s="278">
        <f>SUMIFS('B4-1销售回款【输入】'!DX$4:DX$123,'B4-1销售回款【输入】'!$C$4:$C$123,$C232,'B4-1销售回款【输入】'!$D$4:$D$123,$D232,'B4-1销售回款【输入】'!$E$4:$E$123,$E232,'B4-1销售回款【输入】'!$J$4:$J$123,$F232)</f>
        <v>0</v>
      </c>
      <c r="DV232" s="278">
        <f>SUMIFS('B4-1销售回款【输入】'!DY$4:DY$123,'B4-1销售回款【输入】'!$C$4:$C$123,$C232,'B4-1销售回款【输入】'!$D$4:$D$123,$D232,'B4-1销售回款【输入】'!$E$4:$E$123,$E232,'B4-1销售回款【输入】'!$J$4:$J$123,$F232)</f>
        <v>0</v>
      </c>
      <c r="DW232" s="278">
        <f>SUMIFS('B4-1销售回款【输入】'!DZ$4:DZ$123,'B4-1销售回款【输入】'!$C$4:$C$123,$C232,'B4-1销售回款【输入】'!$D$4:$D$123,$D232,'B4-1销售回款【输入】'!$E$4:$E$123,$E232,'B4-1销售回款【输入】'!$J$4:$J$123,$F232)</f>
        <v>0</v>
      </c>
      <c r="DX232" s="278">
        <f>SUMIFS('B4-1销售回款【输入】'!EA$4:EA$123,'B4-1销售回款【输入】'!$C$4:$C$123,$C232,'B4-1销售回款【输入】'!$D$4:$D$123,$D232,'B4-1销售回款【输入】'!$E$4:$E$123,$E232,'B4-1销售回款【输入】'!$J$4:$J$123,$F232)</f>
        <v>0</v>
      </c>
      <c r="DY232" s="278">
        <f>SUMIFS('B4-1销售回款【输入】'!EB$4:EB$123,'B4-1销售回款【输入】'!$C$4:$C$123,$C232,'B4-1销售回款【输入】'!$D$4:$D$123,$D232,'B4-1销售回款【输入】'!$E$4:$E$123,$E232,'B4-1销售回款【输入】'!$J$4:$J$123,$F232)</f>
        <v>0</v>
      </c>
      <c r="DZ232" s="278">
        <f>SUMIFS('B4-1销售回款【输入】'!EC$4:EC$123,'B4-1销售回款【输入】'!$C$4:$C$123,$C232,'B4-1销售回款【输入】'!$D$4:$D$123,$D232,'B4-1销售回款【输入】'!$E$4:$E$123,$E232,'B4-1销售回款【输入】'!$J$4:$J$123,$F232)</f>
        <v>0</v>
      </c>
      <c r="EA232" s="278">
        <f>SUMIFS('B4-1销售回款【输入】'!ED$4:ED$123,'B4-1销售回款【输入】'!$C$4:$C$123,$C232,'B4-1销售回款【输入】'!$D$4:$D$123,$D232,'B4-1销售回款【输入】'!$E$4:$E$123,$E232,'B4-1销售回款【输入】'!$J$4:$J$123,$F232)</f>
        <v>0</v>
      </c>
      <c r="EB232" s="278">
        <f>SUMIFS('B4-1销售回款【输入】'!EE$4:EE$123,'B4-1销售回款【输入】'!$C$4:$C$123,$C232,'B4-1销售回款【输入】'!$D$4:$D$123,$D232,'B4-1销售回款【输入】'!$E$4:$E$123,$E232,'B4-1销售回款【输入】'!$J$4:$J$123,$F232)</f>
        <v>0</v>
      </c>
      <c r="EC232" s="278">
        <f>SUMIFS('B4-1销售回款【输入】'!EF$4:EF$123,'B4-1销售回款【输入】'!$C$4:$C$123,$C232,'B4-1销售回款【输入】'!$D$4:$D$123,$D232,'B4-1销售回款【输入】'!$E$4:$E$123,$E232,'B4-1销售回款【输入】'!$J$4:$J$123,$F232)</f>
        <v>0</v>
      </c>
      <c r="ED232" s="280">
        <f>SUMIFS('B4-1销售回款【输入】'!EG$4:EG$123,'B4-1销售回款【输入】'!$C$4:$C$123,$C232,'B4-1销售回款【输入】'!$D$4:$D$123,$D232,'B4-1销售回款【输入】'!$E$4:$E$123,$E232,'B4-1销售回款【输入】'!$J$4:$J$123,$F232)</f>
        <v>0</v>
      </c>
    </row>
    <row r="233" spans="2:134" ht="16.05" customHeight="1" x14ac:dyDescent="0.25">
      <c r="B233" s="932"/>
      <c r="C233" s="159" t="str">
        <f>C232</f>
        <v/>
      </c>
      <c r="D233" s="159" t="str">
        <f t="shared" si="4023"/>
        <v/>
      </c>
      <c r="E233" s="159" t="str">
        <f t="shared" si="4023"/>
        <v/>
      </c>
      <c r="F233" s="149" t="s">
        <v>347</v>
      </c>
      <c r="G233" s="171" t="s">
        <v>353</v>
      </c>
      <c r="H233" s="992">
        <f>SUMIFS('B4-1销售回款【输入】'!L$4:L$123,'B4-1销售回款【输入】'!$C$4:$C$123,$C233,'B4-1销售回款【输入】'!$D$4:$D$123,$D233,'B4-1销售回款【输入】'!$E$4:$E$123,$E233,'B4-1销售回款【输入】'!$J$4:$J$123,$F233)</f>
        <v>0</v>
      </c>
      <c r="I233" s="282">
        <f t="shared" ref="I233:I235" si="4151">J233-H233</f>
        <v>0</v>
      </c>
      <c r="J233" s="985">
        <f>SUM(V233:ED233)</f>
        <v>0</v>
      </c>
      <c r="K233" s="460">
        <f ca="1">SUM(OFFSET(V233,,,1,MATCH('B1-基本信息'!$C$12,$V$3:$ED$3,1)))</f>
        <v>0</v>
      </c>
      <c r="L233" s="283">
        <f t="shared" ref="L233" si="4152">SUMIF($V$1:$ED$1,L$3,$V233:$ED233)</f>
        <v>0</v>
      </c>
      <c r="M233" s="282">
        <f t="shared" si="4150"/>
        <v>0</v>
      </c>
      <c r="N233" s="282">
        <f t="shared" si="4150"/>
        <v>0</v>
      </c>
      <c r="O233" s="282">
        <f t="shared" si="4150"/>
        <v>0</v>
      </c>
      <c r="P233" s="282">
        <f t="shared" si="4150"/>
        <v>0</v>
      </c>
      <c r="Q233" s="282">
        <f t="shared" si="4150"/>
        <v>0</v>
      </c>
      <c r="R233" s="282">
        <f t="shared" si="4150"/>
        <v>0</v>
      </c>
      <c r="S233" s="282">
        <f t="shared" si="4150"/>
        <v>0</v>
      </c>
      <c r="T233" s="282">
        <f t="shared" si="4150"/>
        <v>0</v>
      </c>
      <c r="U233" s="284">
        <f t="shared" si="4150"/>
        <v>0</v>
      </c>
      <c r="V233" s="285">
        <f>SUMIFS('B4-1销售回款【输入】'!Y$4:Y$123,'B4-1销售回款【输入】'!$C$4:$C$123,$C233,'B4-1销售回款【输入】'!$D$4:$D$123,$D233,'B4-1销售回款【输入】'!$E$4:$E$123,$E233,'B4-1销售回款【输入】'!$J$4:$J$123,$F233)</f>
        <v>0</v>
      </c>
      <c r="W233" s="282">
        <f>SUMIFS('B4-1销售回款【输入】'!Z$4:Z$123,'B4-1销售回款【输入】'!$C$4:$C$123,$C233,'B4-1销售回款【输入】'!$D$4:$D$123,$D233,'B4-1销售回款【输入】'!$E$4:$E$123,$E233,'B4-1销售回款【输入】'!$J$4:$J$123,$F233)</f>
        <v>0</v>
      </c>
      <c r="X233" s="282">
        <f>SUMIFS('B4-1销售回款【输入】'!AA$4:AA$123,'B4-1销售回款【输入】'!$C$4:$C$123,$C233,'B4-1销售回款【输入】'!$D$4:$D$123,$D233,'B4-1销售回款【输入】'!$E$4:$E$123,$E233,'B4-1销售回款【输入】'!$J$4:$J$123,$F233)</f>
        <v>0</v>
      </c>
      <c r="Y233" s="282">
        <f>SUMIFS('B4-1销售回款【输入】'!AB$4:AB$123,'B4-1销售回款【输入】'!$C$4:$C$123,$C233,'B4-1销售回款【输入】'!$D$4:$D$123,$D233,'B4-1销售回款【输入】'!$E$4:$E$123,$E233,'B4-1销售回款【输入】'!$J$4:$J$123,$F233)</f>
        <v>0</v>
      </c>
      <c r="Z233" s="282">
        <f>SUMIFS('B4-1销售回款【输入】'!AC$4:AC$123,'B4-1销售回款【输入】'!$C$4:$C$123,$C233,'B4-1销售回款【输入】'!$D$4:$D$123,$D233,'B4-1销售回款【输入】'!$E$4:$E$123,$E233,'B4-1销售回款【输入】'!$J$4:$J$123,$F233)</f>
        <v>0</v>
      </c>
      <c r="AA233" s="282">
        <f>SUMIFS('B4-1销售回款【输入】'!AD$4:AD$123,'B4-1销售回款【输入】'!$C$4:$C$123,$C233,'B4-1销售回款【输入】'!$D$4:$D$123,$D233,'B4-1销售回款【输入】'!$E$4:$E$123,$E233,'B4-1销售回款【输入】'!$J$4:$J$123,$F233)</f>
        <v>0</v>
      </c>
      <c r="AB233" s="282">
        <f>SUMIFS('B4-1销售回款【输入】'!AE$4:AE$123,'B4-1销售回款【输入】'!$C$4:$C$123,$C233,'B4-1销售回款【输入】'!$D$4:$D$123,$D233,'B4-1销售回款【输入】'!$E$4:$E$123,$E233,'B4-1销售回款【输入】'!$J$4:$J$123,$F233)</f>
        <v>0</v>
      </c>
      <c r="AC233" s="282">
        <f>SUMIFS('B4-1销售回款【输入】'!AF$4:AF$123,'B4-1销售回款【输入】'!$C$4:$C$123,$C233,'B4-1销售回款【输入】'!$D$4:$D$123,$D233,'B4-1销售回款【输入】'!$E$4:$E$123,$E233,'B4-1销售回款【输入】'!$J$4:$J$123,$F233)</f>
        <v>0</v>
      </c>
      <c r="AD233" s="282">
        <f>SUMIFS('B4-1销售回款【输入】'!AG$4:AG$123,'B4-1销售回款【输入】'!$C$4:$C$123,$C233,'B4-1销售回款【输入】'!$D$4:$D$123,$D233,'B4-1销售回款【输入】'!$E$4:$E$123,$E233,'B4-1销售回款【输入】'!$J$4:$J$123,$F233)</f>
        <v>0</v>
      </c>
      <c r="AE233" s="282">
        <f>SUMIFS('B4-1销售回款【输入】'!AH$4:AH$123,'B4-1销售回款【输入】'!$C$4:$C$123,$C233,'B4-1销售回款【输入】'!$D$4:$D$123,$D233,'B4-1销售回款【输入】'!$E$4:$E$123,$E233,'B4-1销售回款【输入】'!$J$4:$J$123,$F233)</f>
        <v>0</v>
      </c>
      <c r="AF233" s="282">
        <f>SUMIFS('B4-1销售回款【输入】'!AI$4:AI$123,'B4-1销售回款【输入】'!$C$4:$C$123,$C233,'B4-1销售回款【输入】'!$D$4:$D$123,$D233,'B4-1销售回款【输入】'!$E$4:$E$123,$E233,'B4-1销售回款【输入】'!$J$4:$J$123,$F233)</f>
        <v>0</v>
      </c>
      <c r="AG233" s="282">
        <f>SUMIFS('B4-1销售回款【输入】'!AJ$4:AJ$123,'B4-1销售回款【输入】'!$C$4:$C$123,$C233,'B4-1销售回款【输入】'!$D$4:$D$123,$D233,'B4-1销售回款【输入】'!$E$4:$E$123,$E233,'B4-1销售回款【输入】'!$J$4:$J$123,$F233)</f>
        <v>0</v>
      </c>
      <c r="AH233" s="282">
        <f>SUMIFS('B4-1销售回款【输入】'!AK$4:AK$123,'B4-1销售回款【输入】'!$C$4:$C$123,$C233,'B4-1销售回款【输入】'!$D$4:$D$123,$D233,'B4-1销售回款【输入】'!$E$4:$E$123,$E233,'B4-1销售回款【输入】'!$J$4:$J$123,$F233)</f>
        <v>0</v>
      </c>
      <c r="AI233" s="282">
        <f>SUMIFS('B4-1销售回款【输入】'!AL$4:AL$123,'B4-1销售回款【输入】'!$C$4:$C$123,$C233,'B4-1销售回款【输入】'!$D$4:$D$123,$D233,'B4-1销售回款【输入】'!$E$4:$E$123,$E233,'B4-1销售回款【输入】'!$J$4:$J$123,$F233)</f>
        <v>0</v>
      </c>
      <c r="AJ233" s="282">
        <f>SUMIFS('B4-1销售回款【输入】'!AM$4:AM$123,'B4-1销售回款【输入】'!$C$4:$C$123,$C233,'B4-1销售回款【输入】'!$D$4:$D$123,$D233,'B4-1销售回款【输入】'!$E$4:$E$123,$E233,'B4-1销售回款【输入】'!$J$4:$J$123,$F233)</f>
        <v>0</v>
      </c>
      <c r="AK233" s="282">
        <f>SUMIFS('B4-1销售回款【输入】'!AN$4:AN$123,'B4-1销售回款【输入】'!$C$4:$C$123,$C233,'B4-1销售回款【输入】'!$D$4:$D$123,$D233,'B4-1销售回款【输入】'!$E$4:$E$123,$E233,'B4-1销售回款【输入】'!$J$4:$J$123,$F233)</f>
        <v>0</v>
      </c>
      <c r="AL233" s="282">
        <f>SUMIFS('B4-1销售回款【输入】'!AO$4:AO$123,'B4-1销售回款【输入】'!$C$4:$C$123,$C233,'B4-1销售回款【输入】'!$D$4:$D$123,$D233,'B4-1销售回款【输入】'!$E$4:$E$123,$E233,'B4-1销售回款【输入】'!$J$4:$J$123,$F233)</f>
        <v>0</v>
      </c>
      <c r="AM233" s="282">
        <f>SUMIFS('B4-1销售回款【输入】'!AP$4:AP$123,'B4-1销售回款【输入】'!$C$4:$C$123,$C233,'B4-1销售回款【输入】'!$D$4:$D$123,$D233,'B4-1销售回款【输入】'!$E$4:$E$123,$E233,'B4-1销售回款【输入】'!$J$4:$J$123,$F233)</f>
        <v>0</v>
      </c>
      <c r="AN233" s="282">
        <f>SUMIFS('B4-1销售回款【输入】'!AQ$4:AQ$123,'B4-1销售回款【输入】'!$C$4:$C$123,$C233,'B4-1销售回款【输入】'!$D$4:$D$123,$D233,'B4-1销售回款【输入】'!$E$4:$E$123,$E233,'B4-1销售回款【输入】'!$J$4:$J$123,$F233)</f>
        <v>0</v>
      </c>
      <c r="AO233" s="282">
        <f>SUMIFS('B4-1销售回款【输入】'!AR$4:AR$123,'B4-1销售回款【输入】'!$C$4:$C$123,$C233,'B4-1销售回款【输入】'!$D$4:$D$123,$D233,'B4-1销售回款【输入】'!$E$4:$E$123,$E233,'B4-1销售回款【输入】'!$J$4:$J$123,$F233)</f>
        <v>0</v>
      </c>
      <c r="AP233" s="282">
        <f>SUMIFS('B4-1销售回款【输入】'!AS$4:AS$123,'B4-1销售回款【输入】'!$C$4:$C$123,$C233,'B4-1销售回款【输入】'!$D$4:$D$123,$D233,'B4-1销售回款【输入】'!$E$4:$E$123,$E233,'B4-1销售回款【输入】'!$J$4:$J$123,$F233)</f>
        <v>0</v>
      </c>
      <c r="AQ233" s="282">
        <f>SUMIFS('B4-1销售回款【输入】'!AT$4:AT$123,'B4-1销售回款【输入】'!$C$4:$C$123,$C233,'B4-1销售回款【输入】'!$D$4:$D$123,$D233,'B4-1销售回款【输入】'!$E$4:$E$123,$E233,'B4-1销售回款【输入】'!$J$4:$J$123,$F233)</f>
        <v>0</v>
      </c>
      <c r="AR233" s="282">
        <f>SUMIFS('B4-1销售回款【输入】'!AU$4:AU$123,'B4-1销售回款【输入】'!$C$4:$C$123,$C233,'B4-1销售回款【输入】'!$D$4:$D$123,$D233,'B4-1销售回款【输入】'!$E$4:$E$123,$E233,'B4-1销售回款【输入】'!$J$4:$J$123,$F233)</f>
        <v>0</v>
      </c>
      <c r="AS233" s="282">
        <f>SUMIFS('B4-1销售回款【输入】'!AV$4:AV$123,'B4-1销售回款【输入】'!$C$4:$C$123,$C233,'B4-1销售回款【输入】'!$D$4:$D$123,$D233,'B4-1销售回款【输入】'!$E$4:$E$123,$E233,'B4-1销售回款【输入】'!$J$4:$J$123,$F233)</f>
        <v>0</v>
      </c>
      <c r="AT233" s="282">
        <f>SUMIFS('B4-1销售回款【输入】'!AW$4:AW$123,'B4-1销售回款【输入】'!$C$4:$C$123,$C233,'B4-1销售回款【输入】'!$D$4:$D$123,$D233,'B4-1销售回款【输入】'!$E$4:$E$123,$E233,'B4-1销售回款【输入】'!$J$4:$J$123,$F233)</f>
        <v>0</v>
      </c>
      <c r="AU233" s="282">
        <f>SUMIFS('B4-1销售回款【输入】'!AX$4:AX$123,'B4-1销售回款【输入】'!$C$4:$C$123,$C233,'B4-1销售回款【输入】'!$D$4:$D$123,$D233,'B4-1销售回款【输入】'!$E$4:$E$123,$E233,'B4-1销售回款【输入】'!$J$4:$J$123,$F233)</f>
        <v>0</v>
      </c>
      <c r="AV233" s="282">
        <f>SUMIFS('B4-1销售回款【输入】'!AY$4:AY$123,'B4-1销售回款【输入】'!$C$4:$C$123,$C233,'B4-1销售回款【输入】'!$D$4:$D$123,$D233,'B4-1销售回款【输入】'!$E$4:$E$123,$E233,'B4-1销售回款【输入】'!$J$4:$J$123,$F233)</f>
        <v>0</v>
      </c>
      <c r="AW233" s="282">
        <f>SUMIFS('B4-1销售回款【输入】'!AZ$4:AZ$123,'B4-1销售回款【输入】'!$C$4:$C$123,$C233,'B4-1销售回款【输入】'!$D$4:$D$123,$D233,'B4-1销售回款【输入】'!$E$4:$E$123,$E233,'B4-1销售回款【输入】'!$J$4:$J$123,$F233)</f>
        <v>0</v>
      </c>
      <c r="AX233" s="282">
        <f>SUMIFS('B4-1销售回款【输入】'!BA$4:BA$123,'B4-1销售回款【输入】'!$C$4:$C$123,$C233,'B4-1销售回款【输入】'!$D$4:$D$123,$D233,'B4-1销售回款【输入】'!$E$4:$E$123,$E233,'B4-1销售回款【输入】'!$J$4:$J$123,$F233)</f>
        <v>0</v>
      </c>
      <c r="AY233" s="282">
        <f>SUMIFS('B4-1销售回款【输入】'!BB$4:BB$123,'B4-1销售回款【输入】'!$C$4:$C$123,$C233,'B4-1销售回款【输入】'!$D$4:$D$123,$D233,'B4-1销售回款【输入】'!$E$4:$E$123,$E233,'B4-1销售回款【输入】'!$J$4:$J$123,$F233)</f>
        <v>0</v>
      </c>
      <c r="AZ233" s="282">
        <f>SUMIFS('B4-1销售回款【输入】'!BC$4:BC$123,'B4-1销售回款【输入】'!$C$4:$C$123,$C233,'B4-1销售回款【输入】'!$D$4:$D$123,$D233,'B4-1销售回款【输入】'!$E$4:$E$123,$E233,'B4-1销售回款【输入】'!$J$4:$J$123,$F233)</f>
        <v>0</v>
      </c>
      <c r="BA233" s="282">
        <f>SUMIFS('B4-1销售回款【输入】'!BD$4:BD$123,'B4-1销售回款【输入】'!$C$4:$C$123,$C233,'B4-1销售回款【输入】'!$D$4:$D$123,$D233,'B4-1销售回款【输入】'!$E$4:$E$123,$E233,'B4-1销售回款【输入】'!$J$4:$J$123,$F233)</f>
        <v>0</v>
      </c>
      <c r="BB233" s="282">
        <f>SUMIFS('B4-1销售回款【输入】'!BE$4:BE$123,'B4-1销售回款【输入】'!$C$4:$C$123,$C233,'B4-1销售回款【输入】'!$D$4:$D$123,$D233,'B4-1销售回款【输入】'!$E$4:$E$123,$E233,'B4-1销售回款【输入】'!$J$4:$J$123,$F233)</f>
        <v>0</v>
      </c>
      <c r="BC233" s="282">
        <f>SUMIFS('B4-1销售回款【输入】'!BF$4:BF$123,'B4-1销售回款【输入】'!$C$4:$C$123,$C233,'B4-1销售回款【输入】'!$D$4:$D$123,$D233,'B4-1销售回款【输入】'!$E$4:$E$123,$E233,'B4-1销售回款【输入】'!$J$4:$J$123,$F233)</f>
        <v>0</v>
      </c>
      <c r="BD233" s="282">
        <f>SUMIFS('B4-1销售回款【输入】'!BG$4:BG$123,'B4-1销售回款【输入】'!$C$4:$C$123,$C233,'B4-1销售回款【输入】'!$D$4:$D$123,$D233,'B4-1销售回款【输入】'!$E$4:$E$123,$E233,'B4-1销售回款【输入】'!$J$4:$J$123,$F233)</f>
        <v>0</v>
      </c>
      <c r="BE233" s="282">
        <f>SUMIFS('B4-1销售回款【输入】'!BH$4:BH$123,'B4-1销售回款【输入】'!$C$4:$C$123,$C233,'B4-1销售回款【输入】'!$D$4:$D$123,$D233,'B4-1销售回款【输入】'!$E$4:$E$123,$E233,'B4-1销售回款【输入】'!$J$4:$J$123,$F233)</f>
        <v>0</v>
      </c>
      <c r="BF233" s="282">
        <f>SUMIFS('B4-1销售回款【输入】'!BI$4:BI$123,'B4-1销售回款【输入】'!$C$4:$C$123,$C233,'B4-1销售回款【输入】'!$D$4:$D$123,$D233,'B4-1销售回款【输入】'!$E$4:$E$123,$E233,'B4-1销售回款【输入】'!$J$4:$J$123,$F233)</f>
        <v>0</v>
      </c>
      <c r="BG233" s="282">
        <f>SUMIFS('B4-1销售回款【输入】'!BJ$4:BJ$123,'B4-1销售回款【输入】'!$C$4:$C$123,$C233,'B4-1销售回款【输入】'!$D$4:$D$123,$D233,'B4-1销售回款【输入】'!$E$4:$E$123,$E233,'B4-1销售回款【输入】'!$J$4:$J$123,$F233)</f>
        <v>0</v>
      </c>
      <c r="BH233" s="282">
        <f>SUMIFS('B4-1销售回款【输入】'!BK$4:BK$123,'B4-1销售回款【输入】'!$C$4:$C$123,$C233,'B4-1销售回款【输入】'!$D$4:$D$123,$D233,'B4-1销售回款【输入】'!$E$4:$E$123,$E233,'B4-1销售回款【输入】'!$J$4:$J$123,$F233)</f>
        <v>0</v>
      </c>
      <c r="BI233" s="282">
        <f>SUMIFS('B4-1销售回款【输入】'!BL$4:BL$123,'B4-1销售回款【输入】'!$C$4:$C$123,$C233,'B4-1销售回款【输入】'!$D$4:$D$123,$D233,'B4-1销售回款【输入】'!$E$4:$E$123,$E233,'B4-1销售回款【输入】'!$J$4:$J$123,$F233)</f>
        <v>0</v>
      </c>
      <c r="BJ233" s="282">
        <f>SUMIFS('B4-1销售回款【输入】'!BM$4:BM$123,'B4-1销售回款【输入】'!$C$4:$C$123,$C233,'B4-1销售回款【输入】'!$D$4:$D$123,$D233,'B4-1销售回款【输入】'!$E$4:$E$123,$E233,'B4-1销售回款【输入】'!$J$4:$J$123,$F233)</f>
        <v>0</v>
      </c>
      <c r="BK233" s="282">
        <f>SUMIFS('B4-1销售回款【输入】'!BN$4:BN$123,'B4-1销售回款【输入】'!$C$4:$C$123,$C233,'B4-1销售回款【输入】'!$D$4:$D$123,$D233,'B4-1销售回款【输入】'!$E$4:$E$123,$E233,'B4-1销售回款【输入】'!$J$4:$J$123,$F233)</f>
        <v>0</v>
      </c>
      <c r="BL233" s="282">
        <f>SUMIFS('B4-1销售回款【输入】'!BO$4:BO$123,'B4-1销售回款【输入】'!$C$4:$C$123,$C233,'B4-1销售回款【输入】'!$D$4:$D$123,$D233,'B4-1销售回款【输入】'!$E$4:$E$123,$E233,'B4-1销售回款【输入】'!$J$4:$J$123,$F233)</f>
        <v>0</v>
      </c>
      <c r="BM233" s="282">
        <f>SUMIFS('B4-1销售回款【输入】'!BP$4:BP$123,'B4-1销售回款【输入】'!$C$4:$C$123,$C233,'B4-1销售回款【输入】'!$D$4:$D$123,$D233,'B4-1销售回款【输入】'!$E$4:$E$123,$E233,'B4-1销售回款【输入】'!$J$4:$J$123,$F233)</f>
        <v>0</v>
      </c>
      <c r="BN233" s="282">
        <f>SUMIFS('B4-1销售回款【输入】'!BQ$4:BQ$123,'B4-1销售回款【输入】'!$C$4:$C$123,$C233,'B4-1销售回款【输入】'!$D$4:$D$123,$D233,'B4-1销售回款【输入】'!$E$4:$E$123,$E233,'B4-1销售回款【输入】'!$J$4:$J$123,$F233)</f>
        <v>0</v>
      </c>
      <c r="BO233" s="282">
        <f>SUMIFS('B4-1销售回款【输入】'!BR$4:BR$123,'B4-1销售回款【输入】'!$C$4:$C$123,$C233,'B4-1销售回款【输入】'!$D$4:$D$123,$D233,'B4-1销售回款【输入】'!$E$4:$E$123,$E233,'B4-1销售回款【输入】'!$J$4:$J$123,$F233)</f>
        <v>0</v>
      </c>
      <c r="BP233" s="282">
        <f>SUMIFS('B4-1销售回款【输入】'!BS$4:BS$123,'B4-1销售回款【输入】'!$C$4:$C$123,$C233,'B4-1销售回款【输入】'!$D$4:$D$123,$D233,'B4-1销售回款【输入】'!$E$4:$E$123,$E233,'B4-1销售回款【输入】'!$J$4:$J$123,$F233)</f>
        <v>0</v>
      </c>
      <c r="BQ233" s="282">
        <f>SUMIFS('B4-1销售回款【输入】'!BT$4:BT$123,'B4-1销售回款【输入】'!$C$4:$C$123,$C233,'B4-1销售回款【输入】'!$D$4:$D$123,$D233,'B4-1销售回款【输入】'!$E$4:$E$123,$E233,'B4-1销售回款【输入】'!$J$4:$J$123,$F233)</f>
        <v>0</v>
      </c>
      <c r="BR233" s="282">
        <f>SUMIFS('B4-1销售回款【输入】'!BU$4:BU$123,'B4-1销售回款【输入】'!$C$4:$C$123,$C233,'B4-1销售回款【输入】'!$D$4:$D$123,$D233,'B4-1销售回款【输入】'!$E$4:$E$123,$E233,'B4-1销售回款【输入】'!$J$4:$J$123,$F233)</f>
        <v>0</v>
      </c>
      <c r="BS233" s="282">
        <f>SUMIFS('B4-1销售回款【输入】'!BV$4:BV$123,'B4-1销售回款【输入】'!$C$4:$C$123,$C233,'B4-1销售回款【输入】'!$D$4:$D$123,$D233,'B4-1销售回款【输入】'!$E$4:$E$123,$E233,'B4-1销售回款【输入】'!$J$4:$J$123,$F233)</f>
        <v>0</v>
      </c>
      <c r="BT233" s="282">
        <f>SUMIFS('B4-1销售回款【输入】'!BW$4:BW$123,'B4-1销售回款【输入】'!$C$4:$C$123,$C233,'B4-1销售回款【输入】'!$D$4:$D$123,$D233,'B4-1销售回款【输入】'!$E$4:$E$123,$E233,'B4-1销售回款【输入】'!$J$4:$J$123,$F233)</f>
        <v>0</v>
      </c>
      <c r="BU233" s="282">
        <f>SUMIFS('B4-1销售回款【输入】'!BX$4:BX$123,'B4-1销售回款【输入】'!$C$4:$C$123,$C233,'B4-1销售回款【输入】'!$D$4:$D$123,$D233,'B4-1销售回款【输入】'!$E$4:$E$123,$E233,'B4-1销售回款【输入】'!$J$4:$J$123,$F233)</f>
        <v>0</v>
      </c>
      <c r="BV233" s="282">
        <f>SUMIFS('B4-1销售回款【输入】'!BY$4:BY$123,'B4-1销售回款【输入】'!$C$4:$C$123,$C233,'B4-1销售回款【输入】'!$D$4:$D$123,$D233,'B4-1销售回款【输入】'!$E$4:$E$123,$E233,'B4-1销售回款【输入】'!$J$4:$J$123,$F233)</f>
        <v>0</v>
      </c>
      <c r="BW233" s="282">
        <f>SUMIFS('B4-1销售回款【输入】'!BZ$4:BZ$123,'B4-1销售回款【输入】'!$C$4:$C$123,$C233,'B4-1销售回款【输入】'!$D$4:$D$123,$D233,'B4-1销售回款【输入】'!$E$4:$E$123,$E233,'B4-1销售回款【输入】'!$J$4:$J$123,$F233)</f>
        <v>0</v>
      </c>
      <c r="BX233" s="282">
        <f>SUMIFS('B4-1销售回款【输入】'!CA$4:CA$123,'B4-1销售回款【输入】'!$C$4:$C$123,$C233,'B4-1销售回款【输入】'!$D$4:$D$123,$D233,'B4-1销售回款【输入】'!$E$4:$E$123,$E233,'B4-1销售回款【输入】'!$J$4:$J$123,$F233)</f>
        <v>0</v>
      </c>
      <c r="BY233" s="282">
        <f>SUMIFS('B4-1销售回款【输入】'!CB$4:CB$123,'B4-1销售回款【输入】'!$C$4:$C$123,$C233,'B4-1销售回款【输入】'!$D$4:$D$123,$D233,'B4-1销售回款【输入】'!$E$4:$E$123,$E233,'B4-1销售回款【输入】'!$J$4:$J$123,$F233)</f>
        <v>0</v>
      </c>
      <c r="BZ233" s="282">
        <f>SUMIFS('B4-1销售回款【输入】'!CC$4:CC$123,'B4-1销售回款【输入】'!$C$4:$C$123,$C233,'B4-1销售回款【输入】'!$D$4:$D$123,$D233,'B4-1销售回款【输入】'!$E$4:$E$123,$E233,'B4-1销售回款【输入】'!$J$4:$J$123,$F233)</f>
        <v>0</v>
      </c>
      <c r="CA233" s="282">
        <f>SUMIFS('B4-1销售回款【输入】'!CD$4:CD$123,'B4-1销售回款【输入】'!$C$4:$C$123,$C233,'B4-1销售回款【输入】'!$D$4:$D$123,$D233,'B4-1销售回款【输入】'!$E$4:$E$123,$E233,'B4-1销售回款【输入】'!$J$4:$J$123,$F233)</f>
        <v>0</v>
      </c>
      <c r="CB233" s="282">
        <f>SUMIFS('B4-1销售回款【输入】'!CE$4:CE$123,'B4-1销售回款【输入】'!$C$4:$C$123,$C233,'B4-1销售回款【输入】'!$D$4:$D$123,$D233,'B4-1销售回款【输入】'!$E$4:$E$123,$E233,'B4-1销售回款【输入】'!$J$4:$J$123,$F233)</f>
        <v>0</v>
      </c>
      <c r="CC233" s="282">
        <f>SUMIFS('B4-1销售回款【输入】'!CF$4:CF$123,'B4-1销售回款【输入】'!$C$4:$C$123,$C233,'B4-1销售回款【输入】'!$D$4:$D$123,$D233,'B4-1销售回款【输入】'!$E$4:$E$123,$E233,'B4-1销售回款【输入】'!$J$4:$J$123,$F233)</f>
        <v>0</v>
      </c>
      <c r="CD233" s="282">
        <f>SUMIFS('B4-1销售回款【输入】'!CG$4:CG$123,'B4-1销售回款【输入】'!$C$4:$C$123,$C233,'B4-1销售回款【输入】'!$D$4:$D$123,$D233,'B4-1销售回款【输入】'!$E$4:$E$123,$E233,'B4-1销售回款【输入】'!$J$4:$J$123,$F233)</f>
        <v>0</v>
      </c>
      <c r="CE233" s="282">
        <f>SUMIFS('B4-1销售回款【输入】'!CH$4:CH$123,'B4-1销售回款【输入】'!$C$4:$C$123,$C233,'B4-1销售回款【输入】'!$D$4:$D$123,$D233,'B4-1销售回款【输入】'!$E$4:$E$123,$E233,'B4-1销售回款【输入】'!$J$4:$J$123,$F233)</f>
        <v>0</v>
      </c>
      <c r="CF233" s="282">
        <f>SUMIFS('B4-1销售回款【输入】'!CI$4:CI$123,'B4-1销售回款【输入】'!$C$4:$C$123,$C233,'B4-1销售回款【输入】'!$D$4:$D$123,$D233,'B4-1销售回款【输入】'!$E$4:$E$123,$E233,'B4-1销售回款【输入】'!$J$4:$J$123,$F233)</f>
        <v>0</v>
      </c>
      <c r="CG233" s="282">
        <f>SUMIFS('B4-1销售回款【输入】'!CJ$4:CJ$123,'B4-1销售回款【输入】'!$C$4:$C$123,$C233,'B4-1销售回款【输入】'!$D$4:$D$123,$D233,'B4-1销售回款【输入】'!$E$4:$E$123,$E233,'B4-1销售回款【输入】'!$J$4:$J$123,$F233)</f>
        <v>0</v>
      </c>
      <c r="CH233" s="282">
        <f>SUMIFS('B4-1销售回款【输入】'!CK$4:CK$123,'B4-1销售回款【输入】'!$C$4:$C$123,$C233,'B4-1销售回款【输入】'!$D$4:$D$123,$D233,'B4-1销售回款【输入】'!$E$4:$E$123,$E233,'B4-1销售回款【输入】'!$J$4:$J$123,$F233)</f>
        <v>0</v>
      </c>
      <c r="CI233" s="282">
        <f>SUMIFS('B4-1销售回款【输入】'!CL$4:CL$123,'B4-1销售回款【输入】'!$C$4:$C$123,$C233,'B4-1销售回款【输入】'!$D$4:$D$123,$D233,'B4-1销售回款【输入】'!$E$4:$E$123,$E233,'B4-1销售回款【输入】'!$J$4:$J$123,$F233)</f>
        <v>0</v>
      </c>
      <c r="CJ233" s="282">
        <f>SUMIFS('B4-1销售回款【输入】'!CM$4:CM$123,'B4-1销售回款【输入】'!$C$4:$C$123,$C233,'B4-1销售回款【输入】'!$D$4:$D$123,$D233,'B4-1销售回款【输入】'!$E$4:$E$123,$E233,'B4-1销售回款【输入】'!$J$4:$J$123,$F233)</f>
        <v>0</v>
      </c>
      <c r="CK233" s="282">
        <f>SUMIFS('B4-1销售回款【输入】'!CN$4:CN$123,'B4-1销售回款【输入】'!$C$4:$C$123,$C233,'B4-1销售回款【输入】'!$D$4:$D$123,$D233,'B4-1销售回款【输入】'!$E$4:$E$123,$E233,'B4-1销售回款【输入】'!$J$4:$J$123,$F233)</f>
        <v>0</v>
      </c>
      <c r="CL233" s="282">
        <f>SUMIFS('B4-1销售回款【输入】'!CO$4:CO$123,'B4-1销售回款【输入】'!$C$4:$C$123,$C233,'B4-1销售回款【输入】'!$D$4:$D$123,$D233,'B4-1销售回款【输入】'!$E$4:$E$123,$E233,'B4-1销售回款【输入】'!$J$4:$J$123,$F233)</f>
        <v>0</v>
      </c>
      <c r="CM233" s="282">
        <f>SUMIFS('B4-1销售回款【输入】'!CP$4:CP$123,'B4-1销售回款【输入】'!$C$4:$C$123,$C233,'B4-1销售回款【输入】'!$D$4:$D$123,$D233,'B4-1销售回款【输入】'!$E$4:$E$123,$E233,'B4-1销售回款【输入】'!$J$4:$J$123,$F233)</f>
        <v>0</v>
      </c>
      <c r="CN233" s="282">
        <f>SUMIFS('B4-1销售回款【输入】'!CQ$4:CQ$123,'B4-1销售回款【输入】'!$C$4:$C$123,$C233,'B4-1销售回款【输入】'!$D$4:$D$123,$D233,'B4-1销售回款【输入】'!$E$4:$E$123,$E233,'B4-1销售回款【输入】'!$J$4:$J$123,$F233)</f>
        <v>0</v>
      </c>
      <c r="CO233" s="282">
        <f>SUMIFS('B4-1销售回款【输入】'!CR$4:CR$123,'B4-1销售回款【输入】'!$C$4:$C$123,$C233,'B4-1销售回款【输入】'!$D$4:$D$123,$D233,'B4-1销售回款【输入】'!$E$4:$E$123,$E233,'B4-1销售回款【输入】'!$J$4:$J$123,$F233)</f>
        <v>0</v>
      </c>
      <c r="CP233" s="282">
        <f>SUMIFS('B4-1销售回款【输入】'!CS$4:CS$123,'B4-1销售回款【输入】'!$C$4:$C$123,$C233,'B4-1销售回款【输入】'!$D$4:$D$123,$D233,'B4-1销售回款【输入】'!$E$4:$E$123,$E233,'B4-1销售回款【输入】'!$J$4:$J$123,$F233)</f>
        <v>0</v>
      </c>
      <c r="CQ233" s="282">
        <f>SUMIFS('B4-1销售回款【输入】'!CT$4:CT$123,'B4-1销售回款【输入】'!$C$4:$C$123,$C233,'B4-1销售回款【输入】'!$D$4:$D$123,$D233,'B4-1销售回款【输入】'!$E$4:$E$123,$E233,'B4-1销售回款【输入】'!$J$4:$J$123,$F233)</f>
        <v>0</v>
      </c>
      <c r="CR233" s="282">
        <f>SUMIFS('B4-1销售回款【输入】'!CU$4:CU$123,'B4-1销售回款【输入】'!$C$4:$C$123,$C233,'B4-1销售回款【输入】'!$D$4:$D$123,$D233,'B4-1销售回款【输入】'!$E$4:$E$123,$E233,'B4-1销售回款【输入】'!$J$4:$J$123,$F233)</f>
        <v>0</v>
      </c>
      <c r="CS233" s="282">
        <f>SUMIFS('B4-1销售回款【输入】'!CV$4:CV$123,'B4-1销售回款【输入】'!$C$4:$C$123,$C233,'B4-1销售回款【输入】'!$D$4:$D$123,$D233,'B4-1销售回款【输入】'!$E$4:$E$123,$E233,'B4-1销售回款【输入】'!$J$4:$J$123,$F233)</f>
        <v>0</v>
      </c>
      <c r="CT233" s="282">
        <f>SUMIFS('B4-1销售回款【输入】'!CW$4:CW$123,'B4-1销售回款【输入】'!$C$4:$C$123,$C233,'B4-1销售回款【输入】'!$D$4:$D$123,$D233,'B4-1销售回款【输入】'!$E$4:$E$123,$E233,'B4-1销售回款【输入】'!$J$4:$J$123,$F233)</f>
        <v>0</v>
      </c>
      <c r="CU233" s="282">
        <f>SUMIFS('B4-1销售回款【输入】'!CX$4:CX$123,'B4-1销售回款【输入】'!$C$4:$C$123,$C233,'B4-1销售回款【输入】'!$D$4:$D$123,$D233,'B4-1销售回款【输入】'!$E$4:$E$123,$E233,'B4-1销售回款【输入】'!$J$4:$J$123,$F233)</f>
        <v>0</v>
      </c>
      <c r="CV233" s="282">
        <f>SUMIFS('B4-1销售回款【输入】'!CY$4:CY$123,'B4-1销售回款【输入】'!$C$4:$C$123,$C233,'B4-1销售回款【输入】'!$D$4:$D$123,$D233,'B4-1销售回款【输入】'!$E$4:$E$123,$E233,'B4-1销售回款【输入】'!$J$4:$J$123,$F233)</f>
        <v>0</v>
      </c>
      <c r="CW233" s="282">
        <f>SUMIFS('B4-1销售回款【输入】'!CZ$4:CZ$123,'B4-1销售回款【输入】'!$C$4:$C$123,$C233,'B4-1销售回款【输入】'!$D$4:$D$123,$D233,'B4-1销售回款【输入】'!$E$4:$E$123,$E233,'B4-1销售回款【输入】'!$J$4:$J$123,$F233)</f>
        <v>0</v>
      </c>
      <c r="CX233" s="282">
        <f>SUMIFS('B4-1销售回款【输入】'!DA$4:DA$123,'B4-1销售回款【输入】'!$C$4:$C$123,$C233,'B4-1销售回款【输入】'!$D$4:$D$123,$D233,'B4-1销售回款【输入】'!$E$4:$E$123,$E233,'B4-1销售回款【输入】'!$J$4:$J$123,$F233)</f>
        <v>0</v>
      </c>
      <c r="CY233" s="282">
        <f>SUMIFS('B4-1销售回款【输入】'!DB$4:DB$123,'B4-1销售回款【输入】'!$C$4:$C$123,$C233,'B4-1销售回款【输入】'!$D$4:$D$123,$D233,'B4-1销售回款【输入】'!$E$4:$E$123,$E233,'B4-1销售回款【输入】'!$J$4:$J$123,$F233)</f>
        <v>0</v>
      </c>
      <c r="CZ233" s="282">
        <f>SUMIFS('B4-1销售回款【输入】'!DC$4:DC$123,'B4-1销售回款【输入】'!$C$4:$C$123,$C233,'B4-1销售回款【输入】'!$D$4:$D$123,$D233,'B4-1销售回款【输入】'!$E$4:$E$123,$E233,'B4-1销售回款【输入】'!$J$4:$J$123,$F233)</f>
        <v>0</v>
      </c>
      <c r="DA233" s="282">
        <f>SUMIFS('B4-1销售回款【输入】'!DD$4:DD$123,'B4-1销售回款【输入】'!$C$4:$C$123,$C233,'B4-1销售回款【输入】'!$D$4:$D$123,$D233,'B4-1销售回款【输入】'!$E$4:$E$123,$E233,'B4-1销售回款【输入】'!$J$4:$J$123,$F233)</f>
        <v>0</v>
      </c>
      <c r="DB233" s="282">
        <f>SUMIFS('B4-1销售回款【输入】'!DE$4:DE$123,'B4-1销售回款【输入】'!$C$4:$C$123,$C233,'B4-1销售回款【输入】'!$D$4:$D$123,$D233,'B4-1销售回款【输入】'!$E$4:$E$123,$E233,'B4-1销售回款【输入】'!$J$4:$J$123,$F233)</f>
        <v>0</v>
      </c>
      <c r="DC233" s="282">
        <f>SUMIFS('B4-1销售回款【输入】'!DF$4:DF$123,'B4-1销售回款【输入】'!$C$4:$C$123,$C233,'B4-1销售回款【输入】'!$D$4:$D$123,$D233,'B4-1销售回款【输入】'!$E$4:$E$123,$E233,'B4-1销售回款【输入】'!$J$4:$J$123,$F233)</f>
        <v>0</v>
      </c>
      <c r="DD233" s="282">
        <f>SUMIFS('B4-1销售回款【输入】'!DG$4:DG$123,'B4-1销售回款【输入】'!$C$4:$C$123,$C233,'B4-1销售回款【输入】'!$D$4:$D$123,$D233,'B4-1销售回款【输入】'!$E$4:$E$123,$E233,'B4-1销售回款【输入】'!$J$4:$J$123,$F233)</f>
        <v>0</v>
      </c>
      <c r="DE233" s="282">
        <f>SUMIFS('B4-1销售回款【输入】'!DH$4:DH$123,'B4-1销售回款【输入】'!$C$4:$C$123,$C233,'B4-1销售回款【输入】'!$D$4:$D$123,$D233,'B4-1销售回款【输入】'!$E$4:$E$123,$E233,'B4-1销售回款【输入】'!$J$4:$J$123,$F233)</f>
        <v>0</v>
      </c>
      <c r="DF233" s="282">
        <f>SUMIFS('B4-1销售回款【输入】'!DI$4:DI$123,'B4-1销售回款【输入】'!$C$4:$C$123,$C233,'B4-1销售回款【输入】'!$D$4:$D$123,$D233,'B4-1销售回款【输入】'!$E$4:$E$123,$E233,'B4-1销售回款【输入】'!$J$4:$J$123,$F233)</f>
        <v>0</v>
      </c>
      <c r="DG233" s="282">
        <f>SUMIFS('B4-1销售回款【输入】'!DJ$4:DJ$123,'B4-1销售回款【输入】'!$C$4:$C$123,$C233,'B4-1销售回款【输入】'!$D$4:$D$123,$D233,'B4-1销售回款【输入】'!$E$4:$E$123,$E233,'B4-1销售回款【输入】'!$J$4:$J$123,$F233)</f>
        <v>0</v>
      </c>
      <c r="DH233" s="282">
        <f>SUMIFS('B4-1销售回款【输入】'!DK$4:DK$123,'B4-1销售回款【输入】'!$C$4:$C$123,$C233,'B4-1销售回款【输入】'!$D$4:$D$123,$D233,'B4-1销售回款【输入】'!$E$4:$E$123,$E233,'B4-1销售回款【输入】'!$J$4:$J$123,$F233)</f>
        <v>0</v>
      </c>
      <c r="DI233" s="282">
        <f>SUMIFS('B4-1销售回款【输入】'!DL$4:DL$123,'B4-1销售回款【输入】'!$C$4:$C$123,$C233,'B4-1销售回款【输入】'!$D$4:$D$123,$D233,'B4-1销售回款【输入】'!$E$4:$E$123,$E233,'B4-1销售回款【输入】'!$J$4:$J$123,$F233)</f>
        <v>0</v>
      </c>
      <c r="DJ233" s="282">
        <f>SUMIFS('B4-1销售回款【输入】'!DM$4:DM$123,'B4-1销售回款【输入】'!$C$4:$C$123,$C233,'B4-1销售回款【输入】'!$D$4:$D$123,$D233,'B4-1销售回款【输入】'!$E$4:$E$123,$E233,'B4-1销售回款【输入】'!$J$4:$J$123,$F233)</f>
        <v>0</v>
      </c>
      <c r="DK233" s="282">
        <f>SUMIFS('B4-1销售回款【输入】'!DN$4:DN$123,'B4-1销售回款【输入】'!$C$4:$C$123,$C233,'B4-1销售回款【输入】'!$D$4:$D$123,$D233,'B4-1销售回款【输入】'!$E$4:$E$123,$E233,'B4-1销售回款【输入】'!$J$4:$J$123,$F233)</f>
        <v>0</v>
      </c>
      <c r="DL233" s="282">
        <f>SUMIFS('B4-1销售回款【输入】'!DO$4:DO$123,'B4-1销售回款【输入】'!$C$4:$C$123,$C233,'B4-1销售回款【输入】'!$D$4:$D$123,$D233,'B4-1销售回款【输入】'!$E$4:$E$123,$E233,'B4-1销售回款【输入】'!$J$4:$J$123,$F233)</f>
        <v>0</v>
      </c>
      <c r="DM233" s="282">
        <f>SUMIFS('B4-1销售回款【输入】'!DP$4:DP$123,'B4-1销售回款【输入】'!$C$4:$C$123,$C233,'B4-1销售回款【输入】'!$D$4:$D$123,$D233,'B4-1销售回款【输入】'!$E$4:$E$123,$E233,'B4-1销售回款【输入】'!$J$4:$J$123,$F233)</f>
        <v>0</v>
      </c>
      <c r="DN233" s="282">
        <f>SUMIFS('B4-1销售回款【输入】'!DQ$4:DQ$123,'B4-1销售回款【输入】'!$C$4:$C$123,$C233,'B4-1销售回款【输入】'!$D$4:$D$123,$D233,'B4-1销售回款【输入】'!$E$4:$E$123,$E233,'B4-1销售回款【输入】'!$J$4:$J$123,$F233)</f>
        <v>0</v>
      </c>
      <c r="DO233" s="282">
        <f>SUMIFS('B4-1销售回款【输入】'!DR$4:DR$123,'B4-1销售回款【输入】'!$C$4:$C$123,$C233,'B4-1销售回款【输入】'!$D$4:$D$123,$D233,'B4-1销售回款【输入】'!$E$4:$E$123,$E233,'B4-1销售回款【输入】'!$J$4:$J$123,$F233)</f>
        <v>0</v>
      </c>
      <c r="DP233" s="282">
        <f>SUMIFS('B4-1销售回款【输入】'!DS$4:DS$123,'B4-1销售回款【输入】'!$C$4:$C$123,$C233,'B4-1销售回款【输入】'!$D$4:$D$123,$D233,'B4-1销售回款【输入】'!$E$4:$E$123,$E233,'B4-1销售回款【输入】'!$J$4:$J$123,$F233)</f>
        <v>0</v>
      </c>
      <c r="DQ233" s="282">
        <f>SUMIFS('B4-1销售回款【输入】'!DT$4:DT$123,'B4-1销售回款【输入】'!$C$4:$C$123,$C233,'B4-1销售回款【输入】'!$D$4:$D$123,$D233,'B4-1销售回款【输入】'!$E$4:$E$123,$E233,'B4-1销售回款【输入】'!$J$4:$J$123,$F233)</f>
        <v>0</v>
      </c>
      <c r="DR233" s="282">
        <f>SUMIFS('B4-1销售回款【输入】'!DU$4:DU$123,'B4-1销售回款【输入】'!$C$4:$C$123,$C233,'B4-1销售回款【输入】'!$D$4:$D$123,$D233,'B4-1销售回款【输入】'!$E$4:$E$123,$E233,'B4-1销售回款【输入】'!$J$4:$J$123,$F233)</f>
        <v>0</v>
      </c>
      <c r="DS233" s="282">
        <f>SUMIFS('B4-1销售回款【输入】'!DV$4:DV$123,'B4-1销售回款【输入】'!$C$4:$C$123,$C233,'B4-1销售回款【输入】'!$D$4:$D$123,$D233,'B4-1销售回款【输入】'!$E$4:$E$123,$E233,'B4-1销售回款【输入】'!$J$4:$J$123,$F233)</f>
        <v>0</v>
      </c>
      <c r="DT233" s="282">
        <f>SUMIFS('B4-1销售回款【输入】'!DW$4:DW$123,'B4-1销售回款【输入】'!$C$4:$C$123,$C233,'B4-1销售回款【输入】'!$D$4:$D$123,$D233,'B4-1销售回款【输入】'!$E$4:$E$123,$E233,'B4-1销售回款【输入】'!$J$4:$J$123,$F233)</f>
        <v>0</v>
      </c>
      <c r="DU233" s="282">
        <f>SUMIFS('B4-1销售回款【输入】'!DX$4:DX$123,'B4-1销售回款【输入】'!$C$4:$C$123,$C233,'B4-1销售回款【输入】'!$D$4:$D$123,$D233,'B4-1销售回款【输入】'!$E$4:$E$123,$E233,'B4-1销售回款【输入】'!$J$4:$J$123,$F233)</f>
        <v>0</v>
      </c>
      <c r="DV233" s="282">
        <f>SUMIFS('B4-1销售回款【输入】'!DY$4:DY$123,'B4-1销售回款【输入】'!$C$4:$C$123,$C233,'B4-1销售回款【输入】'!$D$4:$D$123,$D233,'B4-1销售回款【输入】'!$E$4:$E$123,$E233,'B4-1销售回款【输入】'!$J$4:$J$123,$F233)</f>
        <v>0</v>
      </c>
      <c r="DW233" s="282">
        <f>SUMIFS('B4-1销售回款【输入】'!DZ$4:DZ$123,'B4-1销售回款【输入】'!$C$4:$C$123,$C233,'B4-1销售回款【输入】'!$D$4:$D$123,$D233,'B4-1销售回款【输入】'!$E$4:$E$123,$E233,'B4-1销售回款【输入】'!$J$4:$J$123,$F233)</f>
        <v>0</v>
      </c>
      <c r="DX233" s="282">
        <f>SUMIFS('B4-1销售回款【输入】'!EA$4:EA$123,'B4-1销售回款【输入】'!$C$4:$C$123,$C233,'B4-1销售回款【输入】'!$D$4:$D$123,$D233,'B4-1销售回款【输入】'!$E$4:$E$123,$E233,'B4-1销售回款【输入】'!$J$4:$J$123,$F233)</f>
        <v>0</v>
      </c>
      <c r="DY233" s="282">
        <f>SUMIFS('B4-1销售回款【输入】'!EB$4:EB$123,'B4-1销售回款【输入】'!$C$4:$C$123,$C233,'B4-1销售回款【输入】'!$D$4:$D$123,$D233,'B4-1销售回款【输入】'!$E$4:$E$123,$E233,'B4-1销售回款【输入】'!$J$4:$J$123,$F233)</f>
        <v>0</v>
      </c>
      <c r="DZ233" s="282">
        <f>SUMIFS('B4-1销售回款【输入】'!EC$4:EC$123,'B4-1销售回款【输入】'!$C$4:$C$123,$C233,'B4-1销售回款【输入】'!$D$4:$D$123,$D233,'B4-1销售回款【输入】'!$E$4:$E$123,$E233,'B4-1销售回款【输入】'!$J$4:$J$123,$F233)</f>
        <v>0</v>
      </c>
      <c r="EA233" s="282">
        <f>SUMIFS('B4-1销售回款【输入】'!ED$4:ED$123,'B4-1销售回款【输入】'!$C$4:$C$123,$C233,'B4-1销售回款【输入】'!$D$4:$D$123,$D233,'B4-1销售回款【输入】'!$E$4:$E$123,$E233,'B4-1销售回款【输入】'!$J$4:$J$123,$F233)</f>
        <v>0</v>
      </c>
      <c r="EB233" s="282">
        <f>SUMIFS('B4-1销售回款【输入】'!EE$4:EE$123,'B4-1销售回款【输入】'!$C$4:$C$123,$C233,'B4-1销售回款【输入】'!$D$4:$D$123,$D233,'B4-1销售回款【输入】'!$E$4:$E$123,$E233,'B4-1销售回款【输入】'!$J$4:$J$123,$F233)</f>
        <v>0</v>
      </c>
      <c r="EC233" s="282">
        <f>SUMIFS('B4-1销售回款【输入】'!EF$4:EF$123,'B4-1销售回款【输入】'!$C$4:$C$123,$C233,'B4-1销售回款【输入】'!$D$4:$D$123,$D233,'B4-1销售回款【输入】'!$E$4:$E$123,$E233,'B4-1销售回款【输入】'!$J$4:$J$123,$F233)</f>
        <v>0</v>
      </c>
      <c r="ED233" s="284">
        <f>SUMIFS('B4-1销售回款【输入】'!EG$4:EG$123,'B4-1销售回款【输入】'!$C$4:$C$123,$C233,'B4-1销售回款【输入】'!$D$4:$D$123,$D233,'B4-1销售回款【输入】'!$E$4:$E$123,$E233,'B4-1销售回款【输入】'!$J$4:$J$123,$F233)</f>
        <v>0</v>
      </c>
    </row>
    <row r="234" spans="2:134" ht="16.05" customHeight="1" x14ac:dyDescent="0.25">
      <c r="B234" s="932"/>
      <c r="C234" s="154" t="str">
        <f t="shared" ref="C234:C237" si="4153">C233</f>
        <v/>
      </c>
      <c r="D234" s="154" t="str">
        <f t="shared" si="4023"/>
        <v/>
      </c>
      <c r="E234" s="154" t="str">
        <f t="shared" si="4023"/>
        <v/>
      </c>
      <c r="F234" s="149" t="s">
        <v>348</v>
      </c>
      <c r="G234" s="171" t="s">
        <v>354</v>
      </c>
      <c r="H234" s="992">
        <f>IFERROR(H233/H232*10000,0)</f>
        <v>0</v>
      </c>
      <c r="I234" s="282">
        <f t="shared" si="4151"/>
        <v>0</v>
      </c>
      <c r="J234" s="985">
        <f>IFERROR(J233/J232*10000,0)</f>
        <v>0</v>
      </c>
      <c r="K234" s="460">
        <f ca="1">IFERROR(K233/K232*10000,0)</f>
        <v>0</v>
      </c>
      <c r="L234" s="283">
        <f t="shared" ref="L234" si="4154">IFERROR(L233/L232*10000,0)</f>
        <v>0</v>
      </c>
      <c r="M234" s="282">
        <f t="shared" ref="M234" si="4155">IFERROR(M233/M232*10000,0)</f>
        <v>0</v>
      </c>
      <c r="N234" s="282">
        <f t="shared" ref="N234" si="4156">IFERROR(N233/N232*10000,0)</f>
        <v>0</v>
      </c>
      <c r="O234" s="282">
        <f t="shared" ref="O234" si="4157">IFERROR(O233/O232*10000,0)</f>
        <v>0</v>
      </c>
      <c r="P234" s="282">
        <f t="shared" ref="P234" si="4158">IFERROR(P233/P232*10000,0)</f>
        <v>0</v>
      </c>
      <c r="Q234" s="282">
        <f t="shared" ref="Q234" si="4159">IFERROR(Q233/Q232*10000,0)</f>
        <v>0</v>
      </c>
      <c r="R234" s="282">
        <f t="shared" ref="R234" si="4160">IFERROR(R233/R232*10000,0)</f>
        <v>0</v>
      </c>
      <c r="S234" s="282">
        <f t="shared" ref="S234" si="4161">IFERROR(S233/S232*10000,0)</f>
        <v>0</v>
      </c>
      <c r="T234" s="282">
        <f t="shared" ref="T234" si="4162">IFERROR(T233/T232*10000,0)</f>
        <v>0</v>
      </c>
      <c r="U234" s="284">
        <f t="shared" ref="U234" si="4163">IFERROR(U233/U232*10000,0)</f>
        <v>0</v>
      </c>
      <c r="V234" s="285">
        <f>IFERROR(V233/V232*10000,0)</f>
        <v>0</v>
      </c>
      <c r="W234" s="282">
        <f t="shared" ref="W234" si="4164">IFERROR(W233/W232*10000,0)</f>
        <v>0</v>
      </c>
      <c r="X234" s="282">
        <f t="shared" ref="X234" si="4165">IFERROR(X233/X232*10000,0)</f>
        <v>0</v>
      </c>
      <c r="Y234" s="282">
        <f t="shared" ref="Y234" si="4166">IFERROR(Y233/Y232*10000,0)</f>
        <v>0</v>
      </c>
      <c r="Z234" s="282">
        <f t="shared" ref="Z234" si="4167">IFERROR(Z233/Z232*10000,0)</f>
        <v>0</v>
      </c>
      <c r="AA234" s="282">
        <f t="shared" ref="AA234" si="4168">IFERROR(AA233/AA232*10000,0)</f>
        <v>0</v>
      </c>
      <c r="AB234" s="282">
        <f t="shared" ref="AB234" si="4169">IFERROR(AB233/AB232*10000,0)</f>
        <v>0</v>
      </c>
      <c r="AC234" s="282">
        <f t="shared" ref="AC234" si="4170">IFERROR(AC233/AC232*10000,0)</f>
        <v>0</v>
      </c>
      <c r="AD234" s="282">
        <f t="shared" ref="AD234" si="4171">IFERROR(AD233/AD232*10000,0)</f>
        <v>0</v>
      </c>
      <c r="AE234" s="282">
        <f t="shared" ref="AE234" si="4172">IFERROR(AE233/AE232*10000,0)</f>
        <v>0</v>
      </c>
      <c r="AF234" s="282">
        <f t="shared" ref="AF234" si="4173">IFERROR(AF233/AF232*10000,0)</f>
        <v>0</v>
      </c>
      <c r="AG234" s="282">
        <f t="shared" ref="AG234" si="4174">IFERROR(AG233/AG232*10000,0)</f>
        <v>0</v>
      </c>
      <c r="AH234" s="282">
        <f t="shared" ref="AH234" si="4175">IFERROR(AH233/AH232*10000,0)</f>
        <v>0</v>
      </c>
      <c r="AI234" s="282">
        <f t="shared" ref="AI234" si="4176">IFERROR(AI233/AI232*10000,0)</f>
        <v>0</v>
      </c>
      <c r="AJ234" s="282">
        <f t="shared" ref="AJ234" si="4177">IFERROR(AJ233/AJ232*10000,0)</f>
        <v>0</v>
      </c>
      <c r="AK234" s="282">
        <f t="shared" ref="AK234" si="4178">IFERROR(AK233/AK232*10000,0)</f>
        <v>0</v>
      </c>
      <c r="AL234" s="282">
        <f t="shared" ref="AL234" si="4179">IFERROR(AL233/AL232*10000,0)</f>
        <v>0</v>
      </c>
      <c r="AM234" s="282">
        <f t="shared" ref="AM234" si="4180">IFERROR(AM233/AM232*10000,0)</f>
        <v>0</v>
      </c>
      <c r="AN234" s="282">
        <f t="shared" ref="AN234" si="4181">IFERROR(AN233/AN232*10000,0)</f>
        <v>0</v>
      </c>
      <c r="AO234" s="282">
        <f t="shared" ref="AO234" si="4182">IFERROR(AO233/AO232*10000,0)</f>
        <v>0</v>
      </c>
      <c r="AP234" s="282">
        <f t="shared" ref="AP234" si="4183">IFERROR(AP233/AP232*10000,0)</f>
        <v>0</v>
      </c>
      <c r="AQ234" s="282">
        <f t="shared" ref="AQ234" si="4184">IFERROR(AQ233/AQ232*10000,0)</f>
        <v>0</v>
      </c>
      <c r="AR234" s="282">
        <f t="shared" ref="AR234" si="4185">IFERROR(AR233/AR232*10000,0)</f>
        <v>0</v>
      </c>
      <c r="AS234" s="282">
        <f t="shared" ref="AS234" si="4186">IFERROR(AS233/AS232*10000,0)</f>
        <v>0</v>
      </c>
      <c r="AT234" s="282">
        <f t="shared" ref="AT234" si="4187">IFERROR(AT233/AT232*10000,0)</f>
        <v>0</v>
      </c>
      <c r="AU234" s="282">
        <f t="shared" ref="AU234" si="4188">IFERROR(AU233/AU232*10000,0)</f>
        <v>0</v>
      </c>
      <c r="AV234" s="282">
        <f t="shared" ref="AV234" si="4189">IFERROR(AV233/AV232*10000,0)</f>
        <v>0</v>
      </c>
      <c r="AW234" s="282">
        <f t="shared" ref="AW234" si="4190">IFERROR(AW233/AW232*10000,0)</f>
        <v>0</v>
      </c>
      <c r="AX234" s="282">
        <f t="shared" ref="AX234" si="4191">IFERROR(AX233/AX232*10000,0)</f>
        <v>0</v>
      </c>
      <c r="AY234" s="282">
        <f t="shared" ref="AY234" si="4192">IFERROR(AY233/AY232*10000,0)</f>
        <v>0</v>
      </c>
      <c r="AZ234" s="282">
        <f t="shared" ref="AZ234" si="4193">IFERROR(AZ233/AZ232*10000,0)</f>
        <v>0</v>
      </c>
      <c r="BA234" s="282">
        <f t="shared" ref="BA234" si="4194">IFERROR(BA233/BA232*10000,0)</f>
        <v>0</v>
      </c>
      <c r="BB234" s="282">
        <f t="shared" ref="BB234" si="4195">IFERROR(BB233/BB232*10000,0)</f>
        <v>0</v>
      </c>
      <c r="BC234" s="282">
        <f t="shared" ref="BC234" si="4196">IFERROR(BC233/BC232*10000,0)</f>
        <v>0</v>
      </c>
      <c r="BD234" s="282">
        <f t="shared" ref="BD234" si="4197">IFERROR(BD233/BD232*10000,0)</f>
        <v>0</v>
      </c>
      <c r="BE234" s="282">
        <f t="shared" ref="BE234" si="4198">IFERROR(BE233/BE232*10000,0)</f>
        <v>0</v>
      </c>
      <c r="BF234" s="282">
        <f t="shared" ref="BF234" si="4199">IFERROR(BF233/BF232*10000,0)</f>
        <v>0</v>
      </c>
      <c r="BG234" s="282">
        <f t="shared" ref="BG234" si="4200">IFERROR(BG233/BG232*10000,0)</f>
        <v>0</v>
      </c>
      <c r="BH234" s="282">
        <f t="shared" ref="BH234" si="4201">IFERROR(BH233/BH232*10000,0)</f>
        <v>0</v>
      </c>
      <c r="BI234" s="282">
        <f t="shared" ref="BI234" si="4202">IFERROR(BI233/BI232*10000,0)</f>
        <v>0</v>
      </c>
      <c r="BJ234" s="282">
        <f t="shared" ref="BJ234" si="4203">IFERROR(BJ233/BJ232*10000,0)</f>
        <v>0</v>
      </c>
      <c r="BK234" s="282">
        <f t="shared" ref="BK234" si="4204">IFERROR(BK233/BK232*10000,0)</f>
        <v>0</v>
      </c>
      <c r="BL234" s="282">
        <f t="shared" ref="BL234" si="4205">IFERROR(BL233/BL232*10000,0)</f>
        <v>0</v>
      </c>
      <c r="BM234" s="282">
        <f t="shared" ref="BM234" si="4206">IFERROR(BM233/BM232*10000,0)</f>
        <v>0</v>
      </c>
      <c r="BN234" s="282">
        <f t="shared" ref="BN234" si="4207">IFERROR(BN233/BN232*10000,0)</f>
        <v>0</v>
      </c>
      <c r="BO234" s="282">
        <f t="shared" ref="BO234" si="4208">IFERROR(BO233/BO232*10000,0)</f>
        <v>0</v>
      </c>
      <c r="BP234" s="282">
        <f t="shared" ref="BP234" si="4209">IFERROR(BP233/BP232*10000,0)</f>
        <v>0</v>
      </c>
      <c r="BQ234" s="282">
        <f t="shared" ref="BQ234" si="4210">IFERROR(BQ233/BQ232*10000,0)</f>
        <v>0</v>
      </c>
      <c r="BR234" s="282">
        <f t="shared" ref="BR234" si="4211">IFERROR(BR233/BR232*10000,0)</f>
        <v>0</v>
      </c>
      <c r="BS234" s="282">
        <f t="shared" ref="BS234" si="4212">IFERROR(BS233/BS232*10000,0)</f>
        <v>0</v>
      </c>
      <c r="BT234" s="282">
        <f t="shared" ref="BT234" si="4213">IFERROR(BT233/BT232*10000,0)</f>
        <v>0</v>
      </c>
      <c r="BU234" s="282">
        <f t="shared" ref="BU234" si="4214">IFERROR(BU233/BU232*10000,0)</f>
        <v>0</v>
      </c>
      <c r="BV234" s="282">
        <f t="shared" ref="BV234" si="4215">IFERROR(BV233/BV232*10000,0)</f>
        <v>0</v>
      </c>
      <c r="BW234" s="282">
        <f t="shared" ref="BW234" si="4216">IFERROR(BW233/BW232*10000,0)</f>
        <v>0</v>
      </c>
      <c r="BX234" s="282">
        <f t="shared" ref="BX234" si="4217">IFERROR(BX233/BX232*10000,0)</f>
        <v>0</v>
      </c>
      <c r="BY234" s="282">
        <f t="shared" ref="BY234" si="4218">IFERROR(BY233/BY232*10000,0)</f>
        <v>0</v>
      </c>
      <c r="BZ234" s="282">
        <f t="shared" ref="BZ234" si="4219">IFERROR(BZ233/BZ232*10000,0)</f>
        <v>0</v>
      </c>
      <c r="CA234" s="282">
        <f t="shared" ref="CA234" si="4220">IFERROR(CA233/CA232*10000,0)</f>
        <v>0</v>
      </c>
      <c r="CB234" s="282">
        <f t="shared" ref="CB234" si="4221">IFERROR(CB233/CB232*10000,0)</f>
        <v>0</v>
      </c>
      <c r="CC234" s="282">
        <f t="shared" ref="CC234" si="4222">IFERROR(CC233/CC232*10000,0)</f>
        <v>0</v>
      </c>
      <c r="CD234" s="282">
        <f t="shared" ref="CD234" si="4223">IFERROR(CD233/CD232*10000,0)</f>
        <v>0</v>
      </c>
      <c r="CE234" s="282">
        <f t="shared" ref="CE234" si="4224">IFERROR(CE233/CE232*10000,0)</f>
        <v>0</v>
      </c>
      <c r="CF234" s="282">
        <f t="shared" ref="CF234" si="4225">IFERROR(CF233/CF232*10000,0)</f>
        <v>0</v>
      </c>
      <c r="CG234" s="282">
        <f t="shared" ref="CG234" si="4226">IFERROR(CG233/CG232*10000,0)</f>
        <v>0</v>
      </c>
      <c r="CH234" s="282">
        <f t="shared" ref="CH234" si="4227">IFERROR(CH233/CH232*10000,0)</f>
        <v>0</v>
      </c>
      <c r="CI234" s="282">
        <f t="shared" ref="CI234" si="4228">IFERROR(CI233/CI232*10000,0)</f>
        <v>0</v>
      </c>
      <c r="CJ234" s="282">
        <f t="shared" ref="CJ234" si="4229">IFERROR(CJ233/CJ232*10000,0)</f>
        <v>0</v>
      </c>
      <c r="CK234" s="282">
        <f t="shared" ref="CK234" si="4230">IFERROR(CK233/CK232*10000,0)</f>
        <v>0</v>
      </c>
      <c r="CL234" s="282">
        <f t="shared" ref="CL234" si="4231">IFERROR(CL233/CL232*10000,0)</f>
        <v>0</v>
      </c>
      <c r="CM234" s="282">
        <f t="shared" ref="CM234" si="4232">IFERROR(CM233/CM232*10000,0)</f>
        <v>0</v>
      </c>
      <c r="CN234" s="282">
        <f t="shared" ref="CN234" si="4233">IFERROR(CN233/CN232*10000,0)</f>
        <v>0</v>
      </c>
      <c r="CO234" s="282">
        <f t="shared" ref="CO234" si="4234">IFERROR(CO233/CO232*10000,0)</f>
        <v>0</v>
      </c>
      <c r="CP234" s="282">
        <f t="shared" ref="CP234" si="4235">IFERROR(CP233/CP232*10000,0)</f>
        <v>0</v>
      </c>
      <c r="CQ234" s="282">
        <f t="shared" ref="CQ234" si="4236">IFERROR(CQ233/CQ232*10000,0)</f>
        <v>0</v>
      </c>
      <c r="CR234" s="282">
        <f t="shared" ref="CR234" si="4237">IFERROR(CR233/CR232*10000,0)</f>
        <v>0</v>
      </c>
      <c r="CS234" s="282">
        <f t="shared" ref="CS234" si="4238">IFERROR(CS233/CS232*10000,0)</f>
        <v>0</v>
      </c>
      <c r="CT234" s="282">
        <f t="shared" ref="CT234" si="4239">IFERROR(CT233/CT232*10000,0)</f>
        <v>0</v>
      </c>
      <c r="CU234" s="282">
        <f t="shared" ref="CU234" si="4240">IFERROR(CU233/CU232*10000,0)</f>
        <v>0</v>
      </c>
      <c r="CV234" s="282">
        <f t="shared" ref="CV234" si="4241">IFERROR(CV233/CV232*10000,0)</f>
        <v>0</v>
      </c>
      <c r="CW234" s="282">
        <f t="shared" ref="CW234" si="4242">IFERROR(CW233/CW232*10000,0)</f>
        <v>0</v>
      </c>
      <c r="CX234" s="282">
        <f t="shared" ref="CX234" si="4243">IFERROR(CX233/CX232*10000,0)</f>
        <v>0</v>
      </c>
      <c r="CY234" s="282">
        <f t="shared" ref="CY234" si="4244">IFERROR(CY233/CY232*10000,0)</f>
        <v>0</v>
      </c>
      <c r="CZ234" s="282">
        <f t="shared" ref="CZ234" si="4245">IFERROR(CZ233/CZ232*10000,0)</f>
        <v>0</v>
      </c>
      <c r="DA234" s="282">
        <f t="shared" ref="DA234" si="4246">IFERROR(DA233/DA232*10000,0)</f>
        <v>0</v>
      </c>
      <c r="DB234" s="282">
        <f t="shared" ref="DB234" si="4247">IFERROR(DB233/DB232*10000,0)</f>
        <v>0</v>
      </c>
      <c r="DC234" s="282">
        <f t="shared" ref="DC234" si="4248">IFERROR(DC233/DC232*10000,0)</f>
        <v>0</v>
      </c>
      <c r="DD234" s="282">
        <f t="shared" ref="DD234" si="4249">IFERROR(DD233/DD232*10000,0)</f>
        <v>0</v>
      </c>
      <c r="DE234" s="282">
        <f t="shared" ref="DE234" si="4250">IFERROR(DE233/DE232*10000,0)</f>
        <v>0</v>
      </c>
      <c r="DF234" s="282">
        <f t="shared" ref="DF234" si="4251">IFERROR(DF233/DF232*10000,0)</f>
        <v>0</v>
      </c>
      <c r="DG234" s="282">
        <f t="shared" ref="DG234" si="4252">IFERROR(DG233/DG232*10000,0)</f>
        <v>0</v>
      </c>
      <c r="DH234" s="282">
        <f t="shared" ref="DH234" si="4253">IFERROR(DH233/DH232*10000,0)</f>
        <v>0</v>
      </c>
      <c r="DI234" s="282">
        <f t="shared" ref="DI234" si="4254">IFERROR(DI233/DI232*10000,0)</f>
        <v>0</v>
      </c>
      <c r="DJ234" s="282">
        <f t="shared" ref="DJ234" si="4255">IFERROR(DJ233/DJ232*10000,0)</f>
        <v>0</v>
      </c>
      <c r="DK234" s="282">
        <f t="shared" ref="DK234" si="4256">IFERROR(DK233/DK232*10000,0)</f>
        <v>0</v>
      </c>
      <c r="DL234" s="282">
        <f t="shared" ref="DL234" si="4257">IFERROR(DL233/DL232*10000,0)</f>
        <v>0</v>
      </c>
      <c r="DM234" s="282">
        <f t="shared" ref="DM234" si="4258">IFERROR(DM233/DM232*10000,0)</f>
        <v>0</v>
      </c>
      <c r="DN234" s="282">
        <f t="shared" ref="DN234" si="4259">IFERROR(DN233/DN232*10000,0)</f>
        <v>0</v>
      </c>
      <c r="DO234" s="282">
        <f t="shared" ref="DO234" si="4260">IFERROR(DO233/DO232*10000,0)</f>
        <v>0</v>
      </c>
      <c r="DP234" s="282">
        <f t="shared" ref="DP234" si="4261">IFERROR(DP233/DP232*10000,0)</f>
        <v>0</v>
      </c>
      <c r="DQ234" s="282">
        <f t="shared" ref="DQ234" si="4262">IFERROR(DQ233/DQ232*10000,0)</f>
        <v>0</v>
      </c>
      <c r="DR234" s="282">
        <f t="shared" ref="DR234" si="4263">IFERROR(DR233/DR232*10000,0)</f>
        <v>0</v>
      </c>
      <c r="DS234" s="282">
        <f t="shared" ref="DS234" si="4264">IFERROR(DS233/DS232*10000,0)</f>
        <v>0</v>
      </c>
      <c r="DT234" s="282">
        <f t="shared" ref="DT234" si="4265">IFERROR(DT233/DT232*10000,0)</f>
        <v>0</v>
      </c>
      <c r="DU234" s="282">
        <f t="shared" ref="DU234" si="4266">IFERROR(DU233/DU232*10000,0)</f>
        <v>0</v>
      </c>
      <c r="DV234" s="282">
        <f t="shared" ref="DV234" si="4267">IFERROR(DV233/DV232*10000,0)</f>
        <v>0</v>
      </c>
      <c r="DW234" s="282">
        <f t="shared" ref="DW234" si="4268">IFERROR(DW233/DW232*10000,0)</f>
        <v>0</v>
      </c>
      <c r="DX234" s="282">
        <f t="shared" ref="DX234" si="4269">IFERROR(DX233/DX232*10000,0)</f>
        <v>0</v>
      </c>
      <c r="DY234" s="282">
        <f t="shared" ref="DY234" si="4270">IFERROR(DY233/DY232*10000,0)</f>
        <v>0</v>
      </c>
      <c r="DZ234" s="282">
        <f t="shared" ref="DZ234" si="4271">IFERROR(DZ233/DZ232*10000,0)</f>
        <v>0</v>
      </c>
      <c r="EA234" s="282">
        <f t="shared" ref="EA234" si="4272">IFERROR(EA233/EA232*10000,0)</f>
        <v>0</v>
      </c>
      <c r="EB234" s="282">
        <f t="shared" ref="EB234" si="4273">IFERROR(EB233/EB232*10000,0)</f>
        <v>0</v>
      </c>
      <c r="EC234" s="282">
        <f t="shared" ref="EC234" si="4274">IFERROR(EC233/EC232*10000,0)</f>
        <v>0</v>
      </c>
      <c r="ED234" s="284">
        <f t="shared" ref="ED234" si="4275">IFERROR(ED233/ED232*10000,0)</f>
        <v>0</v>
      </c>
    </row>
    <row r="235" spans="2:134" ht="16.05" customHeight="1" x14ac:dyDescent="0.25">
      <c r="B235" s="932"/>
      <c r="C235" s="159" t="str">
        <f t="shared" si="4153"/>
        <v/>
      </c>
      <c r="D235" s="159" t="str">
        <f t="shared" si="4023"/>
        <v/>
      </c>
      <c r="E235" s="159" t="str">
        <f t="shared" si="4023"/>
        <v/>
      </c>
      <c r="F235" s="149" t="s">
        <v>349</v>
      </c>
      <c r="G235" s="171" t="s">
        <v>353</v>
      </c>
      <c r="H235" s="992">
        <f>SUMIFS('B4-1销售回款【输入】'!L$4:L$123,'B4-1销售回款【输入】'!$C$4:$C$123,$C235,'B4-1销售回款【输入】'!$D$4:$D$123,$D235,'B4-1销售回款【输入】'!$E$4:$E$123,$E235,'B4-1销售回款【输入】'!$J$4:$J$123,$F235)</f>
        <v>0</v>
      </c>
      <c r="I235" s="282">
        <f t="shared" si="4151"/>
        <v>0</v>
      </c>
      <c r="J235" s="985">
        <f>SUM(V235:ED235)</f>
        <v>0</v>
      </c>
      <c r="K235" s="460">
        <f ca="1">SUM(OFFSET(V235,,,1,MATCH('B1-基本信息'!$C$12,$V$3:$ED$3,1)))</f>
        <v>0</v>
      </c>
      <c r="L235" s="283">
        <f t="shared" ref="L235:U235" si="4276">SUMIF($V$1:$ED$1,L$3,$V235:$ED235)</f>
        <v>0</v>
      </c>
      <c r="M235" s="282">
        <f t="shared" si="4276"/>
        <v>0</v>
      </c>
      <c r="N235" s="282">
        <f t="shared" si="4276"/>
        <v>0</v>
      </c>
      <c r="O235" s="282">
        <f t="shared" si="4276"/>
        <v>0</v>
      </c>
      <c r="P235" s="282">
        <f t="shared" si="4276"/>
        <v>0</v>
      </c>
      <c r="Q235" s="282">
        <f t="shared" si="4276"/>
        <v>0</v>
      </c>
      <c r="R235" s="282">
        <f t="shared" si="4276"/>
        <v>0</v>
      </c>
      <c r="S235" s="282">
        <f t="shared" si="4276"/>
        <v>0</v>
      </c>
      <c r="T235" s="282">
        <f t="shared" si="4276"/>
        <v>0</v>
      </c>
      <c r="U235" s="284">
        <f t="shared" si="4276"/>
        <v>0</v>
      </c>
      <c r="V235" s="285">
        <f>SUMIFS('B4-1销售回款【输入】'!Y$4:Y$123,'B4-1销售回款【输入】'!$C$4:$C$123,$C235,'B4-1销售回款【输入】'!$D$4:$D$123,$D235,'B4-1销售回款【输入】'!$E$4:$E$123,$E235,'B4-1销售回款【输入】'!$J$4:$J$123,$F235)</f>
        <v>0</v>
      </c>
      <c r="W235" s="282">
        <f>SUMIFS('B4-1销售回款【输入】'!Z$4:Z$123,'B4-1销售回款【输入】'!$C$4:$C$123,$C235,'B4-1销售回款【输入】'!$D$4:$D$123,$D235,'B4-1销售回款【输入】'!$E$4:$E$123,$E235,'B4-1销售回款【输入】'!$J$4:$J$123,$F235)</f>
        <v>0</v>
      </c>
      <c r="X235" s="282">
        <f>SUMIFS('B4-1销售回款【输入】'!AA$4:AA$123,'B4-1销售回款【输入】'!$C$4:$C$123,$C235,'B4-1销售回款【输入】'!$D$4:$D$123,$D235,'B4-1销售回款【输入】'!$E$4:$E$123,$E235,'B4-1销售回款【输入】'!$J$4:$J$123,$F235)</f>
        <v>0</v>
      </c>
      <c r="Y235" s="282">
        <f>SUMIFS('B4-1销售回款【输入】'!AB$4:AB$123,'B4-1销售回款【输入】'!$C$4:$C$123,$C235,'B4-1销售回款【输入】'!$D$4:$D$123,$D235,'B4-1销售回款【输入】'!$E$4:$E$123,$E235,'B4-1销售回款【输入】'!$J$4:$J$123,$F235)</f>
        <v>0</v>
      </c>
      <c r="Z235" s="282">
        <f>SUMIFS('B4-1销售回款【输入】'!AC$4:AC$123,'B4-1销售回款【输入】'!$C$4:$C$123,$C235,'B4-1销售回款【输入】'!$D$4:$D$123,$D235,'B4-1销售回款【输入】'!$E$4:$E$123,$E235,'B4-1销售回款【输入】'!$J$4:$J$123,$F235)</f>
        <v>0</v>
      </c>
      <c r="AA235" s="282">
        <f>SUMIFS('B4-1销售回款【输入】'!AD$4:AD$123,'B4-1销售回款【输入】'!$C$4:$C$123,$C235,'B4-1销售回款【输入】'!$D$4:$D$123,$D235,'B4-1销售回款【输入】'!$E$4:$E$123,$E235,'B4-1销售回款【输入】'!$J$4:$J$123,$F235)</f>
        <v>0</v>
      </c>
      <c r="AB235" s="282">
        <f>SUMIFS('B4-1销售回款【输入】'!AE$4:AE$123,'B4-1销售回款【输入】'!$C$4:$C$123,$C235,'B4-1销售回款【输入】'!$D$4:$D$123,$D235,'B4-1销售回款【输入】'!$E$4:$E$123,$E235,'B4-1销售回款【输入】'!$J$4:$J$123,$F235)</f>
        <v>0</v>
      </c>
      <c r="AC235" s="282">
        <f>SUMIFS('B4-1销售回款【输入】'!AF$4:AF$123,'B4-1销售回款【输入】'!$C$4:$C$123,$C235,'B4-1销售回款【输入】'!$D$4:$D$123,$D235,'B4-1销售回款【输入】'!$E$4:$E$123,$E235,'B4-1销售回款【输入】'!$J$4:$J$123,$F235)</f>
        <v>0</v>
      </c>
      <c r="AD235" s="282">
        <f>SUMIFS('B4-1销售回款【输入】'!AG$4:AG$123,'B4-1销售回款【输入】'!$C$4:$C$123,$C235,'B4-1销售回款【输入】'!$D$4:$D$123,$D235,'B4-1销售回款【输入】'!$E$4:$E$123,$E235,'B4-1销售回款【输入】'!$J$4:$J$123,$F235)</f>
        <v>0</v>
      </c>
      <c r="AE235" s="282">
        <f>SUMIFS('B4-1销售回款【输入】'!AH$4:AH$123,'B4-1销售回款【输入】'!$C$4:$C$123,$C235,'B4-1销售回款【输入】'!$D$4:$D$123,$D235,'B4-1销售回款【输入】'!$E$4:$E$123,$E235,'B4-1销售回款【输入】'!$J$4:$J$123,$F235)</f>
        <v>0</v>
      </c>
      <c r="AF235" s="282">
        <f>SUMIFS('B4-1销售回款【输入】'!AI$4:AI$123,'B4-1销售回款【输入】'!$C$4:$C$123,$C235,'B4-1销售回款【输入】'!$D$4:$D$123,$D235,'B4-1销售回款【输入】'!$E$4:$E$123,$E235,'B4-1销售回款【输入】'!$J$4:$J$123,$F235)</f>
        <v>0</v>
      </c>
      <c r="AG235" s="282">
        <f>SUMIFS('B4-1销售回款【输入】'!AJ$4:AJ$123,'B4-1销售回款【输入】'!$C$4:$C$123,$C235,'B4-1销售回款【输入】'!$D$4:$D$123,$D235,'B4-1销售回款【输入】'!$E$4:$E$123,$E235,'B4-1销售回款【输入】'!$J$4:$J$123,$F235)</f>
        <v>0</v>
      </c>
      <c r="AH235" s="282">
        <f>SUMIFS('B4-1销售回款【输入】'!AK$4:AK$123,'B4-1销售回款【输入】'!$C$4:$C$123,$C235,'B4-1销售回款【输入】'!$D$4:$D$123,$D235,'B4-1销售回款【输入】'!$E$4:$E$123,$E235,'B4-1销售回款【输入】'!$J$4:$J$123,$F235)</f>
        <v>0</v>
      </c>
      <c r="AI235" s="282">
        <f>SUMIFS('B4-1销售回款【输入】'!AL$4:AL$123,'B4-1销售回款【输入】'!$C$4:$C$123,$C235,'B4-1销售回款【输入】'!$D$4:$D$123,$D235,'B4-1销售回款【输入】'!$E$4:$E$123,$E235,'B4-1销售回款【输入】'!$J$4:$J$123,$F235)</f>
        <v>0</v>
      </c>
      <c r="AJ235" s="282">
        <f>SUMIFS('B4-1销售回款【输入】'!AM$4:AM$123,'B4-1销售回款【输入】'!$C$4:$C$123,$C235,'B4-1销售回款【输入】'!$D$4:$D$123,$D235,'B4-1销售回款【输入】'!$E$4:$E$123,$E235,'B4-1销售回款【输入】'!$J$4:$J$123,$F235)</f>
        <v>0</v>
      </c>
      <c r="AK235" s="282">
        <f>SUMIFS('B4-1销售回款【输入】'!AN$4:AN$123,'B4-1销售回款【输入】'!$C$4:$C$123,$C235,'B4-1销售回款【输入】'!$D$4:$D$123,$D235,'B4-1销售回款【输入】'!$E$4:$E$123,$E235,'B4-1销售回款【输入】'!$J$4:$J$123,$F235)</f>
        <v>0</v>
      </c>
      <c r="AL235" s="282">
        <f>SUMIFS('B4-1销售回款【输入】'!AO$4:AO$123,'B4-1销售回款【输入】'!$C$4:$C$123,$C235,'B4-1销售回款【输入】'!$D$4:$D$123,$D235,'B4-1销售回款【输入】'!$E$4:$E$123,$E235,'B4-1销售回款【输入】'!$J$4:$J$123,$F235)</f>
        <v>0</v>
      </c>
      <c r="AM235" s="282">
        <f>SUMIFS('B4-1销售回款【输入】'!AP$4:AP$123,'B4-1销售回款【输入】'!$C$4:$C$123,$C235,'B4-1销售回款【输入】'!$D$4:$D$123,$D235,'B4-1销售回款【输入】'!$E$4:$E$123,$E235,'B4-1销售回款【输入】'!$J$4:$J$123,$F235)</f>
        <v>0</v>
      </c>
      <c r="AN235" s="282">
        <f>SUMIFS('B4-1销售回款【输入】'!AQ$4:AQ$123,'B4-1销售回款【输入】'!$C$4:$C$123,$C235,'B4-1销售回款【输入】'!$D$4:$D$123,$D235,'B4-1销售回款【输入】'!$E$4:$E$123,$E235,'B4-1销售回款【输入】'!$J$4:$J$123,$F235)</f>
        <v>0</v>
      </c>
      <c r="AO235" s="282">
        <f>SUMIFS('B4-1销售回款【输入】'!AR$4:AR$123,'B4-1销售回款【输入】'!$C$4:$C$123,$C235,'B4-1销售回款【输入】'!$D$4:$D$123,$D235,'B4-1销售回款【输入】'!$E$4:$E$123,$E235,'B4-1销售回款【输入】'!$J$4:$J$123,$F235)</f>
        <v>0</v>
      </c>
      <c r="AP235" s="282">
        <f>SUMIFS('B4-1销售回款【输入】'!AS$4:AS$123,'B4-1销售回款【输入】'!$C$4:$C$123,$C235,'B4-1销售回款【输入】'!$D$4:$D$123,$D235,'B4-1销售回款【输入】'!$E$4:$E$123,$E235,'B4-1销售回款【输入】'!$J$4:$J$123,$F235)</f>
        <v>0</v>
      </c>
      <c r="AQ235" s="282">
        <f>SUMIFS('B4-1销售回款【输入】'!AT$4:AT$123,'B4-1销售回款【输入】'!$C$4:$C$123,$C235,'B4-1销售回款【输入】'!$D$4:$D$123,$D235,'B4-1销售回款【输入】'!$E$4:$E$123,$E235,'B4-1销售回款【输入】'!$J$4:$J$123,$F235)</f>
        <v>0</v>
      </c>
      <c r="AR235" s="282">
        <f>SUMIFS('B4-1销售回款【输入】'!AU$4:AU$123,'B4-1销售回款【输入】'!$C$4:$C$123,$C235,'B4-1销售回款【输入】'!$D$4:$D$123,$D235,'B4-1销售回款【输入】'!$E$4:$E$123,$E235,'B4-1销售回款【输入】'!$J$4:$J$123,$F235)</f>
        <v>0</v>
      </c>
      <c r="AS235" s="282">
        <f>SUMIFS('B4-1销售回款【输入】'!AV$4:AV$123,'B4-1销售回款【输入】'!$C$4:$C$123,$C235,'B4-1销售回款【输入】'!$D$4:$D$123,$D235,'B4-1销售回款【输入】'!$E$4:$E$123,$E235,'B4-1销售回款【输入】'!$J$4:$J$123,$F235)</f>
        <v>0</v>
      </c>
      <c r="AT235" s="282">
        <f>SUMIFS('B4-1销售回款【输入】'!AW$4:AW$123,'B4-1销售回款【输入】'!$C$4:$C$123,$C235,'B4-1销售回款【输入】'!$D$4:$D$123,$D235,'B4-1销售回款【输入】'!$E$4:$E$123,$E235,'B4-1销售回款【输入】'!$J$4:$J$123,$F235)</f>
        <v>0</v>
      </c>
      <c r="AU235" s="282">
        <f>SUMIFS('B4-1销售回款【输入】'!AX$4:AX$123,'B4-1销售回款【输入】'!$C$4:$C$123,$C235,'B4-1销售回款【输入】'!$D$4:$D$123,$D235,'B4-1销售回款【输入】'!$E$4:$E$123,$E235,'B4-1销售回款【输入】'!$J$4:$J$123,$F235)</f>
        <v>0</v>
      </c>
      <c r="AV235" s="282">
        <f>SUMIFS('B4-1销售回款【输入】'!AY$4:AY$123,'B4-1销售回款【输入】'!$C$4:$C$123,$C235,'B4-1销售回款【输入】'!$D$4:$D$123,$D235,'B4-1销售回款【输入】'!$E$4:$E$123,$E235,'B4-1销售回款【输入】'!$J$4:$J$123,$F235)</f>
        <v>0</v>
      </c>
      <c r="AW235" s="282">
        <f>SUMIFS('B4-1销售回款【输入】'!AZ$4:AZ$123,'B4-1销售回款【输入】'!$C$4:$C$123,$C235,'B4-1销售回款【输入】'!$D$4:$D$123,$D235,'B4-1销售回款【输入】'!$E$4:$E$123,$E235,'B4-1销售回款【输入】'!$J$4:$J$123,$F235)</f>
        <v>0</v>
      </c>
      <c r="AX235" s="282">
        <f>SUMIFS('B4-1销售回款【输入】'!BA$4:BA$123,'B4-1销售回款【输入】'!$C$4:$C$123,$C235,'B4-1销售回款【输入】'!$D$4:$D$123,$D235,'B4-1销售回款【输入】'!$E$4:$E$123,$E235,'B4-1销售回款【输入】'!$J$4:$J$123,$F235)</f>
        <v>0</v>
      </c>
      <c r="AY235" s="282">
        <f>SUMIFS('B4-1销售回款【输入】'!BB$4:BB$123,'B4-1销售回款【输入】'!$C$4:$C$123,$C235,'B4-1销售回款【输入】'!$D$4:$D$123,$D235,'B4-1销售回款【输入】'!$E$4:$E$123,$E235,'B4-1销售回款【输入】'!$J$4:$J$123,$F235)</f>
        <v>0</v>
      </c>
      <c r="AZ235" s="282">
        <f>SUMIFS('B4-1销售回款【输入】'!BC$4:BC$123,'B4-1销售回款【输入】'!$C$4:$C$123,$C235,'B4-1销售回款【输入】'!$D$4:$D$123,$D235,'B4-1销售回款【输入】'!$E$4:$E$123,$E235,'B4-1销售回款【输入】'!$J$4:$J$123,$F235)</f>
        <v>0</v>
      </c>
      <c r="BA235" s="282">
        <f>SUMIFS('B4-1销售回款【输入】'!BD$4:BD$123,'B4-1销售回款【输入】'!$C$4:$C$123,$C235,'B4-1销售回款【输入】'!$D$4:$D$123,$D235,'B4-1销售回款【输入】'!$E$4:$E$123,$E235,'B4-1销售回款【输入】'!$J$4:$J$123,$F235)</f>
        <v>0</v>
      </c>
      <c r="BB235" s="282">
        <f>SUMIFS('B4-1销售回款【输入】'!BE$4:BE$123,'B4-1销售回款【输入】'!$C$4:$C$123,$C235,'B4-1销售回款【输入】'!$D$4:$D$123,$D235,'B4-1销售回款【输入】'!$E$4:$E$123,$E235,'B4-1销售回款【输入】'!$J$4:$J$123,$F235)</f>
        <v>0</v>
      </c>
      <c r="BC235" s="282">
        <f>SUMIFS('B4-1销售回款【输入】'!BF$4:BF$123,'B4-1销售回款【输入】'!$C$4:$C$123,$C235,'B4-1销售回款【输入】'!$D$4:$D$123,$D235,'B4-1销售回款【输入】'!$E$4:$E$123,$E235,'B4-1销售回款【输入】'!$J$4:$J$123,$F235)</f>
        <v>0</v>
      </c>
      <c r="BD235" s="282">
        <f>SUMIFS('B4-1销售回款【输入】'!BG$4:BG$123,'B4-1销售回款【输入】'!$C$4:$C$123,$C235,'B4-1销售回款【输入】'!$D$4:$D$123,$D235,'B4-1销售回款【输入】'!$E$4:$E$123,$E235,'B4-1销售回款【输入】'!$J$4:$J$123,$F235)</f>
        <v>0</v>
      </c>
      <c r="BE235" s="282">
        <f>SUMIFS('B4-1销售回款【输入】'!BH$4:BH$123,'B4-1销售回款【输入】'!$C$4:$C$123,$C235,'B4-1销售回款【输入】'!$D$4:$D$123,$D235,'B4-1销售回款【输入】'!$E$4:$E$123,$E235,'B4-1销售回款【输入】'!$J$4:$J$123,$F235)</f>
        <v>0</v>
      </c>
      <c r="BF235" s="282">
        <f>SUMIFS('B4-1销售回款【输入】'!BI$4:BI$123,'B4-1销售回款【输入】'!$C$4:$C$123,$C235,'B4-1销售回款【输入】'!$D$4:$D$123,$D235,'B4-1销售回款【输入】'!$E$4:$E$123,$E235,'B4-1销售回款【输入】'!$J$4:$J$123,$F235)</f>
        <v>0</v>
      </c>
      <c r="BG235" s="282">
        <f>SUMIFS('B4-1销售回款【输入】'!BJ$4:BJ$123,'B4-1销售回款【输入】'!$C$4:$C$123,$C235,'B4-1销售回款【输入】'!$D$4:$D$123,$D235,'B4-1销售回款【输入】'!$E$4:$E$123,$E235,'B4-1销售回款【输入】'!$J$4:$J$123,$F235)</f>
        <v>0</v>
      </c>
      <c r="BH235" s="282">
        <f>SUMIFS('B4-1销售回款【输入】'!BK$4:BK$123,'B4-1销售回款【输入】'!$C$4:$C$123,$C235,'B4-1销售回款【输入】'!$D$4:$D$123,$D235,'B4-1销售回款【输入】'!$E$4:$E$123,$E235,'B4-1销售回款【输入】'!$J$4:$J$123,$F235)</f>
        <v>0</v>
      </c>
      <c r="BI235" s="282">
        <f>SUMIFS('B4-1销售回款【输入】'!BL$4:BL$123,'B4-1销售回款【输入】'!$C$4:$C$123,$C235,'B4-1销售回款【输入】'!$D$4:$D$123,$D235,'B4-1销售回款【输入】'!$E$4:$E$123,$E235,'B4-1销售回款【输入】'!$J$4:$J$123,$F235)</f>
        <v>0</v>
      </c>
      <c r="BJ235" s="282">
        <f>SUMIFS('B4-1销售回款【输入】'!BM$4:BM$123,'B4-1销售回款【输入】'!$C$4:$C$123,$C235,'B4-1销售回款【输入】'!$D$4:$D$123,$D235,'B4-1销售回款【输入】'!$E$4:$E$123,$E235,'B4-1销售回款【输入】'!$J$4:$J$123,$F235)</f>
        <v>0</v>
      </c>
      <c r="BK235" s="282">
        <f>SUMIFS('B4-1销售回款【输入】'!BN$4:BN$123,'B4-1销售回款【输入】'!$C$4:$C$123,$C235,'B4-1销售回款【输入】'!$D$4:$D$123,$D235,'B4-1销售回款【输入】'!$E$4:$E$123,$E235,'B4-1销售回款【输入】'!$J$4:$J$123,$F235)</f>
        <v>0</v>
      </c>
      <c r="BL235" s="282">
        <f>SUMIFS('B4-1销售回款【输入】'!BO$4:BO$123,'B4-1销售回款【输入】'!$C$4:$C$123,$C235,'B4-1销售回款【输入】'!$D$4:$D$123,$D235,'B4-1销售回款【输入】'!$E$4:$E$123,$E235,'B4-1销售回款【输入】'!$J$4:$J$123,$F235)</f>
        <v>0</v>
      </c>
      <c r="BM235" s="282">
        <f>SUMIFS('B4-1销售回款【输入】'!BP$4:BP$123,'B4-1销售回款【输入】'!$C$4:$C$123,$C235,'B4-1销售回款【输入】'!$D$4:$D$123,$D235,'B4-1销售回款【输入】'!$E$4:$E$123,$E235,'B4-1销售回款【输入】'!$J$4:$J$123,$F235)</f>
        <v>0</v>
      </c>
      <c r="BN235" s="282">
        <f>SUMIFS('B4-1销售回款【输入】'!BQ$4:BQ$123,'B4-1销售回款【输入】'!$C$4:$C$123,$C235,'B4-1销售回款【输入】'!$D$4:$D$123,$D235,'B4-1销售回款【输入】'!$E$4:$E$123,$E235,'B4-1销售回款【输入】'!$J$4:$J$123,$F235)</f>
        <v>0</v>
      </c>
      <c r="BO235" s="282">
        <f>SUMIFS('B4-1销售回款【输入】'!BR$4:BR$123,'B4-1销售回款【输入】'!$C$4:$C$123,$C235,'B4-1销售回款【输入】'!$D$4:$D$123,$D235,'B4-1销售回款【输入】'!$E$4:$E$123,$E235,'B4-1销售回款【输入】'!$J$4:$J$123,$F235)</f>
        <v>0</v>
      </c>
      <c r="BP235" s="282">
        <f>SUMIFS('B4-1销售回款【输入】'!BS$4:BS$123,'B4-1销售回款【输入】'!$C$4:$C$123,$C235,'B4-1销售回款【输入】'!$D$4:$D$123,$D235,'B4-1销售回款【输入】'!$E$4:$E$123,$E235,'B4-1销售回款【输入】'!$J$4:$J$123,$F235)</f>
        <v>0</v>
      </c>
      <c r="BQ235" s="282">
        <f>SUMIFS('B4-1销售回款【输入】'!BT$4:BT$123,'B4-1销售回款【输入】'!$C$4:$C$123,$C235,'B4-1销售回款【输入】'!$D$4:$D$123,$D235,'B4-1销售回款【输入】'!$E$4:$E$123,$E235,'B4-1销售回款【输入】'!$J$4:$J$123,$F235)</f>
        <v>0</v>
      </c>
      <c r="BR235" s="282">
        <f>SUMIFS('B4-1销售回款【输入】'!BU$4:BU$123,'B4-1销售回款【输入】'!$C$4:$C$123,$C235,'B4-1销售回款【输入】'!$D$4:$D$123,$D235,'B4-1销售回款【输入】'!$E$4:$E$123,$E235,'B4-1销售回款【输入】'!$J$4:$J$123,$F235)</f>
        <v>0</v>
      </c>
      <c r="BS235" s="282">
        <f>SUMIFS('B4-1销售回款【输入】'!BV$4:BV$123,'B4-1销售回款【输入】'!$C$4:$C$123,$C235,'B4-1销售回款【输入】'!$D$4:$D$123,$D235,'B4-1销售回款【输入】'!$E$4:$E$123,$E235,'B4-1销售回款【输入】'!$J$4:$J$123,$F235)</f>
        <v>0</v>
      </c>
      <c r="BT235" s="282">
        <f>SUMIFS('B4-1销售回款【输入】'!BW$4:BW$123,'B4-1销售回款【输入】'!$C$4:$C$123,$C235,'B4-1销售回款【输入】'!$D$4:$D$123,$D235,'B4-1销售回款【输入】'!$E$4:$E$123,$E235,'B4-1销售回款【输入】'!$J$4:$J$123,$F235)</f>
        <v>0</v>
      </c>
      <c r="BU235" s="282">
        <f>SUMIFS('B4-1销售回款【输入】'!BX$4:BX$123,'B4-1销售回款【输入】'!$C$4:$C$123,$C235,'B4-1销售回款【输入】'!$D$4:$D$123,$D235,'B4-1销售回款【输入】'!$E$4:$E$123,$E235,'B4-1销售回款【输入】'!$J$4:$J$123,$F235)</f>
        <v>0</v>
      </c>
      <c r="BV235" s="282">
        <f>SUMIFS('B4-1销售回款【输入】'!BY$4:BY$123,'B4-1销售回款【输入】'!$C$4:$C$123,$C235,'B4-1销售回款【输入】'!$D$4:$D$123,$D235,'B4-1销售回款【输入】'!$E$4:$E$123,$E235,'B4-1销售回款【输入】'!$J$4:$J$123,$F235)</f>
        <v>0</v>
      </c>
      <c r="BW235" s="282">
        <f>SUMIFS('B4-1销售回款【输入】'!BZ$4:BZ$123,'B4-1销售回款【输入】'!$C$4:$C$123,$C235,'B4-1销售回款【输入】'!$D$4:$D$123,$D235,'B4-1销售回款【输入】'!$E$4:$E$123,$E235,'B4-1销售回款【输入】'!$J$4:$J$123,$F235)</f>
        <v>0</v>
      </c>
      <c r="BX235" s="282">
        <f>SUMIFS('B4-1销售回款【输入】'!CA$4:CA$123,'B4-1销售回款【输入】'!$C$4:$C$123,$C235,'B4-1销售回款【输入】'!$D$4:$D$123,$D235,'B4-1销售回款【输入】'!$E$4:$E$123,$E235,'B4-1销售回款【输入】'!$J$4:$J$123,$F235)</f>
        <v>0</v>
      </c>
      <c r="BY235" s="282">
        <f>SUMIFS('B4-1销售回款【输入】'!CB$4:CB$123,'B4-1销售回款【输入】'!$C$4:$C$123,$C235,'B4-1销售回款【输入】'!$D$4:$D$123,$D235,'B4-1销售回款【输入】'!$E$4:$E$123,$E235,'B4-1销售回款【输入】'!$J$4:$J$123,$F235)</f>
        <v>0</v>
      </c>
      <c r="BZ235" s="282">
        <f>SUMIFS('B4-1销售回款【输入】'!CC$4:CC$123,'B4-1销售回款【输入】'!$C$4:$C$123,$C235,'B4-1销售回款【输入】'!$D$4:$D$123,$D235,'B4-1销售回款【输入】'!$E$4:$E$123,$E235,'B4-1销售回款【输入】'!$J$4:$J$123,$F235)</f>
        <v>0</v>
      </c>
      <c r="CA235" s="282">
        <f>SUMIFS('B4-1销售回款【输入】'!CD$4:CD$123,'B4-1销售回款【输入】'!$C$4:$C$123,$C235,'B4-1销售回款【输入】'!$D$4:$D$123,$D235,'B4-1销售回款【输入】'!$E$4:$E$123,$E235,'B4-1销售回款【输入】'!$J$4:$J$123,$F235)</f>
        <v>0</v>
      </c>
      <c r="CB235" s="282">
        <f>SUMIFS('B4-1销售回款【输入】'!CE$4:CE$123,'B4-1销售回款【输入】'!$C$4:$C$123,$C235,'B4-1销售回款【输入】'!$D$4:$D$123,$D235,'B4-1销售回款【输入】'!$E$4:$E$123,$E235,'B4-1销售回款【输入】'!$J$4:$J$123,$F235)</f>
        <v>0</v>
      </c>
      <c r="CC235" s="282">
        <f>SUMIFS('B4-1销售回款【输入】'!CF$4:CF$123,'B4-1销售回款【输入】'!$C$4:$C$123,$C235,'B4-1销售回款【输入】'!$D$4:$D$123,$D235,'B4-1销售回款【输入】'!$E$4:$E$123,$E235,'B4-1销售回款【输入】'!$J$4:$J$123,$F235)</f>
        <v>0</v>
      </c>
      <c r="CD235" s="282">
        <f>SUMIFS('B4-1销售回款【输入】'!CG$4:CG$123,'B4-1销售回款【输入】'!$C$4:$C$123,$C235,'B4-1销售回款【输入】'!$D$4:$D$123,$D235,'B4-1销售回款【输入】'!$E$4:$E$123,$E235,'B4-1销售回款【输入】'!$J$4:$J$123,$F235)</f>
        <v>0</v>
      </c>
      <c r="CE235" s="282">
        <f>SUMIFS('B4-1销售回款【输入】'!CH$4:CH$123,'B4-1销售回款【输入】'!$C$4:$C$123,$C235,'B4-1销售回款【输入】'!$D$4:$D$123,$D235,'B4-1销售回款【输入】'!$E$4:$E$123,$E235,'B4-1销售回款【输入】'!$J$4:$J$123,$F235)</f>
        <v>0</v>
      </c>
      <c r="CF235" s="282">
        <f>SUMIFS('B4-1销售回款【输入】'!CI$4:CI$123,'B4-1销售回款【输入】'!$C$4:$C$123,$C235,'B4-1销售回款【输入】'!$D$4:$D$123,$D235,'B4-1销售回款【输入】'!$E$4:$E$123,$E235,'B4-1销售回款【输入】'!$J$4:$J$123,$F235)</f>
        <v>0</v>
      </c>
      <c r="CG235" s="282">
        <f>SUMIFS('B4-1销售回款【输入】'!CJ$4:CJ$123,'B4-1销售回款【输入】'!$C$4:$C$123,$C235,'B4-1销售回款【输入】'!$D$4:$D$123,$D235,'B4-1销售回款【输入】'!$E$4:$E$123,$E235,'B4-1销售回款【输入】'!$J$4:$J$123,$F235)</f>
        <v>0</v>
      </c>
      <c r="CH235" s="282">
        <f>SUMIFS('B4-1销售回款【输入】'!CK$4:CK$123,'B4-1销售回款【输入】'!$C$4:$C$123,$C235,'B4-1销售回款【输入】'!$D$4:$D$123,$D235,'B4-1销售回款【输入】'!$E$4:$E$123,$E235,'B4-1销售回款【输入】'!$J$4:$J$123,$F235)</f>
        <v>0</v>
      </c>
      <c r="CI235" s="282">
        <f>SUMIFS('B4-1销售回款【输入】'!CL$4:CL$123,'B4-1销售回款【输入】'!$C$4:$C$123,$C235,'B4-1销售回款【输入】'!$D$4:$D$123,$D235,'B4-1销售回款【输入】'!$E$4:$E$123,$E235,'B4-1销售回款【输入】'!$J$4:$J$123,$F235)</f>
        <v>0</v>
      </c>
      <c r="CJ235" s="282">
        <f>SUMIFS('B4-1销售回款【输入】'!CM$4:CM$123,'B4-1销售回款【输入】'!$C$4:$C$123,$C235,'B4-1销售回款【输入】'!$D$4:$D$123,$D235,'B4-1销售回款【输入】'!$E$4:$E$123,$E235,'B4-1销售回款【输入】'!$J$4:$J$123,$F235)</f>
        <v>0</v>
      </c>
      <c r="CK235" s="282">
        <f>SUMIFS('B4-1销售回款【输入】'!CN$4:CN$123,'B4-1销售回款【输入】'!$C$4:$C$123,$C235,'B4-1销售回款【输入】'!$D$4:$D$123,$D235,'B4-1销售回款【输入】'!$E$4:$E$123,$E235,'B4-1销售回款【输入】'!$J$4:$J$123,$F235)</f>
        <v>0</v>
      </c>
      <c r="CL235" s="282">
        <f>SUMIFS('B4-1销售回款【输入】'!CO$4:CO$123,'B4-1销售回款【输入】'!$C$4:$C$123,$C235,'B4-1销售回款【输入】'!$D$4:$D$123,$D235,'B4-1销售回款【输入】'!$E$4:$E$123,$E235,'B4-1销售回款【输入】'!$J$4:$J$123,$F235)</f>
        <v>0</v>
      </c>
      <c r="CM235" s="282">
        <f>SUMIFS('B4-1销售回款【输入】'!CP$4:CP$123,'B4-1销售回款【输入】'!$C$4:$C$123,$C235,'B4-1销售回款【输入】'!$D$4:$D$123,$D235,'B4-1销售回款【输入】'!$E$4:$E$123,$E235,'B4-1销售回款【输入】'!$J$4:$J$123,$F235)</f>
        <v>0</v>
      </c>
      <c r="CN235" s="282">
        <f>SUMIFS('B4-1销售回款【输入】'!CQ$4:CQ$123,'B4-1销售回款【输入】'!$C$4:$C$123,$C235,'B4-1销售回款【输入】'!$D$4:$D$123,$D235,'B4-1销售回款【输入】'!$E$4:$E$123,$E235,'B4-1销售回款【输入】'!$J$4:$J$123,$F235)</f>
        <v>0</v>
      </c>
      <c r="CO235" s="282">
        <f>SUMIFS('B4-1销售回款【输入】'!CR$4:CR$123,'B4-1销售回款【输入】'!$C$4:$C$123,$C235,'B4-1销售回款【输入】'!$D$4:$D$123,$D235,'B4-1销售回款【输入】'!$E$4:$E$123,$E235,'B4-1销售回款【输入】'!$J$4:$J$123,$F235)</f>
        <v>0</v>
      </c>
      <c r="CP235" s="282">
        <f>SUMIFS('B4-1销售回款【输入】'!CS$4:CS$123,'B4-1销售回款【输入】'!$C$4:$C$123,$C235,'B4-1销售回款【输入】'!$D$4:$D$123,$D235,'B4-1销售回款【输入】'!$E$4:$E$123,$E235,'B4-1销售回款【输入】'!$J$4:$J$123,$F235)</f>
        <v>0</v>
      </c>
      <c r="CQ235" s="282">
        <f>SUMIFS('B4-1销售回款【输入】'!CT$4:CT$123,'B4-1销售回款【输入】'!$C$4:$C$123,$C235,'B4-1销售回款【输入】'!$D$4:$D$123,$D235,'B4-1销售回款【输入】'!$E$4:$E$123,$E235,'B4-1销售回款【输入】'!$J$4:$J$123,$F235)</f>
        <v>0</v>
      </c>
      <c r="CR235" s="282">
        <f>SUMIFS('B4-1销售回款【输入】'!CU$4:CU$123,'B4-1销售回款【输入】'!$C$4:$C$123,$C235,'B4-1销售回款【输入】'!$D$4:$D$123,$D235,'B4-1销售回款【输入】'!$E$4:$E$123,$E235,'B4-1销售回款【输入】'!$J$4:$J$123,$F235)</f>
        <v>0</v>
      </c>
      <c r="CS235" s="282">
        <f>SUMIFS('B4-1销售回款【输入】'!CV$4:CV$123,'B4-1销售回款【输入】'!$C$4:$C$123,$C235,'B4-1销售回款【输入】'!$D$4:$D$123,$D235,'B4-1销售回款【输入】'!$E$4:$E$123,$E235,'B4-1销售回款【输入】'!$J$4:$J$123,$F235)</f>
        <v>0</v>
      </c>
      <c r="CT235" s="282">
        <f>SUMIFS('B4-1销售回款【输入】'!CW$4:CW$123,'B4-1销售回款【输入】'!$C$4:$C$123,$C235,'B4-1销售回款【输入】'!$D$4:$D$123,$D235,'B4-1销售回款【输入】'!$E$4:$E$123,$E235,'B4-1销售回款【输入】'!$J$4:$J$123,$F235)</f>
        <v>0</v>
      </c>
      <c r="CU235" s="282">
        <f>SUMIFS('B4-1销售回款【输入】'!CX$4:CX$123,'B4-1销售回款【输入】'!$C$4:$C$123,$C235,'B4-1销售回款【输入】'!$D$4:$D$123,$D235,'B4-1销售回款【输入】'!$E$4:$E$123,$E235,'B4-1销售回款【输入】'!$J$4:$J$123,$F235)</f>
        <v>0</v>
      </c>
      <c r="CV235" s="282">
        <f>SUMIFS('B4-1销售回款【输入】'!CY$4:CY$123,'B4-1销售回款【输入】'!$C$4:$C$123,$C235,'B4-1销售回款【输入】'!$D$4:$D$123,$D235,'B4-1销售回款【输入】'!$E$4:$E$123,$E235,'B4-1销售回款【输入】'!$J$4:$J$123,$F235)</f>
        <v>0</v>
      </c>
      <c r="CW235" s="282">
        <f>SUMIFS('B4-1销售回款【输入】'!CZ$4:CZ$123,'B4-1销售回款【输入】'!$C$4:$C$123,$C235,'B4-1销售回款【输入】'!$D$4:$D$123,$D235,'B4-1销售回款【输入】'!$E$4:$E$123,$E235,'B4-1销售回款【输入】'!$J$4:$J$123,$F235)</f>
        <v>0</v>
      </c>
      <c r="CX235" s="282">
        <f>SUMIFS('B4-1销售回款【输入】'!DA$4:DA$123,'B4-1销售回款【输入】'!$C$4:$C$123,$C235,'B4-1销售回款【输入】'!$D$4:$D$123,$D235,'B4-1销售回款【输入】'!$E$4:$E$123,$E235,'B4-1销售回款【输入】'!$J$4:$J$123,$F235)</f>
        <v>0</v>
      </c>
      <c r="CY235" s="282">
        <f>SUMIFS('B4-1销售回款【输入】'!DB$4:DB$123,'B4-1销售回款【输入】'!$C$4:$C$123,$C235,'B4-1销售回款【输入】'!$D$4:$D$123,$D235,'B4-1销售回款【输入】'!$E$4:$E$123,$E235,'B4-1销售回款【输入】'!$J$4:$J$123,$F235)</f>
        <v>0</v>
      </c>
      <c r="CZ235" s="282">
        <f>SUMIFS('B4-1销售回款【输入】'!DC$4:DC$123,'B4-1销售回款【输入】'!$C$4:$C$123,$C235,'B4-1销售回款【输入】'!$D$4:$D$123,$D235,'B4-1销售回款【输入】'!$E$4:$E$123,$E235,'B4-1销售回款【输入】'!$J$4:$J$123,$F235)</f>
        <v>0</v>
      </c>
      <c r="DA235" s="282">
        <f>SUMIFS('B4-1销售回款【输入】'!DD$4:DD$123,'B4-1销售回款【输入】'!$C$4:$C$123,$C235,'B4-1销售回款【输入】'!$D$4:$D$123,$D235,'B4-1销售回款【输入】'!$E$4:$E$123,$E235,'B4-1销售回款【输入】'!$J$4:$J$123,$F235)</f>
        <v>0</v>
      </c>
      <c r="DB235" s="282">
        <f>SUMIFS('B4-1销售回款【输入】'!DE$4:DE$123,'B4-1销售回款【输入】'!$C$4:$C$123,$C235,'B4-1销售回款【输入】'!$D$4:$D$123,$D235,'B4-1销售回款【输入】'!$E$4:$E$123,$E235,'B4-1销售回款【输入】'!$J$4:$J$123,$F235)</f>
        <v>0</v>
      </c>
      <c r="DC235" s="282">
        <f>SUMIFS('B4-1销售回款【输入】'!DF$4:DF$123,'B4-1销售回款【输入】'!$C$4:$C$123,$C235,'B4-1销售回款【输入】'!$D$4:$D$123,$D235,'B4-1销售回款【输入】'!$E$4:$E$123,$E235,'B4-1销售回款【输入】'!$J$4:$J$123,$F235)</f>
        <v>0</v>
      </c>
      <c r="DD235" s="282">
        <f>SUMIFS('B4-1销售回款【输入】'!DG$4:DG$123,'B4-1销售回款【输入】'!$C$4:$C$123,$C235,'B4-1销售回款【输入】'!$D$4:$D$123,$D235,'B4-1销售回款【输入】'!$E$4:$E$123,$E235,'B4-1销售回款【输入】'!$J$4:$J$123,$F235)</f>
        <v>0</v>
      </c>
      <c r="DE235" s="282">
        <f>SUMIFS('B4-1销售回款【输入】'!DH$4:DH$123,'B4-1销售回款【输入】'!$C$4:$C$123,$C235,'B4-1销售回款【输入】'!$D$4:$D$123,$D235,'B4-1销售回款【输入】'!$E$4:$E$123,$E235,'B4-1销售回款【输入】'!$J$4:$J$123,$F235)</f>
        <v>0</v>
      </c>
      <c r="DF235" s="282">
        <f>SUMIFS('B4-1销售回款【输入】'!DI$4:DI$123,'B4-1销售回款【输入】'!$C$4:$C$123,$C235,'B4-1销售回款【输入】'!$D$4:$D$123,$D235,'B4-1销售回款【输入】'!$E$4:$E$123,$E235,'B4-1销售回款【输入】'!$J$4:$J$123,$F235)</f>
        <v>0</v>
      </c>
      <c r="DG235" s="282">
        <f>SUMIFS('B4-1销售回款【输入】'!DJ$4:DJ$123,'B4-1销售回款【输入】'!$C$4:$C$123,$C235,'B4-1销售回款【输入】'!$D$4:$D$123,$D235,'B4-1销售回款【输入】'!$E$4:$E$123,$E235,'B4-1销售回款【输入】'!$J$4:$J$123,$F235)</f>
        <v>0</v>
      </c>
      <c r="DH235" s="282">
        <f>SUMIFS('B4-1销售回款【输入】'!DK$4:DK$123,'B4-1销售回款【输入】'!$C$4:$C$123,$C235,'B4-1销售回款【输入】'!$D$4:$D$123,$D235,'B4-1销售回款【输入】'!$E$4:$E$123,$E235,'B4-1销售回款【输入】'!$J$4:$J$123,$F235)</f>
        <v>0</v>
      </c>
      <c r="DI235" s="282">
        <f>SUMIFS('B4-1销售回款【输入】'!DL$4:DL$123,'B4-1销售回款【输入】'!$C$4:$C$123,$C235,'B4-1销售回款【输入】'!$D$4:$D$123,$D235,'B4-1销售回款【输入】'!$E$4:$E$123,$E235,'B4-1销售回款【输入】'!$J$4:$J$123,$F235)</f>
        <v>0</v>
      </c>
      <c r="DJ235" s="282">
        <f>SUMIFS('B4-1销售回款【输入】'!DM$4:DM$123,'B4-1销售回款【输入】'!$C$4:$C$123,$C235,'B4-1销售回款【输入】'!$D$4:$D$123,$D235,'B4-1销售回款【输入】'!$E$4:$E$123,$E235,'B4-1销售回款【输入】'!$J$4:$J$123,$F235)</f>
        <v>0</v>
      </c>
      <c r="DK235" s="282">
        <f>SUMIFS('B4-1销售回款【输入】'!DN$4:DN$123,'B4-1销售回款【输入】'!$C$4:$C$123,$C235,'B4-1销售回款【输入】'!$D$4:$D$123,$D235,'B4-1销售回款【输入】'!$E$4:$E$123,$E235,'B4-1销售回款【输入】'!$J$4:$J$123,$F235)</f>
        <v>0</v>
      </c>
      <c r="DL235" s="282">
        <f>SUMIFS('B4-1销售回款【输入】'!DO$4:DO$123,'B4-1销售回款【输入】'!$C$4:$C$123,$C235,'B4-1销售回款【输入】'!$D$4:$D$123,$D235,'B4-1销售回款【输入】'!$E$4:$E$123,$E235,'B4-1销售回款【输入】'!$J$4:$J$123,$F235)</f>
        <v>0</v>
      </c>
      <c r="DM235" s="282">
        <f>SUMIFS('B4-1销售回款【输入】'!DP$4:DP$123,'B4-1销售回款【输入】'!$C$4:$C$123,$C235,'B4-1销售回款【输入】'!$D$4:$D$123,$D235,'B4-1销售回款【输入】'!$E$4:$E$123,$E235,'B4-1销售回款【输入】'!$J$4:$J$123,$F235)</f>
        <v>0</v>
      </c>
      <c r="DN235" s="282">
        <f>SUMIFS('B4-1销售回款【输入】'!DQ$4:DQ$123,'B4-1销售回款【输入】'!$C$4:$C$123,$C235,'B4-1销售回款【输入】'!$D$4:$D$123,$D235,'B4-1销售回款【输入】'!$E$4:$E$123,$E235,'B4-1销售回款【输入】'!$J$4:$J$123,$F235)</f>
        <v>0</v>
      </c>
      <c r="DO235" s="282">
        <f>SUMIFS('B4-1销售回款【输入】'!DR$4:DR$123,'B4-1销售回款【输入】'!$C$4:$C$123,$C235,'B4-1销售回款【输入】'!$D$4:$D$123,$D235,'B4-1销售回款【输入】'!$E$4:$E$123,$E235,'B4-1销售回款【输入】'!$J$4:$J$123,$F235)</f>
        <v>0</v>
      </c>
      <c r="DP235" s="282">
        <f>SUMIFS('B4-1销售回款【输入】'!DS$4:DS$123,'B4-1销售回款【输入】'!$C$4:$C$123,$C235,'B4-1销售回款【输入】'!$D$4:$D$123,$D235,'B4-1销售回款【输入】'!$E$4:$E$123,$E235,'B4-1销售回款【输入】'!$J$4:$J$123,$F235)</f>
        <v>0</v>
      </c>
      <c r="DQ235" s="282">
        <f>SUMIFS('B4-1销售回款【输入】'!DT$4:DT$123,'B4-1销售回款【输入】'!$C$4:$C$123,$C235,'B4-1销售回款【输入】'!$D$4:$D$123,$D235,'B4-1销售回款【输入】'!$E$4:$E$123,$E235,'B4-1销售回款【输入】'!$J$4:$J$123,$F235)</f>
        <v>0</v>
      </c>
      <c r="DR235" s="282">
        <f>SUMIFS('B4-1销售回款【输入】'!DU$4:DU$123,'B4-1销售回款【输入】'!$C$4:$C$123,$C235,'B4-1销售回款【输入】'!$D$4:$D$123,$D235,'B4-1销售回款【输入】'!$E$4:$E$123,$E235,'B4-1销售回款【输入】'!$J$4:$J$123,$F235)</f>
        <v>0</v>
      </c>
      <c r="DS235" s="282">
        <f>SUMIFS('B4-1销售回款【输入】'!DV$4:DV$123,'B4-1销售回款【输入】'!$C$4:$C$123,$C235,'B4-1销售回款【输入】'!$D$4:$D$123,$D235,'B4-1销售回款【输入】'!$E$4:$E$123,$E235,'B4-1销售回款【输入】'!$J$4:$J$123,$F235)</f>
        <v>0</v>
      </c>
      <c r="DT235" s="282">
        <f>SUMIFS('B4-1销售回款【输入】'!DW$4:DW$123,'B4-1销售回款【输入】'!$C$4:$C$123,$C235,'B4-1销售回款【输入】'!$D$4:$D$123,$D235,'B4-1销售回款【输入】'!$E$4:$E$123,$E235,'B4-1销售回款【输入】'!$J$4:$J$123,$F235)</f>
        <v>0</v>
      </c>
      <c r="DU235" s="282">
        <f>SUMIFS('B4-1销售回款【输入】'!DX$4:DX$123,'B4-1销售回款【输入】'!$C$4:$C$123,$C235,'B4-1销售回款【输入】'!$D$4:$D$123,$D235,'B4-1销售回款【输入】'!$E$4:$E$123,$E235,'B4-1销售回款【输入】'!$J$4:$J$123,$F235)</f>
        <v>0</v>
      </c>
      <c r="DV235" s="282">
        <f>SUMIFS('B4-1销售回款【输入】'!DY$4:DY$123,'B4-1销售回款【输入】'!$C$4:$C$123,$C235,'B4-1销售回款【输入】'!$D$4:$D$123,$D235,'B4-1销售回款【输入】'!$E$4:$E$123,$E235,'B4-1销售回款【输入】'!$J$4:$J$123,$F235)</f>
        <v>0</v>
      </c>
      <c r="DW235" s="282">
        <f>SUMIFS('B4-1销售回款【输入】'!DZ$4:DZ$123,'B4-1销售回款【输入】'!$C$4:$C$123,$C235,'B4-1销售回款【输入】'!$D$4:$D$123,$D235,'B4-1销售回款【输入】'!$E$4:$E$123,$E235,'B4-1销售回款【输入】'!$J$4:$J$123,$F235)</f>
        <v>0</v>
      </c>
      <c r="DX235" s="282">
        <f>SUMIFS('B4-1销售回款【输入】'!EA$4:EA$123,'B4-1销售回款【输入】'!$C$4:$C$123,$C235,'B4-1销售回款【输入】'!$D$4:$D$123,$D235,'B4-1销售回款【输入】'!$E$4:$E$123,$E235,'B4-1销售回款【输入】'!$J$4:$J$123,$F235)</f>
        <v>0</v>
      </c>
      <c r="DY235" s="282">
        <f>SUMIFS('B4-1销售回款【输入】'!EB$4:EB$123,'B4-1销售回款【输入】'!$C$4:$C$123,$C235,'B4-1销售回款【输入】'!$D$4:$D$123,$D235,'B4-1销售回款【输入】'!$E$4:$E$123,$E235,'B4-1销售回款【输入】'!$J$4:$J$123,$F235)</f>
        <v>0</v>
      </c>
      <c r="DZ235" s="282">
        <f>SUMIFS('B4-1销售回款【输入】'!EC$4:EC$123,'B4-1销售回款【输入】'!$C$4:$C$123,$C235,'B4-1销售回款【输入】'!$D$4:$D$123,$D235,'B4-1销售回款【输入】'!$E$4:$E$123,$E235,'B4-1销售回款【输入】'!$J$4:$J$123,$F235)</f>
        <v>0</v>
      </c>
      <c r="EA235" s="282">
        <f>SUMIFS('B4-1销售回款【输入】'!ED$4:ED$123,'B4-1销售回款【输入】'!$C$4:$C$123,$C235,'B4-1销售回款【输入】'!$D$4:$D$123,$D235,'B4-1销售回款【输入】'!$E$4:$E$123,$E235,'B4-1销售回款【输入】'!$J$4:$J$123,$F235)</f>
        <v>0</v>
      </c>
      <c r="EB235" s="282">
        <f>SUMIFS('B4-1销售回款【输入】'!EE$4:EE$123,'B4-1销售回款【输入】'!$C$4:$C$123,$C235,'B4-1销售回款【输入】'!$D$4:$D$123,$D235,'B4-1销售回款【输入】'!$E$4:$E$123,$E235,'B4-1销售回款【输入】'!$J$4:$J$123,$F235)</f>
        <v>0</v>
      </c>
      <c r="EC235" s="282">
        <f>SUMIFS('B4-1销售回款【输入】'!EF$4:EF$123,'B4-1销售回款【输入】'!$C$4:$C$123,$C235,'B4-1销售回款【输入】'!$D$4:$D$123,$D235,'B4-1销售回款【输入】'!$E$4:$E$123,$E235,'B4-1销售回款【输入】'!$J$4:$J$123,$F235)</f>
        <v>0</v>
      </c>
      <c r="ED235" s="284">
        <f>SUMIFS('B4-1销售回款【输入】'!EG$4:EG$123,'B4-1销售回款【输入】'!$C$4:$C$123,$C235,'B4-1销售回款【输入】'!$D$4:$D$123,$D235,'B4-1销售回款【输入】'!$E$4:$E$123,$E235,'B4-1销售回款【输入】'!$J$4:$J$123,$F235)</f>
        <v>0</v>
      </c>
    </row>
    <row r="236" spans="2:134" ht="16.05" customHeight="1" x14ac:dyDescent="0.25">
      <c r="B236" s="932"/>
      <c r="C236" s="159" t="str">
        <f t="shared" si="4153"/>
        <v/>
      </c>
      <c r="D236" s="159" t="str">
        <f t="shared" si="4023"/>
        <v/>
      </c>
      <c r="E236" s="159" t="str">
        <f t="shared" si="4023"/>
        <v/>
      </c>
      <c r="F236" s="149" t="s">
        <v>350</v>
      </c>
      <c r="G236" s="171" t="s">
        <v>355</v>
      </c>
      <c r="H236" s="992"/>
      <c r="I236" s="282"/>
      <c r="J236" s="986" t="s">
        <v>391</v>
      </c>
      <c r="K236" s="461"/>
      <c r="L236" s="297">
        <f>IFERROR(SUM($L233:L233)/$J233,0)</f>
        <v>0</v>
      </c>
      <c r="M236" s="291">
        <f>IFERROR(SUM($L233:M233)/$J233,0)</f>
        <v>0</v>
      </c>
      <c r="N236" s="291">
        <f>IFERROR(SUM($L233:N233)/$J233,0)</f>
        <v>0</v>
      </c>
      <c r="O236" s="291">
        <f>IFERROR(SUM($L233:O233)/$J233,0)</f>
        <v>0</v>
      </c>
      <c r="P236" s="291">
        <f>IFERROR(SUM($L233:P233)/$J233,0)</f>
        <v>0</v>
      </c>
      <c r="Q236" s="291">
        <f>IFERROR(SUM($L233:Q233)/$J233,0)</f>
        <v>0</v>
      </c>
      <c r="R236" s="291">
        <f>IFERROR(SUM($L233:R233)/$J233,0)</f>
        <v>0</v>
      </c>
      <c r="S236" s="291">
        <f>IFERROR(SUM($L233:S233)/$J233,0)</f>
        <v>0</v>
      </c>
      <c r="T236" s="291">
        <f>IFERROR(SUM($L233:T233)/$J233,0)</f>
        <v>0</v>
      </c>
      <c r="U236" s="292">
        <f>IFERROR(SUM($L233:U233)/$J233,0)</f>
        <v>0</v>
      </c>
      <c r="V236" s="290">
        <f>IFERROR(SUM($V233:V233)/$J233,0)</f>
        <v>0</v>
      </c>
      <c r="W236" s="291">
        <f>IFERROR(SUM($V233:W233)/$J233,0)</f>
        <v>0</v>
      </c>
      <c r="X236" s="291">
        <f>IFERROR(SUM($V233:X233)/$J233,0)</f>
        <v>0</v>
      </c>
      <c r="Y236" s="291">
        <f>IFERROR(SUM($V233:Y233)/$J233,0)</f>
        <v>0</v>
      </c>
      <c r="Z236" s="291">
        <f>IFERROR(SUM($V233:Z233)/$J233,0)</f>
        <v>0</v>
      </c>
      <c r="AA236" s="291">
        <f>IFERROR(SUM($V233:AA233)/$J233,0)</f>
        <v>0</v>
      </c>
      <c r="AB236" s="291">
        <f>IFERROR(SUM($V233:AB233)/$J233,0)</f>
        <v>0</v>
      </c>
      <c r="AC236" s="291">
        <f>IFERROR(SUM($V233:AC233)/$J233,0)</f>
        <v>0</v>
      </c>
      <c r="AD236" s="291">
        <f>IFERROR(SUM($V233:AD233)/$J233,0)</f>
        <v>0</v>
      </c>
      <c r="AE236" s="291">
        <f>IFERROR(SUM($V233:AE233)/$J233,0)</f>
        <v>0</v>
      </c>
      <c r="AF236" s="291">
        <f>IFERROR(SUM($V233:AF233)/$J233,0)</f>
        <v>0</v>
      </c>
      <c r="AG236" s="291">
        <f>IFERROR(SUM($V233:AG233)/$J233,0)</f>
        <v>0</v>
      </c>
      <c r="AH236" s="291">
        <f>IFERROR(SUM($V233:AH233)/$J233,0)</f>
        <v>0</v>
      </c>
      <c r="AI236" s="291">
        <f>IFERROR(SUM($V233:AI233)/$J233,0)</f>
        <v>0</v>
      </c>
      <c r="AJ236" s="291">
        <f>IFERROR(SUM($V233:AJ233)/$J233,0)</f>
        <v>0</v>
      </c>
      <c r="AK236" s="291">
        <f>IFERROR(SUM($V233:AK233)/$J233,0)</f>
        <v>0</v>
      </c>
      <c r="AL236" s="291">
        <f>IFERROR(SUM($V233:AL233)/$J233,0)</f>
        <v>0</v>
      </c>
      <c r="AM236" s="291">
        <f>IFERROR(SUM($V233:AM233)/$J233,0)</f>
        <v>0</v>
      </c>
      <c r="AN236" s="291">
        <f>IFERROR(SUM($V233:AN233)/$J233,0)</f>
        <v>0</v>
      </c>
      <c r="AO236" s="291">
        <f>IFERROR(SUM($V233:AO233)/$J233,0)</f>
        <v>0</v>
      </c>
      <c r="AP236" s="291">
        <f>IFERROR(SUM($V233:AP233)/$J233,0)</f>
        <v>0</v>
      </c>
      <c r="AQ236" s="291">
        <f>IFERROR(SUM($V233:AQ233)/$J233,0)</f>
        <v>0</v>
      </c>
      <c r="AR236" s="291">
        <f>IFERROR(SUM($V233:AR233)/$J233,0)</f>
        <v>0</v>
      </c>
      <c r="AS236" s="291">
        <f>IFERROR(SUM($V233:AS233)/$J233,0)</f>
        <v>0</v>
      </c>
      <c r="AT236" s="291">
        <f>IFERROR(SUM($V233:AT233)/$J233,0)</f>
        <v>0</v>
      </c>
      <c r="AU236" s="291">
        <f>IFERROR(SUM($V233:AU233)/$J233,0)</f>
        <v>0</v>
      </c>
      <c r="AV236" s="291">
        <f>IFERROR(SUM($V233:AV233)/$J233,0)</f>
        <v>0</v>
      </c>
      <c r="AW236" s="291">
        <f>IFERROR(SUM($V233:AW233)/$J233,0)</f>
        <v>0</v>
      </c>
      <c r="AX236" s="291">
        <f>IFERROR(SUM($V233:AX233)/$J233,0)</f>
        <v>0</v>
      </c>
      <c r="AY236" s="291">
        <f>IFERROR(SUM($V233:AY233)/$J233,0)</f>
        <v>0</v>
      </c>
      <c r="AZ236" s="291">
        <f>IFERROR(SUM($V233:AZ233)/$J233,0)</f>
        <v>0</v>
      </c>
      <c r="BA236" s="291">
        <f>IFERROR(SUM($V233:BA233)/$J233,0)</f>
        <v>0</v>
      </c>
      <c r="BB236" s="291">
        <f>IFERROR(SUM($V233:BB233)/$J233,0)</f>
        <v>0</v>
      </c>
      <c r="BC236" s="291">
        <f>IFERROR(SUM($V233:BC233)/$J233,0)</f>
        <v>0</v>
      </c>
      <c r="BD236" s="291">
        <f>IFERROR(SUM($V233:BD233)/$J233,0)</f>
        <v>0</v>
      </c>
      <c r="BE236" s="291">
        <f>IFERROR(SUM($V233:BE233)/$J233,0)</f>
        <v>0</v>
      </c>
      <c r="BF236" s="291">
        <f>IFERROR(SUM($V233:BF233)/$J233,0)</f>
        <v>0</v>
      </c>
      <c r="BG236" s="291">
        <f>IFERROR(SUM($V233:BG233)/$J233,0)</f>
        <v>0</v>
      </c>
      <c r="BH236" s="291">
        <f>IFERROR(SUM($V233:BH233)/$J233,0)</f>
        <v>0</v>
      </c>
      <c r="BI236" s="291">
        <f>IFERROR(SUM($V233:BI233)/$J233,0)</f>
        <v>0</v>
      </c>
      <c r="BJ236" s="291">
        <f>IFERROR(SUM($V233:BJ233)/$J233,0)</f>
        <v>0</v>
      </c>
      <c r="BK236" s="291">
        <f>IFERROR(SUM($V233:BK233)/$J233,0)</f>
        <v>0</v>
      </c>
      <c r="BL236" s="291">
        <f>IFERROR(SUM($V233:BL233)/$J233,0)</f>
        <v>0</v>
      </c>
      <c r="BM236" s="291">
        <f>IFERROR(SUM($V233:BM233)/$J233,0)</f>
        <v>0</v>
      </c>
      <c r="BN236" s="291">
        <f>IFERROR(SUM($V233:BN233)/$J233,0)</f>
        <v>0</v>
      </c>
      <c r="BO236" s="291">
        <f>IFERROR(SUM($V233:BO233)/$J233,0)</f>
        <v>0</v>
      </c>
      <c r="BP236" s="291">
        <f>IFERROR(SUM($V233:BP233)/$J233,0)</f>
        <v>0</v>
      </c>
      <c r="BQ236" s="291">
        <f>IFERROR(SUM($V233:BQ233)/$J233,0)</f>
        <v>0</v>
      </c>
      <c r="BR236" s="291">
        <f>IFERROR(SUM($V233:BR233)/$J233,0)</f>
        <v>0</v>
      </c>
      <c r="BS236" s="291">
        <f>IFERROR(SUM($V233:BS233)/$J233,0)</f>
        <v>0</v>
      </c>
      <c r="BT236" s="291">
        <f>IFERROR(SUM($V233:BT233)/$J233,0)</f>
        <v>0</v>
      </c>
      <c r="BU236" s="291">
        <f>IFERROR(SUM($V233:BU233)/$J233,0)</f>
        <v>0</v>
      </c>
      <c r="BV236" s="291">
        <f>IFERROR(SUM($V233:BV233)/$J233,0)</f>
        <v>0</v>
      </c>
      <c r="BW236" s="291">
        <f>IFERROR(SUM($V233:BW233)/$J233,0)</f>
        <v>0</v>
      </c>
      <c r="BX236" s="291">
        <f>IFERROR(SUM($V233:BX233)/$J233,0)</f>
        <v>0</v>
      </c>
      <c r="BY236" s="291">
        <f>IFERROR(SUM($V233:BY233)/$J233,0)</f>
        <v>0</v>
      </c>
      <c r="BZ236" s="291">
        <f>IFERROR(SUM($V233:BZ233)/$J233,0)</f>
        <v>0</v>
      </c>
      <c r="CA236" s="291">
        <f>IFERROR(SUM($V233:CA233)/$J233,0)</f>
        <v>0</v>
      </c>
      <c r="CB236" s="291">
        <f>IFERROR(SUM($V233:CB233)/$J233,0)</f>
        <v>0</v>
      </c>
      <c r="CC236" s="291">
        <f>IFERROR(SUM($V233:CC233)/$J233,0)</f>
        <v>0</v>
      </c>
      <c r="CD236" s="291">
        <f>IFERROR(SUM($V233:CD233)/$J233,0)</f>
        <v>0</v>
      </c>
      <c r="CE236" s="291">
        <f>IFERROR(SUM($V233:CE233)/$J233,0)</f>
        <v>0</v>
      </c>
      <c r="CF236" s="291">
        <f>IFERROR(SUM($V233:CF233)/$J233,0)</f>
        <v>0</v>
      </c>
      <c r="CG236" s="291">
        <f>IFERROR(SUM($V233:CG233)/$J233,0)</f>
        <v>0</v>
      </c>
      <c r="CH236" s="291">
        <f>IFERROR(SUM($V233:CH233)/$J233,0)</f>
        <v>0</v>
      </c>
      <c r="CI236" s="291">
        <f>IFERROR(SUM($V233:CI233)/$J233,0)</f>
        <v>0</v>
      </c>
      <c r="CJ236" s="291">
        <f>IFERROR(SUM($V233:CJ233)/$J233,0)</f>
        <v>0</v>
      </c>
      <c r="CK236" s="291">
        <f>IFERROR(SUM($V233:CK233)/$J233,0)</f>
        <v>0</v>
      </c>
      <c r="CL236" s="291">
        <f>IFERROR(SUM($V233:CL233)/$J233,0)</f>
        <v>0</v>
      </c>
      <c r="CM236" s="291">
        <f>IFERROR(SUM($V233:CM233)/$J233,0)</f>
        <v>0</v>
      </c>
      <c r="CN236" s="291">
        <f>IFERROR(SUM($V233:CN233)/$J233,0)</f>
        <v>0</v>
      </c>
      <c r="CO236" s="291">
        <f>IFERROR(SUM($V233:CO233)/$J233,0)</f>
        <v>0</v>
      </c>
      <c r="CP236" s="291">
        <f>IFERROR(SUM($V233:CP233)/$J233,0)</f>
        <v>0</v>
      </c>
      <c r="CQ236" s="291">
        <f>IFERROR(SUM($V233:CQ233)/$J233,0)</f>
        <v>0</v>
      </c>
      <c r="CR236" s="291">
        <f>IFERROR(SUM($V233:CR233)/$J233,0)</f>
        <v>0</v>
      </c>
      <c r="CS236" s="291">
        <f>IFERROR(SUM($V233:CS233)/$J233,0)</f>
        <v>0</v>
      </c>
      <c r="CT236" s="291">
        <f>IFERROR(SUM($V233:CT233)/$J233,0)</f>
        <v>0</v>
      </c>
      <c r="CU236" s="291">
        <f>IFERROR(SUM($V233:CU233)/$J233,0)</f>
        <v>0</v>
      </c>
      <c r="CV236" s="291">
        <f>IFERROR(SUM($V233:CV233)/$J233,0)</f>
        <v>0</v>
      </c>
      <c r="CW236" s="291">
        <f>IFERROR(SUM($V233:CW233)/$J233,0)</f>
        <v>0</v>
      </c>
      <c r="CX236" s="291">
        <f>IFERROR(SUM($V233:CX233)/$J233,0)</f>
        <v>0</v>
      </c>
      <c r="CY236" s="291">
        <f>IFERROR(SUM($V233:CY233)/$J233,0)</f>
        <v>0</v>
      </c>
      <c r="CZ236" s="291">
        <f>IFERROR(SUM($V233:CZ233)/$J233,0)</f>
        <v>0</v>
      </c>
      <c r="DA236" s="291">
        <f>IFERROR(SUM($V233:DA233)/$J233,0)</f>
        <v>0</v>
      </c>
      <c r="DB236" s="291">
        <f>IFERROR(SUM($V233:DB233)/$J233,0)</f>
        <v>0</v>
      </c>
      <c r="DC236" s="291">
        <f>IFERROR(SUM($V233:DC233)/$J233,0)</f>
        <v>0</v>
      </c>
      <c r="DD236" s="291">
        <f>IFERROR(SUM($V233:DD233)/$J233,0)</f>
        <v>0</v>
      </c>
      <c r="DE236" s="291">
        <f>IFERROR(SUM($V233:DE233)/$J233,0)</f>
        <v>0</v>
      </c>
      <c r="DF236" s="291">
        <f>IFERROR(SUM($V233:DF233)/$J233,0)</f>
        <v>0</v>
      </c>
      <c r="DG236" s="291">
        <f>IFERROR(SUM($V233:DG233)/$J233,0)</f>
        <v>0</v>
      </c>
      <c r="DH236" s="291">
        <f>IFERROR(SUM($V233:DH233)/$J233,0)</f>
        <v>0</v>
      </c>
      <c r="DI236" s="291">
        <f>IFERROR(SUM($V233:DI233)/$J233,0)</f>
        <v>0</v>
      </c>
      <c r="DJ236" s="291">
        <f>IFERROR(SUM($V233:DJ233)/$J233,0)</f>
        <v>0</v>
      </c>
      <c r="DK236" s="291">
        <f>IFERROR(SUM($V233:DK233)/$J233,0)</f>
        <v>0</v>
      </c>
      <c r="DL236" s="291">
        <f>IFERROR(SUM($V233:DL233)/$J233,0)</f>
        <v>0</v>
      </c>
      <c r="DM236" s="291">
        <f>IFERROR(SUM($V233:DM233)/$J233,0)</f>
        <v>0</v>
      </c>
      <c r="DN236" s="291">
        <f>IFERROR(SUM($V233:DN233)/$J233,0)</f>
        <v>0</v>
      </c>
      <c r="DO236" s="291">
        <f>IFERROR(SUM($V233:DO233)/$J233,0)</f>
        <v>0</v>
      </c>
      <c r="DP236" s="291">
        <f>IFERROR(SUM($V233:DP233)/$J233,0)</f>
        <v>0</v>
      </c>
      <c r="DQ236" s="291">
        <f>IFERROR(SUM($V233:DQ233)/$J233,0)</f>
        <v>0</v>
      </c>
      <c r="DR236" s="291">
        <f>IFERROR(SUM($V233:DR233)/$J233,0)</f>
        <v>0</v>
      </c>
      <c r="DS236" s="291">
        <f>IFERROR(SUM($V233:DS233)/$J233,0)</f>
        <v>0</v>
      </c>
      <c r="DT236" s="291">
        <f>IFERROR(SUM($V233:DT233)/$J233,0)</f>
        <v>0</v>
      </c>
      <c r="DU236" s="291">
        <f>IFERROR(SUM($V233:DU233)/$J233,0)</f>
        <v>0</v>
      </c>
      <c r="DV236" s="291">
        <f>IFERROR(SUM($V233:DV233)/$J233,0)</f>
        <v>0</v>
      </c>
      <c r="DW236" s="291">
        <f>IFERROR(SUM($V233:DW233)/$J233,0)</f>
        <v>0</v>
      </c>
      <c r="DX236" s="291">
        <f>IFERROR(SUM($V233:DX233)/$J233,0)</f>
        <v>0</v>
      </c>
      <c r="DY236" s="291">
        <f>IFERROR(SUM($V233:DY233)/$J233,0)</f>
        <v>0</v>
      </c>
      <c r="DZ236" s="291">
        <f>IFERROR(SUM($V233:DZ233)/$J233,0)</f>
        <v>0</v>
      </c>
      <c r="EA236" s="291">
        <f>IFERROR(SUM($V233:EA233)/$J233,0)</f>
        <v>0</v>
      </c>
      <c r="EB236" s="291">
        <f>IFERROR(SUM($V233:EB233)/$J233,0)</f>
        <v>0</v>
      </c>
      <c r="EC236" s="291">
        <f>IFERROR(SUM($V233:EC233)/$J233,0)</f>
        <v>0</v>
      </c>
      <c r="ED236" s="292">
        <f>IFERROR(SUM($V233:ED233)/$J233,0)</f>
        <v>0</v>
      </c>
    </row>
    <row r="237" spans="2:134" ht="16.05" customHeight="1" thickBot="1" x14ac:dyDescent="0.3">
      <c r="B237" s="933"/>
      <c r="C237" s="289" t="str">
        <f t="shared" si="4153"/>
        <v/>
      </c>
      <c r="D237" s="289" t="str">
        <f t="shared" si="4023"/>
        <v/>
      </c>
      <c r="E237" s="289" t="str">
        <f t="shared" si="4023"/>
        <v/>
      </c>
      <c r="F237" s="240" t="s">
        <v>351</v>
      </c>
      <c r="G237" s="254" t="s">
        <v>355</v>
      </c>
      <c r="H237" s="993"/>
      <c r="I237" s="286"/>
      <c r="J237" s="989" t="s">
        <v>391</v>
      </c>
      <c r="K237" s="464"/>
      <c r="L237" s="298">
        <f>IFERROR(SUM($L235:L235)/SUM($L233:L233),0)</f>
        <v>0</v>
      </c>
      <c r="M237" s="294">
        <f>IFERROR(SUM($L235:M235)/SUM($L233:M233),0)</f>
        <v>0</v>
      </c>
      <c r="N237" s="294">
        <f>IFERROR(SUM($L235:N235)/SUM($L233:N233),0)</f>
        <v>0</v>
      </c>
      <c r="O237" s="294">
        <f>IFERROR(SUM($L235:O235)/SUM($L233:O233),0)</f>
        <v>0</v>
      </c>
      <c r="P237" s="294">
        <f>IFERROR(SUM($L235:P235)/SUM($L233:P233),0)</f>
        <v>0</v>
      </c>
      <c r="Q237" s="294">
        <f>IFERROR(SUM($L235:Q235)/SUM($L233:Q233),0)</f>
        <v>0</v>
      </c>
      <c r="R237" s="294">
        <f>IFERROR(SUM($L235:R235)/SUM($L233:R233),0)</f>
        <v>0</v>
      </c>
      <c r="S237" s="294">
        <f>IFERROR(SUM($L235:S235)/SUM($L233:S233),0)</f>
        <v>0</v>
      </c>
      <c r="T237" s="294">
        <f>IFERROR(SUM($L235:T235)/SUM($L233:T233),0)</f>
        <v>0</v>
      </c>
      <c r="U237" s="295">
        <f>IFERROR(SUM($L235:U235)/SUM($L233:U233),0)</f>
        <v>0</v>
      </c>
      <c r="V237" s="293">
        <f>IFERROR(SUM($V235:V235)/SUM($V233:V233),0)</f>
        <v>0</v>
      </c>
      <c r="W237" s="294">
        <f>IFERROR(SUM($V235:W235)/SUM($V233:W233),0)</f>
        <v>0</v>
      </c>
      <c r="X237" s="294">
        <f>IFERROR(SUM($V235:X235)/SUM($V233:X233),0)</f>
        <v>0</v>
      </c>
      <c r="Y237" s="294">
        <f>IFERROR(SUM($V235:Y235)/SUM($V233:Y233),0)</f>
        <v>0</v>
      </c>
      <c r="Z237" s="294">
        <f>IFERROR(SUM($V235:Z235)/SUM($V233:Z233),0)</f>
        <v>0</v>
      </c>
      <c r="AA237" s="294">
        <f>IFERROR(SUM($V235:AA235)/SUM($V233:AA233),0)</f>
        <v>0</v>
      </c>
      <c r="AB237" s="294">
        <f>IFERROR(SUM($V235:AB235)/SUM($V233:AB233),0)</f>
        <v>0</v>
      </c>
      <c r="AC237" s="294">
        <f>IFERROR(SUM($V235:AC235)/SUM($V233:AC233),0)</f>
        <v>0</v>
      </c>
      <c r="AD237" s="294">
        <f>IFERROR(SUM($V235:AD235)/SUM($V233:AD233),0)</f>
        <v>0</v>
      </c>
      <c r="AE237" s="294">
        <f>IFERROR(SUM($V235:AE235)/SUM($V233:AE233),0)</f>
        <v>0</v>
      </c>
      <c r="AF237" s="294">
        <f>IFERROR(SUM($V235:AF235)/SUM($V233:AF233),0)</f>
        <v>0</v>
      </c>
      <c r="AG237" s="294">
        <f>IFERROR(SUM($V235:AG235)/SUM($V233:AG233),0)</f>
        <v>0</v>
      </c>
      <c r="AH237" s="294">
        <f>IFERROR(SUM($V235:AH235)/SUM($V233:AH233),0)</f>
        <v>0</v>
      </c>
      <c r="AI237" s="294">
        <f>IFERROR(SUM($V235:AI235)/SUM($V233:AI233),0)</f>
        <v>0</v>
      </c>
      <c r="AJ237" s="294">
        <f>IFERROR(SUM($V235:AJ235)/SUM($V233:AJ233),0)</f>
        <v>0</v>
      </c>
      <c r="AK237" s="294">
        <f>IFERROR(SUM($V235:AK235)/SUM($V233:AK233),0)</f>
        <v>0</v>
      </c>
      <c r="AL237" s="294">
        <f>IFERROR(SUM($V235:AL235)/SUM($V233:AL233),0)</f>
        <v>0</v>
      </c>
      <c r="AM237" s="294">
        <f>IFERROR(SUM($V235:AM235)/SUM($V233:AM233),0)</f>
        <v>0</v>
      </c>
      <c r="AN237" s="294">
        <f>IFERROR(SUM($V235:AN235)/SUM($V233:AN233),0)</f>
        <v>0</v>
      </c>
      <c r="AO237" s="294">
        <f>IFERROR(SUM($V235:AO235)/SUM($V233:AO233),0)</f>
        <v>0</v>
      </c>
      <c r="AP237" s="294">
        <f>IFERROR(SUM($V235:AP235)/SUM($V233:AP233),0)</f>
        <v>0</v>
      </c>
      <c r="AQ237" s="294">
        <f>IFERROR(SUM($V235:AQ235)/SUM($V233:AQ233),0)</f>
        <v>0</v>
      </c>
      <c r="AR237" s="294">
        <f>IFERROR(SUM($V235:AR235)/SUM($V233:AR233),0)</f>
        <v>0</v>
      </c>
      <c r="AS237" s="294">
        <f>IFERROR(SUM($V235:AS235)/SUM($V233:AS233),0)</f>
        <v>0</v>
      </c>
      <c r="AT237" s="294">
        <f>IFERROR(SUM($V235:AT235)/SUM($V233:AT233),0)</f>
        <v>0</v>
      </c>
      <c r="AU237" s="294">
        <f>IFERROR(SUM($V235:AU235)/SUM($V233:AU233),0)</f>
        <v>0</v>
      </c>
      <c r="AV237" s="294">
        <f>IFERROR(SUM($V235:AV235)/SUM($V233:AV233),0)</f>
        <v>0</v>
      </c>
      <c r="AW237" s="294">
        <f>IFERROR(SUM($V235:AW235)/SUM($V233:AW233),0)</f>
        <v>0</v>
      </c>
      <c r="AX237" s="294">
        <f>IFERROR(SUM($V235:AX235)/SUM($V233:AX233),0)</f>
        <v>0</v>
      </c>
      <c r="AY237" s="294">
        <f>IFERROR(SUM($V235:AY235)/SUM($V233:AY233),0)</f>
        <v>0</v>
      </c>
      <c r="AZ237" s="294">
        <f>IFERROR(SUM($V235:AZ235)/SUM($V233:AZ233),0)</f>
        <v>0</v>
      </c>
      <c r="BA237" s="294">
        <f>IFERROR(SUM($V235:BA235)/SUM($V233:BA233),0)</f>
        <v>0</v>
      </c>
      <c r="BB237" s="294">
        <f>IFERROR(SUM($V235:BB235)/SUM($V233:BB233),0)</f>
        <v>0</v>
      </c>
      <c r="BC237" s="294">
        <f>IFERROR(SUM($V235:BC235)/SUM($V233:BC233),0)</f>
        <v>0</v>
      </c>
      <c r="BD237" s="294">
        <f>IFERROR(SUM($V235:BD235)/SUM($V233:BD233),0)</f>
        <v>0</v>
      </c>
      <c r="BE237" s="294">
        <f>IFERROR(SUM($V235:BE235)/SUM($V233:BE233),0)</f>
        <v>0</v>
      </c>
      <c r="BF237" s="294">
        <f>IFERROR(SUM($V235:BF235)/SUM($V233:BF233),0)</f>
        <v>0</v>
      </c>
      <c r="BG237" s="294">
        <f>IFERROR(SUM($V235:BG235)/SUM($V233:BG233),0)</f>
        <v>0</v>
      </c>
      <c r="BH237" s="294">
        <f>IFERROR(SUM($V235:BH235)/SUM($V233:BH233),0)</f>
        <v>0</v>
      </c>
      <c r="BI237" s="294">
        <f>IFERROR(SUM($V235:BI235)/SUM($V233:BI233),0)</f>
        <v>0</v>
      </c>
      <c r="BJ237" s="294">
        <f>IFERROR(SUM($V235:BJ235)/SUM($V233:BJ233),0)</f>
        <v>0</v>
      </c>
      <c r="BK237" s="294">
        <f>IFERROR(SUM($V235:BK235)/SUM($V233:BK233),0)</f>
        <v>0</v>
      </c>
      <c r="BL237" s="294">
        <f>IFERROR(SUM($V235:BL235)/SUM($V233:BL233),0)</f>
        <v>0</v>
      </c>
      <c r="BM237" s="294">
        <f>IFERROR(SUM($V235:BM235)/SUM($V233:BM233),0)</f>
        <v>0</v>
      </c>
      <c r="BN237" s="294">
        <f>IFERROR(SUM($V235:BN235)/SUM($V233:BN233),0)</f>
        <v>0</v>
      </c>
      <c r="BO237" s="294">
        <f>IFERROR(SUM($V235:BO235)/SUM($V233:BO233),0)</f>
        <v>0</v>
      </c>
      <c r="BP237" s="294">
        <f>IFERROR(SUM($V235:BP235)/SUM($V233:BP233),0)</f>
        <v>0</v>
      </c>
      <c r="BQ237" s="294">
        <f>IFERROR(SUM($V235:BQ235)/SUM($V233:BQ233),0)</f>
        <v>0</v>
      </c>
      <c r="BR237" s="294">
        <f>IFERROR(SUM($V235:BR235)/SUM($V233:BR233),0)</f>
        <v>0</v>
      </c>
      <c r="BS237" s="294">
        <f>IFERROR(SUM($V235:BS235)/SUM($V233:BS233),0)</f>
        <v>0</v>
      </c>
      <c r="BT237" s="294">
        <f>IFERROR(SUM($V235:BT235)/SUM($V233:BT233),0)</f>
        <v>0</v>
      </c>
      <c r="BU237" s="294">
        <f>IFERROR(SUM($V235:BU235)/SUM($V233:BU233),0)</f>
        <v>0</v>
      </c>
      <c r="BV237" s="294">
        <f>IFERROR(SUM($V235:BV235)/SUM($V233:BV233),0)</f>
        <v>0</v>
      </c>
      <c r="BW237" s="294">
        <f>IFERROR(SUM($V235:BW235)/SUM($V233:BW233),0)</f>
        <v>0</v>
      </c>
      <c r="BX237" s="294">
        <f>IFERROR(SUM($V235:BX235)/SUM($V233:BX233),0)</f>
        <v>0</v>
      </c>
      <c r="BY237" s="294">
        <f>IFERROR(SUM($V235:BY235)/SUM($V233:BY233),0)</f>
        <v>0</v>
      </c>
      <c r="BZ237" s="294">
        <f>IFERROR(SUM($V235:BZ235)/SUM($V233:BZ233),0)</f>
        <v>0</v>
      </c>
      <c r="CA237" s="294">
        <f>IFERROR(SUM($V235:CA235)/SUM($V233:CA233),0)</f>
        <v>0</v>
      </c>
      <c r="CB237" s="294">
        <f>IFERROR(SUM($V235:CB235)/SUM($V233:CB233),0)</f>
        <v>0</v>
      </c>
      <c r="CC237" s="294">
        <f>IFERROR(SUM($V235:CC235)/SUM($V233:CC233),0)</f>
        <v>0</v>
      </c>
      <c r="CD237" s="294">
        <f>IFERROR(SUM($V235:CD235)/SUM($V233:CD233),0)</f>
        <v>0</v>
      </c>
      <c r="CE237" s="294">
        <f>IFERROR(SUM($V235:CE235)/SUM($V233:CE233),0)</f>
        <v>0</v>
      </c>
      <c r="CF237" s="294">
        <f>IFERROR(SUM($V235:CF235)/SUM($V233:CF233),0)</f>
        <v>0</v>
      </c>
      <c r="CG237" s="294">
        <f>IFERROR(SUM($V235:CG235)/SUM($V233:CG233),0)</f>
        <v>0</v>
      </c>
      <c r="CH237" s="294">
        <f>IFERROR(SUM($V235:CH235)/SUM($V233:CH233),0)</f>
        <v>0</v>
      </c>
      <c r="CI237" s="294">
        <f>IFERROR(SUM($V235:CI235)/SUM($V233:CI233),0)</f>
        <v>0</v>
      </c>
      <c r="CJ237" s="294">
        <f>IFERROR(SUM($V235:CJ235)/SUM($V233:CJ233),0)</f>
        <v>0</v>
      </c>
      <c r="CK237" s="294">
        <f>IFERROR(SUM($V235:CK235)/SUM($V233:CK233),0)</f>
        <v>0</v>
      </c>
      <c r="CL237" s="294">
        <f>IFERROR(SUM($V235:CL235)/SUM($V233:CL233),0)</f>
        <v>0</v>
      </c>
      <c r="CM237" s="294">
        <f>IFERROR(SUM($V235:CM235)/SUM($V233:CM233),0)</f>
        <v>0</v>
      </c>
      <c r="CN237" s="294">
        <f>IFERROR(SUM($V235:CN235)/SUM($V233:CN233),0)</f>
        <v>0</v>
      </c>
      <c r="CO237" s="294">
        <f>IFERROR(SUM($V235:CO235)/SUM($V233:CO233),0)</f>
        <v>0</v>
      </c>
      <c r="CP237" s="294">
        <f>IFERROR(SUM($V235:CP235)/SUM($V233:CP233),0)</f>
        <v>0</v>
      </c>
      <c r="CQ237" s="294">
        <f>IFERROR(SUM($V235:CQ235)/SUM($V233:CQ233),0)</f>
        <v>0</v>
      </c>
      <c r="CR237" s="294">
        <f>IFERROR(SUM($V235:CR235)/SUM($V233:CR233),0)</f>
        <v>0</v>
      </c>
      <c r="CS237" s="294">
        <f>IFERROR(SUM($V235:CS235)/SUM($V233:CS233),0)</f>
        <v>0</v>
      </c>
      <c r="CT237" s="294">
        <f>IFERROR(SUM($V235:CT235)/SUM($V233:CT233),0)</f>
        <v>0</v>
      </c>
      <c r="CU237" s="294">
        <f>IFERROR(SUM($V235:CU235)/SUM($V233:CU233),0)</f>
        <v>0</v>
      </c>
      <c r="CV237" s="294">
        <f>IFERROR(SUM($V235:CV235)/SUM($V233:CV233),0)</f>
        <v>0</v>
      </c>
      <c r="CW237" s="294">
        <f>IFERROR(SUM($V235:CW235)/SUM($V233:CW233),0)</f>
        <v>0</v>
      </c>
      <c r="CX237" s="294">
        <f>IFERROR(SUM($V235:CX235)/SUM($V233:CX233),0)</f>
        <v>0</v>
      </c>
      <c r="CY237" s="294">
        <f>IFERROR(SUM($V235:CY235)/SUM($V233:CY233),0)</f>
        <v>0</v>
      </c>
      <c r="CZ237" s="294">
        <f>IFERROR(SUM($V235:CZ235)/SUM($V233:CZ233),0)</f>
        <v>0</v>
      </c>
      <c r="DA237" s="294">
        <f>IFERROR(SUM($V235:DA235)/SUM($V233:DA233),0)</f>
        <v>0</v>
      </c>
      <c r="DB237" s="294">
        <f>IFERROR(SUM($V235:DB235)/SUM($V233:DB233),0)</f>
        <v>0</v>
      </c>
      <c r="DC237" s="294">
        <f>IFERROR(SUM($V235:DC235)/SUM($V233:DC233),0)</f>
        <v>0</v>
      </c>
      <c r="DD237" s="294">
        <f>IFERROR(SUM($V235:DD235)/SUM($V233:DD233),0)</f>
        <v>0</v>
      </c>
      <c r="DE237" s="294">
        <f>IFERROR(SUM($V235:DE235)/SUM($V233:DE233),0)</f>
        <v>0</v>
      </c>
      <c r="DF237" s="294">
        <f>IFERROR(SUM($V235:DF235)/SUM($V233:DF233),0)</f>
        <v>0</v>
      </c>
      <c r="DG237" s="294">
        <f>IFERROR(SUM($V235:DG235)/SUM($V233:DG233),0)</f>
        <v>0</v>
      </c>
      <c r="DH237" s="294">
        <f>IFERROR(SUM($V235:DH235)/SUM($V233:DH233),0)</f>
        <v>0</v>
      </c>
      <c r="DI237" s="294">
        <f>IFERROR(SUM($V235:DI235)/SUM($V233:DI233),0)</f>
        <v>0</v>
      </c>
      <c r="DJ237" s="294">
        <f>IFERROR(SUM($V235:DJ235)/SUM($V233:DJ233),0)</f>
        <v>0</v>
      </c>
      <c r="DK237" s="294">
        <f>IFERROR(SUM($V235:DK235)/SUM($V233:DK233),0)</f>
        <v>0</v>
      </c>
      <c r="DL237" s="294">
        <f>IFERROR(SUM($V235:DL235)/SUM($V233:DL233),0)</f>
        <v>0</v>
      </c>
      <c r="DM237" s="294">
        <f>IFERROR(SUM($V235:DM235)/SUM($V233:DM233),0)</f>
        <v>0</v>
      </c>
      <c r="DN237" s="294">
        <f>IFERROR(SUM($V235:DN235)/SUM($V233:DN233),0)</f>
        <v>0</v>
      </c>
      <c r="DO237" s="294">
        <f>IFERROR(SUM($V235:DO235)/SUM($V233:DO233),0)</f>
        <v>0</v>
      </c>
      <c r="DP237" s="294">
        <f>IFERROR(SUM($V235:DP235)/SUM($V233:DP233),0)</f>
        <v>0</v>
      </c>
      <c r="DQ237" s="294">
        <f>IFERROR(SUM($V235:DQ235)/SUM($V233:DQ233),0)</f>
        <v>0</v>
      </c>
      <c r="DR237" s="294">
        <f>IFERROR(SUM($V235:DR235)/SUM($V233:DR233),0)</f>
        <v>0</v>
      </c>
      <c r="DS237" s="294">
        <f>IFERROR(SUM($V235:DS235)/SUM($V233:DS233),0)</f>
        <v>0</v>
      </c>
      <c r="DT237" s="294">
        <f>IFERROR(SUM($V235:DT235)/SUM($V233:DT233),0)</f>
        <v>0</v>
      </c>
      <c r="DU237" s="294">
        <f>IFERROR(SUM($V235:DU235)/SUM($V233:DU233),0)</f>
        <v>0</v>
      </c>
      <c r="DV237" s="294">
        <f>IFERROR(SUM($V235:DV235)/SUM($V233:DV233),0)</f>
        <v>0</v>
      </c>
      <c r="DW237" s="294">
        <f>IFERROR(SUM($V235:DW235)/SUM($V233:DW233),0)</f>
        <v>0</v>
      </c>
      <c r="DX237" s="294">
        <f>IFERROR(SUM($V235:DX235)/SUM($V233:DX233),0)</f>
        <v>0</v>
      </c>
      <c r="DY237" s="294">
        <f>IFERROR(SUM($V235:DY235)/SUM($V233:DY233),0)</f>
        <v>0</v>
      </c>
      <c r="DZ237" s="294">
        <f>IFERROR(SUM($V235:DZ235)/SUM($V233:DZ233),0)</f>
        <v>0</v>
      </c>
      <c r="EA237" s="294">
        <f>IFERROR(SUM($V235:EA235)/SUM($V233:EA233),0)</f>
        <v>0</v>
      </c>
      <c r="EB237" s="294">
        <f>IFERROR(SUM($V235:EB235)/SUM($V233:EB233),0)</f>
        <v>0</v>
      </c>
      <c r="EC237" s="294">
        <f>IFERROR(SUM($V235:EC235)/SUM($V233:EC233),0)</f>
        <v>0</v>
      </c>
      <c r="ED237" s="295">
        <f>IFERROR(SUM($V235:ED235)/SUM($V233:ED233),0)</f>
        <v>0</v>
      </c>
    </row>
    <row r="238" spans="2:134" ht="16.05" customHeight="1" x14ac:dyDescent="0.25">
      <c r="B238" s="931" t="str">
        <f>'B2-规划信息'!AO30</f>
        <v/>
      </c>
      <c r="C238" s="288" t="str">
        <f>IF($B238="","",$B$221)</f>
        <v/>
      </c>
      <c r="D238" s="288" t="str">
        <f>IF($B238="","",VLOOKUP($B238,'B2-规划信息'!$W$28:$Y$47,2,0))</f>
        <v/>
      </c>
      <c r="E238" s="288" t="str">
        <f>IF($B238="","",VLOOKUP($B238,'B2-规划信息'!$W$28:$Y$47,3,0))</f>
        <v/>
      </c>
      <c r="F238" s="239" t="str">
        <f>"签约"&amp;IF(D238="车位","个数","面积")</f>
        <v>签约面积</v>
      </c>
      <c r="G238" s="253" t="s">
        <v>352</v>
      </c>
      <c r="H238" s="991">
        <f>SUMIFS('B4-1销售回款【输入】'!L$4:L$123,'B4-1销售回款【输入】'!$C$4:$C$123,$C238,'B4-1销售回款【输入】'!$D$4:$D$123,$D238,'B4-1销售回款【输入】'!$E$4:$E$123,$E238,'B4-1销售回款【输入】'!$J$4:$J$123,$F238)</f>
        <v>0</v>
      </c>
      <c r="I238" s="278">
        <f>J238-H238</f>
        <v>0</v>
      </c>
      <c r="J238" s="984">
        <f>SUM(V238:ED238)</f>
        <v>0</v>
      </c>
      <c r="K238" s="459">
        <f ca="1">SUM(OFFSET(V238,,,1,MATCH('B1-基本信息'!$C$12,$V$3:$ED$3,1)))</f>
        <v>0</v>
      </c>
      <c r="L238" s="279">
        <f>SUMIF($V$1:$ED$1,L$3,$V238:$ED238)</f>
        <v>0</v>
      </c>
      <c r="M238" s="278">
        <f t="shared" ref="M238:U239" si="4277">SUMIF($V$1:$ED$1,M$3,$V238:$ED238)</f>
        <v>0</v>
      </c>
      <c r="N238" s="278">
        <f t="shared" si="4277"/>
        <v>0</v>
      </c>
      <c r="O238" s="278">
        <f t="shared" si="4277"/>
        <v>0</v>
      </c>
      <c r="P238" s="278">
        <f t="shared" si="4277"/>
        <v>0</v>
      </c>
      <c r="Q238" s="278">
        <f t="shared" si="4277"/>
        <v>0</v>
      </c>
      <c r="R238" s="278">
        <f t="shared" si="4277"/>
        <v>0</v>
      </c>
      <c r="S238" s="278">
        <f t="shared" si="4277"/>
        <v>0</v>
      </c>
      <c r="T238" s="278">
        <f t="shared" si="4277"/>
        <v>0</v>
      </c>
      <c r="U238" s="280">
        <f t="shared" si="4277"/>
        <v>0</v>
      </c>
      <c r="V238" s="281">
        <f>SUMIFS('B4-1销售回款【输入】'!Y$4:Y$123,'B4-1销售回款【输入】'!$C$4:$C$123,$C238,'B4-1销售回款【输入】'!$D$4:$D$123,$D238,'B4-1销售回款【输入】'!$E$4:$E$123,$E238,'B4-1销售回款【输入】'!$J$4:$J$123,$F238)</f>
        <v>0</v>
      </c>
      <c r="W238" s="278">
        <f>SUMIFS('B4-1销售回款【输入】'!Z$4:Z$123,'B4-1销售回款【输入】'!$C$4:$C$123,$C238,'B4-1销售回款【输入】'!$D$4:$D$123,$D238,'B4-1销售回款【输入】'!$E$4:$E$123,$E238,'B4-1销售回款【输入】'!$J$4:$J$123,$F238)</f>
        <v>0</v>
      </c>
      <c r="X238" s="278">
        <f>SUMIFS('B4-1销售回款【输入】'!AA$4:AA$123,'B4-1销售回款【输入】'!$C$4:$C$123,$C238,'B4-1销售回款【输入】'!$D$4:$D$123,$D238,'B4-1销售回款【输入】'!$E$4:$E$123,$E238,'B4-1销售回款【输入】'!$J$4:$J$123,$F238)</f>
        <v>0</v>
      </c>
      <c r="Y238" s="278">
        <f>SUMIFS('B4-1销售回款【输入】'!AB$4:AB$123,'B4-1销售回款【输入】'!$C$4:$C$123,$C238,'B4-1销售回款【输入】'!$D$4:$D$123,$D238,'B4-1销售回款【输入】'!$E$4:$E$123,$E238,'B4-1销售回款【输入】'!$J$4:$J$123,$F238)</f>
        <v>0</v>
      </c>
      <c r="Z238" s="278">
        <f>SUMIFS('B4-1销售回款【输入】'!AC$4:AC$123,'B4-1销售回款【输入】'!$C$4:$C$123,$C238,'B4-1销售回款【输入】'!$D$4:$D$123,$D238,'B4-1销售回款【输入】'!$E$4:$E$123,$E238,'B4-1销售回款【输入】'!$J$4:$J$123,$F238)</f>
        <v>0</v>
      </c>
      <c r="AA238" s="278">
        <f>SUMIFS('B4-1销售回款【输入】'!AD$4:AD$123,'B4-1销售回款【输入】'!$C$4:$C$123,$C238,'B4-1销售回款【输入】'!$D$4:$D$123,$D238,'B4-1销售回款【输入】'!$E$4:$E$123,$E238,'B4-1销售回款【输入】'!$J$4:$J$123,$F238)</f>
        <v>0</v>
      </c>
      <c r="AB238" s="278">
        <f>SUMIFS('B4-1销售回款【输入】'!AE$4:AE$123,'B4-1销售回款【输入】'!$C$4:$C$123,$C238,'B4-1销售回款【输入】'!$D$4:$D$123,$D238,'B4-1销售回款【输入】'!$E$4:$E$123,$E238,'B4-1销售回款【输入】'!$J$4:$J$123,$F238)</f>
        <v>0</v>
      </c>
      <c r="AC238" s="278">
        <f>SUMIFS('B4-1销售回款【输入】'!AF$4:AF$123,'B4-1销售回款【输入】'!$C$4:$C$123,$C238,'B4-1销售回款【输入】'!$D$4:$D$123,$D238,'B4-1销售回款【输入】'!$E$4:$E$123,$E238,'B4-1销售回款【输入】'!$J$4:$J$123,$F238)</f>
        <v>0</v>
      </c>
      <c r="AD238" s="278">
        <f>SUMIFS('B4-1销售回款【输入】'!AG$4:AG$123,'B4-1销售回款【输入】'!$C$4:$C$123,$C238,'B4-1销售回款【输入】'!$D$4:$D$123,$D238,'B4-1销售回款【输入】'!$E$4:$E$123,$E238,'B4-1销售回款【输入】'!$J$4:$J$123,$F238)</f>
        <v>0</v>
      </c>
      <c r="AE238" s="278">
        <f>SUMIFS('B4-1销售回款【输入】'!AH$4:AH$123,'B4-1销售回款【输入】'!$C$4:$C$123,$C238,'B4-1销售回款【输入】'!$D$4:$D$123,$D238,'B4-1销售回款【输入】'!$E$4:$E$123,$E238,'B4-1销售回款【输入】'!$J$4:$J$123,$F238)</f>
        <v>0</v>
      </c>
      <c r="AF238" s="278">
        <f>SUMIFS('B4-1销售回款【输入】'!AI$4:AI$123,'B4-1销售回款【输入】'!$C$4:$C$123,$C238,'B4-1销售回款【输入】'!$D$4:$D$123,$D238,'B4-1销售回款【输入】'!$E$4:$E$123,$E238,'B4-1销售回款【输入】'!$J$4:$J$123,$F238)</f>
        <v>0</v>
      </c>
      <c r="AG238" s="278">
        <f>SUMIFS('B4-1销售回款【输入】'!AJ$4:AJ$123,'B4-1销售回款【输入】'!$C$4:$C$123,$C238,'B4-1销售回款【输入】'!$D$4:$D$123,$D238,'B4-1销售回款【输入】'!$E$4:$E$123,$E238,'B4-1销售回款【输入】'!$J$4:$J$123,$F238)</f>
        <v>0</v>
      </c>
      <c r="AH238" s="278">
        <f>SUMIFS('B4-1销售回款【输入】'!AK$4:AK$123,'B4-1销售回款【输入】'!$C$4:$C$123,$C238,'B4-1销售回款【输入】'!$D$4:$D$123,$D238,'B4-1销售回款【输入】'!$E$4:$E$123,$E238,'B4-1销售回款【输入】'!$J$4:$J$123,$F238)</f>
        <v>0</v>
      </c>
      <c r="AI238" s="278">
        <f>SUMIFS('B4-1销售回款【输入】'!AL$4:AL$123,'B4-1销售回款【输入】'!$C$4:$C$123,$C238,'B4-1销售回款【输入】'!$D$4:$D$123,$D238,'B4-1销售回款【输入】'!$E$4:$E$123,$E238,'B4-1销售回款【输入】'!$J$4:$J$123,$F238)</f>
        <v>0</v>
      </c>
      <c r="AJ238" s="278">
        <f>SUMIFS('B4-1销售回款【输入】'!AM$4:AM$123,'B4-1销售回款【输入】'!$C$4:$C$123,$C238,'B4-1销售回款【输入】'!$D$4:$D$123,$D238,'B4-1销售回款【输入】'!$E$4:$E$123,$E238,'B4-1销售回款【输入】'!$J$4:$J$123,$F238)</f>
        <v>0</v>
      </c>
      <c r="AK238" s="278">
        <f>SUMIFS('B4-1销售回款【输入】'!AN$4:AN$123,'B4-1销售回款【输入】'!$C$4:$C$123,$C238,'B4-1销售回款【输入】'!$D$4:$D$123,$D238,'B4-1销售回款【输入】'!$E$4:$E$123,$E238,'B4-1销售回款【输入】'!$J$4:$J$123,$F238)</f>
        <v>0</v>
      </c>
      <c r="AL238" s="278">
        <f>SUMIFS('B4-1销售回款【输入】'!AO$4:AO$123,'B4-1销售回款【输入】'!$C$4:$C$123,$C238,'B4-1销售回款【输入】'!$D$4:$D$123,$D238,'B4-1销售回款【输入】'!$E$4:$E$123,$E238,'B4-1销售回款【输入】'!$J$4:$J$123,$F238)</f>
        <v>0</v>
      </c>
      <c r="AM238" s="278">
        <f>SUMIFS('B4-1销售回款【输入】'!AP$4:AP$123,'B4-1销售回款【输入】'!$C$4:$C$123,$C238,'B4-1销售回款【输入】'!$D$4:$D$123,$D238,'B4-1销售回款【输入】'!$E$4:$E$123,$E238,'B4-1销售回款【输入】'!$J$4:$J$123,$F238)</f>
        <v>0</v>
      </c>
      <c r="AN238" s="278">
        <f>SUMIFS('B4-1销售回款【输入】'!AQ$4:AQ$123,'B4-1销售回款【输入】'!$C$4:$C$123,$C238,'B4-1销售回款【输入】'!$D$4:$D$123,$D238,'B4-1销售回款【输入】'!$E$4:$E$123,$E238,'B4-1销售回款【输入】'!$J$4:$J$123,$F238)</f>
        <v>0</v>
      </c>
      <c r="AO238" s="278">
        <f>SUMIFS('B4-1销售回款【输入】'!AR$4:AR$123,'B4-1销售回款【输入】'!$C$4:$C$123,$C238,'B4-1销售回款【输入】'!$D$4:$D$123,$D238,'B4-1销售回款【输入】'!$E$4:$E$123,$E238,'B4-1销售回款【输入】'!$J$4:$J$123,$F238)</f>
        <v>0</v>
      </c>
      <c r="AP238" s="278">
        <f>SUMIFS('B4-1销售回款【输入】'!AS$4:AS$123,'B4-1销售回款【输入】'!$C$4:$C$123,$C238,'B4-1销售回款【输入】'!$D$4:$D$123,$D238,'B4-1销售回款【输入】'!$E$4:$E$123,$E238,'B4-1销售回款【输入】'!$J$4:$J$123,$F238)</f>
        <v>0</v>
      </c>
      <c r="AQ238" s="278">
        <f>SUMIFS('B4-1销售回款【输入】'!AT$4:AT$123,'B4-1销售回款【输入】'!$C$4:$C$123,$C238,'B4-1销售回款【输入】'!$D$4:$D$123,$D238,'B4-1销售回款【输入】'!$E$4:$E$123,$E238,'B4-1销售回款【输入】'!$J$4:$J$123,$F238)</f>
        <v>0</v>
      </c>
      <c r="AR238" s="278">
        <f>SUMIFS('B4-1销售回款【输入】'!AU$4:AU$123,'B4-1销售回款【输入】'!$C$4:$C$123,$C238,'B4-1销售回款【输入】'!$D$4:$D$123,$D238,'B4-1销售回款【输入】'!$E$4:$E$123,$E238,'B4-1销售回款【输入】'!$J$4:$J$123,$F238)</f>
        <v>0</v>
      </c>
      <c r="AS238" s="278">
        <f>SUMIFS('B4-1销售回款【输入】'!AV$4:AV$123,'B4-1销售回款【输入】'!$C$4:$C$123,$C238,'B4-1销售回款【输入】'!$D$4:$D$123,$D238,'B4-1销售回款【输入】'!$E$4:$E$123,$E238,'B4-1销售回款【输入】'!$J$4:$J$123,$F238)</f>
        <v>0</v>
      </c>
      <c r="AT238" s="278">
        <f>SUMIFS('B4-1销售回款【输入】'!AW$4:AW$123,'B4-1销售回款【输入】'!$C$4:$C$123,$C238,'B4-1销售回款【输入】'!$D$4:$D$123,$D238,'B4-1销售回款【输入】'!$E$4:$E$123,$E238,'B4-1销售回款【输入】'!$J$4:$J$123,$F238)</f>
        <v>0</v>
      </c>
      <c r="AU238" s="278">
        <f>SUMIFS('B4-1销售回款【输入】'!AX$4:AX$123,'B4-1销售回款【输入】'!$C$4:$C$123,$C238,'B4-1销售回款【输入】'!$D$4:$D$123,$D238,'B4-1销售回款【输入】'!$E$4:$E$123,$E238,'B4-1销售回款【输入】'!$J$4:$J$123,$F238)</f>
        <v>0</v>
      </c>
      <c r="AV238" s="278">
        <f>SUMIFS('B4-1销售回款【输入】'!AY$4:AY$123,'B4-1销售回款【输入】'!$C$4:$C$123,$C238,'B4-1销售回款【输入】'!$D$4:$D$123,$D238,'B4-1销售回款【输入】'!$E$4:$E$123,$E238,'B4-1销售回款【输入】'!$J$4:$J$123,$F238)</f>
        <v>0</v>
      </c>
      <c r="AW238" s="278">
        <f>SUMIFS('B4-1销售回款【输入】'!AZ$4:AZ$123,'B4-1销售回款【输入】'!$C$4:$C$123,$C238,'B4-1销售回款【输入】'!$D$4:$D$123,$D238,'B4-1销售回款【输入】'!$E$4:$E$123,$E238,'B4-1销售回款【输入】'!$J$4:$J$123,$F238)</f>
        <v>0</v>
      </c>
      <c r="AX238" s="278">
        <f>SUMIFS('B4-1销售回款【输入】'!BA$4:BA$123,'B4-1销售回款【输入】'!$C$4:$C$123,$C238,'B4-1销售回款【输入】'!$D$4:$D$123,$D238,'B4-1销售回款【输入】'!$E$4:$E$123,$E238,'B4-1销售回款【输入】'!$J$4:$J$123,$F238)</f>
        <v>0</v>
      </c>
      <c r="AY238" s="278">
        <f>SUMIFS('B4-1销售回款【输入】'!BB$4:BB$123,'B4-1销售回款【输入】'!$C$4:$C$123,$C238,'B4-1销售回款【输入】'!$D$4:$D$123,$D238,'B4-1销售回款【输入】'!$E$4:$E$123,$E238,'B4-1销售回款【输入】'!$J$4:$J$123,$F238)</f>
        <v>0</v>
      </c>
      <c r="AZ238" s="278">
        <f>SUMIFS('B4-1销售回款【输入】'!BC$4:BC$123,'B4-1销售回款【输入】'!$C$4:$C$123,$C238,'B4-1销售回款【输入】'!$D$4:$D$123,$D238,'B4-1销售回款【输入】'!$E$4:$E$123,$E238,'B4-1销售回款【输入】'!$J$4:$J$123,$F238)</f>
        <v>0</v>
      </c>
      <c r="BA238" s="278">
        <f>SUMIFS('B4-1销售回款【输入】'!BD$4:BD$123,'B4-1销售回款【输入】'!$C$4:$C$123,$C238,'B4-1销售回款【输入】'!$D$4:$D$123,$D238,'B4-1销售回款【输入】'!$E$4:$E$123,$E238,'B4-1销售回款【输入】'!$J$4:$J$123,$F238)</f>
        <v>0</v>
      </c>
      <c r="BB238" s="278">
        <f>SUMIFS('B4-1销售回款【输入】'!BE$4:BE$123,'B4-1销售回款【输入】'!$C$4:$C$123,$C238,'B4-1销售回款【输入】'!$D$4:$D$123,$D238,'B4-1销售回款【输入】'!$E$4:$E$123,$E238,'B4-1销售回款【输入】'!$J$4:$J$123,$F238)</f>
        <v>0</v>
      </c>
      <c r="BC238" s="278">
        <f>SUMIFS('B4-1销售回款【输入】'!BF$4:BF$123,'B4-1销售回款【输入】'!$C$4:$C$123,$C238,'B4-1销售回款【输入】'!$D$4:$D$123,$D238,'B4-1销售回款【输入】'!$E$4:$E$123,$E238,'B4-1销售回款【输入】'!$J$4:$J$123,$F238)</f>
        <v>0</v>
      </c>
      <c r="BD238" s="278">
        <f>SUMIFS('B4-1销售回款【输入】'!BG$4:BG$123,'B4-1销售回款【输入】'!$C$4:$C$123,$C238,'B4-1销售回款【输入】'!$D$4:$D$123,$D238,'B4-1销售回款【输入】'!$E$4:$E$123,$E238,'B4-1销售回款【输入】'!$J$4:$J$123,$F238)</f>
        <v>0</v>
      </c>
      <c r="BE238" s="278">
        <f>SUMIFS('B4-1销售回款【输入】'!BH$4:BH$123,'B4-1销售回款【输入】'!$C$4:$C$123,$C238,'B4-1销售回款【输入】'!$D$4:$D$123,$D238,'B4-1销售回款【输入】'!$E$4:$E$123,$E238,'B4-1销售回款【输入】'!$J$4:$J$123,$F238)</f>
        <v>0</v>
      </c>
      <c r="BF238" s="278">
        <f>SUMIFS('B4-1销售回款【输入】'!BI$4:BI$123,'B4-1销售回款【输入】'!$C$4:$C$123,$C238,'B4-1销售回款【输入】'!$D$4:$D$123,$D238,'B4-1销售回款【输入】'!$E$4:$E$123,$E238,'B4-1销售回款【输入】'!$J$4:$J$123,$F238)</f>
        <v>0</v>
      </c>
      <c r="BG238" s="278">
        <f>SUMIFS('B4-1销售回款【输入】'!BJ$4:BJ$123,'B4-1销售回款【输入】'!$C$4:$C$123,$C238,'B4-1销售回款【输入】'!$D$4:$D$123,$D238,'B4-1销售回款【输入】'!$E$4:$E$123,$E238,'B4-1销售回款【输入】'!$J$4:$J$123,$F238)</f>
        <v>0</v>
      </c>
      <c r="BH238" s="278">
        <f>SUMIFS('B4-1销售回款【输入】'!BK$4:BK$123,'B4-1销售回款【输入】'!$C$4:$C$123,$C238,'B4-1销售回款【输入】'!$D$4:$D$123,$D238,'B4-1销售回款【输入】'!$E$4:$E$123,$E238,'B4-1销售回款【输入】'!$J$4:$J$123,$F238)</f>
        <v>0</v>
      </c>
      <c r="BI238" s="278">
        <f>SUMIFS('B4-1销售回款【输入】'!BL$4:BL$123,'B4-1销售回款【输入】'!$C$4:$C$123,$C238,'B4-1销售回款【输入】'!$D$4:$D$123,$D238,'B4-1销售回款【输入】'!$E$4:$E$123,$E238,'B4-1销售回款【输入】'!$J$4:$J$123,$F238)</f>
        <v>0</v>
      </c>
      <c r="BJ238" s="278">
        <f>SUMIFS('B4-1销售回款【输入】'!BM$4:BM$123,'B4-1销售回款【输入】'!$C$4:$C$123,$C238,'B4-1销售回款【输入】'!$D$4:$D$123,$D238,'B4-1销售回款【输入】'!$E$4:$E$123,$E238,'B4-1销售回款【输入】'!$J$4:$J$123,$F238)</f>
        <v>0</v>
      </c>
      <c r="BK238" s="278">
        <f>SUMIFS('B4-1销售回款【输入】'!BN$4:BN$123,'B4-1销售回款【输入】'!$C$4:$C$123,$C238,'B4-1销售回款【输入】'!$D$4:$D$123,$D238,'B4-1销售回款【输入】'!$E$4:$E$123,$E238,'B4-1销售回款【输入】'!$J$4:$J$123,$F238)</f>
        <v>0</v>
      </c>
      <c r="BL238" s="278">
        <f>SUMIFS('B4-1销售回款【输入】'!BO$4:BO$123,'B4-1销售回款【输入】'!$C$4:$C$123,$C238,'B4-1销售回款【输入】'!$D$4:$D$123,$D238,'B4-1销售回款【输入】'!$E$4:$E$123,$E238,'B4-1销售回款【输入】'!$J$4:$J$123,$F238)</f>
        <v>0</v>
      </c>
      <c r="BM238" s="278">
        <f>SUMIFS('B4-1销售回款【输入】'!BP$4:BP$123,'B4-1销售回款【输入】'!$C$4:$C$123,$C238,'B4-1销售回款【输入】'!$D$4:$D$123,$D238,'B4-1销售回款【输入】'!$E$4:$E$123,$E238,'B4-1销售回款【输入】'!$J$4:$J$123,$F238)</f>
        <v>0</v>
      </c>
      <c r="BN238" s="278">
        <f>SUMIFS('B4-1销售回款【输入】'!BQ$4:BQ$123,'B4-1销售回款【输入】'!$C$4:$C$123,$C238,'B4-1销售回款【输入】'!$D$4:$D$123,$D238,'B4-1销售回款【输入】'!$E$4:$E$123,$E238,'B4-1销售回款【输入】'!$J$4:$J$123,$F238)</f>
        <v>0</v>
      </c>
      <c r="BO238" s="278">
        <f>SUMIFS('B4-1销售回款【输入】'!BR$4:BR$123,'B4-1销售回款【输入】'!$C$4:$C$123,$C238,'B4-1销售回款【输入】'!$D$4:$D$123,$D238,'B4-1销售回款【输入】'!$E$4:$E$123,$E238,'B4-1销售回款【输入】'!$J$4:$J$123,$F238)</f>
        <v>0</v>
      </c>
      <c r="BP238" s="278">
        <f>SUMIFS('B4-1销售回款【输入】'!BS$4:BS$123,'B4-1销售回款【输入】'!$C$4:$C$123,$C238,'B4-1销售回款【输入】'!$D$4:$D$123,$D238,'B4-1销售回款【输入】'!$E$4:$E$123,$E238,'B4-1销售回款【输入】'!$J$4:$J$123,$F238)</f>
        <v>0</v>
      </c>
      <c r="BQ238" s="278">
        <f>SUMIFS('B4-1销售回款【输入】'!BT$4:BT$123,'B4-1销售回款【输入】'!$C$4:$C$123,$C238,'B4-1销售回款【输入】'!$D$4:$D$123,$D238,'B4-1销售回款【输入】'!$E$4:$E$123,$E238,'B4-1销售回款【输入】'!$J$4:$J$123,$F238)</f>
        <v>0</v>
      </c>
      <c r="BR238" s="278">
        <f>SUMIFS('B4-1销售回款【输入】'!BU$4:BU$123,'B4-1销售回款【输入】'!$C$4:$C$123,$C238,'B4-1销售回款【输入】'!$D$4:$D$123,$D238,'B4-1销售回款【输入】'!$E$4:$E$123,$E238,'B4-1销售回款【输入】'!$J$4:$J$123,$F238)</f>
        <v>0</v>
      </c>
      <c r="BS238" s="278">
        <f>SUMIFS('B4-1销售回款【输入】'!BV$4:BV$123,'B4-1销售回款【输入】'!$C$4:$C$123,$C238,'B4-1销售回款【输入】'!$D$4:$D$123,$D238,'B4-1销售回款【输入】'!$E$4:$E$123,$E238,'B4-1销售回款【输入】'!$J$4:$J$123,$F238)</f>
        <v>0</v>
      </c>
      <c r="BT238" s="278">
        <f>SUMIFS('B4-1销售回款【输入】'!BW$4:BW$123,'B4-1销售回款【输入】'!$C$4:$C$123,$C238,'B4-1销售回款【输入】'!$D$4:$D$123,$D238,'B4-1销售回款【输入】'!$E$4:$E$123,$E238,'B4-1销售回款【输入】'!$J$4:$J$123,$F238)</f>
        <v>0</v>
      </c>
      <c r="BU238" s="278">
        <f>SUMIFS('B4-1销售回款【输入】'!BX$4:BX$123,'B4-1销售回款【输入】'!$C$4:$C$123,$C238,'B4-1销售回款【输入】'!$D$4:$D$123,$D238,'B4-1销售回款【输入】'!$E$4:$E$123,$E238,'B4-1销售回款【输入】'!$J$4:$J$123,$F238)</f>
        <v>0</v>
      </c>
      <c r="BV238" s="278">
        <f>SUMIFS('B4-1销售回款【输入】'!BY$4:BY$123,'B4-1销售回款【输入】'!$C$4:$C$123,$C238,'B4-1销售回款【输入】'!$D$4:$D$123,$D238,'B4-1销售回款【输入】'!$E$4:$E$123,$E238,'B4-1销售回款【输入】'!$J$4:$J$123,$F238)</f>
        <v>0</v>
      </c>
      <c r="BW238" s="278">
        <f>SUMIFS('B4-1销售回款【输入】'!BZ$4:BZ$123,'B4-1销售回款【输入】'!$C$4:$C$123,$C238,'B4-1销售回款【输入】'!$D$4:$D$123,$D238,'B4-1销售回款【输入】'!$E$4:$E$123,$E238,'B4-1销售回款【输入】'!$J$4:$J$123,$F238)</f>
        <v>0</v>
      </c>
      <c r="BX238" s="278">
        <f>SUMIFS('B4-1销售回款【输入】'!CA$4:CA$123,'B4-1销售回款【输入】'!$C$4:$C$123,$C238,'B4-1销售回款【输入】'!$D$4:$D$123,$D238,'B4-1销售回款【输入】'!$E$4:$E$123,$E238,'B4-1销售回款【输入】'!$J$4:$J$123,$F238)</f>
        <v>0</v>
      </c>
      <c r="BY238" s="278">
        <f>SUMIFS('B4-1销售回款【输入】'!CB$4:CB$123,'B4-1销售回款【输入】'!$C$4:$C$123,$C238,'B4-1销售回款【输入】'!$D$4:$D$123,$D238,'B4-1销售回款【输入】'!$E$4:$E$123,$E238,'B4-1销售回款【输入】'!$J$4:$J$123,$F238)</f>
        <v>0</v>
      </c>
      <c r="BZ238" s="278">
        <f>SUMIFS('B4-1销售回款【输入】'!CC$4:CC$123,'B4-1销售回款【输入】'!$C$4:$C$123,$C238,'B4-1销售回款【输入】'!$D$4:$D$123,$D238,'B4-1销售回款【输入】'!$E$4:$E$123,$E238,'B4-1销售回款【输入】'!$J$4:$J$123,$F238)</f>
        <v>0</v>
      </c>
      <c r="CA238" s="278">
        <f>SUMIFS('B4-1销售回款【输入】'!CD$4:CD$123,'B4-1销售回款【输入】'!$C$4:$C$123,$C238,'B4-1销售回款【输入】'!$D$4:$D$123,$D238,'B4-1销售回款【输入】'!$E$4:$E$123,$E238,'B4-1销售回款【输入】'!$J$4:$J$123,$F238)</f>
        <v>0</v>
      </c>
      <c r="CB238" s="278">
        <f>SUMIFS('B4-1销售回款【输入】'!CE$4:CE$123,'B4-1销售回款【输入】'!$C$4:$C$123,$C238,'B4-1销售回款【输入】'!$D$4:$D$123,$D238,'B4-1销售回款【输入】'!$E$4:$E$123,$E238,'B4-1销售回款【输入】'!$J$4:$J$123,$F238)</f>
        <v>0</v>
      </c>
      <c r="CC238" s="278">
        <f>SUMIFS('B4-1销售回款【输入】'!CF$4:CF$123,'B4-1销售回款【输入】'!$C$4:$C$123,$C238,'B4-1销售回款【输入】'!$D$4:$D$123,$D238,'B4-1销售回款【输入】'!$E$4:$E$123,$E238,'B4-1销售回款【输入】'!$J$4:$J$123,$F238)</f>
        <v>0</v>
      </c>
      <c r="CD238" s="278">
        <f>SUMIFS('B4-1销售回款【输入】'!CG$4:CG$123,'B4-1销售回款【输入】'!$C$4:$C$123,$C238,'B4-1销售回款【输入】'!$D$4:$D$123,$D238,'B4-1销售回款【输入】'!$E$4:$E$123,$E238,'B4-1销售回款【输入】'!$J$4:$J$123,$F238)</f>
        <v>0</v>
      </c>
      <c r="CE238" s="278">
        <f>SUMIFS('B4-1销售回款【输入】'!CH$4:CH$123,'B4-1销售回款【输入】'!$C$4:$C$123,$C238,'B4-1销售回款【输入】'!$D$4:$D$123,$D238,'B4-1销售回款【输入】'!$E$4:$E$123,$E238,'B4-1销售回款【输入】'!$J$4:$J$123,$F238)</f>
        <v>0</v>
      </c>
      <c r="CF238" s="278">
        <f>SUMIFS('B4-1销售回款【输入】'!CI$4:CI$123,'B4-1销售回款【输入】'!$C$4:$C$123,$C238,'B4-1销售回款【输入】'!$D$4:$D$123,$D238,'B4-1销售回款【输入】'!$E$4:$E$123,$E238,'B4-1销售回款【输入】'!$J$4:$J$123,$F238)</f>
        <v>0</v>
      </c>
      <c r="CG238" s="278">
        <f>SUMIFS('B4-1销售回款【输入】'!CJ$4:CJ$123,'B4-1销售回款【输入】'!$C$4:$C$123,$C238,'B4-1销售回款【输入】'!$D$4:$D$123,$D238,'B4-1销售回款【输入】'!$E$4:$E$123,$E238,'B4-1销售回款【输入】'!$J$4:$J$123,$F238)</f>
        <v>0</v>
      </c>
      <c r="CH238" s="278">
        <f>SUMIFS('B4-1销售回款【输入】'!CK$4:CK$123,'B4-1销售回款【输入】'!$C$4:$C$123,$C238,'B4-1销售回款【输入】'!$D$4:$D$123,$D238,'B4-1销售回款【输入】'!$E$4:$E$123,$E238,'B4-1销售回款【输入】'!$J$4:$J$123,$F238)</f>
        <v>0</v>
      </c>
      <c r="CI238" s="278">
        <f>SUMIFS('B4-1销售回款【输入】'!CL$4:CL$123,'B4-1销售回款【输入】'!$C$4:$C$123,$C238,'B4-1销售回款【输入】'!$D$4:$D$123,$D238,'B4-1销售回款【输入】'!$E$4:$E$123,$E238,'B4-1销售回款【输入】'!$J$4:$J$123,$F238)</f>
        <v>0</v>
      </c>
      <c r="CJ238" s="278">
        <f>SUMIFS('B4-1销售回款【输入】'!CM$4:CM$123,'B4-1销售回款【输入】'!$C$4:$C$123,$C238,'B4-1销售回款【输入】'!$D$4:$D$123,$D238,'B4-1销售回款【输入】'!$E$4:$E$123,$E238,'B4-1销售回款【输入】'!$J$4:$J$123,$F238)</f>
        <v>0</v>
      </c>
      <c r="CK238" s="278">
        <f>SUMIFS('B4-1销售回款【输入】'!CN$4:CN$123,'B4-1销售回款【输入】'!$C$4:$C$123,$C238,'B4-1销售回款【输入】'!$D$4:$D$123,$D238,'B4-1销售回款【输入】'!$E$4:$E$123,$E238,'B4-1销售回款【输入】'!$J$4:$J$123,$F238)</f>
        <v>0</v>
      </c>
      <c r="CL238" s="278">
        <f>SUMIFS('B4-1销售回款【输入】'!CO$4:CO$123,'B4-1销售回款【输入】'!$C$4:$C$123,$C238,'B4-1销售回款【输入】'!$D$4:$D$123,$D238,'B4-1销售回款【输入】'!$E$4:$E$123,$E238,'B4-1销售回款【输入】'!$J$4:$J$123,$F238)</f>
        <v>0</v>
      </c>
      <c r="CM238" s="278">
        <f>SUMIFS('B4-1销售回款【输入】'!CP$4:CP$123,'B4-1销售回款【输入】'!$C$4:$C$123,$C238,'B4-1销售回款【输入】'!$D$4:$D$123,$D238,'B4-1销售回款【输入】'!$E$4:$E$123,$E238,'B4-1销售回款【输入】'!$J$4:$J$123,$F238)</f>
        <v>0</v>
      </c>
      <c r="CN238" s="278">
        <f>SUMIFS('B4-1销售回款【输入】'!CQ$4:CQ$123,'B4-1销售回款【输入】'!$C$4:$C$123,$C238,'B4-1销售回款【输入】'!$D$4:$D$123,$D238,'B4-1销售回款【输入】'!$E$4:$E$123,$E238,'B4-1销售回款【输入】'!$J$4:$J$123,$F238)</f>
        <v>0</v>
      </c>
      <c r="CO238" s="278">
        <f>SUMIFS('B4-1销售回款【输入】'!CR$4:CR$123,'B4-1销售回款【输入】'!$C$4:$C$123,$C238,'B4-1销售回款【输入】'!$D$4:$D$123,$D238,'B4-1销售回款【输入】'!$E$4:$E$123,$E238,'B4-1销售回款【输入】'!$J$4:$J$123,$F238)</f>
        <v>0</v>
      </c>
      <c r="CP238" s="278">
        <f>SUMIFS('B4-1销售回款【输入】'!CS$4:CS$123,'B4-1销售回款【输入】'!$C$4:$C$123,$C238,'B4-1销售回款【输入】'!$D$4:$D$123,$D238,'B4-1销售回款【输入】'!$E$4:$E$123,$E238,'B4-1销售回款【输入】'!$J$4:$J$123,$F238)</f>
        <v>0</v>
      </c>
      <c r="CQ238" s="278">
        <f>SUMIFS('B4-1销售回款【输入】'!CT$4:CT$123,'B4-1销售回款【输入】'!$C$4:$C$123,$C238,'B4-1销售回款【输入】'!$D$4:$D$123,$D238,'B4-1销售回款【输入】'!$E$4:$E$123,$E238,'B4-1销售回款【输入】'!$J$4:$J$123,$F238)</f>
        <v>0</v>
      </c>
      <c r="CR238" s="278">
        <f>SUMIFS('B4-1销售回款【输入】'!CU$4:CU$123,'B4-1销售回款【输入】'!$C$4:$C$123,$C238,'B4-1销售回款【输入】'!$D$4:$D$123,$D238,'B4-1销售回款【输入】'!$E$4:$E$123,$E238,'B4-1销售回款【输入】'!$J$4:$J$123,$F238)</f>
        <v>0</v>
      </c>
      <c r="CS238" s="278">
        <f>SUMIFS('B4-1销售回款【输入】'!CV$4:CV$123,'B4-1销售回款【输入】'!$C$4:$C$123,$C238,'B4-1销售回款【输入】'!$D$4:$D$123,$D238,'B4-1销售回款【输入】'!$E$4:$E$123,$E238,'B4-1销售回款【输入】'!$J$4:$J$123,$F238)</f>
        <v>0</v>
      </c>
      <c r="CT238" s="278">
        <f>SUMIFS('B4-1销售回款【输入】'!CW$4:CW$123,'B4-1销售回款【输入】'!$C$4:$C$123,$C238,'B4-1销售回款【输入】'!$D$4:$D$123,$D238,'B4-1销售回款【输入】'!$E$4:$E$123,$E238,'B4-1销售回款【输入】'!$J$4:$J$123,$F238)</f>
        <v>0</v>
      </c>
      <c r="CU238" s="278">
        <f>SUMIFS('B4-1销售回款【输入】'!CX$4:CX$123,'B4-1销售回款【输入】'!$C$4:$C$123,$C238,'B4-1销售回款【输入】'!$D$4:$D$123,$D238,'B4-1销售回款【输入】'!$E$4:$E$123,$E238,'B4-1销售回款【输入】'!$J$4:$J$123,$F238)</f>
        <v>0</v>
      </c>
      <c r="CV238" s="278">
        <f>SUMIFS('B4-1销售回款【输入】'!CY$4:CY$123,'B4-1销售回款【输入】'!$C$4:$C$123,$C238,'B4-1销售回款【输入】'!$D$4:$D$123,$D238,'B4-1销售回款【输入】'!$E$4:$E$123,$E238,'B4-1销售回款【输入】'!$J$4:$J$123,$F238)</f>
        <v>0</v>
      </c>
      <c r="CW238" s="278">
        <f>SUMIFS('B4-1销售回款【输入】'!CZ$4:CZ$123,'B4-1销售回款【输入】'!$C$4:$C$123,$C238,'B4-1销售回款【输入】'!$D$4:$D$123,$D238,'B4-1销售回款【输入】'!$E$4:$E$123,$E238,'B4-1销售回款【输入】'!$J$4:$J$123,$F238)</f>
        <v>0</v>
      </c>
      <c r="CX238" s="278">
        <f>SUMIFS('B4-1销售回款【输入】'!DA$4:DA$123,'B4-1销售回款【输入】'!$C$4:$C$123,$C238,'B4-1销售回款【输入】'!$D$4:$D$123,$D238,'B4-1销售回款【输入】'!$E$4:$E$123,$E238,'B4-1销售回款【输入】'!$J$4:$J$123,$F238)</f>
        <v>0</v>
      </c>
      <c r="CY238" s="278">
        <f>SUMIFS('B4-1销售回款【输入】'!DB$4:DB$123,'B4-1销售回款【输入】'!$C$4:$C$123,$C238,'B4-1销售回款【输入】'!$D$4:$D$123,$D238,'B4-1销售回款【输入】'!$E$4:$E$123,$E238,'B4-1销售回款【输入】'!$J$4:$J$123,$F238)</f>
        <v>0</v>
      </c>
      <c r="CZ238" s="278">
        <f>SUMIFS('B4-1销售回款【输入】'!DC$4:DC$123,'B4-1销售回款【输入】'!$C$4:$C$123,$C238,'B4-1销售回款【输入】'!$D$4:$D$123,$D238,'B4-1销售回款【输入】'!$E$4:$E$123,$E238,'B4-1销售回款【输入】'!$J$4:$J$123,$F238)</f>
        <v>0</v>
      </c>
      <c r="DA238" s="278">
        <f>SUMIFS('B4-1销售回款【输入】'!DD$4:DD$123,'B4-1销售回款【输入】'!$C$4:$C$123,$C238,'B4-1销售回款【输入】'!$D$4:$D$123,$D238,'B4-1销售回款【输入】'!$E$4:$E$123,$E238,'B4-1销售回款【输入】'!$J$4:$J$123,$F238)</f>
        <v>0</v>
      </c>
      <c r="DB238" s="278">
        <f>SUMIFS('B4-1销售回款【输入】'!DE$4:DE$123,'B4-1销售回款【输入】'!$C$4:$C$123,$C238,'B4-1销售回款【输入】'!$D$4:$D$123,$D238,'B4-1销售回款【输入】'!$E$4:$E$123,$E238,'B4-1销售回款【输入】'!$J$4:$J$123,$F238)</f>
        <v>0</v>
      </c>
      <c r="DC238" s="278">
        <f>SUMIFS('B4-1销售回款【输入】'!DF$4:DF$123,'B4-1销售回款【输入】'!$C$4:$C$123,$C238,'B4-1销售回款【输入】'!$D$4:$D$123,$D238,'B4-1销售回款【输入】'!$E$4:$E$123,$E238,'B4-1销售回款【输入】'!$J$4:$J$123,$F238)</f>
        <v>0</v>
      </c>
      <c r="DD238" s="278">
        <f>SUMIFS('B4-1销售回款【输入】'!DG$4:DG$123,'B4-1销售回款【输入】'!$C$4:$C$123,$C238,'B4-1销售回款【输入】'!$D$4:$D$123,$D238,'B4-1销售回款【输入】'!$E$4:$E$123,$E238,'B4-1销售回款【输入】'!$J$4:$J$123,$F238)</f>
        <v>0</v>
      </c>
      <c r="DE238" s="278">
        <f>SUMIFS('B4-1销售回款【输入】'!DH$4:DH$123,'B4-1销售回款【输入】'!$C$4:$C$123,$C238,'B4-1销售回款【输入】'!$D$4:$D$123,$D238,'B4-1销售回款【输入】'!$E$4:$E$123,$E238,'B4-1销售回款【输入】'!$J$4:$J$123,$F238)</f>
        <v>0</v>
      </c>
      <c r="DF238" s="278">
        <f>SUMIFS('B4-1销售回款【输入】'!DI$4:DI$123,'B4-1销售回款【输入】'!$C$4:$C$123,$C238,'B4-1销售回款【输入】'!$D$4:$D$123,$D238,'B4-1销售回款【输入】'!$E$4:$E$123,$E238,'B4-1销售回款【输入】'!$J$4:$J$123,$F238)</f>
        <v>0</v>
      </c>
      <c r="DG238" s="278">
        <f>SUMIFS('B4-1销售回款【输入】'!DJ$4:DJ$123,'B4-1销售回款【输入】'!$C$4:$C$123,$C238,'B4-1销售回款【输入】'!$D$4:$D$123,$D238,'B4-1销售回款【输入】'!$E$4:$E$123,$E238,'B4-1销售回款【输入】'!$J$4:$J$123,$F238)</f>
        <v>0</v>
      </c>
      <c r="DH238" s="278">
        <f>SUMIFS('B4-1销售回款【输入】'!DK$4:DK$123,'B4-1销售回款【输入】'!$C$4:$C$123,$C238,'B4-1销售回款【输入】'!$D$4:$D$123,$D238,'B4-1销售回款【输入】'!$E$4:$E$123,$E238,'B4-1销售回款【输入】'!$J$4:$J$123,$F238)</f>
        <v>0</v>
      </c>
      <c r="DI238" s="278">
        <f>SUMIFS('B4-1销售回款【输入】'!DL$4:DL$123,'B4-1销售回款【输入】'!$C$4:$C$123,$C238,'B4-1销售回款【输入】'!$D$4:$D$123,$D238,'B4-1销售回款【输入】'!$E$4:$E$123,$E238,'B4-1销售回款【输入】'!$J$4:$J$123,$F238)</f>
        <v>0</v>
      </c>
      <c r="DJ238" s="278">
        <f>SUMIFS('B4-1销售回款【输入】'!DM$4:DM$123,'B4-1销售回款【输入】'!$C$4:$C$123,$C238,'B4-1销售回款【输入】'!$D$4:$D$123,$D238,'B4-1销售回款【输入】'!$E$4:$E$123,$E238,'B4-1销售回款【输入】'!$J$4:$J$123,$F238)</f>
        <v>0</v>
      </c>
      <c r="DK238" s="278">
        <f>SUMIFS('B4-1销售回款【输入】'!DN$4:DN$123,'B4-1销售回款【输入】'!$C$4:$C$123,$C238,'B4-1销售回款【输入】'!$D$4:$D$123,$D238,'B4-1销售回款【输入】'!$E$4:$E$123,$E238,'B4-1销售回款【输入】'!$J$4:$J$123,$F238)</f>
        <v>0</v>
      </c>
      <c r="DL238" s="278">
        <f>SUMIFS('B4-1销售回款【输入】'!DO$4:DO$123,'B4-1销售回款【输入】'!$C$4:$C$123,$C238,'B4-1销售回款【输入】'!$D$4:$D$123,$D238,'B4-1销售回款【输入】'!$E$4:$E$123,$E238,'B4-1销售回款【输入】'!$J$4:$J$123,$F238)</f>
        <v>0</v>
      </c>
      <c r="DM238" s="278">
        <f>SUMIFS('B4-1销售回款【输入】'!DP$4:DP$123,'B4-1销售回款【输入】'!$C$4:$C$123,$C238,'B4-1销售回款【输入】'!$D$4:$D$123,$D238,'B4-1销售回款【输入】'!$E$4:$E$123,$E238,'B4-1销售回款【输入】'!$J$4:$J$123,$F238)</f>
        <v>0</v>
      </c>
      <c r="DN238" s="278">
        <f>SUMIFS('B4-1销售回款【输入】'!DQ$4:DQ$123,'B4-1销售回款【输入】'!$C$4:$C$123,$C238,'B4-1销售回款【输入】'!$D$4:$D$123,$D238,'B4-1销售回款【输入】'!$E$4:$E$123,$E238,'B4-1销售回款【输入】'!$J$4:$J$123,$F238)</f>
        <v>0</v>
      </c>
      <c r="DO238" s="278">
        <f>SUMIFS('B4-1销售回款【输入】'!DR$4:DR$123,'B4-1销售回款【输入】'!$C$4:$C$123,$C238,'B4-1销售回款【输入】'!$D$4:$D$123,$D238,'B4-1销售回款【输入】'!$E$4:$E$123,$E238,'B4-1销售回款【输入】'!$J$4:$J$123,$F238)</f>
        <v>0</v>
      </c>
      <c r="DP238" s="278">
        <f>SUMIFS('B4-1销售回款【输入】'!DS$4:DS$123,'B4-1销售回款【输入】'!$C$4:$C$123,$C238,'B4-1销售回款【输入】'!$D$4:$D$123,$D238,'B4-1销售回款【输入】'!$E$4:$E$123,$E238,'B4-1销售回款【输入】'!$J$4:$J$123,$F238)</f>
        <v>0</v>
      </c>
      <c r="DQ238" s="278">
        <f>SUMIFS('B4-1销售回款【输入】'!DT$4:DT$123,'B4-1销售回款【输入】'!$C$4:$C$123,$C238,'B4-1销售回款【输入】'!$D$4:$D$123,$D238,'B4-1销售回款【输入】'!$E$4:$E$123,$E238,'B4-1销售回款【输入】'!$J$4:$J$123,$F238)</f>
        <v>0</v>
      </c>
      <c r="DR238" s="278">
        <f>SUMIFS('B4-1销售回款【输入】'!DU$4:DU$123,'B4-1销售回款【输入】'!$C$4:$C$123,$C238,'B4-1销售回款【输入】'!$D$4:$D$123,$D238,'B4-1销售回款【输入】'!$E$4:$E$123,$E238,'B4-1销售回款【输入】'!$J$4:$J$123,$F238)</f>
        <v>0</v>
      </c>
      <c r="DS238" s="278">
        <f>SUMIFS('B4-1销售回款【输入】'!DV$4:DV$123,'B4-1销售回款【输入】'!$C$4:$C$123,$C238,'B4-1销售回款【输入】'!$D$4:$D$123,$D238,'B4-1销售回款【输入】'!$E$4:$E$123,$E238,'B4-1销售回款【输入】'!$J$4:$J$123,$F238)</f>
        <v>0</v>
      </c>
      <c r="DT238" s="278">
        <f>SUMIFS('B4-1销售回款【输入】'!DW$4:DW$123,'B4-1销售回款【输入】'!$C$4:$C$123,$C238,'B4-1销售回款【输入】'!$D$4:$D$123,$D238,'B4-1销售回款【输入】'!$E$4:$E$123,$E238,'B4-1销售回款【输入】'!$J$4:$J$123,$F238)</f>
        <v>0</v>
      </c>
      <c r="DU238" s="278">
        <f>SUMIFS('B4-1销售回款【输入】'!DX$4:DX$123,'B4-1销售回款【输入】'!$C$4:$C$123,$C238,'B4-1销售回款【输入】'!$D$4:$D$123,$D238,'B4-1销售回款【输入】'!$E$4:$E$123,$E238,'B4-1销售回款【输入】'!$J$4:$J$123,$F238)</f>
        <v>0</v>
      </c>
      <c r="DV238" s="278">
        <f>SUMIFS('B4-1销售回款【输入】'!DY$4:DY$123,'B4-1销售回款【输入】'!$C$4:$C$123,$C238,'B4-1销售回款【输入】'!$D$4:$D$123,$D238,'B4-1销售回款【输入】'!$E$4:$E$123,$E238,'B4-1销售回款【输入】'!$J$4:$J$123,$F238)</f>
        <v>0</v>
      </c>
      <c r="DW238" s="278">
        <f>SUMIFS('B4-1销售回款【输入】'!DZ$4:DZ$123,'B4-1销售回款【输入】'!$C$4:$C$123,$C238,'B4-1销售回款【输入】'!$D$4:$D$123,$D238,'B4-1销售回款【输入】'!$E$4:$E$123,$E238,'B4-1销售回款【输入】'!$J$4:$J$123,$F238)</f>
        <v>0</v>
      </c>
      <c r="DX238" s="278">
        <f>SUMIFS('B4-1销售回款【输入】'!EA$4:EA$123,'B4-1销售回款【输入】'!$C$4:$C$123,$C238,'B4-1销售回款【输入】'!$D$4:$D$123,$D238,'B4-1销售回款【输入】'!$E$4:$E$123,$E238,'B4-1销售回款【输入】'!$J$4:$J$123,$F238)</f>
        <v>0</v>
      </c>
      <c r="DY238" s="278">
        <f>SUMIFS('B4-1销售回款【输入】'!EB$4:EB$123,'B4-1销售回款【输入】'!$C$4:$C$123,$C238,'B4-1销售回款【输入】'!$D$4:$D$123,$D238,'B4-1销售回款【输入】'!$E$4:$E$123,$E238,'B4-1销售回款【输入】'!$J$4:$J$123,$F238)</f>
        <v>0</v>
      </c>
      <c r="DZ238" s="278">
        <f>SUMIFS('B4-1销售回款【输入】'!EC$4:EC$123,'B4-1销售回款【输入】'!$C$4:$C$123,$C238,'B4-1销售回款【输入】'!$D$4:$D$123,$D238,'B4-1销售回款【输入】'!$E$4:$E$123,$E238,'B4-1销售回款【输入】'!$J$4:$J$123,$F238)</f>
        <v>0</v>
      </c>
      <c r="EA238" s="278">
        <f>SUMIFS('B4-1销售回款【输入】'!ED$4:ED$123,'B4-1销售回款【输入】'!$C$4:$C$123,$C238,'B4-1销售回款【输入】'!$D$4:$D$123,$D238,'B4-1销售回款【输入】'!$E$4:$E$123,$E238,'B4-1销售回款【输入】'!$J$4:$J$123,$F238)</f>
        <v>0</v>
      </c>
      <c r="EB238" s="278">
        <f>SUMIFS('B4-1销售回款【输入】'!EE$4:EE$123,'B4-1销售回款【输入】'!$C$4:$C$123,$C238,'B4-1销售回款【输入】'!$D$4:$D$123,$D238,'B4-1销售回款【输入】'!$E$4:$E$123,$E238,'B4-1销售回款【输入】'!$J$4:$J$123,$F238)</f>
        <v>0</v>
      </c>
      <c r="EC238" s="278">
        <f>SUMIFS('B4-1销售回款【输入】'!EF$4:EF$123,'B4-1销售回款【输入】'!$C$4:$C$123,$C238,'B4-1销售回款【输入】'!$D$4:$D$123,$D238,'B4-1销售回款【输入】'!$E$4:$E$123,$E238,'B4-1销售回款【输入】'!$J$4:$J$123,$F238)</f>
        <v>0</v>
      </c>
      <c r="ED238" s="280">
        <f>SUMIFS('B4-1销售回款【输入】'!EG$4:EG$123,'B4-1销售回款【输入】'!$C$4:$C$123,$C238,'B4-1销售回款【输入】'!$D$4:$D$123,$D238,'B4-1销售回款【输入】'!$E$4:$E$123,$E238,'B4-1销售回款【输入】'!$J$4:$J$123,$F238)</f>
        <v>0</v>
      </c>
    </row>
    <row r="239" spans="2:134" ht="16.05" customHeight="1" x14ac:dyDescent="0.25">
      <c r="B239" s="932"/>
      <c r="C239" s="159" t="str">
        <f>C238</f>
        <v/>
      </c>
      <c r="D239" s="159" t="str">
        <f t="shared" si="4023"/>
        <v/>
      </c>
      <c r="E239" s="159" t="str">
        <f t="shared" si="4023"/>
        <v/>
      </c>
      <c r="F239" s="149" t="s">
        <v>347</v>
      </c>
      <c r="G239" s="171" t="s">
        <v>353</v>
      </c>
      <c r="H239" s="992">
        <f>SUMIFS('B4-1销售回款【输入】'!L$4:L$123,'B4-1销售回款【输入】'!$C$4:$C$123,$C239,'B4-1销售回款【输入】'!$D$4:$D$123,$D239,'B4-1销售回款【输入】'!$E$4:$E$123,$E239,'B4-1销售回款【输入】'!$J$4:$J$123,$F239)</f>
        <v>0</v>
      </c>
      <c r="I239" s="282">
        <f t="shared" ref="I239:I241" si="4278">J239-H239</f>
        <v>0</v>
      </c>
      <c r="J239" s="985">
        <f>SUM(V239:ED239)</f>
        <v>0</v>
      </c>
      <c r="K239" s="460">
        <f ca="1">SUM(OFFSET(V239,,,1,MATCH('B1-基本信息'!$C$12,$V$3:$ED$3,1)))</f>
        <v>0</v>
      </c>
      <c r="L239" s="283">
        <f t="shared" ref="L239" si="4279">SUMIF($V$1:$ED$1,L$3,$V239:$ED239)</f>
        <v>0</v>
      </c>
      <c r="M239" s="282">
        <f t="shared" si="4277"/>
        <v>0</v>
      </c>
      <c r="N239" s="282">
        <f t="shared" si="4277"/>
        <v>0</v>
      </c>
      <c r="O239" s="282">
        <f t="shared" si="4277"/>
        <v>0</v>
      </c>
      <c r="P239" s="282">
        <f t="shared" si="4277"/>
        <v>0</v>
      </c>
      <c r="Q239" s="282">
        <f t="shared" si="4277"/>
        <v>0</v>
      </c>
      <c r="R239" s="282">
        <f t="shared" si="4277"/>
        <v>0</v>
      </c>
      <c r="S239" s="282">
        <f t="shared" si="4277"/>
        <v>0</v>
      </c>
      <c r="T239" s="282">
        <f t="shared" si="4277"/>
        <v>0</v>
      </c>
      <c r="U239" s="284">
        <f t="shared" si="4277"/>
        <v>0</v>
      </c>
      <c r="V239" s="285">
        <f>SUMIFS('B4-1销售回款【输入】'!Y$4:Y$123,'B4-1销售回款【输入】'!$C$4:$C$123,$C239,'B4-1销售回款【输入】'!$D$4:$D$123,$D239,'B4-1销售回款【输入】'!$E$4:$E$123,$E239,'B4-1销售回款【输入】'!$J$4:$J$123,$F239)</f>
        <v>0</v>
      </c>
      <c r="W239" s="282">
        <f>SUMIFS('B4-1销售回款【输入】'!Z$4:Z$123,'B4-1销售回款【输入】'!$C$4:$C$123,$C239,'B4-1销售回款【输入】'!$D$4:$D$123,$D239,'B4-1销售回款【输入】'!$E$4:$E$123,$E239,'B4-1销售回款【输入】'!$J$4:$J$123,$F239)</f>
        <v>0</v>
      </c>
      <c r="X239" s="282">
        <f>SUMIFS('B4-1销售回款【输入】'!AA$4:AA$123,'B4-1销售回款【输入】'!$C$4:$C$123,$C239,'B4-1销售回款【输入】'!$D$4:$D$123,$D239,'B4-1销售回款【输入】'!$E$4:$E$123,$E239,'B4-1销售回款【输入】'!$J$4:$J$123,$F239)</f>
        <v>0</v>
      </c>
      <c r="Y239" s="282">
        <f>SUMIFS('B4-1销售回款【输入】'!AB$4:AB$123,'B4-1销售回款【输入】'!$C$4:$C$123,$C239,'B4-1销售回款【输入】'!$D$4:$D$123,$D239,'B4-1销售回款【输入】'!$E$4:$E$123,$E239,'B4-1销售回款【输入】'!$J$4:$J$123,$F239)</f>
        <v>0</v>
      </c>
      <c r="Z239" s="282">
        <f>SUMIFS('B4-1销售回款【输入】'!AC$4:AC$123,'B4-1销售回款【输入】'!$C$4:$C$123,$C239,'B4-1销售回款【输入】'!$D$4:$D$123,$D239,'B4-1销售回款【输入】'!$E$4:$E$123,$E239,'B4-1销售回款【输入】'!$J$4:$J$123,$F239)</f>
        <v>0</v>
      </c>
      <c r="AA239" s="282">
        <f>SUMIFS('B4-1销售回款【输入】'!AD$4:AD$123,'B4-1销售回款【输入】'!$C$4:$C$123,$C239,'B4-1销售回款【输入】'!$D$4:$D$123,$D239,'B4-1销售回款【输入】'!$E$4:$E$123,$E239,'B4-1销售回款【输入】'!$J$4:$J$123,$F239)</f>
        <v>0</v>
      </c>
      <c r="AB239" s="282">
        <f>SUMIFS('B4-1销售回款【输入】'!AE$4:AE$123,'B4-1销售回款【输入】'!$C$4:$C$123,$C239,'B4-1销售回款【输入】'!$D$4:$D$123,$D239,'B4-1销售回款【输入】'!$E$4:$E$123,$E239,'B4-1销售回款【输入】'!$J$4:$J$123,$F239)</f>
        <v>0</v>
      </c>
      <c r="AC239" s="282">
        <f>SUMIFS('B4-1销售回款【输入】'!AF$4:AF$123,'B4-1销售回款【输入】'!$C$4:$C$123,$C239,'B4-1销售回款【输入】'!$D$4:$D$123,$D239,'B4-1销售回款【输入】'!$E$4:$E$123,$E239,'B4-1销售回款【输入】'!$J$4:$J$123,$F239)</f>
        <v>0</v>
      </c>
      <c r="AD239" s="282">
        <f>SUMIFS('B4-1销售回款【输入】'!AG$4:AG$123,'B4-1销售回款【输入】'!$C$4:$C$123,$C239,'B4-1销售回款【输入】'!$D$4:$D$123,$D239,'B4-1销售回款【输入】'!$E$4:$E$123,$E239,'B4-1销售回款【输入】'!$J$4:$J$123,$F239)</f>
        <v>0</v>
      </c>
      <c r="AE239" s="282">
        <f>SUMIFS('B4-1销售回款【输入】'!AH$4:AH$123,'B4-1销售回款【输入】'!$C$4:$C$123,$C239,'B4-1销售回款【输入】'!$D$4:$D$123,$D239,'B4-1销售回款【输入】'!$E$4:$E$123,$E239,'B4-1销售回款【输入】'!$J$4:$J$123,$F239)</f>
        <v>0</v>
      </c>
      <c r="AF239" s="282">
        <f>SUMIFS('B4-1销售回款【输入】'!AI$4:AI$123,'B4-1销售回款【输入】'!$C$4:$C$123,$C239,'B4-1销售回款【输入】'!$D$4:$D$123,$D239,'B4-1销售回款【输入】'!$E$4:$E$123,$E239,'B4-1销售回款【输入】'!$J$4:$J$123,$F239)</f>
        <v>0</v>
      </c>
      <c r="AG239" s="282">
        <f>SUMIFS('B4-1销售回款【输入】'!AJ$4:AJ$123,'B4-1销售回款【输入】'!$C$4:$C$123,$C239,'B4-1销售回款【输入】'!$D$4:$D$123,$D239,'B4-1销售回款【输入】'!$E$4:$E$123,$E239,'B4-1销售回款【输入】'!$J$4:$J$123,$F239)</f>
        <v>0</v>
      </c>
      <c r="AH239" s="282">
        <f>SUMIFS('B4-1销售回款【输入】'!AK$4:AK$123,'B4-1销售回款【输入】'!$C$4:$C$123,$C239,'B4-1销售回款【输入】'!$D$4:$D$123,$D239,'B4-1销售回款【输入】'!$E$4:$E$123,$E239,'B4-1销售回款【输入】'!$J$4:$J$123,$F239)</f>
        <v>0</v>
      </c>
      <c r="AI239" s="282">
        <f>SUMIFS('B4-1销售回款【输入】'!AL$4:AL$123,'B4-1销售回款【输入】'!$C$4:$C$123,$C239,'B4-1销售回款【输入】'!$D$4:$D$123,$D239,'B4-1销售回款【输入】'!$E$4:$E$123,$E239,'B4-1销售回款【输入】'!$J$4:$J$123,$F239)</f>
        <v>0</v>
      </c>
      <c r="AJ239" s="282">
        <f>SUMIFS('B4-1销售回款【输入】'!AM$4:AM$123,'B4-1销售回款【输入】'!$C$4:$C$123,$C239,'B4-1销售回款【输入】'!$D$4:$D$123,$D239,'B4-1销售回款【输入】'!$E$4:$E$123,$E239,'B4-1销售回款【输入】'!$J$4:$J$123,$F239)</f>
        <v>0</v>
      </c>
      <c r="AK239" s="282">
        <f>SUMIFS('B4-1销售回款【输入】'!AN$4:AN$123,'B4-1销售回款【输入】'!$C$4:$C$123,$C239,'B4-1销售回款【输入】'!$D$4:$D$123,$D239,'B4-1销售回款【输入】'!$E$4:$E$123,$E239,'B4-1销售回款【输入】'!$J$4:$J$123,$F239)</f>
        <v>0</v>
      </c>
      <c r="AL239" s="282">
        <f>SUMIFS('B4-1销售回款【输入】'!AO$4:AO$123,'B4-1销售回款【输入】'!$C$4:$C$123,$C239,'B4-1销售回款【输入】'!$D$4:$D$123,$D239,'B4-1销售回款【输入】'!$E$4:$E$123,$E239,'B4-1销售回款【输入】'!$J$4:$J$123,$F239)</f>
        <v>0</v>
      </c>
      <c r="AM239" s="282">
        <f>SUMIFS('B4-1销售回款【输入】'!AP$4:AP$123,'B4-1销售回款【输入】'!$C$4:$C$123,$C239,'B4-1销售回款【输入】'!$D$4:$D$123,$D239,'B4-1销售回款【输入】'!$E$4:$E$123,$E239,'B4-1销售回款【输入】'!$J$4:$J$123,$F239)</f>
        <v>0</v>
      </c>
      <c r="AN239" s="282">
        <f>SUMIFS('B4-1销售回款【输入】'!AQ$4:AQ$123,'B4-1销售回款【输入】'!$C$4:$C$123,$C239,'B4-1销售回款【输入】'!$D$4:$D$123,$D239,'B4-1销售回款【输入】'!$E$4:$E$123,$E239,'B4-1销售回款【输入】'!$J$4:$J$123,$F239)</f>
        <v>0</v>
      </c>
      <c r="AO239" s="282">
        <f>SUMIFS('B4-1销售回款【输入】'!AR$4:AR$123,'B4-1销售回款【输入】'!$C$4:$C$123,$C239,'B4-1销售回款【输入】'!$D$4:$D$123,$D239,'B4-1销售回款【输入】'!$E$4:$E$123,$E239,'B4-1销售回款【输入】'!$J$4:$J$123,$F239)</f>
        <v>0</v>
      </c>
      <c r="AP239" s="282">
        <f>SUMIFS('B4-1销售回款【输入】'!AS$4:AS$123,'B4-1销售回款【输入】'!$C$4:$C$123,$C239,'B4-1销售回款【输入】'!$D$4:$D$123,$D239,'B4-1销售回款【输入】'!$E$4:$E$123,$E239,'B4-1销售回款【输入】'!$J$4:$J$123,$F239)</f>
        <v>0</v>
      </c>
      <c r="AQ239" s="282">
        <f>SUMIFS('B4-1销售回款【输入】'!AT$4:AT$123,'B4-1销售回款【输入】'!$C$4:$C$123,$C239,'B4-1销售回款【输入】'!$D$4:$D$123,$D239,'B4-1销售回款【输入】'!$E$4:$E$123,$E239,'B4-1销售回款【输入】'!$J$4:$J$123,$F239)</f>
        <v>0</v>
      </c>
      <c r="AR239" s="282">
        <f>SUMIFS('B4-1销售回款【输入】'!AU$4:AU$123,'B4-1销售回款【输入】'!$C$4:$C$123,$C239,'B4-1销售回款【输入】'!$D$4:$D$123,$D239,'B4-1销售回款【输入】'!$E$4:$E$123,$E239,'B4-1销售回款【输入】'!$J$4:$J$123,$F239)</f>
        <v>0</v>
      </c>
      <c r="AS239" s="282">
        <f>SUMIFS('B4-1销售回款【输入】'!AV$4:AV$123,'B4-1销售回款【输入】'!$C$4:$C$123,$C239,'B4-1销售回款【输入】'!$D$4:$D$123,$D239,'B4-1销售回款【输入】'!$E$4:$E$123,$E239,'B4-1销售回款【输入】'!$J$4:$J$123,$F239)</f>
        <v>0</v>
      </c>
      <c r="AT239" s="282">
        <f>SUMIFS('B4-1销售回款【输入】'!AW$4:AW$123,'B4-1销售回款【输入】'!$C$4:$C$123,$C239,'B4-1销售回款【输入】'!$D$4:$D$123,$D239,'B4-1销售回款【输入】'!$E$4:$E$123,$E239,'B4-1销售回款【输入】'!$J$4:$J$123,$F239)</f>
        <v>0</v>
      </c>
      <c r="AU239" s="282">
        <f>SUMIFS('B4-1销售回款【输入】'!AX$4:AX$123,'B4-1销售回款【输入】'!$C$4:$C$123,$C239,'B4-1销售回款【输入】'!$D$4:$D$123,$D239,'B4-1销售回款【输入】'!$E$4:$E$123,$E239,'B4-1销售回款【输入】'!$J$4:$J$123,$F239)</f>
        <v>0</v>
      </c>
      <c r="AV239" s="282">
        <f>SUMIFS('B4-1销售回款【输入】'!AY$4:AY$123,'B4-1销售回款【输入】'!$C$4:$C$123,$C239,'B4-1销售回款【输入】'!$D$4:$D$123,$D239,'B4-1销售回款【输入】'!$E$4:$E$123,$E239,'B4-1销售回款【输入】'!$J$4:$J$123,$F239)</f>
        <v>0</v>
      </c>
      <c r="AW239" s="282">
        <f>SUMIFS('B4-1销售回款【输入】'!AZ$4:AZ$123,'B4-1销售回款【输入】'!$C$4:$C$123,$C239,'B4-1销售回款【输入】'!$D$4:$D$123,$D239,'B4-1销售回款【输入】'!$E$4:$E$123,$E239,'B4-1销售回款【输入】'!$J$4:$J$123,$F239)</f>
        <v>0</v>
      </c>
      <c r="AX239" s="282">
        <f>SUMIFS('B4-1销售回款【输入】'!BA$4:BA$123,'B4-1销售回款【输入】'!$C$4:$C$123,$C239,'B4-1销售回款【输入】'!$D$4:$D$123,$D239,'B4-1销售回款【输入】'!$E$4:$E$123,$E239,'B4-1销售回款【输入】'!$J$4:$J$123,$F239)</f>
        <v>0</v>
      </c>
      <c r="AY239" s="282">
        <f>SUMIFS('B4-1销售回款【输入】'!BB$4:BB$123,'B4-1销售回款【输入】'!$C$4:$C$123,$C239,'B4-1销售回款【输入】'!$D$4:$D$123,$D239,'B4-1销售回款【输入】'!$E$4:$E$123,$E239,'B4-1销售回款【输入】'!$J$4:$J$123,$F239)</f>
        <v>0</v>
      </c>
      <c r="AZ239" s="282">
        <f>SUMIFS('B4-1销售回款【输入】'!BC$4:BC$123,'B4-1销售回款【输入】'!$C$4:$C$123,$C239,'B4-1销售回款【输入】'!$D$4:$D$123,$D239,'B4-1销售回款【输入】'!$E$4:$E$123,$E239,'B4-1销售回款【输入】'!$J$4:$J$123,$F239)</f>
        <v>0</v>
      </c>
      <c r="BA239" s="282">
        <f>SUMIFS('B4-1销售回款【输入】'!BD$4:BD$123,'B4-1销售回款【输入】'!$C$4:$C$123,$C239,'B4-1销售回款【输入】'!$D$4:$D$123,$D239,'B4-1销售回款【输入】'!$E$4:$E$123,$E239,'B4-1销售回款【输入】'!$J$4:$J$123,$F239)</f>
        <v>0</v>
      </c>
      <c r="BB239" s="282">
        <f>SUMIFS('B4-1销售回款【输入】'!BE$4:BE$123,'B4-1销售回款【输入】'!$C$4:$C$123,$C239,'B4-1销售回款【输入】'!$D$4:$D$123,$D239,'B4-1销售回款【输入】'!$E$4:$E$123,$E239,'B4-1销售回款【输入】'!$J$4:$J$123,$F239)</f>
        <v>0</v>
      </c>
      <c r="BC239" s="282">
        <f>SUMIFS('B4-1销售回款【输入】'!BF$4:BF$123,'B4-1销售回款【输入】'!$C$4:$C$123,$C239,'B4-1销售回款【输入】'!$D$4:$D$123,$D239,'B4-1销售回款【输入】'!$E$4:$E$123,$E239,'B4-1销售回款【输入】'!$J$4:$J$123,$F239)</f>
        <v>0</v>
      </c>
      <c r="BD239" s="282">
        <f>SUMIFS('B4-1销售回款【输入】'!BG$4:BG$123,'B4-1销售回款【输入】'!$C$4:$C$123,$C239,'B4-1销售回款【输入】'!$D$4:$D$123,$D239,'B4-1销售回款【输入】'!$E$4:$E$123,$E239,'B4-1销售回款【输入】'!$J$4:$J$123,$F239)</f>
        <v>0</v>
      </c>
      <c r="BE239" s="282">
        <f>SUMIFS('B4-1销售回款【输入】'!BH$4:BH$123,'B4-1销售回款【输入】'!$C$4:$C$123,$C239,'B4-1销售回款【输入】'!$D$4:$D$123,$D239,'B4-1销售回款【输入】'!$E$4:$E$123,$E239,'B4-1销售回款【输入】'!$J$4:$J$123,$F239)</f>
        <v>0</v>
      </c>
      <c r="BF239" s="282">
        <f>SUMIFS('B4-1销售回款【输入】'!BI$4:BI$123,'B4-1销售回款【输入】'!$C$4:$C$123,$C239,'B4-1销售回款【输入】'!$D$4:$D$123,$D239,'B4-1销售回款【输入】'!$E$4:$E$123,$E239,'B4-1销售回款【输入】'!$J$4:$J$123,$F239)</f>
        <v>0</v>
      </c>
      <c r="BG239" s="282">
        <f>SUMIFS('B4-1销售回款【输入】'!BJ$4:BJ$123,'B4-1销售回款【输入】'!$C$4:$C$123,$C239,'B4-1销售回款【输入】'!$D$4:$D$123,$D239,'B4-1销售回款【输入】'!$E$4:$E$123,$E239,'B4-1销售回款【输入】'!$J$4:$J$123,$F239)</f>
        <v>0</v>
      </c>
      <c r="BH239" s="282">
        <f>SUMIFS('B4-1销售回款【输入】'!BK$4:BK$123,'B4-1销售回款【输入】'!$C$4:$C$123,$C239,'B4-1销售回款【输入】'!$D$4:$D$123,$D239,'B4-1销售回款【输入】'!$E$4:$E$123,$E239,'B4-1销售回款【输入】'!$J$4:$J$123,$F239)</f>
        <v>0</v>
      </c>
      <c r="BI239" s="282">
        <f>SUMIFS('B4-1销售回款【输入】'!BL$4:BL$123,'B4-1销售回款【输入】'!$C$4:$C$123,$C239,'B4-1销售回款【输入】'!$D$4:$D$123,$D239,'B4-1销售回款【输入】'!$E$4:$E$123,$E239,'B4-1销售回款【输入】'!$J$4:$J$123,$F239)</f>
        <v>0</v>
      </c>
      <c r="BJ239" s="282">
        <f>SUMIFS('B4-1销售回款【输入】'!BM$4:BM$123,'B4-1销售回款【输入】'!$C$4:$C$123,$C239,'B4-1销售回款【输入】'!$D$4:$D$123,$D239,'B4-1销售回款【输入】'!$E$4:$E$123,$E239,'B4-1销售回款【输入】'!$J$4:$J$123,$F239)</f>
        <v>0</v>
      </c>
      <c r="BK239" s="282">
        <f>SUMIFS('B4-1销售回款【输入】'!BN$4:BN$123,'B4-1销售回款【输入】'!$C$4:$C$123,$C239,'B4-1销售回款【输入】'!$D$4:$D$123,$D239,'B4-1销售回款【输入】'!$E$4:$E$123,$E239,'B4-1销售回款【输入】'!$J$4:$J$123,$F239)</f>
        <v>0</v>
      </c>
      <c r="BL239" s="282">
        <f>SUMIFS('B4-1销售回款【输入】'!BO$4:BO$123,'B4-1销售回款【输入】'!$C$4:$C$123,$C239,'B4-1销售回款【输入】'!$D$4:$D$123,$D239,'B4-1销售回款【输入】'!$E$4:$E$123,$E239,'B4-1销售回款【输入】'!$J$4:$J$123,$F239)</f>
        <v>0</v>
      </c>
      <c r="BM239" s="282">
        <f>SUMIFS('B4-1销售回款【输入】'!BP$4:BP$123,'B4-1销售回款【输入】'!$C$4:$C$123,$C239,'B4-1销售回款【输入】'!$D$4:$D$123,$D239,'B4-1销售回款【输入】'!$E$4:$E$123,$E239,'B4-1销售回款【输入】'!$J$4:$J$123,$F239)</f>
        <v>0</v>
      </c>
      <c r="BN239" s="282">
        <f>SUMIFS('B4-1销售回款【输入】'!BQ$4:BQ$123,'B4-1销售回款【输入】'!$C$4:$C$123,$C239,'B4-1销售回款【输入】'!$D$4:$D$123,$D239,'B4-1销售回款【输入】'!$E$4:$E$123,$E239,'B4-1销售回款【输入】'!$J$4:$J$123,$F239)</f>
        <v>0</v>
      </c>
      <c r="BO239" s="282">
        <f>SUMIFS('B4-1销售回款【输入】'!BR$4:BR$123,'B4-1销售回款【输入】'!$C$4:$C$123,$C239,'B4-1销售回款【输入】'!$D$4:$D$123,$D239,'B4-1销售回款【输入】'!$E$4:$E$123,$E239,'B4-1销售回款【输入】'!$J$4:$J$123,$F239)</f>
        <v>0</v>
      </c>
      <c r="BP239" s="282">
        <f>SUMIFS('B4-1销售回款【输入】'!BS$4:BS$123,'B4-1销售回款【输入】'!$C$4:$C$123,$C239,'B4-1销售回款【输入】'!$D$4:$D$123,$D239,'B4-1销售回款【输入】'!$E$4:$E$123,$E239,'B4-1销售回款【输入】'!$J$4:$J$123,$F239)</f>
        <v>0</v>
      </c>
      <c r="BQ239" s="282">
        <f>SUMIFS('B4-1销售回款【输入】'!BT$4:BT$123,'B4-1销售回款【输入】'!$C$4:$C$123,$C239,'B4-1销售回款【输入】'!$D$4:$D$123,$D239,'B4-1销售回款【输入】'!$E$4:$E$123,$E239,'B4-1销售回款【输入】'!$J$4:$J$123,$F239)</f>
        <v>0</v>
      </c>
      <c r="BR239" s="282">
        <f>SUMIFS('B4-1销售回款【输入】'!BU$4:BU$123,'B4-1销售回款【输入】'!$C$4:$C$123,$C239,'B4-1销售回款【输入】'!$D$4:$D$123,$D239,'B4-1销售回款【输入】'!$E$4:$E$123,$E239,'B4-1销售回款【输入】'!$J$4:$J$123,$F239)</f>
        <v>0</v>
      </c>
      <c r="BS239" s="282">
        <f>SUMIFS('B4-1销售回款【输入】'!BV$4:BV$123,'B4-1销售回款【输入】'!$C$4:$C$123,$C239,'B4-1销售回款【输入】'!$D$4:$D$123,$D239,'B4-1销售回款【输入】'!$E$4:$E$123,$E239,'B4-1销售回款【输入】'!$J$4:$J$123,$F239)</f>
        <v>0</v>
      </c>
      <c r="BT239" s="282">
        <f>SUMIFS('B4-1销售回款【输入】'!BW$4:BW$123,'B4-1销售回款【输入】'!$C$4:$C$123,$C239,'B4-1销售回款【输入】'!$D$4:$D$123,$D239,'B4-1销售回款【输入】'!$E$4:$E$123,$E239,'B4-1销售回款【输入】'!$J$4:$J$123,$F239)</f>
        <v>0</v>
      </c>
      <c r="BU239" s="282">
        <f>SUMIFS('B4-1销售回款【输入】'!BX$4:BX$123,'B4-1销售回款【输入】'!$C$4:$C$123,$C239,'B4-1销售回款【输入】'!$D$4:$D$123,$D239,'B4-1销售回款【输入】'!$E$4:$E$123,$E239,'B4-1销售回款【输入】'!$J$4:$J$123,$F239)</f>
        <v>0</v>
      </c>
      <c r="BV239" s="282">
        <f>SUMIFS('B4-1销售回款【输入】'!BY$4:BY$123,'B4-1销售回款【输入】'!$C$4:$C$123,$C239,'B4-1销售回款【输入】'!$D$4:$D$123,$D239,'B4-1销售回款【输入】'!$E$4:$E$123,$E239,'B4-1销售回款【输入】'!$J$4:$J$123,$F239)</f>
        <v>0</v>
      </c>
      <c r="BW239" s="282">
        <f>SUMIFS('B4-1销售回款【输入】'!BZ$4:BZ$123,'B4-1销售回款【输入】'!$C$4:$C$123,$C239,'B4-1销售回款【输入】'!$D$4:$D$123,$D239,'B4-1销售回款【输入】'!$E$4:$E$123,$E239,'B4-1销售回款【输入】'!$J$4:$J$123,$F239)</f>
        <v>0</v>
      </c>
      <c r="BX239" s="282">
        <f>SUMIFS('B4-1销售回款【输入】'!CA$4:CA$123,'B4-1销售回款【输入】'!$C$4:$C$123,$C239,'B4-1销售回款【输入】'!$D$4:$D$123,$D239,'B4-1销售回款【输入】'!$E$4:$E$123,$E239,'B4-1销售回款【输入】'!$J$4:$J$123,$F239)</f>
        <v>0</v>
      </c>
      <c r="BY239" s="282">
        <f>SUMIFS('B4-1销售回款【输入】'!CB$4:CB$123,'B4-1销售回款【输入】'!$C$4:$C$123,$C239,'B4-1销售回款【输入】'!$D$4:$D$123,$D239,'B4-1销售回款【输入】'!$E$4:$E$123,$E239,'B4-1销售回款【输入】'!$J$4:$J$123,$F239)</f>
        <v>0</v>
      </c>
      <c r="BZ239" s="282">
        <f>SUMIFS('B4-1销售回款【输入】'!CC$4:CC$123,'B4-1销售回款【输入】'!$C$4:$C$123,$C239,'B4-1销售回款【输入】'!$D$4:$D$123,$D239,'B4-1销售回款【输入】'!$E$4:$E$123,$E239,'B4-1销售回款【输入】'!$J$4:$J$123,$F239)</f>
        <v>0</v>
      </c>
      <c r="CA239" s="282">
        <f>SUMIFS('B4-1销售回款【输入】'!CD$4:CD$123,'B4-1销售回款【输入】'!$C$4:$C$123,$C239,'B4-1销售回款【输入】'!$D$4:$D$123,$D239,'B4-1销售回款【输入】'!$E$4:$E$123,$E239,'B4-1销售回款【输入】'!$J$4:$J$123,$F239)</f>
        <v>0</v>
      </c>
      <c r="CB239" s="282">
        <f>SUMIFS('B4-1销售回款【输入】'!CE$4:CE$123,'B4-1销售回款【输入】'!$C$4:$C$123,$C239,'B4-1销售回款【输入】'!$D$4:$D$123,$D239,'B4-1销售回款【输入】'!$E$4:$E$123,$E239,'B4-1销售回款【输入】'!$J$4:$J$123,$F239)</f>
        <v>0</v>
      </c>
      <c r="CC239" s="282">
        <f>SUMIFS('B4-1销售回款【输入】'!CF$4:CF$123,'B4-1销售回款【输入】'!$C$4:$C$123,$C239,'B4-1销售回款【输入】'!$D$4:$D$123,$D239,'B4-1销售回款【输入】'!$E$4:$E$123,$E239,'B4-1销售回款【输入】'!$J$4:$J$123,$F239)</f>
        <v>0</v>
      </c>
      <c r="CD239" s="282">
        <f>SUMIFS('B4-1销售回款【输入】'!CG$4:CG$123,'B4-1销售回款【输入】'!$C$4:$C$123,$C239,'B4-1销售回款【输入】'!$D$4:$D$123,$D239,'B4-1销售回款【输入】'!$E$4:$E$123,$E239,'B4-1销售回款【输入】'!$J$4:$J$123,$F239)</f>
        <v>0</v>
      </c>
      <c r="CE239" s="282">
        <f>SUMIFS('B4-1销售回款【输入】'!CH$4:CH$123,'B4-1销售回款【输入】'!$C$4:$C$123,$C239,'B4-1销售回款【输入】'!$D$4:$D$123,$D239,'B4-1销售回款【输入】'!$E$4:$E$123,$E239,'B4-1销售回款【输入】'!$J$4:$J$123,$F239)</f>
        <v>0</v>
      </c>
      <c r="CF239" s="282">
        <f>SUMIFS('B4-1销售回款【输入】'!CI$4:CI$123,'B4-1销售回款【输入】'!$C$4:$C$123,$C239,'B4-1销售回款【输入】'!$D$4:$D$123,$D239,'B4-1销售回款【输入】'!$E$4:$E$123,$E239,'B4-1销售回款【输入】'!$J$4:$J$123,$F239)</f>
        <v>0</v>
      </c>
      <c r="CG239" s="282">
        <f>SUMIFS('B4-1销售回款【输入】'!CJ$4:CJ$123,'B4-1销售回款【输入】'!$C$4:$C$123,$C239,'B4-1销售回款【输入】'!$D$4:$D$123,$D239,'B4-1销售回款【输入】'!$E$4:$E$123,$E239,'B4-1销售回款【输入】'!$J$4:$J$123,$F239)</f>
        <v>0</v>
      </c>
      <c r="CH239" s="282">
        <f>SUMIFS('B4-1销售回款【输入】'!CK$4:CK$123,'B4-1销售回款【输入】'!$C$4:$C$123,$C239,'B4-1销售回款【输入】'!$D$4:$D$123,$D239,'B4-1销售回款【输入】'!$E$4:$E$123,$E239,'B4-1销售回款【输入】'!$J$4:$J$123,$F239)</f>
        <v>0</v>
      </c>
      <c r="CI239" s="282">
        <f>SUMIFS('B4-1销售回款【输入】'!CL$4:CL$123,'B4-1销售回款【输入】'!$C$4:$C$123,$C239,'B4-1销售回款【输入】'!$D$4:$D$123,$D239,'B4-1销售回款【输入】'!$E$4:$E$123,$E239,'B4-1销售回款【输入】'!$J$4:$J$123,$F239)</f>
        <v>0</v>
      </c>
      <c r="CJ239" s="282">
        <f>SUMIFS('B4-1销售回款【输入】'!CM$4:CM$123,'B4-1销售回款【输入】'!$C$4:$C$123,$C239,'B4-1销售回款【输入】'!$D$4:$D$123,$D239,'B4-1销售回款【输入】'!$E$4:$E$123,$E239,'B4-1销售回款【输入】'!$J$4:$J$123,$F239)</f>
        <v>0</v>
      </c>
      <c r="CK239" s="282">
        <f>SUMIFS('B4-1销售回款【输入】'!CN$4:CN$123,'B4-1销售回款【输入】'!$C$4:$C$123,$C239,'B4-1销售回款【输入】'!$D$4:$D$123,$D239,'B4-1销售回款【输入】'!$E$4:$E$123,$E239,'B4-1销售回款【输入】'!$J$4:$J$123,$F239)</f>
        <v>0</v>
      </c>
      <c r="CL239" s="282">
        <f>SUMIFS('B4-1销售回款【输入】'!CO$4:CO$123,'B4-1销售回款【输入】'!$C$4:$C$123,$C239,'B4-1销售回款【输入】'!$D$4:$D$123,$D239,'B4-1销售回款【输入】'!$E$4:$E$123,$E239,'B4-1销售回款【输入】'!$J$4:$J$123,$F239)</f>
        <v>0</v>
      </c>
      <c r="CM239" s="282">
        <f>SUMIFS('B4-1销售回款【输入】'!CP$4:CP$123,'B4-1销售回款【输入】'!$C$4:$C$123,$C239,'B4-1销售回款【输入】'!$D$4:$D$123,$D239,'B4-1销售回款【输入】'!$E$4:$E$123,$E239,'B4-1销售回款【输入】'!$J$4:$J$123,$F239)</f>
        <v>0</v>
      </c>
      <c r="CN239" s="282">
        <f>SUMIFS('B4-1销售回款【输入】'!CQ$4:CQ$123,'B4-1销售回款【输入】'!$C$4:$C$123,$C239,'B4-1销售回款【输入】'!$D$4:$D$123,$D239,'B4-1销售回款【输入】'!$E$4:$E$123,$E239,'B4-1销售回款【输入】'!$J$4:$J$123,$F239)</f>
        <v>0</v>
      </c>
      <c r="CO239" s="282">
        <f>SUMIFS('B4-1销售回款【输入】'!CR$4:CR$123,'B4-1销售回款【输入】'!$C$4:$C$123,$C239,'B4-1销售回款【输入】'!$D$4:$D$123,$D239,'B4-1销售回款【输入】'!$E$4:$E$123,$E239,'B4-1销售回款【输入】'!$J$4:$J$123,$F239)</f>
        <v>0</v>
      </c>
      <c r="CP239" s="282">
        <f>SUMIFS('B4-1销售回款【输入】'!CS$4:CS$123,'B4-1销售回款【输入】'!$C$4:$C$123,$C239,'B4-1销售回款【输入】'!$D$4:$D$123,$D239,'B4-1销售回款【输入】'!$E$4:$E$123,$E239,'B4-1销售回款【输入】'!$J$4:$J$123,$F239)</f>
        <v>0</v>
      </c>
      <c r="CQ239" s="282">
        <f>SUMIFS('B4-1销售回款【输入】'!CT$4:CT$123,'B4-1销售回款【输入】'!$C$4:$C$123,$C239,'B4-1销售回款【输入】'!$D$4:$D$123,$D239,'B4-1销售回款【输入】'!$E$4:$E$123,$E239,'B4-1销售回款【输入】'!$J$4:$J$123,$F239)</f>
        <v>0</v>
      </c>
      <c r="CR239" s="282">
        <f>SUMIFS('B4-1销售回款【输入】'!CU$4:CU$123,'B4-1销售回款【输入】'!$C$4:$C$123,$C239,'B4-1销售回款【输入】'!$D$4:$D$123,$D239,'B4-1销售回款【输入】'!$E$4:$E$123,$E239,'B4-1销售回款【输入】'!$J$4:$J$123,$F239)</f>
        <v>0</v>
      </c>
      <c r="CS239" s="282">
        <f>SUMIFS('B4-1销售回款【输入】'!CV$4:CV$123,'B4-1销售回款【输入】'!$C$4:$C$123,$C239,'B4-1销售回款【输入】'!$D$4:$D$123,$D239,'B4-1销售回款【输入】'!$E$4:$E$123,$E239,'B4-1销售回款【输入】'!$J$4:$J$123,$F239)</f>
        <v>0</v>
      </c>
      <c r="CT239" s="282">
        <f>SUMIFS('B4-1销售回款【输入】'!CW$4:CW$123,'B4-1销售回款【输入】'!$C$4:$C$123,$C239,'B4-1销售回款【输入】'!$D$4:$D$123,$D239,'B4-1销售回款【输入】'!$E$4:$E$123,$E239,'B4-1销售回款【输入】'!$J$4:$J$123,$F239)</f>
        <v>0</v>
      </c>
      <c r="CU239" s="282">
        <f>SUMIFS('B4-1销售回款【输入】'!CX$4:CX$123,'B4-1销售回款【输入】'!$C$4:$C$123,$C239,'B4-1销售回款【输入】'!$D$4:$D$123,$D239,'B4-1销售回款【输入】'!$E$4:$E$123,$E239,'B4-1销售回款【输入】'!$J$4:$J$123,$F239)</f>
        <v>0</v>
      </c>
      <c r="CV239" s="282">
        <f>SUMIFS('B4-1销售回款【输入】'!CY$4:CY$123,'B4-1销售回款【输入】'!$C$4:$C$123,$C239,'B4-1销售回款【输入】'!$D$4:$D$123,$D239,'B4-1销售回款【输入】'!$E$4:$E$123,$E239,'B4-1销售回款【输入】'!$J$4:$J$123,$F239)</f>
        <v>0</v>
      </c>
      <c r="CW239" s="282">
        <f>SUMIFS('B4-1销售回款【输入】'!CZ$4:CZ$123,'B4-1销售回款【输入】'!$C$4:$C$123,$C239,'B4-1销售回款【输入】'!$D$4:$D$123,$D239,'B4-1销售回款【输入】'!$E$4:$E$123,$E239,'B4-1销售回款【输入】'!$J$4:$J$123,$F239)</f>
        <v>0</v>
      </c>
      <c r="CX239" s="282">
        <f>SUMIFS('B4-1销售回款【输入】'!DA$4:DA$123,'B4-1销售回款【输入】'!$C$4:$C$123,$C239,'B4-1销售回款【输入】'!$D$4:$D$123,$D239,'B4-1销售回款【输入】'!$E$4:$E$123,$E239,'B4-1销售回款【输入】'!$J$4:$J$123,$F239)</f>
        <v>0</v>
      </c>
      <c r="CY239" s="282">
        <f>SUMIFS('B4-1销售回款【输入】'!DB$4:DB$123,'B4-1销售回款【输入】'!$C$4:$C$123,$C239,'B4-1销售回款【输入】'!$D$4:$D$123,$D239,'B4-1销售回款【输入】'!$E$4:$E$123,$E239,'B4-1销售回款【输入】'!$J$4:$J$123,$F239)</f>
        <v>0</v>
      </c>
      <c r="CZ239" s="282">
        <f>SUMIFS('B4-1销售回款【输入】'!DC$4:DC$123,'B4-1销售回款【输入】'!$C$4:$C$123,$C239,'B4-1销售回款【输入】'!$D$4:$D$123,$D239,'B4-1销售回款【输入】'!$E$4:$E$123,$E239,'B4-1销售回款【输入】'!$J$4:$J$123,$F239)</f>
        <v>0</v>
      </c>
      <c r="DA239" s="282">
        <f>SUMIFS('B4-1销售回款【输入】'!DD$4:DD$123,'B4-1销售回款【输入】'!$C$4:$C$123,$C239,'B4-1销售回款【输入】'!$D$4:$D$123,$D239,'B4-1销售回款【输入】'!$E$4:$E$123,$E239,'B4-1销售回款【输入】'!$J$4:$J$123,$F239)</f>
        <v>0</v>
      </c>
      <c r="DB239" s="282">
        <f>SUMIFS('B4-1销售回款【输入】'!DE$4:DE$123,'B4-1销售回款【输入】'!$C$4:$C$123,$C239,'B4-1销售回款【输入】'!$D$4:$D$123,$D239,'B4-1销售回款【输入】'!$E$4:$E$123,$E239,'B4-1销售回款【输入】'!$J$4:$J$123,$F239)</f>
        <v>0</v>
      </c>
      <c r="DC239" s="282">
        <f>SUMIFS('B4-1销售回款【输入】'!DF$4:DF$123,'B4-1销售回款【输入】'!$C$4:$C$123,$C239,'B4-1销售回款【输入】'!$D$4:$D$123,$D239,'B4-1销售回款【输入】'!$E$4:$E$123,$E239,'B4-1销售回款【输入】'!$J$4:$J$123,$F239)</f>
        <v>0</v>
      </c>
      <c r="DD239" s="282">
        <f>SUMIFS('B4-1销售回款【输入】'!DG$4:DG$123,'B4-1销售回款【输入】'!$C$4:$C$123,$C239,'B4-1销售回款【输入】'!$D$4:$D$123,$D239,'B4-1销售回款【输入】'!$E$4:$E$123,$E239,'B4-1销售回款【输入】'!$J$4:$J$123,$F239)</f>
        <v>0</v>
      </c>
      <c r="DE239" s="282">
        <f>SUMIFS('B4-1销售回款【输入】'!DH$4:DH$123,'B4-1销售回款【输入】'!$C$4:$C$123,$C239,'B4-1销售回款【输入】'!$D$4:$D$123,$D239,'B4-1销售回款【输入】'!$E$4:$E$123,$E239,'B4-1销售回款【输入】'!$J$4:$J$123,$F239)</f>
        <v>0</v>
      </c>
      <c r="DF239" s="282">
        <f>SUMIFS('B4-1销售回款【输入】'!DI$4:DI$123,'B4-1销售回款【输入】'!$C$4:$C$123,$C239,'B4-1销售回款【输入】'!$D$4:$D$123,$D239,'B4-1销售回款【输入】'!$E$4:$E$123,$E239,'B4-1销售回款【输入】'!$J$4:$J$123,$F239)</f>
        <v>0</v>
      </c>
      <c r="DG239" s="282">
        <f>SUMIFS('B4-1销售回款【输入】'!DJ$4:DJ$123,'B4-1销售回款【输入】'!$C$4:$C$123,$C239,'B4-1销售回款【输入】'!$D$4:$D$123,$D239,'B4-1销售回款【输入】'!$E$4:$E$123,$E239,'B4-1销售回款【输入】'!$J$4:$J$123,$F239)</f>
        <v>0</v>
      </c>
      <c r="DH239" s="282">
        <f>SUMIFS('B4-1销售回款【输入】'!DK$4:DK$123,'B4-1销售回款【输入】'!$C$4:$C$123,$C239,'B4-1销售回款【输入】'!$D$4:$D$123,$D239,'B4-1销售回款【输入】'!$E$4:$E$123,$E239,'B4-1销售回款【输入】'!$J$4:$J$123,$F239)</f>
        <v>0</v>
      </c>
      <c r="DI239" s="282">
        <f>SUMIFS('B4-1销售回款【输入】'!DL$4:DL$123,'B4-1销售回款【输入】'!$C$4:$C$123,$C239,'B4-1销售回款【输入】'!$D$4:$D$123,$D239,'B4-1销售回款【输入】'!$E$4:$E$123,$E239,'B4-1销售回款【输入】'!$J$4:$J$123,$F239)</f>
        <v>0</v>
      </c>
      <c r="DJ239" s="282">
        <f>SUMIFS('B4-1销售回款【输入】'!DM$4:DM$123,'B4-1销售回款【输入】'!$C$4:$C$123,$C239,'B4-1销售回款【输入】'!$D$4:$D$123,$D239,'B4-1销售回款【输入】'!$E$4:$E$123,$E239,'B4-1销售回款【输入】'!$J$4:$J$123,$F239)</f>
        <v>0</v>
      </c>
      <c r="DK239" s="282">
        <f>SUMIFS('B4-1销售回款【输入】'!DN$4:DN$123,'B4-1销售回款【输入】'!$C$4:$C$123,$C239,'B4-1销售回款【输入】'!$D$4:$D$123,$D239,'B4-1销售回款【输入】'!$E$4:$E$123,$E239,'B4-1销售回款【输入】'!$J$4:$J$123,$F239)</f>
        <v>0</v>
      </c>
      <c r="DL239" s="282">
        <f>SUMIFS('B4-1销售回款【输入】'!DO$4:DO$123,'B4-1销售回款【输入】'!$C$4:$C$123,$C239,'B4-1销售回款【输入】'!$D$4:$D$123,$D239,'B4-1销售回款【输入】'!$E$4:$E$123,$E239,'B4-1销售回款【输入】'!$J$4:$J$123,$F239)</f>
        <v>0</v>
      </c>
      <c r="DM239" s="282">
        <f>SUMIFS('B4-1销售回款【输入】'!DP$4:DP$123,'B4-1销售回款【输入】'!$C$4:$C$123,$C239,'B4-1销售回款【输入】'!$D$4:$D$123,$D239,'B4-1销售回款【输入】'!$E$4:$E$123,$E239,'B4-1销售回款【输入】'!$J$4:$J$123,$F239)</f>
        <v>0</v>
      </c>
      <c r="DN239" s="282">
        <f>SUMIFS('B4-1销售回款【输入】'!DQ$4:DQ$123,'B4-1销售回款【输入】'!$C$4:$C$123,$C239,'B4-1销售回款【输入】'!$D$4:$D$123,$D239,'B4-1销售回款【输入】'!$E$4:$E$123,$E239,'B4-1销售回款【输入】'!$J$4:$J$123,$F239)</f>
        <v>0</v>
      </c>
      <c r="DO239" s="282">
        <f>SUMIFS('B4-1销售回款【输入】'!DR$4:DR$123,'B4-1销售回款【输入】'!$C$4:$C$123,$C239,'B4-1销售回款【输入】'!$D$4:$D$123,$D239,'B4-1销售回款【输入】'!$E$4:$E$123,$E239,'B4-1销售回款【输入】'!$J$4:$J$123,$F239)</f>
        <v>0</v>
      </c>
      <c r="DP239" s="282">
        <f>SUMIFS('B4-1销售回款【输入】'!DS$4:DS$123,'B4-1销售回款【输入】'!$C$4:$C$123,$C239,'B4-1销售回款【输入】'!$D$4:$D$123,$D239,'B4-1销售回款【输入】'!$E$4:$E$123,$E239,'B4-1销售回款【输入】'!$J$4:$J$123,$F239)</f>
        <v>0</v>
      </c>
      <c r="DQ239" s="282">
        <f>SUMIFS('B4-1销售回款【输入】'!DT$4:DT$123,'B4-1销售回款【输入】'!$C$4:$C$123,$C239,'B4-1销售回款【输入】'!$D$4:$D$123,$D239,'B4-1销售回款【输入】'!$E$4:$E$123,$E239,'B4-1销售回款【输入】'!$J$4:$J$123,$F239)</f>
        <v>0</v>
      </c>
      <c r="DR239" s="282">
        <f>SUMIFS('B4-1销售回款【输入】'!DU$4:DU$123,'B4-1销售回款【输入】'!$C$4:$C$123,$C239,'B4-1销售回款【输入】'!$D$4:$D$123,$D239,'B4-1销售回款【输入】'!$E$4:$E$123,$E239,'B4-1销售回款【输入】'!$J$4:$J$123,$F239)</f>
        <v>0</v>
      </c>
      <c r="DS239" s="282">
        <f>SUMIFS('B4-1销售回款【输入】'!DV$4:DV$123,'B4-1销售回款【输入】'!$C$4:$C$123,$C239,'B4-1销售回款【输入】'!$D$4:$D$123,$D239,'B4-1销售回款【输入】'!$E$4:$E$123,$E239,'B4-1销售回款【输入】'!$J$4:$J$123,$F239)</f>
        <v>0</v>
      </c>
      <c r="DT239" s="282">
        <f>SUMIFS('B4-1销售回款【输入】'!DW$4:DW$123,'B4-1销售回款【输入】'!$C$4:$C$123,$C239,'B4-1销售回款【输入】'!$D$4:$D$123,$D239,'B4-1销售回款【输入】'!$E$4:$E$123,$E239,'B4-1销售回款【输入】'!$J$4:$J$123,$F239)</f>
        <v>0</v>
      </c>
      <c r="DU239" s="282">
        <f>SUMIFS('B4-1销售回款【输入】'!DX$4:DX$123,'B4-1销售回款【输入】'!$C$4:$C$123,$C239,'B4-1销售回款【输入】'!$D$4:$D$123,$D239,'B4-1销售回款【输入】'!$E$4:$E$123,$E239,'B4-1销售回款【输入】'!$J$4:$J$123,$F239)</f>
        <v>0</v>
      </c>
      <c r="DV239" s="282">
        <f>SUMIFS('B4-1销售回款【输入】'!DY$4:DY$123,'B4-1销售回款【输入】'!$C$4:$C$123,$C239,'B4-1销售回款【输入】'!$D$4:$D$123,$D239,'B4-1销售回款【输入】'!$E$4:$E$123,$E239,'B4-1销售回款【输入】'!$J$4:$J$123,$F239)</f>
        <v>0</v>
      </c>
      <c r="DW239" s="282">
        <f>SUMIFS('B4-1销售回款【输入】'!DZ$4:DZ$123,'B4-1销售回款【输入】'!$C$4:$C$123,$C239,'B4-1销售回款【输入】'!$D$4:$D$123,$D239,'B4-1销售回款【输入】'!$E$4:$E$123,$E239,'B4-1销售回款【输入】'!$J$4:$J$123,$F239)</f>
        <v>0</v>
      </c>
      <c r="DX239" s="282">
        <f>SUMIFS('B4-1销售回款【输入】'!EA$4:EA$123,'B4-1销售回款【输入】'!$C$4:$C$123,$C239,'B4-1销售回款【输入】'!$D$4:$D$123,$D239,'B4-1销售回款【输入】'!$E$4:$E$123,$E239,'B4-1销售回款【输入】'!$J$4:$J$123,$F239)</f>
        <v>0</v>
      </c>
      <c r="DY239" s="282">
        <f>SUMIFS('B4-1销售回款【输入】'!EB$4:EB$123,'B4-1销售回款【输入】'!$C$4:$C$123,$C239,'B4-1销售回款【输入】'!$D$4:$D$123,$D239,'B4-1销售回款【输入】'!$E$4:$E$123,$E239,'B4-1销售回款【输入】'!$J$4:$J$123,$F239)</f>
        <v>0</v>
      </c>
      <c r="DZ239" s="282">
        <f>SUMIFS('B4-1销售回款【输入】'!EC$4:EC$123,'B4-1销售回款【输入】'!$C$4:$C$123,$C239,'B4-1销售回款【输入】'!$D$4:$D$123,$D239,'B4-1销售回款【输入】'!$E$4:$E$123,$E239,'B4-1销售回款【输入】'!$J$4:$J$123,$F239)</f>
        <v>0</v>
      </c>
      <c r="EA239" s="282">
        <f>SUMIFS('B4-1销售回款【输入】'!ED$4:ED$123,'B4-1销售回款【输入】'!$C$4:$C$123,$C239,'B4-1销售回款【输入】'!$D$4:$D$123,$D239,'B4-1销售回款【输入】'!$E$4:$E$123,$E239,'B4-1销售回款【输入】'!$J$4:$J$123,$F239)</f>
        <v>0</v>
      </c>
      <c r="EB239" s="282">
        <f>SUMIFS('B4-1销售回款【输入】'!EE$4:EE$123,'B4-1销售回款【输入】'!$C$4:$C$123,$C239,'B4-1销售回款【输入】'!$D$4:$D$123,$D239,'B4-1销售回款【输入】'!$E$4:$E$123,$E239,'B4-1销售回款【输入】'!$J$4:$J$123,$F239)</f>
        <v>0</v>
      </c>
      <c r="EC239" s="282">
        <f>SUMIFS('B4-1销售回款【输入】'!EF$4:EF$123,'B4-1销售回款【输入】'!$C$4:$C$123,$C239,'B4-1销售回款【输入】'!$D$4:$D$123,$D239,'B4-1销售回款【输入】'!$E$4:$E$123,$E239,'B4-1销售回款【输入】'!$J$4:$J$123,$F239)</f>
        <v>0</v>
      </c>
      <c r="ED239" s="284">
        <f>SUMIFS('B4-1销售回款【输入】'!EG$4:EG$123,'B4-1销售回款【输入】'!$C$4:$C$123,$C239,'B4-1销售回款【输入】'!$D$4:$D$123,$D239,'B4-1销售回款【输入】'!$E$4:$E$123,$E239,'B4-1销售回款【输入】'!$J$4:$J$123,$F239)</f>
        <v>0</v>
      </c>
    </row>
    <row r="240" spans="2:134" ht="16.05" customHeight="1" x14ac:dyDescent="0.25">
      <c r="B240" s="932"/>
      <c r="C240" s="154" t="str">
        <f t="shared" ref="C240:E255" si="4280">C239</f>
        <v/>
      </c>
      <c r="D240" s="154" t="str">
        <f t="shared" si="4023"/>
        <v/>
      </c>
      <c r="E240" s="154" t="str">
        <f t="shared" si="4023"/>
        <v/>
      </c>
      <c r="F240" s="149" t="s">
        <v>348</v>
      </c>
      <c r="G240" s="171" t="s">
        <v>354</v>
      </c>
      <c r="H240" s="992">
        <f>IFERROR(H239/H238*10000,0)</f>
        <v>0</v>
      </c>
      <c r="I240" s="282">
        <f t="shared" si="4278"/>
        <v>0</v>
      </c>
      <c r="J240" s="985">
        <f>IFERROR(J239/J238*10000,0)</f>
        <v>0</v>
      </c>
      <c r="K240" s="460">
        <f ca="1">IFERROR(K239/K238*10000,0)</f>
        <v>0</v>
      </c>
      <c r="L240" s="283">
        <f t="shared" ref="L240" si="4281">IFERROR(L239/L238*10000,0)</f>
        <v>0</v>
      </c>
      <c r="M240" s="282">
        <f t="shared" ref="M240" si="4282">IFERROR(M239/M238*10000,0)</f>
        <v>0</v>
      </c>
      <c r="N240" s="282">
        <f t="shared" ref="N240" si="4283">IFERROR(N239/N238*10000,0)</f>
        <v>0</v>
      </c>
      <c r="O240" s="282">
        <f t="shared" ref="O240" si="4284">IFERROR(O239/O238*10000,0)</f>
        <v>0</v>
      </c>
      <c r="P240" s="282">
        <f t="shared" ref="P240" si="4285">IFERROR(P239/P238*10000,0)</f>
        <v>0</v>
      </c>
      <c r="Q240" s="282">
        <f t="shared" ref="Q240" si="4286">IFERROR(Q239/Q238*10000,0)</f>
        <v>0</v>
      </c>
      <c r="R240" s="282">
        <f t="shared" ref="R240" si="4287">IFERROR(R239/R238*10000,0)</f>
        <v>0</v>
      </c>
      <c r="S240" s="282">
        <f t="shared" ref="S240" si="4288">IFERROR(S239/S238*10000,0)</f>
        <v>0</v>
      </c>
      <c r="T240" s="282">
        <f t="shared" ref="T240" si="4289">IFERROR(T239/T238*10000,0)</f>
        <v>0</v>
      </c>
      <c r="U240" s="284">
        <f t="shared" ref="U240" si="4290">IFERROR(U239/U238*10000,0)</f>
        <v>0</v>
      </c>
      <c r="V240" s="285">
        <f>IFERROR(V239/V238*10000,0)</f>
        <v>0</v>
      </c>
      <c r="W240" s="282">
        <f t="shared" ref="W240" si="4291">IFERROR(W239/W238*10000,0)</f>
        <v>0</v>
      </c>
      <c r="X240" s="282">
        <f t="shared" ref="X240" si="4292">IFERROR(X239/X238*10000,0)</f>
        <v>0</v>
      </c>
      <c r="Y240" s="282">
        <f t="shared" ref="Y240" si="4293">IFERROR(Y239/Y238*10000,0)</f>
        <v>0</v>
      </c>
      <c r="Z240" s="282">
        <f t="shared" ref="Z240" si="4294">IFERROR(Z239/Z238*10000,0)</f>
        <v>0</v>
      </c>
      <c r="AA240" s="282">
        <f t="shared" ref="AA240" si="4295">IFERROR(AA239/AA238*10000,0)</f>
        <v>0</v>
      </c>
      <c r="AB240" s="282">
        <f t="shared" ref="AB240" si="4296">IFERROR(AB239/AB238*10000,0)</f>
        <v>0</v>
      </c>
      <c r="AC240" s="282">
        <f t="shared" ref="AC240" si="4297">IFERROR(AC239/AC238*10000,0)</f>
        <v>0</v>
      </c>
      <c r="AD240" s="282">
        <f t="shared" ref="AD240" si="4298">IFERROR(AD239/AD238*10000,0)</f>
        <v>0</v>
      </c>
      <c r="AE240" s="282">
        <f t="shared" ref="AE240" si="4299">IFERROR(AE239/AE238*10000,0)</f>
        <v>0</v>
      </c>
      <c r="AF240" s="282">
        <f t="shared" ref="AF240" si="4300">IFERROR(AF239/AF238*10000,0)</f>
        <v>0</v>
      </c>
      <c r="AG240" s="282">
        <f t="shared" ref="AG240" si="4301">IFERROR(AG239/AG238*10000,0)</f>
        <v>0</v>
      </c>
      <c r="AH240" s="282">
        <f t="shared" ref="AH240" si="4302">IFERROR(AH239/AH238*10000,0)</f>
        <v>0</v>
      </c>
      <c r="AI240" s="282">
        <f t="shared" ref="AI240" si="4303">IFERROR(AI239/AI238*10000,0)</f>
        <v>0</v>
      </c>
      <c r="AJ240" s="282">
        <f t="shared" ref="AJ240" si="4304">IFERROR(AJ239/AJ238*10000,0)</f>
        <v>0</v>
      </c>
      <c r="AK240" s="282">
        <f t="shared" ref="AK240" si="4305">IFERROR(AK239/AK238*10000,0)</f>
        <v>0</v>
      </c>
      <c r="AL240" s="282">
        <f t="shared" ref="AL240" si="4306">IFERROR(AL239/AL238*10000,0)</f>
        <v>0</v>
      </c>
      <c r="AM240" s="282">
        <f t="shared" ref="AM240" si="4307">IFERROR(AM239/AM238*10000,0)</f>
        <v>0</v>
      </c>
      <c r="AN240" s="282">
        <f t="shared" ref="AN240" si="4308">IFERROR(AN239/AN238*10000,0)</f>
        <v>0</v>
      </c>
      <c r="AO240" s="282">
        <f t="shared" ref="AO240" si="4309">IFERROR(AO239/AO238*10000,0)</f>
        <v>0</v>
      </c>
      <c r="AP240" s="282">
        <f t="shared" ref="AP240" si="4310">IFERROR(AP239/AP238*10000,0)</f>
        <v>0</v>
      </c>
      <c r="AQ240" s="282">
        <f t="shared" ref="AQ240" si="4311">IFERROR(AQ239/AQ238*10000,0)</f>
        <v>0</v>
      </c>
      <c r="AR240" s="282">
        <f t="shared" ref="AR240" si="4312">IFERROR(AR239/AR238*10000,0)</f>
        <v>0</v>
      </c>
      <c r="AS240" s="282">
        <f t="shared" ref="AS240" si="4313">IFERROR(AS239/AS238*10000,0)</f>
        <v>0</v>
      </c>
      <c r="AT240" s="282">
        <f t="shared" ref="AT240" si="4314">IFERROR(AT239/AT238*10000,0)</f>
        <v>0</v>
      </c>
      <c r="AU240" s="282">
        <f t="shared" ref="AU240" si="4315">IFERROR(AU239/AU238*10000,0)</f>
        <v>0</v>
      </c>
      <c r="AV240" s="282">
        <f t="shared" ref="AV240" si="4316">IFERROR(AV239/AV238*10000,0)</f>
        <v>0</v>
      </c>
      <c r="AW240" s="282">
        <f t="shared" ref="AW240" si="4317">IFERROR(AW239/AW238*10000,0)</f>
        <v>0</v>
      </c>
      <c r="AX240" s="282">
        <f t="shared" ref="AX240" si="4318">IFERROR(AX239/AX238*10000,0)</f>
        <v>0</v>
      </c>
      <c r="AY240" s="282">
        <f t="shared" ref="AY240" si="4319">IFERROR(AY239/AY238*10000,0)</f>
        <v>0</v>
      </c>
      <c r="AZ240" s="282">
        <f t="shared" ref="AZ240" si="4320">IFERROR(AZ239/AZ238*10000,0)</f>
        <v>0</v>
      </c>
      <c r="BA240" s="282">
        <f t="shared" ref="BA240" si="4321">IFERROR(BA239/BA238*10000,0)</f>
        <v>0</v>
      </c>
      <c r="BB240" s="282">
        <f t="shared" ref="BB240" si="4322">IFERROR(BB239/BB238*10000,0)</f>
        <v>0</v>
      </c>
      <c r="BC240" s="282">
        <f t="shared" ref="BC240" si="4323">IFERROR(BC239/BC238*10000,0)</f>
        <v>0</v>
      </c>
      <c r="BD240" s="282">
        <f t="shared" ref="BD240" si="4324">IFERROR(BD239/BD238*10000,0)</f>
        <v>0</v>
      </c>
      <c r="BE240" s="282">
        <f t="shared" ref="BE240" si="4325">IFERROR(BE239/BE238*10000,0)</f>
        <v>0</v>
      </c>
      <c r="BF240" s="282">
        <f t="shared" ref="BF240" si="4326">IFERROR(BF239/BF238*10000,0)</f>
        <v>0</v>
      </c>
      <c r="BG240" s="282">
        <f t="shared" ref="BG240" si="4327">IFERROR(BG239/BG238*10000,0)</f>
        <v>0</v>
      </c>
      <c r="BH240" s="282">
        <f t="shared" ref="BH240" si="4328">IFERROR(BH239/BH238*10000,0)</f>
        <v>0</v>
      </c>
      <c r="BI240" s="282">
        <f t="shared" ref="BI240" si="4329">IFERROR(BI239/BI238*10000,0)</f>
        <v>0</v>
      </c>
      <c r="BJ240" s="282">
        <f t="shared" ref="BJ240" si="4330">IFERROR(BJ239/BJ238*10000,0)</f>
        <v>0</v>
      </c>
      <c r="BK240" s="282">
        <f t="shared" ref="BK240" si="4331">IFERROR(BK239/BK238*10000,0)</f>
        <v>0</v>
      </c>
      <c r="BL240" s="282">
        <f t="shared" ref="BL240" si="4332">IFERROR(BL239/BL238*10000,0)</f>
        <v>0</v>
      </c>
      <c r="BM240" s="282">
        <f t="shared" ref="BM240" si="4333">IFERROR(BM239/BM238*10000,0)</f>
        <v>0</v>
      </c>
      <c r="BN240" s="282">
        <f t="shared" ref="BN240" si="4334">IFERROR(BN239/BN238*10000,0)</f>
        <v>0</v>
      </c>
      <c r="BO240" s="282">
        <f t="shared" ref="BO240" si="4335">IFERROR(BO239/BO238*10000,0)</f>
        <v>0</v>
      </c>
      <c r="BP240" s="282">
        <f t="shared" ref="BP240" si="4336">IFERROR(BP239/BP238*10000,0)</f>
        <v>0</v>
      </c>
      <c r="BQ240" s="282">
        <f t="shared" ref="BQ240" si="4337">IFERROR(BQ239/BQ238*10000,0)</f>
        <v>0</v>
      </c>
      <c r="BR240" s="282">
        <f t="shared" ref="BR240" si="4338">IFERROR(BR239/BR238*10000,0)</f>
        <v>0</v>
      </c>
      <c r="BS240" s="282">
        <f t="shared" ref="BS240" si="4339">IFERROR(BS239/BS238*10000,0)</f>
        <v>0</v>
      </c>
      <c r="BT240" s="282">
        <f t="shared" ref="BT240" si="4340">IFERROR(BT239/BT238*10000,0)</f>
        <v>0</v>
      </c>
      <c r="BU240" s="282">
        <f t="shared" ref="BU240" si="4341">IFERROR(BU239/BU238*10000,0)</f>
        <v>0</v>
      </c>
      <c r="BV240" s="282">
        <f t="shared" ref="BV240" si="4342">IFERROR(BV239/BV238*10000,0)</f>
        <v>0</v>
      </c>
      <c r="BW240" s="282">
        <f t="shared" ref="BW240" si="4343">IFERROR(BW239/BW238*10000,0)</f>
        <v>0</v>
      </c>
      <c r="BX240" s="282">
        <f t="shared" ref="BX240" si="4344">IFERROR(BX239/BX238*10000,0)</f>
        <v>0</v>
      </c>
      <c r="BY240" s="282">
        <f t="shared" ref="BY240" si="4345">IFERROR(BY239/BY238*10000,0)</f>
        <v>0</v>
      </c>
      <c r="BZ240" s="282">
        <f t="shared" ref="BZ240" si="4346">IFERROR(BZ239/BZ238*10000,0)</f>
        <v>0</v>
      </c>
      <c r="CA240" s="282">
        <f t="shared" ref="CA240" si="4347">IFERROR(CA239/CA238*10000,0)</f>
        <v>0</v>
      </c>
      <c r="CB240" s="282">
        <f t="shared" ref="CB240" si="4348">IFERROR(CB239/CB238*10000,0)</f>
        <v>0</v>
      </c>
      <c r="CC240" s="282">
        <f t="shared" ref="CC240" si="4349">IFERROR(CC239/CC238*10000,0)</f>
        <v>0</v>
      </c>
      <c r="CD240" s="282">
        <f t="shared" ref="CD240" si="4350">IFERROR(CD239/CD238*10000,0)</f>
        <v>0</v>
      </c>
      <c r="CE240" s="282">
        <f t="shared" ref="CE240" si="4351">IFERROR(CE239/CE238*10000,0)</f>
        <v>0</v>
      </c>
      <c r="CF240" s="282">
        <f t="shared" ref="CF240" si="4352">IFERROR(CF239/CF238*10000,0)</f>
        <v>0</v>
      </c>
      <c r="CG240" s="282">
        <f t="shared" ref="CG240" si="4353">IFERROR(CG239/CG238*10000,0)</f>
        <v>0</v>
      </c>
      <c r="CH240" s="282">
        <f t="shared" ref="CH240" si="4354">IFERROR(CH239/CH238*10000,0)</f>
        <v>0</v>
      </c>
      <c r="CI240" s="282">
        <f t="shared" ref="CI240" si="4355">IFERROR(CI239/CI238*10000,0)</f>
        <v>0</v>
      </c>
      <c r="CJ240" s="282">
        <f t="shared" ref="CJ240" si="4356">IFERROR(CJ239/CJ238*10000,0)</f>
        <v>0</v>
      </c>
      <c r="CK240" s="282">
        <f t="shared" ref="CK240" si="4357">IFERROR(CK239/CK238*10000,0)</f>
        <v>0</v>
      </c>
      <c r="CL240" s="282">
        <f t="shared" ref="CL240" si="4358">IFERROR(CL239/CL238*10000,0)</f>
        <v>0</v>
      </c>
      <c r="CM240" s="282">
        <f t="shared" ref="CM240" si="4359">IFERROR(CM239/CM238*10000,0)</f>
        <v>0</v>
      </c>
      <c r="CN240" s="282">
        <f t="shared" ref="CN240" si="4360">IFERROR(CN239/CN238*10000,0)</f>
        <v>0</v>
      </c>
      <c r="CO240" s="282">
        <f t="shared" ref="CO240" si="4361">IFERROR(CO239/CO238*10000,0)</f>
        <v>0</v>
      </c>
      <c r="CP240" s="282">
        <f t="shared" ref="CP240" si="4362">IFERROR(CP239/CP238*10000,0)</f>
        <v>0</v>
      </c>
      <c r="CQ240" s="282">
        <f t="shared" ref="CQ240" si="4363">IFERROR(CQ239/CQ238*10000,0)</f>
        <v>0</v>
      </c>
      <c r="CR240" s="282">
        <f t="shared" ref="CR240" si="4364">IFERROR(CR239/CR238*10000,0)</f>
        <v>0</v>
      </c>
      <c r="CS240" s="282">
        <f t="shared" ref="CS240" si="4365">IFERROR(CS239/CS238*10000,0)</f>
        <v>0</v>
      </c>
      <c r="CT240" s="282">
        <f t="shared" ref="CT240" si="4366">IFERROR(CT239/CT238*10000,0)</f>
        <v>0</v>
      </c>
      <c r="CU240" s="282">
        <f t="shared" ref="CU240" si="4367">IFERROR(CU239/CU238*10000,0)</f>
        <v>0</v>
      </c>
      <c r="CV240" s="282">
        <f t="shared" ref="CV240" si="4368">IFERROR(CV239/CV238*10000,0)</f>
        <v>0</v>
      </c>
      <c r="CW240" s="282">
        <f t="shared" ref="CW240" si="4369">IFERROR(CW239/CW238*10000,0)</f>
        <v>0</v>
      </c>
      <c r="CX240" s="282">
        <f t="shared" ref="CX240" si="4370">IFERROR(CX239/CX238*10000,0)</f>
        <v>0</v>
      </c>
      <c r="CY240" s="282">
        <f t="shared" ref="CY240" si="4371">IFERROR(CY239/CY238*10000,0)</f>
        <v>0</v>
      </c>
      <c r="CZ240" s="282">
        <f t="shared" ref="CZ240" si="4372">IFERROR(CZ239/CZ238*10000,0)</f>
        <v>0</v>
      </c>
      <c r="DA240" s="282">
        <f t="shared" ref="DA240" si="4373">IFERROR(DA239/DA238*10000,0)</f>
        <v>0</v>
      </c>
      <c r="DB240" s="282">
        <f t="shared" ref="DB240" si="4374">IFERROR(DB239/DB238*10000,0)</f>
        <v>0</v>
      </c>
      <c r="DC240" s="282">
        <f t="shared" ref="DC240" si="4375">IFERROR(DC239/DC238*10000,0)</f>
        <v>0</v>
      </c>
      <c r="DD240" s="282">
        <f t="shared" ref="DD240" si="4376">IFERROR(DD239/DD238*10000,0)</f>
        <v>0</v>
      </c>
      <c r="DE240" s="282">
        <f t="shared" ref="DE240" si="4377">IFERROR(DE239/DE238*10000,0)</f>
        <v>0</v>
      </c>
      <c r="DF240" s="282">
        <f t="shared" ref="DF240" si="4378">IFERROR(DF239/DF238*10000,0)</f>
        <v>0</v>
      </c>
      <c r="DG240" s="282">
        <f t="shared" ref="DG240" si="4379">IFERROR(DG239/DG238*10000,0)</f>
        <v>0</v>
      </c>
      <c r="DH240" s="282">
        <f t="shared" ref="DH240" si="4380">IFERROR(DH239/DH238*10000,0)</f>
        <v>0</v>
      </c>
      <c r="DI240" s="282">
        <f t="shared" ref="DI240" si="4381">IFERROR(DI239/DI238*10000,0)</f>
        <v>0</v>
      </c>
      <c r="DJ240" s="282">
        <f t="shared" ref="DJ240" si="4382">IFERROR(DJ239/DJ238*10000,0)</f>
        <v>0</v>
      </c>
      <c r="DK240" s="282">
        <f t="shared" ref="DK240" si="4383">IFERROR(DK239/DK238*10000,0)</f>
        <v>0</v>
      </c>
      <c r="DL240" s="282">
        <f t="shared" ref="DL240" si="4384">IFERROR(DL239/DL238*10000,0)</f>
        <v>0</v>
      </c>
      <c r="DM240" s="282">
        <f t="shared" ref="DM240" si="4385">IFERROR(DM239/DM238*10000,0)</f>
        <v>0</v>
      </c>
      <c r="DN240" s="282">
        <f t="shared" ref="DN240" si="4386">IFERROR(DN239/DN238*10000,0)</f>
        <v>0</v>
      </c>
      <c r="DO240" s="282">
        <f t="shared" ref="DO240" si="4387">IFERROR(DO239/DO238*10000,0)</f>
        <v>0</v>
      </c>
      <c r="DP240" s="282">
        <f t="shared" ref="DP240" si="4388">IFERROR(DP239/DP238*10000,0)</f>
        <v>0</v>
      </c>
      <c r="DQ240" s="282">
        <f t="shared" ref="DQ240" si="4389">IFERROR(DQ239/DQ238*10000,0)</f>
        <v>0</v>
      </c>
      <c r="DR240" s="282">
        <f t="shared" ref="DR240" si="4390">IFERROR(DR239/DR238*10000,0)</f>
        <v>0</v>
      </c>
      <c r="DS240" s="282">
        <f t="shared" ref="DS240" si="4391">IFERROR(DS239/DS238*10000,0)</f>
        <v>0</v>
      </c>
      <c r="DT240" s="282">
        <f t="shared" ref="DT240" si="4392">IFERROR(DT239/DT238*10000,0)</f>
        <v>0</v>
      </c>
      <c r="DU240" s="282">
        <f t="shared" ref="DU240" si="4393">IFERROR(DU239/DU238*10000,0)</f>
        <v>0</v>
      </c>
      <c r="DV240" s="282">
        <f t="shared" ref="DV240" si="4394">IFERROR(DV239/DV238*10000,0)</f>
        <v>0</v>
      </c>
      <c r="DW240" s="282">
        <f t="shared" ref="DW240" si="4395">IFERROR(DW239/DW238*10000,0)</f>
        <v>0</v>
      </c>
      <c r="DX240" s="282">
        <f t="shared" ref="DX240" si="4396">IFERROR(DX239/DX238*10000,0)</f>
        <v>0</v>
      </c>
      <c r="DY240" s="282">
        <f t="shared" ref="DY240" si="4397">IFERROR(DY239/DY238*10000,0)</f>
        <v>0</v>
      </c>
      <c r="DZ240" s="282">
        <f t="shared" ref="DZ240" si="4398">IFERROR(DZ239/DZ238*10000,0)</f>
        <v>0</v>
      </c>
      <c r="EA240" s="282">
        <f t="shared" ref="EA240" si="4399">IFERROR(EA239/EA238*10000,0)</f>
        <v>0</v>
      </c>
      <c r="EB240" s="282">
        <f t="shared" ref="EB240" si="4400">IFERROR(EB239/EB238*10000,0)</f>
        <v>0</v>
      </c>
      <c r="EC240" s="282">
        <f t="shared" ref="EC240" si="4401">IFERROR(EC239/EC238*10000,0)</f>
        <v>0</v>
      </c>
      <c r="ED240" s="284">
        <f t="shared" ref="ED240" si="4402">IFERROR(ED239/ED238*10000,0)</f>
        <v>0</v>
      </c>
    </row>
    <row r="241" spans="2:134" ht="16.05" customHeight="1" x14ac:dyDescent="0.25">
      <c r="B241" s="932"/>
      <c r="C241" s="159" t="str">
        <f t="shared" si="4280"/>
        <v/>
      </c>
      <c r="D241" s="159" t="str">
        <f t="shared" si="4023"/>
        <v/>
      </c>
      <c r="E241" s="159" t="str">
        <f t="shared" si="4023"/>
        <v/>
      </c>
      <c r="F241" s="149" t="s">
        <v>349</v>
      </c>
      <c r="G241" s="171" t="s">
        <v>353</v>
      </c>
      <c r="H241" s="992">
        <f>SUMIFS('B4-1销售回款【输入】'!L$4:L$123,'B4-1销售回款【输入】'!$C$4:$C$123,$C241,'B4-1销售回款【输入】'!$D$4:$D$123,$D241,'B4-1销售回款【输入】'!$E$4:$E$123,$E241,'B4-1销售回款【输入】'!$J$4:$J$123,$F241)</f>
        <v>0</v>
      </c>
      <c r="I241" s="282">
        <f t="shared" si="4278"/>
        <v>0</v>
      </c>
      <c r="J241" s="985">
        <f>SUM(V241:ED241)</f>
        <v>0</v>
      </c>
      <c r="K241" s="460">
        <f ca="1">SUM(OFFSET(V241,,,1,MATCH('B1-基本信息'!$C$12,$V$3:$ED$3,1)))</f>
        <v>0</v>
      </c>
      <c r="L241" s="283">
        <f t="shared" ref="L241:U241" si="4403">SUMIF($V$1:$ED$1,L$3,$V241:$ED241)</f>
        <v>0</v>
      </c>
      <c r="M241" s="282">
        <f t="shared" si="4403"/>
        <v>0</v>
      </c>
      <c r="N241" s="282">
        <f t="shared" si="4403"/>
        <v>0</v>
      </c>
      <c r="O241" s="282">
        <f t="shared" si="4403"/>
        <v>0</v>
      </c>
      <c r="P241" s="282">
        <f t="shared" si="4403"/>
        <v>0</v>
      </c>
      <c r="Q241" s="282">
        <f t="shared" si="4403"/>
        <v>0</v>
      </c>
      <c r="R241" s="282">
        <f t="shared" si="4403"/>
        <v>0</v>
      </c>
      <c r="S241" s="282">
        <f t="shared" si="4403"/>
        <v>0</v>
      </c>
      <c r="T241" s="282">
        <f t="shared" si="4403"/>
        <v>0</v>
      </c>
      <c r="U241" s="284">
        <f t="shared" si="4403"/>
        <v>0</v>
      </c>
      <c r="V241" s="285">
        <f>SUMIFS('B4-1销售回款【输入】'!Y$4:Y$123,'B4-1销售回款【输入】'!$C$4:$C$123,$C241,'B4-1销售回款【输入】'!$D$4:$D$123,$D241,'B4-1销售回款【输入】'!$E$4:$E$123,$E241,'B4-1销售回款【输入】'!$J$4:$J$123,$F241)</f>
        <v>0</v>
      </c>
      <c r="W241" s="282">
        <f>SUMIFS('B4-1销售回款【输入】'!Z$4:Z$123,'B4-1销售回款【输入】'!$C$4:$C$123,$C241,'B4-1销售回款【输入】'!$D$4:$D$123,$D241,'B4-1销售回款【输入】'!$E$4:$E$123,$E241,'B4-1销售回款【输入】'!$J$4:$J$123,$F241)</f>
        <v>0</v>
      </c>
      <c r="X241" s="282">
        <f>SUMIFS('B4-1销售回款【输入】'!AA$4:AA$123,'B4-1销售回款【输入】'!$C$4:$C$123,$C241,'B4-1销售回款【输入】'!$D$4:$D$123,$D241,'B4-1销售回款【输入】'!$E$4:$E$123,$E241,'B4-1销售回款【输入】'!$J$4:$J$123,$F241)</f>
        <v>0</v>
      </c>
      <c r="Y241" s="282">
        <f>SUMIFS('B4-1销售回款【输入】'!AB$4:AB$123,'B4-1销售回款【输入】'!$C$4:$C$123,$C241,'B4-1销售回款【输入】'!$D$4:$D$123,$D241,'B4-1销售回款【输入】'!$E$4:$E$123,$E241,'B4-1销售回款【输入】'!$J$4:$J$123,$F241)</f>
        <v>0</v>
      </c>
      <c r="Z241" s="282">
        <f>SUMIFS('B4-1销售回款【输入】'!AC$4:AC$123,'B4-1销售回款【输入】'!$C$4:$C$123,$C241,'B4-1销售回款【输入】'!$D$4:$D$123,$D241,'B4-1销售回款【输入】'!$E$4:$E$123,$E241,'B4-1销售回款【输入】'!$J$4:$J$123,$F241)</f>
        <v>0</v>
      </c>
      <c r="AA241" s="282">
        <f>SUMIFS('B4-1销售回款【输入】'!AD$4:AD$123,'B4-1销售回款【输入】'!$C$4:$C$123,$C241,'B4-1销售回款【输入】'!$D$4:$D$123,$D241,'B4-1销售回款【输入】'!$E$4:$E$123,$E241,'B4-1销售回款【输入】'!$J$4:$J$123,$F241)</f>
        <v>0</v>
      </c>
      <c r="AB241" s="282">
        <f>SUMIFS('B4-1销售回款【输入】'!AE$4:AE$123,'B4-1销售回款【输入】'!$C$4:$C$123,$C241,'B4-1销售回款【输入】'!$D$4:$D$123,$D241,'B4-1销售回款【输入】'!$E$4:$E$123,$E241,'B4-1销售回款【输入】'!$J$4:$J$123,$F241)</f>
        <v>0</v>
      </c>
      <c r="AC241" s="282">
        <f>SUMIFS('B4-1销售回款【输入】'!AF$4:AF$123,'B4-1销售回款【输入】'!$C$4:$C$123,$C241,'B4-1销售回款【输入】'!$D$4:$D$123,$D241,'B4-1销售回款【输入】'!$E$4:$E$123,$E241,'B4-1销售回款【输入】'!$J$4:$J$123,$F241)</f>
        <v>0</v>
      </c>
      <c r="AD241" s="282">
        <f>SUMIFS('B4-1销售回款【输入】'!AG$4:AG$123,'B4-1销售回款【输入】'!$C$4:$C$123,$C241,'B4-1销售回款【输入】'!$D$4:$D$123,$D241,'B4-1销售回款【输入】'!$E$4:$E$123,$E241,'B4-1销售回款【输入】'!$J$4:$J$123,$F241)</f>
        <v>0</v>
      </c>
      <c r="AE241" s="282">
        <f>SUMIFS('B4-1销售回款【输入】'!AH$4:AH$123,'B4-1销售回款【输入】'!$C$4:$C$123,$C241,'B4-1销售回款【输入】'!$D$4:$D$123,$D241,'B4-1销售回款【输入】'!$E$4:$E$123,$E241,'B4-1销售回款【输入】'!$J$4:$J$123,$F241)</f>
        <v>0</v>
      </c>
      <c r="AF241" s="282">
        <f>SUMIFS('B4-1销售回款【输入】'!AI$4:AI$123,'B4-1销售回款【输入】'!$C$4:$C$123,$C241,'B4-1销售回款【输入】'!$D$4:$D$123,$D241,'B4-1销售回款【输入】'!$E$4:$E$123,$E241,'B4-1销售回款【输入】'!$J$4:$J$123,$F241)</f>
        <v>0</v>
      </c>
      <c r="AG241" s="282">
        <f>SUMIFS('B4-1销售回款【输入】'!AJ$4:AJ$123,'B4-1销售回款【输入】'!$C$4:$C$123,$C241,'B4-1销售回款【输入】'!$D$4:$D$123,$D241,'B4-1销售回款【输入】'!$E$4:$E$123,$E241,'B4-1销售回款【输入】'!$J$4:$J$123,$F241)</f>
        <v>0</v>
      </c>
      <c r="AH241" s="282">
        <f>SUMIFS('B4-1销售回款【输入】'!AK$4:AK$123,'B4-1销售回款【输入】'!$C$4:$C$123,$C241,'B4-1销售回款【输入】'!$D$4:$D$123,$D241,'B4-1销售回款【输入】'!$E$4:$E$123,$E241,'B4-1销售回款【输入】'!$J$4:$J$123,$F241)</f>
        <v>0</v>
      </c>
      <c r="AI241" s="282">
        <f>SUMIFS('B4-1销售回款【输入】'!AL$4:AL$123,'B4-1销售回款【输入】'!$C$4:$C$123,$C241,'B4-1销售回款【输入】'!$D$4:$D$123,$D241,'B4-1销售回款【输入】'!$E$4:$E$123,$E241,'B4-1销售回款【输入】'!$J$4:$J$123,$F241)</f>
        <v>0</v>
      </c>
      <c r="AJ241" s="282">
        <f>SUMIFS('B4-1销售回款【输入】'!AM$4:AM$123,'B4-1销售回款【输入】'!$C$4:$C$123,$C241,'B4-1销售回款【输入】'!$D$4:$D$123,$D241,'B4-1销售回款【输入】'!$E$4:$E$123,$E241,'B4-1销售回款【输入】'!$J$4:$J$123,$F241)</f>
        <v>0</v>
      </c>
      <c r="AK241" s="282">
        <f>SUMIFS('B4-1销售回款【输入】'!AN$4:AN$123,'B4-1销售回款【输入】'!$C$4:$C$123,$C241,'B4-1销售回款【输入】'!$D$4:$D$123,$D241,'B4-1销售回款【输入】'!$E$4:$E$123,$E241,'B4-1销售回款【输入】'!$J$4:$J$123,$F241)</f>
        <v>0</v>
      </c>
      <c r="AL241" s="282">
        <f>SUMIFS('B4-1销售回款【输入】'!AO$4:AO$123,'B4-1销售回款【输入】'!$C$4:$C$123,$C241,'B4-1销售回款【输入】'!$D$4:$D$123,$D241,'B4-1销售回款【输入】'!$E$4:$E$123,$E241,'B4-1销售回款【输入】'!$J$4:$J$123,$F241)</f>
        <v>0</v>
      </c>
      <c r="AM241" s="282">
        <f>SUMIFS('B4-1销售回款【输入】'!AP$4:AP$123,'B4-1销售回款【输入】'!$C$4:$C$123,$C241,'B4-1销售回款【输入】'!$D$4:$D$123,$D241,'B4-1销售回款【输入】'!$E$4:$E$123,$E241,'B4-1销售回款【输入】'!$J$4:$J$123,$F241)</f>
        <v>0</v>
      </c>
      <c r="AN241" s="282">
        <f>SUMIFS('B4-1销售回款【输入】'!AQ$4:AQ$123,'B4-1销售回款【输入】'!$C$4:$C$123,$C241,'B4-1销售回款【输入】'!$D$4:$D$123,$D241,'B4-1销售回款【输入】'!$E$4:$E$123,$E241,'B4-1销售回款【输入】'!$J$4:$J$123,$F241)</f>
        <v>0</v>
      </c>
      <c r="AO241" s="282">
        <f>SUMIFS('B4-1销售回款【输入】'!AR$4:AR$123,'B4-1销售回款【输入】'!$C$4:$C$123,$C241,'B4-1销售回款【输入】'!$D$4:$D$123,$D241,'B4-1销售回款【输入】'!$E$4:$E$123,$E241,'B4-1销售回款【输入】'!$J$4:$J$123,$F241)</f>
        <v>0</v>
      </c>
      <c r="AP241" s="282">
        <f>SUMIFS('B4-1销售回款【输入】'!AS$4:AS$123,'B4-1销售回款【输入】'!$C$4:$C$123,$C241,'B4-1销售回款【输入】'!$D$4:$D$123,$D241,'B4-1销售回款【输入】'!$E$4:$E$123,$E241,'B4-1销售回款【输入】'!$J$4:$J$123,$F241)</f>
        <v>0</v>
      </c>
      <c r="AQ241" s="282">
        <f>SUMIFS('B4-1销售回款【输入】'!AT$4:AT$123,'B4-1销售回款【输入】'!$C$4:$C$123,$C241,'B4-1销售回款【输入】'!$D$4:$D$123,$D241,'B4-1销售回款【输入】'!$E$4:$E$123,$E241,'B4-1销售回款【输入】'!$J$4:$J$123,$F241)</f>
        <v>0</v>
      </c>
      <c r="AR241" s="282">
        <f>SUMIFS('B4-1销售回款【输入】'!AU$4:AU$123,'B4-1销售回款【输入】'!$C$4:$C$123,$C241,'B4-1销售回款【输入】'!$D$4:$D$123,$D241,'B4-1销售回款【输入】'!$E$4:$E$123,$E241,'B4-1销售回款【输入】'!$J$4:$J$123,$F241)</f>
        <v>0</v>
      </c>
      <c r="AS241" s="282">
        <f>SUMIFS('B4-1销售回款【输入】'!AV$4:AV$123,'B4-1销售回款【输入】'!$C$4:$C$123,$C241,'B4-1销售回款【输入】'!$D$4:$D$123,$D241,'B4-1销售回款【输入】'!$E$4:$E$123,$E241,'B4-1销售回款【输入】'!$J$4:$J$123,$F241)</f>
        <v>0</v>
      </c>
      <c r="AT241" s="282">
        <f>SUMIFS('B4-1销售回款【输入】'!AW$4:AW$123,'B4-1销售回款【输入】'!$C$4:$C$123,$C241,'B4-1销售回款【输入】'!$D$4:$D$123,$D241,'B4-1销售回款【输入】'!$E$4:$E$123,$E241,'B4-1销售回款【输入】'!$J$4:$J$123,$F241)</f>
        <v>0</v>
      </c>
      <c r="AU241" s="282">
        <f>SUMIFS('B4-1销售回款【输入】'!AX$4:AX$123,'B4-1销售回款【输入】'!$C$4:$C$123,$C241,'B4-1销售回款【输入】'!$D$4:$D$123,$D241,'B4-1销售回款【输入】'!$E$4:$E$123,$E241,'B4-1销售回款【输入】'!$J$4:$J$123,$F241)</f>
        <v>0</v>
      </c>
      <c r="AV241" s="282">
        <f>SUMIFS('B4-1销售回款【输入】'!AY$4:AY$123,'B4-1销售回款【输入】'!$C$4:$C$123,$C241,'B4-1销售回款【输入】'!$D$4:$D$123,$D241,'B4-1销售回款【输入】'!$E$4:$E$123,$E241,'B4-1销售回款【输入】'!$J$4:$J$123,$F241)</f>
        <v>0</v>
      </c>
      <c r="AW241" s="282">
        <f>SUMIFS('B4-1销售回款【输入】'!AZ$4:AZ$123,'B4-1销售回款【输入】'!$C$4:$C$123,$C241,'B4-1销售回款【输入】'!$D$4:$D$123,$D241,'B4-1销售回款【输入】'!$E$4:$E$123,$E241,'B4-1销售回款【输入】'!$J$4:$J$123,$F241)</f>
        <v>0</v>
      </c>
      <c r="AX241" s="282">
        <f>SUMIFS('B4-1销售回款【输入】'!BA$4:BA$123,'B4-1销售回款【输入】'!$C$4:$C$123,$C241,'B4-1销售回款【输入】'!$D$4:$D$123,$D241,'B4-1销售回款【输入】'!$E$4:$E$123,$E241,'B4-1销售回款【输入】'!$J$4:$J$123,$F241)</f>
        <v>0</v>
      </c>
      <c r="AY241" s="282">
        <f>SUMIFS('B4-1销售回款【输入】'!BB$4:BB$123,'B4-1销售回款【输入】'!$C$4:$C$123,$C241,'B4-1销售回款【输入】'!$D$4:$D$123,$D241,'B4-1销售回款【输入】'!$E$4:$E$123,$E241,'B4-1销售回款【输入】'!$J$4:$J$123,$F241)</f>
        <v>0</v>
      </c>
      <c r="AZ241" s="282">
        <f>SUMIFS('B4-1销售回款【输入】'!BC$4:BC$123,'B4-1销售回款【输入】'!$C$4:$C$123,$C241,'B4-1销售回款【输入】'!$D$4:$D$123,$D241,'B4-1销售回款【输入】'!$E$4:$E$123,$E241,'B4-1销售回款【输入】'!$J$4:$J$123,$F241)</f>
        <v>0</v>
      </c>
      <c r="BA241" s="282">
        <f>SUMIFS('B4-1销售回款【输入】'!BD$4:BD$123,'B4-1销售回款【输入】'!$C$4:$C$123,$C241,'B4-1销售回款【输入】'!$D$4:$D$123,$D241,'B4-1销售回款【输入】'!$E$4:$E$123,$E241,'B4-1销售回款【输入】'!$J$4:$J$123,$F241)</f>
        <v>0</v>
      </c>
      <c r="BB241" s="282">
        <f>SUMIFS('B4-1销售回款【输入】'!BE$4:BE$123,'B4-1销售回款【输入】'!$C$4:$C$123,$C241,'B4-1销售回款【输入】'!$D$4:$D$123,$D241,'B4-1销售回款【输入】'!$E$4:$E$123,$E241,'B4-1销售回款【输入】'!$J$4:$J$123,$F241)</f>
        <v>0</v>
      </c>
      <c r="BC241" s="282">
        <f>SUMIFS('B4-1销售回款【输入】'!BF$4:BF$123,'B4-1销售回款【输入】'!$C$4:$C$123,$C241,'B4-1销售回款【输入】'!$D$4:$D$123,$D241,'B4-1销售回款【输入】'!$E$4:$E$123,$E241,'B4-1销售回款【输入】'!$J$4:$J$123,$F241)</f>
        <v>0</v>
      </c>
      <c r="BD241" s="282">
        <f>SUMIFS('B4-1销售回款【输入】'!BG$4:BG$123,'B4-1销售回款【输入】'!$C$4:$C$123,$C241,'B4-1销售回款【输入】'!$D$4:$D$123,$D241,'B4-1销售回款【输入】'!$E$4:$E$123,$E241,'B4-1销售回款【输入】'!$J$4:$J$123,$F241)</f>
        <v>0</v>
      </c>
      <c r="BE241" s="282">
        <f>SUMIFS('B4-1销售回款【输入】'!BH$4:BH$123,'B4-1销售回款【输入】'!$C$4:$C$123,$C241,'B4-1销售回款【输入】'!$D$4:$D$123,$D241,'B4-1销售回款【输入】'!$E$4:$E$123,$E241,'B4-1销售回款【输入】'!$J$4:$J$123,$F241)</f>
        <v>0</v>
      </c>
      <c r="BF241" s="282">
        <f>SUMIFS('B4-1销售回款【输入】'!BI$4:BI$123,'B4-1销售回款【输入】'!$C$4:$C$123,$C241,'B4-1销售回款【输入】'!$D$4:$D$123,$D241,'B4-1销售回款【输入】'!$E$4:$E$123,$E241,'B4-1销售回款【输入】'!$J$4:$J$123,$F241)</f>
        <v>0</v>
      </c>
      <c r="BG241" s="282">
        <f>SUMIFS('B4-1销售回款【输入】'!BJ$4:BJ$123,'B4-1销售回款【输入】'!$C$4:$C$123,$C241,'B4-1销售回款【输入】'!$D$4:$D$123,$D241,'B4-1销售回款【输入】'!$E$4:$E$123,$E241,'B4-1销售回款【输入】'!$J$4:$J$123,$F241)</f>
        <v>0</v>
      </c>
      <c r="BH241" s="282">
        <f>SUMIFS('B4-1销售回款【输入】'!BK$4:BK$123,'B4-1销售回款【输入】'!$C$4:$C$123,$C241,'B4-1销售回款【输入】'!$D$4:$D$123,$D241,'B4-1销售回款【输入】'!$E$4:$E$123,$E241,'B4-1销售回款【输入】'!$J$4:$J$123,$F241)</f>
        <v>0</v>
      </c>
      <c r="BI241" s="282">
        <f>SUMIFS('B4-1销售回款【输入】'!BL$4:BL$123,'B4-1销售回款【输入】'!$C$4:$C$123,$C241,'B4-1销售回款【输入】'!$D$4:$D$123,$D241,'B4-1销售回款【输入】'!$E$4:$E$123,$E241,'B4-1销售回款【输入】'!$J$4:$J$123,$F241)</f>
        <v>0</v>
      </c>
      <c r="BJ241" s="282">
        <f>SUMIFS('B4-1销售回款【输入】'!BM$4:BM$123,'B4-1销售回款【输入】'!$C$4:$C$123,$C241,'B4-1销售回款【输入】'!$D$4:$D$123,$D241,'B4-1销售回款【输入】'!$E$4:$E$123,$E241,'B4-1销售回款【输入】'!$J$4:$J$123,$F241)</f>
        <v>0</v>
      </c>
      <c r="BK241" s="282">
        <f>SUMIFS('B4-1销售回款【输入】'!BN$4:BN$123,'B4-1销售回款【输入】'!$C$4:$C$123,$C241,'B4-1销售回款【输入】'!$D$4:$D$123,$D241,'B4-1销售回款【输入】'!$E$4:$E$123,$E241,'B4-1销售回款【输入】'!$J$4:$J$123,$F241)</f>
        <v>0</v>
      </c>
      <c r="BL241" s="282">
        <f>SUMIFS('B4-1销售回款【输入】'!BO$4:BO$123,'B4-1销售回款【输入】'!$C$4:$C$123,$C241,'B4-1销售回款【输入】'!$D$4:$D$123,$D241,'B4-1销售回款【输入】'!$E$4:$E$123,$E241,'B4-1销售回款【输入】'!$J$4:$J$123,$F241)</f>
        <v>0</v>
      </c>
      <c r="BM241" s="282">
        <f>SUMIFS('B4-1销售回款【输入】'!BP$4:BP$123,'B4-1销售回款【输入】'!$C$4:$C$123,$C241,'B4-1销售回款【输入】'!$D$4:$D$123,$D241,'B4-1销售回款【输入】'!$E$4:$E$123,$E241,'B4-1销售回款【输入】'!$J$4:$J$123,$F241)</f>
        <v>0</v>
      </c>
      <c r="BN241" s="282">
        <f>SUMIFS('B4-1销售回款【输入】'!BQ$4:BQ$123,'B4-1销售回款【输入】'!$C$4:$C$123,$C241,'B4-1销售回款【输入】'!$D$4:$D$123,$D241,'B4-1销售回款【输入】'!$E$4:$E$123,$E241,'B4-1销售回款【输入】'!$J$4:$J$123,$F241)</f>
        <v>0</v>
      </c>
      <c r="BO241" s="282">
        <f>SUMIFS('B4-1销售回款【输入】'!BR$4:BR$123,'B4-1销售回款【输入】'!$C$4:$C$123,$C241,'B4-1销售回款【输入】'!$D$4:$D$123,$D241,'B4-1销售回款【输入】'!$E$4:$E$123,$E241,'B4-1销售回款【输入】'!$J$4:$J$123,$F241)</f>
        <v>0</v>
      </c>
      <c r="BP241" s="282">
        <f>SUMIFS('B4-1销售回款【输入】'!BS$4:BS$123,'B4-1销售回款【输入】'!$C$4:$C$123,$C241,'B4-1销售回款【输入】'!$D$4:$D$123,$D241,'B4-1销售回款【输入】'!$E$4:$E$123,$E241,'B4-1销售回款【输入】'!$J$4:$J$123,$F241)</f>
        <v>0</v>
      </c>
      <c r="BQ241" s="282">
        <f>SUMIFS('B4-1销售回款【输入】'!BT$4:BT$123,'B4-1销售回款【输入】'!$C$4:$C$123,$C241,'B4-1销售回款【输入】'!$D$4:$D$123,$D241,'B4-1销售回款【输入】'!$E$4:$E$123,$E241,'B4-1销售回款【输入】'!$J$4:$J$123,$F241)</f>
        <v>0</v>
      </c>
      <c r="BR241" s="282">
        <f>SUMIFS('B4-1销售回款【输入】'!BU$4:BU$123,'B4-1销售回款【输入】'!$C$4:$C$123,$C241,'B4-1销售回款【输入】'!$D$4:$D$123,$D241,'B4-1销售回款【输入】'!$E$4:$E$123,$E241,'B4-1销售回款【输入】'!$J$4:$J$123,$F241)</f>
        <v>0</v>
      </c>
      <c r="BS241" s="282">
        <f>SUMIFS('B4-1销售回款【输入】'!BV$4:BV$123,'B4-1销售回款【输入】'!$C$4:$C$123,$C241,'B4-1销售回款【输入】'!$D$4:$D$123,$D241,'B4-1销售回款【输入】'!$E$4:$E$123,$E241,'B4-1销售回款【输入】'!$J$4:$J$123,$F241)</f>
        <v>0</v>
      </c>
      <c r="BT241" s="282">
        <f>SUMIFS('B4-1销售回款【输入】'!BW$4:BW$123,'B4-1销售回款【输入】'!$C$4:$C$123,$C241,'B4-1销售回款【输入】'!$D$4:$D$123,$D241,'B4-1销售回款【输入】'!$E$4:$E$123,$E241,'B4-1销售回款【输入】'!$J$4:$J$123,$F241)</f>
        <v>0</v>
      </c>
      <c r="BU241" s="282">
        <f>SUMIFS('B4-1销售回款【输入】'!BX$4:BX$123,'B4-1销售回款【输入】'!$C$4:$C$123,$C241,'B4-1销售回款【输入】'!$D$4:$D$123,$D241,'B4-1销售回款【输入】'!$E$4:$E$123,$E241,'B4-1销售回款【输入】'!$J$4:$J$123,$F241)</f>
        <v>0</v>
      </c>
      <c r="BV241" s="282">
        <f>SUMIFS('B4-1销售回款【输入】'!BY$4:BY$123,'B4-1销售回款【输入】'!$C$4:$C$123,$C241,'B4-1销售回款【输入】'!$D$4:$D$123,$D241,'B4-1销售回款【输入】'!$E$4:$E$123,$E241,'B4-1销售回款【输入】'!$J$4:$J$123,$F241)</f>
        <v>0</v>
      </c>
      <c r="BW241" s="282">
        <f>SUMIFS('B4-1销售回款【输入】'!BZ$4:BZ$123,'B4-1销售回款【输入】'!$C$4:$C$123,$C241,'B4-1销售回款【输入】'!$D$4:$D$123,$D241,'B4-1销售回款【输入】'!$E$4:$E$123,$E241,'B4-1销售回款【输入】'!$J$4:$J$123,$F241)</f>
        <v>0</v>
      </c>
      <c r="BX241" s="282">
        <f>SUMIFS('B4-1销售回款【输入】'!CA$4:CA$123,'B4-1销售回款【输入】'!$C$4:$C$123,$C241,'B4-1销售回款【输入】'!$D$4:$D$123,$D241,'B4-1销售回款【输入】'!$E$4:$E$123,$E241,'B4-1销售回款【输入】'!$J$4:$J$123,$F241)</f>
        <v>0</v>
      </c>
      <c r="BY241" s="282">
        <f>SUMIFS('B4-1销售回款【输入】'!CB$4:CB$123,'B4-1销售回款【输入】'!$C$4:$C$123,$C241,'B4-1销售回款【输入】'!$D$4:$D$123,$D241,'B4-1销售回款【输入】'!$E$4:$E$123,$E241,'B4-1销售回款【输入】'!$J$4:$J$123,$F241)</f>
        <v>0</v>
      </c>
      <c r="BZ241" s="282">
        <f>SUMIFS('B4-1销售回款【输入】'!CC$4:CC$123,'B4-1销售回款【输入】'!$C$4:$C$123,$C241,'B4-1销售回款【输入】'!$D$4:$D$123,$D241,'B4-1销售回款【输入】'!$E$4:$E$123,$E241,'B4-1销售回款【输入】'!$J$4:$J$123,$F241)</f>
        <v>0</v>
      </c>
      <c r="CA241" s="282">
        <f>SUMIFS('B4-1销售回款【输入】'!CD$4:CD$123,'B4-1销售回款【输入】'!$C$4:$C$123,$C241,'B4-1销售回款【输入】'!$D$4:$D$123,$D241,'B4-1销售回款【输入】'!$E$4:$E$123,$E241,'B4-1销售回款【输入】'!$J$4:$J$123,$F241)</f>
        <v>0</v>
      </c>
      <c r="CB241" s="282">
        <f>SUMIFS('B4-1销售回款【输入】'!CE$4:CE$123,'B4-1销售回款【输入】'!$C$4:$C$123,$C241,'B4-1销售回款【输入】'!$D$4:$D$123,$D241,'B4-1销售回款【输入】'!$E$4:$E$123,$E241,'B4-1销售回款【输入】'!$J$4:$J$123,$F241)</f>
        <v>0</v>
      </c>
      <c r="CC241" s="282">
        <f>SUMIFS('B4-1销售回款【输入】'!CF$4:CF$123,'B4-1销售回款【输入】'!$C$4:$C$123,$C241,'B4-1销售回款【输入】'!$D$4:$D$123,$D241,'B4-1销售回款【输入】'!$E$4:$E$123,$E241,'B4-1销售回款【输入】'!$J$4:$J$123,$F241)</f>
        <v>0</v>
      </c>
      <c r="CD241" s="282">
        <f>SUMIFS('B4-1销售回款【输入】'!CG$4:CG$123,'B4-1销售回款【输入】'!$C$4:$C$123,$C241,'B4-1销售回款【输入】'!$D$4:$D$123,$D241,'B4-1销售回款【输入】'!$E$4:$E$123,$E241,'B4-1销售回款【输入】'!$J$4:$J$123,$F241)</f>
        <v>0</v>
      </c>
      <c r="CE241" s="282">
        <f>SUMIFS('B4-1销售回款【输入】'!CH$4:CH$123,'B4-1销售回款【输入】'!$C$4:$C$123,$C241,'B4-1销售回款【输入】'!$D$4:$D$123,$D241,'B4-1销售回款【输入】'!$E$4:$E$123,$E241,'B4-1销售回款【输入】'!$J$4:$J$123,$F241)</f>
        <v>0</v>
      </c>
      <c r="CF241" s="282">
        <f>SUMIFS('B4-1销售回款【输入】'!CI$4:CI$123,'B4-1销售回款【输入】'!$C$4:$C$123,$C241,'B4-1销售回款【输入】'!$D$4:$D$123,$D241,'B4-1销售回款【输入】'!$E$4:$E$123,$E241,'B4-1销售回款【输入】'!$J$4:$J$123,$F241)</f>
        <v>0</v>
      </c>
      <c r="CG241" s="282">
        <f>SUMIFS('B4-1销售回款【输入】'!CJ$4:CJ$123,'B4-1销售回款【输入】'!$C$4:$C$123,$C241,'B4-1销售回款【输入】'!$D$4:$D$123,$D241,'B4-1销售回款【输入】'!$E$4:$E$123,$E241,'B4-1销售回款【输入】'!$J$4:$J$123,$F241)</f>
        <v>0</v>
      </c>
      <c r="CH241" s="282">
        <f>SUMIFS('B4-1销售回款【输入】'!CK$4:CK$123,'B4-1销售回款【输入】'!$C$4:$C$123,$C241,'B4-1销售回款【输入】'!$D$4:$D$123,$D241,'B4-1销售回款【输入】'!$E$4:$E$123,$E241,'B4-1销售回款【输入】'!$J$4:$J$123,$F241)</f>
        <v>0</v>
      </c>
      <c r="CI241" s="282">
        <f>SUMIFS('B4-1销售回款【输入】'!CL$4:CL$123,'B4-1销售回款【输入】'!$C$4:$C$123,$C241,'B4-1销售回款【输入】'!$D$4:$D$123,$D241,'B4-1销售回款【输入】'!$E$4:$E$123,$E241,'B4-1销售回款【输入】'!$J$4:$J$123,$F241)</f>
        <v>0</v>
      </c>
      <c r="CJ241" s="282">
        <f>SUMIFS('B4-1销售回款【输入】'!CM$4:CM$123,'B4-1销售回款【输入】'!$C$4:$C$123,$C241,'B4-1销售回款【输入】'!$D$4:$D$123,$D241,'B4-1销售回款【输入】'!$E$4:$E$123,$E241,'B4-1销售回款【输入】'!$J$4:$J$123,$F241)</f>
        <v>0</v>
      </c>
      <c r="CK241" s="282">
        <f>SUMIFS('B4-1销售回款【输入】'!CN$4:CN$123,'B4-1销售回款【输入】'!$C$4:$C$123,$C241,'B4-1销售回款【输入】'!$D$4:$D$123,$D241,'B4-1销售回款【输入】'!$E$4:$E$123,$E241,'B4-1销售回款【输入】'!$J$4:$J$123,$F241)</f>
        <v>0</v>
      </c>
      <c r="CL241" s="282">
        <f>SUMIFS('B4-1销售回款【输入】'!CO$4:CO$123,'B4-1销售回款【输入】'!$C$4:$C$123,$C241,'B4-1销售回款【输入】'!$D$4:$D$123,$D241,'B4-1销售回款【输入】'!$E$4:$E$123,$E241,'B4-1销售回款【输入】'!$J$4:$J$123,$F241)</f>
        <v>0</v>
      </c>
      <c r="CM241" s="282">
        <f>SUMIFS('B4-1销售回款【输入】'!CP$4:CP$123,'B4-1销售回款【输入】'!$C$4:$C$123,$C241,'B4-1销售回款【输入】'!$D$4:$D$123,$D241,'B4-1销售回款【输入】'!$E$4:$E$123,$E241,'B4-1销售回款【输入】'!$J$4:$J$123,$F241)</f>
        <v>0</v>
      </c>
      <c r="CN241" s="282">
        <f>SUMIFS('B4-1销售回款【输入】'!CQ$4:CQ$123,'B4-1销售回款【输入】'!$C$4:$C$123,$C241,'B4-1销售回款【输入】'!$D$4:$D$123,$D241,'B4-1销售回款【输入】'!$E$4:$E$123,$E241,'B4-1销售回款【输入】'!$J$4:$J$123,$F241)</f>
        <v>0</v>
      </c>
      <c r="CO241" s="282">
        <f>SUMIFS('B4-1销售回款【输入】'!CR$4:CR$123,'B4-1销售回款【输入】'!$C$4:$C$123,$C241,'B4-1销售回款【输入】'!$D$4:$D$123,$D241,'B4-1销售回款【输入】'!$E$4:$E$123,$E241,'B4-1销售回款【输入】'!$J$4:$J$123,$F241)</f>
        <v>0</v>
      </c>
      <c r="CP241" s="282">
        <f>SUMIFS('B4-1销售回款【输入】'!CS$4:CS$123,'B4-1销售回款【输入】'!$C$4:$C$123,$C241,'B4-1销售回款【输入】'!$D$4:$D$123,$D241,'B4-1销售回款【输入】'!$E$4:$E$123,$E241,'B4-1销售回款【输入】'!$J$4:$J$123,$F241)</f>
        <v>0</v>
      </c>
      <c r="CQ241" s="282">
        <f>SUMIFS('B4-1销售回款【输入】'!CT$4:CT$123,'B4-1销售回款【输入】'!$C$4:$C$123,$C241,'B4-1销售回款【输入】'!$D$4:$D$123,$D241,'B4-1销售回款【输入】'!$E$4:$E$123,$E241,'B4-1销售回款【输入】'!$J$4:$J$123,$F241)</f>
        <v>0</v>
      </c>
      <c r="CR241" s="282">
        <f>SUMIFS('B4-1销售回款【输入】'!CU$4:CU$123,'B4-1销售回款【输入】'!$C$4:$C$123,$C241,'B4-1销售回款【输入】'!$D$4:$D$123,$D241,'B4-1销售回款【输入】'!$E$4:$E$123,$E241,'B4-1销售回款【输入】'!$J$4:$J$123,$F241)</f>
        <v>0</v>
      </c>
      <c r="CS241" s="282">
        <f>SUMIFS('B4-1销售回款【输入】'!CV$4:CV$123,'B4-1销售回款【输入】'!$C$4:$C$123,$C241,'B4-1销售回款【输入】'!$D$4:$D$123,$D241,'B4-1销售回款【输入】'!$E$4:$E$123,$E241,'B4-1销售回款【输入】'!$J$4:$J$123,$F241)</f>
        <v>0</v>
      </c>
      <c r="CT241" s="282">
        <f>SUMIFS('B4-1销售回款【输入】'!CW$4:CW$123,'B4-1销售回款【输入】'!$C$4:$C$123,$C241,'B4-1销售回款【输入】'!$D$4:$D$123,$D241,'B4-1销售回款【输入】'!$E$4:$E$123,$E241,'B4-1销售回款【输入】'!$J$4:$J$123,$F241)</f>
        <v>0</v>
      </c>
      <c r="CU241" s="282">
        <f>SUMIFS('B4-1销售回款【输入】'!CX$4:CX$123,'B4-1销售回款【输入】'!$C$4:$C$123,$C241,'B4-1销售回款【输入】'!$D$4:$D$123,$D241,'B4-1销售回款【输入】'!$E$4:$E$123,$E241,'B4-1销售回款【输入】'!$J$4:$J$123,$F241)</f>
        <v>0</v>
      </c>
      <c r="CV241" s="282">
        <f>SUMIFS('B4-1销售回款【输入】'!CY$4:CY$123,'B4-1销售回款【输入】'!$C$4:$C$123,$C241,'B4-1销售回款【输入】'!$D$4:$D$123,$D241,'B4-1销售回款【输入】'!$E$4:$E$123,$E241,'B4-1销售回款【输入】'!$J$4:$J$123,$F241)</f>
        <v>0</v>
      </c>
      <c r="CW241" s="282">
        <f>SUMIFS('B4-1销售回款【输入】'!CZ$4:CZ$123,'B4-1销售回款【输入】'!$C$4:$C$123,$C241,'B4-1销售回款【输入】'!$D$4:$D$123,$D241,'B4-1销售回款【输入】'!$E$4:$E$123,$E241,'B4-1销售回款【输入】'!$J$4:$J$123,$F241)</f>
        <v>0</v>
      </c>
      <c r="CX241" s="282">
        <f>SUMIFS('B4-1销售回款【输入】'!DA$4:DA$123,'B4-1销售回款【输入】'!$C$4:$C$123,$C241,'B4-1销售回款【输入】'!$D$4:$D$123,$D241,'B4-1销售回款【输入】'!$E$4:$E$123,$E241,'B4-1销售回款【输入】'!$J$4:$J$123,$F241)</f>
        <v>0</v>
      </c>
      <c r="CY241" s="282">
        <f>SUMIFS('B4-1销售回款【输入】'!DB$4:DB$123,'B4-1销售回款【输入】'!$C$4:$C$123,$C241,'B4-1销售回款【输入】'!$D$4:$D$123,$D241,'B4-1销售回款【输入】'!$E$4:$E$123,$E241,'B4-1销售回款【输入】'!$J$4:$J$123,$F241)</f>
        <v>0</v>
      </c>
      <c r="CZ241" s="282">
        <f>SUMIFS('B4-1销售回款【输入】'!DC$4:DC$123,'B4-1销售回款【输入】'!$C$4:$C$123,$C241,'B4-1销售回款【输入】'!$D$4:$D$123,$D241,'B4-1销售回款【输入】'!$E$4:$E$123,$E241,'B4-1销售回款【输入】'!$J$4:$J$123,$F241)</f>
        <v>0</v>
      </c>
      <c r="DA241" s="282">
        <f>SUMIFS('B4-1销售回款【输入】'!DD$4:DD$123,'B4-1销售回款【输入】'!$C$4:$C$123,$C241,'B4-1销售回款【输入】'!$D$4:$D$123,$D241,'B4-1销售回款【输入】'!$E$4:$E$123,$E241,'B4-1销售回款【输入】'!$J$4:$J$123,$F241)</f>
        <v>0</v>
      </c>
      <c r="DB241" s="282">
        <f>SUMIFS('B4-1销售回款【输入】'!DE$4:DE$123,'B4-1销售回款【输入】'!$C$4:$C$123,$C241,'B4-1销售回款【输入】'!$D$4:$D$123,$D241,'B4-1销售回款【输入】'!$E$4:$E$123,$E241,'B4-1销售回款【输入】'!$J$4:$J$123,$F241)</f>
        <v>0</v>
      </c>
      <c r="DC241" s="282">
        <f>SUMIFS('B4-1销售回款【输入】'!DF$4:DF$123,'B4-1销售回款【输入】'!$C$4:$C$123,$C241,'B4-1销售回款【输入】'!$D$4:$D$123,$D241,'B4-1销售回款【输入】'!$E$4:$E$123,$E241,'B4-1销售回款【输入】'!$J$4:$J$123,$F241)</f>
        <v>0</v>
      </c>
      <c r="DD241" s="282">
        <f>SUMIFS('B4-1销售回款【输入】'!DG$4:DG$123,'B4-1销售回款【输入】'!$C$4:$C$123,$C241,'B4-1销售回款【输入】'!$D$4:$D$123,$D241,'B4-1销售回款【输入】'!$E$4:$E$123,$E241,'B4-1销售回款【输入】'!$J$4:$J$123,$F241)</f>
        <v>0</v>
      </c>
      <c r="DE241" s="282">
        <f>SUMIFS('B4-1销售回款【输入】'!DH$4:DH$123,'B4-1销售回款【输入】'!$C$4:$C$123,$C241,'B4-1销售回款【输入】'!$D$4:$D$123,$D241,'B4-1销售回款【输入】'!$E$4:$E$123,$E241,'B4-1销售回款【输入】'!$J$4:$J$123,$F241)</f>
        <v>0</v>
      </c>
      <c r="DF241" s="282">
        <f>SUMIFS('B4-1销售回款【输入】'!DI$4:DI$123,'B4-1销售回款【输入】'!$C$4:$C$123,$C241,'B4-1销售回款【输入】'!$D$4:$D$123,$D241,'B4-1销售回款【输入】'!$E$4:$E$123,$E241,'B4-1销售回款【输入】'!$J$4:$J$123,$F241)</f>
        <v>0</v>
      </c>
      <c r="DG241" s="282">
        <f>SUMIFS('B4-1销售回款【输入】'!DJ$4:DJ$123,'B4-1销售回款【输入】'!$C$4:$C$123,$C241,'B4-1销售回款【输入】'!$D$4:$D$123,$D241,'B4-1销售回款【输入】'!$E$4:$E$123,$E241,'B4-1销售回款【输入】'!$J$4:$J$123,$F241)</f>
        <v>0</v>
      </c>
      <c r="DH241" s="282">
        <f>SUMIFS('B4-1销售回款【输入】'!DK$4:DK$123,'B4-1销售回款【输入】'!$C$4:$C$123,$C241,'B4-1销售回款【输入】'!$D$4:$D$123,$D241,'B4-1销售回款【输入】'!$E$4:$E$123,$E241,'B4-1销售回款【输入】'!$J$4:$J$123,$F241)</f>
        <v>0</v>
      </c>
      <c r="DI241" s="282">
        <f>SUMIFS('B4-1销售回款【输入】'!DL$4:DL$123,'B4-1销售回款【输入】'!$C$4:$C$123,$C241,'B4-1销售回款【输入】'!$D$4:$D$123,$D241,'B4-1销售回款【输入】'!$E$4:$E$123,$E241,'B4-1销售回款【输入】'!$J$4:$J$123,$F241)</f>
        <v>0</v>
      </c>
      <c r="DJ241" s="282">
        <f>SUMIFS('B4-1销售回款【输入】'!DM$4:DM$123,'B4-1销售回款【输入】'!$C$4:$C$123,$C241,'B4-1销售回款【输入】'!$D$4:$D$123,$D241,'B4-1销售回款【输入】'!$E$4:$E$123,$E241,'B4-1销售回款【输入】'!$J$4:$J$123,$F241)</f>
        <v>0</v>
      </c>
      <c r="DK241" s="282">
        <f>SUMIFS('B4-1销售回款【输入】'!DN$4:DN$123,'B4-1销售回款【输入】'!$C$4:$C$123,$C241,'B4-1销售回款【输入】'!$D$4:$D$123,$D241,'B4-1销售回款【输入】'!$E$4:$E$123,$E241,'B4-1销售回款【输入】'!$J$4:$J$123,$F241)</f>
        <v>0</v>
      </c>
      <c r="DL241" s="282">
        <f>SUMIFS('B4-1销售回款【输入】'!DO$4:DO$123,'B4-1销售回款【输入】'!$C$4:$C$123,$C241,'B4-1销售回款【输入】'!$D$4:$D$123,$D241,'B4-1销售回款【输入】'!$E$4:$E$123,$E241,'B4-1销售回款【输入】'!$J$4:$J$123,$F241)</f>
        <v>0</v>
      </c>
      <c r="DM241" s="282">
        <f>SUMIFS('B4-1销售回款【输入】'!DP$4:DP$123,'B4-1销售回款【输入】'!$C$4:$C$123,$C241,'B4-1销售回款【输入】'!$D$4:$D$123,$D241,'B4-1销售回款【输入】'!$E$4:$E$123,$E241,'B4-1销售回款【输入】'!$J$4:$J$123,$F241)</f>
        <v>0</v>
      </c>
      <c r="DN241" s="282">
        <f>SUMIFS('B4-1销售回款【输入】'!DQ$4:DQ$123,'B4-1销售回款【输入】'!$C$4:$C$123,$C241,'B4-1销售回款【输入】'!$D$4:$D$123,$D241,'B4-1销售回款【输入】'!$E$4:$E$123,$E241,'B4-1销售回款【输入】'!$J$4:$J$123,$F241)</f>
        <v>0</v>
      </c>
      <c r="DO241" s="282">
        <f>SUMIFS('B4-1销售回款【输入】'!DR$4:DR$123,'B4-1销售回款【输入】'!$C$4:$C$123,$C241,'B4-1销售回款【输入】'!$D$4:$D$123,$D241,'B4-1销售回款【输入】'!$E$4:$E$123,$E241,'B4-1销售回款【输入】'!$J$4:$J$123,$F241)</f>
        <v>0</v>
      </c>
      <c r="DP241" s="282">
        <f>SUMIFS('B4-1销售回款【输入】'!DS$4:DS$123,'B4-1销售回款【输入】'!$C$4:$C$123,$C241,'B4-1销售回款【输入】'!$D$4:$D$123,$D241,'B4-1销售回款【输入】'!$E$4:$E$123,$E241,'B4-1销售回款【输入】'!$J$4:$J$123,$F241)</f>
        <v>0</v>
      </c>
      <c r="DQ241" s="282">
        <f>SUMIFS('B4-1销售回款【输入】'!DT$4:DT$123,'B4-1销售回款【输入】'!$C$4:$C$123,$C241,'B4-1销售回款【输入】'!$D$4:$D$123,$D241,'B4-1销售回款【输入】'!$E$4:$E$123,$E241,'B4-1销售回款【输入】'!$J$4:$J$123,$F241)</f>
        <v>0</v>
      </c>
      <c r="DR241" s="282">
        <f>SUMIFS('B4-1销售回款【输入】'!DU$4:DU$123,'B4-1销售回款【输入】'!$C$4:$C$123,$C241,'B4-1销售回款【输入】'!$D$4:$D$123,$D241,'B4-1销售回款【输入】'!$E$4:$E$123,$E241,'B4-1销售回款【输入】'!$J$4:$J$123,$F241)</f>
        <v>0</v>
      </c>
      <c r="DS241" s="282">
        <f>SUMIFS('B4-1销售回款【输入】'!DV$4:DV$123,'B4-1销售回款【输入】'!$C$4:$C$123,$C241,'B4-1销售回款【输入】'!$D$4:$D$123,$D241,'B4-1销售回款【输入】'!$E$4:$E$123,$E241,'B4-1销售回款【输入】'!$J$4:$J$123,$F241)</f>
        <v>0</v>
      </c>
      <c r="DT241" s="282">
        <f>SUMIFS('B4-1销售回款【输入】'!DW$4:DW$123,'B4-1销售回款【输入】'!$C$4:$C$123,$C241,'B4-1销售回款【输入】'!$D$4:$D$123,$D241,'B4-1销售回款【输入】'!$E$4:$E$123,$E241,'B4-1销售回款【输入】'!$J$4:$J$123,$F241)</f>
        <v>0</v>
      </c>
      <c r="DU241" s="282">
        <f>SUMIFS('B4-1销售回款【输入】'!DX$4:DX$123,'B4-1销售回款【输入】'!$C$4:$C$123,$C241,'B4-1销售回款【输入】'!$D$4:$D$123,$D241,'B4-1销售回款【输入】'!$E$4:$E$123,$E241,'B4-1销售回款【输入】'!$J$4:$J$123,$F241)</f>
        <v>0</v>
      </c>
      <c r="DV241" s="282">
        <f>SUMIFS('B4-1销售回款【输入】'!DY$4:DY$123,'B4-1销售回款【输入】'!$C$4:$C$123,$C241,'B4-1销售回款【输入】'!$D$4:$D$123,$D241,'B4-1销售回款【输入】'!$E$4:$E$123,$E241,'B4-1销售回款【输入】'!$J$4:$J$123,$F241)</f>
        <v>0</v>
      </c>
      <c r="DW241" s="282">
        <f>SUMIFS('B4-1销售回款【输入】'!DZ$4:DZ$123,'B4-1销售回款【输入】'!$C$4:$C$123,$C241,'B4-1销售回款【输入】'!$D$4:$D$123,$D241,'B4-1销售回款【输入】'!$E$4:$E$123,$E241,'B4-1销售回款【输入】'!$J$4:$J$123,$F241)</f>
        <v>0</v>
      </c>
      <c r="DX241" s="282">
        <f>SUMIFS('B4-1销售回款【输入】'!EA$4:EA$123,'B4-1销售回款【输入】'!$C$4:$C$123,$C241,'B4-1销售回款【输入】'!$D$4:$D$123,$D241,'B4-1销售回款【输入】'!$E$4:$E$123,$E241,'B4-1销售回款【输入】'!$J$4:$J$123,$F241)</f>
        <v>0</v>
      </c>
      <c r="DY241" s="282">
        <f>SUMIFS('B4-1销售回款【输入】'!EB$4:EB$123,'B4-1销售回款【输入】'!$C$4:$C$123,$C241,'B4-1销售回款【输入】'!$D$4:$D$123,$D241,'B4-1销售回款【输入】'!$E$4:$E$123,$E241,'B4-1销售回款【输入】'!$J$4:$J$123,$F241)</f>
        <v>0</v>
      </c>
      <c r="DZ241" s="282">
        <f>SUMIFS('B4-1销售回款【输入】'!EC$4:EC$123,'B4-1销售回款【输入】'!$C$4:$C$123,$C241,'B4-1销售回款【输入】'!$D$4:$D$123,$D241,'B4-1销售回款【输入】'!$E$4:$E$123,$E241,'B4-1销售回款【输入】'!$J$4:$J$123,$F241)</f>
        <v>0</v>
      </c>
      <c r="EA241" s="282">
        <f>SUMIFS('B4-1销售回款【输入】'!ED$4:ED$123,'B4-1销售回款【输入】'!$C$4:$C$123,$C241,'B4-1销售回款【输入】'!$D$4:$D$123,$D241,'B4-1销售回款【输入】'!$E$4:$E$123,$E241,'B4-1销售回款【输入】'!$J$4:$J$123,$F241)</f>
        <v>0</v>
      </c>
      <c r="EB241" s="282">
        <f>SUMIFS('B4-1销售回款【输入】'!EE$4:EE$123,'B4-1销售回款【输入】'!$C$4:$C$123,$C241,'B4-1销售回款【输入】'!$D$4:$D$123,$D241,'B4-1销售回款【输入】'!$E$4:$E$123,$E241,'B4-1销售回款【输入】'!$J$4:$J$123,$F241)</f>
        <v>0</v>
      </c>
      <c r="EC241" s="282">
        <f>SUMIFS('B4-1销售回款【输入】'!EF$4:EF$123,'B4-1销售回款【输入】'!$C$4:$C$123,$C241,'B4-1销售回款【输入】'!$D$4:$D$123,$D241,'B4-1销售回款【输入】'!$E$4:$E$123,$E241,'B4-1销售回款【输入】'!$J$4:$J$123,$F241)</f>
        <v>0</v>
      </c>
      <c r="ED241" s="284">
        <f>SUMIFS('B4-1销售回款【输入】'!EG$4:EG$123,'B4-1销售回款【输入】'!$C$4:$C$123,$C241,'B4-1销售回款【输入】'!$D$4:$D$123,$D241,'B4-1销售回款【输入】'!$E$4:$E$123,$E241,'B4-1销售回款【输入】'!$J$4:$J$123,$F241)</f>
        <v>0</v>
      </c>
    </row>
    <row r="242" spans="2:134" ht="16.05" customHeight="1" x14ac:dyDescent="0.25">
      <c r="B242" s="932"/>
      <c r="C242" s="159" t="str">
        <f t="shared" si="4280"/>
        <v/>
      </c>
      <c r="D242" s="159" t="str">
        <f t="shared" si="4023"/>
        <v/>
      </c>
      <c r="E242" s="159" t="str">
        <f t="shared" si="4023"/>
        <v/>
      </c>
      <c r="F242" s="149" t="s">
        <v>350</v>
      </c>
      <c r="G242" s="171" t="s">
        <v>355</v>
      </c>
      <c r="H242" s="992"/>
      <c r="I242" s="282"/>
      <c r="J242" s="986" t="s">
        <v>391</v>
      </c>
      <c r="K242" s="461"/>
      <c r="L242" s="297">
        <f>IFERROR(SUM($L239:L239)/$J239,0)</f>
        <v>0</v>
      </c>
      <c r="M242" s="291">
        <f>IFERROR(SUM($L239:M239)/$J239,0)</f>
        <v>0</v>
      </c>
      <c r="N242" s="291">
        <f>IFERROR(SUM($L239:N239)/$J239,0)</f>
        <v>0</v>
      </c>
      <c r="O242" s="291">
        <f>IFERROR(SUM($L239:O239)/$J239,0)</f>
        <v>0</v>
      </c>
      <c r="P242" s="291">
        <f>IFERROR(SUM($L239:P239)/$J239,0)</f>
        <v>0</v>
      </c>
      <c r="Q242" s="291">
        <f>IFERROR(SUM($L239:Q239)/$J239,0)</f>
        <v>0</v>
      </c>
      <c r="R242" s="291">
        <f>IFERROR(SUM($L239:R239)/$J239,0)</f>
        <v>0</v>
      </c>
      <c r="S242" s="291">
        <f>IFERROR(SUM($L239:S239)/$J239,0)</f>
        <v>0</v>
      </c>
      <c r="T242" s="291">
        <f>IFERROR(SUM($L239:T239)/$J239,0)</f>
        <v>0</v>
      </c>
      <c r="U242" s="292">
        <f>IFERROR(SUM($L239:U239)/$J239,0)</f>
        <v>0</v>
      </c>
      <c r="V242" s="290">
        <f>IFERROR(SUM($V239:V239)/$J239,0)</f>
        <v>0</v>
      </c>
      <c r="W242" s="291">
        <f>IFERROR(SUM($V239:W239)/$J239,0)</f>
        <v>0</v>
      </c>
      <c r="X242" s="291">
        <f>IFERROR(SUM($V239:X239)/$J239,0)</f>
        <v>0</v>
      </c>
      <c r="Y242" s="291">
        <f>IFERROR(SUM($V239:Y239)/$J239,0)</f>
        <v>0</v>
      </c>
      <c r="Z242" s="291">
        <f>IFERROR(SUM($V239:Z239)/$J239,0)</f>
        <v>0</v>
      </c>
      <c r="AA242" s="291">
        <f>IFERROR(SUM($V239:AA239)/$J239,0)</f>
        <v>0</v>
      </c>
      <c r="AB242" s="291">
        <f>IFERROR(SUM($V239:AB239)/$J239,0)</f>
        <v>0</v>
      </c>
      <c r="AC242" s="291">
        <f>IFERROR(SUM($V239:AC239)/$J239,0)</f>
        <v>0</v>
      </c>
      <c r="AD242" s="291">
        <f>IFERROR(SUM($V239:AD239)/$J239,0)</f>
        <v>0</v>
      </c>
      <c r="AE242" s="291">
        <f>IFERROR(SUM($V239:AE239)/$J239,0)</f>
        <v>0</v>
      </c>
      <c r="AF242" s="291">
        <f>IFERROR(SUM($V239:AF239)/$J239,0)</f>
        <v>0</v>
      </c>
      <c r="AG242" s="291">
        <f>IFERROR(SUM($V239:AG239)/$J239,0)</f>
        <v>0</v>
      </c>
      <c r="AH242" s="291">
        <f>IFERROR(SUM($V239:AH239)/$J239,0)</f>
        <v>0</v>
      </c>
      <c r="AI242" s="291">
        <f>IFERROR(SUM($V239:AI239)/$J239,0)</f>
        <v>0</v>
      </c>
      <c r="AJ242" s="291">
        <f>IFERROR(SUM($V239:AJ239)/$J239,0)</f>
        <v>0</v>
      </c>
      <c r="AK242" s="291">
        <f>IFERROR(SUM($V239:AK239)/$J239,0)</f>
        <v>0</v>
      </c>
      <c r="AL242" s="291">
        <f>IFERROR(SUM($V239:AL239)/$J239,0)</f>
        <v>0</v>
      </c>
      <c r="AM242" s="291">
        <f>IFERROR(SUM($V239:AM239)/$J239,0)</f>
        <v>0</v>
      </c>
      <c r="AN242" s="291">
        <f>IFERROR(SUM($V239:AN239)/$J239,0)</f>
        <v>0</v>
      </c>
      <c r="AO242" s="291">
        <f>IFERROR(SUM($V239:AO239)/$J239,0)</f>
        <v>0</v>
      </c>
      <c r="AP242" s="291">
        <f>IFERROR(SUM($V239:AP239)/$J239,0)</f>
        <v>0</v>
      </c>
      <c r="AQ242" s="291">
        <f>IFERROR(SUM($V239:AQ239)/$J239,0)</f>
        <v>0</v>
      </c>
      <c r="AR242" s="291">
        <f>IFERROR(SUM($V239:AR239)/$J239,0)</f>
        <v>0</v>
      </c>
      <c r="AS242" s="291">
        <f>IFERROR(SUM($V239:AS239)/$J239,0)</f>
        <v>0</v>
      </c>
      <c r="AT242" s="291">
        <f>IFERROR(SUM($V239:AT239)/$J239,0)</f>
        <v>0</v>
      </c>
      <c r="AU242" s="291">
        <f>IFERROR(SUM($V239:AU239)/$J239,0)</f>
        <v>0</v>
      </c>
      <c r="AV242" s="291">
        <f>IFERROR(SUM($V239:AV239)/$J239,0)</f>
        <v>0</v>
      </c>
      <c r="AW242" s="291">
        <f>IFERROR(SUM($V239:AW239)/$J239,0)</f>
        <v>0</v>
      </c>
      <c r="AX242" s="291">
        <f>IFERROR(SUM($V239:AX239)/$J239,0)</f>
        <v>0</v>
      </c>
      <c r="AY242" s="291">
        <f>IFERROR(SUM($V239:AY239)/$J239,0)</f>
        <v>0</v>
      </c>
      <c r="AZ242" s="291">
        <f>IFERROR(SUM($V239:AZ239)/$J239,0)</f>
        <v>0</v>
      </c>
      <c r="BA242" s="291">
        <f>IFERROR(SUM($V239:BA239)/$J239,0)</f>
        <v>0</v>
      </c>
      <c r="BB242" s="291">
        <f>IFERROR(SUM($V239:BB239)/$J239,0)</f>
        <v>0</v>
      </c>
      <c r="BC242" s="291">
        <f>IFERROR(SUM($V239:BC239)/$J239,0)</f>
        <v>0</v>
      </c>
      <c r="BD242" s="291">
        <f>IFERROR(SUM($V239:BD239)/$J239,0)</f>
        <v>0</v>
      </c>
      <c r="BE242" s="291">
        <f>IFERROR(SUM($V239:BE239)/$J239,0)</f>
        <v>0</v>
      </c>
      <c r="BF242" s="291">
        <f>IFERROR(SUM($V239:BF239)/$J239,0)</f>
        <v>0</v>
      </c>
      <c r="BG242" s="291">
        <f>IFERROR(SUM($V239:BG239)/$J239,0)</f>
        <v>0</v>
      </c>
      <c r="BH242" s="291">
        <f>IFERROR(SUM($V239:BH239)/$J239,0)</f>
        <v>0</v>
      </c>
      <c r="BI242" s="291">
        <f>IFERROR(SUM($V239:BI239)/$J239,0)</f>
        <v>0</v>
      </c>
      <c r="BJ242" s="291">
        <f>IFERROR(SUM($V239:BJ239)/$J239,0)</f>
        <v>0</v>
      </c>
      <c r="BK242" s="291">
        <f>IFERROR(SUM($V239:BK239)/$J239,0)</f>
        <v>0</v>
      </c>
      <c r="BL242" s="291">
        <f>IFERROR(SUM($V239:BL239)/$J239,0)</f>
        <v>0</v>
      </c>
      <c r="BM242" s="291">
        <f>IFERROR(SUM($V239:BM239)/$J239,0)</f>
        <v>0</v>
      </c>
      <c r="BN242" s="291">
        <f>IFERROR(SUM($V239:BN239)/$J239,0)</f>
        <v>0</v>
      </c>
      <c r="BO242" s="291">
        <f>IFERROR(SUM($V239:BO239)/$J239,0)</f>
        <v>0</v>
      </c>
      <c r="BP242" s="291">
        <f>IFERROR(SUM($V239:BP239)/$J239,0)</f>
        <v>0</v>
      </c>
      <c r="BQ242" s="291">
        <f>IFERROR(SUM($V239:BQ239)/$J239,0)</f>
        <v>0</v>
      </c>
      <c r="BR242" s="291">
        <f>IFERROR(SUM($V239:BR239)/$J239,0)</f>
        <v>0</v>
      </c>
      <c r="BS242" s="291">
        <f>IFERROR(SUM($V239:BS239)/$J239,0)</f>
        <v>0</v>
      </c>
      <c r="BT242" s="291">
        <f>IFERROR(SUM($V239:BT239)/$J239,0)</f>
        <v>0</v>
      </c>
      <c r="BU242" s="291">
        <f>IFERROR(SUM($V239:BU239)/$J239,0)</f>
        <v>0</v>
      </c>
      <c r="BV242" s="291">
        <f>IFERROR(SUM($V239:BV239)/$J239,0)</f>
        <v>0</v>
      </c>
      <c r="BW242" s="291">
        <f>IFERROR(SUM($V239:BW239)/$J239,0)</f>
        <v>0</v>
      </c>
      <c r="BX242" s="291">
        <f>IFERROR(SUM($V239:BX239)/$J239,0)</f>
        <v>0</v>
      </c>
      <c r="BY242" s="291">
        <f>IFERROR(SUM($V239:BY239)/$J239,0)</f>
        <v>0</v>
      </c>
      <c r="BZ242" s="291">
        <f>IFERROR(SUM($V239:BZ239)/$J239,0)</f>
        <v>0</v>
      </c>
      <c r="CA242" s="291">
        <f>IFERROR(SUM($V239:CA239)/$J239,0)</f>
        <v>0</v>
      </c>
      <c r="CB242" s="291">
        <f>IFERROR(SUM($V239:CB239)/$J239,0)</f>
        <v>0</v>
      </c>
      <c r="CC242" s="291">
        <f>IFERROR(SUM($V239:CC239)/$J239,0)</f>
        <v>0</v>
      </c>
      <c r="CD242" s="291">
        <f>IFERROR(SUM($V239:CD239)/$J239,0)</f>
        <v>0</v>
      </c>
      <c r="CE242" s="291">
        <f>IFERROR(SUM($V239:CE239)/$J239,0)</f>
        <v>0</v>
      </c>
      <c r="CF242" s="291">
        <f>IFERROR(SUM($V239:CF239)/$J239,0)</f>
        <v>0</v>
      </c>
      <c r="CG242" s="291">
        <f>IFERROR(SUM($V239:CG239)/$J239,0)</f>
        <v>0</v>
      </c>
      <c r="CH242" s="291">
        <f>IFERROR(SUM($V239:CH239)/$J239,0)</f>
        <v>0</v>
      </c>
      <c r="CI242" s="291">
        <f>IFERROR(SUM($V239:CI239)/$J239,0)</f>
        <v>0</v>
      </c>
      <c r="CJ242" s="291">
        <f>IFERROR(SUM($V239:CJ239)/$J239,0)</f>
        <v>0</v>
      </c>
      <c r="CK242" s="291">
        <f>IFERROR(SUM($V239:CK239)/$J239,0)</f>
        <v>0</v>
      </c>
      <c r="CL242" s="291">
        <f>IFERROR(SUM($V239:CL239)/$J239,0)</f>
        <v>0</v>
      </c>
      <c r="CM242" s="291">
        <f>IFERROR(SUM($V239:CM239)/$J239,0)</f>
        <v>0</v>
      </c>
      <c r="CN242" s="291">
        <f>IFERROR(SUM($V239:CN239)/$J239,0)</f>
        <v>0</v>
      </c>
      <c r="CO242" s="291">
        <f>IFERROR(SUM($V239:CO239)/$J239,0)</f>
        <v>0</v>
      </c>
      <c r="CP242" s="291">
        <f>IFERROR(SUM($V239:CP239)/$J239,0)</f>
        <v>0</v>
      </c>
      <c r="CQ242" s="291">
        <f>IFERROR(SUM($V239:CQ239)/$J239,0)</f>
        <v>0</v>
      </c>
      <c r="CR242" s="291">
        <f>IFERROR(SUM($V239:CR239)/$J239,0)</f>
        <v>0</v>
      </c>
      <c r="CS242" s="291">
        <f>IFERROR(SUM($V239:CS239)/$J239,0)</f>
        <v>0</v>
      </c>
      <c r="CT242" s="291">
        <f>IFERROR(SUM($V239:CT239)/$J239,0)</f>
        <v>0</v>
      </c>
      <c r="CU242" s="291">
        <f>IFERROR(SUM($V239:CU239)/$J239,0)</f>
        <v>0</v>
      </c>
      <c r="CV242" s="291">
        <f>IFERROR(SUM($V239:CV239)/$J239,0)</f>
        <v>0</v>
      </c>
      <c r="CW242" s="291">
        <f>IFERROR(SUM($V239:CW239)/$J239,0)</f>
        <v>0</v>
      </c>
      <c r="CX242" s="291">
        <f>IFERROR(SUM($V239:CX239)/$J239,0)</f>
        <v>0</v>
      </c>
      <c r="CY242" s="291">
        <f>IFERROR(SUM($V239:CY239)/$J239,0)</f>
        <v>0</v>
      </c>
      <c r="CZ242" s="291">
        <f>IFERROR(SUM($V239:CZ239)/$J239,0)</f>
        <v>0</v>
      </c>
      <c r="DA242" s="291">
        <f>IFERROR(SUM($V239:DA239)/$J239,0)</f>
        <v>0</v>
      </c>
      <c r="DB242" s="291">
        <f>IFERROR(SUM($V239:DB239)/$J239,0)</f>
        <v>0</v>
      </c>
      <c r="DC242" s="291">
        <f>IFERROR(SUM($V239:DC239)/$J239,0)</f>
        <v>0</v>
      </c>
      <c r="DD242" s="291">
        <f>IFERROR(SUM($V239:DD239)/$J239,0)</f>
        <v>0</v>
      </c>
      <c r="DE242" s="291">
        <f>IFERROR(SUM($V239:DE239)/$J239,0)</f>
        <v>0</v>
      </c>
      <c r="DF242" s="291">
        <f>IFERROR(SUM($V239:DF239)/$J239,0)</f>
        <v>0</v>
      </c>
      <c r="DG242" s="291">
        <f>IFERROR(SUM($V239:DG239)/$J239,0)</f>
        <v>0</v>
      </c>
      <c r="DH242" s="291">
        <f>IFERROR(SUM($V239:DH239)/$J239,0)</f>
        <v>0</v>
      </c>
      <c r="DI242" s="291">
        <f>IFERROR(SUM($V239:DI239)/$J239,0)</f>
        <v>0</v>
      </c>
      <c r="DJ242" s="291">
        <f>IFERROR(SUM($V239:DJ239)/$J239,0)</f>
        <v>0</v>
      </c>
      <c r="DK242" s="291">
        <f>IFERROR(SUM($V239:DK239)/$J239,0)</f>
        <v>0</v>
      </c>
      <c r="DL242" s="291">
        <f>IFERROR(SUM($V239:DL239)/$J239,0)</f>
        <v>0</v>
      </c>
      <c r="DM242" s="291">
        <f>IFERROR(SUM($V239:DM239)/$J239,0)</f>
        <v>0</v>
      </c>
      <c r="DN242" s="291">
        <f>IFERROR(SUM($V239:DN239)/$J239,0)</f>
        <v>0</v>
      </c>
      <c r="DO242" s="291">
        <f>IFERROR(SUM($V239:DO239)/$J239,0)</f>
        <v>0</v>
      </c>
      <c r="DP242" s="291">
        <f>IFERROR(SUM($V239:DP239)/$J239,0)</f>
        <v>0</v>
      </c>
      <c r="DQ242" s="291">
        <f>IFERROR(SUM($V239:DQ239)/$J239,0)</f>
        <v>0</v>
      </c>
      <c r="DR242" s="291">
        <f>IFERROR(SUM($V239:DR239)/$J239,0)</f>
        <v>0</v>
      </c>
      <c r="DS242" s="291">
        <f>IFERROR(SUM($V239:DS239)/$J239,0)</f>
        <v>0</v>
      </c>
      <c r="DT242" s="291">
        <f>IFERROR(SUM($V239:DT239)/$J239,0)</f>
        <v>0</v>
      </c>
      <c r="DU242" s="291">
        <f>IFERROR(SUM($V239:DU239)/$J239,0)</f>
        <v>0</v>
      </c>
      <c r="DV242" s="291">
        <f>IFERROR(SUM($V239:DV239)/$J239,0)</f>
        <v>0</v>
      </c>
      <c r="DW242" s="291">
        <f>IFERROR(SUM($V239:DW239)/$J239,0)</f>
        <v>0</v>
      </c>
      <c r="DX242" s="291">
        <f>IFERROR(SUM($V239:DX239)/$J239,0)</f>
        <v>0</v>
      </c>
      <c r="DY242" s="291">
        <f>IFERROR(SUM($V239:DY239)/$J239,0)</f>
        <v>0</v>
      </c>
      <c r="DZ242" s="291">
        <f>IFERROR(SUM($V239:DZ239)/$J239,0)</f>
        <v>0</v>
      </c>
      <c r="EA242" s="291">
        <f>IFERROR(SUM($V239:EA239)/$J239,0)</f>
        <v>0</v>
      </c>
      <c r="EB242" s="291">
        <f>IFERROR(SUM($V239:EB239)/$J239,0)</f>
        <v>0</v>
      </c>
      <c r="EC242" s="291">
        <f>IFERROR(SUM($V239:EC239)/$J239,0)</f>
        <v>0</v>
      </c>
      <c r="ED242" s="292">
        <f>IFERROR(SUM($V239:ED239)/$J239,0)</f>
        <v>0</v>
      </c>
    </row>
    <row r="243" spans="2:134" ht="16.05" customHeight="1" thickBot="1" x14ac:dyDescent="0.3">
      <c r="B243" s="933"/>
      <c r="C243" s="289" t="str">
        <f t="shared" si="4280"/>
        <v/>
      </c>
      <c r="D243" s="289" t="str">
        <f t="shared" si="4280"/>
        <v/>
      </c>
      <c r="E243" s="289" t="str">
        <f t="shared" si="4280"/>
        <v/>
      </c>
      <c r="F243" s="240" t="s">
        <v>351</v>
      </c>
      <c r="G243" s="254" t="s">
        <v>355</v>
      </c>
      <c r="H243" s="993"/>
      <c r="I243" s="286"/>
      <c r="J243" s="987" t="s">
        <v>391</v>
      </c>
      <c r="K243" s="462"/>
      <c r="L243" s="298">
        <f>IFERROR(SUM($L241:L241)/SUM($L239:L239),0)</f>
        <v>0</v>
      </c>
      <c r="M243" s="294">
        <f>IFERROR(SUM($L241:M241)/SUM($L239:M239),0)</f>
        <v>0</v>
      </c>
      <c r="N243" s="294">
        <f>IFERROR(SUM($L241:N241)/SUM($L239:N239),0)</f>
        <v>0</v>
      </c>
      <c r="O243" s="294">
        <f>IFERROR(SUM($L241:O241)/SUM($L239:O239),0)</f>
        <v>0</v>
      </c>
      <c r="P243" s="294">
        <f>IFERROR(SUM($L241:P241)/SUM($L239:P239),0)</f>
        <v>0</v>
      </c>
      <c r="Q243" s="294">
        <f>IFERROR(SUM($L241:Q241)/SUM($L239:Q239),0)</f>
        <v>0</v>
      </c>
      <c r="R243" s="294">
        <f>IFERROR(SUM($L241:R241)/SUM($L239:R239),0)</f>
        <v>0</v>
      </c>
      <c r="S243" s="294">
        <f>IFERROR(SUM($L241:S241)/SUM($L239:S239),0)</f>
        <v>0</v>
      </c>
      <c r="T243" s="294">
        <f>IFERROR(SUM($L241:T241)/SUM($L239:T239),0)</f>
        <v>0</v>
      </c>
      <c r="U243" s="295">
        <f>IFERROR(SUM($L241:U241)/SUM($L239:U239),0)</f>
        <v>0</v>
      </c>
      <c r="V243" s="293">
        <f>IFERROR(SUM($V241:V241)/SUM($V239:V239),0)</f>
        <v>0</v>
      </c>
      <c r="W243" s="294">
        <f>IFERROR(SUM($V241:W241)/SUM($V239:W239),0)</f>
        <v>0</v>
      </c>
      <c r="X243" s="294">
        <f>IFERROR(SUM($V241:X241)/SUM($V239:X239),0)</f>
        <v>0</v>
      </c>
      <c r="Y243" s="294">
        <f>IFERROR(SUM($V241:Y241)/SUM($V239:Y239),0)</f>
        <v>0</v>
      </c>
      <c r="Z243" s="294">
        <f>IFERROR(SUM($V241:Z241)/SUM($V239:Z239),0)</f>
        <v>0</v>
      </c>
      <c r="AA243" s="294">
        <f>IFERROR(SUM($V241:AA241)/SUM($V239:AA239),0)</f>
        <v>0</v>
      </c>
      <c r="AB243" s="294">
        <f>IFERROR(SUM($V241:AB241)/SUM($V239:AB239),0)</f>
        <v>0</v>
      </c>
      <c r="AC243" s="294">
        <f>IFERROR(SUM($V241:AC241)/SUM($V239:AC239),0)</f>
        <v>0</v>
      </c>
      <c r="AD243" s="294">
        <f>IFERROR(SUM($V241:AD241)/SUM($V239:AD239),0)</f>
        <v>0</v>
      </c>
      <c r="AE243" s="294">
        <f>IFERROR(SUM($V241:AE241)/SUM($V239:AE239),0)</f>
        <v>0</v>
      </c>
      <c r="AF243" s="294">
        <f>IFERROR(SUM($V241:AF241)/SUM($V239:AF239),0)</f>
        <v>0</v>
      </c>
      <c r="AG243" s="294">
        <f>IFERROR(SUM($V241:AG241)/SUM($V239:AG239),0)</f>
        <v>0</v>
      </c>
      <c r="AH243" s="294">
        <f>IFERROR(SUM($V241:AH241)/SUM($V239:AH239),0)</f>
        <v>0</v>
      </c>
      <c r="AI243" s="294">
        <f>IFERROR(SUM($V241:AI241)/SUM($V239:AI239),0)</f>
        <v>0</v>
      </c>
      <c r="AJ243" s="294">
        <f>IFERROR(SUM($V241:AJ241)/SUM($V239:AJ239),0)</f>
        <v>0</v>
      </c>
      <c r="AK243" s="294">
        <f>IFERROR(SUM($V241:AK241)/SUM($V239:AK239),0)</f>
        <v>0</v>
      </c>
      <c r="AL243" s="294">
        <f>IFERROR(SUM($V241:AL241)/SUM($V239:AL239),0)</f>
        <v>0</v>
      </c>
      <c r="AM243" s="294">
        <f>IFERROR(SUM($V241:AM241)/SUM($V239:AM239),0)</f>
        <v>0</v>
      </c>
      <c r="AN243" s="294">
        <f>IFERROR(SUM($V241:AN241)/SUM($V239:AN239),0)</f>
        <v>0</v>
      </c>
      <c r="AO243" s="294">
        <f>IFERROR(SUM($V241:AO241)/SUM($V239:AO239),0)</f>
        <v>0</v>
      </c>
      <c r="AP243" s="294">
        <f>IFERROR(SUM($V241:AP241)/SUM($V239:AP239),0)</f>
        <v>0</v>
      </c>
      <c r="AQ243" s="294">
        <f>IFERROR(SUM($V241:AQ241)/SUM($V239:AQ239),0)</f>
        <v>0</v>
      </c>
      <c r="AR243" s="294">
        <f>IFERROR(SUM($V241:AR241)/SUM($V239:AR239),0)</f>
        <v>0</v>
      </c>
      <c r="AS243" s="294">
        <f>IFERROR(SUM($V241:AS241)/SUM($V239:AS239),0)</f>
        <v>0</v>
      </c>
      <c r="AT243" s="294">
        <f>IFERROR(SUM($V241:AT241)/SUM($V239:AT239),0)</f>
        <v>0</v>
      </c>
      <c r="AU243" s="294">
        <f>IFERROR(SUM($V241:AU241)/SUM($V239:AU239),0)</f>
        <v>0</v>
      </c>
      <c r="AV243" s="294">
        <f>IFERROR(SUM($V241:AV241)/SUM($V239:AV239),0)</f>
        <v>0</v>
      </c>
      <c r="AW243" s="294">
        <f>IFERROR(SUM($V241:AW241)/SUM($V239:AW239),0)</f>
        <v>0</v>
      </c>
      <c r="AX243" s="294">
        <f>IFERROR(SUM($V241:AX241)/SUM($V239:AX239),0)</f>
        <v>0</v>
      </c>
      <c r="AY243" s="294">
        <f>IFERROR(SUM($V241:AY241)/SUM($V239:AY239),0)</f>
        <v>0</v>
      </c>
      <c r="AZ243" s="294">
        <f>IFERROR(SUM($V241:AZ241)/SUM($V239:AZ239),0)</f>
        <v>0</v>
      </c>
      <c r="BA243" s="294">
        <f>IFERROR(SUM($V241:BA241)/SUM($V239:BA239),0)</f>
        <v>0</v>
      </c>
      <c r="BB243" s="294">
        <f>IFERROR(SUM($V241:BB241)/SUM($V239:BB239),0)</f>
        <v>0</v>
      </c>
      <c r="BC243" s="294">
        <f>IFERROR(SUM($V241:BC241)/SUM($V239:BC239),0)</f>
        <v>0</v>
      </c>
      <c r="BD243" s="294">
        <f>IFERROR(SUM($V241:BD241)/SUM($V239:BD239),0)</f>
        <v>0</v>
      </c>
      <c r="BE243" s="294">
        <f>IFERROR(SUM($V241:BE241)/SUM($V239:BE239),0)</f>
        <v>0</v>
      </c>
      <c r="BF243" s="294">
        <f>IFERROR(SUM($V241:BF241)/SUM($V239:BF239),0)</f>
        <v>0</v>
      </c>
      <c r="BG243" s="294">
        <f>IFERROR(SUM($V241:BG241)/SUM($V239:BG239),0)</f>
        <v>0</v>
      </c>
      <c r="BH243" s="294">
        <f>IFERROR(SUM($V241:BH241)/SUM($V239:BH239),0)</f>
        <v>0</v>
      </c>
      <c r="BI243" s="294">
        <f>IFERROR(SUM($V241:BI241)/SUM($V239:BI239),0)</f>
        <v>0</v>
      </c>
      <c r="BJ243" s="294">
        <f>IFERROR(SUM($V241:BJ241)/SUM($V239:BJ239),0)</f>
        <v>0</v>
      </c>
      <c r="BK243" s="294">
        <f>IFERROR(SUM($V241:BK241)/SUM($V239:BK239),0)</f>
        <v>0</v>
      </c>
      <c r="BL243" s="294">
        <f>IFERROR(SUM($V241:BL241)/SUM($V239:BL239),0)</f>
        <v>0</v>
      </c>
      <c r="BM243" s="294">
        <f>IFERROR(SUM($V241:BM241)/SUM($V239:BM239),0)</f>
        <v>0</v>
      </c>
      <c r="BN243" s="294">
        <f>IFERROR(SUM($V241:BN241)/SUM($V239:BN239),0)</f>
        <v>0</v>
      </c>
      <c r="BO243" s="294">
        <f>IFERROR(SUM($V241:BO241)/SUM($V239:BO239),0)</f>
        <v>0</v>
      </c>
      <c r="BP243" s="294">
        <f>IFERROR(SUM($V241:BP241)/SUM($V239:BP239),0)</f>
        <v>0</v>
      </c>
      <c r="BQ243" s="294">
        <f>IFERROR(SUM($V241:BQ241)/SUM($V239:BQ239),0)</f>
        <v>0</v>
      </c>
      <c r="BR243" s="294">
        <f>IFERROR(SUM($V241:BR241)/SUM($V239:BR239),0)</f>
        <v>0</v>
      </c>
      <c r="BS243" s="294">
        <f>IFERROR(SUM($V241:BS241)/SUM($V239:BS239),0)</f>
        <v>0</v>
      </c>
      <c r="BT243" s="294">
        <f>IFERROR(SUM($V241:BT241)/SUM($V239:BT239),0)</f>
        <v>0</v>
      </c>
      <c r="BU243" s="294">
        <f>IFERROR(SUM($V241:BU241)/SUM($V239:BU239),0)</f>
        <v>0</v>
      </c>
      <c r="BV243" s="294">
        <f>IFERROR(SUM($V241:BV241)/SUM($V239:BV239),0)</f>
        <v>0</v>
      </c>
      <c r="BW243" s="294">
        <f>IFERROR(SUM($V241:BW241)/SUM($V239:BW239),0)</f>
        <v>0</v>
      </c>
      <c r="BX243" s="294">
        <f>IFERROR(SUM($V241:BX241)/SUM($V239:BX239),0)</f>
        <v>0</v>
      </c>
      <c r="BY243" s="294">
        <f>IFERROR(SUM($V241:BY241)/SUM($V239:BY239),0)</f>
        <v>0</v>
      </c>
      <c r="BZ243" s="294">
        <f>IFERROR(SUM($V241:BZ241)/SUM($V239:BZ239),0)</f>
        <v>0</v>
      </c>
      <c r="CA243" s="294">
        <f>IFERROR(SUM($V241:CA241)/SUM($V239:CA239),0)</f>
        <v>0</v>
      </c>
      <c r="CB243" s="294">
        <f>IFERROR(SUM($V241:CB241)/SUM($V239:CB239),0)</f>
        <v>0</v>
      </c>
      <c r="CC243" s="294">
        <f>IFERROR(SUM($V241:CC241)/SUM($V239:CC239),0)</f>
        <v>0</v>
      </c>
      <c r="CD243" s="294">
        <f>IFERROR(SUM($V241:CD241)/SUM($V239:CD239),0)</f>
        <v>0</v>
      </c>
      <c r="CE243" s="294">
        <f>IFERROR(SUM($V241:CE241)/SUM($V239:CE239),0)</f>
        <v>0</v>
      </c>
      <c r="CF243" s="294">
        <f>IFERROR(SUM($V241:CF241)/SUM($V239:CF239),0)</f>
        <v>0</v>
      </c>
      <c r="CG243" s="294">
        <f>IFERROR(SUM($V241:CG241)/SUM($V239:CG239),0)</f>
        <v>0</v>
      </c>
      <c r="CH243" s="294">
        <f>IFERROR(SUM($V241:CH241)/SUM($V239:CH239),0)</f>
        <v>0</v>
      </c>
      <c r="CI243" s="294">
        <f>IFERROR(SUM($V241:CI241)/SUM($V239:CI239),0)</f>
        <v>0</v>
      </c>
      <c r="CJ243" s="294">
        <f>IFERROR(SUM($V241:CJ241)/SUM($V239:CJ239),0)</f>
        <v>0</v>
      </c>
      <c r="CK243" s="294">
        <f>IFERROR(SUM($V241:CK241)/SUM($V239:CK239),0)</f>
        <v>0</v>
      </c>
      <c r="CL243" s="294">
        <f>IFERROR(SUM($V241:CL241)/SUM($V239:CL239),0)</f>
        <v>0</v>
      </c>
      <c r="CM243" s="294">
        <f>IFERROR(SUM($V241:CM241)/SUM($V239:CM239),0)</f>
        <v>0</v>
      </c>
      <c r="CN243" s="294">
        <f>IFERROR(SUM($V241:CN241)/SUM($V239:CN239),0)</f>
        <v>0</v>
      </c>
      <c r="CO243" s="294">
        <f>IFERROR(SUM($V241:CO241)/SUM($V239:CO239),0)</f>
        <v>0</v>
      </c>
      <c r="CP243" s="294">
        <f>IFERROR(SUM($V241:CP241)/SUM($V239:CP239),0)</f>
        <v>0</v>
      </c>
      <c r="CQ243" s="294">
        <f>IFERROR(SUM($V241:CQ241)/SUM($V239:CQ239),0)</f>
        <v>0</v>
      </c>
      <c r="CR243" s="294">
        <f>IFERROR(SUM($V241:CR241)/SUM($V239:CR239),0)</f>
        <v>0</v>
      </c>
      <c r="CS243" s="294">
        <f>IFERROR(SUM($V241:CS241)/SUM($V239:CS239),0)</f>
        <v>0</v>
      </c>
      <c r="CT243" s="294">
        <f>IFERROR(SUM($V241:CT241)/SUM($V239:CT239),0)</f>
        <v>0</v>
      </c>
      <c r="CU243" s="294">
        <f>IFERROR(SUM($V241:CU241)/SUM($V239:CU239),0)</f>
        <v>0</v>
      </c>
      <c r="CV243" s="294">
        <f>IFERROR(SUM($V241:CV241)/SUM($V239:CV239),0)</f>
        <v>0</v>
      </c>
      <c r="CW243" s="294">
        <f>IFERROR(SUM($V241:CW241)/SUM($V239:CW239),0)</f>
        <v>0</v>
      </c>
      <c r="CX243" s="294">
        <f>IFERROR(SUM($V241:CX241)/SUM($V239:CX239),0)</f>
        <v>0</v>
      </c>
      <c r="CY243" s="294">
        <f>IFERROR(SUM($V241:CY241)/SUM($V239:CY239),0)</f>
        <v>0</v>
      </c>
      <c r="CZ243" s="294">
        <f>IFERROR(SUM($V241:CZ241)/SUM($V239:CZ239),0)</f>
        <v>0</v>
      </c>
      <c r="DA243" s="294">
        <f>IFERROR(SUM($V241:DA241)/SUM($V239:DA239),0)</f>
        <v>0</v>
      </c>
      <c r="DB243" s="294">
        <f>IFERROR(SUM($V241:DB241)/SUM($V239:DB239),0)</f>
        <v>0</v>
      </c>
      <c r="DC243" s="294">
        <f>IFERROR(SUM($V241:DC241)/SUM($V239:DC239),0)</f>
        <v>0</v>
      </c>
      <c r="DD243" s="294">
        <f>IFERROR(SUM($V241:DD241)/SUM($V239:DD239),0)</f>
        <v>0</v>
      </c>
      <c r="DE243" s="294">
        <f>IFERROR(SUM($V241:DE241)/SUM($V239:DE239),0)</f>
        <v>0</v>
      </c>
      <c r="DF243" s="294">
        <f>IFERROR(SUM($V241:DF241)/SUM($V239:DF239),0)</f>
        <v>0</v>
      </c>
      <c r="DG243" s="294">
        <f>IFERROR(SUM($V241:DG241)/SUM($V239:DG239),0)</f>
        <v>0</v>
      </c>
      <c r="DH243" s="294">
        <f>IFERROR(SUM($V241:DH241)/SUM($V239:DH239),0)</f>
        <v>0</v>
      </c>
      <c r="DI243" s="294">
        <f>IFERROR(SUM($V241:DI241)/SUM($V239:DI239),0)</f>
        <v>0</v>
      </c>
      <c r="DJ243" s="294">
        <f>IFERROR(SUM($V241:DJ241)/SUM($V239:DJ239),0)</f>
        <v>0</v>
      </c>
      <c r="DK243" s="294">
        <f>IFERROR(SUM($V241:DK241)/SUM($V239:DK239),0)</f>
        <v>0</v>
      </c>
      <c r="DL243" s="294">
        <f>IFERROR(SUM($V241:DL241)/SUM($V239:DL239),0)</f>
        <v>0</v>
      </c>
      <c r="DM243" s="294">
        <f>IFERROR(SUM($V241:DM241)/SUM($V239:DM239),0)</f>
        <v>0</v>
      </c>
      <c r="DN243" s="294">
        <f>IFERROR(SUM($V241:DN241)/SUM($V239:DN239),0)</f>
        <v>0</v>
      </c>
      <c r="DO243" s="294">
        <f>IFERROR(SUM($V241:DO241)/SUM($V239:DO239),0)</f>
        <v>0</v>
      </c>
      <c r="DP243" s="294">
        <f>IFERROR(SUM($V241:DP241)/SUM($V239:DP239),0)</f>
        <v>0</v>
      </c>
      <c r="DQ243" s="294">
        <f>IFERROR(SUM($V241:DQ241)/SUM($V239:DQ239),0)</f>
        <v>0</v>
      </c>
      <c r="DR243" s="294">
        <f>IFERROR(SUM($V241:DR241)/SUM($V239:DR239),0)</f>
        <v>0</v>
      </c>
      <c r="DS243" s="294">
        <f>IFERROR(SUM($V241:DS241)/SUM($V239:DS239),0)</f>
        <v>0</v>
      </c>
      <c r="DT243" s="294">
        <f>IFERROR(SUM($V241:DT241)/SUM($V239:DT239),0)</f>
        <v>0</v>
      </c>
      <c r="DU243" s="294">
        <f>IFERROR(SUM($V241:DU241)/SUM($V239:DU239),0)</f>
        <v>0</v>
      </c>
      <c r="DV243" s="294">
        <f>IFERROR(SUM($V241:DV241)/SUM($V239:DV239),0)</f>
        <v>0</v>
      </c>
      <c r="DW243" s="294">
        <f>IFERROR(SUM($V241:DW241)/SUM($V239:DW239),0)</f>
        <v>0</v>
      </c>
      <c r="DX243" s="294">
        <f>IFERROR(SUM($V241:DX241)/SUM($V239:DX239),0)</f>
        <v>0</v>
      </c>
      <c r="DY243" s="294">
        <f>IFERROR(SUM($V241:DY241)/SUM($V239:DY239),0)</f>
        <v>0</v>
      </c>
      <c r="DZ243" s="294">
        <f>IFERROR(SUM($V241:DZ241)/SUM($V239:DZ239),0)</f>
        <v>0</v>
      </c>
      <c r="EA243" s="294">
        <f>IFERROR(SUM($V241:EA241)/SUM($V239:EA239),0)</f>
        <v>0</v>
      </c>
      <c r="EB243" s="294">
        <f>IFERROR(SUM($V241:EB241)/SUM($V239:EB239),0)</f>
        <v>0</v>
      </c>
      <c r="EC243" s="294">
        <f>IFERROR(SUM($V241:EC241)/SUM($V239:EC239),0)</f>
        <v>0</v>
      </c>
      <c r="ED243" s="295">
        <f>IFERROR(SUM($V241:ED241)/SUM($V239:ED239),0)</f>
        <v>0</v>
      </c>
    </row>
    <row r="244" spans="2:134" ht="16.05" customHeight="1" x14ac:dyDescent="0.25">
      <c r="B244" s="931" t="str">
        <f>'B2-规划信息'!AO31</f>
        <v/>
      </c>
      <c r="C244" s="288" t="str">
        <f>IF($B244="","",$B$221)</f>
        <v/>
      </c>
      <c r="D244" s="288" t="str">
        <f>IF($B244="","",VLOOKUP($B244,'B2-规划信息'!$W$28:$Y$47,2,0))</f>
        <v/>
      </c>
      <c r="E244" s="288" t="str">
        <f>IF($B244="","",VLOOKUP($B244,'B2-规划信息'!$W$28:$Y$47,3,0))</f>
        <v/>
      </c>
      <c r="F244" s="239" t="str">
        <f>"签约"&amp;IF(D244="车位","个数","面积")</f>
        <v>签约面积</v>
      </c>
      <c r="G244" s="253" t="s">
        <v>352</v>
      </c>
      <c r="H244" s="991">
        <f>SUMIFS('B4-1销售回款【输入】'!L$4:L$123,'B4-1销售回款【输入】'!$C$4:$C$123,$C244,'B4-1销售回款【输入】'!$D$4:$D$123,$D244,'B4-1销售回款【输入】'!$E$4:$E$123,$E244,'B4-1销售回款【输入】'!$J$4:$J$123,$F244)</f>
        <v>0</v>
      </c>
      <c r="I244" s="278">
        <f>J244-H244</f>
        <v>0</v>
      </c>
      <c r="J244" s="988">
        <f>SUM(V244:ED244)</f>
        <v>0</v>
      </c>
      <c r="K244" s="463">
        <f ca="1">SUM(OFFSET(V244,,,1,MATCH('B1-基本信息'!$C$12,$V$3:$ED$3,1)))</f>
        <v>0</v>
      </c>
      <c r="L244" s="279">
        <f>SUMIF($V$1:$ED$1,L$3,$V244:$ED244)</f>
        <v>0</v>
      </c>
      <c r="M244" s="278">
        <f t="shared" ref="M244:U245" si="4404">SUMIF($V$1:$ED$1,M$3,$V244:$ED244)</f>
        <v>0</v>
      </c>
      <c r="N244" s="278">
        <f t="shared" si="4404"/>
        <v>0</v>
      </c>
      <c r="O244" s="278">
        <f t="shared" si="4404"/>
        <v>0</v>
      </c>
      <c r="P244" s="278">
        <f t="shared" si="4404"/>
        <v>0</v>
      </c>
      <c r="Q244" s="278">
        <f t="shared" si="4404"/>
        <v>0</v>
      </c>
      <c r="R244" s="278">
        <f t="shared" si="4404"/>
        <v>0</v>
      </c>
      <c r="S244" s="278">
        <f t="shared" si="4404"/>
        <v>0</v>
      </c>
      <c r="T244" s="278">
        <f t="shared" si="4404"/>
        <v>0</v>
      </c>
      <c r="U244" s="280">
        <f t="shared" si="4404"/>
        <v>0</v>
      </c>
      <c r="V244" s="281">
        <f>SUMIFS('B4-1销售回款【输入】'!Y$4:Y$123,'B4-1销售回款【输入】'!$C$4:$C$123,$C244,'B4-1销售回款【输入】'!$D$4:$D$123,$D244,'B4-1销售回款【输入】'!$E$4:$E$123,$E244,'B4-1销售回款【输入】'!$J$4:$J$123,$F244)</f>
        <v>0</v>
      </c>
      <c r="W244" s="278">
        <f>SUMIFS('B4-1销售回款【输入】'!Z$4:Z$123,'B4-1销售回款【输入】'!$C$4:$C$123,$C244,'B4-1销售回款【输入】'!$D$4:$D$123,$D244,'B4-1销售回款【输入】'!$E$4:$E$123,$E244,'B4-1销售回款【输入】'!$J$4:$J$123,$F244)</f>
        <v>0</v>
      </c>
      <c r="X244" s="278">
        <f>SUMIFS('B4-1销售回款【输入】'!AA$4:AA$123,'B4-1销售回款【输入】'!$C$4:$C$123,$C244,'B4-1销售回款【输入】'!$D$4:$D$123,$D244,'B4-1销售回款【输入】'!$E$4:$E$123,$E244,'B4-1销售回款【输入】'!$J$4:$J$123,$F244)</f>
        <v>0</v>
      </c>
      <c r="Y244" s="278">
        <f>SUMIFS('B4-1销售回款【输入】'!AB$4:AB$123,'B4-1销售回款【输入】'!$C$4:$C$123,$C244,'B4-1销售回款【输入】'!$D$4:$D$123,$D244,'B4-1销售回款【输入】'!$E$4:$E$123,$E244,'B4-1销售回款【输入】'!$J$4:$J$123,$F244)</f>
        <v>0</v>
      </c>
      <c r="Z244" s="278">
        <f>SUMIFS('B4-1销售回款【输入】'!AC$4:AC$123,'B4-1销售回款【输入】'!$C$4:$C$123,$C244,'B4-1销售回款【输入】'!$D$4:$D$123,$D244,'B4-1销售回款【输入】'!$E$4:$E$123,$E244,'B4-1销售回款【输入】'!$J$4:$J$123,$F244)</f>
        <v>0</v>
      </c>
      <c r="AA244" s="278">
        <f>SUMIFS('B4-1销售回款【输入】'!AD$4:AD$123,'B4-1销售回款【输入】'!$C$4:$C$123,$C244,'B4-1销售回款【输入】'!$D$4:$D$123,$D244,'B4-1销售回款【输入】'!$E$4:$E$123,$E244,'B4-1销售回款【输入】'!$J$4:$J$123,$F244)</f>
        <v>0</v>
      </c>
      <c r="AB244" s="278">
        <f>SUMIFS('B4-1销售回款【输入】'!AE$4:AE$123,'B4-1销售回款【输入】'!$C$4:$C$123,$C244,'B4-1销售回款【输入】'!$D$4:$D$123,$D244,'B4-1销售回款【输入】'!$E$4:$E$123,$E244,'B4-1销售回款【输入】'!$J$4:$J$123,$F244)</f>
        <v>0</v>
      </c>
      <c r="AC244" s="278">
        <f>SUMIFS('B4-1销售回款【输入】'!AF$4:AF$123,'B4-1销售回款【输入】'!$C$4:$C$123,$C244,'B4-1销售回款【输入】'!$D$4:$D$123,$D244,'B4-1销售回款【输入】'!$E$4:$E$123,$E244,'B4-1销售回款【输入】'!$J$4:$J$123,$F244)</f>
        <v>0</v>
      </c>
      <c r="AD244" s="278">
        <f>SUMIFS('B4-1销售回款【输入】'!AG$4:AG$123,'B4-1销售回款【输入】'!$C$4:$C$123,$C244,'B4-1销售回款【输入】'!$D$4:$D$123,$D244,'B4-1销售回款【输入】'!$E$4:$E$123,$E244,'B4-1销售回款【输入】'!$J$4:$J$123,$F244)</f>
        <v>0</v>
      </c>
      <c r="AE244" s="278">
        <f>SUMIFS('B4-1销售回款【输入】'!AH$4:AH$123,'B4-1销售回款【输入】'!$C$4:$C$123,$C244,'B4-1销售回款【输入】'!$D$4:$D$123,$D244,'B4-1销售回款【输入】'!$E$4:$E$123,$E244,'B4-1销售回款【输入】'!$J$4:$J$123,$F244)</f>
        <v>0</v>
      </c>
      <c r="AF244" s="278">
        <f>SUMIFS('B4-1销售回款【输入】'!AI$4:AI$123,'B4-1销售回款【输入】'!$C$4:$C$123,$C244,'B4-1销售回款【输入】'!$D$4:$D$123,$D244,'B4-1销售回款【输入】'!$E$4:$E$123,$E244,'B4-1销售回款【输入】'!$J$4:$J$123,$F244)</f>
        <v>0</v>
      </c>
      <c r="AG244" s="278">
        <f>SUMIFS('B4-1销售回款【输入】'!AJ$4:AJ$123,'B4-1销售回款【输入】'!$C$4:$C$123,$C244,'B4-1销售回款【输入】'!$D$4:$D$123,$D244,'B4-1销售回款【输入】'!$E$4:$E$123,$E244,'B4-1销售回款【输入】'!$J$4:$J$123,$F244)</f>
        <v>0</v>
      </c>
      <c r="AH244" s="278">
        <f>SUMIFS('B4-1销售回款【输入】'!AK$4:AK$123,'B4-1销售回款【输入】'!$C$4:$C$123,$C244,'B4-1销售回款【输入】'!$D$4:$D$123,$D244,'B4-1销售回款【输入】'!$E$4:$E$123,$E244,'B4-1销售回款【输入】'!$J$4:$J$123,$F244)</f>
        <v>0</v>
      </c>
      <c r="AI244" s="278">
        <f>SUMIFS('B4-1销售回款【输入】'!AL$4:AL$123,'B4-1销售回款【输入】'!$C$4:$C$123,$C244,'B4-1销售回款【输入】'!$D$4:$D$123,$D244,'B4-1销售回款【输入】'!$E$4:$E$123,$E244,'B4-1销售回款【输入】'!$J$4:$J$123,$F244)</f>
        <v>0</v>
      </c>
      <c r="AJ244" s="278">
        <f>SUMIFS('B4-1销售回款【输入】'!AM$4:AM$123,'B4-1销售回款【输入】'!$C$4:$C$123,$C244,'B4-1销售回款【输入】'!$D$4:$D$123,$D244,'B4-1销售回款【输入】'!$E$4:$E$123,$E244,'B4-1销售回款【输入】'!$J$4:$J$123,$F244)</f>
        <v>0</v>
      </c>
      <c r="AK244" s="278">
        <f>SUMIFS('B4-1销售回款【输入】'!AN$4:AN$123,'B4-1销售回款【输入】'!$C$4:$C$123,$C244,'B4-1销售回款【输入】'!$D$4:$D$123,$D244,'B4-1销售回款【输入】'!$E$4:$E$123,$E244,'B4-1销售回款【输入】'!$J$4:$J$123,$F244)</f>
        <v>0</v>
      </c>
      <c r="AL244" s="278">
        <f>SUMIFS('B4-1销售回款【输入】'!AO$4:AO$123,'B4-1销售回款【输入】'!$C$4:$C$123,$C244,'B4-1销售回款【输入】'!$D$4:$D$123,$D244,'B4-1销售回款【输入】'!$E$4:$E$123,$E244,'B4-1销售回款【输入】'!$J$4:$J$123,$F244)</f>
        <v>0</v>
      </c>
      <c r="AM244" s="278">
        <f>SUMIFS('B4-1销售回款【输入】'!AP$4:AP$123,'B4-1销售回款【输入】'!$C$4:$C$123,$C244,'B4-1销售回款【输入】'!$D$4:$D$123,$D244,'B4-1销售回款【输入】'!$E$4:$E$123,$E244,'B4-1销售回款【输入】'!$J$4:$J$123,$F244)</f>
        <v>0</v>
      </c>
      <c r="AN244" s="278">
        <f>SUMIFS('B4-1销售回款【输入】'!AQ$4:AQ$123,'B4-1销售回款【输入】'!$C$4:$C$123,$C244,'B4-1销售回款【输入】'!$D$4:$D$123,$D244,'B4-1销售回款【输入】'!$E$4:$E$123,$E244,'B4-1销售回款【输入】'!$J$4:$J$123,$F244)</f>
        <v>0</v>
      </c>
      <c r="AO244" s="278">
        <f>SUMIFS('B4-1销售回款【输入】'!AR$4:AR$123,'B4-1销售回款【输入】'!$C$4:$C$123,$C244,'B4-1销售回款【输入】'!$D$4:$D$123,$D244,'B4-1销售回款【输入】'!$E$4:$E$123,$E244,'B4-1销售回款【输入】'!$J$4:$J$123,$F244)</f>
        <v>0</v>
      </c>
      <c r="AP244" s="278">
        <f>SUMIFS('B4-1销售回款【输入】'!AS$4:AS$123,'B4-1销售回款【输入】'!$C$4:$C$123,$C244,'B4-1销售回款【输入】'!$D$4:$D$123,$D244,'B4-1销售回款【输入】'!$E$4:$E$123,$E244,'B4-1销售回款【输入】'!$J$4:$J$123,$F244)</f>
        <v>0</v>
      </c>
      <c r="AQ244" s="278">
        <f>SUMIFS('B4-1销售回款【输入】'!AT$4:AT$123,'B4-1销售回款【输入】'!$C$4:$C$123,$C244,'B4-1销售回款【输入】'!$D$4:$D$123,$D244,'B4-1销售回款【输入】'!$E$4:$E$123,$E244,'B4-1销售回款【输入】'!$J$4:$J$123,$F244)</f>
        <v>0</v>
      </c>
      <c r="AR244" s="278">
        <f>SUMIFS('B4-1销售回款【输入】'!AU$4:AU$123,'B4-1销售回款【输入】'!$C$4:$C$123,$C244,'B4-1销售回款【输入】'!$D$4:$D$123,$D244,'B4-1销售回款【输入】'!$E$4:$E$123,$E244,'B4-1销售回款【输入】'!$J$4:$J$123,$F244)</f>
        <v>0</v>
      </c>
      <c r="AS244" s="278">
        <f>SUMIFS('B4-1销售回款【输入】'!AV$4:AV$123,'B4-1销售回款【输入】'!$C$4:$C$123,$C244,'B4-1销售回款【输入】'!$D$4:$D$123,$D244,'B4-1销售回款【输入】'!$E$4:$E$123,$E244,'B4-1销售回款【输入】'!$J$4:$J$123,$F244)</f>
        <v>0</v>
      </c>
      <c r="AT244" s="278">
        <f>SUMIFS('B4-1销售回款【输入】'!AW$4:AW$123,'B4-1销售回款【输入】'!$C$4:$C$123,$C244,'B4-1销售回款【输入】'!$D$4:$D$123,$D244,'B4-1销售回款【输入】'!$E$4:$E$123,$E244,'B4-1销售回款【输入】'!$J$4:$J$123,$F244)</f>
        <v>0</v>
      </c>
      <c r="AU244" s="278">
        <f>SUMIFS('B4-1销售回款【输入】'!AX$4:AX$123,'B4-1销售回款【输入】'!$C$4:$C$123,$C244,'B4-1销售回款【输入】'!$D$4:$D$123,$D244,'B4-1销售回款【输入】'!$E$4:$E$123,$E244,'B4-1销售回款【输入】'!$J$4:$J$123,$F244)</f>
        <v>0</v>
      </c>
      <c r="AV244" s="278">
        <f>SUMIFS('B4-1销售回款【输入】'!AY$4:AY$123,'B4-1销售回款【输入】'!$C$4:$C$123,$C244,'B4-1销售回款【输入】'!$D$4:$D$123,$D244,'B4-1销售回款【输入】'!$E$4:$E$123,$E244,'B4-1销售回款【输入】'!$J$4:$J$123,$F244)</f>
        <v>0</v>
      </c>
      <c r="AW244" s="278">
        <f>SUMIFS('B4-1销售回款【输入】'!AZ$4:AZ$123,'B4-1销售回款【输入】'!$C$4:$C$123,$C244,'B4-1销售回款【输入】'!$D$4:$D$123,$D244,'B4-1销售回款【输入】'!$E$4:$E$123,$E244,'B4-1销售回款【输入】'!$J$4:$J$123,$F244)</f>
        <v>0</v>
      </c>
      <c r="AX244" s="278">
        <f>SUMIFS('B4-1销售回款【输入】'!BA$4:BA$123,'B4-1销售回款【输入】'!$C$4:$C$123,$C244,'B4-1销售回款【输入】'!$D$4:$D$123,$D244,'B4-1销售回款【输入】'!$E$4:$E$123,$E244,'B4-1销售回款【输入】'!$J$4:$J$123,$F244)</f>
        <v>0</v>
      </c>
      <c r="AY244" s="278">
        <f>SUMIFS('B4-1销售回款【输入】'!BB$4:BB$123,'B4-1销售回款【输入】'!$C$4:$C$123,$C244,'B4-1销售回款【输入】'!$D$4:$D$123,$D244,'B4-1销售回款【输入】'!$E$4:$E$123,$E244,'B4-1销售回款【输入】'!$J$4:$J$123,$F244)</f>
        <v>0</v>
      </c>
      <c r="AZ244" s="278">
        <f>SUMIFS('B4-1销售回款【输入】'!BC$4:BC$123,'B4-1销售回款【输入】'!$C$4:$C$123,$C244,'B4-1销售回款【输入】'!$D$4:$D$123,$D244,'B4-1销售回款【输入】'!$E$4:$E$123,$E244,'B4-1销售回款【输入】'!$J$4:$J$123,$F244)</f>
        <v>0</v>
      </c>
      <c r="BA244" s="278">
        <f>SUMIFS('B4-1销售回款【输入】'!BD$4:BD$123,'B4-1销售回款【输入】'!$C$4:$C$123,$C244,'B4-1销售回款【输入】'!$D$4:$D$123,$D244,'B4-1销售回款【输入】'!$E$4:$E$123,$E244,'B4-1销售回款【输入】'!$J$4:$J$123,$F244)</f>
        <v>0</v>
      </c>
      <c r="BB244" s="278">
        <f>SUMIFS('B4-1销售回款【输入】'!BE$4:BE$123,'B4-1销售回款【输入】'!$C$4:$C$123,$C244,'B4-1销售回款【输入】'!$D$4:$D$123,$D244,'B4-1销售回款【输入】'!$E$4:$E$123,$E244,'B4-1销售回款【输入】'!$J$4:$J$123,$F244)</f>
        <v>0</v>
      </c>
      <c r="BC244" s="278">
        <f>SUMIFS('B4-1销售回款【输入】'!BF$4:BF$123,'B4-1销售回款【输入】'!$C$4:$C$123,$C244,'B4-1销售回款【输入】'!$D$4:$D$123,$D244,'B4-1销售回款【输入】'!$E$4:$E$123,$E244,'B4-1销售回款【输入】'!$J$4:$J$123,$F244)</f>
        <v>0</v>
      </c>
      <c r="BD244" s="278">
        <f>SUMIFS('B4-1销售回款【输入】'!BG$4:BG$123,'B4-1销售回款【输入】'!$C$4:$C$123,$C244,'B4-1销售回款【输入】'!$D$4:$D$123,$D244,'B4-1销售回款【输入】'!$E$4:$E$123,$E244,'B4-1销售回款【输入】'!$J$4:$J$123,$F244)</f>
        <v>0</v>
      </c>
      <c r="BE244" s="278">
        <f>SUMIFS('B4-1销售回款【输入】'!BH$4:BH$123,'B4-1销售回款【输入】'!$C$4:$C$123,$C244,'B4-1销售回款【输入】'!$D$4:$D$123,$D244,'B4-1销售回款【输入】'!$E$4:$E$123,$E244,'B4-1销售回款【输入】'!$J$4:$J$123,$F244)</f>
        <v>0</v>
      </c>
      <c r="BF244" s="278">
        <f>SUMIFS('B4-1销售回款【输入】'!BI$4:BI$123,'B4-1销售回款【输入】'!$C$4:$C$123,$C244,'B4-1销售回款【输入】'!$D$4:$D$123,$D244,'B4-1销售回款【输入】'!$E$4:$E$123,$E244,'B4-1销售回款【输入】'!$J$4:$J$123,$F244)</f>
        <v>0</v>
      </c>
      <c r="BG244" s="278">
        <f>SUMIFS('B4-1销售回款【输入】'!BJ$4:BJ$123,'B4-1销售回款【输入】'!$C$4:$C$123,$C244,'B4-1销售回款【输入】'!$D$4:$D$123,$D244,'B4-1销售回款【输入】'!$E$4:$E$123,$E244,'B4-1销售回款【输入】'!$J$4:$J$123,$F244)</f>
        <v>0</v>
      </c>
      <c r="BH244" s="278">
        <f>SUMIFS('B4-1销售回款【输入】'!BK$4:BK$123,'B4-1销售回款【输入】'!$C$4:$C$123,$C244,'B4-1销售回款【输入】'!$D$4:$D$123,$D244,'B4-1销售回款【输入】'!$E$4:$E$123,$E244,'B4-1销售回款【输入】'!$J$4:$J$123,$F244)</f>
        <v>0</v>
      </c>
      <c r="BI244" s="278">
        <f>SUMIFS('B4-1销售回款【输入】'!BL$4:BL$123,'B4-1销售回款【输入】'!$C$4:$C$123,$C244,'B4-1销售回款【输入】'!$D$4:$D$123,$D244,'B4-1销售回款【输入】'!$E$4:$E$123,$E244,'B4-1销售回款【输入】'!$J$4:$J$123,$F244)</f>
        <v>0</v>
      </c>
      <c r="BJ244" s="278">
        <f>SUMIFS('B4-1销售回款【输入】'!BM$4:BM$123,'B4-1销售回款【输入】'!$C$4:$C$123,$C244,'B4-1销售回款【输入】'!$D$4:$D$123,$D244,'B4-1销售回款【输入】'!$E$4:$E$123,$E244,'B4-1销售回款【输入】'!$J$4:$J$123,$F244)</f>
        <v>0</v>
      </c>
      <c r="BK244" s="278">
        <f>SUMIFS('B4-1销售回款【输入】'!BN$4:BN$123,'B4-1销售回款【输入】'!$C$4:$C$123,$C244,'B4-1销售回款【输入】'!$D$4:$D$123,$D244,'B4-1销售回款【输入】'!$E$4:$E$123,$E244,'B4-1销售回款【输入】'!$J$4:$J$123,$F244)</f>
        <v>0</v>
      </c>
      <c r="BL244" s="278">
        <f>SUMIFS('B4-1销售回款【输入】'!BO$4:BO$123,'B4-1销售回款【输入】'!$C$4:$C$123,$C244,'B4-1销售回款【输入】'!$D$4:$D$123,$D244,'B4-1销售回款【输入】'!$E$4:$E$123,$E244,'B4-1销售回款【输入】'!$J$4:$J$123,$F244)</f>
        <v>0</v>
      </c>
      <c r="BM244" s="278">
        <f>SUMIFS('B4-1销售回款【输入】'!BP$4:BP$123,'B4-1销售回款【输入】'!$C$4:$C$123,$C244,'B4-1销售回款【输入】'!$D$4:$D$123,$D244,'B4-1销售回款【输入】'!$E$4:$E$123,$E244,'B4-1销售回款【输入】'!$J$4:$J$123,$F244)</f>
        <v>0</v>
      </c>
      <c r="BN244" s="278">
        <f>SUMIFS('B4-1销售回款【输入】'!BQ$4:BQ$123,'B4-1销售回款【输入】'!$C$4:$C$123,$C244,'B4-1销售回款【输入】'!$D$4:$D$123,$D244,'B4-1销售回款【输入】'!$E$4:$E$123,$E244,'B4-1销售回款【输入】'!$J$4:$J$123,$F244)</f>
        <v>0</v>
      </c>
      <c r="BO244" s="278">
        <f>SUMIFS('B4-1销售回款【输入】'!BR$4:BR$123,'B4-1销售回款【输入】'!$C$4:$C$123,$C244,'B4-1销售回款【输入】'!$D$4:$D$123,$D244,'B4-1销售回款【输入】'!$E$4:$E$123,$E244,'B4-1销售回款【输入】'!$J$4:$J$123,$F244)</f>
        <v>0</v>
      </c>
      <c r="BP244" s="278">
        <f>SUMIFS('B4-1销售回款【输入】'!BS$4:BS$123,'B4-1销售回款【输入】'!$C$4:$C$123,$C244,'B4-1销售回款【输入】'!$D$4:$D$123,$D244,'B4-1销售回款【输入】'!$E$4:$E$123,$E244,'B4-1销售回款【输入】'!$J$4:$J$123,$F244)</f>
        <v>0</v>
      </c>
      <c r="BQ244" s="278">
        <f>SUMIFS('B4-1销售回款【输入】'!BT$4:BT$123,'B4-1销售回款【输入】'!$C$4:$C$123,$C244,'B4-1销售回款【输入】'!$D$4:$D$123,$D244,'B4-1销售回款【输入】'!$E$4:$E$123,$E244,'B4-1销售回款【输入】'!$J$4:$J$123,$F244)</f>
        <v>0</v>
      </c>
      <c r="BR244" s="278">
        <f>SUMIFS('B4-1销售回款【输入】'!BU$4:BU$123,'B4-1销售回款【输入】'!$C$4:$C$123,$C244,'B4-1销售回款【输入】'!$D$4:$D$123,$D244,'B4-1销售回款【输入】'!$E$4:$E$123,$E244,'B4-1销售回款【输入】'!$J$4:$J$123,$F244)</f>
        <v>0</v>
      </c>
      <c r="BS244" s="278">
        <f>SUMIFS('B4-1销售回款【输入】'!BV$4:BV$123,'B4-1销售回款【输入】'!$C$4:$C$123,$C244,'B4-1销售回款【输入】'!$D$4:$D$123,$D244,'B4-1销售回款【输入】'!$E$4:$E$123,$E244,'B4-1销售回款【输入】'!$J$4:$J$123,$F244)</f>
        <v>0</v>
      </c>
      <c r="BT244" s="278">
        <f>SUMIFS('B4-1销售回款【输入】'!BW$4:BW$123,'B4-1销售回款【输入】'!$C$4:$C$123,$C244,'B4-1销售回款【输入】'!$D$4:$D$123,$D244,'B4-1销售回款【输入】'!$E$4:$E$123,$E244,'B4-1销售回款【输入】'!$J$4:$J$123,$F244)</f>
        <v>0</v>
      </c>
      <c r="BU244" s="278">
        <f>SUMIFS('B4-1销售回款【输入】'!BX$4:BX$123,'B4-1销售回款【输入】'!$C$4:$C$123,$C244,'B4-1销售回款【输入】'!$D$4:$D$123,$D244,'B4-1销售回款【输入】'!$E$4:$E$123,$E244,'B4-1销售回款【输入】'!$J$4:$J$123,$F244)</f>
        <v>0</v>
      </c>
      <c r="BV244" s="278">
        <f>SUMIFS('B4-1销售回款【输入】'!BY$4:BY$123,'B4-1销售回款【输入】'!$C$4:$C$123,$C244,'B4-1销售回款【输入】'!$D$4:$D$123,$D244,'B4-1销售回款【输入】'!$E$4:$E$123,$E244,'B4-1销售回款【输入】'!$J$4:$J$123,$F244)</f>
        <v>0</v>
      </c>
      <c r="BW244" s="278">
        <f>SUMIFS('B4-1销售回款【输入】'!BZ$4:BZ$123,'B4-1销售回款【输入】'!$C$4:$C$123,$C244,'B4-1销售回款【输入】'!$D$4:$D$123,$D244,'B4-1销售回款【输入】'!$E$4:$E$123,$E244,'B4-1销售回款【输入】'!$J$4:$J$123,$F244)</f>
        <v>0</v>
      </c>
      <c r="BX244" s="278">
        <f>SUMIFS('B4-1销售回款【输入】'!CA$4:CA$123,'B4-1销售回款【输入】'!$C$4:$C$123,$C244,'B4-1销售回款【输入】'!$D$4:$D$123,$D244,'B4-1销售回款【输入】'!$E$4:$E$123,$E244,'B4-1销售回款【输入】'!$J$4:$J$123,$F244)</f>
        <v>0</v>
      </c>
      <c r="BY244" s="278">
        <f>SUMIFS('B4-1销售回款【输入】'!CB$4:CB$123,'B4-1销售回款【输入】'!$C$4:$C$123,$C244,'B4-1销售回款【输入】'!$D$4:$D$123,$D244,'B4-1销售回款【输入】'!$E$4:$E$123,$E244,'B4-1销售回款【输入】'!$J$4:$J$123,$F244)</f>
        <v>0</v>
      </c>
      <c r="BZ244" s="278">
        <f>SUMIFS('B4-1销售回款【输入】'!CC$4:CC$123,'B4-1销售回款【输入】'!$C$4:$C$123,$C244,'B4-1销售回款【输入】'!$D$4:$D$123,$D244,'B4-1销售回款【输入】'!$E$4:$E$123,$E244,'B4-1销售回款【输入】'!$J$4:$J$123,$F244)</f>
        <v>0</v>
      </c>
      <c r="CA244" s="278">
        <f>SUMIFS('B4-1销售回款【输入】'!CD$4:CD$123,'B4-1销售回款【输入】'!$C$4:$C$123,$C244,'B4-1销售回款【输入】'!$D$4:$D$123,$D244,'B4-1销售回款【输入】'!$E$4:$E$123,$E244,'B4-1销售回款【输入】'!$J$4:$J$123,$F244)</f>
        <v>0</v>
      </c>
      <c r="CB244" s="278">
        <f>SUMIFS('B4-1销售回款【输入】'!CE$4:CE$123,'B4-1销售回款【输入】'!$C$4:$C$123,$C244,'B4-1销售回款【输入】'!$D$4:$D$123,$D244,'B4-1销售回款【输入】'!$E$4:$E$123,$E244,'B4-1销售回款【输入】'!$J$4:$J$123,$F244)</f>
        <v>0</v>
      </c>
      <c r="CC244" s="278">
        <f>SUMIFS('B4-1销售回款【输入】'!CF$4:CF$123,'B4-1销售回款【输入】'!$C$4:$C$123,$C244,'B4-1销售回款【输入】'!$D$4:$D$123,$D244,'B4-1销售回款【输入】'!$E$4:$E$123,$E244,'B4-1销售回款【输入】'!$J$4:$J$123,$F244)</f>
        <v>0</v>
      </c>
      <c r="CD244" s="278">
        <f>SUMIFS('B4-1销售回款【输入】'!CG$4:CG$123,'B4-1销售回款【输入】'!$C$4:$C$123,$C244,'B4-1销售回款【输入】'!$D$4:$D$123,$D244,'B4-1销售回款【输入】'!$E$4:$E$123,$E244,'B4-1销售回款【输入】'!$J$4:$J$123,$F244)</f>
        <v>0</v>
      </c>
      <c r="CE244" s="278">
        <f>SUMIFS('B4-1销售回款【输入】'!CH$4:CH$123,'B4-1销售回款【输入】'!$C$4:$C$123,$C244,'B4-1销售回款【输入】'!$D$4:$D$123,$D244,'B4-1销售回款【输入】'!$E$4:$E$123,$E244,'B4-1销售回款【输入】'!$J$4:$J$123,$F244)</f>
        <v>0</v>
      </c>
      <c r="CF244" s="278">
        <f>SUMIFS('B4-1销售回款【输入】'!CI$4:CI$123,'B4-1销售回款【输入】'!$C$4:$C$123,$C244,'B4-1销售回款【输入】'!$D$4:$D$123,$D244,'B4-1销售回款【输入】'!$E$4:$E$123,$E244,'B4-1销售回款【输入】'!$J$4:$J$123,$F244)</f>
        <v>0</v>
      </c>
      <c r="CG244" s="278">
        <f>SUMIFS('B4-1销售回款【输入】'!CJ$4:CJ$123,'B4-1销售回款【输入】'!$C$4:$C$123,$C244,'B4-1销售回款【输入】'!$D$4:$D$123,$D244,'B4-1销售回款【输入】'!$E$4:$E$123,$E244,'B4-1销售回款【输入】'!$J$4:$J$123,$F244)</f>
        <v>0</v>
      </c>
      <c r="CH244" s="278">
        <f>SUMIFS('B4-1销售回款【输入】'!CK$4:CK$123,'B4-1销售回款【输入】'!$C$4:$C$123,$C244,'B4-1销售回款【输入】'!$D$4:$D$123,$D244,'B4-1销售回款【输入】'!$E$4:$E$123,$E244,'B4-1销售回款【输入】'!$J$4:$J$123,$F244)</f>
        <v>0</v>
      </c>
      <c r="CI244" s="278">
        <f>SUMIFS('B4-1销售回款【输入】'!CL$4:CL$123,'B4-1销售回款【输入】'!$C$4:$C$123,$C244,'B4-1销售回款【输入】'!$D$4:$D$123,$D244,'B4-1销售回款【输入】'!$E$4:$E$123,$E244,'B4-1销售回款【输入】'!$J$4:$J$123,$F244)</f>
        <v>0</v>
      </c>
      <c r="CJ244" s="278">
        <f>SUMIFS('B4-1销售回款【输入】'!CM$4:CM$123,'B4-1销售回款【输入】'!$C$4:$C$123,$C244,'B4-1销售回款【输入】'!$D$4:$D$123,$D244,'B4-1销售回款【输入】'!$E$4:$E$123,$E244,'B4-1销售回款【输入】'!$J$4:$J$123,$F244)</f>
        <v>0</v>
      </c>
      <c r="CK244" s="278">
        <f>SUMIFS('B4-1销售回款【输入】'!CN$4:CN$123,'B4-1销售回款【输入】'!$C$4:$C$123,$C244,'B4-1销售回款【输入】'!$D$4:$D$123,$D244,'B4-1销售回款【输入】'!$E$4:$E$123,$E244,'B4-1销售回款【输入】'!$J$4:$J$123,$F244)</f>
        <v>0</v>
      </c>
      <c r="CL244" s="278">
        <f>SUMIFS('B4-1销售回款【输入】'!CO$4:CO$123,'B4-1销售回款【输入】'!$C$4:$C$123,$C244,'B4-1销售回款【输入】'!$D$4:$D$123,$D244,'B4-1销售回款【输入】'!$E$4:$E$123,$E244,'B4-1销售回款【输入】'!$J$4:$J$123,$F244)</f>
        <v>0</v>
      </c>
      <c r="CM244" s="278">
        <f>SUMIFS('B4-1销售回款【输入】'!CP$4:CP$123,'B4-1销售回款【输入】'!$C$4:$C$123,$C244,'B4-1销售回款【输入】'!$D$4:$D$123,$D244,'B4-1销售回款【输入】'!$E$4:$E$123,$E244,'B4-1销售回款【输入】'!$J$4:$J$123,$F244)</f>
        <v>0</v>
      </c>
      <c r="CN244" s="278">
        <f>SUMIFS('B4-1销售回款【输入】'!CQ$4:CQ$123,'B4-1销售回款【输入】'!$C$4:$C$123,$C244,'B4-1销售回款【输入】'!$D$4:$D$123,$D244,'B4-1销售回款【输入】'!$E$4:$E$123,$E244,'B4-1销售回款【输入】'!$J$4:$J$123,$F244)</f>
        <v>0</v>
      </c>
      <c r="CO244" s="278">
        <f>SUMIFS('B4-1销售回款【输入】'!CR$4:CR$123,'B4-1销售回款【输入】'!$C$4:$C$123,$C244,'B4-1销售回款【输入】'!$D$4:$D$123,$D244,'B4-1销售回款【输入】'!$E$4:$E$123,$E244,'B4-1销售回款【输入】'!$J$4:$J$123,$F244)</f>
        <v>0</v>
      </c>
      <c r="CP244" s="278">
        <f>SUMIFS('B4-1销售回款【输入】'!CS$4:CS$123,'B4-1销售回款【输入】'!$C$4:$C$123,$C244,'B4-1销售回款【输入】'!$D$4:$D$123,$D244,'B4-1销售回款【输入】'!$E$4:$E$123,$E244,'B4-1销售回款【输入】'!$J$4:$J$123,$F244)</f>
        <v>0</v>
      </c>
      <c r="CQ244" s="278">
        <f>SUMIFS('B4-1销售回款【输入】'!CT$4:CT$123,'B4-1销售回款【输入】'!$C$4:$C$123,$C244,'B4-1销售回款【输入】'!$D$4:$D$123,$D244,'B4-1销售回款【输入】'!$E$4:$E$123,$E244,'B4-1销售回款【输入】'!$J$4:$J$123,$F244)</f>
        <v>0</v>
      </c>
      <c r="CR244" s="278">
        <f>SUMIFS('B4-1销售回款【输入】'!CU$4:CU$123,'B4-1销售回款【输入】'!$C$4:$C$123,$C244,'B4-1销售回款【输入】'!$D$4:$D$123,$D244,'B4-1销售回款【输入】'!$E$4:$E$123,$E244,'B4-1销售回款【输入】'!$J$4:$J$123,$F244)</f>
        <v>0</v>
      </c>
      <c r="CS244" s="278">
        <f>SUMIFS('B4-1销售回款【输入】'!CV$4:CV$123,'B4-1销售回款【输入】'!$C$4:$C$123,$C244,'B4-1销售回款【输入】'!$D$4:$D$123,$D244,'B4-1销售回款【输入】'!$E$4:$E$123,$E244,'B4-1销售回款【输入】'!$J$4:$J$123,$F244)</f>
        <v>0</v>
      </c>
      <c r="CT244" s="278">
        <f>SUMIFS('B4-1销售回款【输入】'!CW$4:CW$123,'B4-1销售回款【输入】'!$C$4:$C$123,$C244,'B4-1销售回款【输入】'!$D$4:$D$123,$D244,'B4-1销售回款【输入】'!$E$4:$E$123,$E244,'B4-1销售回款【输入】'!$J$4:$J$123,$F244)</f>
        <v>0</v>
      </c>
      <c r="CU244" s="278">
        <f>SUMIFS('B4-1销售回款【输入】'!CX$4:CX$123,'B4-1销售回款【输入】'!$C$4:$C$123,$C244,'B4-1销售回款【输入】'!$D$4:$D$123,$D244,'B4-1销售回款【输入】'!$E$4:$E$123,$E244,'B4-1销售回款【输入】'!$J$4:$J$123,$F244)</f>
        <v>0</v>
      </c>
      <c r="CV244" s="278">
        <f>SUMIFS('B4-1销售回款【输入】'!CY$4:CY$123,'B4-1销售回款【输入】'!$C$4:$C$123,$C244,'B4-1销售回款【输入】'!$D$4:$D$123,$D244,'B4-1销售回款【输入】'!$E$4:$E$123,$E244,'B4-1销售回款【输入】'!$J$4:$J$123,$F244)</f>
        <v>0</v>
      </c>
      <c r="CW244" s="278">
        <f>SUMIFS('B4-1销售回款【输入】'!CZ$4:CZ$123,'B4-1销售回款【输入】'!$C$4:$C$123,$C244,'B4-1销售回款【输入】'!$D$4:$D$123,$D244,'B4-1销售回款【输入】'!$E$4:$E$123,$E244,'B4-1销售回款【输入】'!$J$4:$J$123,$F244)</f>
        <v>0</v>
      </c>
      <c r="CX244" s="278">
        <f>SUMIFS('B4-1销售回款【输入】'!DA$4:DA$123,'B4-1销售回款【输入】'!$C$4:$C$123,$C244,'B4-1销售回款【输入】'!$D$4:$D$123,$D244,'B4-1销售回款【输入】'!$E$4:$E$123,$E244,'B4-1销售回款【输入】'!$J$4:$J$123,$F244)</f>
        <v>0</v>
      </c>
      <c r="CY244" s="278">
        <f>SUMIFS('B4-1销售回款【输入】'!DB$4:DB$123,'B4-1销售回款【输入】'!$C$4:$C$123,$C244,'B4-1销售回款【输入】'!$D$4:$D$123,$D244,'B4-1销售回款【输入】'!$E$4:$E$123,$E244,'B4-1销售回款【输入】'!$J$4:$J$123,$F244)</f>
        <v>0</v>
      </c>
      <c r="CZ244" s="278">
        <f>SUMIFS('B4-1销售回款【输入】'!DC$4:DC$123,'B4-1销售回款【输入】'!$C$4:$C$123,$C244,'B4-1销售回款【输入】'!$D$4:$D$123,$D244,'B4-1销售回款【输入】'!$E$4:$E$123,$E244,'B4-1销售回款【输入】'!$J$4:$J$123,$F244)</f>
        <v>0</v>
      </c>
      <c r="DA244" s="278">
        <f>SUMIFS('B4-1销售回款【输入】'!DD$4:DD$123,'B4-1销售回款【输入】'!$C$4:$C$123,$C244,'B4-1销售回款【输入】'!$D$4:$D$123,$D244,'B4-1销售回款【输入】'!$E$4:$E$123,$E244,'B4-1销售回款【输入】'!$J$4:$J$123,$F244)</f>
        <v>0</v>
      </c>
      <c r="DB244" s="278">
        <f>SUMIFS('B4-1销售回款【输入】'!DE$4:DE$123,'B4-1销售回款【输入】'!$C$4:$C$123,$C244,'B4-1销售回款【输入】'!$D$4:$D$123,$D244,'B4-1销售回款【输入】'!$E$4:$E$123,$E244,'B4-1销售回款【输入】'!$J$4:$J$123,$F244)</f>
        <v>0</v>
      </c>
      <c r="DC244" s="278">
        <f>SUMIFS('B4-1销售回款【输入】'!DF$4:DF$123,'B4-1销售回款【输入】'!$C$4:$C$123,$C244,'B4-1销售回款【输入】'!$D$4:$D$123,$D244,'B4-1销售回款【输入】'!$E$4:$E$123,$E244,'B4-1销售回款【输入】'!$J$4:$J$123,$F244)</f>
        <v>0</v>
      </c>
      <c r="DD244" s="278">
        <f>SUMIFS('B4-1销售回款【输入】'!DG$4:DG$123,'B4-1销售回款【输入】'!$C$4:$C$123,$C244,'B4-1销售回款【输入】'!$D$4:$D$123,$D244,'B4-1销售回款【输入】'!$E$4:$E$123,$E244,'B4-1销售回款【输入】'!$J$4:$J$123,$F244)</f>
        <v>0</v>
      </c>
      <c r="DE244" s="278">
        <f>SUMIFS('B4-1销售回款【输入】'!DH$4:DH$123,'B4-1销售回款【输入】'!$C$4:$C$123,$C244,'B4-1销售回款【输入】'!$D$4:$D$123,$D244,'B4-1销售回款【输入】'!$E$4:$E$123,$E244,'B4-1销售回款【输入】'!$J$4:$J$123,$F244)</f>
        <v>0</v>
      </c>
      <c r="DF244" s="278">
        <f>SUMIFS('B4-1销售回款【输入】'!DI$4:DI$123,'B4-1销售回款【输入】'!$C$4:$C$123,$C244,'B4-1销售回款【输入】'!$D$4:$D$123,$D244,'B4-1销售回款【输入】'!$E$4:$E$123,$E244,'B4-1销售回款【输入】'!$J$4:$J$123,$F244)</f>
        <v>0</v>
      </c>
      <c r="DG244" s="278">
        <f>SUMIFS('B4-1销售回款【输入】'!DJ$4:DJ$123,'B4-1销售回款【输入】'!$C$4:$C$123,$C244,'B4-1销售回款【输入】'!$D$4:$D$123,$D244,'B4-1销售回款【输入】'!$E$4:$E$123,$E244,'B4-1销售回款【输入】'!$J$4:$J$123,$F244)</f>
        <v>0</v>
      </c>
      <c r="DH244" s="278">
        <f>SUMIFS('B4-1销售回款【输入】'!DK$4:DK$123,'B4-1销售回款【输入】'!$C$4:$C$123,$C244,'B4-1销售回款【输入】'!$D$4:$D$123,$D244,'B4-1销售回款【输入】'!$E$4:$E$123,$E244,'B4-1销售回款【输入】'!$J$4:$J$123,$F244)</f>
        <v>0</v>
      </c>
      <c r="DI244" s="278">
        <f>SUMIFS('B4-1销售回款【输入】'!DL$4:DL$123,'B4-1销售回款【输入】'!$C$4:$C$123,$C244,'B4-1销售回款【输入】'!$D$4:$D$123,$D244,'B4-1销售回款【输入】'!$E$4:$E$123,$E244,'B4-1销售回款【输入】'!$J$4:$J$123,$F244)</f>
        <v>0</v>
      </c>
      <c r="DJ244" s="278">
        <f>SUMIFS('B4-1销售回款【输入】'!DM$4:DM$123,'B4-1销售回款【输入】'!$C$4:$C$123,$C244,'B4-1销售回款【输入】'!$D$4:$D$123,$D244,'B4-1销售回款【输入】'!$E$4:$E$123,$E244,'B4-1销售回款【输入】'!$J$4:$J$123,$F244)</f>
        <v>0</v>
      </c>
      <c r="DK244" s="278">
        <f>SUMIFS('B4-1销售回款【输入】'!DN$4:DN$123,'B4-1销售回款【输入】'!$C$4:$C$123,$C244,'B4-1销售回款【输入】'!$D$4:$D$123,$D244,'B4-1销售回款【输入】'!$E$4:$E$123,$E244,'B4-1销售回款【输入】'!$J$4:$J$123,$F244)</f>
        <v>0</v>
      </c>
      <c r="DL244" s="278">
        <f>SUMIFS('B4-1销售回款【输入】'!DO$4:DO$123,'B4-1销售回款【输入】'!$C$4:$C$123,$C244,'B4-1销售回款【输入】'!$D$4:$D$123,$D244,'B4-1销售回款【输入】'!$E$4:$E$123,$E244,'B4-1销售回款【输入】'!$J$4:$J$123,$F244)</f>
        <v>0</v>
      </c>
      <c r="DM244" s="278">
        <f>SUMIFS('B4-1销售回款【输入】'!DP$4:DP$123,'B4-1销售回款【输入】'!$C$4:$C$123,$C244,'B4-1销售回款【输入】'!$D$4:$D$123,$D244,'B4-1销售回款【输入】'!$E$4:$E$123,$E244,'B4-1销售回款【输入】'!$J$4:$J$123,$F244)</f>
        <v>0</v>
      </c>
      <c r="DN244" s="278">
        <f>SUMIFS('B4-1销售回款【输入】'!DQ$4:DQ$123,'B4-1销售回款【输入】'!$C$4:$C$123,$C244,'B4-1销售回款【输入】'!$D$4:$D$123,$D244,'B4-1销售回款【输入】'!$E$4:$E$123,$E244,'B4-1销售回款【输入】'!$J$4:$J$123,$F244)</f>
        <v>0</v>
      </c>
      <c r="DO244" s="278">
        <f>SUMIFS('B4-1销售回款【输入】'!DR$4:DR$123,'B4-1销售回款【输入】'!$C$4:$C$123,$C244,'B4-1销售回款【输入】'!$D$4:$D$123,$D244,'B4-1销售回款【输入】'!$E$4:$E$123,$E244,'B4-1销售回款【输入】'!$J$4:$J$123,$F244)</f>
        <v>0</v>
      </c>
      <c r="DP244" s="278">
        <f>SUMIFS('B4-1销售回款【输入】'!DS$4:DS$123,'B4-1销售回款【输入】'!$C$4:$C$123,$C244,'B4-1销售回款【输入】'!$D$4:$D$123,$D244,'B4-1销售回款【输入】'!$E$4:$E$123,$E244,'B4-1销售回款【输入】'!$J$4:$J$123,$F244)</f>
        <v>0</v>
      </c>
      <c r="DQ244" s="278">
        <f>SUMIFS('B4-1销售回款【输入】'!DT$4:DT$123,'B4-1销售回款【输入】'!$C$4:$C$123,$C244,'B4-1销售回款【输入】'!$D$4:$D$123,$D244,'B4-1销售回款【输入】'!$E$4:$E$123,$E244,'B4-1销售回款【输入】'!$J$4:$J$123,$F244)</f>
        <v>0</v>
      </c>
      <c r="DR244" s="278">
        <f>SUMIFS('B4-1销售回款【输入】'!DU$4:DU$123,'B4-1销售回款【输入】'!$C$4:$C$123,$C244,'B4-1销售回款【输入】'!$D$4:$D$123,$D244,'B4-1销售回款【输入】'!$E$4:$E$123,$E244,'B4-1销售回款【输入】'!$J$4:$J$123,$F244)</f>
        <v>0</v>
      </c>
      <c r="DS244" s="278">
        <f>SUMIFS('B4-1销售回款【输入】'!DV$4:DV$123,'B4-1销售回款【输入】'!$C$4:$C$123,$C244,'B4-1销售回款【输入】'!$D$4:$D$123,$D244,'B4-1销售回款【输入】'!$E$4:$E$123,$E244,'B4-1销售回款【输入】'!$J$4:$J$123,$F244)</f>
        <v>0</v>
      </c>
      <c r="DT244" s="278">
        <f>SUMIFS('B4-1销售回款【输入】'!DW$4:DW$123,'B4-1销售回款【输入】'!$C$4:$C$123,$C244,'B4-1销售回款【输入】'!$D$4:$D$123,$D244,'B4-1销售回款【输入】'!$E$4:$E$123,$E244,'B4-1销售回款【输入】'!$J$4:$J$123,$F244)</f>
        <v>0</v>
      </c>
      <c r="DU244" s="278">
        <f>SUMIFS('B4-1销售回款【输入】'!DX$4:DX$123,'B4-1销售回款【输入】'!$C$4:$C$123,$C244,'B4-1销售回款【输入】'!$D$4:$D$123,$D244,'B4-1销售回款【输入】'!$E$4:$E$123,$E244,'B4-1销售回款【输入】'!$J$4:$J$123,$F244)</f>
        <v>0</v>
      </c>
      <c r="DV244" s="278">
        <f>SUMIFS('B4-1销售回款【输入】'!DY$4:DY$123,'B4-1销售回款【输入】'!$C$4:$C$123,$C244,'B4-1销售回款【输入】'!$D$4:$D$123,$D244,'B4-1销售回款【输入】'!$E$4:$E$123,$E244,'B4-1销售回款【输入】'!$J$4:$J$123,$F244)</f>
        <v>0</v>
      </c>
      <c r="DW244" s="278">
        <f>SUMIFS('B4-1销售回款【输入】'!DZ$4:DZ$123,'B4-1销售回款【输入】'!$C$4:$C$123,$C244,'B4-1销售回款【输入】'!$D$4:$D$123,$D244,'B4-1销售回款【输入】'!$E$4:$E$123,$E244,'B4-1销售回款【输入】'!$J$4:$J$123,$F244)</f>
        <v>0</v>
      </c>
      <c r="DX244" s="278">
        <f>SUMIFS('B4-1销售回款【输入】'!EA$4:EA$123,'B4-1销售回款【输入】'!$C$4:$C$123,$C244,'B4-1销售回款【输入】'!$D$4:$D$123,$D244,'B4-1销售回款【输入】'!$E$4:$E$123,$E244,'B4-1销售回款【输入】'!$J$4:$J$123,$F244)</f>
        <v>0</v>
      </c>
      <c r="DY244" s="278">
        <f>SUMIFS('B4-1销售回款【输入】'!EB$4:EB$123,'B4-1销售回款【输入】'!$C$4:$C$123,$C244,'B4-1销售回款【输入】'!$D$4:$D$123,$D244,'B4-1销售回款【输入】'!$E$4:$E$123,$E244,'B4-1销售回款【输入】'!$J$4:$J$123,$F244)</f>
        <v>0</v>
      </c>
      <c r="DZ244" s="278">
        <f>SUMIFS('B4-1销售回款【输入】'!EC$4:EC$123,'B4-1销售回款【输入】'!$C$4:$C$123,$C244,'B4-1销售回款【输入】'!$D$4:$D$123,$D244,'B4-1销售回款【输入】'!$E$4:$E$123,$E244,'B4-1销售回款【输入】'!$J$4:$J$123,$F244)</f>
        <v>0</v>
      </c>
      <c r="EA244" s="278">
        <f>SUMIFS('B4-1销售回款【输入】'!ED$4:ED$123,'B4-1销售回款【输入】'!$C$4:$C$123,$C244,'B4-1销售回款【输入】'!$D$4:$D$123,$D244,'B4-1销售回款【输入】'!$E$4:$E$123,$E244,'B4-1销售回款【输入】'!$J$4:$J$123,$F244)</f>
        <v>0</v>
      </c>
      <c r="EB244" s="278">
        <f>SUMIFS('B4-1销售回款【输入】'!EE$4:EE$123,'B4-1销售回款【输入】'!$C$4:$C$123,$C244,'B4-1销售回款【输入】'!$D$4:$D$123,$D244,'B4-1销售回款【输入】'!$E$4:$E$123,$E244,'B4-1销售回款【输入】'!$J$4:$J$123,$F244)</f>
        <v>0</v>
      </c>
      <c r="EC244" s="278">
        <f>SUMIFS('B4-1销售回款【输入】'!EF$4:EF$123,'B4-1销售回款【输入】'!$C$4:$C$123,$C244,'B4-1销售回款【输入】'!$D$4:$D$123,$D244,'B4-1销售回款【输入】'!$E$4:$E$123,$E244,'B4-1销售回款【输入】'!$J$4:$J$123,$F244)</f>
        <v>0</v>
      </c>
      <c r="ED244" s="280">
        <f>SUMIFS('B4-1销售回款【输入】'!EG$4:EG$123,'B4-1销售回款【输入】'!$C$4:$C$123,$C244,'B4-1销售回款【输入】'!$D$4:$D$123,$D244,'B4-1销售回款【输入】'!$E$4:$E$123,$E244,'B4-1销售回款【输入】'!$J$4:$J$123,$F244)</f>
        <v>0</v>
      </c>
    </row>
    <row r="245" spans="2:134" ht="16.05" customHeight="1" x14ac:dyDescent="0.25">
      <c r="B245" s="932"/>
      <c r="C245" s="159" t="str">
        <f>C244</f>
        <v/>
      </c>
      <c r="D245" s="159" t="str">
        <f t="shared" si="4280"/>
        <v/>
      </c>
      <c r="E245" s="159" t="str">
        <f t="shared" si="4280"/>
        <v/>
      </c>
      <c r="F245" s="149" t="s">
        <v>347</v>
      </c>
      <c r="G245" s="171" t="s">
        <v>353</v>
      </c>
      <c r="H245" s="992">
        <f>SUMIFS('B4-1销售回款【输入】'!L$4:L$123,'B4-1销售回款【输入】'!$C$4:$C$123,$C245,'B4-1销售回款【输入】'!$D$4:$D$123,$D245,'B4-1销售回款【输入】'!$E$4:$E$123,$E245,'B4-1销售回款【输入】'!$J$4:$J$123,$F245)</f>
        <v>0</v>
      </c>
      <c r="I245" s="282">
        <f t="shared" ref="I245:I247" si="4405">J245-H245</f>
        <v>0</v>
      </c>
      <c r="J245" s="985">
        <f>SUM(V245:ED245)</f>
        <v>0</v>
      </c>
      <c r="K245" s="460">
        <f ca="1">SUM(OFFSET(V245,,,1,MATCH('B1-基本信息'!$C$12,$V$3:$ED$3,1)))</f>
        <v>0</v>
      </c>
      <c r="L245" s="283">
        <f t="shared" ref="L245" si="4406">SUMIF($V$1:$ED$1,L$3,$V245:$ED245)</f>
        <v>0</v>
      </c>
      <c r="M245" s="282">
        <f t="shared" si="4404"/>
        <v>0</v>
      </c>
      <c r="N245" s="282">
        <f t="shared" si="4404"/>
        <v>0</v>
      </c>
      <c r="O245" s="282">
        <f t="shared" si="4404"/>
        <v>0</v>
      </c>
      <c r="P245" s="282">
        <f t="shared" si="4404"/>
        <v>0</v>
      </c>
      <c r="Q245" s="282">
        <f t="shared" si="4404"/>
        <v>0</v>
      </c>
      <c r="R245" s="282">
        <f t="shared" si="4404"/>
        <v>0</v>
      </c>
      <c r="S245" s="282">
        <f t="shared" si="4404"/>
        <v>0</v>
      </c>
      <c r="T245" s="282">
        <f t="shared" si="4404"/>
        <v>0</v>
      </c>
      <c r="U245" s="284">
        <f t="shared" si="4404"/>
        <v>0</v>
      </c>
      <c r="V245" s="285">
        <f>SUMIFS('B4-1销售回款【输入】'!Y$4:Y$123,'B4-1销售回款【输入】'!$C$4:$C$123,$C245,'B4-1销售回款【输入】'!$D$4:$D$123,$D245,'B4-1销售回款【输入】'!$E$4:$E$123,$E245,'B4-1销售回款【输入】'!$J$4:$J$123,$F245)</f>
        <v>0</v>
      </c>
      <c r="W245" s="282">
        <f>SUMIFS('B4-1销售回款【输入】'!Z$4:Z$123,'B4-1销售回款【输入】'!$C$4:$C$123,$C245,'B4-1销售回款【输入】'!$D$4:$D$123,$D245,'B4-1销售回款【输入】'!$E$4:$E$123,$E245,'B4-1销售回款【输入】'!$J$4:$J$123,$F245)</f>
        <v>0</v>
      </c>
      <c r="X245" s="282">
        <f>SUMIFS('B4-1销售回款【输入】'!AA$4:AA$123,'B4-1销售回款【输入】'!$C$4:$C$123,$C245,'B4-1销售回款【输入】'!$D$4:$D$123,$D245,'B4-1销售回款【输入】'!$E$4:$E$123,$E245,'B4-1销售回款【输入】'!$J$4:$J$123,$F245)</f>
        <v>0</v>
      </c>
      <c r="Y245" s="282">
        <f>SUMIFS('B4-1销售回款【输入】'!AB$4:AB$123,'B4-1销售回款【输入】'!$C$4:$C$123,$C245,'B4-1销售回款【输入】'!$D$4:$D$123,$D245,'B4-1销售回款【输入】'!$E$4:$E$123,$E245,'B4-1销售回款【输入】'!$J$4:$J$123,$F245)</f>
        <v>0</v>
      </c>
      <c r="Z245" s="282">
        <f>SUMIFS('B4-1销售回款【输入】'!AC$4:AC$123,'B4-1销售回款【输入】'!$C$4:$C$123,$C245,'B4-1销售回款【输入】'!$D$4:$D$123,$D245,'B4-1销售回款【输入】'!$E$4:$E$123,$E245,'B4-1销售回款【输入】'!$J$4:$J$123,$F245)</f>
        <v>0</v>
      </c>
      <c r="AA245" s="282">
        <f>SUMIFS('B4-1销售回款【输入】'!AD$4:AD$123,'B4-1销售回款【输入】'!$C$4:$C$123,$C245,'B4-1销售回款【输入】'!$D$4:$D$123,$D245,'B4-1销售回款【输入】'!$E$4:$E$123,$E245,'B4-1销售回款【输入】'!$J$4:$J$123,$F245)</f>
        <v>0</v>
      </c>
      <c r="AB245" s="282">
        <f>SUMIFS('B4-1销售回款【输入】'!AE$4:AE$123,'B4-1销售回款【输入】'!$C$4:$C$123,$C245,'B4-1销售回款【输入】'!$D$4:$D$123,$D245,'B4-1销售回款【输入】'!$E$4:$E$123,$E245,'B4-1销售回款【输入】'!$J$4:$J$123,$F245)</f>
        <v>0</v>
      </c>
      <c r="AC245" s="282">
        <f>SUMIFS('B4-1销售回款【输入】'!AF$4:AF$123,'B4-1销售回款【输入】'!$C$4:$C$123,$C245,'B4-1销售回款【输入】'!$D$4:$D$123,$D245,'B4-1销售回款【输入】'!$E$4:$E$123,$E245,'B4-1销售回款【输入】'!$J$4:$J$123,$F245)</f>
        <v>0</v>
      </c>
      <c r="AD245" s="282">
        <f>SUMIFS('B4-1销售回款【输入】'!AG$4:AG$123,'B4-1销售回款【输入】'!$C$4:$C$123,$C245,'B4-1销售回款【输入】'!$D$4:$D$123,$D245,'B4-1销售回款【输入】'!$E$4:$E$123,$E245,'B4-1销售回款【输入】'!$J$4:$J$123,$F245)</f>
        <v>0</v>
      </c>
      <c r="AE245" s="282">
        <f>SUMIFS('B4-1销售回款【输入】'!AH$4:AH$123,'B4-1销售回款【输入】'!$C$4:$C$123,$C245,'B4-1销售回款【输入】'!$D$4:$D$123,$D245,'B4-1销售回款【输入】'!$E$4:$E$123,$E245,'B4-1销售回款【输入】'!$J$4:$J$123,$F245)</f>
        <v>0</v>
      </c>
      <c r="AF245" s="282">
        <f>SUMIFS('B4-1销售回款【输入】'!AI$4:AI$123,'B4-1销售回款【输入】'!$C$4:$C$123,$C245,'B4-1销售回款【输入】'!$D$4:$D$123,$D245,'B4-1销售回款【输入】'!$E$4:$E$123,$E245,'B4-1销售回款【输入】'!$J$4:$J$123,$F245)</f>
        <v>0</v>
      </c>
      <c r="AG245" s="282">
        <f>SUMIFS('B4-1销售回款【输入】'!AJ$4:AJ$123,'B4-1销售回款【输入】'!$C$4:$C$123,$C245,'B4-1销售回款【输入】'!$D$4:$D$123,$D245,'B4-1销售回款【输入】'!$E$4:$E$123,$E245,'B4-1销售回款【输入】'!$J$4:$J$123,$F245)</f>
        <v>0</v>
      </c>
      <c r="AH245" s="282">
        <f>SUMIFS('B4-1销售回款【输入】'!AK$4:AK$123,'B4-1销售回款【输入】'!$C$4:$C$123,$C245,'B4-1销售回款【输入】'!$D$4:$D$123,$D245,'B4-1销售回款【输入】'!$E$4:$E$123,$E245,'B4-1销售回款【输入】'!$J$4:$J$123,$F245)</f>
        <v>0</v>
      </c>
      <c r="AI245" s="282">
        <f>SUMIFS('B4-1销售回款【输入】'!AL$4:AL$123,'B4-1销售回款【输入】'!$C$4:$C$123,$C245,'B4-1销售回款【输入】'!$D$4:$D$123,$D245,'B4-1销售回款【输入】'!$E$4:$E$123,$E245,'B4-1销售回款【输入】'!$J$4:$J$123,$F245)</f>
        <v>0</v>
      </c>
      <c r="AJ245" s="282">
        <f>SUMIFS('B4-1销售回款【输入】'!AM$4:AM$123,'B4-1销售回款【输入】'!$C$4:$C$123,$C245,'B4-1销售回款【输入】'!$D$4:$D$123,$D245,'B4-1销售回款【输入】'!$E$4:$E$123,$E245,'B4-1销售回款【输入】'!$J$4:$J$123,$F245)</f>
        <v>0</v>
      </c>
      <c r="AK245" s="282">
        <f>SUMIFS('B4-1销售回款【输入】'!AN$4:AN$123,'B4-1销售回款【输入】'!$C$4:$C$123,$C245,'B4-1销售回款【输入】'!$D$4:$D$123,$D245,'B4-1销售回款【输入】'!$E$4:$E$123,$E245,'B4-1销售回款【输入】'!$J$4:$J$123,$F245)</f>
        <v>0</v>
      </c>
      <c r="AL245" s="282">
        <f>SUMIFS('B4-1销售回款【输入】'!AO$4:AO$123,'B4-1销售回款【输入】'!$C$4:$C$123,$C245,'B4-1销售回款【输入】'!$D$4:$D$123,$D245,'B4-1销售回款【输入】'!$E$4:$E$123,$E245,'B4-1销售回款【输入】'!$J$4:$J$123,$F245)</f>
        <v>0</v>
      </c>
      <c r="AM245" s="282">
        <f>SUMIFS('B4-1销售回款【输入】'!AP$4:AP$123,'B4-1销售回款【输入】'!$C$4:$C$123,$C245,'B4-1销售回款【输入】'!$D$4:$D$123,$D245,'B4-1销售回款【输入】'!$E$4:$E$123,$E245,'B4-1销售回款【输入】'!$J$4:$J$123,$F245)</f>
        <v>0</v>
      </c>
      <c r="AN245" s="282">
        <f>SUMIFS('B4-1销售回款【输入】'!AQ$4:AQ$123,'B4-1销售回款【输入】'!$C$4:$C$123,$C245,'B4-1销售回款【输入】'!$D$4:$D$123,$D245,'B4-1销售回款【输入】'!$E$4:$E$123,$E245,'B4-1销售回款【输入】'!$J$4:$J$123,$F245)</f>
        <v>0</v>
      </c>
      <c r="AO245" s="282">
        <f>SUMIFS('B4-1销售回款【输入】'!AR$4:AR$123,'B4-1销售回款【输入】'!$C$4:$C$123,$C245,'B4-1销售回款【输入】'!$D$4:$D$123,$D245,'B4-1销售回款【输入】'!$E$4:$E$123,$E245,'B4-1销售回款【输入】'!$J$4:$J$123,$F245)</f>
        <v>0</v>
      </c>
      <c r="AP245" s="282">
        <f>SUMIFS('B4-1销售回款【输入】'!AS$4:AS$123,'B4-1销售回款【输入】'!$C$4:$C$123,$C245,'B4-1销售回款【输入】'!$D$4:$D$123,$D245,'B4-1销售回款【输入】'!$E$4:$E$123,$E245,'B4-1销售回款【输入】'!$J$4:$J$123,$F245)</f>
        <v>0</v>
      </c>
      <c r="AQ245" s="282">
        <f>SUMIFS('B4-1销售回款【输入】'!AT$4:AT$123,'B4-1销售回款【输入】'!$C$4:$C$123,$C245,'B4-1销售回款【输入】'!$D$4:$D$123,$D245,'B4-1销售回款【输入】'!$E$4:$E$123,$E245,'B4-1销售回款【输入】'!$J$4:$J$123,$F245)</f>
        <v>0</v>
      </c>
      <c r="AR245" s="282">
        <f>SUMIFS('B4-1销售回款【输入】'!AU$4:AU$123,'B4-1销售回款【输入】'!$C$4:$C$123,$C245,'B4-1销售回款【输入】'!$D$4:$D$123,$D245,'B4-1销售回款【输入】'!$E$4:$E$123,$E245,'B4-1销售回款【输入】'!$J$4:$J$123,$F245)</f>
        <v>0</v>
      </c>
      <c r="AS245" s="282">
        <f>SUMIFS('B4-1销售回款【输入】'!AV$4:AV$123,'B4-1销售回款【输入】'!$C$4:$C$123,$C245,'B4-1销售回款【输入】'!$D$4:$D$123,$D245,'B4-1销售回款【输入】'!$E$4:$E$123,$E245,'B4-1销售回款【输入】'!$J$4:$J$123,$F245)</f>
        <v>0</v>
      </c>
      <c r="AT245" s="282">
        <f>SUMIFS('B4-1销售回款【输入】'!AW$4:AW$123,'B4-1销售回款【输入】'!$C$4:$C$123,$C245,'B4-1销售回款【输入】'!$D$4:$D$123,$D245,'B4-1销售回款【输入】'!$E$4:$E$123,$E245,'B4-1销售回款【输入】'!$J$4:$J$123,$F245)</f>
        <v>0</v>
      </c>
      <c r="AU245" s="282">
        <f>SUMIFS('B4-1销售回款【输入】'!AX$4:AX$123,'B4-1销售回款【输入】'!$C$4:$C$123,$C245,'B4-1销售回款【输入】'!$D$4:$D$123,$D245,'B4-1销售回款【输入】'!$E$4:$E$123,$E245,'B4-1销售回款【输入】'!$J$4:$J$123,$F245)</f>
        <v>0</v>
      </c>
      <c r="AV245" s="282">
        <f>SUMIFS('B4-1销售回款【输入】'!AY$4:AY$123,'B4-1销售回款【输入】'!$C$4:$C$123,$C245,'B4-1销售回款【输入】'!$D$4:$D$123,$D245,'B4-1销售回款【输入】'!$E$4:$E$123,$E245,'B4-1销售回款【输入】'!$J$4:$J$123,$F245)</f>
        <v>0</v>
      </c>
      <c r="AW245" s="282">
        <f>SUMIFS('B4-1销售回款【输入】'!AZ$4:AZ$123,'B4-1销售回款【输入】'!$C$4:$C$123,$C245,'B4-1销售回款【输入】'!$D$4:$D$123,$D245,'B4-1销售回款【输入】'!$E$4:$E$123,$E245,'B4-1销售回款【输入】'!$J$4:$J$123,$F245)</f>
        <v>0</v>
      </c>
      <c r="AX245" s="282">
        <f>SUMIFS('B4-1销售回款【输入】'!BA$4:BA$123,'B4-1销售回款【输入】'!$C$4:$C$123,$C245,'B4-1销售回款【输入】'!$D$4:$D$123,$D245,'B4-1销售回款【输入】'!$E$4:$E$123,$E245,'B4-1销售回款【输入】'!$J$4:$J$123,$F245)</f>
        <v>0</v>
      </c>
      <c r="AY245" s="282">
        <f>SUMIFS('B4-1销售回款【输入】'!BB$4:BB$123,'B4-1销售回款【输入】'!$C$4:$C$123,$C245,'B4-1销售回款【输入】'!$D$4:$D$123,$D245,'B4-1销售回款【输入】'!$E$4:$E$123,$E245,'B4-1销售回款【输入】'!$J$4:$J$123,$F245)</f>
        <v>0</v>
      </c>
      <c r="AZ245" s="282">
        <f>SUMIFS('B4-1销售回款【输入】'!BC$4:BC$123,'B4-1销售回款【输入】'!$C$4:$C$123,$C245,'B4-1销售回款【输入】'!$D$4:$D$123,$D245,'B4-1销售回款【输入】'!$E$4:$E$123,$E245,'B4-1销售回款【输入】'!$J$4:$J$123,$F245)</f>
        <v>0</v>
      </c>
      <c r="BA245" s="282">
        <f>SUMIFS('B4-1销售回款【输入】'!BD$4:BD$123,'B4-1销售回款【输入】'!$C$4:$C$123,$C245,'B4-1销售回款【输入】'!$D$4:$D$123,$D245,'B4-1销售回款【输入】'!$E$4:$E$123,$E245,'B4-1销售回款【输入】'!$J$4:$J$123,$F245)</f>
        <v>0</v>
      </c>
      <c r="BB245" s="282">
        <f>SUMIFS('B4-1销售回款【输入】'!BE$4:BE$123,'B4-1销售回款【输入】'!$C$4:$C$123,$C245,'B4-1销售回款【输入】'!$D$4:$D$123,$D245,'B4-1销售回款【输入】'!$E$4:$E$123,$E245,'B4-1销售回款【输入】'!$J$4:$J$123,$F245)</f>
        <v>0</v>
      </c>
      <c r="BC245" s="282">
        <f>SUMIFS('B4-1销售回款【输入】'!BF$4:BF$123,'B4-1销售回款【输入】'!$C$4:$C$123,$C245,'B4-1销售回款【输入】'!$D$4:$D$123,$D245,'B4-1销售回款【输入】'!$E$4:$E$123,$E245,'B4-1销售回款【输入】'!$J$4:$J$123,$F245)</f>
        <v>0</v>
      </c>
      <c r="BD245" s="282">
        <f>SUMIFS('B4-1销售回款【输入】'!BG$4:BG$123,'B4-1销售回款【输入】'!$C$4:$C$123,$C245,'B4-1销售回款【输入】'!$D$4:$D$123,$D245,'B4-1销售回款【输入】'!$E$4:$E$123,$E245,'B4-1销售回款【输入】'!$J$4:$J$123,$F245)</f>
        <v>0</v>
      </c>
      <c r="BE245" s="282">
        <f>SUMIFS('B4-1销售回款【输入】'!BH$4:BH$123,'B4-1销售回款【输入】'!$C$4:$C$123,$C245,'B4-1销售回款【输入】'!$D$4:$D$123,$D245,'B4-1销售回款【输入】'!$E$4:$E$123,$E245,'B4-1销售回款【输入】'!$J$4:$J$123,$F245)</f>
        <v>0</v>
      </c>
      <c r="BF245" s="282">
        <f>SUMIFS('B4-1销售回款【输入】'!BI$4:BI$123,'B4-1销售回款【输入】'!$C$4:$C$123,$C245,'B4-1销售回款【输入】'!$D$4:$D$123,$D245,'B4-1销售回款【输入】'!$E$4:$E$123,$E245,'B4-1销售回款【输入】'!$J$4:$J$123,$F245)</f>
        <v>0</v>
      </c>
      <c r="BG245" s="282">
        <f>SUMIFS('B4-1销售回款【输入】'!BJ$4:BJ$123,'B4-1销售回款【输入】'!$C$4:$C$123,$C245,'B4-1销售回款【输入】'!$D$4:$D$123,$D245,'B4-1销售回款【输入】'!$E$4:$E$123,$E245,'B4-1销售回款【输入】'!$J$4:$J$123,$F245)</f>
        <v>0</v>
      </c>
      <c r="BH245" s="282">
        <f>SUMIFS('B4-1销售回款【输入】'!BK$4:BK$123,'B4-1销售回款【输入】'!$C$4:$C$123,$C245,'B4-1销售回款【输入】'!$D$4:$D$123,$D245,'B4-1销售回款【输入】'!$E$4:$E$123,$E245,'B4-1销售回款【输入】'!$J$4:$J$123,$F245)</f>
        <v>0</v>
      </c>
      <c r="BI245" s="282">
        <f>SUMIFS('B4-1销售回款【输入】'!BL$4:BL$123,'B4-1销售回款【输入】'!$C$4:$C$123,$C245,'B4-1销售回款【输入】'!$D$4:$D$123,$D245,'B4-1销售回款【输入】'!$E$4:$E$123,$E245,'B4-1销售回款【输入】'!$J$4:$J$123,$F245)</f>
        <v>0</v>
      </c>
      <c r="BJ245" s="282">
        <f>SUMIFS('B4-1销售回款【输入】'!BM$4:BM$123,'B4-1销售回款【输入】'!$C$4:$C$123,$C245,'B4-1销售回款【输入】'!$D$4:$D$123,$D245,'B4-1销售回款【输入】'!$E$4:$E$123,$E245,'B4-1销售回款【输入】'!$J$4:$J$123,$F245)</f>
        <v>0</v>
      </c>
      <c r="BK245" s="282">
        <f>SUMIFS('B4-1销售回款【输入】'!BN$4:BN$123,'B4-1销售回款【输入】'!$C$4:$C$123,$C245,'B4-1销售回款【输入】'!$D$4:$D$123,$D245,'B4-1销售回款【输入】'!$E$4:$E$123,$E245,'B4-1销售回款【输入】'!$J$4:$J$123,$F245)</f>
        <v>0</v>
      </c>
      <c r="BL245" s="282">
        <f>SUMIFS('B4-1销售回款【输入】'!BO$4:BO$123,'B4-1销售回款【输入】'!$C$4:$C$123,$C245,'B4-1销售回款【输入】'!$D$4:$D$123,$D245,'B4-1销售回款【输入】'!$E$4:$E$123,$E245,'B4-1销售回款【输入】'!$J$4:$J$123,$F245)</f>
        <v>0</v>
      </c>
      <c r="BM245" s="282">
        <f>SUMIFS('B4-1销售回款【输入】'!BP$4:BP$123,'B4-1销售回款【输入】'!$C$4:$C$123,$C245,'B4-1销售回款【输入】'!$D$4:$D$123,$D245,'B4-1销售回款【输入】'!$E$4:$E$123,$E245,'B4-1销售回款【输入】'!$J$4:$J$123,$F245)</f>
        <v>0</v>
      </c>
      <c r="BN245" s="282">
        <f>SUMIFS('B4-1销售回款【输入】'!BQ$4:BQ$123,'B4-1销售回款【输入】'!$C$4:$C$123,$C245,'B4-1销售回款【输入】'!$D$4:$D$123,$D245,'B4-1销售回款【输入】'!$E$4:$E$123,$E245,'B4-1销售回款【输入】'!$J$4:$J$123,$F245)</f>
        <v>0</v>
      </c>
      <c r="BO245" s="282">
        <f>SUMIFS('B4-1销售回款【输入】'!BR$4:BR$123,'B4-1销售回款【输入】'!$C$4:$C$123,$C245,'B4-1销售回款【输入】'!$D$4:$D$123,$D245,'B4-1销售回款【输入】'!$E$4:$E$123,$E245,'B4-1销售回款【输入】'!$J$4:$J$123,$F245)</f>
        <v>0</v>
      </c>
      <c r="BP245" s="282">
        <f>SUMIFS('B4-1销售回款【输入】'!BS$4:BS$123,'B4-1销售回款【输入】'!$C$4:$C$123,$C245,'B4-1销售回款【输入】'!$D$4:$D$123,$D245,'B4-1销售回款【输入】'!$E$4:$E$123,$E245,'B4-1销售回款【输入】'!$J$4:$J$123,$F245)</f>
        <v>0</v>
      </c>
      <c r="BQ245" s="282">
        <f>SUMIFS('B4-1销售回款【输入】'!BT$4:BT$123,'B4-1销售回款【输入】'!$C$4:$C$123,$C245,'B4-1销售回款【输入】'!$D$4:$D$123,$D245,'B4-1销售回款【输入】'!$E$4:$E$123,$E245,'B4-1销售回款【输入】'!$J$4:$J$123,$F245)</f>
        <v>0</v>
      </c>
      <c r="BR245" s="282">
        <f>SUMIFS('B4-1销售回款【输入】'!BU$4:BU$123,'B4-1销售回款【输入】'!$C$4:$C$123,$C245,'B4-1销售回款【输入】'!$D$4:$D$123,$D245,'B4-1销售回款【输入】'!$E$4:$E$123,$E245,'B4-1销售回款【输入】'!$J$4:$J$123,$F245)</f>
        <v>0</v>
      </c>
      <c r="BS245" s="282">
        <f>SUMIFS('B4-1销售回款【输入】'!BV$4:BV$123,'B4-1销售回款【输入】'!$C$4:$C$123,$C245,'B4-1销售回款【输入】'!$D$4:$D$123,$D245,'B4-1销售回款【输入】'!$E$4:$E$123,$E245,'B4-1销售回款【输入】'!$J$4:$J$123,$F245)</f>
        <v>0</v>
      </c>
      <c r="BT245" s="282">
        <f>SUMIFS('B4-1销售回款【输入】'!BW$4:BW$123,'B4-1销售回款【输入】'!$C$4:$C$123,$C245,'B4-1销售回款【输入】'!$D$4:$D$123,$D245,'B4-1销售回款【输入】'!$E$4:$E$123,$E245,'B4-1销售回款【输入】'!$J$4:$J$123,$F245)</f>
        <v>0</v>
      </c>
      <c r="BU245" s="282">
        <f>SUMIFS('B4-1销售回款【输入】'!BX$4:BX$123,'B4-1销售回款【输入】'!$C$4:$C$123,$C245,'B4-1销售回款【输入】'!$D$4:$D$123,$D245,'B4-1销售回款【输入】'!$E$4:$E$123,$E245,'B4-1销售回款【输入】'!$J$4:$J$123,$F245)</f>
        <v>0</v>
      </c>
      <c r="BV245" s="282">
        <f>SUMIFS('B4-1销售回款【输入】'!BY$4:BY$123,'B4-1销售回款【输入】'!$C$4:$C$123,$C245,'B4-1销售回款【输入】'!$D$4:$D$123,$D245,'B4-1销售回款【输入】'!$E$4:$E$123,$E245,'B4-1销售回款【输入】'!$J$4:$J$123,$F245)</f>
        <v>0</v>
      </c>
      <c r="BW245" s="282">
        <f>SUMIFS('B4-1销售回款【输入】'!BZ$4:BZ$123,'B4-1销售回款【输入】'!$C$4:$C$123,$C245,'B4-1销售回款【输入】'!$D$4:$D$123,$D245,'B4-1销售回款【输入】'!$E$4:$E$123,$E245,'B4-1销售回款【输入】'!$J$4:$J$123,$F245)</f>
        <v>0</v>
      </c>
      <c r="BX245" s="282">
        <f>SUMIFS('B4-1销售回款【输入】'!CA$4:CA$123,'B4-1销售回款【输入】'!$C$4:$C$123,$C245,'B4-1销售回款【输入】'!$D$4:$D$123,$D245,'B4-1销售回款【输入】'!$E$4:$E$123,$E245,'B4-1销售回款【输入】'!$J$4:$J$123,$F245)</f>
        <v>0</v>
      </c>
      <c r="BY245" s="282">
        <f>SUMIFS('B4-1销售回款【输入】'!CB$4:CB$123,'B4-1销售回款【输入】'!$C$4:$C$123,$C245,'B4-1销售回款【输入】'!$D$4:$D$123,$D245,'B4-1销售回款【输入】'!$E$4:$E$123,$E245,'B4-1销售回款【输入】'!$J$4:$J$123,$F245)</f>
        <v>0</v>
      </c>
      <c r="BZ245" s="282">
        <f>SUMIFS('B4-1销售回款【输入】'!CC$4:CC$123,'B4-1销售回款【输入】'!$C$4:$C$123,$C245,'B4-1销售回款【输入】'!$D$4:$D$123,$D245,'B4-1销售回款【输入】'!$E$4:$E$123,$E245,'B4-1销售回款【输入】'!$J$4:$J$123,$F245)</f>
        <v>0</v>
      </c>
      <c r="CA245" s="282">
        <f>SUMIFS('B4-1销售回款【输入】'!CD$4:CD$123,'B4-1销售回款【输入】'!$C$4:$C$123,$C245,'B4-1销售回款【输入】'!$D$4:$D$123,$D245,'B4-1销售回款【输入】'!$E$4:$E$123,$E245,'B4-1销售回款【输入】'!$J$4:$J$123,$F245)</f>
        <v>0</v>
      </c>
      <c r="CB245" s="282">
        <f>SUMIFS('B4-1销售回款【输入】'!CE$4:CE$123,'B4-1销售回款【输入】'!$C$4:$C$123,$C245,'B4-1销售回款【输入】'!$D$4:$D$123,$D245,'B4-1销售回款【输入】'!$E$4:$E$123,$E245,'B4-1销售回款【输入】'!$J$4:$J$123,$F245)</f>
        <v>0</v>
      </c>
      <c r="CC245" s="282">
        <f>SUMIFS('B4-1销售回款【输入】'!CF$4:CF$123,'B4-1销售回款【输入】'!$C$4:$C$123,$C245,'B4-1销售回款【输入】'!$D$4:$D$123,$D245,'B4-1销售回款【输入】'!$E$4:$E$123,$E245,'B4-1销售回款【输入】'!$J$4:$J$123,$F245)</f>
        <v>0</v>
      </c>
      <c r="CD245" s="282">
        <f>SUMIFS('B4-1销售回款【输入】'!CG$4:CG$123,'B4-1销售回款【输入】'!$C$4:$C$123,$C245,'B4-1销售回款【输入】'!$D$4:$D$123,$D245,'B4-1销售回款【输入】'!$E$4:$E$123,$E245,'B4-1销售回款【输入】'!$J$4:$J$123,$F245)</f>
        <v>0</v>
      </c>
      <c r="CE245" s="282">
        <f>SUMIFS('B4-1销售回款【输入】'!CH$4:CH$123,'B4-1销售回款【输入】'!$C$4:$C$123,$C245,'B4-1销售回款【输入】'!$D$4:$D$123,$D245,'B4-1销售回款【输入】'!$E$4:$E$123,$E245,'B4-1销售回款【输入】'!$J$4:$J$123,$F245)</f>
        <v>0</v>
      </c>
      <c r="CF245" s="282">
        <f>SUMIFS('B4-1销售回款【输入】'!CI$4:CI$123,'B4-1销售回款【输入】'!$C$4:$C$123,$C245,'B4-1销售回款【输入】'!$D$4:$D$123,$D245,'B4-1销售回款【输入】'!$E$4:$E$123,$E245,'B4-1销售回款【输入】'!$J$4:$J$123,$F245)</f>
        <v>0</v>
      </c>
      <c r="CG245" s="282">
        <f>SUMIFS('B4-1销售回款【输入】'!CJ$4:CJ$123,'B4-1销售回款【输入】'!$C$4:$C$123,$C245,'B4-1销售回款【输入】'!$D$4:$D$123,$D245,'B4-1销售回款【输入】'!$E$4:$E$123,$E245,'B4-1销售回款【输入】'!$J$4:$J$123,$F245)</f>
        <v>0</v>
      </c>
      <c r="CH245" s="282">
        <f>SUMIFS('B4-1销售回款【输入】'!CK$4:CK$123,'B4-1销售回款【输入】'!$C$4:$C$123,$C245,'B4-1销售回款【输入】'!$D$4:$D$123,$D245,'B4-1销售回款【输入】'!$E$4:$E$123,$E245,'B4-1销售回款【输入】'!$J$4:$J$123,$F245)</f>
        <v>0</v>
      </c>
      <c r="CI245" s="282">
        <f>SUMIFS('B4-1销售回款【输入】'!CL$4:CL$123,'B4-1销售回款【输入】'!$C$4:$C$123,$C245,'B4-1销售回款【输入】'!$D$4:$D$123,$D245,'B4-1销售回款【输入】'!$E$4:$E$123,$E245,'B4-1销售回款【输入】'!$J$4:$J$123,$F245)</f>
        <v>0</v>
      </c>
      <c r="CJ245" s="282">
        <f>SUMIFS('B4-1销售回款【输入】'!CM$4:CM$123,'B4-1销售回款【输入】'!$C$4:$C$123,$C245,'B4-1销售回款【输入】'!$D$4:$D$123,$D245,'B4-1销售回款【输入】'!$E$4:$E$123,$E245,'B4-1销售回款【输入】'!$J$4:$J$123,$F245)</f>
        <v>0</v>
      </c>
      <c r="CK245" s="282">
        <f>SUMIFS('B4-1销售回款【输入】'!CN$4:CN$123,'B4-1销售回款【输入】'!$C$4:$C$123,$C245,'B4-1销售回款【输入】'!$D$4:$D$123,$D245,'B4-1销售回款【输入】'!$E$4:$E$123,$E245,'B4-1销售回款【输入】'!$J$4:$J$123,$F245)</f>
        <v>0</v>
      </c>
      <c r="CL245" s="282">
        <f>SUMIFS('B4-1销售回款【输入】'!CO$4:CO$123,'B4-1销售回款【输入】'!$C$4:$C$123,$C245,'B4-1销售回款【输入】'!$D$4:$D$123,$D245,'B4-1销售回款【输入】'!$E$4:$E$123,$E245,'B4-1销售回款【输入】'!$J$4:$J$123,$F245)</f>
        <v>0</v>
      </c>
      <c r="CM245" s="282">
        <f>SUMIFS('B4-1销售回款【输入】'!CP$4:CP$123,'B4-1销售回款【输入】'!$C$4:$C$123,$C245,'B4-1销售回款【输入】'!$D$4:$D$123,$D245,'B4-1销售回款【输入】'!$E$4:$E$123,$E245,'B4-1销售回款【输入】'!$J$4:$J$123,$F245)</f>
        <v>0</v>
      </c>
      <c r="CN245" s="282">
        <f>SUMIFS('B4-1销售回款【输入】'!CQ$4:CQ$123,'B4-1销售回款【输入】'!$C$4:$C$123,$C245,'B4-1销售回款【输入】'!$D$4:$D$123,$D245,'B4-1销售回款【输入】'!$E$4:$E$123,$E245,'B4-1销售回款【输入】'!$J$4:$J$123,$F245)</f>
        <v>0</v>
      </c>
      <c r="CO245" s="282">
        <f>SUMIFS('B4-1销售回款【输入】'!CR$4:CR$123,'B4-1销售回款【输入】'!$C$4:$C$123,$C245,'B4-1销售回款【输入】'!$D$4:$D$123,$D245,'B4-1销售回款【输入】'!$E$4:$E$123,$E245,'B4-1销售回款【输入】'!$J$4:$J$123,$F245)</f>
        <v>0</v>
      </c>
      <c r="CP245" s="282">
        <f>SUMIFS('B4-1销售回款【输入】'!CS$4:CS$123,'B4-1销售回款【输入】'!$C$4:$C$123,$C245,'B4-1销售回款【输入】'!$D$4:$D$123,$D245,'B4-1销售回款【输入】'!$E$4:$E$123,$E245,'B4-1销售回款【输入】'!$J$4:$J$123,$F245)</f>
        <v>0</v>
      </c>
      <c r="CQ245" s="282">
        <f>SUMIFS('B4-1销售回款【输入】'!CT$4:CT$123,'B4-1销售回款【输入】'!$C$4:$C$123,$C245,'B4-1销售回款【输入】'!$D$4:$D$123,$D245,'B4-1销售回款【输入】'!$E$4:$E$123,$E245,'B4-1销售回款【输入】'!$J$4:$J$123,$F245)</f>
        <v>0</v>
      </c>
      <c r="CR245" s="282">
        <f>SUMIFS('B4-1销售回款【输入】'!CU$4:CU$123,'B4-1销售回款【输入】'!$C$4:$C$123,$C245,'B4-1销售回款【输入】'!$D$4:$D$123,$D245,'B4-1销售回款【输入】'!$E$4:$E$123,$E245,'B4-1销售回款【输入】'!$J$4:$J$123,$F245)</f>
        <v>0</v>
      </c>
      <c r="CS245" s="282">
        <f>SUMIFS('B4-1销售回款【输入】'!CV$4:CV$123,'B4-1销售回款【输入】'!$C$4:$C$123,$C245,'B4-1销售回款【输入】'!$D$4:$D$123,$D245,'B4-1销售回款【输入】'!$E$4:$E$123,$E245,'B4-1销售回款【输入】'!$J$4:$J$123,$F245)</f>
        <v>0</v>
      </c>
      <c r="CT245" s="282">
        <f>SUMIFS('B4-1销售回款【输入】'!CW$4:CW$123,'B4-1销售回款【输入】'!$C$4:$C$123,$C245,'B4-1销售回款【输入】'!$D$4:$D$123,$D245,'B4-1销售回款【输入】'!$E$4:$E$123,$E245,'B4-1销售回款【输入】'!$J$4:$J$123,$F245)</f>
        <v>0</v>
      </c>
      <c r="CU245" s="282">
        <f>SUMIFS('B4-1销售回款【输入】'!CX$4:CX$123,'B4-1销售回款【输入】'!$C$4:$C$123,$C245,'B4-1销售回款【输入】'!$D$4:$D$123,$D245,'B4-1销售回款【输入】'!$E$4:$E$123,$E245,'B4-1销售回款【输入】'!$J$4:$J$123,$F245)</f>
        <v>0</v>
      </c>
      <c r="CV245" s="282">
        <f>SUMIFS('B4-1销售回款【输入】'!CY$4:CY$123,'B4-1销售回款【输入】'!$C$4:$C$123,$C245,'B4-1销售回款【输入】'!$D$4:$D$123,$D245,'B4-1销售回款【输入】'!$E$4:$E$123,$E245,'B4-1销售回款【输入】'!$J$4:$J$123,$F245)</f>
        <v>0</v>
      </c>
      <c r="CW245" s="282">
        <f>SUMIFS('B4-1销售回款【输入】'!CZ$4:CZ$123,'B4-1销售回款【输入】'!$C$4:$C$123,$C245,'B4-1销售回款【输入】'!$D$4:$D$123,$D245,'B4-1销售回款【输入】'!$E$4:$E$123,$E245,'B4-1销售回款【输入】'!$J$4:$J$123,$F245)</f>
        <v>0</v>
      </c>
      <c r="CX245" s="282">
        <f>SUMIFS('B4-1销售回款【输入】'!DA$4:DA$123,'B4-1销售回款【输入】'!$C$4:$C$123,$C245,'B4-1销售回款【输入】'!$D$4:$D$123,$D245,'B4-1销售回款【输入】'!$E$4:$E$123,$E245,'B4-1销售回款【输入】'!$J$4:$J$123,$F245)</f>
        <v>0</v>
      </c>
      <c r="CY245" s="282">
        <f>SUMIFS('B4-1销售回款【输入】'!DB$4:DB$123,'B4-1销售回款【输入】'!$C$4:$C$123,$C245,'B4-1销售回款【输入】'!$D$4:$D$123,$D245,'B4-1销售回款【输入】'!$E$4:$E$123,$E245,'B4-1销售回款【输入】'!$J$4:$J$123,$F245)</f>
        <v>0</v>
      </c>
      <c r="CZ245" s="282">
        <f>SUMIFS('B4-1销售回款【输入】'!DC$4:DC$123,'B4-1销售回款【输入】'!$C$4:$C$123,$C245,'B4-1销售回款【输入】'!$D$4:$D$123,$D245,'B4-1销售回款【输入】'!$E$4:$E$123,$E245,'B4-1销售回款【输入】'!$J$4:$J$123,$F245)</f>
        <v>0</v>
      </c>
      <c r="DA245" s="282">
        <f>SUMIFS('B4-1销售回款【输入】'!DD$4:DD$123,'B4-1销售回款【输入】'!$C$4:$C$123,$C245,'B4-1销售回款【输入】'!$D$4:$D$123,$D245,'B4-1销售回款【输入】'!$E$4:$E$123,$E245,'B4-1销售回款【输入】'!$J$4:$J$123,$F245)</f>
        <v>0</v>
      </c>
      <c r="DB245" s="282">
        <f>SUMIFS('B4-1销售回款【输入】'!DE$4:DE$123,'B4-1销售回款【输入】'!$C$4:$C$123,$C245,'B4-1销售回款【输入】'!$D$4:$D$123,$D245,'B4-1销售回款【输入】'!$E$4:$E$123,$E245,'B4-1销售回款【输入】'!$J$4:$J$123,$F245)</f>
        <v>0</v>
      </c>
      <c r="DC245" s="282">
        <f>SUMIFS('B4-1销售回款【输入】'!DF$4:DF$123,'B4-1销售回款【输入】'!$C$4:$C$123,$C245,'B4-1销售回款【输入】'!$D$4:$D$123,$D245,'B4-1销售回款【输入】'!$E$4:$E$123,$E245,'B4-1销售回款【输入】'!$J$4:$J$123,$F245)</f>
        <v>0</v>
      </c>
      <c r="DD245" s="282">
        <f>SUMIFS('B4-1销售回款【输入】'!DG$4:DG$123,'B4-1销售回款【输入】'!$C$4:$C$123,$C245,'B4-1销售回款【输入】'!$D$4:$D$123,$D245,'B4-1销售回款【输入】'!$E$4:$E$123,$E245,'B4-1销售回款【输入】'!$J$4:$J$123,$F245)</f>
        <v>0</v>
      </c>
      <c r="DE245" s="282">
        <f>SUMIFS('B4-1销售回款【输入】'!DH$4:DH$123,'B4-1销售回款【输入】'!$C$4:$C$123,$C245,'B4-1销售回款【输入】'!$D$4:$D$123,$D245,'B4-1销售回款【输入】'!$E$4:$E$123,$E245,'B4-1销售回款【输入】'!$J$4:$J$123,$F245)</f>
        <v>0</v>
      </c>
      <c r="DF245" s="282">
        <f>SUMIFS('B4-1销售回款【输入】'!DI$4:DI$123,'B4-1销售回款【输入】'!$C$4:$C$123,$C245,'B4-1销售回款【输入】'!$D$4:$D$123,$D245,'B4-1销售回款【输入】'!$E$4:$E$123,$E245,'B4-1销售回款【输入】'!$J$4:$J$123,$F245)</f>
        <v>0</v>
      </c>
      <c r="DG245" s="282">
        <f>SUMIFS('B4-1销售回款【输入】'!DJ$4:DJ$123,'B4-1销售回款【输入】'!$C$4:$C$123,$C245,'B4-1销售回款【输入】'!$D$4:$D$123,$D245,'B4-1销售回款【输入】'!$E$4:$E$123,$E245,'B4-1销售回款【输入】'!$J$4:$J$123,$F245)</f>
        <v>0</v>
      </c>
      <c r="DH245" s="282">
        <f>SUMIFS('B4-1销售回款【输入】'!DK$4:DK$123,'B4-1销售回款【输入】'!$C$4:$C$123,$C245,'B4-1销售回款【输入】'!$D$4:$D$123,$D245,'B4-1销售回款【输入】'!$E$4:$E$123,$E245,'B4-1销售回款【输入】'!$J$4:$J$123,$F245)</f>
        <v>0</v>
      </c>
      <c r="DI245" s="282">
        <f>SUMIFS('B4-1销售回款【输入】'!DL$4:DL$123,'B4-1销售回款【输入】'!$C$4:$C$123,$C245,'B4-1销售回款【输入】'!$D$4:$D$123,$D245,'B4-1销售回款【输入】'!$E$4:$E$123,$E245,'B4-1销售回款【输入】'!$J$4:$J$123,$F245)</f>
        <v>0</v>
      </c>
      <c r="DJ245" s="282">
        <f>SUMIFS('B4-1销售回款【输入】'!DM$4:DM$123,'B4-1销售回款【输入】'!$C$4:$C$123,$C245,'B4-1销售回款【输入】'!$D$4:$D$123,$D245,'B4-1销售回款【输入】'!$E$4:$E$123,$E245,'B4-1销售回款【输入】'!$J$4:$J$123,$F245)</f>
        <v>0</v>
      </c>
      <c r="DK245" s="282">
        <f>SUMIFS('B4-1销售回款【输入】'!DN$4:DN$123,'B4-1销售回款【输入】'!$C$4:$C$123,$C245,'B4-1销售回款【输入】'!$D$4:$D$123,$D245,'B4-1销售回款【输入】'!$E$4:$E$123,$E245,'B4-1销售回款【输入】'!$J$4:$J$123,$F245)</f>
        <v>0</v>
      </c>
      <c r="DL245" s="282">
        <f>SUMIFS('B4-1销售回款【输入】'!DO$4:DO$123,'B4-1销售回款【输入】'!$C$4:$C$123,$C245,'B4-1销售回款【输入】'!$D$4:$D$123,$D245,'B4-1销售回款【输入】'!$E$4:$E$123,$E245,'B4-1销售回款【输入】'!$J$4:$J$123,$F245)</f>
        <v>0</v>
      </c>
      <c r="DM245" s="282">
        <f>SUMIFS('B4-1销售回款【输入】'!DP$4:DP$123,'B4-1销售回款【输入】'!$C$4:$C$123,$C245,'B4-1销售回款【输入】'!$D$4:$D$123,$D245,'B4-1销售回款【输入】'!$E$4:$E$123,$E245,'B4-1销售回款【输入】'!$J$4:$J$123,$F245)</f>
        <v>0</v>
      </c>
      <c r="DN245" s="282">
        <f>SUMIFS('B4-1销售回款【输入】'!DQ$4:DQ$123,'B4-1销售回款【输入】'!$C$4:$C$123,$C245,'B4-1销售回款【输入】'!$D$4:$D$123,$D245,'B4-1销售回款【输入】'!$E$4:$E$123,$E245,'B4-1销售回款【输入】'!$J$4:$J$123,$F245)</f>
        <v>0</v>
      </c>
      <c r="DO245" s="282">
        <f>SUMIFS('B4-1销售回款【输入】'!DR$4:DR$123,'B4-1销售回款【输入】'!$C$4:$C$123,$C245,'B4-1销售回款【输入】'!$D$4:$D$123,$D245,'B4-1销售回款【输入】'!$E$4:$E$123,$E245,'B4-1销售回款【输入】'!$J$4:$J$123,$F245)</f>
        <v>0</v>
      </c>
      <c r="DP245" s="282">
        <f>SUMIFS('B4-1销售回款【输入】'!DS$4:DS$123,'B4-1销售回款【输入】'!$C$4:$C$123,$C245,'B4-1销售回款【输入】'!$D$4:$D$123,$D245,'B4-1销售回款【输入】'!$E$4:$E$123,$E245,'B4-1销售回款【输入】'!$J$4:$J$123,$F245)</f>
        <v>0</v>
      </c>
      <c r="DQ245" s="282">
        <f>SUMIFS('B4-1销售回款【输入】'!DT$4:DT$123,'B4-1销售回款【输入】'!$C$4:$C$123,$C245,'B4-1销售回款【输入】'!$D$4:$D$123,$D245,'B4-1销售回款【输入】'!$E$4:$E$123,$E245,'B4-1销售回款【输入】'!$J$4:$J$123,$F245)</f>
        <v>0</v>
      </c>
      <c r="DR245" s="282">
        <f>SUMIFS('B4-1销售回款【输入】'!DU$4:DU$123,'B4-1销售回款【输入】'!$C$4:$C$123,$C245,'B4-1销售回款【输入】'!$D$4:$D$123,$D245,'B4-1销售回款【输入】'!$E$4:$E$123,$E245,'B4-1销售回款【输入】'!$J$4:$J$123,$F245)</f>
        <v>0</v>
      </c>
      <c r="DS245" s="282">
        <f>SUMIFS('B4-1销售回款【输入】'!DV$4:DV$123,'B4-1销售回款【输入】'!$C$4:$C$123,$C245,'B4-1销售回款【输入】'!$D$4:$D$123,$D245,'B4-1销售回款【输入】'!$E$4:$E$123,$E245,'B4-1销售回款【输入】'!$J$4:$J$123,$F245)</f>
        <v>0</v>
      </c>
      <c r="DT245" s="282">
        <f>SUMIFS('B4-1销售回款【输入】'!DW$4:DW$123,'B4-1销售回款【输入】'!$C$4:$C$123,$C245,'B4-1销售回款【输入】'!$D$4:$D$123,$D245,'B4-1销售回款【输入】'!$E$4:$E$123,$E245,'B4-1销售回款【输入】'!$J$4:$J$123,$F245)</f>
        <v>0</v>
      </c>
      <c r="DU245" s="282">
        <f>SUMIFS('B4-1销售回款【输入】'!DX$4:DX$123,'B4-1销售回款【输入】'!$C$4:$C$123,$C245,'B4-1销售回款【输入】'!$D$4:$D$123,$D245,'B4-1销售回款【输入】'!$E$4:$E$123,$E245,'B4-1销售回款【输入】'!$J$4:$J$123,$F245)</f>
        <v>0</v>
      </c>
      <c r="DV245" s="282">
        <f>SUMIFS('B4-1销售回款【输入】'!DY$4:DY$123,'B4-1销售回款【输入】'!$C$4:$C$123,$C245,'B4-1销售回款【输入】'!$D$4:$D$123,$D245,'B4-1销售回款【输入】'!$E$4:$E$123,$E245,'B4-1销售回款【输入】'!$J$4:$J$123,$F245)</f>
        <v>0</v>
      </c>
      <c r="DW245" s="282">
        <f>SUMIFS('B4-1销售回款【输入】'!DZ$4:DZ$123,'B4-1销售回款【输入】'!$C$4:$C$123,$C245,'B4-1销售回款【输入】'!$D$4:$D$123,$D245,'B4-1销售回款【输入】'!$E$4:$E$123,$E245,'B4-1销售回款【输入】'!$J$4:$J$123,$F245)</f>
        <v>0</v>
      </c>
      <c r="DX245" s="282">
        <f>SUMIFS('B4-1销售回款【输入】'!EA$4:EA$123,'B4-1销售回款【输入】'!$C$4:$C$123,$C245,'B4-1销售回款【输入】'!$D$4:$D$123,$D245,'B4-1销售回款【输入】'!$E$4:$E$123,$E245,'B4-1销售回款【输入】'!$J$4:$J$123,$F245)</f>
        <v>0</v>
      </c>
      <c r="DY245" s="282">
        <f>SUMIFS('B4-1销售回款【输入】'!EB$4:EB$123,'B4-1销售回款【输入】'!$C$4:$C$123,$C245,'B4-1销售回款【输入】'!$D$4:$D$123,$D245,'B4-1销售回款【输入】'!$E$4:$E$123,$E245,'B4-1销售回款【输入】'!$J$4:$J$123,$F245)</f>
        <v>0</v>
      </c>
      <c r="DZ245" s="282">
        <f>SUMIFS('B4-1销售回款【输入】'!EC$4:EC$123,'B4-1销售回款【输入】'!$C$4:$C$123,$C245,'B4-1销售回款【输入】'!$D$4:$D$123,$D245,'B4-1销售回款【输入】'!$E$4:$E$123,$E245,'B4-1销售回款【输入】'!$J$4:$J$123,$F245)</f>
        <v>0</v>
      </c>
      <c r="EA245" s="282">
        <f>SUMIFS('B4-1销售回款【输入】'!ED$4:ED$123,'B4-1销售回款【输入】'!$C$4:$C$123,$C245,'B4-1销售回款【输入】'!$D$4:$D$123,$D245,'B4-1销售回款【输入】'!$E$4:$E$123,$E245,'B4-1销售回款【输入】'!$J$4:$J$123,$F245)</f>
        <v>0</v>
      </c>
      <c r="EB245" s="282">
        <f>SUMIFS('B4-1销售回款【输入】'!EE$4:EE$123,'B4-1销售回款【输入】'!$C$4:$C$123,$C245,'B4-1销售回款【输入】'!$D$4:$D$123,$D245,'B4-1销售回款【输入】'!$E$4:$E$123,$E245,'B4-1销售回款【输入】'!$J$4:$J$123,$F245)</f>
        <v>0</v>
      </c>
      <c r="EC245" s="282">
        <f>SUMIFS('B4-1销售回款【输入】'!EF$4:EF$123,'B4-1销售回款【输入】'!$C$4:$C$123,$C245,'B4-1销售回款【输入】'!$D$4:$D$123,$D245,'B4-1销售回款【输入】'!$E$4:$E$123,$E245,'B4-1销售回款【输入】'!$J$4:$J$123,$F245)</f>
        <v>0</v>
      </c>
      <c r="ED245" s="284">
        <f>SUMIFS('B4-1销售回款【输入】'!EG$4:EG$123,'B4-1销售回款【输入】'!$C$4:$C$123,$C245,'B4-1销售回款【输入】'!$D$4:$D$123,$D245,'B4-1销售回款【输入】'!$E$4:$E$123,$E245,'B4-1销售回款【输入】'!$J$4:$J$123,$F245)</f>
        <v>0</v>
      </c>
    </row>
    <row r="246" spans="2:134" ht="16.05" customHeight="1" x14ac:dyDescent="0.25">
      <c r="B246" s="932"/>
      <c r="C246" s="154" t="str">
        <f t="shared" ref="C246:C249" si="4407">C245</f>
        <v/>
      </c>
      <c r="D246" s="154" t="str">
        <f t="shared" si="4280"/>
        <v/>
      </c>
      <c r="E246" s="154" t="str">
        <f t="shared" si="4280"/>
        <v/>
      </c>
      <c r="F246" s="149" t="s">
        <v>348</v>
      </c>
      <c r="G246" s="171" t="s">
        <v>354</v>
      </c>
      <c r="H246" s="992">
        <f>IFERROR(H245/H244*10000,0)</f>
        <v>0</v>
      </c>
      <c r="I246" s="282">
        <f t="shared" si="4405"/>
        <v>0</v>
      </c>
      <c r="J246" s="985">
        <f>IFERROR(J245/J244*10000,0)</f>
        <v>0</v>
      </c>
      <c r="K246" s="460">
        <f ca="1">IFERROR(K245/K244*10000,0)</f>
        <v>0</v>
      </c>
      <c r="L246" s="283">
        <f t="shared" ref="L246" si="4408">IFERROR(L245/L244*10000,0)</f>
        <v>0</v>
      </c>
      <c r="M246" s="282">
        <f t="shared" ref="M246" si="4409">IFERROR(M245/M244*10000,0)</f>
        <v>0</v>
      </c>
      <c r="N246" s="282">
        <f t="shared" ref="N246" si="4410">IFERROR(N245/N244*10000,0)</f>
        <v>0</v>
      </c>
      <c r="O246" s="282">
        <f t="shared" ref="O246" si="4411">IFERROR(O245/O244*10000,0)</f>
        <v>0</v>
      </c>
      <c r="P246" s="282">
        <f t="shared" ref="P246" si="4412">IFERROR(P245/P244*10000,0)</f>
        <v>0</v>
      </c>
      <c r="Q246" s="282">
        <f t="shared" ref="Q246" si="4413">IFERROR(Q245/Q244*10000,0)</f>
        <v>0</v>
      </c>
      <c r="R246" s="282">
        <f t="shared" ref="R246" si="4414">IFERROR(R245/R244*10000,0)</f>
        <v>0</v>
      </c>
      <c r="S246" s="282">
        <f t="shared" ref="S246" si="4415">IFERROR(S245/S244*10000,0)</f>
        <v>0</v>
      </c>
      <c r="T246" s="282">
        <f t="shared" ref="T246" si="4416">IFERROR(T245/T244*10000,0)</f>
        <v>0</v>
      </c>
      <c r="U246" s="284">
        <f t="shared" ref="U246" si="4417">IFERROR(U245/U244*10000,0)</f>
        <v>0</v>
      </c>
      <c r="V246" s="285">
        <f>IFERROR(V245/V244*10000,0)</f>
        <v>0</v>
      </c>
      <c r="W246" s="282">
        <f t="shared" ref="W246" si="4418">IFERROR(W245/W244*10000,0)</f>
        <v>0</v>
      </c>
      <c r="X246" s="282">
        <f t="shared" ref="X246" si="4419">IFERROR(X245/X244*10000,0)</f>
        <v>0</v>
      </c>
      <c r="Y246" s="282">
        <f t="shared" ref="Y246" si="4420">IFERROR(Y245/Y244*10000,0)</f>
        <v>0</v>
      </c>
      <c r="Z246" s="282">
        <f t="shared" ref="Z246" si="4421">IFERROR(Z245/Z244*10000,0)</f>
        <v>0</v>
      </c>
      <c r="AA246" s="282">
        <f t="shared" ref="AA246" si="4422">IFERROR(AA245/AA244*10000,0)</f>
        <v>0</v>
      </c>
      <c r="AB246" s="282">
        <f t="shared" ref="AB246" si="4423">IFERROR(AB245/AB244*10000,0)</f>
        <v>0</v>
      </c>
      <c r="AC246" s="282">
        <f t="shared" ref="AC246" si="4424">IFERROR(AC245/AC244*10000,0)</f>
        <v>0</v>
      </c>
      <c r="AD246" s="282">
        <f t="shared" ref="AD246" si="4425">IFERROR(AD245/AD244*10000,0)</f>
        <v>0</v>
      </c>
      <c r="AE246" s="282">
        <f t="shared" ref="AE246" si="4426">IFERROR(AE245/AE244*10000,0)</f>
        <v>0</v>
      </c>
      <c r="AF246" s="282">
        <f t="shared" ref="AF246" si="4427">IFERROR(AF245/AF244*10000,0)</f>
        <v>0</v>
      </c>
      <c r="AG246" s="282">
        <f t="shared" ref="AG246" si="4428">IFERROR(AG245/AG244*10000,0)</f>
        <v>0</v>
      </c>
      <c r="AH246" s="282">
        <f t="shared" ref="AH246" si="4429">IFERROR(AH245/AH244*10000,0)</f>
        <v>0</v>
      </c>
      <c r="AI246" s="282">
        <f t="shared" ref="AI246" si="4430">IFERROR(AI245/AI244*10000,0)</f>
        <v>0</v>
      </c>
      <c r="AJ246" s="282">
        <f t="shared" ref="AJ246" si="4431">IFERROR(AJ245/AJ244*10000,0)</f>
        <v>0</v>
      </c>
      <c r="AK246" s="282">
        <f t="shared" ref="AK246" si="4432">IFERROR(AK245/AK244*10000,0)</f>
        <v>0</v>
      </c>
      <c r="AL246" s="282">
        <f t="shared" ref="AL246" si="4433">IFERROR(AL245/AL244*10000,0)</f>
        <v>0</v>
      </c>
      <c r="AM246" s="282">
        <f t="shared" ref="AM246" si="4434">IFERROR(AM245/AM244*10000,0)</f>
        <v>0</v>
      </c>
      <c r="AN246" s="282">
        <f t="shared" ref="AN246" si="4435">IFERROR(AN245/AN244*10000,0)</f>
        <v>0</v>
      </c>
      <c r="AO246" s="282">
        <f t="shared" ref="AO246" si="4436">IFERROR(AO245/AO244*10000,0)</f>
        <v>0</v>
      </c>
      <c r="AP246" s="282">
        <f t="shared" ref="AP246" si="4437">IFERROR(AP245/AP244*10000,0)</f>
        <v>0</v>
      </c>
      <c r="AQ246" s="282">
        <f t="shared" ref="AQ246" si="4438">IFERROR(AQ245/AQ244*10000,0)</f>
        <v>0</v>
      </c>
      <c r="AR246" s="282">
        <f t="shared" ref="AR246" si="4439">IFERROR(AR245/AR244*10000,0)</f>
        <v>0</v>
      </c>
      <c r="AS246" s="282">
        <f t="shared" ref="AS246" si="4440">IFERROR(AS245/AS244*10000,0)</f>
        <v>0</v>
      </c>
      <c r="AT246" s="282">
        <f t="shared" ref="AT246" si="4441">IFERROR(AT245/AT244*10000,0)</f>
        <v>0</v>
      </c>
      <c r="AU246" s="282">
        <f t="shared" ref="AU246" si="4442">IFERROR(AU245/AU244*10000,0)</f>
        <v>0</v>
      </c>
      <c r="AV246" s="282">
        <f t="shared" ref="AV246" si="4443">IFERROR(AV245/AV244*10000,0)</f>
        <v>0</v>
      </c>
      <c r="AW246" s="282">
        <f t="shared" ref="AW246" si="4444">IFERROR(AW245/AW244*10000,0)</f>
        <v>0</v>
      </c>
      <c r="AX246" s="282">
        <f t="shared" ref="AX246" si="4445">IFERROR(AX245/AX244*10000,0)</f>
        <v>0</v>
      </c>
      <c r="AY246" s="282">
        <f t="shared" ref="AY246" si="4446">IFERROR(AY245/AY244*10000,0)</f>
        <v>0</v>
      </c>
      <c r="AZ246" s="282">
        <f t="shared" ref="AZ246" si="4447">IFERROR(AZ245/AZ244*10000,0)</f>
        <v>0</v>
      </c>
      <c r="BA246" s="282">
        <f t="shared" ref="BA246" si="4448">IFERROR(BA245/BA244*10000,0)</f>
        <v>0</v>
      </c>
      <c r="BB246" s="282">
        <f t="shared" ref="BB246" si="4449">IFERROR(BB245/BB244*10000,0)</f>
        <v>0</v>
      </c>
      <c r="BC246" s="282">
        <f t="shared" ref="BC246" si="4450">IFERROR(BC245/BC244*10000,0)</f>
        <v>0</v>
      </c>
      <c r="BD246" s="282">
        <f t="shared" ref="BD246" si="4451">IFERROR(BD245/BD244*10000,0)</f>
        <v>0</v>
      </c>
      <c r="BE246" s="282">
        <f t="shared" ref="BE246" si="4452">IFERROR(BE245/BE244*10000,0)</f>
        <v>0</v>
      </c>
      <c r="BF246" s="282">
        <f t="shared" ref="BF246" si="4453">IFERROR(BF245/BF244*10000,0)</f>
        <v>0</v>
      </c>
      <c r="BG246" s="282">
        <f t="shared" ref="BG246" si="4454">IFERROR(BG245/BG244*10000,0)</f>
        <v>0</v>
      </c>
      <c r="BH246" s="282">
        <f t="shared" ref="BH246" si="4455">IFERROR(BH245/BH244*10000,0)</f>
        <v>0</v>
      </c>
      <c r="BI246" s="282">
        <f t="shared" ref="BI246" si="4456">IFERROR(BI245/BI244*10000,0)</f>
        <v>0</v>
      </c>
      <c r="BJ246" s="282">
        <f t="shared" ref="BJ246" si="4457">IFERROR(BJ245/BJ244*10000,0)</f>
        <v>0</v>
      </c>
      <c r="BK246" s="282">
        <f t="shared" ref="BK246" si="4458">IFERROR(BK245/BK244*10000,0)</f>
        <v>0</v>
      </c>
      <c r="BL246" s="282">
        <f t="shared" ref="BL246" si="4459">IFERROR(BL245/BL244*10000,0)</f>
        <v>0</v>
      </c>
      <c r="BM246" s="282">
        <f t="shared" ref="BM246" si="4460">IFERROR(BM245/BM244*10000,0)</f>
        <v>0</v>
      </c>
      <c r="BN246" s="282">
        <f t="shared" ref="BN246" si="4461">IFERROR(BN245/BN244*10000,0)</f>
        <v>0</v>
      </c>
      <c r="BO246" s="282">
        <f t="shared" ref="BO246" si="4462">IFERROR(BO245/BO244*10000,0)</f>
        <v>0</v>
      </c>
      <c r="BP246" s="282">
        <f t="shared" ref="BP246" si="4463">IFERROR(BP245/BP244*10000,0)</f>
        <v>0</v>
      </c>
      <c r="BQ246" s="282">
        <f t="shared" ref="BQ246" si="4464">IFERROR(BQ245/BQ244*10000,0)</f>
        <v>0</v>
      </c>
      <c r="BR246" s="282">
        <f t="shared" ref="BR246" si="4465">IFERROR(BR245/BR244*10000,0)</f>
        <v>0</v>
      </c>
      <c r="BS246" s="282">
        <f t="shared" ref="BS246" si="4466">IFERROR(BS245/BS244*10000,0)</f>
        <v>0</v>
      </c>
      <c r="BT246" s="282">
        <f t="shared" ref="BT246" si="4467">IFERROR(BT245/BT244*10000,0)</f>
        <v>0</v>
      </c>
      <c r="BU246" s="282">
        <f t="shared" ref="BU246" si="4468">IFERROR(BU245/BU244*10000,0)</f>
        <v>0</v>
      </c>
      <c r="BV246" s="282">
        <f t="shared" ref="BV246" si="4469">IFERROR(BV245/BV244*10000,0)</f>
        <v>0</v>
      </c>
      <c r="BW246" s="282">
        <f t="shared" ref="BW246" si="4470">IFERROR(BW245/BW244*10000,0)</f>
        <v>0</v>
      </c>
      <c r="BX246" s="282">
        <f t="shared" ref="BX246" si="4471">IFERROR(BX245/BX244*10000,0)</f>
        <v>0</v>
      </c>
      <c r="BY246" s="282">
        <f t="shared" ref="BY246" si="4472">IFERROR(BY245/BY244*10000,0)</f>
        <v>0</v>
      </c>
      <c r="BZ246" s="282">
        <f t="shared" ref="BZ246" si="4473">IFERROR(BZ245/BZ244*10000,0)</f>
        <v>0</v>
      </c>
      <c r="CA246" s="282">
        <f t="shared" ref="CA246" si="4474">IFERROR(CA245/CA244*10000,0)</f>
        <v>0</v>
      </c>
      <c r="CB246" s="282">
        <f t="shared" ref="CB246" si="4475">IFERROR(CB245/CB244*10000,0)</f>
        <v>0</v>
      </c>
      <c r="CC246" s="282">
        <f t="shared" ref="CC246" si="4476">IFERROR(CC245/CC244*10000,0)</f>
        <v>0</v>
      </c>
      <c r="CD246" s="282">
        <f t="shared" ref="CD246" si="4477">IFERROR(CD245/CD244*10000,0)</f>
        <v>0</v>
      </c>
      <c r="CE246" s="282">
        <f t="shared" ref="CE246" si="4478">IFERROR(CE245/CE244*10000,0)</f>
        <v>0</v>
      </c>
      <c r="CF246" s="282">
        <f t="shared" ref="CF246" si="4479">IFERROR(CF245/CF244*10000,0)</f>
        <v>0</v>
      </c>
      <c r="CG246" s="282">
        <f t="shared" ref="CG246" si="4480">IFERROR(CG245/CG244*10000,0)</f>
        <v>0</v>
      </c>
      <c r="CH246" s="282">
        <f t="shared" ref="CH246" si="4481">IFERROR(CH245/CH244*10000,0)</f>
        <v>0</v>
      </c>
      <c r="CI246" s="282">
        <f t="shared" ref="CI246" si="4482">IFERROR(CI245/CI244*10000,0)</f>
        <v>0</v>
      </c>
      <c r="CJ246" s="282">
        <f t="shared" ref="CJ246" si="4483">IFERROR(CJ245/CJ244*10000,0)</f>
        <v>0</v>
      </c>
      <c r="CK246" s="282">
        <f t="shared" ref="CK246" si="4484">IFERROR(CK245/CK244*10000,0)</f>
        <v>0</v>
      </c>
      <c r="CL246" s="282">
        <f t="shared" ref="CL246" si="4485">IFERROR(CL245/CL244*10000,0)</f>
        <v>0</v>
      </c>
      <c r="CM246" s="282">
        <f t="shared" ref="CM246" si="4486">IFERROR(CM245/CM244*10000,0)</f>
        <v>0</v>
      </c>
      <c r="CN246" s="282">
        <f t="shared" ref="CN246" si="4487">IFERROR(CN245/CN244*10000,0)</f>
        <v>0</v>
      </c>
      <c r="CO246" s="282">
        <f t="shared" ref="CO246" si="4488">IFERROR(CO245/CO244*10000,0)</f>
        <v>0</v>
      </c>
      <c r="CP246" s="282">
        <f t="shared" ref="CP246" si="4489">IFERROR(CP245/CP244*10000,0)</f>
        <v>0</v>
      </c>
      <c r="CQ246" s="282">
        <f t="shared" ref="CQ246" si="4490">IFERROR(CQ245/CQ244*10000,0)</f>
        <v>0</v>
      </c>
      <c r="CR246" s="282">
        <f t="shared" ref="CR246" si="4491">IFERROR(CR245/CR244*10000,0)</f>
        <v>0</v>
      </c>
      <c r="CS246" s="282">
        <f t="shared" ref="CS246" si="4492">IFERROR(CS245/CS244*10000,0)</f>
        <v>0</v>
      </c>
      <c r="CT246" s="282">
        <f t="shared" ref="CT246" si="4493">IFERROR(CT245/CT244*10000,0)</f>
        <v>0</v>
      </c>
      <c r="CU246" s="282">
        <f t="shared" ref="CU246" si="4494">IFERROR(CU245/CU244*10000,0)</f>
        <v>0</v>
      </c>
      <c r="CV246" s="282">
        <f t="shared" ref="CV246" si="4495">IFERROR(CV245/CV244*10000,0)</f>
        <v>0</v>
      </c>
      <c r="CW246" s="282">
        <f t="shared" ref="CW246" si="4496">IFERROR(CW245/CW244*10000,0)</f>
        <v>0</v>
      </c>
      <c r="CX246" s="282">
        <f t="shared" ref="CX246" si="4497">IFERROR(CX245/CX244*10000,0)</f>
        <v>0</v>
      </c>
      <c r="CY246" s="282">
        <f t="shared" ref="CY246" si="4498">IFERROR(CY245/CY244*10000,0)</f>
        <v>0</v>
      </c>
      <c r="CZ246" s="282">
        <f t="shared" ref="CZ246" si="4499">IFERROR(CZ245/CZ244*10000,0)</f>
        <v>0</v>
      </c>
      <c r="DA246" s="282">
        <f t="shared" ref="DA246" si="4500">IFERROR(DA245/DA244*10000,0)</f>
        <v>0</v>
      </c>
      <c r="DB246" s="282">
        <f t="shared" ref="DB246" si="4501">IFERROR(DB245/DB244*10000,0)</f>
        <v>0</v>
      </c>
      <c r="DC246" s="282">
        <f t="shared" ref="DC246" si="4502">IFERROR(DC245/DC244*10000,0)</f>
        <v>0</v>
      </c>
      <c r="DD246" s="282">
        <f t="shared" ref="DD246" si="4503">IFERROR(DD245/DD244*10000,0)</f>
        <v>0</v>
      </c>
      <c r="DE246" s="282">
        <f t="shared" ref="DE246" si="4504">IFERROR(DE245/DE244*10000,0)</f>
        <v>0</v>
      </c>
      <c r="DF246" s="282">
        <f t="shared" ref="DF246" si="4505">IFERROR(DF245/DF244*10000,0)</f>
        <v>0</v>
      </c>
      <c r="DG246" s="282">
        <f t="shared" ref="DG246" si="4506">IFERROR(DG245/DG244*10000,0)</f>
        <v>0</v>
      </c>
      <c r="DH246" s="282">
        <f t="shared" ref="DH246" si="4507">IFERROR(DH245/DH244*10000,0)</f>
        <v>0</v>
      </c>
      <c r="DI246" s="282">
        <f t="shared" ref="DI246" si="4508">IFERROR(DI245/DI244*10000,0)</f>
        <v>0</v>
      </c>
      <c r="DJ246" s="282">
        <f t="shared" ref="DJ246" si="4509">IFERROR(DJ245/DJ244*10000,0)</f>
        <v>0</v>
      </c>
      <c r="DK246" s="282">
        <f t="shared" ref="DK246" si="4510">IFERROR(DK245/DK244*10000,0)</f>
        <v>0</v>
      </c>
      <c r="DL246" s="282">
        <f t="shared" ref="DL246" si="4511">IFERROR(DL245/DL244*10000,0)</f>
        <v>0</v>
      </c>
      <c r="DM246" s="282">
        <f t="shared" ref="DM246" si="4512">IFERROR(DM245/DM244*10000,0)</f>
        <v>0</v>
      </c>
      <c r="DN246" s="282">
        <f t="shared" ref="DN246" si="4513">IFERROR(DN245/DN244*10000,0)</f>
        <v>0</v>
      </c>
      <c r="DO246" s="282">
        <f t="shared" ref="DO246" si="4514">IFERROR(DO245/DO244*10000,0)</f>
        <v>0</v>
      </c>
      <c r="DP246" s="282">
        <f t="shared" ref="DP246" si="4515">IFERROR(DP245/DP244*10000,0)</f>
        <v>0</v>
      </c>
      <c r="DQ246" s="282">
        <f t="shared" ref="DQ246" si="4516">IFERROR(DQ245/DQ244*10000,0)</f>
        <v>0</v>
      </c>
      <c r="DR246" s="282">
        <f t="shared" ref="DR246" si="4517">IFERROR(DR245/DR244*10000,0)</f>
        <v>0</v>
      </c>
      <c r="DS246" s="282">
        <f t="shared" ref="DS246" si="4518">IFERROR(DS245/DS244*10000,0)</f>
        <v>0</v>
      </c>
      <c r="DT246" s="282">
        <f t="shared" ref="DT246" si="4519">IFERROR(DT245/DT244*10000,0)</f>
        <v>0</v>
      </c>
      <c r="DU246" s="282">
        <f t="shared" ref="DU246" si="4520">IFERROR(DU245/DU244*10000,0)</f>
        <v>0</v>
      </c>
      <c r="DV246" s="282">
        <f t="shared" ref="DV246" si="4521">IFERROR(DV245/DV244*10000,0)</f>
        <v>0</v>
      </c>
      <c r="DW246" s="282">
        <f t="shared" ref="DW246" si="4522">IFERROR(DW245/DW244*10000,0)</f>
        <v>0</v>
      </c>
      <c r="DX246" s="282">
        <f t="shared" ref="DX246" si="4523">IFERROR(DX245/DX244*10000,0)</f>
        <v>0</v>
      </c>
      <c r="DY246" s="282">
        <f t="shared" ref="DY246" si="4524">IFERROR(DY245/DY244*10000,0)</f>
        <v>0</v>
      </c>
      <c r="DZ246" s="282">
        <f t="shared" ref="DZ246" si="4525">IFERROR(DZ245/DZ244*10000,0)</f>
        <v>0</v>
      </c>
      <c r="EA246" s="282">
        <f t="shared" ref="EA246" si="4526">IFERROR(EA245/EA244*10000,0)</f>
        <v>0</v>
      </c>
      <c r="EB246" s="282">
        <f t="shared" ref="EB246" si="4527">IFERROR(EB245/EB244*10000,0)</f>
        <v>0</v>
      </c>
      <c r="EC246" s="282">
        <f t="shared" ref="EC246" si="4528">IFERROR(EC245/EC244*10000,0)</f>
        <v>0</v>
      </c>
      <c r="ED246" s="284">
        <f t="shared" ref="ED246" si="4529">IFERROR(ED245/ED244*10000,0)</f>
        <v>0</v>
      </c>
    </row>
    <row r="247" spans="2:134" ht="16.05" customHeight="1" x14ac:dyDescent="0.25">
      <c r="B247" s="932"/>
      <c r="C247" s="159" t="str">
        <f t="shared" si="4407"/>
        <v/>
      </c>
      <c r="D247" s="159" t="str">
        <f t="shared" si="4280"/>
        <v/>
      </c>
      <c r="E247" s="159" t="str">
        <f t="shared" si="4280"/>
        <v/>
      </c>
      <c r="F247" s="149" t="s">
        <v>349</v>
      </c>
      <c r="G247" s="171" t="s">
        <v>353</v>
      </c>
      <c r="H247" s="992">
        <f>SUMIFS('B4-1销售回款【输入】'!L$4:L$123,'B4-1销售回款【输入】'!$C$4:$C$123,$C247,'B4-1销售回款【输入】'!$D$4:$D$123,$D247,'B4-1销售回款【输入】'!$E$4:$E$123,$E247,'B4-1销售回款【输入】'!$J$4:$J$123,$F247)</f>
        <v>0</v>
      </c>
      <c r="I247" s="282">
        <f t="shared" si="4405"/>
        <v>0</v>
      </c>
      <c r="J247" s="985">
        <f>SUM(V247:ED247)</f>
        <v>0</v>
      </c>
      <c r="K247" s="460">
        <f ca="1">SUM(OFFSET(V247,,,1,MATCH('B1-基本信息'!$C$12,$V$3:$ED$3,1)))</f>
        <v>0</v>
      </c>
      <c r="L247" s="283">
        <f t="shared" ref="L247:U247" si="4530">SUMIF($V$1:$ED$1,L$3,$V247:$ED247)</f>
        <v>0</v>
      </c>
      <c r="M247" s="282">
        <f t="shared" si="4530"/>
        <v>0</v>
      </c>
      <c r="N247" s="282">
        <f t="shared" si="4530"/>
        <v>0</v>
      </c>
      <c r="O247" s="282">
        <f t="shared" si="4530"/>
        <v>0</v>
      </c>
      <c r="P247" s="282">
        <f t="shared" si="4530"/>
        <v>0</v>
      </c>
      <c r="Q247" s="282">
        <f t="shared" si="4530"/>
        <v>0</v>
      </c>
      <c r="R247" s="282">
        <f t="shared" si="4530"/>
        <v>0</v>
      </c>
      <c r="S247" s="282">
        <f t="shared" si="4530"/>
        <v>0</v>
      </c>
      <c r="T247" s="282">
        <f t="shared" si="4530"/>
        <v>0</v>
      </c>
      <c r="U247" s="284">
        <f t="shared" si="4530"/>
        <v>0</v>
      </c>
      <c r="V247" s="285">
        <f>SUMIFS('B4-1销售回款【输入】'!Y$4:Y$123,'B4-1销售回款【输入】'!$C$4:$C$123,$C247,'B4-1销售回款【输入】'!$D$4:$D$123,$D247,'B4-1销售回款【输入】'!$E$4:$E$123,$E247,'B4-1销售回款【输入】'!$J$4:$J$123,$F247)</f>
        <v>0</v>
      </c>
      <c r="W247" s="282">
        <f>SUMIFS('B4-1销售回款【输入】'!Z$4:Z$123,'B4-1销售回款【输入】'!$C$4:$C$123,$C247,'B4-1销售回款【输入】'!$D$4:$D$123,$D247,'B4-1销售回款【输入】'!$E$4:$E$123,$E247,'B4-1销售回款【输入】'!$J$4:$J$123,$F247)</f>
        <v>0</v>
      </c>
      <c r="X247" s="282">
        <f>SUMIFS('B4-1销售回款【输入】'!AA$4:AA$123,'B4-1销售回款【输入】'!$C$4:$C$123,$C247,'B4-1销售回款【输入】'!$D$4:$D$123,$D247,'B4-1销售回款【输入】'!$E$4:$E$123,$E247,'B4-1销售回款【输入】'!$J$4:$J$123,$F247)</f>
        <v>0</v>
      </c>
      <c r="Y247" s="282">
        <f>SUMIFS('B4-1销售回款【输入】'!AB$4:AB$123,'B4-1销售回款【输入】'!$C$4:$C$123,$C247,'B4-1销售回款【输入】'!$D$4:$D$123,$D247,'B4-1销售回款【输入】'!$E$4:$E$123,$E247,'B4-1销售回款【输入】'!$J$4:$J$123,$F247)</f>
        <v>0</v>
      </c>
      <c r="Z247" s="282">
        <f>SUMIFS('B4-1销售回款【输入】'!AC$4:AC$123,'B4-1销售回款【输入】'!$C$4:$C$123,$C247,'B4-1销售回款【输入】'!$D$4:$D$123,$D247,'B4-1销售回款【输入】'!$E$4:$E$123,$E247,'B4-1销售回款【输入】'!$J$4:$J$123,$F247)</f>
        <v>0</v>
      </c>
      <c r="AA247" s="282">
        <f>SUMIFS('B4-1销售回款【输入】'!AD$4:AD$123,'B4-1销售回款【输入】'!$C$4:$C$123,$C247,'B4-1销售回款【输入】'!$D$4:$D$123,$D247,'B4-1销售回款【输入】'!$E$4:$E$123,$E247,'B4-1销售回款【输入】'!$J$4:$J$123,$F247)</f>
        <v>0</v>
      </c>
      <c r="AB247" s="282">
        <f>SUMIFS('B4-1销售回款【输入】'!AE$4:AE$123,'B4-1销售回款【输入】'!$C$4:$C$123,$C247,'B4-1销售回款【输入】'!$D$4:$D$123,$D247,'B4-1销售回款【输入】'!$E$4:$E$123,$E247,'B4-1销售回款【输入】'!$J$4:$J$123,$F247)</f>
        <v>0</v>
      </c>
      <c r="AC247" s="282">
        <f>SUMIFS('B4-1销售回款【输入】'!AF$4:AF$123,'B4-1销售回款【输入】'!$C$4:$C$123,$C247,'B4-1销售回款【输入】'!$D$4:$D$123,$D247,'B4-1销售回款【输入】'!$E$4:$E$123,$E247,'B4-1销售回款【输入】'!$J$4:$J$123,$F247)</f>
        <v>0</v>
      </c>
      <c r="AD247" s="282">
        <f>SUMIFS('B4-1销售回款【输入】'!AG$4:AG$123,'B4-1销售回款【输入】'!$C$4:$C$123,$C247,'B4-1销售回款【输入】'!$D$4:$D$123,$D247,'B4-1销售回款【输入】'!$E$4:$E$123,$E247,'B4-1销售回款【输入】'!$J$4:$J$123,$F247)</f>
        <v>0</v>
      </c>
      <c r="AE247" s="282">
        <f>SUMIFS('B4-1销售回款【输入】'!AH$4:AH$123,'B4-1销售回款【输入】'!$C$4:$C$123,$C247,'B4-1销售回款【输入】'!$D$4:$D$123,$D247,'B4-1销售回款【输入】'!$E$4:$E$123,$E247,'B4-1销售回款【输入】'!$J$4:$J$123,$F247)</f>
        <v>0</v>
      </c>
      <c r="AF247" s="282">
        <f>SUMIFS('B4-1销售回款【输入】'!AI$4:AI$123,'B4-1销售回款【输入】'!$C$4:$C$123,$C247,'B4-1销售回款【输入】'!$D$4:$D$123,$D247,'B4-1销售回款【输入】'!$E$4:$E$123,$E247,'B4-1销售回款【输入】'!$J$4:$J$123,$F247)</f>
        <v>0</v>
      </c>
      <c r="AG247" s="282">
        <f>SUMIFS('B4-1销售回款【输入】'!AJ$4:AJ$123,'B4-1销售回款【输入】'!$C$4:$C$123,$C247,'B4-1销售回款【输入】'!$D$4:$D$123,$D247,'B4-1销售回款【输入】'!$E$4:$E$123,$E247,'B4-1销售回款【输入】'!$J$4:$J$123,$F247)</f>
        <v>0</v>
      </c>
      <c r="AH247" s="282">
        <f>SUMIFS('B4-1销售回款【输入】'!AK$4:AK$123,'B4-1销售回款【输入】'!$C$4:$C$123,$C247,'B4-1销售回款【输入】'!$D$4:$D$123,$D247,'B4-1销售回款【输入】'!$E$4:$E$123,$E247,'B4-1销售回款【输入】'!$J$4:$J$123,$F247)</f>
        <v>0</v>
      </c>
      <c r="AI247" s="282">
        <f>SUMIFS('B4-1销售回款【输入】'!AL$4:AL$123,'B4-1销售回款【输入】'!$C$4:$C$123,$C247,'B4-1销售回款【输入】'!$D$4:$D$123,$D247,'B4-1销售回款【输入】'!$E$4:$E$123,$E247,'B4-1销售回款【输入】'!$J$4:$J$123,$F247)</f>
        <v>0</v>
      </c>
      <c r="AJ247" s="282">
        <f>SUMIFS('B4-1销售回款【输入】'!AM$4:AM$123,'B4-1销售回款【输入】'!$C$4:$C$123,$C247,'B4-1销售回款【输入】'!$D$4:$D$123,$D247,'B4-1销售回款【输入】'!$E$4:$E$123,$E247,'B4-1销售回款【输入】'!$J$4:$J$123,$F247)</f>
        <v>0</v>
      </c>
      <c r="AK247" s="282">
        <f>SUMIFS('B4-1销售回款【输入】'!AN$4:AN$123,'B4-1销售回款【输入】'!$C$4:$C$123,$C247,'B4-1销售回款【输入】'!$D$4:$D$123,$D247,'B4-1销售回款【输入】'!$E$4:$E$123,$E247,'B4-1销售回款【输入】'!$J$4:$J$123,$F247)</f>
        <v>0</v>
      </c>
      <c r="AL247" s="282">
        <f>SUMIFS('B4-1销售回款【输入】'!AO$4:AO$123,'B4-1销售回款【输入】'!$C$4:$C$123,$C247,'B4-1销售回款【输入】'!$D$4:$D$123,$D247,'B4-1销售回款【输入】'!$E$4:$E$123,$E247,'B4-1销售回款【输入】'!$J$4:$J$123,$F247)</f>
        <v>0</v>
      </c>
      <c r="AM247" s="282">
        <f>SUMIFS('B4-1销售回款【输入】'!AP$4:AP$123,'B4-1销售回款【输入】'!$C$4:$C$123,$C247,'B4-1销售回款【输入】'!$D$4:$D$123,$D247,'B4-1销售回款【输入】'!$E$4:$E$123,$E247,'B4-1销售回款【输入】'!$J$4:$J$123,$F247)</f>
        <v>0</v>
      </c>
      <c r="AN247" s="282">
        <f>SUMIFS('B4-1销售回款【输入】'!AQ$4:AQ$123,'B4-1销售回款【输入】'!$C$4:$C$123,$C247,'B4-1销售回款【输入】'!$D$4:$D$123,$D247,'B4-1销售回款【输入】'!$E$4:$E$123,$E247,'B4-1销售回款【输入】'!$J$4:$J$123,$F247)</f>
        <v>0</v>
      </c>
      <c r="AO247" s="282">
        <f>SUMIFS('B4-1销售回款【输入】'!AR$4:AR$123,'B4-1销售回款【输入】'!$C$4:$C$123,$C247,'B4-1销售回款【输入】'!$D$4:$D$123,$D247,'B4-1销售回款【输入】'!$E$4:$E$123,$E247,'B4-1销售回款【输入】'!$J$4:$J$123,$F247)</f>
        <v>0</v>
      </c>
      <c r="AP247" s="282">
        <f>SUMIFS('B4-1销售回款【输入】'!AS$4:AS$123,'B4-1销售回款【输入】'!$C$4:$C$123,$C247,'B4-1销售回款【输入】'!$D$4:$D$123,$D247,'B4-1销售回款【输入】'!$E$4:$E$123,$E247,'B4-1销售回款【输入】'!$J$4:$J$123,$F247)</f>
        <v>0</v>
      </c>
      <c r="AQ247" s="282">
        <f>SUMIFS('B4-1销售回款【输入】'!AT$4:AT$123,'B4-1销售回款【输入】'!$C$4:$C$123,$C247,'B4-1销售回款【输入】'!$D$4:$D$123,$D247,'B4-1销售回款【输入】'!$E$4:$E$123,$E247,'B4-1销售回款【输入】'!$J$4:$J$123,$F247)</f>
        <v>0</v>
      </c>
      <c r="AR247" s="282">
        <f>SUMIFS('B4-1销售回款【输入】'!AU$4:AU$123,'B4-1销售回款【输入】'!$C$4:$C$123,$C247,'B4-1销售回款【输入】'!$D$4:$D$123,$D247,'B4-1销售回款【输入】'!$E$4:$E$123,$E247,'B4-1销售回款【输入】'!$J$4:$J$123,$F247)</f>
        <v>0</v>
      </c>
      <c r="AS247" s="282">
        <f>SUMIFS('B4-1销售回款【输入】'!AV$4:AV$123,'B4-1销售回款【输入】'!$C$4:$C$123,$C247,'B4-1销售回款【输入】'!$D$4:$D$123,$D247,'B4-1销售回款【输入】'!$E$4:$E$123,$E247,'B4-1销售回款【输入】'!$J$4:$J$123,$F247)</f>
        <v>0</v>
      </c>
      <c r="AT247" s="282">
        <f>SUMIFS('B4-1销售回款【输入】'!AW$4:AW$123,'B4-1销售回款【输入】'!$C$4:$C$123,$C247,'B4-1销售回款【输入】'!$D$4:$D$123,$D247,'B4-1销售回款【输入】'!$E$4:$E$123,$E247,'B4-1销售回款【输入】'!$J$4:$J$123,$F247)</f>
        <v>0</v>
      </c>
      <c r="AU247" s="282">
        <f>SUMIFS('B4-1销售回款【输入】'!AX$4:AX$123,'B4-1销售回款【输入】'!$C$4:$C$123,$C247,'B4-1销售回款【输入】'!$D$4:$D$123,$D247,'B4-1销售回款【输入】'!$E$4:$E$123,$E247,'B4-1销售回款【输入】'!$J$4:$J$123,$F247)</f>
        <v>0</v>
      </c>
      <c r="AV247" s="282">
        <f>SUMIFS('B4-1销售回款【输入】'!AY$4:AY$123,'B4-1销售回款【输入】'!$C$4:$C$123,$C247,'B4-1销售回款【输入】'!$D$4:$D$123,$D247,'B4-1销售回款【输入】'!$E$4:$E$123,$E247,'B4-1销售回款【输入】'!$J$4:$J$123,$F247)</f>
        <v>0</v>
      </c>
      <c r="AW247" s="282">
        <f>SUMIFS('B4-1销售回款【输入】'!AZ$4:AZ$123,'B4-1销售回款【输入】'!$C$4:$C$123,$C247,'B4-1销售回款【输入】'!$D$4:$D$123,$D247,'B4-1销售回款【输入】'!$E$4:$E$123,$E247,'B4-1销售回款【输入】'!$J$4:$J$123,$F247)</f>
        <v>0</v>
      </c>
      <c r="AX247" s="282">
        <f>SUMIFS('B4-1销售回款【输入】'!BA$4:BA$123,'B4-1销售回款【输入】'!$C$4:$C$123,$C247,'B4-1销售回款【输入】'!$D$4:$D$123,$D247,'B4-1销售回款【输入】'!$E$4:$E$123,$E247,'B4-1销售回款【输入】'!$J$4:$J$123,$F247)</f>
        <v>0</v>
      </c>
      <c r="AY247" s="282">
        <f>SUMIFS('B4-1销售回款【输入】'!BB$4:BB$123,'B4-1销售回款【输入】'!$C$4:$C$123,$C247,'B4-1销售回款【输入】'!$D$4:$D$123,$D247,'B4-1销售回款【输入】'!$E$4:$E$123,$E247,'B4-1销售回款【输入】'!$J$4:$J$123,$F247)</f>
        <v>0</v>
      </c>
      <c r="AZ247" s="282">
        <f>SUMIFS('B4-1销售回款【输入】'!BC$4:BC$123,'B4-1销售回款【输入】'!$C$4:$C$123,$C247,'B4-1销售回款【输入】'!$D$4:$D$123,$D247,'B4-1销售回款【输入】'!$E$4:$E$123,$E247,'B4-1销售回款【输入】'!$J$4:$J$123,$F247)</f>
        <v>0</v>
      </c>
      <c r="BA247" s="282">
        <f>SUMIFS('B4-1销售回款【输入】'!BD$4:BD$123,'B4-1销售回款【输入】'!$C$4:$C$123,$C247,'B4-1销售回款【输入】'!$D$4:$D$123,$D247,'B4-1销售回款【输入】'!$E$4:$E$123,$E247,'B4-1销售回款【输入】'!$J$4:$J$123,$F247)</f>
        <v>0</v>
      </c>
      <c r="BB247" s="282">
        <f>SUMIFS('B4-1销售回款【输入】'!BE$4:BE$123,'B4-1销售回款【输入】'!$C$4:$C$123,$C247,'B4-1销售回款【输入】'!$D$4:$D$123,$D247,'B4-1销售回款【输入】'!$E$4:$E$123,$E247,'B4-1销售回款【输入】'!$J$4:$J$123,$F247)</f>
        <v>0</v>
      </c>
      <c r="BC247" s="282">
        <f>SUMIFS('B4-1销售回款【输入】'!BF$4:BF$123,'B4-1销售回款【输入】'!$C$4:$C$123,$C247,'B4-1销售回款【输入】'!$D$4:$D$123,$D247,'B4-1销售回款【输入】'!$E$4:$E$123,$E247,'B4-1销售回款【输入】'!$J$4:$J$123,$F247)</f>
        <v>0</v>
      </c>
      <c r="BD247" s="282">
        <f>SUMIFS('B4-1销售回款【输入】'!BG$4:BG$123,'B4-1销售回款【输入】'!$C$4:$C$123,$C247,'B4-1销售回款【输入】'!$D$4:$D$123,$D247,'B4-1销售回款【输入】'!$E$4:$E$123,$E247,'B4-1销售回款【输入】'!$J$4:$J$123,$F247)</f>
        <v>0</v>
      </c>
      <c r="BE247" s="282">
        <f>SUMIFS('B4-1销售回款【输入】'!BH$4:BH$123,'B4-1销售回款【输入】'!$C$4:$C$123,$C247,'B4-1销售回款【输入】'!$D$4:$D$123,$D247,'B4-1销售回款【输入】'!$E$4:$E$123,$E247,'B4-1销售回款【输入】'!$J$4:$J$123,$F247)</f>
        <v>0</v>
      </c>
      <c r="BF247" s="282">
        <f>SUMIFS('B4-1销售回款【输入】'!BI$4:BI$123,'B4-1销售回款【输入】'!$C$4:$C$123,$C247,'B4-1销售回款【输入】'!$D$4:$D$123,$D247,'B4-1销售回款【输入】'!$E$4:$E$123,$E247,'B4-1销售回款【输入】'!$J$4:$J$123,$F247)</f>
        <v>0</v>
      </c>
      <c r="BG247" s="282">
        <f>SUMIFS('B4-1销售回款【输入】'!BJ$4:BJ$123,'B4-1销售回款【输入】'!$C$4:$C$123,$C247,'B4-1销售回款【输入】'!$D$4:$D$123,$D247,'B4-1销售回款【输入】'!$E$4:$E$123,$E247,'B4-1销售回款【输入】'!$J$4:$J$123,$F247)</f>
        <v>0</v>
      </c>
      <c r="BH247" s="282">
        <f>SUMIFS('B4-1销售回款【输入】'!BK$4:BK$123,'B4-1销售回款【输入】'!$C$4:$C$123,$C247,'B4-1销售回款【输入】'!$D$4:$D$123,$D247,'B4-1销售回款【输入】'!$E$4:$E$123,$E247,'B4-1销售回款【输入】'!$J$4:$J$123,$F247)</f>
        <v>0</v>
      </c>
      <c r="BI247" s="282">
        <f>SUMIFS('B4-1销售回款【输入】'!BL$4:BL$123,'B4-1销售回款【输入】'!$C$4:$C$123,$C247,'B4-1销售回款【输入】'!$D$4:$D$123,$D247,'B4-1销售回款【输入】'!$E$4:$E$123,$E247,'B4-1销售回款【输入】'!$J$4:$J$123,$F247)</f>
        <v>0</v>
      </c>
      <c r="BJ247" s="282">
        <f>SUMIFS('B4-1销售回款【输入】'!BM$4:BM$123,'B4-1销售回款【输入】'!$C$4:$C$123,$C247,'B4-1销售回款【输入】'!$D$4:$D$123,$D247,'B4-1销售回款【输入】'!$E$4:$E$123,$E247,'B4-1销售回款【输入】'!$J$4:$J$123,$F247)</f>
        <v>0</v>
      </c>
      <c r="BK247" s="282">
        <f>SUMIFS('B4-1销售回款【输入】'!BN$4:BN$123,'B4-1销售回款【输入】'!$C$4:$C$123,$C247,'B4-1销售回款【输入】'!$D$4:$D$123,$D247,'B4-1销售回款【输入】'!$E$4:$E$123,$E247,'B4-1销售回款【输入】'!$J$4:$J$123,$F247)</f>
        <v>0</v>
      </c>
      <c r="BL247" s="282">
        <f>SUMIFS('B4-1销售回款【输入】'!BO$4:BO$123,'B4-1销售回款【输入】'!$C$4:$C$123,$C247,'B4-1销售回款【输入】'!$D$4:$D$123,$D247,'B4-1销售回款【输入】'!$E$4:$E$123,$E247,'B4-1销售回款【输入】'!$J$4:$J$123,$F247)</f>
        <v>0</v>
      </c>
      <c r="BM247" s="282">
        <f>SUMIFS('B4-1销售回款【输入】'!BP$4:BP$123,'B4-1销售回款【输入】'!$C$4:$C$123,$C247,'B4-1销售回款【输入】'!$D$4:$D$123,$D247,'B4-1销售回款【输入】'!$E$4:$E$123,$E247,'B4-1销售回款【输入】'!$J$4:$J$123,$F247)</f>
        <v>0</v>
      </c>
      <c r="BN247" s="282">
        <f>SUMIFS('B4-1销售回款【输入】'!BQ$4:BQ$123,'B4-1销售回款【输入】'!$C$4:$C$123,$C247,'B4-1销售回款【输入】'!$D$4:$D$123,$D247,'B4-1销售回款【输入】'!$E$4:$E$123,$E247,'B4-1销售回款【输入】'!$J$4:$J$123,$F247)</f>
        <v>0</v>
      </c>
      <c r="BO247" s="282">
        <f>SUMIFS('B4-1销售回款【输入】'!BR$4:BR$123,'B4-1销售回款【输入】'!$C$4:$C$123,$C247,'B4-1销售回款【输入】'!$D$4:$D$123,$D247,'B4-1销售回款【输入】'!$E$4:$E$123,$E247,'B4-1销售回款【输入】'!$J$4:$J$123,$F247)</f>
        <v>0</v>
      </c>
      <c r="BP247" s="282">
        <f>SUMIFS('B4-1销售回款【输入】'!BS$4:BS$123,'B4-1销售回款【输入】'!$C$4:$C$123,$C247,'B4-1销售回款【输入】'!$D$4:$D$123,$D247,'B4-1销售回款【输入】'!$E$4:$E$123,$E247,'B4-1销售回款【输入】'!$J$4:$J$123,$F247)</f>
        <v>0</v>
      </c>
      <c r="BQ247" s="282">
        <f>SUMIFS('B4-1销售回款【输入】'!BT$4:BT$123,'B4-1销售回款【输入】'!$C$4:$C$123,$C247,'B4-1销售回款【输入】'!$D$4:$D$123,$D247,'B4-1销售回款【输入】'!$E$4:$E$123,$E247,'B4-1销售回款【输入】'!$J$4:$J$123,$F247)</f>
        <v>0</v>
      </c>
      <c r="BR247" s="282">
        <f>SUMIFS('B4-1销售回款【输入】'!BU$4:BU$123,'B4-1销售回款【输入】'!$C$4:$C$123,$C247,'B4-1销售回款【输入】'!$D$4:$D$123,$D247,'B4-1销售回款【输入】'!$E$4:$E$123,$E247,'B4-1销售回款【输入】'!$J$4:$J$123,$F247)</f>
        <v>0</v>
      </c>
      <c r="BS247" s="282">
        <f>SUMIFS('B4-1销售回款【输入】'!BV$4:BV$123,'B4-1销售回款【输入】'!$C$4:$C$123,$C247,'B4-1销售回款【输入】'!$D$4:$D$123,$D247,'B4-1销售回款【输入】'!$E$4:$E$123,$E247,'B4-1销售回款【输入】'!$J$4:$J$123,$F247)</f>
        <v>0</v>
      </c>
      <c r="BT247" s="282">
        <f>SUMIFS('B4-1销售回款【输入】'!BW$4:BW$123,'B4-1销售回款【输入】'!$C$4:$C$123,$C247,'B4-1销售回款【输入】'!$D$4:$D$123,$D247,'B4-1销售回款【输入】'!$E$4:$E$123,$E247,'B4-1销售回款【输入】'!$J$4:$J$123,$F247)</f>
        <v>0</v>
      </c>
      <c r="BU247" s="282">
        <f>SUMIFS('B4-1销售回款【输入】'!BX$4:BX$123,'B4-1销售回款【输入】'!$C$4:$C$123,$C247,'B4-1销售回款【输入】'!$D$4:$D$123,$D247,'B4-1销售回款【输入】'!$E$4:$E$123,$E247,'B4-1销售回款【输入】'!$J$4:$J$123,$F247)</f>
        <v>0</v>
      </c>
      <c r="BV247" s="282">
        <f>SUMIFS('B4-1销售回款【输入】'!BY$4:BY$123,'B4-1销售回款【输入】'!$C$4:$C$123,$C247,'B4-1销售回款【输入】'!$D$4:$D$123,$D247,'B4-1销售回款【输入】'!$E$4:$E$123,$E247,'B4-1销售回款【输入】'!$J$4:$J$123,$F247)</f>
        <v>0</v>
      </c>
      <c r="BW247" s="282">
        <f>SUMIFS('B4-1销售回款【输入】'!BZ$4:BZ$123,'B4-1销售回款【输入】'!$C$4:$C$123,$C247,'B4-1销售回款【输入】'!$D$4:$D$123,$D247,'B4-1销售回款【输入】'!$E$4:$E$123,$E247,'B4-1销售回款【输入】'!$J$4:$J$123,$F247)</f>
        <v>0</v>
      </c>
      <c r="BX247" s="282">
        <f>SUMIFS('B4-1销售回款【输入】'!CA$4:CA$123,'B4-1销售回款【输入】'!$C$4:$C$123,$C247,'B4-1销售回款【输入】'!$D$4:$D$123,$D247,'B4-1销售回款【输入】'!$E$4:$E$123,$E247,'B4-1销售回款【输入】'!$J$4:$J$123,$F247)</f>
        <v>0</v>
      </c>
      <c r="BY247" s="282">
        <f>SUMIFS('B4-1销售回款【输入】'!CB$4:CB$123,'B4-1销售回款【输入】'!$C$4:$C$123,$C247,'B4-1销售回款【输入】'!$D$4:$D$123,$D247,'B4-1销售回款【输入】'!$E$4:$E$123,$E247,'B4-1销售回款【输入】'!$J$4:$J$123,$F247)</f>
        <v>0</v>
      </c>
      <c r="BZ247" s="282">
        <f>SUMIFS('B4-1销售回款【输入】'!CC$4:CC$123,'B4-1销售回款【输入】'!$C$4:$C$123,$C247,'B4-1销售回款【输入】'!$D$4:$D$123,$D247,'B4-1销售回款【输入】'!$E$4:$E$123,$E247,'B4-1销售回款【输入】'!$J$4:$J$123,$F247)</f>
        <v>0</v>
      </c>
      <c r="CA247" s="282">
        <f>SUMIFS('B4-1销售回款【输入】'!CD$4:CD$123,'B4-1销售回款【输入】'!$C$4:$C$123,$C247,'B4-1销售回款【输入】'!$D$4:$D$123,$D247,'B4-1销售回款【输入】'!$E$4:$E$123,$E247,'B4-1销售回款【输入】'!$J$4:$J$123,$F247)</f>
        <v>0</v>
      </c>
      <c r="CB247" s="282">
        <f>SUMIFS('B4-1销售回款【输入】'!CE$4:CE$123,'B4-1销售回款【输入】'!$C$4:$C$123,$C247,'B4-1销售回款【输入】'!$D$4:$D$123,$D247,'B4-1销售回款【输入】'!$E$4:$E$123,$E247,'B4-1销售回款【输入】'!$J$4:$J$123,$F247)</f>
        <v>0</v>
      </c>
      <c r="CC247" s="282">
        <f>SUMIFS('B4-1销售回款【输入】'!CF$4:CF$123,'B4-1销售回款【输入】'!$C$4:$C$123,$C247,'B4-1销售回款【输入】'!$D$4:$D$123,$D247,'B4-1销售回款【输入】'!$E$4:$E$123,$E247,'B4-1销售回款【输入】'!$J$4:$J$123,$F247)</f>
        <v>0</v>
      </c>
      <c r="CD247" s="282">
        <f>SUMIFS('B4-1销售回款【输入】'!CG$4:CG$123,'B4-1销售回款【输入】'!$C$4:$C$123,$C247,'B4-1销售回款【输入】'!$D$4:$D$123,$D247,'B4-1销售回款【输入】'!$E$4:$E$123,$E247,'B4-1销售回款【输入】'!$J$4:$J$123,$F247)</f>
        <v>0</v>
      </c>
      <c r="CE247" s="282">
        <f>SUMIFS('B4-1销售回款【输入】'!CH$4:CH$123,'B4-1销售回款【输入】'!$C$4:$C$123,$C247,'B4-1销售回款【输入】'!$D$4:$D$123,$D247,'B4-1销售回款【输入】'!$E$4:$E$123,$E247,'B4-1销售回款【输入】'!$J$4:$J$123,$F247)</f>
        <v>0</v>
      </c>
      <c r="CF247" s="282">
        <f>SUMIFS('B4-1销售回款【输入】'!CI$4:CI$123,'B4-1销售回款【输入】'!$C$4:$C$123,$C247,'B4-1销售回款【输入】'!$D$4:$D$123,$D247,'B4-1销售回款【输入】'!$E$4:$E$123,$E247,'B4-1销售回款【输入】'!$J$4:$J$123,$F247)</f>
        <v>0</v>
      </c>
      <c r="CG247" s="282">
        <f>SUMIFS('B4-1销售回款【输入】'!CJ$4:CJ$123,'B4-1销售回款【输入】'!$C$4:$C$123,$C247,'B4-1销售回款【输入】'!$D$4:$D$123,$D247,'B4-1销售回款【输入】'!$E$4:$E$123,$E247,'B4-1销售回款【输入】'!$J$4:$J$123,$F247)</f>
        <v>0</v>
      </c>
      <c r="CH247" s="282">
        <f>SUMIFS('B4-1销售回款【输入】'!CK$4:CK$123,'B4-1销售回款【输入】'!$C$4:$C$123,$C247,'B4-1销售回款【输入】'!$D$4:$D$123,$D247,'B4-1销售回款【输入】'!$E$4:$E$123,$E247,'B4-1销售回款【输入】'!$J$4:$J$123,$F247)</f>
        <v>0</v>
      </c>
      <c r="CI247" s="282">
        <f>SUMIFS('B4-1销售回款【输入】'!CL$4:CL$123,'B4-1销售回款【输入】'!$C$4:$C$123,$C247,'B4-1销售回款【输入】'!$D$4:$D$123,$D247,'B4-1销售回款【输入】'!$E$4:$E$123,$E247,'B4-1销售回款【输入】'!$J$4:$J$123,$F247)</f>
        <v>0</v>
      </c>
      <c r="CJ247" s="282">
        <f>SUMIFS('B4-1销售回款【输入】'!CM$4:CM$123,'B4-1销售回款【输入】'!$C$4:$C$123,$C247,'B4-1销售回款【输入】'!$D$4:$D$123,$D247,'B4-1销售回款【输入】'!$E$4:$E$123,$E247,'B4-1销售回款【输入】'!$J$4:$J$123,$F247)</f>
        <v>0</v>
      </c>
      <c r="CK247" s="282">
        <f>SUMIFS('B4-1销售回款【输入】'!CN$4:CN$123,'B4-1销售回款【输入】'!$C$4:$C$123,$C247,'B4-1销售回款【输入】'!$D$4:$D$123,$D247,'B4-1销售回款【输入】'!$E$4:$E$123,$E247,'B4-1销售回款【输入】'!$J$4:$J$123,$F247)</f>
        <v>0</v>
      </c>
      <c r="CL247" s="282">
        <f>SUMIFS('B4-1销售回款【输入】'!CO$4:CO$123,'B4-1销售回款【输入】'!$C$4:$C$123,$C247,'B4-1销售回款【输入】'!$D$4:$D$123,$D247,'B4-1销售回款【输入】'!$E$4:$E$123,$E247,'B4-1销售回款【输入】'!$J$4:$J$123,$F247)</f>
        <v>0</v>
      </c>
      <c r="CM247" s="282">
        <f>SUMIFS('B4-1销售回款【输入】'!CP$4:CP$123,'B4-1销售回款【输入】'!$C$4:$C$123,$C247,'B4-1销售回款【输入】'!$D$4:$D$123,$D247,'B4-1销售回款【输入】'!$E$4:$E$123,$E247,'B4-1销售回款【输入】'!$J$4:$J$123,$F247)</f>
        <v>0</v>
      </c>
      <c r="CN247" s="282">
        <f>SUMIFS('B4-1销售回款【输入】'!CQ$4:CQ$123,'B4-1销售回款【输入】'!$C$4:$C$123,$C247,'B4-1销售回款【输入】'!$D$4:$D$123,$D247,'B4-1销售回款【输入】'!$E$4:$E$123,$E247,'B4-1销售回款【输入】'!$J$4:$J$123,$F247)</f>
        <v>0</v>
      </c>
      <c r="CO247" s="282">
        <f>SUMIFS('B4-1销售回款【输入】'!CR$4:CR$123,'B4-1销售回款【输入】'!$C$4:$C$123,$C247,'B4-1销售回款【输入】'!$D$4:$D$123,$D247,'B4-1销售回款【输入】'!$E$4:$E$123,$E247,'B4-1销售回款【输入】'!$J$4:$J$123,$F247)</f>
        <v>0</v>
      </c>
      <c r="CP247" s="282">
        <f>SUMIFS('B4-1销售回款【输入】'!CS$4:CS$123,'B4-1销售回款【输入】'!$C$4:$C$123,$C247,'B4-1销售回款【输入】'!$D$4:$D$123,$D247,'B4-1销售回款【输入】'!$E$4:$E$123,$E247,'B4-1销售回款【输入】'!$J$4:$J$123,$F247)</f>
        <v>0</v>
      </c>
      <c r="CQ247" s="282">
        <f>SUMIFS('B4-1销售回款【输入】'!CT$4:CT$123,'B4-1销售回款【输入】'!$C$4:$C$123,$C247,'B4-1销售回款【输入】'!$D$4:$D$123,$D247,'B4-1销售回款【输入】'!$E$4:$E$123,$E247,'B4-1销售回款【输入】'!$J$4:$J$123,$F247)</f>
        <v>0</v>
      </c>
      <c r="CR247" s="282">
        <f>SUMIFS('B4-1销售回款【输入】'!CU$4:CU$123,'B4-1销售回款【输入】'!$C$4:$C$123,$C247,'B4-1销售回款【输入】'!$D$4:$D$123,$D247,'B4-1销售回款【输入】'!$E$4:$E$123,$E247,'B4-1销售回款【输入】'!$J$4:$J$123,$F247)</f>
        <v>0</v>
      </c>
      <c r="CS247" s="282">
        <f>SUMIFS('B4-1销售回款【输入】'!CV$4:CV$123,'B4-1销售回款【输入】'!$C$4:$C$123,$C247,'B4-1销售回款【输入】'!$D$4:$D$123,$D247,'B4-1销售回款【输入】'!$E$4:$E$123,$E247,'B4-1销售回款【输入】'!$J$4:$J$123,$F247)</f>
        <v>0</v>
      </c>
      <c r="CT247" s="282">
        <f>SUMIFS('B4-1销售回款【输入】'!CW$4:CW$123,'B4-1销售回款【输入】'!$C$4:$C$123,$C247,'B4-1销售回款【输入】'!$D$4:$D$123,$D247,'B4-1销售回款【输入】'!$E$4:$E$123,$E247,'B4-1销售回款【输入】'!$J$4:$J$123,$F247)</f>
        <v>0</v>
      </c>
      <c r="CU247" s="282">
        <f>SUMIFS('B4-1销售回款【输入】'!CX$4:CX$123,'B4-1销售回款【输入】'!$C$4:$C$123,$C247,'B4-1销售回款【输入】'!$D$4:$D$123,$D247,'B4-1销售回款【输入】'!$E$4:$E$123,$E247,'B4-1销售回款【输入】'!$J$4:$J$123,$F247)</f>
        <v>0</v>
      </c>
      <c r="CV247" s="282">
        <f>SUMIFS('B4-1销售回款【输入】'!CY$4:CY$123,'B4-1销售回款【输入】'!$C$4:$C$123,$C247,'B4-1销售回款【输入】'!$D$4:$D$123,$D247,'B4-1销售回款【输入】'!$E$4:$E$123,$E247,'B4-1销售回款【输入】'!$J$4:$J$123,$F247)</f>
        <v>0</v>
      </c>
      <c r="CW247" s="282">
        <f>SUMIFS('B4-1销售回款【输入】'!CZ$4:CZ$123,'B4-1销售回款【输入】'!$C$4:$C$123,$C247,'B4-1销售回款【输入】'!$D$4:$D$123,$D247,'B4-1销售回款【输入】'!$E$4:$E$123,$E247,'B4-1销售回款【输入】'!$J$4:$J$123,$F247)</f>
        <v>0</v>
      </c>
      <c r="CX247" s="282">
        <f>SUMIFS('B4-1销售回款【输入】'!DA$4:DA$123,'B4-1销售回款【输入】'!$C$4:$C$123,$C247,'B4-1销售回款【输入】'!$D$4:$D$123,$D247,'B4-1销售回款【输入】'!$E$4:$E$123,$E247,'B4-1销售回款【输入】'!$J$4:$J$123,$F247)</f>
        <v>0</v>
      </c>
      <c r="CY247" s="282">
        <f>SUMIFS('B4-1销售回款【输入】'!DB$4:DB$123,'B4-1销售回款【输入】'!$C$4:$C$123,$C247,'B4-1销售回款【输入】'!$D$4:$D$123,$D247,'B4-1销售回款【输入】'!$E$4:$E$123,$E247,'B4-1销售回款【输入】'!$J$4:$J$123,$F247)</f>
        <v>0</v>
      </c>
      <c r="CZ247" s="282">
        <f>SUMIFS('B4-1销售回款【输入】'!DC$4:DC$123,'B4-1销售回款【输入】'!$C$4:$C$123,$C247,'B4-1销售回款【输入】'!$D$4:$D$123,$D247,'B4-1销售回款【输入】'!$E$4:$E$123,$E247,'B4-1销售回款【输入】'!$J$4:$J$123,$F247)</f>
        <v>0</v>
      </c>
      <c r="DA247" s="282">
        <f>SUMIFS('B4-1销售回款【输入】'!DD$4:DD$123,'B4-1销售回款【输入】'!$C$4:$C$123,$C247,'B4-1销售回款【输入】'!$D$4:$D$123,$D247,'B4-1销售回款【输入】'!$E$4:$E$123,$E247,'B4-1销售回款【输入】'!$J$4:$J$123,$F247)</f>
        <v>0</v>
      </c>
      <c r="DB247" s="282">
        <f>SUMIFS('B4-1销售回款【输入】'!DE$4:DE$123,'B4-1销售回款【输入】'!$C$4:$C$123,$C247,'B4-1销售回款【输入】'!$D$4:$D$123,$D247,'B4-1销售回款【输入】'!$E$4:$E$123,$E247,'B4-1销售回款【输入】'!$J$4:$J$123,$F247)</f>
        <v>0</v>
      </c>
      <c r="DC247" s="282">
        <f>SUMIFS('B4-1销售回款【输入】'!DF$4:DF$123,'B4-1销售回款【输入】'!$C$4:$C$123,$C247,'B4-1销售回款【输入】'!$D$4:$D$123,$D247,'B4-1销售回款【输入】'!$E$4:$E$123,$E247,'B4-1销售回款【输入】'!$J$4:$J$123,$F247)</f>
        <v>0</v>
      </c>
      <c r="DD247" s="282">
        <f>SUMIFS('B4-1销售回款【输入】'!DG$4:DG$123,'B4-1销售回款【输入】'!$C$4:$C$123,$C247,'B4-1销售回款【输入】'!$D$4:$D$123,$D247,'B4-1销售回款【输入】'!$E$4:$E$123,$E247,'B4-1销售回款【输入】'!$J$4:$J$123,$F247)</f>
        <v>0</v>
      </c>
      <c r="DE247" s="282">
        <f>SUMIFS('B4-1销售回款【输入】'!DH$4:DH$123,'B4-1销售回款【输入】'!$C$4:$C$123,$C247,'B4-1销售回款【输入】'!$D$4:$D$123,$D247,'B4-1销售回款【输入】'!$E$4:$E$123,$E247,'B4-1销售回款【输入】'!$J$4:$J$123,$F247)</f>
        <v>0</v>
      </c>
      <c r="DF247" s="282">
        <f>SUMIFS('B4-1销售回款【输入】'!DI$4:DI$123,'B4-1销售回款【输入】'!$C$4:$C$123,$C247,'B4-1销售回款【输入】'!$D$4:$D$123,$D247,'B4-1销售回款【输入】'!$E$4:$E$123,$E247,'B4-1销售回款【输入】'!$J$4:$J$123,$F247)</f>
        <v>0</v>
      </c>
      <c r="DG247" s="282">
        <f>SUMIFS('B4-1销售回款【输入】'!DJ$4:DJ$123,'B4-1销售回款【输入】'!$C$4:$C$123,$C247,'B4-1销售回款【输入】'!$D$4:$D$123,$D247,'B4-1销售回款【输入】'!$E$4:$E$123,$E247,'B4-1销售回款【输入】'!$J$4:$J$123,$F247)</f>
        <v>0</v>
      </c>
      <c r="DH247" s="282">
        <f>SUMIFS('B4-1销售回款【输入】'!DK$4:DK$123,'B4-1销售回款【输入】'!$C$4:$C$123,$C247,'B4-1销售回款【输入】'!$D$4:$D$123,$D247,'B4-1销售回款【输入】'!$E$4:$E$123,$E247,'B4-1销售回款【输入】'!$J$4:$J$123,$F247)</f>
        <v>0</v>
      </c>
      <c r="DI247" s="282">
        <f>SUMIFS('B4-1销售回款【输入】'!DL$4:DL$123,'B4-1销售回款【输入】'!$C$4:$C$123,$C247,'B4-1销售回款【输入】'!$D$4:$D$123,$D247,'B4-1销售回款【输入】'!$E$4:$E$123,$E247,'B4-1销售回款【输入】'!$J$4:$J$123,$F247)</f>
        <v>0</v>
      </c>
      <c r="DJ247" s="282">
        <f>SUMIFS('B4-1销售回款【输入】'!DM$4:DM$123,'B4-1销售回款【输入】'!$C$4:$C$123,$C247,'B4-1销售回款【输入】'!$D$4:$D$123,$D247,'B4-1销售回款【输入】'!$E$4:$E$123,$E247,'B4-1销售回款【输入】'!$J$4:$J$123,$F247)</f>
        <v>0</v>
      </c>
      <c r="DK247" s="282">
        <f>SUMIFS('B4-1销售回款【输入】'!DN$4:DN$123,'B4-1销售回款【输入】'!$C$4:$C$123,$C247,'B4-1销售回款【输入】'!$D$4:$D$123,$D247,'B4-1销售回款【输入】'!$E$4:$E$123,$E247,'B4-1销售回款【输入】'!$J$4:$J$123,$F247)</f>
        <v>0</v>
      </c>
      <c r="DL247" s="282">
        <f>SUMIFS('B4-1销售回款【输入】'!DO$4:DO$123,'B4-1销售回款【输入】'!$C$4:$C$123,$C247,'B4-1销售回款【输入】'!$D$4:$D$123,$D247,'B4-1销售回款【输入】'!$E$4:$E$123,$E247,'B4-1销售回款【输入】'!$J$4:$J$123,$F247)</f>
        <v>0</v>
      </c>
      <c r="DM247" s="282">
        <f>SUMIFS('B4-1销售回款【输入】'!DP$4:DP$123,'B4-1销售回款【输入】'!$C$4:$C$123,$C247,'B4-1销售回款【输入】'!$D$4:$D$123,$D247,'B4-1销售回款【输入】'!$E$4:$E$123,$E247,'B4-1销售回款【输入】'!$J$4:$J$123,$F247)</f>
        <v>0</v>
      </c>
      <c r="DN247" s="282">
        <f>SUMIFS('B4-1销售回款【输入】'!DQ$4:DQ$123,'B4-1销售回款【输入】'!$C$4:$C$123,$C247,'B4-1销售回款【输入】'!$D$4:$D$123,$D247,'B4-1销售回款【输入】'!$E$4:$E$123,$E247,'B4-1销售回款【输入】'!$J$4:$J$123,$F247)</f>
        <v>0</v>
      </c>
      <c r="DO247" s="282">
        <f>SUMIFS('B4-1销售回款【输入】'!DR$4:DR$123,'B4-1销售回款【输入】'!$C$4:$C$123,$C247,'B4-1销售回款【输入】'!$D$4:$D$123,$D247,'B4-1销售回款【输入】'!$E$4:$E$123,$E247,'B4-1销售回款【输入】'!$J$4:$J$123,$F247)</f>
        <v>0</v>
      </c>
      <c r="DP247" s="282">
        <f>SUMIFS('B4-1销售回款【输入】'!DS$4:DS$123,'B4-1销售回款【输入】'!$C$4:$C$123,$C247,'B4-1销售回款【输入】'!$D$4:$D$123,$D247,'B4-1销售回款【输入】'!$E$4:$E$123,$E247,'B4-1销售回款【输入】'!$J$4:$J$123,$F247)</f>
        <v>0</v>
      </c>
      <c r="DQ247" s="282">
        <f>SUMIFS('B4-1销售回款【输入】'!DT$4:DT$123,'B4-1销售回款【输入】'!$C$4:$C$123,$C247,'B4-1销售回款【输入】'!$D$4:$D$123,$D247,'B4-1销售回款【输入】'!$E$4:$E$123,$E247,'B4-1销售回款【输入】'!$J$4:$J$123,$F247)</f>
        <v>0</v>
      </c>
      <c r="DR247" s="282">
        <f>SUMIFS('B4-1销售回款【输入】'!DU$4:DU$123,'B4-1销售回款【输入】'!$C$4:$C$123,$C247,'B4-1销售回款【输入】'!$D$4:$D$123,$D247,'B4-1销售回款【输入】'!$E$4:$E$123,$E247,'B4-1销售回款【输入】'!$J$4:$J$123,$F247)</f>
        <v>0</v>
      </c>
      <c r="DS247" s="282">
        <f>SUMIFS('B4-1销售回款【输入】'!DV$4:DV$123,'B4-1销售回款【输入】'!$C$4:$C$123,$C247,'B4-1销售回款【输入】'!$D$4:$D$123,$D247,'B4-1销售回款【输入】'!$E$4:$E$123,$E247,'B4-1销售回款【输入】'!$J$4:$J$123,$F247)</f>
        <v>0</v>
      </c>
      <c r="DT247" s="282">
        <f>SUMIFS('B4-1销售回款【输入】'!DW$4:DW$123,'B4-1销售回款【输入】'!$C$4:$C$123,$C247,'B4-1销售回款【输入】'!$D$4:$D$123,$D247,'B4-1销售回款【输入】'!$E$4:$E$123,$E247,'B4-1销售回款【输入】'!$J$4:$J$123,$F247)</f>
        <v>0</v>
      </c>
      <c r="DU247" s="282">
        <f>SUMIFS('B4-1销售回款【输入】'!DX$4:DX$123,'B4-1销售回款【输入】'!$C$4:$C$123,$C247,'B4-1销售回款【输入】'!$D$4:$D$123,$D247,'B4-1销售回款【输入】'!$E$4:$E$123,$E247,'B4-1销售回款【输入】'!$J$4:$J$123,$F247)</f>
        <v>0</v>
      </c>
      <c r="DV247" s="282">
        <f>SUMIFS('B4-1销售回款【输入】'!DY$4:DY$123,'B4-1销售回款【输入】'!$C$4:$C$123,$C247,'B4-1销售回款【输入】'!$D$4:$D$123,$D247,'B4-1销售回款【输入】'!$E$4:$E$123,$E247,'B4-1销售回款【输入】'!$J$4:$J$123,$F247)</f>
        <v>0</v>
      </c>
      <c r="DW247" s="282">
        <f>SUMIFS('B4-1销售回款【输入】'!DZ$4:DZ$123,'B4-1销售回款【输入】'!$C$4:$C$123,$C247,'B4-1销售回款【输入】'!$D$4:$D$123,$D247,'B4-1销售回款【输入】'!$E$4:$E$123,$E247,'B4-1销售回款【输入】'!$J$4:$J$123,$F247)</f>
        <v>0</v>
      </c>
      <c r="DX247" s="282">
        <f>SUMIFS('B4-1销售回款【输入】'!EA$4:EA$123,'B4-1销售回款【输入】'!$C$4:$C$123,$C247,'B4-1销售回款【输入】'!$D$4:$D$123,$D247,'B4-1销售回款【输入】'!$E$4:$E$123,$E247,'B4-1销售回款【输入】'!$J$4:$J$123,$F247)</f>
        <v>0</v>
      </c>
      <c r="DY247" s="282">
        <f>SUMIFS('B4-1销售回款【输入】'!EB$4:EB$123,'B4-1销售回款【输入】'!$C$4:$C$123,$C247,'B4-1销售回款【输入】'!$D$4:$D$123,$D247,'B4-1销售回款【输入】'!$E$4:$E$123,$E247,'B4-1销售回款【输入】'!$J$4:$J$123,$F247)</f>
        <v>0</v>
      </c>
      <c r="DZ247" s="282">
        <f>SUMIFS('B4-1销售回款【输入】'!EC$4:EC$123,'B4-1销售回款【输入】'!$C$4:$C$123,$C247,'B4-1销售回款【输入】'!$D$4:$D$123,$D247,'B4-1销售回款【输入】'!$E$4:$E$123,$E247,'B4-1销售回款【输入】'!$J$4:$J$123,$F247)</f>
        <v>0</v>
      </c>
      <c r="EA247" s="282">
        <f>SUMIFS('B4-1销售回款【输入】'!ED$4:ED$123,'B4-1销售回款【输入】'!$C$4:$C$123,$C247,'B4-1销售回款【输入】'!$D$4:$D$123,$D247,'B4-1销售回款【输入】'!$E$4:$E$123,$E247,'B4-1销售回款【输入】'!$J$4:$J$123,$F247)</f>
        <v>0</v>
      </c>
      <c r="EB247" s="282">
        <f>SUMIFS('B4-1销售回款【输入】'!EE$4:EE$123,'B4-1销售回款【输入】'!$C$4:$C$123,$C247,'B4-1销售回款【输入】'!$D$4:$D$123,$D247,'B4-1销售回款【输入】'!$E$4:$E$123,$E247,'B4-1销售回款【输入】'!$J$4:$J$123,$F247)</f>
        <v>0</v>
      </c>
      <c r="EC247" s="282">
        <f>SUMIFS('B4-1销售回款【输入】'!EF$4:EF$123,'B4-1销售回款【输入】'!$C$4:$C$123,$C247,'B4-1销售回款【输入】'!$D$4:$D$123,$D247,'B4-1销售回款【输入】'!$E$4:$E$123,$E247,'B4-1销售回款【输入】'!$J$4:$J$123,$F247)</f>
        <v>0</v>
      </c>
      <c r="ED247" s="284">
        <f>SUMIFS('B4-1销售回款【输入】'!EG$4:EG$123,'B4-1销售回款【输入】'!$C$4:$C$123,$C247,'B4-1销售回款【输入】'!$D$4:$D$123,$D247,'B4-1销售回款【输入】'!$E$4:$E$123,$E247,'B4-1销售回款【输入】'!$J$4:$J$123,$F247)</f>
        <v>0</v>
      </c>
    </row>
    <row r="248" spans="2:134" ht="16.05" customHeight="1" x14ac:dyDescent="0.25">
      <c r="B248" s="932"/>
      <c r="C248" s="159" t="str">
        <f t="shared" si="4407"/>
        <v/>
      </c>
      <c r="D248" s="159" t="str">
        <f t="shared" si="4280"/>
        <v/>
      </c>
      <c r="E248" s="159" t="str">
        <f t="shared" si="4280"/>
        <v/>
      </c>
      <c r="F248" s="149" t="s">
        <v>350</v>
      </c>
      <c r="G248" s="171" t="s">
        <v>355</v>
      </c>
      <c r="H248" s="992"/>
      <c r="I248" s="282"/>
      <c r="J248" s="986" t="s">
        <v>391</v>
      </c>
      <c r="K248" s="461"/>
      <c r="L248" s="297">
        <f>IFERROR(SUM($L245:L245)/$J245,0)</f>
        <v>0</v>
      </c>
      <c r="M248" s="291">
        <f>IFERROR(SUM($L245:M245)/$J245,0)</f>
        <v>0</v>
      </c>
      <c r="N248" s="291">
        <f>IFERROR(SUM($L245:N245)/$J245,0)</f>
        <v>0</v>
      </c>
      <c r="O248" s="291">
        <f>IFERROR(SUM($L245:O245)/$J245,0)</f>
        <v>0</v>
      </c>
      <c r="P248" s="291">
        <f>IFERROR(SUM($L245:P245)/$J245,0)</f>
        <v>0</v>
      </c>
      <c r="Q248" s="291">
        <f>IFERROR(SUM($L245:Q245)/$J245,0)</f>
        <v>0</v>
      </c>
      <c r="R248" s="291">
        <f>IFERROR(SUM($L245:R245)/$J245,0)</f>
        <v>0</v>
      </c>
      <c r="S248" s="291">
        <f>IFERROR(SUM($L245:S245)/$J245,0)</f>
        <v>0</v>
      </c>
      <c r="T248" s="291">
        <f>IFERROR(SUM($L245:T245)/$J245,0)</f>
        <v>0</v>
      </c>
      <c r="U248" s="292">
        <f>IFERROR(SUM($L245:U245)/$J245,0)</f>
        <v>0</v>
      </c>
      <c r="V248" s="290">
        <f>IFERROR(SUM($V245:V245)/$J245,0)</f>
        <v>0</v>
      </c>
      <c r="W248" s="291">
        <f>IFERROR(SUM($V245:W245)/$J245,0)</f>
        <v>0</v>
      </c>
      <c r="X248" s="291">
        <f>IFERROR(SUM($V245:X245)/$J245,0)</f>
        <v>0</v>
      </c>
      <c r="Y248" s="291">
        <f>IFERROR(SUM($V245:Y245)/$J245,0)</f>
        <v>0</v>
      </c>
      <c r="Z248" s="291">
        <f>IFERROR(SUM($V245:Z245)/$J245,0)</f>
        <v>0</v>
      </c>
      <c r="AA248" s="291">
        <f>IFERROR(SUM($V245:AA245)/$J245,0)</f>
        <v>0</v>
      </c>
      <c r="AB248" s="291">
        <f>IFERROR(SUM($V245:AB245)/$J245,0)</f>
        <v>0</v>
      </c>
      <c r="AC248" s="291">
        <f>IFERROR(SUM($V245:AC245)/$J245,0)</f>
        <v>0</v>
      </c>
      <c r="AD248" s="291">
        <f>IFERROR(SUM($V245:AD245)/$J245,0)</f>
        <v>0</v>
      </c>
      <c r="AE248" s="291">
        <f>IFERROR(SUM($V245:AE245)/$J245,0)</f>
        <v>0</v>
      </c>
      <c r="AF248" s="291">
        <f>IFERROR(SUM($V245:AF245)/$J245,0)</f>
        <v>0</v>
      </c>
      <c r="AG248" s="291">
        <f>IFERROR(SUM($V245:AG245)/$J245,0)</f>
        <v>0</v>
      </c>
      <c r="AH248" s="291">
        <f>IFERROR(SUM($V245:AH245)/$J245,0)</f>
        <v>0</v>
      </c>
      <c r="AI248" s="291">
        <f>IFERROR(SUM($V245:AI245)/$J245,0)</f>
        <v>0</v>
      </c>
      <c r="AJ248" s="291">
        <f>IFERROR(SUM($V245:AJ245)/$J245,0)</f>
        <v>0</v>
      </c>
      <c r="AK248" s="291">
        <f>IFERROR(SUM($V245:AK245)/$J245,0)</f>
        <v>0</v>
      </c>
      <c r="AL248" s="291">
        <f>IFERROR(SUM($V245:AL245)/$J245,0)</f>
        <v>0</v>
      </c>
      <c r="AM248" s="291">
        <f>IFERROR(SUM($V245:AM245)/$J245,0)</f>
        <v>0</v>
      </c>
      <c r="AN248" s="291">
        <f>IFERROR(SUM($V245:AN245)/$J245,0)</f>
        <v>0</v>
      </c>
      <c r="AO248" s="291">
        <f>IFERROR(SUM($V245:AO245)/$J245,0)</f>
        <v>0</v>
      </c>
      <c r="AP248" s="291">
        <f>IFERROR(SUM($V245:AP245)/$J245,0)</f>
        <v>0</v>
      </c>
      <c r="AQ248" s="291">
        <f>IFERROR(SUM($V245:AQ245)/$J245,0)</f>
        <v>0</v>
      </c>
      <c r="AR248" s="291">
        <f>IFERROR(SUM($V245:AR245)/$J245,0)</f>
        <v>0</v>
      </c>
      <c r="AS248" s="291">
        <f>IFERROR(SUM($V245:AS245)/$J245,0)</f>
        <v>0</v>
      </c>
      <c r="AT248" s="291">
        <f>IFERROR(SUM($V245:AT245)/$J245,0)</f>
        <v>0</v>
      </c>
      <c r="AU248" s="291">
        <f>IFERROR(SUM($V245:AU245)/$J245,0)</f>
        <v>0</v>
      </c>
      <c r="AV248" s="291">
        <f>IFERROR(SUM($V245:AV245)/$J245,0)</f>
        <v>0</v>
      </c>
      <c r="AW248" s="291">
        <f>IFERROR(SUM($V245:AW245)/$J245,0)</f>
        <v>0</v>
      </c>
      <c r="AX248" s="291">
        <f>IFERROR(SUM($V245:AX245)/$J245,0)</f>
        <v>0</v>
      </c>
      <c r="AY248" s="291">
        <f>IFERROR(SUM($V245:AY245)/$J245,0)</f>
        <v>0</v>
      </c>
      <c r="AZ248" s="291">
        <f>IFERROR(SUM($V245:AZ245)/$J245,0)</f>
        <v>0</v>
      </c>
      <c r="BA248" s="291">
        <f>IFERROR(SUM($V245:BA245)/$J245,0)</f>
        <v>0</v>
      </c>
      <c r="BB248" s="291">
        <f>IFERROR(SUM($V245:BB245)/$J245,0)</f>
        <v>0</v>
      </c>
      <c r="BC248" s="291">
        <f>IFERROR(SUM($V245:BC245)/$J245,0)</f>
        <v>0</v>
      </c>
      <c r="BD248" s="291">
        <f>IFERROR(SUM($V245:BD245)/$J245,0)</f>
        <v>0</v>
      </c>
      <c r="BE248" s="291">
        <f>IFERROR(SUM($V245:BE245)/$J245,0)</f>
        <v>0</v>
      </c>
      <c r="BF248" s="291">
        <f>IFERROR(SUM($V245:BF245)/$J245,0)</f>
        <v>0</v>
      </c>
      <c r="BG248" s="291">
        <f>IFERROR(SUM($V245:BG245)/$J245,0)</f>
        <v>0</v>
      </c>
      <c r="BH248" s="291">
        <f>IFERROR(SUM($V245:BH245)/$J245,0)</f>
        <v>0</v>
      </c>
      <c r="BI248" s="291">
        <f>IFERROR(SUM($V245:BI245)/$J245,0)</f>
        <v>0</v>
      </c>
      <c r="BJ248" s="291">
        <f>IFERROR(SUM($V245:BJ245)/$J245,0)</f>
        <v>0</v>
      </c>
      <c r="BK248" s="291">
        <f>IFERROR(SUM($V245:BK245)/$J245,0)</f>
        <v>0</v>
      </c>
      <c r="BL248" s="291">
        <f>IFERROR(SUM($V245:BL245)/$J245,0)</f>
        <v>0</v>
      </c>
      <c r="BM248" s="291">
        <f>IFERROR(SUM($V245:BM245)/$J245,0)</f>
        <v>0</v>
      </c>
      <c r="BN248" s="291">
        <f>IFERROR(SUM($V245:BN245)/$J245,0)</f>
        <v>0</v>
      </c>
      <c r="BO248" s="291">
        <f>IFERROR(SUM($V245:BO245)/$J245,0)</f>
        <v>0</v>
      </c>
      <c r="BP248" s="291">
        <f>IFERROR(SUM($V245:BP245)/$J245,0)</f>
        <v>0</v>
      </c>
      <c r="BQ248" s="291">
        <f>IFERROR(SUM($V245:BQ245)/$J245,0)</f>
        <v>0</v>
      </c>
      <c r="BR248" s="291">
        <f>IFERROR(SUM($V245:BR245)/$J245,0)</f>
        <v>0</v>
      </c>
      <c r="BS248" s="291">
        <f>IFERROR(SUM($V245:BS245)/$J245,0)</f>
        <v>0</v>
      </c>
      <c r="BT248" s="291">
        <f>IFERROR(SUM($V245:BT245)/$J245,0)</f>
        <v>0</v>
      </c>
      <c r="BU248" s="291">
        <f>IFERROR(SUM($V245:BU245)/$J245,0)</f>
        <v>0</v>
      </c>
      <c r="BV248" s="291">
        <f>IFERROR(SUM($V245:BV245)/$J245,0)</f>
        <v>0</v>
      </c>
      <c r="BW248" s="291">
        <f>IFERROR(SUM($V245:BW245)/$J245,0)</f>
        <v>0</v>
      </c>
      <c r="BX248" s="291">
        <f>IFERROR(SUM($V245:BX245)/$J245,0)</f>
        <v>0</v>
      </c>
      <c r="BY248" s="291">
        <f>IFERROR(SUM($V245:BY245)/$J245,0)</f>
        <v>0</v>
      </c>
      <c r="BZ248" s="291">
        <f>IFERROR(SUM($V245:BZ245)/$J245,0)</f>
        <v>0</v>
      </c>
      <c r="CA248" s="291">
        <f>IFERROR(SUM($V245:CA245)/$J245,0)</f>
        <v>0</v>
      </c>
      <c r="CB248" s="291">
        <f>IFERROR(SUM($V245:CB245)/$J245,0)</f>
        <v>0</v>
      </c>
      <c r="CC248" s="291">
        <f>IFERROR(SUM($V245:CC245)/$J245,0)</f>
        <v>0</v>
      </c>
      <c r="CD248" s="291">
        <f>IFERROR(SUM($V245:CD245)/$J245,0)</f>
        <v>0</v>
      </c>
      <c r="CE248" s="291">
        <f>IFERROR(SUM($V245:CE245)/$J245,0)</f>
        <v>0</v>
      </c>
      <c r="CF248" s="291">
        <f>IFERROR(SUM($V245:CF245)/$J245,0)</f>
        <v>0</v>
      </c>
      <c r="CG248" s="291">
        <f>IFERROR(SUM($V245:CG245)/$J245,0)</f>
        <v>0</v>
      </c>
      <c r="CH248" s="291">
        <f>IFERROR(SUM($V245:CH245)/$J245,0)</f>
        <v>0</v>
      </c>
      <c r="CI248" s="291">
        <f>IFERROR(SUM($V245:CI245)/$J245,0)</f>
        <v>0</v>
      </c>
      <c r="CJ248" s="291">
        <f>IFERROR(SUM($V245:CJ245)/$J245,0)</f>
        <v>0</v>
      </c>
      <c r="CK248" s="291">
        <f>IFERROR(SUM($V245:CK245)/$J245,0)</f>
        <v>0</v>
      </c>
      <c r="CL248" s="291">
        <f>IFERROR(SUM($V245:CL245)/$J245,0)</f>
        <v>0</v>
      </c>
      <c r="CM248" s="291">
        <f>IFERROR(SUM($V245:CM245)/$J245,0)</f>
        <v>0</v>
      </c>
      <c r="CN248" s="291">
        <f>IFERROR(SUM($V245:CN245)/$J245,0)</f>
        <v>0</v>
      </c>
      <c r="CO248" s="291">
        <f>IFERROR(SUM($V245:CO245)/$J245,0)</f>
        <v>0</v>
      </c>
      <c r="CP248" s="291">
        <f>IFERROR(SUM($V245:CP245)/$J245,0)</f>
        <v>0</v>
      </c>
      <c r="CQ248" s="291">
        <f>IFERROR(SUM($V245:CQ245)/$J245,0)</f>
        <v>0</v>
      </c>
      <c r="CR248" s="291">
        <f>IFERROR(SUM($V245:CR245)/$J245,0)</f>
        <v>0</v>
      </c>
      <c r="CS248" s="291">
        <f>IFERROR(SUM($V245:CS245)/$J245,0)</f>
        <v>0</v>
      </c>
      <c r="CT248" s="291">
        <f>IFERROR(SUM($V245:CT245)/$J245,0)</f>
        <v>0</v>
      </c>
      <c r="CU248" s="291">
        <f>IFERROR(SUM($V245:CU245)/$J245,0)</f>
        <v>0</v>
      </c>
      <c r="CV248" s="291">
        <f>IFERROR(SUM($V245:CV245)/$J245,0)</f>
        <v>0</v>
      </c>
      <c r="CW248" s="291">
        <f>IFERROR(SUM($V245:CW245)/$J245,0)</f>
        <v>0</v>
      </c>
      <c r="CX248" s="291">
        <f>IFERROR(SUM($V245:CX245)/$J245,0)</f>
        <v>0</v>
      </c>
      <c r="CY248" s="291">
        <f>IFERROR(SUM($V245:CY245)/$J245,0)</f>
        <v>0</v>
      </c>
      <c r="CZ248" s="291">
        <f>IFERROR(SUM($V245:CZ245)/$J245,0)</f>
        <v>0</v>
      </c>
      <c r="DA248" s="291">
        <f>IFERROR(SUM($V245:DA245)/$J245,0)</f>
        <v>0</v>
      </c>
      <c r="DB248" s="291">
        <f>IFERROR(SUM($V245:DB245)/$J245,0)</f>
        <v>0</v>
      </c>
      <c r="DC248" s="291">
        <f>IFERROR(SUM($V245:DC245)/$J245,0)</f>
        <v>0</v>
      </c>
      <c r="DD248" s="291">
        <f>IFERROR(SUM($V245:DD245)/$J245,0)</f>
        <v>0</v>
      </c>
      <c r="DE248" s="291">
        <f>IFERROR(SUM($V245:DE245)/$J245,0)</f>
        <v>0</v>
      </c>
      <c r="DF248" s="291">
        <f>IFERROR(SUM($V245:DF245)/$J245,0)</f>
        <v>0</v>
      </c>
      <c r="DG248" s="291">
        <f>IFERROR(SUM($V245:DG245)/$J245,0)</f>
        <v>0</v>
      </c>
      <c r="DH248" s="291">
        <f>IFERROR(SUM($V245:DH245)/$J245,0)</f>
        <v>0</v>
      </c>
      <c r="DI248" s="291">
        <f>IFERROR(SUM($V245:DI245)/$J245,0)</f>
        <v>0</v>
      </c>
      <c r="DJ248" s="291">
        <f>IFERROR(SUM($V245:DJ245)/$J245,0)</f>
        <v>0</v>
      </c>
      <c r="DK248" s="291">
        <f>IFERROR(SUM($V245:DK245)/$J245,0)</f>
        <v>0</v>
      </c>
      <c r="DL248" s="291">
        <f>IFERROR(SUM($V245:DL245)/$J245,0)</f>
        <v>0</v>
      </c>
      <c r="DM248" s="291">
        <f>IFERROR(SUM($V245:DM245)/$J245,0)</f>
        <v>0</v>
      </c>
      <c r="DN248" s="291">
        <f>IFERROR(SUM($V245:DN245)/$J245,0)</f>
        <v>0</v>
      </c>
      <c r="DO248" s="291">
        <f>IFERROR(SUM($V245:DO245)/$J245,0)</f>
        <v>0</v>
      </c>
      <c r="DP248" s="291">
        <f>IFERROR(SUM($V245:DP245)/$J245,0)</f>
        <v>0</v>
      </c>
      <c r="DQ248" s="291">
        <f>IFERROR(SUM($V245:DQ245)/$J245,0)</f>
        <v>0</v>
      </c>
      <c r="DR248" s="291">
        <f>IFERROR(SUM($V245:DR245)/$J245,0)</f>
        <v>0</v>
      </c>
      <c r="DS248" s="291">
        <f>IFERROR(SUM($V245:DS245)/$J245,0)</f>
        <v>0</v>
      </c>
      <c r="DT248" s="291">
        <f>IFERROR(SUM($V245:DT245)/$J245,0)</f>
        <v>0</v>
      </c>
      <c r="DU248" s="291">
        <f>IFERROR(SUM($V245:DU245)/$J245,0)</f>
        <v>0</v>
      </c>
      <c r="DV248" s="291">
        <f>IFERROR(SUM($V245:DV245)/$J245,0)</f>
        <v>0</v>
      </c>
      <c r="DW248" s="291">
        <f>IFERROR(SUM($V245:DW245)/$J245,0)</f>
        <v>0</v>
      </c>
      <c r="DX248" s="291">
        <f>IFERROR(SUM($V245:DX245)/$J245,0)</f>
        <v>0</v>
      </c>
      <c r="DY248" s="291">
        <f>IFERROR(SUM($V245:DY245)/$J245,0)</f>
        <v>0</v>
      </c>
      <c r="DZ248" s="291">
        <f>IFERROR(SUM($V245:DZ245)/$J245,0)</f>
        <v>0</v>
      </c>
      <c r="EA248" s="291">
        <f>IFERROR(SUM($V245:EA245)/$J245,0)</f>
        <v>0</v>
      </c>
      <c r="EB248" s="291">
        <f>IFERROR(SUM($V245:EB245)/$J245,0)</f>
        <v>0</v>
      </c>
      <c r="EC248" s="291">
        <f>IFERROR(SUM($V245:EC245)/$J245,0)</f>
        <v>0</v>
      </c>
      <c r="ED248" s="292">
        <f>IFERROR(SUM($V245:ED245)/$J245,0)</f>
        <v>0</v>
      </c>
    </row>
    <row r="249" spans="2:134" ht="16.05" customHeight="1" thickBot="1" x14ac:dyDescent="0.3">
      <c r="B249" s="933"/>
      <c r="C249" s="289" t="str">
        <f t="shared" si="4407"/>
        <v/>
      </c>
      <c r="D249" s="289" t="str">
        <f t="shared" si="4280"/>
        <v/>
      </c>
      <c r="E249" s="289" t="str">
        <f t="shared" si="4280"/>
        <v/>
      </c>
      <c r="F249" s="240" t="s">
        <v>351</v>
      </c>
      <c r="G249" s="254" t="s">
        <v>355</v>
      </c>
      <c r="H249" s="993"/>
      <c r="I249" s="286"/>
      <c r="J249" s="989" t="s">
        <v>391</v>
      </c>
      <c r="K249" s="464"/>
      <c r="L249" s="298">
        <f>IFERROR(SUM($L247:L247)/SUM($L245:L245),0)</f>
        <v>0</v>
      </c>
      <c r="M249" s="294">
        <f>IFERROR(SUM($L247:M247)/SUM($L245:M245),0)</f>
        <v>0</v>
      </c>
      <c r="N249" s="294">
        <f>IFERROR(SUM($L247:N247)/SUM($L245:N245),0)</f>
        <v>0</v>
      </c>
      <c r="O249" s="294">
        <f>IFERROR(SUM($L247:O247)/SUM($L245:O245),0)</f>
        <v>0</v>
      </c>
      <c r="P249" s="294">
        <f>IFERROR(SUM($L247:P247)/SUM($L245:P245),0)</f>
        <v>0</v>
      </c>
      <c r="Q249" s="294">
        <f>IFERROR(SUM($L247:Q247)/SUM($L245:Q245),0)</f>
        <v>0</v>
      </c>
      <c r="R249" s="294">
        <f>IFERROR(SUM($L247:R247)/SUM($L245:R245),0)</f>
        <v>0</v>
      </c>
      <c r="S249" s="294">
        <f>IFERROR(SUM($L247:S247)/SUM($L245:S245),0)</f>
        <v>0</v>
      </c>
      <c r="T249" s="294">
        <f>IFERROR(SUM($L247:T247)/SUM($L245:T245),0)</f>
        <v>0</v>
      </c>
      <c r="U249" s="295">
        <f>IFERROR(SUM($L247:U247)/SUM($L245:U245),0)</f>
        <v>0</v>
      </c>
      <c r="V249" s="293">
        <f>IFERROR(SUM($V247:V247)/SUM($V245:V245),0)</f>
        <v>0</v>
      </c>
      <c r="W249" s="294">
        <f>IFERROR(SUM($V247:W247)/SUM($V245:W245),0)</f>
        <v>0</v>
      </c>
      <c r="X249" s="294">
        <f>IFERROR(SUM($V247:X247)/SUM($V245:X245),0)</f>
        <v>0</v>
      </c>
      <c r="Y249" s="294">
        <f>IFERROR(SUM($V247:Y247)/SUM($V245:Y245),0)</f>
        <v>0</v>
      </c>
      <c r="Z249" s="294">
        <f>IFERROR(SUM($V247:Z247)/SUM($V245:Z245),0)</f>
        <v>0</v>
      </c>
      <c r="AA249" s="294">
        <f>IFERROR(SUM($V247:AA247)/SUM($V245:AA245),0)</f>
        <v>0</v>
      </c>
      <c r="AB249" s="294">
        <f>IFERROR(SUM($V247:AB247)/SUM($V245:AB245),0)</f>
        <v>0</v>
      </c>
      <c r="AC249" s="294">
        <f>IFERROR(SUM($V247:AC247)/SUM($V245:AC245),0)</f>
        <v>0</v>
      </c>
      <c r="AD249" s="294">
        <f>IFERROR(SUM($V247:AD247)/SUM($V245:AD245),0)</f>
        <v>0</v>
      </c>
      <c r="AE249" s="294">
        <f>IFERROR(SUM($V247:AE247)/SUM($V245:AE245),0)</f>
        <v>0</v>
      </c>
      <c r="AF249" s="294">
        <f>IFERROR(SUM($V247:AF247)/SUM($V245:AF245),0)</f>
        <v>0</v>
      </c>
      <c r="AG249" s="294">
        <f>IFERROR(SUM($V247:AG247)/SUM($V245:AG245),0)</f>
        <v>0</v>
      </c>
      <c r="AH249" s="294">
        <f>IFERROR(SUM($V247:AH247)/SUM($V245:AH245),0)</f>
        <v>0</v>
      </c>
      <c r="AI249" s="294">
        <f>IFERROR(SUM($V247:AI247)/SUM($V245:AI245),0)</f>
        <v>0</v>
      </c>
      <c r="AJ249" s="294">
        <f>IFERROR(SUM($V247:AJ247)/SUM($V245:AJ245),0)</f>
        <v>0</v>
      </c>
      <c r="AK249" s="294">
        <f>IFERROR(SUM($V247:AK247)/SUM($V245:AK245),0)</f>
        <v>0</v>
      </c>
      <c r="AL249" s="294">
        <f>IFERROR(SUM($V247:AL247)/SUM($V245:AL245),0)</f>
        <v>0</v>
      </c>
      <c r="AM249" s="294">
        <f>IFERROR(SUM($V247:AM247)/SUM($V245:AM245),0)</f>
        <v>0</v>
      </c>
      <c r="AN249" s="294">
        <f>IFERROR(SUM($V247:AN247)/SUM($V245:AN245),0)</f>
        <v>0</v>
      </c>
      <c r="AO249" s="294">
        <f>IFERROR(SUM($V247:AO247)/SUM($V245:AO245),0)</f>
        <v>0</v>
      </c>
      <c r="AP249" s="294">
        <f>IFERROR(SUM($V247:AP247)/SUM($V245:AP245),0)</f>
        <v>0</v>
      </c>
      <c r="AQ249" s="294">
        <f>IFERROR(SUM($V247:AQ247)/SUM($V245:AQ245),0)</f>
        <v>0</v>
      </c>
      <c r="AR249" s="294">
        <f>IFERROR(SUM($V247:AR247)/SUM($V245:AR245),0)</f>
        <v>0</v>
      </c>
      <c r="AS249" s="294">
        <f>IFERROR(SUM($V247:AS247)/SUM($V245:AS245),0)</f>
        <v>0</v>
      </c>
      <c r="AT249" s="294">
        <f>IFERROR(SUM($V247:AT247)/SUM($V245:AT245),0)</f>
        <v>0</v>
      </c>
      <c r="AU249" s="294">
        <f>IFERROR(SUM($V247:AU247)/SUM($V245:AU245),0)</f>
        <v>0</v>
      </c>
      <c r="AV249" s="294">
        <f>IFERROR(SUM($V247:AV247)/SUM($V245:AV245),0)</f>
        <v>0</v>
      </c>
      <c r="AW249" s="294">
        <f>IFERROR(SUM($V247:AW247)/SUM($V245:AW245),0)</f>
        <v>0</v>
      </c>
      <c r="AX249" s="294">
        <f>IFERROR(SUM($V247:AX247)/SUM($V245:AX245),0)</f>
        <v>0</v>
      </c>
      <c r="AY249" s="294">
        <f>IFERROR(SUM($V247:AY247)/SUM($V245:AY245),0)</f>
        <v>0</v>
      </c>
      <c r="AZ249" s="294">
        <f>IFERROR(SUM($V247:AZ247)/SUM($V245:AZ245),0)</f>
        <v>0</v>
      </c>
      <c r="BA249" s="294">
        <f>IFERROR(SUM($V247:BA247)/SUM($V245:BA245),0)</f>
        <v>0</v>
      </c>
      <c r="BB249" s="294">
        <f>IFERROR(SUM($V247:BB247)/SUM($V245:BB245),0)</f>
        <v>0</v>
      </c>
      <c r="BC249" s="294">
        <f>IFERROR(SUM($V247:BC247)/SUM($V245:BC245),0)</f>
        <v>0</v>
      </c>
      <c r="BD249" s="294">
        <f>IFERROR(SUM($V247:BD247)/SUM($V245:BD245),0)</f>
        <v>0</v>
      </c>
      <c r="BE249" s="294">
        <f>IFERROR(SUM($V247:BE247)/SUM($V245:BE245),0)</f>
        <v>0</v>
      </c>
      <c r="BF249" s="294">
        <f>IFERROR(SUM($V247:BF247)/SUM($V245:BF245),0)</f>
        <v>0</v>
      </c>
      <c r="BG249" s="294">
        <f>IFERROR(SUM($V247:BG247)/SUM($V245:BG245),0)</f>
        <v>0</v>
      </c>
      <c r="BH249" s="294">
        <f>IFERROR(SUM($V247:BH247)/SUM($V245:BH245),0)</f>
        <v>0</v>
      </c>
      <c r="BI249" s="294">
        <f>IFERROR(SUM($V247:BI247)/SUM($V245:BI245),0)</f>
        <v>0</v>
      </c>
      <c r="BJ249" s="294">
        <f>IFERROR(SUM($V247:BJ247)/SUM($V245:BJ245),0)</f>
        <v>0</v>
      </c>
      <c r="BK249" s="294">
        <f>IFERROR(SUM($V247:BK247)/SUM($V245:BK245),0)</f>
        <v>0</v>
      </c>
      <c r="BL249" s="294">
        <f>IFERROR(SUM($V247:BL247)/SUM($V245:BL245),0)</f>
        <v>0</v>
      </c>
      <c r="BM249" s="294">
        <f>IFERROR(SUM($V247:BM247)/SUM($V245:BM245),0)</f>
        <v>0</v>
      </c>
      <c r="BN249" s="294">
        <f>IFERROR(SUM($V247:BN247)/SUM($V245:BN245),0)</f>
        <v>0</v>
      </c>
      <c r="BO249" s="294">
        <f>IFERROR(SUM($V247:BO247)/SUM($V245:BO245),0)</f>
        <v>0</v>
      </c>
      <c r="BP249" s="294">
        <f>IFERROR(SUM($V247:BP247)/SUM($V245:BP245),0)</f>
        <v>0</v>
      </c>
      <c r="BQ249" s="294">
        <f>IFERROR(SUM($V247:BQ247)/SUM($V245:BQ245),0)</f>
        <v>0</v>
      </c>
      <c r="BR249" s="294">
        <f>IFERROR(SUM($V247:BR247)/SUM($V245:BR245),0)</f>
        <v>0</v>
      </c>
      <c r="BS249" s="294">
        <f>IFERROR(SUM($V247:BS247)/SUM($V245:BS245),0)</f>
        <v>0</v>
      </c>
      <c r="BT249" s="294">
        <f>IFERROR(SUM($V247:BT247)/SUM($V245:BT245),0)</f>
        <v>0</v>
      </c>
      <c r="BU249" s="294">
        <f>IFERROR(SUM($V247:BU247)/SUM($V245:BU245),0)</f>
        <v>0</v>
      </c>
      <c r="BV249" s="294">
        <f>IFERROR(SUM($V247:BV247)/SUM($V245:BV245),0)</f>
        <v>0</v>
      </c>
      <c r="BW249" s="294">
        <f>IFERROR(SUM($V247:BW247)/SUM($V245:BW245),0)</f>
        <v>0</v>
      </c>
      <c r="BX249" s="294">
        <f>IFERROR(SUM($V247:BX247)/SUM($V245:BX245),0)</f>
        <v>0</v>
      </c>
      <c r="BY249" s="294">
        <f>IFERROR(SUM($V247:BY247)/SUM($V245:BY245),0)</f>
        <v>0</v>
      </c>
      <c r="BZ249" s="294">
        <f>IFERROR(SUM($V247:BZ247)/SUM($V245:BZ245),0)</f>
        <v>0</v>
      </c>
      <c r="CA249" s="294">
        <f>IFERROR(SUM($V247:CA247)/SUM($V245:CA245),0)</f>
        <v>0</v>
      </c>
      <c r="CB249" s="294">
        <f>IFERROR(SUM($V247:CB247)/SUM($V245:CB245),0)</f>
        <v>0</v>
      </c>
      <c r="CC249" s="294">
        <f>IFERROR(SUM($V247:CC247)/SUM($V245:CC245),0)</f>
        <v>0</v>
      </c>
      <c r="CD249" s="294">
        <f>IFERROR(SUM($V247:CD247)/SUM($V245:CD245),0)</f>
        <v>0</v>
      </c>
      <c r="CE249" s="294">
        <f>IFERROR(SUM($V247:CE247)/SUM($V245:CE245),0)</f>
        <v>0</v>
      </c>
      <c r="CF249" s="294">
        <f>IFERROR(SUM($V247:CF247)/SUM($V245:CF245),0)</f>
        <v>0</v>
      </c>
      <c r="CG249" s="294">
        <f>IFERROR(SUM($V247:CG247)/SUM($V245:CG245),0)</f>
        <v>0</v>
      </c>
      <c r="CH249" s="294">
        <f>IFERROR(SUM($V247:CH247)/SUM($V245:CH245),0)</f>
        <v>0</v>
      </c>
      <c r="CI249" s="294">
        <f>IFERROR(SUM($V247:CI247)/SUM($V245:CI245),0)</f>
        <v>0</v>
      </c>
      <c r="CJ249" s="294">
        <f>IFERROR(SUM($V247:CJ247)/SUM($V245:CJ245),0)</f>
        <v>0</v>
      </c>
      <c r="CK249" s="294">
        <f>IFERROR(SUM($V247:CK247)/SUM($V245:CK245),0)</f>
        <v>0</v>
      </c>
      <c r="CL249" s="294">
        <f>IFERROR(SUM($V247:CL247)/SUM($V245:CL245),0)</f>
        <v>0</v>
      </c>
      <c r="CM249" s="294">
        <f>IFERROR(SUM($V247:CM247)/SUM($V245:CM245),0)</f>
        <v>0</v>
      </c>
      <c r="CN249" s="294">
        <f>IFERROR(SUM($V247:CN247)/SUM($V245:CN245),0)</f>
        <v>0</v>
      </c>
      <c r="CO249" s="294">
        <f>IFERROR(SUM($V247:CO247)/SUM($V245:CO245),0)</f>
        <v>0</v>
      </c>
      <c r="CP249" s="294">
        <f>IFERROR(SUM($V247:CP247)/SUM($V245:CP245),0)</f>
        <v>0</v>
      </c>
      <c r="CQ249" s="294">
        <f>IFERROR(SUM($V247:CQ247)/SUM($V245:CQ245),0)</f>
        <v>0</v>
      </c>
      <c r="CR249" s="294">
        <f>IFERROR(SUM($V247:CR247)/SUM($V245:CR245),0)</f>
        <v>0</v>
      </c>
      <c r="CS249" s="294">
        <f>IFERROR(SUM($V247:CS247)/SUM($V245:CS245),0)</f>
        <v>0</v>
      </c>
      <c r="CT249" s="294">
        <f>IFERROR(SUM($V247:CT247)/SUM($V245:CT245),0)</f>
        <v>0</v>
      </c>
      <c r="CU249" s="294">
        <f>IFERROR(SUM($V247:CU247)/SUM($V245:CU245),0)</f>
        <v>0</v>
      </c>
      <c r="CV249" s="294">
        <f>IFERROR(SUM($V247:CV247)/SUM($V245:CV245),0)</f>
        <v>0</v>
      </c>
      <c r="CW249" s="294">
        <f>IFERROR(SUM($V247:CW247)/SUM($V245:CW245),0)</f>
        <v>0</v>
      </c>
      <c r="CX249" s="294">
        <f>IFERROR(SUM($V247:CX247)/SUM($V245:CX245),0)</f>
        <v>0</v>
      </c>
      <c r="CY249" s="294">
        <f>IFERROR(SUM($V247:CY247)/SUM($V245:CY245),0)</f>
        <v>0</v>
      </c>
      <c r="CZ249" s="294">
        <f>IFERROR(SUM($V247:CZ247)/SUM($V245:CZ245),0)</f>
        <v>0</v>
      </c>
      <c r="DA249" s="294">
        <f>IFERROR(SUM($V247:DA247)/SUM($V245:DA245),0)</f>
        <v>0</v>
      </c>
      <c r="DB249" s="294">
        <f>IFERROR(SUM($V247:DB247)/SUM($V245:DB245),0)</f>
        <v>0</v>
      </c>
      <c r="DC249" s="294">
        <f>IFERROR(SUM($V247:DC247)/SUM($V245:DC245),0)</f>
        <v>0</v>
      </c>
      <c r="DD249" s="294">
        <f>IFERROR(SUM($V247:DD247)/SUM($V245:DD245),0)</f>
        <v>0</v>
      </c>
      <c r="DE249" s="294">
        <f>IFERROR(SUM($V247:DE247)/SUM($V245:DE245),0)</f>
        <v>0</v>
      </c>
      <c r="DF249" s="294">
        <f>IFERROR(SUM($V247:DF247)/SUM($V245:DF245),0)</f>
        <v>0</v>
      </c>
      <c r="DG249" s="294">
        <f>IFERROR(SUM($V247:DG247)/SUM($V245:DG245),0)</f>
        <v>0</v>
      </c>
      <c r="DH249" s="294">
        <f>IFERROR(SUM($V247:DH247)/SUM($V245:DH245),0)</f>
        <v>0</v>
      </c>
      <c r="DI249" s="294">
        <f>IFERROR(SUM($V247:DI247)/SUM($V245:DI245),0)</f>
        <v>0</v>
      </c>
      <c r="DJ249" s="294">
        <f>IFERROR(SUM($V247:DJ247)/SUM($V245:DJ245),0)</f>
        <v>0</v>
      </c>
      <c r="DK249" s="294">
        <f>IFERROR(SUM($V247:DK247)/SUM($V245:DK245),0)</f>
        <v>0</v>
      </c>
      <c r="DL249" s="294">
        <f>IFERROR(SUM($V247:DL247)/SUM($V245:DL245),0)</f>
        <v>0</v>
      </c>
      <c r="DM249" s="294">
        <f>IFERROR(SUM($V247:DM247)/SUM($V245:DM245),0)</f>
        <v>0</v>
      </c>
      <c r="DN249" s="294">
        <f>IFERROR(SUM($V247:DN247)/SUM($V245:DN245),0)</f>
        <v>0</v>
      </c>
      <c r="DO249" s="294">
        <f>IFERROR(SUM($V247:DO247)/SUM($V245:DO245),0)</f>
        <v>0</v>
      </c>
      <c r="DP249" s="294">
        <f>IFERROR(SUM($V247:DP247)/SUM($V245:DP245),0)</f>
        <v>0</v>
      </c>
      <c r="DQ249" s="294">
        <f>IFERROR(SUM($V247:DQ247)/SUM($V245:DQ245),0)</f>
        <v>0</v>
      </c>
      <c r="DR249" s="294">
        <f>IFERROR(SUM($V247:DR247)/SUM($V245:DR245),0)</f>
        <v>0</v>
      </c>
      <c r="DS249" s="294">
        <f>IFERROR(SUM($V247:DS247)/SUM($V245:DS245),0)</f>
        <v>0</v>
      </c>
      <c r="DT249" s="294">
        <f>IFERROR(SUM($V247:DT247)/SUM($V245:DT245),0)</f>
        <v>0</v>
      </c>
      <c r="DU249" s="294">
        <f>IFERROR(SUM($V247:DU247)/SUM($V245:DU245),0)</f>
        <v>0</v>
      </c>
      <c r="DV249" s="294">
        <f>IFERROR(SUM($V247:DV247)/SUM($V245:DV245),0)</f>
        <v>0</v>
      </c>
      <c r="DW249" s="294">
        <f>IFERROR(SUM($V247:DW247)/SUM($V245:DW245),0)</f>
        <v>0</v>
      </c>
      <c r="DX249" s="294">
        <f>IFERROR(SUM($V247:DX247)/SUM($V245:DX245),0)</f>
        <v>0</v>
      </c>
      <c r="DY249" s="294">
        <f>IFERROR(SUM($V247:DY247)/SUM($V245:DY245),0)</f>
        <v>0</v>
      </c>
      <c r="DZ249" s="294">
        <f>IFERROR(SUM($V247:DZ247)/SUM($V245:DZ245),0)</f>
        <v>0</v>
      </c>
      <c r="EA249" s="294">
        <f>IFERROR(SUM($V247:EA247)/SUM($V245:EA245),0)</f>
        <v>0</v>
      </c>
      <c r="EB249" s="294">
        <f>IFERROR(SUM($V247:EB247)/SUM($V245:EB245),0)</f>
        <v>0</v>
      </c>
      <c r="EC249" s="294">
        <f>IFERROR(SUM($V247:EC247)/SUM($V245:EC245),0)</f>
        <v>0</v>
      </c>
      <c r="ED249" s="295">
        <f>IFERROR(SUM($V247:ED247)/SUM($V245:ED245),0)</f>
        <v>0</v>
      </c>
    </row>
    <row r="250" spans="2:134" ht="16.05" customHeight="1" x14ac:dyDescent="0.25">
      <c r="B250" s="931" t="str">
        <f>'B2-规划信息'!AO32</f>
        <v/>
      </c>
      <c r="C250" s="288" t="str">
        <f>IF($B250="","",$B$221)</f>
        <v/>
      </c>
      <c r="D250" s="288" t="str">
        <f>IF($B250="","",VLOOKUP($B250,'B2-规划信息'!$W$28:$Y$47,2,0))</f>
        <v/>
      </c>
      <c r="E250" s="288" t="str">
        <f>IF($B250="","",VLOOKUP($B250,'B2-规划信息'!$W$28:$Y$47,3,0))</f>
        <v/>
      </c>
      <c r="F250" s="239" t="str">
        <f>"签约"&amp;IF(D250="车位","个数","面积")</f>
        <v>签约面积</v>
      </c>
      <c r="G250" s="253" t="s">
        <v>352</v>
      </c>
      <c r="H250" s="991">
        <f>SUMIFS('B4-1销售回款【输入】'!L$4:L$123,'B4-1销售回款【输入】'!$C$4:$C$123,$C250,'B4-1销售回款【输入】'!$D$4:$D$123,$D250,'B4-1销售回款【输入】'!$E$4:$E$123,$E250,'B4-1销售回款【输入】'!$J$4:$J$123,$F250)</f>
        <v>0</v>
      </c>
      <c r="I250" s="278">
        <f>J250-H250</f>
        <v>0</v>
      </c>
      <c r="J250" s="984">
        <f>SUM(V250:ED250)</f>
        <v>0</v>
      </c>
      <c r="K250" s="459">
        <f ca="1">SUM(OFFSET(V250,,,1,MATCH('B1-基本信息'!$C$12,$V$3:$ED$3,1)))</f>
        <v>0</v>
      </c>
      <c r="L250" s="279">
        <f>SUMIF($V$1:$ED$1,L$3,$V250:$ED250)</f>
        <v>0</v>
      </c>
      <c r="M250" s="278">
        <f t="shared" ref="M250:U251" si="4531">SUMIF($V$1:$ED$1,M$3,$V250:$ED250)</f>
        <v>0</v>
      </c>
      <c r="N250" s="278">
        <f t="shared" si="4531"/>
        <v>0</v>
      </c>
      <c r="O250" s="278">
        <f t="shared" si="4531"/>
        <v>0</v>
      </c>
      <c r="P250" s="278">
        <f t="shared" si="4531"/>
        <v>0</v>
      </c>
      <c r="Q250" s="278">
        <f t="shared" si="4531"/>
        <v>0</v>
      </c>
      <c r="R250" s="278">
        <f t="shared" si="4531"/>
        <v>0</v>
      </c>
      <c r="S250" s="278">
        <f t="shared" si="4531"/>
        <v>0</v>
      </c>
      <c r="T250" s="278">
        <f t="shared" si="4531"/>
        <v>0</v>
      </c>
      <c r="U250" s="280">
        <f t="shared" si="4531"/>
        <v>0</v>
      </c>
      <c r="V250" s="281">
        <f>SUMIFS('B4-1销售回款【输入】'!Y$4:Y$123,'B4-1销售回款【输入】'!$C$4:$C$123,$C250,'B4-1销售回款【输入】'!$D$4:$D$123,$D250,'B4-1销售回款【输入】'!$E$4:$E$123,$E250,'B4-1销售回款【输入】'!$J$4:$J$123,$F250)</f>
        <v>0</v>
      </c>
      <c r="W250" s="278">
        <f>SUMIFS('B4-1销售回款【输入】'!Z$4:Z$123,'B4-1销售回款【输入】'!$C$4:$C$123,$C250,'B4-1销售回款【输入】'!$D$4:$D$123,$D250,'B4-1销售回款【输入】'!$E$4:$E$123,$E250,'B4-1销售回款【输入】'!$J$4:$J$123,$F250)</f>
        <v>0</v>
      </c>
      <c r="X250" s="278">
        <f>SUMIFS('B4-1销售回款【输入】'!AA$4:AA$123,'B4-1销售回款【输入】'!$C$4:$C$123,$C250,'B4-1销售回款【输入】'!$D$4:$D$123,$D250,'B4-1销售回款【输入】'!$E$4:$E$123,$E250,'B4-1销售回款【输入】'!$J$4:$J$123,$F250)</f>
        <v>0</v>
      </c>
      <c r="Y250" s="278">
        <f>SUMIFS('B4-1销售回款【输入】'!AB$4:AB$123,'B4-1销售回款【输入】'!$C$4:$C$123,$C250,'B4-1销售回款【输入】'!$D$4:$D$123,$D250,'B4-1销售回款【输入】'!$E$4:$E$123,$E250,'B4-1销售回款【输入】'!$J$4:$J$123,$F250)</f>
        <v>0</v>
      </c>
      <c r="Z250" s="278">
        <f>SUMIFS('B4-1销售回款【输入】'!AC$4:AC$123,'B4-1销售回款【输入】'!$C$4:$C$123,$C250,'B4-1销售回款【输入】'!$D$4:$D$123,$D250,'B4-1销售回款【输入】'!$E$4:$E$123,$E250,'B4-1销售回款【输入】'!$J$4:$J$123,$F250)</f>
        <v>0</v>
      </c>
      <c r="AA250" s="278">
        <f>SUMIFS('B4-1销售回款【输入】'!AD$4:AD$123,'B4-1销售回款【输入】'!$C$4:$C$123,$C250,'B4-1销售回款【输入】'!$D$4:$D$123,$D250,'B4-1销售回款【输入】'!$E$4:$E$123,$E250,'B4-1销售回款【输入】'!$J$4:$J$123,$F250)</f>
        <v>0</v>
      </c>
      <c r="AB250" s="278">
        <f>SUMIFS('B4-1销售回款【输入】'!AE$4:AE$123,'B4-1销售回款【输入】'!$C$4:$C$123,$C250,'B4-1销售回款【输入】'!$D$4:$D$123,$D250,'B4-1销售回款【输入】'!$E$4:$E$123,$E250,'B4-1销售回款【输入】'!$J$4:$J$123,$F250)</f>
        <v>0</v>
      </c>
      <c r="AC250" s="278">
        <f>SUMIFS('B4-1销售回款【输入】'!AF$4:AF$123,'B4-1销售回款【输入】'!$C$4:$C$123,$C250,'B4-1销售回款【输入】'!$D$4:$D$123,$D250,'B4-1销售回款【输入】'!$E$4:$E$123,$E250,'B4-1销售回款【输入】'!$J$4:$J$123,$F250)</f>
        <v>0</v>
      </c>
      <c r="AD250" s="278">
        <f>SUMIFS('B4-1销售回款【输入】'!AG$4:AG$123,'B4-1销售回款【输入】'!$C$4:$C$123,$C250,'B4-1销售回款【输入】'!$D$4:$D$123,$D250,'B4-1销售回款【输入】'!$E$4:$E$123,$E250,'B4-1销售回款【输入】'!$J$4:$J$123,$F250)</f>
        <v>0</v>
      </c>
      <c r="AE250" s="278">
        <f>SUMIFS('B4-1销售回款【输入】'!AH$4:AH$123,'B4-1销售回款【输入】'!$C$4:$C$123,$C250,'B4-1销售回款【输入】'!$D$4:$D$123,$D250,'B4-1销售回款【输入】'!$E$4:$E$123,$E250,'B4-1销售回款【输入】'!$J$4:$J$123,$F250)</f>
        <v>0</v>
      </c>
      <c r="AF250" s="278">
        <f>SUMIFS('B4-1销售回款【输入】'!AI$4:AI$123,'B4-1销售回款【输入】'!$C$4:$C$123,$C250,'B4-1销售回款【输入】'!$D$4:$D$123,$D250,'B4-1销售回款【输入】'!$E$4:$E$123,$E250,'B4-1销售回款【输入】'!$J$4:$J$123,$F250)</f>
        <v>0</v>
      </c>
      <c r="AG250" s="278">
        <f>SUMIFS('B4-1销售回款【输入】'!AJ$4:AJ$123,'B4-1销售回款【输入】'!$C$4:$C$123,$C250,'B4-1销售回款【输入】'!$D$4:$D$123,$D250,'B4-1销售回款【输入】'!$E$4:$E$123,$E250,'B4-1销售回款【输入】'!$J$4:$J$123,$F250)</f>
        <v>0</v>
      </c>
      <c r="AH250" s="278">
        <f>SUMIFS('B4-1销售回款【输入】'!AK$4:AK$123,'B4-1销售回款【输入】'!$C$4:$C$123,$C250,'B4-1销售回款【输入】'!$D$4:$D$123,$D250,'B4-1销售回款【输入】'!$E$4:$E$123,$E250,'B4-1销售回款【输入】'!$J$4:$J$123,$F250)</f>
        <v>0</v>
      </c>
      <c r="AI250" s="278">
        <f>SUMIFS('B4-1销售回款【输入】'!AL$4:AL$123,'B4-1销售回款【输入】'!$C$4:$C$123,$C250,'B4-1销售回款【输入】'!$D$4:$D$123,$D250,'B4-1销售回款【输入】'!$E$4:$E$123,$E250,'B4-1销售回款【输入】'!$J$4:$J$123,$F250)</f>
        <v>0</v>
      </c>
      <c r="AJ250" s="278">
        <f>SUMIFS('B4-1销售回款【输入】'!AM$4:AM$123,'B4-1销售回款【输入】'!$C$4:$C$123,$C250,'B4-1销售回款【输入】'!$D$4:$D$123,$D250,'B4-1销售回款【输入】'!$E$4:$E$123,$E250,'B4-1销售回款【输入】'!$J$4:$J$123,$F250)</f>
        <v>0</v>
      </c>
      <c r="AK250" s="278">
        <f>SUMIFS('B4-1销售回款【输入】'!AN$4:AN$123,'B4-1销售回款【输入】'!$C$4:$C$123,$C250,'B4-1销售回款【输入】'!$D$4:$D$123,$D250,'B4-1销售回款【输入】'!$E$4:$E$123,$E250,'B4-1销售回款【输入】'!$J$4:$J$123,$F250)</f>
        <v>0</v>
      </c>
      <c r="AL250" s="278">
        <f>SUMIFS('B4-1销售回款【输入】'!AO$4:AO$123,'B4-1销售回款【输入】'!$C$4:$C$123,$C250,'B4-1销售回款【输入】'!$D$4:$D$123,$D250,'B4-1销售回款【输入】'!$E$4:$E$123,$E250,'B4-1销售回款【输入】'!$J$4:$J$123,$F250)</f>
        <v>0</v>
      </c>
      <c r="AM250" s="278">
        <f>SUMIFS('B4-1销售回款【输入】'!AP$4:AP$123,'B4-1销售回款【输入】'!$C$4:$C$123,$C250,'B4-1销售回款【输入】'!$D$4:$D$123,$D250,'B4-1销售回款【输入】'!$E$4:$E$123,$E250,'B4-1销售回款【输入】'!$J$4:$J$123,$F250)</f>
        <v>0</v>
      </c>
      <c r="AN250" s="278">
        <f>SUMIFS('B4-1销售回款【输入】'!AQ$4:AQ$123,'B4-1销售回款【输入】'!$C$4:$C$123,$C250,'B4-1销售回款【输入】'!$D$4:$D$123,$D250,'B4-1销售回款【输入】'!$E$4:$E$123,$E250,'B4-1销售回款【输入】'!$J$4:$J$123,$F250)</f>
        <v>0</v>
      </c>
      <c r="AO250" s="278">
        <f>SUMIFS('B4-1销售回款【输入】'!AR$4:AR$123,'B4-1销售回款【输入】'!$C$4:$C$123,$C250,'B4-1销售回款【输入】'!$D$4:$D$123,$D250,'B4-1销售回款【输入】'!$E$4:$E$123,$E250,'B4-1销售回款【输入】'!$J$4:$J$123,$F250)</f>
        <v>0</v>
      </c>
      <c r="AP250" s="278">
        <f>SUMIFS('B4-1销售回款【输入】'!AS$4:AS$123,'B4-1销售回款【输入】'!$C$4:$C$123,$C250,'B4-1销售回款【输入】'!$D$4:$D$123,$D250,'B4-1销售回款【输入】'!$E$4:$E$123,$E250,'B4-1销售回款【输入】'!$J$4:$J$123,$F250)</f>
        <v>0</v>
      </c>
      <c r="AQ250" s="278">
        <f>SUMIFS('B4-1销售回款【输入】'!AT$4:AT$123,'B4-1销售回款【输入】'!$C$4:$C$123,$C250,'B4-1销售回款【输入】'!$D$4:$D$123,$D250,'B4-1销售回款【输入】'!$E$4:$E$123,$E250,'B4-1销售回款【输入】'!$J$4:$J$123,$F250)</f>
        <v>0</v>
      </c>
      <c r="AR250" s="278">
        <f>SUMIFS('B4-1销售回款【输入】'!AU$4:AU$123,'B4-1销售回款【输入】'!$C$4:$C$123,$C250,'B4-1销售回款【输入】'!$D$4:$D$123,$D250,'B4-1销售回款【输入】'!$E$4:$E$123,$E250,'B4-1销售回款【输入】'!$J$4:$J$123,$F250)</f>
        <v>0</v>
      </c>
      <c r="AS250" s="278">
        <f>SUMIFS('B4-1销售回款【输入】'!AV$4:AV$123,'B4-1销售回款【输入】'!$C$4:$C$123,$C250,'B4-1销售回款【输入】'!$D$4:$D$123,$D250,'B4-1销售回款【输入】'!$E$4:$E$123,$E250,'B4-1销售回款【输入】'!$J$4:$J$123,$F250)</f>
        <v>0</v>
      </c>
      <c r="AT250" s="278">
        <f>SUMIFS('B4-1销售回款【输入】'!AW$4:AW$123,'B4-1销售回款【输入】'!$C$4:$C$123,$C250,'B4-1销售回款【输入】'!$D$4:$D$123,$D250,'B4-1销售回款【输入】'!$E$4:$E$123,$E250,'B4-1销售回款【输入】'!$J$4:$J$123,$F250)</f>
        <v>0</v>
      </c>
      <c r="AU250" s="278">
        <f>SUMIFS('B4-1销售回款【输入】'!AX$4:AX$123,'B4-1销售回款【输入】'!$C$4:$C$123,$C250,'B4-1销售回款【输入】'!$D$4:$D$123,$D250,'B4-1销售回款【输入】'!$E$4:$E$123,$E250,'B4-1销售回款【输入】'!$J$4:$J$123,$F250)</f>
        <v>0</v>
      </c>
      <c r="AV250" s="278">
        <f>SUMIFS('B4-1销售回款【输入】'!AY$4:AY$123,'B4-1销售回款【输入】'!$C$4:$C$123,$C250,'B4-1销售回款【输入】'!$D$4:$D$123,$D250,'B4-1销售回款【输入】'!$E$4:$E$123,$E250,'B4-1销售回款【输入】'!$J$4:$J$123,$F250)</f>
        <v>0</v>
      </c>
      <c r="AW250" s="278">
        <f>SUMIFS('B4-1销售回款【输入】'!AZ$4:AZ$123,'B4-1销售回款【输入】'!$C$4:$C$123,$C250,'B4-1销售回款【输入】'!$D$4:$D$123,$D250,'B4-1销售回款【输入】'!$E$4:$E$123,$E250,'B4-1销售回款【输入】'!$J$4:$J$123,$F250)</f>
        <v>0</v>
      </c>
      <c r="AX250" s="278">
        <f>SUMIFS('B4-1销售回款【输入】'!BA$4:BA$123,'B4-1销售回款【输入】'!$C$4:$C$123,$C250,'B4-1销售回款【输入】'!$D$4:$D$123,$D250,'B4-1销售回款【输入】'!$E$4:$E$123,$E250,'B4-1销售回款【输入】'!$J$4:$J$123,$F250)</f>
        <v>0</v>
      </c>
      <c r="AY250" s="278">
        <f>SUMIFS('B4-1销售回款【输入】'!BB$4:BB$123,'B4-1销售回款【输入】'!$C$4:$C$123,$C250,'B4-1销售回款【输入】'!$D$4:$D$123,$D250,'B4-1销售回款【输入】'!$E$4:$E$123,$E250,'B4-1销售回款【输入】'!$J$4:$J$123,$F250)</f>
        <v>0</v>
      </c>
      <c r="AZ250" s="278">
        <f>SUMIFS('B4-1销售回款【输入】'!BC$4:BC$123,'B4-1销售回款【输入】'!$C$4:$C$123,$C250,'B4-1销售回款【输入】'!$D$4:$D$123,$D250,'B4-1销售回款【输入】'!$E$4:$E$123,$E250,'B4-1销售回款【输入】'!$J$4:$J$123,$F250)</f>
        <v>0</v>
      </c>
      <c r="BA250" s="278">
        <f>SUMIFS('B4-1销售回款【输入】'!BD$4:BD$123,'B4-1销售回款【输入】'!$C$4:$C$123,$C250,'B4-1销售回款【输入】'!$D$4:$D$123,$D250,'B4-1销售回款【输入】'!$E$4:$E$123,$E250,'B4-1销售回款【输入】'!$J$4:$J$123,$F250)</f>
        <v>0</v>
      </c>
      <c r="BB250" s="278">
        <f>SUMIFS('B4-1销售回款【输入】'!BE$4:BE$123,'B4-1销售回款【输入】'!$C$4:$C$123,$C250,'B4-1销售回款【输入】'!$D$4:$D$123,$D250,'B4-1销售回款【输入】'!$E$4:$E$123,$E250,'B4-1销售回款【输入】'!$J$4:$J$123,$F250)</f>
        <v>0</v>
      </c>
      <c r="BC250" s="278">
        <f>SUMIFS('B4-1销售回款【输入】'!BF$4:BF$123,'B4-1销售回款【输入】'!$C$4:$C$123,$C250,'B4-1销售回款【输入】'!$D$4:$D$123,$D250,'B4-1销售回款【输入】'!$E$4:$E$123,$E250,'B4-1销售回款【输入】'!$J$4:$J$123,$F250)</f>
        <v>0</v>
      </c>
      <c r="BD250" s="278">
        <f>SUMIFS('B4-1销售回款【输入】'!BG$4:BG$123,'B4-1销售回款【输入】'!$C$4:$C$123,$C250,'B4-1销售回款【输入】'!$D$4:$D$123,$D250,'B4-1销售回款【输入】'!$E$4:$E$123,$E250,'B4-1销售回款【输入】'!$J$4:$J$123,$F250)</f>
        <v>0</v>
      </c>
      <c r="BE250" s="278">
        <f>SUMIFS('B4-1销售回款【输入】'!BH$4:BH$123,'B4-1销售回款【输入】'!$C$4:$C$123,$C250,'B4-1销售回款【输入】'!$D$4:$D$123,$D250,'B4-1销售回款【输入】'!$E$4:$E$123,$E250,'B4-1销售回款【输入】'!$J$4:$J$123,$F250)</f>
        <v>0</v>
      </c>
      <c r="BF250" s="278">
        <f>SUMIFS('B4-1销售回款【输入】'!BI$4:BI$123,'B4-1销售回款【输入】'!$C$4:$C$123,$C250,'B4-1销售回款【输入】'!$D$4:$D$123,$D250,'B4-1销售回款【输入】'!$E$4:$E$123,$E250,'B4-1销售回款【输入】'!$J$4:$J$123,$F250)</f>
        <v>0</v>
      </c>
      <c r="BG250" s="278">
        <f>SUMIFS('B4-1销售回款【输入】'!BJ$4:BJ$123,'B4-1销售回款【输入】'!$C$4:$C$123,$C250,'B4-1销售回款【输入】'!$D$4:$D$123,$D250,'B4-1销售回款【输入】'!$E$4:$E$123,$E250,'B4-1销售回款【输入】'!$J$4:$J$123,$F250)</f>
        <v>0</v>
      </c>
      <c r="BH250" s="278">
        <f>SUMIFS('B4-1销售回款【输入】'!BK$4:BK$123,'B4-1销售回款【输入】'!$C$4:$C$123,$C250,'B4-1销售回款【输入】'!$D$4:$D$123,$D250,'B4-1销售回款【输入】'!$E$4:$E$123,$E250,'B4-1销售回款【输入】'!$J$4:$J$123,$F250)</f>
        <v>0</v>
      </c>
      <c r="BI250" s="278">
        <f>SUMIFS('B4-1销售回款【输入】'!BL$4:BL$123,'B4-1销售回款【输入】'!$C$4:$C$123,$C250,'B4-1销售回款【输入】'!$D$4:$D$123,$D250,'B4-1销售回款【输入】'!$E$4:$E$123,$E250,'B4-1销售回款【输入】'!$J$4:$J$123,$F250)</f>
        <v>0</v>
      </c>
      <c r="BJ250" s="278">
        <f>SUMIFS('B4-1销售回款【输入】'!BM$4:BM$123,'B4-1销售回款【输入】'!$C$4:$C$123,$C250,'B4-1销售回款【输入】'!$D$4:$D$123,$D250,'B4-1销售回款【输入】'!$E$4:$E$123,$E250,'B4-1销售回款【输入】'!$J$4:$J$123,$F250)</f>
        <v>0</v>
      </c>
      <c r="BK250" s="278">
        <f>SUMIFS('B4-1销售回款【输入】'!BN$4:BN$123,'B4-1销售回款【输入】'!$C$4:$C$123,$C250,'B4-1销售回款【输入】'!$D$4:$D$123,$D250,'B4-1销售回款【输入】'!$E$4:$E$123,$E250,'B4-1销售回款【输入】'!$J$4:$J$123,$F250)</f>
        <v>0</v>
      </c>
      <c r="BL250" s="278">
        <f>SUMIFS('B4-1销售回款【输入】'!BO$4:BO$123,'B4-1销售回款【输入】'!$C$4:$C$123,$C250,'B4-1销售回款【输入】'!$D$4:$D$123,$D250,'B4-1销售回款【输入】'!$E$4:$E$123,$E250,'B4-1销售回款【输入】'!$J$4:$J$123,$F250)</f>
        <v>0</v>
      </c>
      <c r="BM250" s="278">
        <f>SUMIFS('B4-1销售回款【输入】'!BP$4:BP$123,'B4-1销售回款【输入】'!$C$4:$C$123,$C250,'B4-1销售回款【输入】'!$D$4:$D$123,$D250,'B4-1销售回款【输入】'!$E$4:$E$123,$E250,'B4-1销售回款【输入】'!$J$4:$J$123,$F250)</f>
        <v>0</v>
      </c>
      <c r="BN250" s="278">
        <f>SUMIFS('B4-1销售回款【输入】'!BQ$4:BQ$123,'B4-1销售回款【输入】'!$C$4:$C$123,$C250,'B4-1销售回款【输入】'!$D$4:$D$123,$D250,'B4-1销售回款【输入】'!$E$4:$E$123,$E250,'B4-1销售回款【输入】'!$J$4:$J$123,$F250)</f>
        <v>0</v>
      </c>
      <c r="BO250" s="278">
        <f>SUMIFS('B4-1销售回款【输入】'!BR$4:BR$123,'B4-1销售回款【输入】'!$C$4:$C$123,$C250,'B4-1销售回款【输入】'!$D$4:$D$123,$D250,'B4-1销售回款【输入】'!$E$4:$E$123,$E250,'B4-1销售回款【输入】'!$J$4:$J$123,$F250)</f>
        <v>0</v>
      </c>
      <c r="BP250" s="278">
        <f>SUMIFS('B4-1销售回款【输入】'!BS$4:BS$123,'B4-1销售回款【输入】'!$C$4:$C$123,$C250,'B4-1销售回款【输入】'!$D$4:$D$123,$D250,'B4-1销售回款【输入】'!$E$4:$E$123,$E250,'B4-1销售回款【输入】'!$J$4:$J$123,$F250)</f>
        <v>0</v>
      </c>
      <c r="BQ250" s="278">
        <f>SUMIFS('B4-1销售回款【输入】'!BT$4:BT$123,'B4-1销售回款【输入】'!$C$4:$C$123,$C250,'B4-1销售回款【输入】'!$D$4:$D$123,$D250,'B4-1销售回款【输入】'!$E$4:$E$123,$E250,'B4-1销售回款【输入】'!$J$4:$J$123,$F250)</f>
        <v>0</v>
      </c>
      <c r="BR250" s="278">
        <f>SUMIFS('B4-1销售回款【输入】'!BU$4:BU$123,'B4-1销售回款【输入】'!$C$4:$C$123,$C250,'B4-1销售回款【输入】'!$D$4:$D$123,$D250,'B4-1销售回款【输入】'!$E$4:$E$123,$E250,'B4-1销售回款【输入】'!$J$4:$J$123,$F250)</f>
        <v>0</v>
      </c>
      <c r="BS250" s="278">
        <f>SUMIFS('B4-1销售回款【输入】'!BV$4:BV$123,'B4-1销售回款【输入】'!$C$4:$C$123,$C250,'B4-1销售回款【输入】'!$D$4:$D$123,$D250,'B4-1销售回款【输入】'!$E$4:$E$123,$E250,'B4-1销售回款【输入】'!$J$4:$J$123,$F250)</f>
        <v>0</v>
      </c>
      <c r="BT250" s="278">
        <f>SUMIFS('B4-1销售回款【输入】'!BW$4:BW$123,'B4-1销售回款【输入】'!$C$4:$C$123,$C250,'B4-1销售回款【输入】'!$D$4:$D$123,$D250,'B4-1销售回款【输入】'!$E$4:$E$123,$E250,'B4-1销售回款【输入】'!$J$4:$J$123,$F250)</f>
        <v>0</v>
      </c>
      <c r="BU250" s="278">
        <f>SUMIFS('B4-1销售回款【输入】'!BX$4:BX$123,'B4-1销售回款【输入】'!$C$4:$C$123,$C250,'B4-1销售回款【输入】'!$D$4:$D$123,$D250,'B4-1销售回款【输入】'!$E$4:$E$123,$E250,'B4-1销售回款【输入】'!$J$4:$J$123,$F250)</f>
        <v>0</v>
      </c>
      <c r="BV250" s="278">
        <f>SUMIFS('B4-1销售回款【输入】'!BY$4:BY$123,'B4-1销售回款【输入】'!$C$4:$C$123,$C250,'B4-1销售回款【输入】'!$D$4:$D$123,$D250,'B4-1销售回款【输入】'!$E$4:$E$123,$E250,'B4-1销售回款【输入】'!$J$4:$J$123,$F250)</f>
        <v>0</v>
      </c>
      <c r="BW250" s="278">
        <f>SUMIFS('B4-1销售回款【输入】'!BZ$4:BZ$123,'B4-1销售回款【输入】'!$C$4:$C$123,$C250,'B4-1销售回款【输入】'!$D$4:$D$123,$D250,'B4-1销售回款【输入】'!$E$4:$E$123,$E250,'B4-1销售回款【输入】'!$J$4:$J$123,$F250)</f>
        <v>0</v>
      </c>
      <c r="BX250" s="278">
        <f>SUMIFS('B4-1销售回款【输入】'!CA$4:CA$123,'B4-1销售回款【输入】'!$C$4:$C$123,$C250,'B4-1销售回款【输入】'!$D$4:$D$123,$D250,'B4-1销售回款【输入】'!$E$4:$E$123,$E250,'B4-1销售回款【输入】'!$J$4:$J$123,$F250)</f>
        <v>0</v>
      </c>
      <c r="BY250" s="278">
        <f>SUMIFS('B4-1销售回款【输入】'!CB$4:CB$123,'B4-1销售回款【输入】'!$C$4:$C$123,$C250,'B4-1销售回款【输入】'!$D$4:$D$123,$D250,'B4-1销售回款【输入】'!$E$4:$E$123,$E250,'B4-1销售回款【输入】'!$J$4:$J$123,$F250)</f>
        <v>0</v>
      </c>
      <c r="BZ250" s="278">
        <f>SUMIFS('B4-1销售回款【输入】'!CC$4:CC$123,'B4-1销售回款【输入】'!$C$4:$C$123,$C250,'B4-1销售回款【输入】'!$D$4:$D$123,$D250,'B4-1销售回款【输入】'!$E$4:$E$123,$E250,'B4-1销售回款【输入】'!$J$4:$J$123,$F250)</f>
        <v>0</v>
      </c>
      <c r="CA250" s="278">
        <f>SUMIFS('B4-1销售回款【输入】'!CD$4:CD$123,'B4-1销售回款【输入】'!$C$4:$C$123,$C250,'B4-1销售回款【输入】'!$D$4:$D$123,$D250,'B4-1销售回款【输入】'!$E$4:$E$123,$E250,'B4-1销售回款【输入】'!$J$4:$J$123,$F250)</f>
        <v>0</v>
      </c>
      <c r="CB250" s="278">
        <f>SUMIFS('B4-1销售回款【输入】'!CE$4:CE$123,'B4-1销售回款【输入】'!$C$4:$C$123,$C250,'B4-1销售回款【输入】'!$D$4:$D$123,$D250,'B4-1销售回款【输入】'!$E$4:$E$123,$E250,'B4-1销售回款【输入】'!$J$4:$J$123,$F250)</f>
        <v>0</v>
      </c>
      <c r="CC250" s="278">
        <f>SUMIFS('B4-1销售回款【输入】'!CF$4:CF$123,'B4-1销售回款【输入】'!$C$4:$C$123,$C250,'B4-1销售回款【输入】'!$D$4:$D$123,$D250,'B4-1销售回款【输入】'!$E$4:$E$123,$E250,'B4-1销售回款【输入】'!$J$4:$J$123,$F250)</f>
        <v>0</v>
      </c>
      <c r="CD250" s="278">
        <f>SUMIFS('B4-1销售回款【输入】'!CG$4:CG$123,'B4-1销售回款【输入】'!$C$4:$C$123,$C250,'B4-1销售回款【输入】'!$D$4:$D$123,$D250,'B4-1销售回款【输入】'!$E$4:$E$123,$E250,'B4-1销售回款【输入】'!$J$4:$J$123,$F250)</f>
        <v>0</v>
      </c>
      <c r="CE250" s="278">
        <f>SUMIFS('B4-1销售回款【输入】'!CH$4:CH$123,'B4-1销售回款【输入】'!$C$4:$C$123,$C250,'B4-1销售回款【输入】'!$D$4:$D$123,$D250,'B4-1销售回款【输入】'!$E$4:$E$123,$E250,'B4-1销售回款【输入】'!$J$4:$J$123,$F250)</f>
        <v>0</v>
      </c>
      <c r="CF250" s="278">
        <f>SUMIFS('B4-1销售回款【输入】'!CI$4:CI$123,'B4-1销售回款【输入】'!$C$4:$C$123,$C250,'B4-1销售回款【输入】'!$D$4:$D$123,$D250,'B4-1销售回款【输入】'!$E$4:$E$123,$E250,'B4-1销售回款【输入】'!$J$4:$J$123,$F250)</f>
        <v>0</v>
      </c>
      <c r="CG250" s="278">
        <f>SUMIFS('B4-1销售回款【输入】'!CJ$4:CJ$123,'B4-1销售回款【输入】'!$C$4:$C$123,$C250,'B4-1销售回款【输入】'!$D$4:$D$123,$D250,'B4-1销售回款【输入】'!$E$4:$E$123,$E250,'B4-1销售回款【输入】'!$J$4:$J$123,$F250)</f>
        <v>0</v>
      </c>
      <c r="CH250" s="278">
        <f>SUMIFS('B4-1销售回款【输入】'!CK$4:CK$123,'B4-1销售回款【输入】'!$C$4:$C$123,$C250,'B4-1销售回款【输入】'!$D$4:$D$123,$D250,'B4-1销售回款【输入】'!$E$4:$E$123,$E250,'B4-1销售回款【输入】'!$J$4:$J$123,$F250)</f>
        <v>0</v>
      </c>
      <c r="CI250" s="278">
        <f>SUMIFS('B4-1销售回款【输入】'!CL$4:CL$123,'B4-1销售回款【输入】'!$C$4:$C$123,$C250,'B4-1销售回款【输入】'!$D$4:$D$123,$D250,'B4-1销售回款【输入】'!$E$4:$E$123,$E250,'B4-1销售回款【输入】'!$J$4:$J$123,$F250)</f>
        <v>0</v>
      </c>
      <c r="CJ250" s="278">
        <f>SUMIFS('B4-1销售回款【输入】'!CM$4:CM$123,'B4-1销售回款【输入】'!$C$4:$C$123,$C250,'B4-1销售回款【输入】'!$D$4:$D$123,$D250,'B4-1销售回款【输入】'!$E$4:$E$123,$E250,'B4-1销售回款【输入】'!$J$4:$J$123,$F250)</f>
        <v>0</v>
      </c>
      <c r="CK250" s="278">
        <f>SUMIFS('B4-1销售回款【输入】'!CN$4:CN$123,'B4-1销售回款【输入】'!$C$4:$C$123,$C250,'B4-1销售回款【输入】'!$D$4:$D$123,$D250,'B4-1销售回款【输入】'!$E$4:$E$123,$E250,'B4-1销售回款【输入】'!$J$4:$J$123,$F250)</f>
        <v>0</v>
      </c>
      <c r="CL250" s="278">
        <f>SUMIFS('B4-1销售回款【输入】'!CO$4:CO$123,'B4-1销售回款【输入】'!$C$4:$C$123,$C250,'B4-1销售回款【输入】'!$D$4:$D$123,$D250,'B4-1销售回款【输入】'!$E$4:$E$123,$E250,'B4-1销售回款【输入】'!$J$4:$J$123,$F250)</f>
        <v>0</v>
      </c>
      <c r="CM250" s="278">
        <f>SUMIFS('B4-1销售回款【输入】'!CP$4:CP$123,'B4-1销售回款【输入】'!$C$4:$C$123,$C250,'B4-1销售回款【输入】'!$D$4:$D$123,$D250,'B4-1销售回款【输入】'!$E$4:$E$123,$E250,'B4-1销售回款【输入】'!$J$4:$J$123,$F250)</f>
        <v>0</v>
      </c>
      <c r="CN250" s="278">
        <f>SUMIFS('B4-1销售回款【输入】'!CQ$4:CQ$123,'B4-1销售回款【输入】'!$C$4:$C$123,$C250,'B4-1销售回款【输入】'!$D$4:$D$123,$D250,'B4-1销售回款【输入】'!$E$4:$E$123,$E250,'B4-1销售回款【输入】'!$J$4:$J$123,$F250)</f>
        <v>0</v>
      </c>
      <c r="CO250" s="278">
        <f>SUMIFS('B4-1销售回款【输入】'!CR$4:CR$123,'B4-1销售回款【输入】'!$C$4:$C$123,$C250,'B4-1销售回款【输入】'!$D$4:$D$123,$D250,'B4-1销售回款【输入】'!$E$4:$E$123,$E250,'B4-1销售回款【输入】'!$J$4:$J$123,$F250)</f>
        <v>0</v>
      </c>
      <c r="CP250" s="278">
        <f>SUMIFS('B4-1销售回款【输入】'!CS$4:CS$123,'B4-1销售回款【输入】'!$C$4:$C$123,$C250,'B4-1销售回款【输入】'!$D$4:$D$123,$D250,'B4-1销售回款【输入】'!$E$4:$E$123,$E250,'B4-1销售回款【输入】'!$J$4:$J$123,$F250)</f>
        <v>0</v>
      </c>
      <c r="CQ250" s="278">
        <f>SUMIFS('B4-1销售回款【输入】'!CT$4:CT$123,'B4-1销售回款【输入】'!$C$4:$C$123,$C250,'B4-1销售回款【输入】'!$D$4:$D$123,$D250,'B4-1销售回款【输入】'!$E$4:$E$123,$E250,'B4-1销售回款【输入】'!$J$4:$J$123,$F250)</f>
        <v>0</v>
      </c>
      <c r="CR250" s="278">
        <f>SUMIFS('B4-1销售回款【输入】'!CU$4:CU$123,'B4-1销售回款【输入】'!$C$4:$C$123,$C250,'B4-1销售回款【输入】'!$D$4:$D$123,$D250,'B4-1销售回款【输入】'!$E$4:$E$123,$E250,'B4-1销售回款【输入】'!$J$4:$J$123,$F250)</f>
        <v>0</v>
      </c>
      <c r="CS250" s="278">
        <f>SUMIFS('B4-1销售回款【输入】'!CV$4:CV$123,'B4-1销售回款【输入】'!$C$4:$C$123,$C250,'B4-1销售回款【输入】'!$D$4:$D$123,$D250,'B4-1销售回款【输入】'!$E$4:$E$123,$E250,'B4-1销售回款【输入】'!$J$4:$J$123,$F250)</f>
        <v>0</v>
      </c>
      <c r="CT250" s="278">
        <f>SUMIFS('B4-1销售回款【输入】'!CW$4:CW$123,'B4-1销售回款【输入】'!$C$4:$C$123,$C250,'B4-1销售回款【输入】'!$D$4:$D$123,$D250,'B4-1销售回款【输入】'!$E$4:$E$123,$E250,'B4-1销售回款【输入】'!$J$4:$J$123,$F250)</f>
        <v>0</v>
      </c>
      <c r="CU250" s="278">
        <f>SUMIFS('B4-1销售回款【输入】'!CX$4:CX$123,'B4-1销售回款【输入】'!$C$4:$C$123,$C250,'B4-1销售回款【输入】'!$D$4:$D$123,$D250,'B4-1销售回款【输入】'!$E$4:$E$123,$E250,'B4-1销售回款【输入】'!$J$4:$J$123,$F250)</f>
        <v>0</v>
      </c>
      <c r="CV250" s="278">
        <f>SUMIFS('B4-1销售回款【输入】'!CY$4:CY$123,'B4-1销售回款【输入】'!$C$4:$C$123,$C250,'B4-1销售回款【输入】'!$D$4:$D$123,$D250,'B4-1销售回款【输入】'!$E$4:$E$123,$E250,'B4-1销售回款【输入】'!$J$4:$J$123,$F250)</f>
        <v>0</v>
      </c>
      <c r="CW250" s="278">
        <f>SUMIFS('B4-1销售回款【输入】'!CZ$4:CZ$123,'B4-1销售回款【输入】'!$C$4:$C$123,$C250,'B4-1销售回款【输入】'!$D$4:$D$123,$D250,'B4-1销售回款【输入】'!$E$4:$E$123,$E250,'B4-1销售回款【输入】'!$J$4:$J$123,$F250)</f>
        <v>0</v>
      </c>
      <c r="CX250" s="278">
        <f>SUMIFS('B4-1销售回款【输入】'!DA$4:DA$123,'B4-1销售回款【输入】'!$C$4:$C$123,$C250,'B4-1销售回款【输入】'!$D$4:$D$123,$D250,'B4-1销售回款【输入】'!$E$4:$E$123,$E250,'B4-1销售回款【输入】'!$J$4:$J$123,$F250)</f>
        <v>0</v>
      </c>
      <c r="CY250" s="278">
        <f>SUMIFS('B4-1销售回款【输入】'!DB$4:DB$123,'B4-1销售回款【输入】'!$C$4:$C$123,$C250,'B4-1销售回款【输入】'!$D$4:$D$123,$D250,'B4-1销售回款【输入】'!$E$4:$E$123,$E250,'B4-1销售回款【输入】'!$J$4:$J$123,$F250)</f>
        <v>0</v>
      </c>
      <c r="CZ250" s="278">
        <f>SUMIFS('B4-1销售回款【输入】'!DC$4:DC$123,'B4-1销售回款【输入】'!$C$4:$C$123,$C250,'B4-1销售回款【输入】'!$D$4:$D$123,$D250,'B4-1销售回款【输入】'!$E$4:$E$123,$E250,'B4-1销售回款【输入】'!$J$4:$J$123,$F250)</f>
        <v>0</v>
      </c>
      <c r="DA250" s="278">
        <f>SUMIFS('B4-1销售回款【输入】'!DD$4:DD$123,'B4-1销售回款【输入】'!$C$4:$C$123,$C250,'B4-1销售回款【输入】'!$D$4:$D$123,$D250,'B4-1销售回款【输入】'!$E$4:$E$123,$E250,'B4-1销售回款【输入】'!$J$4:$J$123,$F250)</f>
        <v>0</v>
      </c>
      <c r="DB250" s="278">
        <f>SUMIFS('B4-1销售回款【输入】'!DE$4:DE$123,'B4-1销售回款【输入】'!$C$4:$C$123,$C250,'B4-1销售回款【输入】'!$D$4:$D$123,$D250,'B4-1销售回款【输入】'!$E$4:$E$123,$E250,'B4-1销售回款【输入】'!$J$4:$J$123,$F250)</f>
        <v>0</v>
      </c>
      <c r="DC250" s="278">
        <f>SUMIFS('B4-1销售回款【输入】'!DF$4:DF$123,'B4-1销售回款【输入】'!$C$4:$C$123,$C250,'B4-1销售回款【输入】'!$D$4:$D$123,$D250,'B4-1销售回款【输入】'!$E$4:$E$123,$E250,'B4-1销售回款【输入】'!$J$4:$J$123,$F250)</f>
        <v>0</v>
      </c>
      <c r="DD250" s="278">
        <f>SUMIFS('B4-1销售回款【输入】'!DG$4:DG$123,'B4-1销售回款【输入】'!$C$4:$C$123,$C250,'B4-1销售回款【输入】'!$D$4:$D$123,$D250,'B4-1销售回款【输入】'!$E$4:$E$123,$E250,'B4-1销售回款【输入】'!$J$4:$J$123,$F250)</f>
        <v>0</v>
      </c>
      <c r="DE250" s="278">
        <f>SUMIFS('B4-1销售回款【输入】'!DH$4:DH$123,'B4-1销售回款【输入】'!$C$4:$C$123,$C250,'B4-1销售回款【输入】'!$D$4:$D$123,$D250,'B4-1销售回款【输入】'!$E$4:$E$123,$E250,'B4-1销售回款【输入】'!$J$4:$J$123,$F250)</f>
        <v>0</v>
      </c>
      <c r="DF250" s="278">
        <f>SUMIFS('B4-1销售回款【输入】'!DI$4:DI$123,'B4-1销售回款【输入】'!$C$4:$C$123,$C250,'B4-1销售回款【输入】'!$D$4:$D$123,$D250,'B4-1销售回款【输入】'!$E$4:$E$123,$E250,'B4-1销售回款【输入】'!$J$4:$J$123,$F250)</f>
        <v>0</v>
      </c>
      <c r="DG250" s="278">
        <f>SUMIFS('B4-1销售回款【输入】'!DJ$4:DJ$123,'B4-1销售回款【输入】'!$C$4:$C$123,$C250,'B4-1销售回款【输入】'!$D$4:$D$123,$D250,'B4-1销售回款【输入】'!$E$4:$E$123,$E250,'B4-1销售回款【输入】'!$J$4:$J$123,$F250)</f>
        <v>0</v>
      </c>
      <c r="DH250" s="278">
        <f>SUMIFS('B4-1销售回款【输入】'!DK$4:DK$123,'B4-1销售回款【输入】'!$C$4:$C$123,$C250,'B4-1销售回款【输入】'!$D$4:$D$123,$D250,'B4-1销售回款【输入】'!$E$4:$E$123,$E250,'B4-1销售回款【输入】'!$J$4:$J$123,$F250)</f>
        <v>0</v>
      </c>
      <c r="DI250" s="278">
        <f>SUMIFS('B4-1销售回款【输入】'!DL$4:DL$123,'B4-1销售回款【输入】'!$C$4:$C$123,$C250,'B4-1销售回款【输入】'!$D$4:$D$123,$D250,'B4-1销售回款【输入】'!$E$4:$E$123,$E250,'B4-1销售回款【输入】'!$J$4:$J$123,$F250)</f>
        <v>0</v>
      </c>
      <c r="DJ250" s="278">
        <f>SUMIFS('B4-1销售回款【输入】'!DM$4:DM$123,'B4-1销售回款【输入】'!$C$4:$C$123,$C250,'B4-1销售回款【输入】'!$D$4:$D$123,$D250,'B4-1销售回款【输入】'!$E$4:$E$123,$E250,'B4-1销售回款【输入】'!$J$4:$J$123,$F250)</f>
        <v>0</v>
      </c>
      <c r="DK250" s="278">
        <f>SUMIFS('B4-1销售回款【输入】'!DN$4:DN$123,'B4-1销售回款【输入】'!$C$4:$C$123,$C250,'B4-1销售回款【输入】'!$D$4:$D$123,$D250,'B4-1销售回款【输入】'!$E$4:$E$123,$E250,'B4-1销售回款【输入】'!$J$4:$J$123,$F250)</f>
        <v>0</v>
      </c>
      <c r="DL250" s="278">
        <f>SUMIFS('B4-1销售回款【输入】'!DO$4:DO$123,'B4-1销售回款【输入】'!$C$4:$C$123,$C250,'B4-1销售回款【输入】'!$D$4:$D$123,$D250,'B4-1销售回款【输入】'!$E$4:$E$123,$E250,'B4-1销售回款【输入】'!$J$4:$J$123,$F250)</f>
        <v>0</v>
      </c>
      <c r="DM250" s="278">
        <f>SUMIFS('B4-1销售回款【输入】'!DP$4:DP$123,'B4-1销售回款【输入】'!$C$4:$C$123,$C250,'B4-1销售回款【输入】'!$D$4:$D$123,$D250,'B4-1销售回款【输入】'!$E$4:$E$123,$E250,'B4-1销售回款【输入】'!$J$4:$J$123,$F250)</f>
        <v>0</v>
      </c>
      <c r="DN250" s="278">
        <f>SUMIFS('B4-1销售回款【输入】'!DQ$4:DQ$123,'B4-1销售回款【输入】'!$C$4:$C$123,$C250,'B4-1销售回款【输入】'!$D$4:$D$123,$D250,'B4-1销售回款【输入】'!$E$4:$E$123,$E250,'B4-1销售回款【输入】'!$J$4:$J$123,$F250)</f>
        <v>0</v>
      </c>
      <c r="DO250" s="278">
        <f>SUMIFS('B4-1销售回款【输入】'!DR$4:DR$123,'B4-1销售回款【输入】'!$C$4:$C$123,$C250,'B4-1销售回款【输入】'!$D$4:$D$123,$D250,'B4-1销售回款【输入】'!$E$4:$E$123,$E250,'B4-1销售回款【输入】'!$J$4:$J$123,$F250)</f>
        <v>0</v>
      </c>
      <c r="DP250" s="278">
        <f>SUMIFS('B4-1销售回款【输入】'!DS$4:DS$123,'B4-1销售回款【输入】'!$C$4:$C$123,$C250,'B4-1销售回款【输入】'!$D$4:$D$123,$D250,'B4-1销售回款【输入】'!$E$4:$E$123,$E250,'B4-1销售回款【输入】'!$J$4:$J$123,$F250)</f>
        <v>0</v>
      </c>
      <c r="DQ250" s="278">
        <f>SUMIFS('B4-1销售回款【输入】'!DT$4:DT$123,'B4-1销售回款【输入】'!$C$4:$C$123,$C250,'B4-1销售回款【输入】'!$D$4:$D$123,$D250,'B4-1销售回款【输入】'!$E$4:$E$123,$E250,'B4-1销售回款【输入】'!$J$4:$J$123,$F250)</f>
        <v>0</v>
      </c>
      <c r="DR250" s="278">
        <f>SUMIFS('B4-1销售回款【输入】'!DU$4:DU$123,'B4-1销售回款【输入】'!$C$4:$C$123,$C250,'B4-1销售回款【输入】'!$D$4:$D$123,$D250,'B4-1销售回款【输入】'!$E$4:$E$123,$E250,'B4-1销售回款【输入】'!$J$4:$J$123,$F250)</f>
        <v>0</v>
      </c>
      <c r="DS250" s="278">
        <f>SUMIFS('B4-1销售回款【输入】'!DV$4:DV$123,'B4-1销售回款【输入】'!$C$4:$C$123,$C250,'B4-1销售回款【输入】'!$D$4:$D$123,$D250,'B4-1销售回款【输入】'!$E$4:$E$123,$E250,'B4-1销售回款【输入】'!$J$4:$J$123,$F250)</f>
        <v>0</v>
      </c>
      <c r="DT250" s="278">
        <f>SUMIFS('B4-1销售回款【输入】'!DW$4:DW$123,'B4-1销售回款【输入】'!$C$4:$C$123,$C250,'B4-1销售回款【输入】'!$D$4:$D$123,$D250,'B4-1销售回款【输入】'!$E$4:$E$123,$E250,'B4-1销售回款【输入】'!$J$4:$J$123,$F250)</f>
        <v>0</v>
      </c>
      <c r="DU250" s="278">
        <f>SUMIFS('B4-1销售回款【输入】'!DX$4:DX$123,'B4-1销售回款【输入】'!$C$4:$C$123,$C250,'B4-1销售回款【输入】'!$D$4:$D$123,$D250,'B4-1销售回款【输入】'!$E$4:$E$123,$E250,'B4-1销售回款【输入】'!$J$4:$J$123,$F250)</f>
        <v>0</v>
      </c>
      <c r="DV250" s="278">
        <f>SUMIFS('B4-1销售回款【输入】'!DY$4:DY$123,'B4-1销售回款【输入】'!$C$4:$C$123,$C250,'B4-1销售回款【输入】'!$D$4:$D$123,$D250,'B4-1销售回款【输入】'!$E$4:$E$123,$E250,'B4-1销售回款【输入】'!$J$4:$J$123,$F250)</f>
        <v>0</v>
      </c>
      <c r="DW250" s="278">
        <f>SUMIFS('B4-1销售回款【输入】'!DZ$4:DZ$123,'B4-1销售回款【输入】'!$C$4:$C$123,$C250,'B4-1销售回款【输入】'!$D$4:$D$123,$D250,'B4-1销售回款【输入】'!$E$4:$E$123,$E250,'B4-1销售回款【输入】'!$J$4:$J$123,$F250)</f>
        <v>0</v>
      </c>
      <c r="DX250" s="278">
        <f>SUMIFS('B4-1销售回款【输入】'!EA$4:EA$123,'B4-1销售回款【输入】'!$C$4:$C$123,$C250,'B4-1销售回款【输入】'!$D$4:$D$123,$D250,'B4-1销售回款【输入】'!$E$4:$E$123,$E250,'B4-1销售回款【输入】'!$J$4:$J$123,$F250)</f>
        <v>0</v>
      </c>
      <c r="DY250" s="278">
        <f>SUMIFS('B4-1销售回款【输入】'!EB$4:EB$123,'B4-1销售回款【输入】'!$C$4:$C$123,$C250,'B4-1销售回款【输入】'!$D$4:$D$123,$D250,'B4-1销售回款【输入】'!$E$4:$E$123,$E250,'B4-1销售回款【输入】'!$J$4:$J$123,$F250)</f>
        <v>0</v>
      </c>
      <c r="DZ250" s="278">
        <f>SUMIFS('B4-1销售回款【输入】'!EC$4:EC$123,'B4-1销售回款【输入】'!$C$4:$C$123,$C250,'B4-1销售回款【输入】'!$D$4:$D$123,$D250,'B4-1销售回款【输入】'!$E$4:$E$123,$E250,'B4-1销售回款【输入】'!$J$4:$J$123,$F250)</f>
        <v>0</v>
      </c>
      <c r="EA250" s="278">
        <f>SUMIFS('B4-1销售回款【输入】'!ED$4:ED$123,'B4-1销售回款【输入】'!$C$4:$C$123,$C250,'B4-1销售回款【输入】'!$D$4:$D$123,$D250,'B4-1销售回款【输入】'!$E$4:$E$123,$E250,'B4-1销售回款【输入】'!$J$4:$J$123,$F250)</f>
        <v>0</v>
      </c>
      <c r="EB250" s="278">
        <f>SUMIFS('B4-1销售回款【输入】'!EE$4:EE$123,'B4-1销售回款【输入】'!$C$4:$C$123,$C250,'B4-1销售回款【输入】'!$D$4:$D$123,$D250,'B4-1销售回款【输入】'!$E$4:$E$123,$E250,'B4-1销售回款【输入】'!$J$4:$J$123,$F250)</f>
        <v>0</v>
      </c>
      <c r="EC250" s="278">
        <f>SUMIFS('B4-1销售回款【输入】'!EF$4:EF$123,'B4-1销售回款【输入】'!$C$4:$C$123,$C250,'B4-1销售回款【输入】'!$D$4:$D$123,$D250,'B4-1销售回款【输入】'!$E$4:$E$123,$E250,'B4-1销售回款【输入】'!$J$4:$J$123,$F250)</f>
        <v>0</v>
      </c>
      <c r="ED250" s="280">
        <f>SUMIFS('B4-1销售回款【输入】'!EG$4:EG$123,'B4-1销售回款【输入】'!$C$4:$C$123,$C250,'B4-1销售回款【输入】'!$D$4:$D$123,$D250,'B4-1销售回款【输入】'!$E$4:$E$123,$E250,'B4-1销售回款【输入】'!$J$4:$J$123,$F250)</f>
        <v>0</v>
      </c>
    </row>
    <row r="251" spans="2:134" ht="16.05" customHeight="1" x14ac:dyDescent="0.25">
      <c r="B251" s="932"/>
      <c r="C251" s="159" t="str">
        <f>C250</f>
        <v/>
      </c>
      <c r="D251" s="159" t="str">
        <f t="shared" si="4280"/>
        <v/>
      </c>
      <c r="E251" s="159" t="str">
        <f t="shared" si="4280"/>
        <v/>
      </c>
      <c r="F251" s="149" t="s">
        <v>347</v>
      </c>
      <c r="G251" s="171" t="s">
        <v>353</v>
      </c>
      <c r="H251" s="992">
        <f>SUMIFS('B4-1销售回款【输入】'!L$4:L$123,'B4-1销售回款【输入】'!$C$4:$C$123,$C251,'B4-1销售回款【输入】'!$D$4:$D$123,$D251,'B4-1销售回款【输入】'!$E$4:$E$123,$E251,'B4-1销售回款【输入】'!$J$4:$J$123,$F251)</f>
        <v>0</v>
      </c>
      <c r="I251" s="282">
        <f t="shared" ref="I251:I253" si="4532">J251-H251</f>
        <v>0</v>
      </c>
      <c r="J251" s="985">
        <f>SUM(V251:ED251)</f>
        <v>0</v>
      </c>
      <c r="K251" s="460">
        <f ca="1">SUM(OFFSET(V251,,,1,MATCH('B1-基本信息'!$C$12,$V$3:$ED$3,1)))</f>
        <v>0</v>
      </c>
      <c r="L251" s="283">
        <f t="shared" ref="L251" si="4533">SUMIF($V$1:$ED$1,L$3,$V251:$ED251)</f>
        <v>0</v>
      </c>
      <c r="M251" s="282">
        <f t="shared" si="4531"/>
        <v>0</v>
      </c>
      <c r="N251" s="282">
        <f t="shared" si="4531"/>
        <v>0</v>
      </c>
      <c r="O251" s="282">
        <f t="shared" si="4531"/>
        <v>0</v>
      </c>
      <c r="P251" s="282">
        <f t="shared" si="4531"/>
        <v>0</v>
      </c>
      <c r="Q251" s="282">
        <f t="shared" si="4531"/>
        <v>0</v>
      </c>
      <c r="R251" s="282">
        <f t="shared" si="4531"/>
        <v>0</v>
      </c>
      <c r="S251" s="282">
        <f t="shared" si="4531"/>
        <v>0</v>
      </c>
      <c r="T251" s="282">
        <f t="shared" si="4531"/>
        <v>0</v>
      </c>
      <c r="U251" s="284">
        <f t="shared" si="4531"/>
        <v>0</v>
      </c>
      <c r="V251" s="285">
        <f>SUMIFS('B4-1销售回款【输入】'!Y$4:Y$123,'B4-1销售回款【输入】'!$C$4:$C$123,$C251,'B4-1销售回款【输入】'!$D$4:$D$123,$D251,'B4-1销售回款【输入】'!$E$4:$E$123,$E251,'B4-1销售回款【输入】'!$J$4:$J$123,$F251)</f>
        <v>0</v>
      </c>
      <c r="W251" s="282">
        <f>SUMIFS('B4-1销售回款【输入】'!Z$4:Z$123,'B4-1销售回款【输入】'!$C$4:$C$123,$C251,'B4-1销售回款【输入】'!$D$4:$D$123,$D251,'B4-1销售回款【输入】'!$E$4:$E$123,$E251,'B4-1销售回款【输入】'!$J$4:$J$123,$F251)</f>
        <v>0</v>
      </c>
      <c r="X251" s="282">
        <f>SUMIFS('B4-1销售回款【输入】'!AA$4:AA$123,'B4-1销售回款【输入】'!$C$4:$C$123,$C251,'B4-1销售回款【输入】'!$D$4:$D$123,$D251,'B4-1销售回款【输入】'!$E$4:$E$123,$E251,'B4-1销售回款【输入】'!$J$4:$J$123,$F251)</f>
        <v>0</v>
      </c>
      <c r="Y251" s="282">
        <f>SUMIFS('B4-1销售回款【输入】'!AB$4:AB$123,'B4-1销售回款【输入】'!$C$4:$C$123,$C251,'B4-1销售回款【输入】'!$D$4:$D$123,$D251,'B4-1销售回款【输入】'!$E$4:$E$123,$E251,'B4-1销售回款【输入】'!$J$4:$J$123,$F251)</f>
        <v>0</v>
      </c>
      <c r="Z251" s="282">
        <f>SUMIFS('B4-1销售回款【输入】'!AC$4:AC$123,'B4-1销售回款【输入】'!$C$4:$C$123,$C251,'B4-1销售回款【输入】'!$D$4:$D$123,$D251,'B4-1销售回款【输入】'!$E$4:$E$123,$E251,'B4-1销售回款【输入】'!$J$4:$J$123,$F251)</f>
        <v>0</v>
      </c>
      <c r="AA251" s="282">
        <f>SUMIFS('B4-1销售回款【输入】'!AD$4:AD$123,'B4-1销售回款【输入】'!$C$4:$C$123,$C251,'B4-1销售回款【输入】'!$D$4:$D$123,$D251,'B4-1销售回款【输入】'!$E$4:$E$123,$E251,'B4-1销售回款【输入】'!$J$4:$J$123,$F251)</f>
        <v>0</v>
      </c>
      <c r="AB251" s="282">
        <f>SUMIFS('B4-1销售回款【输入】'!AE$4:AE$123,'B4-1销售回款【输入】'!$C$4:$C$123,$C251,'B4-1销售回款【输入】'!$D$4:$D$123,$D251,'B4-1销售回款【输入】'!$E$4:$E$123,$E251,'B4-1销售回款【输入】'!$J$4:$J$123,$F251)</f>
        <v>0</v>
      </c>
      <c r="AC251" s="282">
        <f>SUMIFS('B4-1销售回款【输入】'!AF$4:AF$123,'B4-1销售回款【输入】'!$C$4:$C$123,$C251,'B4-1销售回款【输入】'!$D$4:$D$123,$D251,'B4-1销售回款【输入】'!$E$4:$E$123,$E251,'B4-1销售回款【输入】'!$J$4:$J$123,$F251)</f>
        <v>0</v>
      </c>
      <c r="AD251" s="282">
        <f>SUMIFS('B4-1销售回款【输入】'!AG$4:AG$123,'B4-1销售回款【输入】'!$C$4:$C$123,$C251,'B4-1销售回款【输入】'!$D$4:$D$123,$D251,'B4-1销售回款【输入】'!$E$4:$E$123,$E251,'B4-1销售回款【输入】'!$J$4:$J$123,$F251)</f>
        <v>0</v>
      </c>
      <c r="AE251" s="282">
        <f>SUMIFS('B4-1销售回款【输入】'!AH$4:AH$123,'B4-1销售回款【输入】'!$C$4:$C$123,$C251,'B4-1销售回款【输入】'!$D$4:$D$123,$D251,'B4-1销售回款【输入】'!$E$4:$E$123,$E251,'B4-1销售回款【输入】'!$J$4:$J$123,$F251)</f>
        <v>0</v>
      </c>
      <c r="AF251" s="282">
        <f>SUMIFS('B4-1销售回款【输入】'!AI$4:AI$123,'B4-1销售回款【输入】'!$C$4:$C$123,$C251,'B4-1销售回款【输入】'!$D$4:$D$123,$D251,'B4-1销售回款【输入】'!$E$4:$E$123,$E251,'B4-1销售回款【输入】'!$J$4:$J$123,$F251)</f>
        <v>0</v>
      </c>
      <c r="AG251" s="282">
        <f>SUMIFS('B4-1销售回款【输入】'!AJ$4:AJ$123,'B4-1销售回款【输入】'!$C$4:$C$123,$C251,'B4-1销售回款【输入】'!$D$4:$D$123,$D251,'B4-1销售回款【输入】'!$E$4:$E$123,$E251,'B4-1销售回款【输入】'!$J$4:$J$123,$F251)</f>
        <v>0</v>
      </c>
      <c r="AH251" s="282">
        <f>SUMIFS('B4-1销售回款【输入】'!AK$4:AK$123,'B4-1销售回款【输入】'!$C$4:$C$123,$C251,'B4-1销售回款【输入】'!$D$4:$D$123,$D251,'B4-1销售回款【输入】'!$E$4:$E$123,$E251,'B4-1销售回款【输入】'!$J$4:$J$123,$F251)</f>
        <v>0</v>
      </c>
      <c r="AI251" s="282">
        <f>SUMIFS('B4-1销售回款【输入】'!AL$4:AL$123,'B4-1销售回款【输入】'!$C$4:$C$123,$C251,'B4-1销售回款【输入】'!$D$4:$D$123,$D251,'B4-1销售回款【输入】'!$E$4:$E$123,$E251,'B4-1销售回款【输入】'!$J$4:$J$123,$F251)</f>
        <v>0</v>
      </c>
      <c r="AJ251" s="282">
        <f>SUMIFS('B4-1销售回款【输入】'!AM$4:AM$123,'B4-1销售回款【输入】'!$C$4:$C$123,$C251,'B4-1销售回款【输入】'!$D$4:$D$123,$D251,'B4-1销售回款【输入】'!$E$4:$E$123,$E251,'B4-1销售回款【输入】'!$J$4:$J$123,$F251)</f>
        <v>0</v>
      </c>
      <c r="AK251" s="282">
        <f>SUMIFS('B4-1销售回款【输入】'!AN$4:AN$123,'B4-1销售回款【输入】'!$C$4:$C$123,$C251,'B4-1销售回款【输入】'!$D$4:$D$123,$D251,'B4-1销售回款【输入】'!$E$4:$E$123,$E251,'B4-1销售回款【输入】'!$J$4:$J$123,$F251)</f>
        <v>0</v>
      </c>
      <c r="AL251" s="282">
        <f>SUMIFS('B4-1销售回款【输入】'!AO$4:AO$123,'B4-1销售回款【输入】'!$C$4:$C$123,$C251,'B4-1销售回款【输入】'!$D$4:$D$123,$D251,'B4-1销售回款【输入】'!$E$4:$E$123,$E251,'B4-1销售回款【输入】'!$J$4:$J$123,$F251)</f>
        <v>0</v>
      </c>
      <c r="AM251" s="282">
        <f>SUMIFS('B4-1销售回款【输入】'!AP$4:AP$123,'B4-1销售回款【输入】'!$C$4:$C$123,$C251,'B4-1销售回款【输入】'!$D$4:$D$123,$D251,'B4-1销售回款【输入】'!$E$4:$E$123,$E251,'B4-1销售回款【输入】'!$J$4:$J$123,$F251)</f>
        <v>0</v>
      </c>
      <c r="AN251" s="282">
        <f>SUMIFS('B4-1销售回款【输入】'!AQ$4:AQ$123,'B4-1销售回款【输入】'!$C$4:$C$123,$C251,'B4-1销售回款【输入】'!$D$4:$D$123,$D251,'B4-1销售回款【输入】'!$E$4:$E$123,$E251,'B4-1销售回款【输入】'!$J$4:$J$123,$F251)</f>
        <v>0</v>
      </c>
      <c r="AO251" s="282">
        <f>SUMIFS('B4-1销售回款【输入】'!AR$4:AR$123,'B4-1销售回款【输入】'!$C$4:$C$123,$C251,'B4-1销售回款【输入】'!$D$4:$D$123,$D251,'B4-1销售回款【输入】'!$E$4:$E$123,$E251,'B4-1销售回款【输入】'!$J$4:$J$123,$F251)</f>
        <v>0</v>
      </c>
      <c r="AP251" s="282">
        <f>SUMIFS('B4-1销售回款【输入】'!AS$4:AS$123,'B4-1销售回款【输入】'!$C$4:$C$123,$C251,'B4-1销售回款【输入】'!$D$4:$D$123,$D251,'B4-1销售回款【输入】'!$E$4:$E$123,$E251,'B4-1销售回款【输入】'!$J$4:$J$123,$F251)</f>
        <v>0</v>
      </c>
      <c r="AQ251" s="282">
        <f>SUMIFS('B4-1销售回款【输入】'!AT$4:AT$123,'B4-1销售回款【输入】'!$C$4:$C$123,$C251,'B4-1销售回款【输入】'!$D$4:$D$123,$D251,'B4-1销售回款【输入】'!$E$4:$E$123,$E251,'B4-1销售回款【输入】'!$J$4:$J$123,$F251)</f>
        <v>0</v>
      </c>
      <c r="AR251" s="282">
        <f>SUMIFS('B4-1销售回款【输入】'!AU$4:AU$123,'B4-1销售回款【输入】'!$C$4:$C$123,$C251,'B4-1销售回款【输入】'!$D$4:$D$123,$D251,'B4-1销售回款【输入】'!$E$4:$E$123,$E251,'B4-1销售回款【输入】'!$J$4:$J$123,$F251)</f>
        <v>0</v>
      </c>
      <c r="AS251" s="282">
        <f>SUMIFS('B4-1销售回款【输入】'!AV$4:AV$123,'B4-1销售回款【输入】'!$C$4:$C$123,$C251,'B4-1销售回款【输入】'!$D$4:$D$123,$D251,'B4-1销售回款【输入】'!$E$4:$E$123,$E251,'B4-1销售回款【输入】'!$J$4:$J$123,$F251)</f>
        <v>0</v>
      </c>
      <c r="AT251" s="282">
        <f>SUMIFS('B4-1销售回款【输入】'!AW$4:AW$123,'B4-1销售回款【输入】'!$C$4:$C$123,$C251,'B4-1销售回款【输入】'!$D$4:$D$123,$D251,'B4-1销售回款【输入】'!$E$4:$E$123,$E251,'B4-1销售回款【输入】'!$J$4:$J$123,$F251)</f>
        <v>0</v>
      </c>
      <c r="AU251" s="282">
        <f>SUMIFS('B4-1销售回款【输入】'!AX$4:AX$123,'B4-1销售回款【输入】'!$C$4:$C$123,$C251,'B4-1销售回款【输入】'!$D$4:$D$123,$D251,'B4-1销售回款【输入】'!$E$4:$E$123,$E251,'B4-1销售回款【输入】'!$J$4:$J$123,$F251)</f>
        <v>0</v>
      </c>
      <c r="AV251" s="282">
        <f>SUMIFS('B4-1销售回款【输入】'!AY$4:AY$123,'B4-1销售回款【输入】'!$C$4:$C$123,$C251,'B4-1销售回款【输入】'!$D$4:$D$123,$D251,'B4-1销售回款【输入】'!$E$4:$E$123,$E251,'B4-1销售回款【输入】'!$J$4:$J$123,$F251)</f>
        <v>0</v>
      </c>
      <c r="AW251" s="282">
        <f>SUMIFS('B4-1销售回款【输入】'!AZ$4:AZ$123,'B4-1销售回款【输入】'!$C$4:$C$123,$C251,'B4-1销售回款【输入】'!$D$4:$D$123,$D251,'B4-1销售回款【输入】'!$E$4:$E$123,$E251,'B4-1销售回款【输入】'!$J$4:$J$123,$F251)</f>
        <v>0</v>
      </c>
      <c r="AX251" s="282">
        <f>SUMIFS('B4-1销售回款【输入】'!BA$4:BA$123,'B4-1销售回款【输入】'!$C$4:$C$123,$C251,'B4-1销售回款【输入】'!$D$4:$D$123,$D251,'B4-1销售回款【输入】'!$E$4:$E$123,$E251,'B4-1销售回款【输入】'!$J$4:$J$123,$F251)</f>
        <v>0</v>
      </c>
      <c r="AY251" s="282">
        <f>SUMIFS('B4-1销售回款【输入】'!BB$4:BB$123,'B4-1销售回款【输入】'!$C$4:$C$123,$C251,'B4-1销售回款【输入】'!$D$4:$D$123,$D251,'B4-1销售回款【输入】'!$E$4:$E$123,$E251,'B4-1销售回款【输入】'!$J$4:$J$123,$F251)</f>
        <v>0</v>
      </c>
      <c r="AZ251" s="282">
        <f>SUMIFS('B4-1销售回款【输入】'!BC$4:BC$123,'B4-1销售回款【输入】'!$C$4:$C$123,$C251,'B4-1销售回款【输入】'!$D$4:$D$123,$D251,'B4-1销售回款【输入】'!$E$4:$E$123,$E251,'B4-1销售回款【输入】'!$J$4:$J$123,$F251)</f>
        <v>0</v>
      </c>
      <c r="BA251" s="282">
        <f>SUMIFS('B4-1销售回款【输入】'!BD$4:BD$123,'B4-1销售回款【输入】'!$C$4:$C$123,$C251,'B4-1销售回款【输入】'!$D$4:$D$123,$D251,'B4-1销售回款【输入】'!$E$4:$E$123,$E251,'B4-1销售回款【输入】'!$J$4:$J$123,$F251)</f>
        <v>0</v>
      </c>
      <c r="BB251" s="282">
        <f>SUMIFS('B4-1销售回款【输入】'!BE$4:BE$123,'B4-1销售回款【输入】'!$C$4:$C$123,$C251,'B4-1销售回款【输入】'!$D$4:$D$123,$D251,'B4-1销售回款【输入】'!$E$4:$E$123,$E251,'B4-1销售回款【输入】'!$J$4:$J$123,$F251)</f>
        <v>0</v>
      </c>
      <c r="BC251" s="282">
        <f>SUMIFS('B4-1销售回款【输入】'!BF$4:BF$123,'B4-1销售回款【输入】'!$C$4:$C$123,$C251,'B4-1销售回款【输入】'!$D$4:$D$123,$D251,'B4-1销售回款【输入】'!$E$4:$E$123,$E251,'B4-1销售回款【输入】'!$J$4:$J$123,$F251)</f>
        <v>0</v>
      </c>
      <c r="BD251" s="282">
        <f>SUMIFS('B4-1销售回款【输入】'!BG$4:BG$123,'B4-1销售回款【输入】'!$C$4:$C$123,$C251,'B4-1销售回款【输入】'!$D$4:$D$123,$D251,'B4-1销售回款【输入】'!$E$4:$E$123,$E251,'B4-1销售回款【输入】'!$J$4:$J$123,$F251)</f>
        <v>0</v>
      </c>
      <c r="BE251" s="282">
        <f>SUMIFS('B4-1销售回款【输入】'!BH$4:BH$123,'B4-1销售回款【输入】'!$C$4:$C$123,$C251,'B4-1销售回款【输入】'!$D$4:$D$123,$D251,'B4-1销售回款【输入】'!$E$4:$E$123,$E251,'B4-1销售回款【输入】'!$J$4:$J$123,$F251)</f>
        <v>0</v>
      </c>
      <c r="BF251" s="282">
        <f>SUMIFS('B4-1销售回款【输入】'!BI$4:BI$123,'B4-1销售回款【输入】'!$C$4:$C$123,$C251,'B4-1销售回款【输入】'!$D$4:$D$123,$D251,'B4-1销售回款【输入】'!$E$4:$E$123,$E251,'B4-1销售回款【输入】'!$J$4:$J$123,$F251)</f>
        <v>0</v>
      </c>
      <c r="BG251" s="282">
        <f>SUMIFS('B4-1销售回款【输入】'!BJ$4:BJ$123,'B4-1销售回款【输入】'!$C$4:$C$123,$C251,'B4-1销售回款【输入】'!$D$4:$D$123,$D251,'B4-1销售回款【输入】'!$E$4:$E$123,$E251,'B4-1销售回款【输入】'!$J$4:$J$123,$F251)</f>
        <v>0</v>
      </c>
      <c r="BH251" s="282">
        <f>SUMIFS('B4-1销售回款【输入】'!BK$4:BK$123,'B4-1销售回款【输入】'!$C$4:$C$123,$C251,'B4-1销售回款【输入】'!$D$4:$D$123,$D251,'B4-1销售回款【输入】'!$E$4:$E$123,$E251,'B4-1销售回款【输入】'!$J$4:$J$123,$F251)</f>
        <v>0</v>
      </c>
      <c r="BI251" s="282">
        <f>SUMIFS('B4-1销售回款【输入】'!BL$4:BL$123,'B4-1销售回款【输入】'!$C$4:$C$123,$C251,'B4-1销售回款【输入】'!$D$4:$D$123,$D251,'B4-1销售回款【输入】'!$E$4:$E$123,$E251,'B4-1销售回款【输入】'!$J$4:$J$123,$F251)</f>
        <v>0</v>
      </c>
      <c r="BJ251" s="282">
        <f>SUMIFS('B4-1销售回款【输入】'!BM$4:BM$123,'B4-1销售回款【输入】'!$C$4:$C$123,$C251,'B4-1销售回款【输入】'!$D$4:$D$123,$D251,'B4-1销售回款【输入】'!$E$4:$E$123,$E251,'B4-1销售回款【输入】'!$J$4:$J$123,$F251)</f>
        <v>0</v>
      </c>
      <c r="BK251" s="282">
        <f>SUMIFS('B4-1销售回款【输入】'!BN$4:BN$123,'B4-1销售回款【输入】'!$C$4:$C$123,$C251,'B4-1销售回款【输入】'!$D$4:$D$123,$D251,'B4-1销售回款【输入】'!$E$4:$E$123,$E251,'B4-1销售回款【输入】'!$J$4:$J$123,$F251)</f>
        <v>0</v>
      </c>
      <c r="BL251" s="282">
        <f>SUMIFS('B4-1销售回款【输入】'!BO$4:BO$123,'B4-1销售回款【输入】'!$C$4:$C$123,$C251,'B4-1销售回款【输入】'!$D$4:$D$123,$D251,'B4-1销售回款【输入】'!$E$4:$E$123,$E251,'B4-1销售回款【输入】'!$J$4:$J$123,$F251)</f>
        <v>0</v>
      </c>
      <c r="BM251" s="282">
        <f>SUMIFS('B4-1销售回款【输入】'!BP$4:BP$123,'B4-1销售回款【输入】'!$C$4:$C$123,$C251,'B4-1销售回款【输入】'!$D$4:$D$123,$D251,'B4-1销售回款【输入】'!$E$4:$E$123,$E251,'B4-1销售回款【输入】'!$J$4:$J$123,$F251)</f>
        <v>0</v>
      </c>
      <c r="BN251" s="282">
        <f>SUMIFS('B4-1销售回款【输入】'!BQ$4:BQ$123,'B4-1销售回款【输入】'!$C$4:$C$123,$C251,'B4-1销售回款【输入】'!$D$4:$D$123,$D251,'B4-1销售回款【输入】'!$E$4:$E$123,$E251,'B4-1销售回款【输入】'!$J$4:$J$123,$F251)</f>
        <v>0</v>
      </c>
      <c r="BO251" s="282">
        <f>SUMIFS('B4-1销售回款【输入】'!BR$4:BR$123,'B4-1销售回款【输入】'!$C$4:$C$123,$C251,'B4-1销售回款【输入】'!$D$4:$D$123,$D251,'B4-1销售回款【输入】'!$E$4:$E$123,$E251,'B4-1销售回款【输入】'!$J$4:$J$123,$F251)</f>
        <v>0</v>
      </c>
      <c r="BP251" s="282">
        <f>SUMIFS('B4-1销售回款【输入】'!BS$4:BS$123,'B4-1销售回款【输入】'!$C$4:$C$123,$C251,'B4-1销售回款【输入】'!$D$4:$D$123,$D251,'B4-1销售回款【输入】'!$E$4:$E$123,$E251,'B4-1销售回款【输入】'!$J$4:$J$123,$F251)</f>
        <v>0</v>
      </c>
      <c r="BQ251" s="282">
        <f>SUMIFS('B4-1销售回款【输入】'!BT$4:BT$123,'B4-1销售回款【输入】'!$C$4:$C$123,$C251,'B4-1销售回款【输入】'!$D$4:$D$123,$D251,'B4-1销售回款【输入】'!$E$4:$E$123,$E251,'B4-1销售回款【输入】'!$J$4:$J$123,$F251)</f>
        <v>0</v>
      </c>
      <c r="BR251" s="282">
        <f>SUMIFS('B4-1销售回款【输入】'!BU$4:BU$123,'B4-1销售回款【输入】'!$C$4:$C$123,$C251,'B4-1销售回款【输入】'!$D$4:$D$123,$D251,'B4-1销售回款【输入】'!$E$4:$E$123,$E251,'B4-1销售回款【输入】'!$J$4:$J$123,$F251)</f>
        <v>0</v>
      </c>
      <c r="BS251" s="282">
        <f>SUMIFS('B4-1销售回款【输入】'!BV$4:BV$123,'B4-1销售回款【输入】'!$C$4:$C$123,$C251,'B4-1销售回款【输入】'!$D$4:$D$123,$D251,'B4-1销售回款【输入】'!$E$4:$E$123,$E251,'B4-1销售回款【输入】'!$J$4:$J$123,$F251)</f>
        <v>0</v>
      </c>
      <c r="BT251" s="282">
        <f>SUMIFS('B4-1销售回款【输入】'!BW$4:BW$123,'B4-1销售回款【输入】'!$C$4:$C$123,$C251,'B4-1销售回款【输入】'!$D$4:$D$123,$D251,'B4-1销售回款【输入】'!$E$4:$E$123,$E251,'B4-1销售回款【输入】'!$J$4:$J$123,$F251)</f>
        <v>0</v>
      </c>
      <c r="BU251" s="282">
        <f>SUMIFS('B4-1销售回款【输入】'!BX$4:BX$123,'B4-1销售回款【输入】'!$C$4:$C$123,$C251,'B4-1销售回款【输入】'!$D$4:$D$123,$D251,'B4-1销售回款【输入】'!$E$4:$E$123,$E251,'B4-1销售回款【输入】'!$J$4:$J$123,$F251)</f>
        <v>0</v>
      </c>
      <c r="BV251" s="282">
        <f>SUMIFS('B4-1销售回款【输入】'!BY$4:BY$123,'B4-1销售回款【输入】'!$C$4:$C$123,$C251,'B4-1销售回款【输入】'!$D$4:$D$123,$D251,'B4-1销售回款【输入】'!$E$4:$E$123,$E251,'B4-1销售回款【输入】'!$J$4:$J$123,$F251)</f>
        <v>0</v>
      </c>
      <c r="BW251" s="282">
        <f>SUMIFS('B4-1销售回款【输入】'!BZ$4:BZ$123,'B4-1销售回款【输入】'!$C$4:$C$123,$C251,'B4-1销售回款【输入】'!$D$4:$D$123,$D251,'B4-1销售回款【输入】'!$E$4:$E$123,$E251,'B4-1销售回款【输入】'!$J$4:$J$123,$F251)</f>
        <v>0</v>
      </c>
      <c r="BX251" s="282">
        <f>SUMIFS('B4-1销售回款【输入】'!CA$4:CA$123,'B4-1销售回款【输入】'!$C$4:$C$123,$C251,'B4-1销售回款【输入】'!$D$4:$D$123,$D251,'B4-1销售回款【输入】'!$E$4:$E$123,$E251,'B4-1销售回款【输入】'!$J$4:$J$123,$F251)</f>
        <v>0</v>
      </c>
      <c r="BY251" s="282">
        <f>SUMIFS('B4-1销售回款【输入】'!CB$4:CB$123,'B4-1销售回款【输入】'!$C$4:$C$123,$C251,'B4-1销售回款【输入】'!$D$4:$D$123,$D251,'B4-1销售回款【输入】'!$E$4:$E$123,$E251,'B4-1销售回款【输入】'!$J$4:$J$123,$F251)</f>
        <v>0</v>
      </c>
      <c r="BZ251" s="282">
        <f>SUMIFS('B4-1销售回款【输入】'!CC$4:CC$123,'B4-1销售回款【输入】'!$C$4:$C$123,$C251,'B4-1销售回款【输入】'!$D$4:$D$123,$D251,'B4-1销售回款【输入】'!$E$4:$E$123,$E251,'B4-1销售回款【输入】'!$J$4:$J$123,$F251)</f>
        <v>0</v>
      </c>
      <c r="CA251" s="282">
        <f>SUMIFS('B4-1销售回款【输入】'!CD$4:CD$123,'B4-1销售回款【输入】'!$C$4:$C$123,$C251,'B4-1销售回款【输入】'!$D$4:$D$123,$D251,'B4-1销售回款【输入】'!$E$4:$E$123,$E251,'B4-1销售回款【输入】'!$J$4:$J$123,$F251)</f>
        <v>0</v>
      </c>
      <c r="CB251" s="282">
        <f>SUMIFS('B4-1销售回款【输入】'!CE$4:CE$123,'B4-1销售回款【输入】'!$C$4:$C$123,$C251,'B4-1销售回款【输入】'!$D$4:$D$123,$D251,'B4-1销售回款【输入】'!$E$4:$E$123,$E251,'B4-1销售回款【输入】'!$J$4:$J$123,$F251)</f>
        <v>0</v>
      </c>
      <c r="CC251" s="282">
        <f>SUMIFS('B4-1销售回款【输入】'!CF$4:CF$123,'B4-1销售回款【输入】'!$C$4:$C$123,$C251,'B4-1销售回款【输入】'!$D$4:$D$123,$D251,'B4-1销售回款【输入】'!$E$4:$E$123,$E251,'B4-1销售回款【输入】'!$J$4:$J$123,$F251)</f>
        <v>0</v>
      </c>
      <c r="CD251" s="282">
        <f>SUMIFS('B4-1销售回款【输入】'!CG$4:CG$123,'B4-1销售回款【输入】'!$C$4:$C$123,$C251,'B4-1销售回款【输入】'!$D$4:$D$123,$D251,'B4-1销售回款【输入】'!$E$4:$E$123,$E251,'B4-1销售回款【输入】'!$J$4:$J$123,$F251)</f>
        <v>0</v>
      </c>
      <c r="CE251" s="282">
        <f>SUMIFS('B4-1销售回款【输入】'!CH$4:CH$123,'B4-1销售回款【输入】'!$C$4:$C$123,$C251,'B4-1销售回款【输入】'!$D$4:$D$123,$D251,'B4-1销售回款【输入】'!$E$4:$E$123,$E251,'B4-1销售回款【输入】'!$J$4:$J$123,$F251)</f>
        <v>0</v>
      </c>
      <c r="CF251" s="282">
        <f>SUMIFS('B4-1销售回款【输入】'!CI$4:CI$123,'B4-1销售回款【输入】'!$C$4:$C$123,$C251,'B4-1销售回款【输入】'!$D$4:$D$123,$D251,'B4-1销售回款【输入】'!$E$4:$E$123,$E251,'B4-1销售回款【输入】'!$J$4:$J$123,$F251)</f>
        <v>0</v>
      </c>
      <c r="CG251" s="282">
        <f>SUMIFS('B4-1销售回款【输入】'!CJ$4:CJ$123,'B4-1销售回款【输入】'!$C$4:$C$123,$C251,'B4-1销售回款【输入】'!$D$4:$D$123,$D251,'B4-1销售回款【输入】'!$E$4:$E$123,$E251,'B4-1销售回款【输入】'!$J$4:$J$123,$F251)</f>
        <v>0</v>
      </c>
      <c r="CH251" s="282">
        <f>SUMIFS('B4-1销售回款【输入】'!CK$4:CK$123,'B4-1销售回款【输入】'!$C$4:$C$123,$C251,'B4-1销售回款【输入】'!$D$4:$D$123,$D251,'B4-1销售回款【输入】'!$E$4:$E$123,$E251,'B4-1销售回款【输入】'!$J$4:$J$123,$F251)</f>
        <v>0</v>
      </c>
      <c r="CI251" s="282">
        <f>SUMIFS('B4-1销售回款【输入】'!CL$4:CL$123,'B4-1销售回款【输入】'!$C$4:$C$123,$C251,'B4-1销售回款【输入】'!$D$4:$D$123,$D251,'B4-1销售回款【输入】'!$E$4:$E$123,$E251,'B4-1销售回款【输入】'!$J$4:$J$123,$F251)</f>
        <v>0</v>
      </c>
      <c r="CJ251" s="282">
        <f>SUMIFS('B4-1销售回款【输入】'!CM$4:CM$123,'B4-1销售回款【输入】'!$C$4:$C$123,$C251,'B4-1销售回款【输入】'!$D$4:$D$123,$D251,'B4-1销售回款【输入】'!$E$4:$E$123,$E251,'B4-1销售回款【输入】'!$J$4:$J$123,$F251)</f>
        <v>0</v>
      </c>
      <c r="CK251" s="282">
        <f>SUMIFS('B4-1销售回款【输入】'!CN$4:CN$123,'B4-1销售回款【输入】'!$C$4:$C$123,$C251,'B4-1销售回款【输入】'!$D$4:$D$123,$D251,'B4-1销售回款【输入】'!$E$4:$E$123,$E251,'B4-1销售回款【输入】'!$J$4:$J$123,$F251)</f>
        <v>0</v>
      </c>
      <c r="CL251" s="282">
        <f>SUMIFS('B4-1销售回款【输入】'!CO$4:CO$123,'B4-1销售回款【输入】'!$C$4:$C$123,$C251,'B4-1销售回款【输入】'!$D$4:$D$123,$D251,'B4-1销售回款【输入】'!$E$4:$E$123,$E251,'B4-1销售回款【输入】'!$J$4:$J$123,$F251)</f>
        <v>0</v>
      </c>
      <c r="CM251" s="282">
        <f>SUMIFS('B4-1销售回款【输入】'!CP$4:CP$123,'B4-1销售回款【输入】'!$C$4:$C$123,$C251,'B4-1销售回款【输入】'!$D$4:$D$123,$D251,'B4-1销售回款【输入】'!$E$4:$E$123,$E251,'B4-1销售回款【输入】'!$J$4:$J$123,$F251)</f>
        <v>0</v>
      </c>
      <c r="CN251" s="282">
        <f>SUMIFS('B4-1销售回款【输入】'!CQ$4:CQ$123,'B4-1销售回款【输入】'!$C$4:$C$123,$C251,'B4-1销售回款【输入】'!$D$4:$D$123,$D251,'B4-1销售回款【输入】'!$E$4:$E$123,$E251,'B4-1销售回款【输入】'!$J$4:$J$123,$F251)</f>
        <v>0</v>
      </c>
      <c r="CO251" s="282">
        <f>SUMIFS('B4-1销售回款【输入】'!CR$4:CR$123,'B4-1销售回款【输入】'!$C$4:$C$123,$C251,'B4-1销售回款【输入】'!$D$4:$D$123,$D251,'B4-1销售回款【输入】'!$E$4:$E$123,$E251,'B4-1销售回款【输入】'!$J$4:$J$123,$F251)</f>
        <v>0</v>
      </c>
      <c r="CP251" s="282">
        <f>SUMIFS('B4-1销售回款【输入】'!CS$4:CS$123,'B4-1销售回款【输入】'!$C$4:$C$123,$C251,'B4-1销售回款【输入】'!$D$4:$D$123,$D251,'B4-1销售回款【输入】'!$E$4:$E$123,$E251,'B4-1销售回款【输入】'!$J$4:$J$123,$F251)</f>
        <v>0</v>
      </c>
      <c r="CQ251" s="282">
        <f>SUMIFS('B4-1销售回款【输入】'!CT$4:CT$123,'B4-1销售回款【输入】'!$C$4:$C$123,$C251,'B4-1销售回款【输入】'!$D$4:$D$123,$D251,'B4-1销售回款【输入】'!$E$4:$E$123,$E251,'B4-1销售回款【输入】'!$J$4:$J$123,$F251)</f>
        <v>0</v>
      </c>
      <c r="CR251" s="282">
        <f>SUMIFS('B4-1销售回款【输入】'!CU$4:CU$123,'B4-1销售回款【输入】'!$C$4:$C$123,$C251,'B4-1销售回款【输入】'!$D$4:$D$123,$D251,'B4-1销售回款【输入】'!$E$4:$E$123,$E251,'B4-1销售回款【输入】'!$J$4:$J$123,$F251)</f>
        <v>0</v>
      </c>
      <c r="CS251" s="282">
        <f>SUMIFS('B4-1销售回款【输入】'!CV$4:CV$123,'B4-1销售回款【输入】'!$C$4:$C$123,$C251,'B4-1销售回款【输入】'!$D$4:$D$123,$D251,'B4-1销售回款【输入】'!$E$4:$E$123,$E251,'B4-1销售回款【输入】'!$J$4:$J$123,$F251)</f>
        <v>0</v>
      </c>
      <c r="CT251" s="282">
        <f>SUMIFS('B4-1销售回款【输入】'!CW$4:CW$123,'B4-1销售回款【输入】'!$C$4:$C$123,$C251,'B4-1销售回款【输入】'!$D$4:$D$123,$D251,'B4-1销售回款【输入】'!$E$4:$E$123,$E251,'B4-1销售回款【输入】'!$J$4:$J$123,$F251)</f>
        <v>0</v>
      </c>
      <c r="CU251" s="282">
        <f>SUMIFS('B4-1销售回款【输入】'!CX$4:CX$123,'B4-1销售回款【输入】'!$C$4:$C$123,$C251,'B4-1销售回款【输入】'!$D$4:$D$123,$D251,'B4-1销售回款【输入】'!$E$4:$E$123,$E251,'B4-1销售回款【输入】'!$J$4:$J$123,$F251)</f>
        <v>0</v>
      </c>
      <c r="CV251" s="282">
        <f>SUMIFS('B4-1销售回款【输入】'!CY$4:CY$123,'B4-1销售回款【输入】'!$C$4:$C$123,$C251,'B4-1销售回款【输入】'!$D$4:$D$123,$D251,'B4-1销售回款【输入】'!$E$4:$E$123,$E251,'B4-1销售回款【输入】'!$J$4:$J$123,$F251)</f>
        <v>0</v>
      </c>
      <c r="CW251" s="282">
        <f>SUMIFS('B4-1销售回款【输入】'!CZ$4:CZ$123,'B4-1销售回款【输入】'!$C$4:$C$123,$C251,'B4-1销售回款【输入】'!$D$4:$D$123,$D251,'B4-1销售回款【输入】'!$E$4:$E$123,$E251,'B4-1销售回款【输入】'!$J$4:$J$123,$F251)</f>
        <v>0</v>
      </c>
      <c r="CX251" s="282">
        <f>SUMIFS('B4-1销售回款【输入】'!DA$4:DA$123,'B4-1销售回款【输入】'!$C$4:$C$123,$C251,'B4-1销售回款【输入】'!$D$4:$D$123,$D251,'B4-1销售回款【输入】'!$E$4:$E$123,$E251,'B4-1销售回款【输入】'!$J$4:$J$123,$F251)</f>
        <v>0</v>
      </c>
      <c r="CY251" s="282">
        <f>SUMIFS('B4-1销售回款【输入】'!DB$4:DB$123,'B4-1销售回款【输入】'!$C$4:$C$123,$C251,'B4-1销售回款【输入】'!$D$4:$D$123,$D251,'B4-1销售回款【输入】'!$E$4:$E$123,$E251,'B4-1销售回款【输入】'!$J$4:$J$123,$F251)</f>
        <v>0</v>
      </c>
      <c r="CZ251" s="282">
        <f>SUMIFS('B4-1销售回款【输入】'!DC$4:DC$123,'B4-1销售回款【输入】'!$C$4:$C$123,$C251,'B4-1销售回款【输入】'!$D$4:$D$123,$D251,'B4-1销售回款【输入】'!$E$4:$E$123,$E251,'B4-1销售回款【输入】'!$J$4:$J$123,$F251)</f>
        <v>0</v>
      </c>
      <c r="DA251" s="282">
        <f>SUMIFS('B4-1销售回款【输入】'!DD$4:DD$123,'B4-1销售回款【输入】'!$C$4:$C$123,$C251,'B4-1销售回款【输入】'!$D$4:$D$123,$D251,'B4-1销售回款【输入】'!$E$4:$E$123,$E251,'B4-1销售回款【输入】'!$J$4:$J$123,$F251)</f>
        <v>0</v>
      </c>
      <c r="DB251" s="282">
        <f>SUMIFS('B4-1销售回款【输入】'!DE$4:DE$123,'B4-1销售回款【输入】'!$C$4:$C$123,$C251,'B4-1销售回款【输入】'!$D$4:$D$123,$D251,'B4-1销售回款【输入】'!$E$4:$E$123,$E251,'B4-1销售回款【输入】'!$J$4:$J$123,$F251)</f>
        <v>0</v>
      </c>
      <c r="DC251" s="282">
        <f>SUMIFS('B4-1销售回款【输入】'!DF$4:DF$123,'B4-1销售回款【输入】'!$C$4:$C$123,$C251,'B4-1销售回款【输入】'!$D$4:$D$123,$D251,'B4-1销售回款【输入】'!$E$4:$E$123,$E251,'B4-1销售回款【输入】'!$J$4:$J$123,$F251)</f>
        <v>0</v>
      </c>
      <c r="DD251" s="282">
        <f>SUMIFS('B4-1销售回款【输入】'!DG$4:DG$123,'B4-1销售回款【输入】'!$C$4:$C$123,$C251,'B4-1销售回款【输入】'!$D$4:$D$123,$D251,'B4-1销售回款【输入】'!$E$4:$E$123,$E251,'B4-1销售回款【输入】'!$J$4:$J$123,$F251)</f>
        <v>0</v>
      </c>
      <c r="DE251" s="282">
        <f>SUMIFS('B4-1销售回款【输入】'!DH$4:DH$123,'B4-1销售回款【输入】'!$C$4:$C$123,$C251,'B4-1销售回款【输入】'!$D$4:$D$123,$D251,'B4-1销售回款【输入】'!$E$4:$E$123,$E251,'B4-1销售回款【输入】'!$J$4:$J$123,$F251)</f>
        <v>0</v>
      </c>
      <c r="DF251" s="282">
        <f>SUMIFS('B4-1销售回款【输入】'!DI$4:DI$123,'B4-1销售回款【输入】'!$C$4:$C$123,$C251,'B4-1销售回款【输入】'!$D$4:$D$123,$D251,'B4-1销售回款【输入】'!$E$4:$E$123,$E251,'B4-1销售回款【输入】'!$J$4:$J$123,$F251)</f>
        <v>0</v>
      </c>
      <c r="DG251" s="282">
        <f>SUMIFS('B4-1销售回款【输入】'!DJ$4:DJ$123,'B4-1销售回款【输入】'!$C$4:$C$123,$C251,'B4-1销售回款【输入】'!$D$4:$D$123,$D251,'B4-1销售回款【输入】'!$E$4:$E$123,$E251,'B4-1销售回款【输入】'!$J$4:$J$123,$F251)</f>
        <v>0</v>
      </c>
      <c r="DH251" s="282">
        <f>SUMIFS('B4-1销售回款【输入】'!DK$4:DK$123,'B4-1销售回款【输入】'!$C$4:$C$123,$C251,'B4-1销售回款【输入】'!$D$4:$D$123,$D251,'B4-1销售回款【输入】'!$E$4:$E$123,$E251,'B4-1销售回款【输入】'!$J$4:$J$123,$F251)</f>
        <v>0</v>
      </c>
      <c r="DI251" s="282">
        <f>SUMIFS('B4-1销售回款【输入】'!DL$4:DL$123,'B4-1销售回款【输入】'!$C$4:$C$123,$C251,'B4-1销售回款【输入】'!$D$4:$D$123,$D251,'B4-1销售回款【输入】'!$E$4:$E$123,$E251,'B4-1销售回款【输入】'!$J$4:$J$123,$F251)</f>
        <v>0</v>
      </c>
      <c r="DJ251" s="282">
        <f>SUMIFS('B4-1销售回款【输入】'!DM$4:DM$123,'B4-1销售回款【输入】'!$C$4:$C$123,$C251,'B4-1销售回款【输入】'!$D$4:$D$123,$D251,'B4-1销售回款【输入】'!$E$4:$E$123,$E251,'B4-1销售回款【输入】'!$J$4:$J$123,$F251)</f>
        <v>0</v>
      </c>
      <c r="DK251" s="282">
        <f>SUMIFS('B4-1销售回款【输入】'!DN$4:DN$123,'B4-1销售回款【输入】'!$C$4:$C$123,$C251,'B4-1销售回款【输入】'!$D$4:$D$123,$D251,'B4-1销售回款【输入】'!$E$4:$E$123,$E251,'B4-1销售回款【输入】'!$J$4:$J$123,$F251)</f>
        <v>0</v>
      </c>
      <c r="DL251" s="282">
        <f>SUMIFS('B4-1销售回款【输入】'!DO$4:DO$123,'B4-1销售回款【输入】'!$C$4:$C$123,$C251,'B4-1销售回款【输入】'!$D$4:$D$123,$D251,'B4-1销售回款【输入】'!$E$4:$E$123,$E251,'B4-1销售回款【输入】'!$J$4:$J$123,$F251)</f>
        <v>0</v>
      </c>
      <c r="DM251" s="282">
        <f>SUMIFS('B4-1销售回款【输入】'!DP$4:DP$123,'B4-1销售回款【输入】'!$C$4:$C$123,$C251,'B4-1销售回款【输入】'!$D$4:$D$123,$D251,'B4-1销售回款【输入】'!$E$4:$E$123,$E251,'B4-1销售回款【输入】'!$J$4:$J$123,$F251)</f>
        <v>0</v>
      </c>
      <c r="DN251" s="282">
        <f>SUMIFS('B4-1销售回款【输入】'!DQ$4:DQ$123,'B4-1销售回款【输入】'!$C$4:$C$123,$C251,'B4-1销售回款【输入】'!$D$4:$D$123,$D251,'B4-1销售回款【输入】'!$E$4:$E$123,$E251,'B4-1销售回款【输入】'!$J$4:$J$123,$F251)</f>
        <v>0</v>
      </c>
      <c r="DO251" s="282">
        <f>SUMIFS('B4-1销售回款【输入】'!DR$4:DR$123,'B4-1销售回款【输入】'!$C$4:$C$123,$C251,'B4-1销售回款【输入】'!$D$4:$D$123,$D251,'B4-1销售回款【输入】'!$E$4:$E$123,$E251,'B4-1销售回款【输入】'!$J$4:$J$123,$F251)</f>
        <v>0</v>
      </c>
      <c r="DP251" s="282">
        <f>SUMIFS('B4-1销售回款【输入】'!DS$4:DS$123,'B4-1销售回款【输入】'!$C$4:$C$123,$C251,'B4-1销售回款【输入】'!$D$4:$D$123,$D251,'B4-1销售回款【输入】'!$E$4:$E$123,$E251,'B4-1销售回款【输入】'!$J$4:$J$123,$F251)</f>
        <v>0</v>
      </c>
      <c r="DQ251" s="282">
        <f>SUMIFS('B4-1销售回款【输入】'!DT$4:DT$123,'B4-1销售回款【输入】'!$C$4:$C$123,$C251,'B4-1销售回款【输入】'!$D$4:$D$123,$D251,'B4-1销售回款【输入】'!$E$4:$E$123,$E251,'B4-1销售回款【输入】'!$J$4:$J$123,$F251)</f>
        <v>0</v>
      </c>
      <c r="DR251" s="282">
        <f>SUMIFS('B4-1销售回款【输入】'!DU$4:DU$123,'B4-1销售回款【输入】'!$C$4:$C$123,$C251,'B4-1销售回款【输入】'!$D$4:$D$123,$D251,'B4-1销售回款【输入】'!$E$4:$E$123,$E251,'B4-1销售回款【输入】'!$J$4:$J$123,$F251)</f>
        <v>0</v>
      </c>
      <c r="DS251" s="282">
        <f>SUMIFS('B4-1销售回款【输入】'!DV$4:DV$123,'B4-1销售回款【输入】'!$C$4:$C$123,$C251,'B4-1销售回款【输入】'!$D$4:$D$123,$D251,'B4-1销售回款【输入】'!$E$4:$E$123,$E251,'B4-1销售回款【输入】'!$J$4:$J$123,$F251)</f>
        <v>0</v>
      </c>
      <c r="DT251" s="282">
        <f>SUMIFS('B4-1销售回款【输入】'!DW$4:DW$123,'B4-1销售回款【输入】'!$C$4:$C$123,$C251,'B4-1销售回款【输入】'!$D$4:$D$123,$D251,'B4-1销售回款【输入】'!$E$4:$E$123,$E251,'B4-1销售回款【输入】'!$J$4:$J$123,$F251)</f>
        <v>0</v>
      </c>
      <c r="DU251" s="282">
        <f>SUMIFS('B4-1销售回款【输入】'!DX$4:DX$123,'B4-1销售回款【输入】'!$C$4:$C$123,$C251,'B4-1销售回款【输入】'!$D$4:$D$123,$D251,'B4-1销售回款【输入】'!$E$4:$E$123,$E251,'B4-1销售回款【输入】'!$J$4:$J$123,$F251)</f>
        <v>0</v>
      </c>
      <c r="DV251" s="282">
        <f>SUMIFS('B4-1销售回款【输入】'!DY$4:DY$123,'B4-1销售回款【输入】'!$C$4:$C$123,$C251,'B4-1销售回款【输入】'!$D$4:$D$123,$D251,'B4-1销售回款【输入】'!$E$4:$E$123,$E251,'B4-1销售回款【输入】'!$J$4:$J$123,$F251)</f>
        <v>0</v>
      </c>
      <c r="DW251" s="282">
        <f>SUMIFS('B4-1销售回款【输入】'!DZ$4:DZ$123,'B4-1销售回款【输入】'!$C$4:$C$123,$C251,'B4-1销售回款【输入】'!$D$4:$D$123,$D251,'B4-1销售回款【输入】'!$E$4:$E$123,$E251,'B4-1销售回款【输入】'!$J$4:$J$123,$F251)</f>
        <v>0</v>
      </c>
      <c r="DX251" s="282">
        <f>SUMIFS('B4-1销售回款【输入】'!EA$4:EA$123,'B4-1销售回款【输入】'!$C$4:$C$123,$C251,'B4-1销售回款【输入】'!$D$4:$D$123,$D251,'B4-1销售回款【输入】'!$E$4:$E$123,$E251,'B4-1销售回款【输入】'!$J$4:$J$123,$F251)</f>
        <v>0</v>
      </c>
      <c r="DY251" s="282">
        <f>SUMIFS('B4-1销售回款【输入】'!EB$4:EB$123,'B4-1销售回款【输入】'!$C$4:$C$123,$C251,'B4-1销售回款【输入】'!$D$4:$D$123,$D251,'B4-1销售回款【输入】'!$E$4:$E$123,$E251,'B4-1销售回款【输入】'!$J$4:$J$123,$F251)</f>
        <v>0</v>
      </c>
      <c r="DZ251" s="282">
        <f>SUMIFS('B4-1销售回款【输入】'!EC$4:EC$123,'B4-1销售回款【输入】'!$C$4:$C$123,$C251,'B4-1销售回款【输入】'!$D$4:$D$123,$D251,'B4-1销售回款【输入】'!$E$4:$E$123,$E251,'B4-1销售回款【输入】'!$J$4:$J$123,$F251)</f>
        <v>0</v>
      </c>
      <c r="EA251" s="282">
        <f>SUMIFS('B4-1销售回款【输入】'!ED$4:ED$123,'B4-1销售回款【输入】'!$C$4:$C$123,$C251,'B4-1销售回款【输入】'!$D$4:$D$123,$D251,'B4-1销售回款【输入】'!$E$4:$E$123,$E251,'B4-1销售回款【输入】'!$J$4:$J$123,$F251)</f>
        <v>0</v>
      </c>
      <c r="EB251" s="282">
        <f>SUMIFS('B4-1销售回款【输入】'!EE$4:EE$123,'B4-1销售回款【输入】'!$C$4:$C$123,$C251,'B4-1销售回款【输入】'!$D$4:$D$123,$D251,'B4-1销售回款【输入】'!$E$4:$E$123,$E251,'B4-1销售回款【输入】'!$J$4:$J$123,$F251)</f>
        <v>0</v>
      </c>
      <c r="EC251" s="282">
        <f>SUMIFS('B4-1销售回款【输入】'!EF$4:EF$123,'B4-1销售回款【输入】'!$C$4:$C$123,$C251,'B4-1销售回款【输入】'!$D$4:$D$123,$D251,'B4-1销售回款【输入】'!$E$4:$E$123,$E251,'B4-1销售回款【输入】'!$J$4:$J$123,$F251)</f>
        <v>0</v>
      </c>
      <c r="ED251" s="284">
        <f>SUMIFS('B4-1销售回款【输入】'!EG$4:EG$123,'B4-1销售回款【输入】'!$C$4:$C$123,$C251,'B4-1销售回款【输入】'!$D$4:$D$123,$D251,'B4-1销售回款【输入】'!$E$4:$E$123,$E251,'B4-1销售回款【输入】'!$J$4:$J$123,$F251)</f>
        <v>0</v>
      </c>
    </row>
    <row r="252" spans="2:134" ht="16.05" customHeight="1" x14ac:dyDescent="0.25">
      <c r="B252" s="932"/>
      <c r="C252" s="154" t="str">
        <f t="shared" ref="C252:C255" si="4534">C251</f>
        <v/>
      </c>
      <c r="D252" s="154" t="str">
        <f t="shared" si="4280"/>
        <v/>
      </c>
      <c r="E252" s="154" t="str">
        <f t="shared" si="4280"/>
        <v/>
      </c>
      <c r="F252" s="149" t="s">
        <v>348</v>
      </c>
      <c r="G252" s="171" t="s">
        <v>354</v>
      </c>
      <c r="H252" s="992">
        <f>IFERROR(H251/H250*10000,0)</f>
        <v>0</v>
      </c>
      <c r="I252" s="282">
        <f t="shared" si="4532"/>
        <v>0</v>
      </c>
      <c r="J252" s="985">
        <f>IFERROR(J251/J250*10000,0)</f>
        <v>0</v>
      </c>
      <c r="K252" s="460">
        <f ca="1">IFERROR(K251/K250*10000,0)</f>
        <v>0</v>
      </c>
      <c r="L252" s="283">
        <f t="shared" ref="L252" si="4535">IFERROR(L251/L250*10000,0)</f>
        <v>0</v>
      </c>
      <c r="M252" s="282">
        <f t="shared" ref="M252" si="4536">IFERROR(M251/M250*10000,0)</f>
        <v>0</v>
      </c>
      <c r="N252" s="282">
        <f t="shared" ref="N252" si="4537">IFERROR(N251/N250*10000,0)</f>
        <v>0</v>
      </c>
      <c r="O252" s="282">
        <f t="shared" ref="O252" si="4538">IFERROR(O251/O250*10000,0)</f>
        <v>0</v>
      </c>
      <c r="P252" s="282">
        <f t="shared" ref="P252" si="4539">IFERROR(P251/P250*10000,0)</f>
        <v>0</v>
      </c>
      <c r="Q252" s="282">
        <f t="shared" ref="Q252" si="4540">IFERROR(Q251/Q250*10000,0)</f>
        <v>0</v>
      </c>
      <c r="R252" s="282">
        <f t="shared" ref="R252" si="4541">IFERROR(R251/R250*10000,0)</f>
        <v>0</v>
      </c>
      <c r="S252" s="282">
        <f t="shared" ref="S252" si="4542">IFERROR(S251/S250*10000,0)</f>
        <v>0</v>
      </c>
      <c r="T252" s="282">
        <f t="shared" ref="T252" si="4543">IFERROR(T251/T250*10000,0)</f>
        <v>0</v>
      </c>
      <c r="U252" s="284">
        <f t="shared" ref="U252" si="4544">IFERROR(U251/U250*10000,0)</f>
        <v>0</v>
      </c>
      <c r="V252" s="285">
        <f>IFERROR(V251/V250*10000,0)</f>
        <v>0</v>
      </c>
      <c r="W252" s="282">
        <f t="shared" ref="W252" si="4545">IFERROR(W251/W250*10000,0)</f>
        <v>0</v>
      </c>
      <c r="X252" s="282">
        <f t="shared" ref="X252" si="4546">IFERROR(X251/X250*10000,0)</f>
        <v>0</v>
      </c>
      <c r="Y252" s="282">
        <f t="shared" ref="Y252" si="4547">IFERROR(Y251/Y250*10000,0)</f>
        <v>0</v>
      </c>
      <c r="Z252" s="282">
        <f t="shared" ref="Z252" si="4548">IFERROR(Z251/Z250*10000,0)</f>
        <v>0</v>
      </c>
      <c r="AA252" s="282">
        <f t="shared" ref="AA252" si="4549">IFERROR(AA251/AA250*10000,0)</f>
        <v>0</v>
      </c>
      <c r="AB252" s="282">
        <f t="shared" ref="AB252" si="4550">IFERROR(AB251/AB250*10000,0)</f>
        <v>0</v>
      </c>
      <c r="AC252" s="282">
        <f t="shared" ref="AC252" si="4551">IFERROR(AC251/AC250*10000,0)</f>
        <v>0</v>
      </c>
      <c r="AD252" s="282">
        <f t="shared" ref="AD252" si="4552">IFERROR(AD251/AD250*10000,0)</f>
        <v>0</v>
      </c>
      <c r="AE252" s="282">
        <f t="shared" ref="AE252" si="4553">IFERROR(AE251/AE250*10000,0)</f>
        <v>0</v>
      </c>
      <c r="AF252" s="282">
        <f t="shared" ref="AF252" si="4554">IFERROR(AF251/AF250*10000,0)</f>
        <v>0</v>
      </c>
      <c r="AG252" s="282">
        <f t="shared" ref="AG252" si="4555">IFERROR(AG251/AG250*10000,0)</f>
        <v>0</v>
      </c>
      <c r="AH252" s="282">
        <f t="shared" ref="AH252" si="4556">IFERROR(AH251/AH250*10000,0)</f>
        <v>0</v>
      </c>
      <c r="AI252" s="282">
        <f t="shared" ref="AI252" si="4557">IFERROR(AI251/AI250*10000,0)</f>
        <v>0</v>
      </c>
      <c r="AJ252" s="282">
        <f t="shared" ref="AJ252" si="4558">IFERROR(AJ251/AJ250*10000,0)</f>
        <v>0</v>
      </c>
      <c r="AK252" s="282">
        <f t="shared" ref="AK252" si="4559">IFERROR(AK251/AK250*10000,0)</f>
        <v>0</v>
      </c>
      <c r="AL252" s="282">
        <f t="shared" ref="AL252" si="4560">IFERROR(AL251/AL250*10000,0)</f>
        <v>0</v>
      </c>
      <c r="AM252" s="282">
        <f t="shared" ref="AM252" si="4561">IFERROR(AM251/AM250*10000,0)</f>
        <v>0</v>
      </c>
      <c r="AN252" s="282">
        <f t="shared" ref="AN252" si="4562">IFERROR(AN251/AN250*10000,0)</f>
        <v>0</v>
      </c>
      <c r="AO252" s="282">
        <f t="shared" ref="AO252" si="4563">IFERROR(AO251/AO250*10000,0)</f>
        <v>0</v>
      </c>
      <c r="AP252" s="282">
        <f t="shared" ref="AP252" si="4564">IFERROR(AP251/AP250*10000,0)</f>
        <v>0</v>
      </c>
      <c r="AQ252" s="282">
        <f t="shared" ref="AQ252" si="4565">IFERROR(AQ251/AQ250*10000,0)</f>
        <v>0</v>
      </c>
      <c r="AR252" s="282">
        <f t="shared" ref="AR252" si="4566">IFERROR(AR251/AR250*10000,0)</f>
        <v>0</v>
      </c>
      <c r="AS252" s="282">
        <f t="shared" ref="AS252" si="4567">IFERROR(AS251/AS250*10000,0)</f>
        <v>0</v>
      </c>
      <c r="AT252" s="282">
        <f t="shared" ref="AT252" si="4568">IFERROR(AT251/AT250*10000,0)</f>
        <v>0</v>
      </c>
      <c r="AU252" s="282">
        <f t="shared" ref="AU252" si="4569">IFERROR(AU251/AU250*10000,0)</f>
        <v>0</v>
      </c>
      <c r="AV252" s="282">
        <f t="shared" ref="AV252" si="4570">IFERROR(AV251/AV250*10000,0)</f>
        <v>0</v>
      </c>
      <c r="AW252" s="282">
        <f t="shared" ref="AW252" si="4571">IFERROR(AW251/AW250*10000,0)</f>
        <v>0</v>
      </c>
      <c r="AX252" s="282">
        <f t="shared" ref="AX252" si="4572">IFERROR(AX251/AX250*10000,0)</f>
        <v>0</v>
      </c>
      <c r="AY252" s="282">
        <f t="shared" ref="AY252" si="4573">IFERROR(AY251/AY250*10000,0)</f>
        <v>0</v>
      </c>
      <c r="AZ252" s="282">
        <f t="shared" ref="AZ252" si="4574">IFERROR(AZ251/AZ250*10000,0)</f>
        <v>0</v>
      </c>
      <c r="BA252" s="282">
        <f t="shared" ref="BA252" si="4575">IFERROR(BA251/BA250*10000,0)</f>
        <v>0</v>
      </c>
      <c r="BB252" s="282">
        <f t="shared" ref="BB252" si="4576">IFERROR(BB251/BB250*10000,0)</f>
        <v>0</v>
      </c>
      <c r="BC252" s="282">
        <f t="shared" ref="BC252" si="4577">IFERROR(BC251/BC250*10000,0)</f>
        <v>0</v>
      </c>
      <c r="BD252" s="282">
        <f t="shared" ref="BD252" si="4578">IFERROR(BD251/BD250*10000,0)</f>
        <v>0</v>
      </c>
      <c r="BE252" s="282">
        <f t="shared" ref="BE252" si="4579">IFERROR(BE251/BE250*10000,0)</f>
        <v>0</v>
      </c>
      <c r="BF252" s="282">
        <f t="shared" ref="BF252" si="4580">IFERROR(BF251/BF250*10000,0)</f>
        <v>0</v>
      </c>
      <c r="BG252" s="282">
        <f t="shared" ref="BG252" si="4581">IFERROR(BG251/BG250*10000,0)</f>
        <v>0</v>
      </c>
      <c r="BH252" s="282">
        <f t="shared" ref="BH252" si="4582">IFERROR(BH251/BH250*10000,0)</f>
        <v>0</v>
      </c>
      <c r="BI252" s="282">
        <f t="shared" ref="BI252" si="4583">IFERROR(BI251/BI250*10000,0)</f>
        <v>0</v>
      </c>
      <c r="BJ252" s="282">
        <f t="shared" ref="BJ252" si="4584">IFERROR(BJ251/BJ250*10000,0)</f>
        <v>0</v>
      </c>
      <c r="BK252" s="282">
        <f t="shared" ref="BK252" si="4585">IFERROR(BK251/BK250*10000,0)</f>
        <v>0</v>
      </c>
      <c r="BL252" s="282">
        <f t="shared" ref="BL252" si="4586">IFERROR(BL251/BL250*10000,0)</f>
        <v>0</v>
      </c>
      <c r="BM252" s="282">
        <f t="shared" ref="BM252" si="4587">IFERROR(BM251/BM250*10000,0)</f>
        <v>0</v>
      </c>
      <c r="BN252" s="282">
        <f t="shared" ref="BN252" si="4588">IFERROR(BN251/BN250*10000,0)</f>
        <v>0</v>
      </c>
      <c r="BO252" s="282">
        <f t="shared" ref="BO252" si="4589">IFERROR(BO251/BO250*10000,0)</f>
        <v>0</v>
      </c>
      <c r="BP252" s="282">
        <f t="shared" ref="BP252" si="4590">IFERROR(BP251/BP250*10000,0)</f>
        <v>0</v>
      </c>
      <c r="BQ252" s="282">
        <f t="shared" ref="BQ252" si="4591">IFERROR(BQ251/BQ250*10000,0)</f>
        <v>0</v>
      </c>
      <c r="BR252" s="282">
        <f t="shared" ref="BR252" si="4592">IFERROR(BR251/BR250*10000,0)</f>
        <v>0</v>
      </c>
      <c r="BS252" s="282">
        <f t="shared" ref="BS252" si="4593">IFERROR(BS251/BS250*10000,0)</f>
        <v>0</v>
      </c>
      <c r="BT252" s="282">
        <f t="shared" ref="BT252" si="4594">IFERROR(BT251/BT250*10000,0)</f>
        <v>0</v>
      </c>
      <c r="BU252" s="282">
        <f t="shared" ref="BU252" si="4595">IFERROR(BU251/BU250*10000,0)</f>
        <v>0</v>
      </c>
      <c r="BV252" s="282">
        <f t="shared" ref="BV252" si="4596">IFERROR(BV251/BV250*10000,0)</f>
        <v>0</v>
      </c>
      <c r="BW252" s="282">
        <f t="shared" ref="BW252" si="4597">IFERROR(BW251/BW250*10000,0)</f>
        <v>0</v>
      </c>
      <c r="BX252" s="282">
        <f t="shared" ref="BX252" si="4598">IFERROR(BX251/BX250*10000,0)</f>
        <v>0</v>
      </c>
      <c r="BY252" s="282">
        <f t="shared" ref="BY252" si="4599">IFERROR(BY251/BY250*10000,0)</f>
        <v>0</v>
      </c>
      <c r="BZ252" s="282">
        <f t="shared" ref="BZ252" si="4600">IFERROR(BZ251/BZ250*10000,0)</f>
        <v>0</v>
      </c>
      <c r="CA252" s="282">
        <f t="shared" ref="CA252" si="4601">IFERROR(CA251/CA250*10000,0)</f>
        <v>0</v>
      </c>
      <c r="CB252" s="282">
        <f t="shared" ref="CB252" si="4602">IFERROR(CB251/CB250*10000,0)</f>
        <v>0</v>
      </c>
      <c r="CC252" s="282">
        <f t="shared" ref="CC252" si="4603">IFERROR(CC251/CC250*10000,0)</f>
        <v>0</v>
      </c>
      <c r="CD252" s="282">
        <f t="shared" ref="CD252" si="4604">IFERROR(CD251/CD250*10000,0)</f>
        <v>0</v>
      </c>
      <c r="CE252" s="282">
        <f t="shared" ref="CE252" si="4605">IFERROR(CE251/CE250*10000,0)</f>
        <v>0</v>
      </c>
      <c r="CF252" s="282">
        <f t="shared" ref="CF252" si="4606">IFERROR(CF251/CF250*10000,0)</f>
        <v>0</v>
      </c>
      <c r="CG252" s="282">
        <f t="shared" ref="CG252" si="4607">IFERROR(CG251/CG250*10000,0)</f>
        <v>0</v>
      </c>
      <c r="CH252" s="282">
        <f t="shared" ref="CH252" si="4608">IFERROR(CH251/CH250*10000,0)</f>
        <v>0</v>
      </c>
      <c r="CI252" s="282">
        <f t="shared" ref="CI252" si="4609">IFERROR(CI251/CI250*10000,0)</f>
        <v>0</v>
      </c>
      <c r="CJ252" s="282">
        <f t="shared" ref="CJ252" si="4610">IFERROR(CJ251/CJ250*10000,0)</f>
        <v>0</v>
      </c>
      <c r="CK252" s="282">
        <f t="shared" ref="CK252" si="4611">IFERROR(CK251/CK250*10000,0)</f>
        <v>0</v>
      </c>
      <c r="CL252" s="282">
        <f t="shared" ref="CL252" si="4612">IFERROR(CL251/CL250*10000,0)</f>
        <v>0</v>
      </c>
      <c r="CM252" s="282">
        <f t="shared" ref="CM252" si="4613">IFERROR(CM251/CM250*10000,0)</f>
        <v>0</v>
      </c>
      <c r="CN252" s="282">
        <f t="shared" ref="CN252" si="4614">IFERROR(CN251/CN250*10000,0)</f>
        <v>0</v>
      </c>
      <c r="CO252" s="282">
        <f t="shared" ref="CO252" si="4615">IFERROR(CO251/CO250*10000,0)</f>
        <v>0</v>
      </c>
      <c r="CP252" s="282">
        <f t="shared" ref="CP252" si="4616">IFERROR(CP251/CP250*10000,0)</f>
        <v>0</v>
      </c>
      <c r="CQ252" s="282">
        <f t="shared" ref="CQ252" si="4617">IFERROR(CQ251/CQ250*10000,0)</f>
        <v>0</v>
      </c>
      <c r="CR252" s="282">
        <f t="shared" ref="CR252" si="4618">IFERROR(CR251/CR250*10000,0)</f>
        <v>0</v>
      </c>
      <c r="CS252" s="282">
        <f t="shared" ref="CS252" si="4619">IFERROR(CS251/CS250*10000,0)</f>
        <v>0</v>
      </c>
      <c r="CT252" s="282">
        <f t="shared" ref="CT252" si="4620">IFERROR(CT251/CT250*10000,0)</f>
        <v>0</v>
      </c>
      <c r="CU252" s="282">
        <f t="shared" ref="CU252" si="4621">IFERROR(CU251/CU250*10000,0)</f>
        <v>0</v>
      </c>
      <c r="CV252" s="282">
        <f t="shared" ref="CV252" si="4622">IFERROR(CV251/CV250*10000,0)</f>
        <v>0</v>
      </c>
      <c r="CW252" s="282">
        <f t="shared" ref="CW252" si="4623">IFERROR(CW251/CW250*10000,0)</f>
        <v>0</v>
      </c>
      <c r="CX252" s="282">
        <f t="shared" ref="CX252" si="4624">IFERROR(CX251/CX250*10000,0)</f>
        <v>0</v>
      </c>
      <c r="CY252" s="282">
        <f t="shared" ref="CY252" si="4625">IFERROR(CY251/CY250*10000,0)</f>
        <v>0</v>
      </c>
      <c r="CZ252" s="282">
        <f t="shared" ref="CZ252" si="4626">IFERROR(CZ251/CZ250*10000,0)</f>
        <v>0</v>
      </c>
      <c r="DA252" s="282">
        <f t="shared" ref="DA252" si="4627">IFERROR(DA251/DA250*10000,0)</f>
        <v>0</v>
      </c>
      <c r="DB252" s="282">
        <f t="shared" ref="DB252" si="4628">IFERROR(DB251/DB250*10000,0)</f>
        <v>0</v>
      </c>
      <c r="DC252" s="282">
        <f t="shared" ref="DC252" si="4629">IFERROR(DC251/DC250*10000,0)</f>
        <v>0</v>
      </c>
      <c r="DD252" s="282">
        <f t="shared" ref="DD252" si="4630">IFERROR(DD251/DD250*10000,0)</f>
        <v>0</v>
      </c>
      <c r="DE252" s="282">
        <f t="shared" ref="DE252" si="4631">IFERROR(DE251/DE250*10000,0)</f>
        <v>0</v>
      </c>
      <c r="DF252" s="282">
        <f t="shared" ref="DF252" si="4632">IFERROR(DF251/DF250*10000,0)</f>
        <v>0</v>
      </c>
      <c r="DG252" s="282">
        <f t="shared" ref="DG252" si="4633">IFERROR(DG251/DG250*10000,0)</f>
        <v>0</v>
      </c>
      <c r="DH252" s="282">
        <f t="shared" ref="DH252" si="4634">IFERROR(DH251/DH250*10000,0)</f>
        <v>0</v>
      </c>
      <c r="DI252" s="282">
        <f t="shared" ref="DI252" si="4635">IFERROR(DI251/DI250*10000,0)</f>
        <v>0</v>
      </c>
      <c r="DJ252" s="282">
        <f t="shared" ref="DJ252" si="4636">IFERROR(DJ251/DJ250*10000,0)</f>
        <v>0</v>
      </c>
      <c r="DK252" s="282">
        <f t="shared" ref="DK252" si="4637">IFERROR(DK251/DK250*10000,0)</f>
        <v>0</v>
      </c>
      <c r="DL252" s="282">
        <f t="shared" ref="DL252" si="4638">IFERROR(DL251/DL250*10000,0)</f>
        <v>0</v>
      </c>
      <c r="DM252" s="282">
        <f t="shared" ref="DM252" si="4639">IFERROR(DM251/DM250*10000,0)</f>
        <v>0</v>
      </c>
      <c r="DN252" s="282">
        <f t="shared" ref="DN252" si="4640">IFERROR(DN251/DN250*10000,0)</f>
        <v>0</v>
      </c>
      <c r="DO252" s="282">
        <f t="shared" ref="DO252" si="4641">IFERROR(DO251/DO250*10000,0)</f>
        <v>0</v>
      </c>
      <c r="DP252" s="282">
        <f t="shared" ref="DP252" si="4642">IFERROR(DP251/DP250*10000,0)</f>
        <v>0</v>
      </c>
      <c r="DQ252" s="282">
        <f t="shared" ref="DQ252" si="4643">IFERROR(DQ251/DQ250*10000,0)</f>
        <v>0</v>
      </c>
      <c r="DR252" s="282">
        <f t="shared" ref="DR252" si="4644">IFERROR(DR251/DR250*10000,0)</f>
        <v>0</v>
      </c>
      <c r="DS252" s="282">
        <f t="shared" ref="DS252" si="4645">IFERROR(DS251/DS250*10000,0)</f>
        <v>0</v>
      </c>
      <c r="DT252" s="282">
        <f t="shared" ref="DT252" si="4646">IFERROR(DT251/DT250*10000,0)</f>
        <v>0</v>
      </c>
      <c r="DU252" s="282">
        <f t="shared" ref="DU252" si="4647">IFERROR(DU251/DU250*10000,0)</f>
        <v>0</v>
      </c>
      <c r="DV252" s="282">
        <f t="shared" ref="DV252" si="4648">IFERROR(DV251/DV250*10000,0)</f>
        <v>0</v>
      </c>
      <c r="DW252" s="282">
        <f t="shared" ref="DW252" si="4649">IFERROR(DW251/DW250*10000,0)</f>
        <v>0</v>
      </c>
      <c r="DX252" s="282">
        <f t="shared" ref="DX252" si="4650">IFERROR(DX251/DX250*10000,0)</f>
        <v>0</v>
      </c>
      <c r="DY252" s="282">
        <f t="shared" ref="DY252" si="4651">IFERROR(DY251/DY250*10000,0)</f>
        <v>0</v>
      </c>
      <c r="DZ252" s="282">
        <f t="shared" ref="DZ252" si="4652">IFERROR(DZ251/DZ250*10000,0)</f>
        <v>0</v>
      </c>
      <c r="EA252" s="282">
        <f t="shared" ref="EA252" si="4653">IFERROR(EA251/EA250*10000,0)</f>
        <v>0</v>
      </c>
      <c r="EB252" s="282">
        <f t="shared" ref="EB252" si="4654">IFERROR(EB251/EB250*10000,0)</f>
        <v>0</v>
      </c>
      <c r="EC252" s="282">
        <f t="shared" ref="EC252" si="4655">IFERROR(EC251/EC250*10000,0)</f>
        <v>0</v>
      </c>
      <c r="ED252" s="284">
        <f t="shared" ref="ED252" si="4656">IFERROR(ED251/ED250*10000,0)</f>
        <v>0</v>
      </c>
    </row>
    <row r="253" spans="2:134" ht="16.05" customHeight="1" x14ac:dyDescent="0.25">
      <c r="B253" s="932"/>
      <c r="C253" s="159" t="str">
        <f t="shared" si="4534"/>
        <v/>
      </c>
      <c r="D253" s="159" t="str">
        <f t="shared" si="4280"/>
        <v/>
      </c>
      <c r="E253" s="159" t="str">
        <f t="shared" si="4280"/>
        <v/>
      </c>
      <c r="F253" s="149" t="s">
        <v>349</v>
      </c>
      <c r="G253" s="171" t="s">
        <v>353</v>
      </c>
      <c r="H253" s="992">
        <f>SUMIFS('B4-1销售回款【输入】'!L$4:L$123,'B4-1销售回款【输入】'!$C$4:$C$123,$C253,'B4-1销售回款【输入】'!$D$4:$D$123,$D253,'B4-1销售回款【输入】'!$E$4:$E$123,$E253,'B4-1销售回款【输入】'!$J$4:$J$123,$F253)</f>
        <v>0</v>
      </c>
      <c r="I253" s="282">
        <f t="shared" si="4532"/>
        <v>0</v>
      </c>
      <c r="J253" s="985">
        <f>SUM(V253:ED253)</f>
        <v>0</v>
      </c>
      <c r="K253" s="460">
        <f ca="1">SUM(OFFSET(V253,,,1,MATCH('B1-基本信息'!$C$12,$V$3:$ED$3,1)))</f>
        <v>0</v>
      </c>
      <c r="L253" s="283">
        <f t="shared" ref="L253:U253" si="4657">SUMIF($V$1:$ED$1,L$3,$V253:$ED253)</f>
        <v>0</v>
      </c>
      <c r="M253" s="282">
        <f t="shared" si="4657"/>
        <v>0</v>
      </c>
      <c r="N253" s="282">
        <f t="shared" si="4657"/>
        <v>0</v>
      </c>
      <c r="O253" s="282">
        <f t="shared" si="4657"/>
        <v>0</v>
      </c>
      <c r="P253" s="282">
        <f t="shared" si="4657"/>
        <v>0</v>
      </c>
      <c r="Q253" s="282">
        <f t="shared" si="4657"/>
        <v>0</v>
      </c>
      <c r="R253" s="282">
        <f t="shared" si="4657"/>
        <v>0</v>
      </c>
      <c r="S253" s="282">
        <f t="shared" si="4657"/>
        <v>0</v>
      </c>
      <c r="T253" s="282">
        <f t="shared" si="4657"/>
        <v>0</v>
      </c>
      <c r="U253" s="284">
        <f t="shared" si="4657"/>
        <v>0</v>
      </c>
      <c r="V253" s="285">
        <f>SUMIFS('B4-1销售回款【输入】'!Y$4:Y$123,'B4-1销售回款【输入】'!$C$4:$C$123,$C253,'B4-1销售回款【输入】'!$D$4:$D$123,$D253,'B4-1销售回款【输入】'!$E$4:$E$123,$E253,'B4-1销售回款【输入】'!$J$4:$J$123,$F253)</f>
        <v>0</v>
      </c>
      <c r="W253" s="282">
        <f>SUMIFS('B4-1销售回款【输入】'!Z$4:Z$123,'B4-1销售回款【输入】'!$C$4:$C$123,$C253,'B4-1销售回款【输入】'!$D$4:$D$123,$D253,'B4-1销售回款【输入】'!$E$4:$E$123,$E253,'B4-1销售回款【输入】'!$J$4:$J$123,$F253)</f>
        <v>0</v>
      </c>
      <c r="X253" s="282">
        <f>SUMIFS('B4-1销售回款【输入】'!AA$4:AA$123,'B4-1销售回款【输入】'!$C$4:$C$123,$C253,'B4-1销售回款【输入】'!$D$4:$D$123,$D253,'B4-1销售回款【输入】'!$E$4:$E$123,$E253,'B4-1销售回款【输入】'!$J$4:$J$123,$F253)</f>
        <v>0</v>
      </c>
      <c r="Y253" s="282">
        <f>SUMIFS('B4-1销售回款【输入】'!AB$4:AB$123,'B4-1销售回款【输入】'!$C$4:$C$123,$C253,'B4-1销售回款【输入】'!$D$4:$D$123,$D253,'B4-1销售回款【输入】'!$E$4:$E$123,$E253,'B4-1销售回款【输入】'!$J$4:$J$123,$F253)</f>
        <v>0</v>
      </c>
      <c r="Z253" s="282">
        <f>SUMIFS('B4-1销售回款【输入】'!AC$4:AC$123,'B4-1销售回款【输入】'!$C$4:$C$123,$C253,'B4-1销售回款【输入】'!$D$4:$D$123,$D253,'B4-1销售回款【输入】'!$E$4:$E$123,$E253,'B4-1销售回款【输入】'!$J$4:$J$123,$F253)</f>
        <v>0</v>
      </c>
      <c r="AA253" s="282">
        <f>SUMIFS('B4-1销售回款【输入】'!AD$4:AD$123,'B4-1销售回款【输入】'!$C$4:$C$123,$C253,'B4-1销售回款【输入】'!$D$4:$D$123,$D253,'B4-1销售回款【输入】'!$E$4:$E$123,$E253,'B4-1销售回款【输入】'!$J$4:$J$123,$F253)</f>
        <v>0</v>
      </c>
      <c r="AB253" s="282">
        <f>SUMIFS('B4-1销售回款【输入】'!AE$4:AE$123,'B4-1销售回款【输入】'!$C$4:$C$123,$C253,'B4-1销售回款【输入】'!$D$4:$D$123,$D253,'B4-1销售回款【输入】'!$E$4:$E$123,$E253,'B4-1销售回款【输入】'!$J$4:$J$123,$F253)</f>
        <v>0</v>
      </c>
      <c r="AC253" s="282">
        <f>SUMIFS('B4-1销售回款【输入】'!AF$4:AF$123,'B4-1销售回款【输入】'!$C$4:$C$123,$C253,'B4-1销售回款【输入】'!$D$4:$D$123,$D253,'B4-1销售回款【输入】'!$E$4:$E$123,$E253,'B4-1销售回款【输入】'!$J$4:$J$123,$F253)</f>
        <v>0</v>
      </c>
      <c r="AD253" s="282">
        <f>SUMIFS('B4-1销售回款【输入】'!AG$4:AG$123,'B4-1销售回款【输入】'!$C$4:$C$123,$C253,'B4-1销售回款【输入】'!$D$4:$D$123,$D253,'B4-1销售回款【输入】'!$E$4:$E$123,$E253,'B4-1销售回款【输入】'!$J$4:$J$123,$F253)</f>
        <v>0</v>
      </c>
      <c r="AE253" s="282">
        <f>SUMIFS('B4-1销售回款【输入】'!AH$4:AH$123,'B4-1销售回款【输入】'!$C$4:$C$123,$C253,'B4-1销售回款【输入】'!$D$4:$D$123,$D253,'B4-1销售回款【输入】'!$E$4:$E$123,$E253,'B4-1销售回款【输入】'!$J$4:$J$123,$F253)</f>
        <v>0</v>
      </c>
      <c r="AF253" s="282">
        <f>SUMIFS('B4-1销售回款【输入】'!AI$4:AI$123,'B4-1销售回款【输入】'!$C$4:$C$123,$C253,'B4-1销售回款【输入】'!$D$4:$D$123,$D253,'B4-1销售回款【输入】'!$E$4:$E$123,$E253,'B4-1销售回款【输入】'!$J$4:$J$123,$F253)</f>
        <v>0</v>
      </c>
      <c r="AG253" s="282">
        <f>SUMIFS('B4-1销售回款【输入】'!AJ$4:AJ$123,'B4-1销售回款【输入】'!$C$4:$C$123,$C253,'B4-1销售回款【输入】'!$D$4:$D$123,$D253,'B4-1销售回款【输入】'!$E$4:$E$123,$E253,'B4-1销售回款【输入】'!$J$4:$J$123,$F253)</f>
        <v>0</v>
      </c>
      <c r="AH253" s="282">
        <f>SUMIFS('B4-1销售回款【输入】'!AK$4:AK$123,'B4-1销售回款【输入】'!$C$4:$C$123,$C253,'B4-1销售回款【输入】'!$D$4:$D$123,$D253,'B4-1销售回款【输入】'!$E$4:$E$123,$E253,'B4-1销售回款【输入】'!$J$4:$J$123,$F253)</f>
        <v>0</v>
      </c>
      <c r="AI253" s="282">
        <f>SUMIFS('B4-1销售回款【输入】'!AL$4:AL$123,'B4-1销售回款【输入】'!$C$4:$C$123,$C253,'B4-1销售回款【输入】'!$D$4:$D$123,$D253,'B4-1销售回款【输入】'!$E$4:$E$123,$E253,'B4-1销售回款【输入】'!$J$4:$J$123,$F253)</f>
        <v>0</v>
      </c>
      <c r="AJ253" s="282">
        <f>SUMIFS('B4-1销售回款【输入】'!AM$4:AM$123,'B4-1销售回款【输入】'!$C$4:$C$123,$C253,'B4-1销售回款【输入】'!$D$4:$D$123,$D253,'B4-1销售回款【输入】'!$E$4:$E$123,$E253,'B4-1销售回款【输入】'!$J$4:$J$123,$F253)</f>
        <v>0</v>
      </c>
      <c r="AK253" s="282">
        <f>SUMIFS('B4-1销售回款【输入】'!AN$4:AN$123,'B4-1销售回款【输入】'!$C$4:$C$123,$C253,'B4-1销售回款【输入】'!$D$4:$D$123,$D253,'B4-1销售回款【输入】'!$E$4:$E$123,$E253,'B4-1销售回款【输入】'!$J$4:$J$123,$F253)</f>
        <v>0</v>
      </c>
      <c r="AL253" s="282">
        <f>SUMIFS('B4-1销售回款【输入】'!AO$4:AO$123,'B4-1销售回款【输入】'!$C$4:$C$123,$C253,'B4-1销售回款【输入】'!$D$4:$D$123,$D253,'B4-1销售回款【输入】'!$E$4:$E$123,$E253,'B4-1销售回款【输入】'!$J$4:$J$123,$F253)</f>
        <v>0</v>
      </c>
      <c r="AM253" s="282">
        <f>SUMIFS('B4-1销售回款【输入】'!AP$4:AP$123,'B4-1销售回款【输入】'!$C$4:$C$123,$C253,'B4-1销售回款【输入】'!$D$4:$D$123,$D253,'B4-1销售回款【输入】'!$E$4:$E$123,$E253,'B4-1销售回款【输入】'!$J$4:$J$123,$F253)</f>
        <v>0</v>
      </c>
      <c r="AN253" s="282">
        <f>SUMIFS('B4-1销售回款【输入】'!AQ$4:AQ$123,'B4-1销售回款【输入】'!$C$4:$C$123,$C253,'B4-1销售回款【输入】'!$D$4:$D$123,$D253,'B4-1销售回款【输入】'!$E$4:$E$123,$E253,'B4-1销售回款【输入】'!$J$4:$J$123,$F253)</f>
        <v>0</v>
      </c>
      <c r="AO253" s="282">
        <f>SUMIFS('B4-1销售回款【输入】'!AR$4:AR$123,'B4-1销售回款【输入】'!$C$4:$C$123,$C253,'B4-1销售回款【输入】'!$D$4:$D$123,$D253,'B4-1销售回款【输入】'!$E$4:$E$123,$E253,'B4-1销售回款【输入】'!$J$4:$J$123,$F253)</f>
        <v>0</v>
      </c>
      <c r="AP253" s="282">
        <f>SUMIFS('B4-1销售回款【输入】'!AS$4:AS$123,'B4-1销售回款【输入】'!$C$4:$C$123,$C253,'B4-1销售回款【输入】'!$D$4:$D$123,$D253,'B4-1销售回款【输入】'!$E$4:$E$123,$E253,'B4-1销售回款【输入】'!$J$4:$J$123,$F253)</f>
        <v>0</v>
      </c>
      <c r="AQ253" s="282">
        <f>SUMIFS('B4-1销售回款【输入】'!AT$4:AT$123,'B4-1销售回款【输入】'!$C$4:$C$123,$C253,'B4-1销售回款【输入】'!$D$4:$D$123,$D253,'B4-1销售回款【输入】'!$E$4:$E$123,$E253,'B4-1销售回款【输入】'!$J$4:$J$123,$F253)</f>
        <v>0</v>
      </c>
      <c r="AR253" s="282">
        <f>SUMIFS('B4-1销售回款【输入】'!AU$4:AU$123,'B4-1销售回款【输入】'!$C$4:$C$123,$C253,'B4-1销售回款【输入】'!$D$4:$D$123,$D253,'B4-1销售回款【输入】'!$E$4:$E$123,$E253,'B4-1销售回款【输入】'!$J$4:$J$123,$F253)</f>
        <v>0</v>
      </c>
      <c r="AS253" s="282">
        <f>SUMIFS('B4-1销售回款【输入】'!AV$4:AV$123,'B4-1销售回款【输入】'!$C$4:$C$123,$C253,'B4-1销售回款【输入】'!$D$4:$D$123,$D253,'B4-1销售回款【输入】'!$E$4:$E$123,$E253,'B4-1销售回款【输入】'!$J$4:$J$123,$F253)</f>
        <v>0</v>
      </c>
      <c r="AT253" s="282">
        <f>SUMIFS('B4-1销售回款【输入】'!AW$4:AW$123,'B4-1销售回款【输入】'!$C$4:$C$123,$C253,'B4-1销售回款【输入】'!$D$4:$D$123,$D253,'B4-1销售回款【输入】'!$E$4:$E$123,$E253,'B4-1销售回款【输入】'!$J$4:$J$123,$F253)</f>
        <v>0</v>
      </c>
      <c r="AU253" s="282">
        <f>SUMIFS('B4-1销售回款【输入】'!AX$4:AX$123,'B4-1销售回款【输入】'!$C$4:$C$123,$C253,'B4-1销售回款【输入】'!$D$4:$D$123,$D253,'B4-1销售回款【输入】'!$E$4:$E$123,$E253,'B4-1销售回款【输入】'!$J$4:$J$123,$F253)</f>
        <v>0</v>
      </c>
      <c r="AV253" s="282">
        <f>SUMIFS('B4-1销售回款【输入】'!AY$4:AY$123,'B4-1销售回款【输入】'!$C$4:$C$123,$C253,'B4-1销售回款【输入】'!$D$4:$D$123,$D253,'B4-1销售回款【输入】'!$E$4:$E$123,$E253,'B4-1销售回款【输入】'!$J$4:$J$123,$F253)</f>
        <v>0</v>
      </c>
      <c r="AW253" s="282">
        <f>SUMIFS('B4-1销售回款【输入】'!AZ$4:AZ$123,'B4-1销售回款【输入】'!$C$4:$C$123,$C253,'B4-1销售回款【输入】'!$D$4:$D$123,$D253,'B4-1销售回款【输入】'!$E$4:$E$123,$E253,'B4-1销售回款【输入】'!$J$4:$J$123,$F253)</f>
        <v>0</v>
      </c>
      <c r="AX253" s="282">
        <f>SUMIFS('B4-1销售回款【输入】'!BA$4:BA$123,'B4-1销售回款【输入】'!$C$4:$C$123,$C253,'B4-1销售回款【输入】'!$D$4:$D$123,$D253,'B4-1销售回款【输入】'!$E$4:$E$123,$E253,'B4-1销售回款【输入】'!$J$4:$J$123,$F253)</f>
        <v>0</v>
      </c>
      <c r="AY253" s="282">
        <f>SUMIFS('B4-1销售回款【输入】'!BB$4:BB$123,'B4-1销售回款【输入】'!$C$4:$C$123,$C253,'B4-1销售回款【输入】'!$D$4:$D$123,$D253,'B4-1销售回款【输入】'!$E$4:$E$123,$E253,'B4-1销售回款【输入】'!$J$4:$J$123,$F253)</f>
        <v>0</v>
      </c>
      <c r="AZ253" s="282">
        <f>SUMIFS('B4-1销售回款【输入】'!BC$4:BC$123,'B4-1销售回款【输入】'!$C$4:$C$123,$C253,'B4-1销售回款【输入】'!$D$4:$D$123,$D253,'B4-1销售回款【输入】'!$E$4:$E$123,$E253,'B4-1销售回款【输入】'!$J$4:$J$123,$F253)</f>
        <v>0</v>
      </c>
      <c r="BA253" s="282">
        <f>SUMIFS('B4-1销售回款【输入】'!BD$4:BD$123,'B4-1销售回款【输入】'!$C$4:$C$123,$C253,'B4-1销售回款【输入】'!$D$4:$D$123,$D253,'B4-1销售回款【输入】'!$E$4:$E$123,$E253,'B4-1销售回款【输入】'!$J$4:$J$123,$F253)</f>
        <v>0</v>
      </c>
      <c r="BB253" s="282">
        <f>SUMIFS('B4-1销售回款【输入】'!BE$4:BE$123,'B4-1销售回款【输入】'!$C$4:$C$123,$C253,'B4-1销售回款【输入】'!$D$4:$D$123,$D253,'B4-1销售回款【输入】'!$E$4:$E$123,$E253,'B4-1销售回款【输入】'!$J$4:$J$123,$F253)</f>
        <v>0</v>
      </c>
      <c r="BC253" s="282">
        <f>SUMIFS('B4-1销售回款【输入】'!BF$4:BF$123,'B4-1销售回款【输入】'!$C$4:$C$123,$C253,'B4-1销售回款【输入】'!$D$4:$D$123,$D253,'B4-1销售回款【输入】'!$E$4:$E$123,$E253,'B4-1销售回款【输入】'!$J$4:$J$123,$F253)</f>
        <v>0</v>
      </c>
      <c r="BD253" s="282">
        <f>SUMIFS('B4-1销售回款【输入】'!BG$4:BG$123,'B4-1销售回款【输入】'!$C$4:$C$123,$C253,'B4-1销售回款【输入】'!$D$4:$D$123,$D253,'B4-1销售回款【输入】'!$E$4:$E$123,$E253,'B4-1销售回款【输入】'!$J$4:$J$123,$F253)</f>
        <v>0</v>
      </c>
      <c r="BE253" s="282">
        <f>SUMIFS('B4-1销售回款【输入】'!BH$4:BH$123,'B4-1销售回款【输入】'!$C$4:$C$123,$C253,'B4-1销售回款【输入】'!$D$4:$D$123,$D253,'B4-1销售回款【输入】'!$E$4:$E$123,$E253,'B4-1销售回款【输入】'!$J$4:$J$123,$F253)</f>
        <v>0</v>
      </c>
      <c r="BF253" s="282">
        <f>SUMIFS('B4-1销售回款【输入】'!BI$4:BI$123,'B4-1销售回款【输入】'!$C$4:$C$123,$C253,'B4-1销售回款【输入】'!$D$4:$D$123,$D253,'B4-1销售回款【输入】'!$E$4:$E$123,$E253,'B4-1销售回款【输入】'!$J$4:$J$123,$F253)</f>
        <v>0</v>
      </c>
      <c r="BG253" s="282">
        <f>SUMIFS('B4-1销售回款【输入】'!BJ$4:BJ$123,'B4-1销售回款【输入】'!$C$4:$C$123,$C253,'B4-1销售回款【输入】'!$D$4:$D$123,$D253,'B4-1销售回款【输入】'!$E$4:$E$123,$E253,'B4-1销售回款【输入】'!$J$4:$J$123,$F253)</f>
        <v>0</v>
      </c>
      <c r="BH253" s="282">
        <f>SUMIFS('B4-1销售回款【输入】'!BK$4:BK$123,'B4-1销售回款【输入】'!$C$4:$C$123,$C253,'B4-1销售回款【输入】'!$D$4:$D$123,$D253,'B4-1销售回款【输入】'!$E$4:$E$123,$E253,'B4-1销售回款【输入】'!$J$4:$J$123,$F253)</f>
        <v>0</v>
      </c>
      <c r="BI253" s="282">
        <f>SUMIFS('B4-1销售回款【输入】'!BL$4:BL$123,'B4-1销售回款【输入】'!$C$4:$C$123,$C253,'B4-1销售回款【输入】'!$D$4:$D$123,$D253,'B4-1销售回款【输入】'!$E$4:$E$123,$E253,'B4-1销售回款【输入】'!$J$4:$J$123,$F253)</f>
        <v>0</v>
      </c>
      <c r="BJ253" s="282">
        <f>SUMIFS('B4-1销售回款【输入】'!BM$4:BM$123,'B4-1销售回款【输入】'!$C$4:$C$123,$C253,'B4-1销售回款【输入】'!$D$4:$D$123,$D253,'B4-1销售回款【输入】'!$E$4:$E$123,$E253,'B4-1销售回款【输入】'!$J$4:$J$123,$F253)</f>
        <v>0</v>
      </c>
      <c r="BK253" s="282">
        <f>SUMIFS('B4-1销售回款【输入】'!BN$4:BN$123,'B4-1销售回款【输入】'!$C$4:$C$123,$C253,'B4-1销售回款【输入】'!$D$4:$D$123,$D253,'B4-1销售回款【输入】'!$E$4:$E$123,$E253,'B4-1销售回款【输入】'!$J$4:$J$123,$F253)</f>
        <v>0</v>
      </c>
      <c r="BL253" s="282">
        <f>SUMIFS('B4-1销售回款【输入】'!BO$4:BO$123,'B4-1销售回款【输入】'!$C$4:$C$123,$C253,'B4-1销售回款【输入】'!$D$4:$D$123,$D253,'B4-1销售回款【输入】'!$E$4:$E$123,$E253,'B4-1销售回款【输入】'!$J$4:$J$123,$F253)</f>
        <v>0</v>
      </c>
      <c r="BM253" s="282">
        <f>SUMIFS('B4-1销售回款【输入】'!BP$4:BP$123,'B4-1销售回款【输入】'!$C$4:$C$123,$C253,'B4-1销售回款【输入】'!$D$4:$D$123,$D253,'B4-1销售回款【输入】'!$E$4:$E$123,$E253,'B4-1销售回款【输入】'!$J$4:$J$123,$F253)</f>
        <v>0</v>
      </c>
      <c r="BN253" s="282">
        <f>SUMIFS('B4-1销售回款【输入】'!BQ$4:BQ$123,'B4-1销售回款【输入】'!$C$4:$C$123,$C253,'B4-1销售回款【输入】'!$D$4:$D$123,$D253,'B4-1销售回款【输入】'!$E$4:$E$123,$E253,'B4-1销售回款【输入】'!$J$4:$J$123,$F253)</f>
        <v>0</v>
      </c>
      <c r="BO253" s="282">
        <f>SUMIFS('B4-1销售回款【输入】'!BR$4:BR$123,'B4-1销售回款【输入】'!$C$4:$C$123,$C253,'B4-1销售回款【输入】'!$D$4:$D$123,$D253,'B4-1销售回款【输入】'!$E$4:$E$123,$E253,'B4-1销售回款【输入】'!$J$4:$J$123,$F253)</f>
        <v>0</v>
      </c>
      <c r="BP253" s="282">
        <f>SUMIFS('B4-1销售回款【输入】'!BS$4:BS$123,'B4-1销售回款【输入】'!$C$4:$C$123,$C253,'B4-1销售回款【输入】'!$D$4:$D$123,$D253,'B4-1销售回款【输入】'!$E$4:$E$123,$E253,'B4-1销售回款【输入】'!$J$4:$J$123,$F253)</f>
        <v>0</v>
      </c>
      <c r="BQ253" s="282">
        <f>SUMIFS('B4-1销售回款【输入】'!BT$4:BT$123,'B4-1销售回款【输入】'!$C$4:$C$123,$C253,'B4-1销售回款【输入】'!$D$4:$D$123,$D253,'B4-1销售回款【输入】'!$E$4:$E$123,$E253,'B4-1销售回款【输入】'!$J$4:$J$123,$F253)</f>
        <v>0</v>
      </c>
      <c r="BR253" s="282">
        <f>SUMIFS('B4-1销售回款【输入】'!BU$4:BU$123,'B4-1销售回款【输入】'!$C$4:$C$123,$C253,'B4-1销售回款【输入】'!$D$4:$D$123,$D253,'B4-1销售回款【输入】'!$E$4:$E$123,$E253,'B4-1销售回款【输入】'!$J$4:$J$123,$F253)</f>
        <v>0</v>
      </c>
      <c r="BS253" s="282">
        <f>SUMIFS('B4-1销售回款【输入】'!BV$4:BV$123,'B4-1销售回款【输入】'!$C$4:$C$123,$C253,'B4-1销售回款【输入】'!$D$4:$D$123,$D253,'B4-1销售回款【输入】'!$E$4:$E$123,$E253,'B4-1销售回款【输入】'!$J$4:$J$123,$F253)</f>
        <v>0</v>
      </c>
      <c r="BT253" s="282">
        <f>SUMIFS('B4-1销售回款【输入】'!BW$4:BW$123,'B4-1销售回款【输入】'!$C$4:$C$123,$C253,'B4-1销售回款【输入】'!$D$4:$D$123,$D253,'B4-1销售回款【输入】'!$E$4:$E$123,$E253,'B4-1销售回款【输入】'!$J$4:$J$123,$F253)</f>
        <v>0</v>
      </c>
      <c r="BU253" s="282">
        <f>SUMIFS('B4-1销售回款【输入】'!BX$4:BX$123,'B4-1销售回款【输入】'!$C$4:$C$123,$C253,'B4-1销售回款【输入】'!$D$4:$D$123,$D253,'B4-1销售回款【输入】'!$E$4:$E$123,$E253,'B4-1销售回款【输入】'!$J$4:$J$123,$F253)</f>
        <v>0</v>
      </c>
      <c r="BV253" s="282">
        <f>SUMIFS('B4-1销售回款【输入】'!BY$4:BY$123,'B4-1销售回款【输入】'!$C$4:$C$123,$C253,'B4-1销售回款【输入】'!$D$4:$D$123,$D253,'B4-1销售回款【输入】'!$E$4:$E$123,$E253,'B4-1销售回款【输入】'!$J$4:$J$123,$F253)</f>
        <v>0</v>
      </c>
      <c r="BW253" s="282">
        <f>SUMIFS('B4-1销售回款【输入】'!BZ$4:BZ$123,'B4-1销售回款【输入】'!$C$4:$C$123,$C253,'B4-1销售回款【输入】'!$D$4:$D$123,$D253,'B4-1销售回款【输入】'!$E$4:$E$123,$E253,'B4-1销售回款【输入】'!$J$4:$J$123,$F253)</f>
        <v>0</v>
      </c>
      <c r="BX253" s="282">
        <f>SUMIFS('B4-1销售回款【输入】'!CA$4:CA$123,'B4-1销售回款【输入】'!$C$4:$C$123,$C253,'B4-1销售回款【输入】'!$D$4:$D$123,$D253,'B4-1销售回款【输入】'!$E$4:$E$123,$E253,'B4-1销售回款【输入】'!$J$4:$J$123,$F253)</f>
        <v>0</v>
      </c>
      <c r="BY253" s="282">
        <f>SUMIFS('B4-1销售回款【输入】'!CB$4:CB$123,'B4-1销售回款【输入】'!$C$4:$C$123,$C253,'B4-1销售回款【输入】'!$D$4:$D$123,$D253,'B4-1销售回款【输入】'!$E$4:$E$123,$E253,'B4-1销售回款【输入】'!$J$4:$J$123,$F253)</f>
        <v>0</v>
      </c>
      <c r="BZ253" s="282">
        <f>SUMIFS('B4-1销售回款【输入】'!CC$4:CC$123,'B4-1销售回款【输入】'!$C$4:$C$123,$C253,'B4-1销售回款【输入】'!$D$4:$D$123,$D253,'B4-1销售回款【输入】'!$E$4:$E$123,$E253,'B4-1销售回款【输入】'!$J$4:$J$123,$F253)</f>
        <v>0</v>
      </c>
      <c r="CA253" s="282">
        <f>SUMIFS('B4-1销售回款【输入】'!CD$4:CD$123,'B4-1销售回款【输入】'!$C$4:$C$123,$C253,'B4-1销售回款【输入】'!$D$4:$D$123,$D253,'B4-1销售回款【输入】'!$E$4:$E$123,$E253,'B4-1销售回款【输入】'!$J$4:$J$123,$F253)</f>
        <v>0</v>
      </c>
      <c r="CB253" s="282">
        <f>SUMIFS('B4-1销售回款【输入】'!CE$4:CE$123,'B4-1销售回款【输入】'!$C$4:$C$123,$C253,'B4-1销售回款【输入】'!$D$4:$D$123,$D253,'B4-1销售回款【输入】'!$E$4:$E$123,$E253,'B4-1销售回款【输入】'!$J$4:$J$123,$F253)</f>
        <v>0</v>
      </c>
      <c r="CC253" s="282">
        <f>SUMIFS('B4-1销售回款【输入】'!CF$4:CF$123,'B4-1销售回款【输入】'!$C$4:$C$123,$C253,'B4-1销售回款【输入】'!$D$4:$D$123,$D253,'B4-1销售回款【输入】'!$E$4:$E$123,$E253,'B4-1销售回款【输入】'!$J$4:$J$123,$F253)</f>
        <v>0</v>
      </c>
      <c r="CD253" s="282">
        <f>SUMIFS('B4-1销售回款【输入】'!CG$4:CG$123,'B4-1销售回款【输入】'!$C$4:$C$123,$C253,'B4-1销售回款【输入】'!$D$4:$D$123,$D253,'B4-1销售回款【输入】'!$E$4:$E$123,$E253,'B4-1销售回款【输入】'!$J$4:$J$123,$F253)</f>
        <v>0</v>
      </c>
      <c r="CE253" s="282">
        <f>SUMIFS('B4-1销售回款【输入】'!CH$4:CH$123,'B4-1销售回款【输入】'!$C$4:$C$123,$C253,'B4-1销售回款【输入】'!$D$4:$D$123,$D253,'B4-1销售回款【输入】'!$E$4:$E$123,$E253,'B4-1销售回款【输入】'!$J$4:$J$123,$F253)</f>
        <v>0</v>
      </c>
      <c r="CF253" s="282">
        <f>SUMIFS('B4-1销售回款【输入】'!CI$4:CI$123,'B4-1销售回款【输入】'!$C$4:$C$123,$C253,'B4-1销售回款【输入】'!$D$4:$D$123,$D253,'B4-1销售回款【输入】'!$E$4:$E$123,$E253,'B4-1销售回款【输入】'!$J$4:$J$123,$F253)</f>
        <v>0</v>
      </c>
      <c r="CG253" s="282">
        <f>SUMIFS('B4-1销售回款【输入】'!CJ$4:CJ$123,'B4-1销售回款【输入】'!$C$4:$C$123,$C253,'B4-1销售回款【输入】'!$D$4:$D$123,$D253,'B4-1销售回款【输入】'!$E$4:$E$123,$E253,'B4-1销售回款【输入】'!$J$4:$J$123,$F253)</f>
        <v>0</v>
      </c>
      <c r="CH253" s="282">
        <f>SUMIFS('B4-1销售回款【输入】'!CK$4:CK$123,'B4-1销售回款【输入】'!$C$4:$C$123,$C253,'B4-1销售回款【输入】'!$D$4:$D$123,$D253,'B4-1销售回款【输入】'!$E$4:$E$123,$E253,'B4-1销售回款【输入】'!$J$4:$J$123,$F253)</f>
        <v>0</v>
      </c>
      <c r="CI253" s="282">
        <f>SUMIFS('B4-1销售回款【输入】'!CL$4:CL$123,'B4-1销售回款【输入】'!$C$4:$C$123,$C253,'B4-1销售回款【输入】'!$D$4:$D$123,$D253,'B4-1销售回款【输入】'!$E$4:$E$123,$E253,'B4-1销售回款【输入】'!$J$4:$J$123,$F253)</f>
        <v>0</v>
      </c>
      <c r="CJ253" s="282">
        <f>SUMIFS('B4-1销售回款【输入】'!CM$4:CM$123,'B4-1销售回款【输入】'!$C$4:$C$123,$C253,'B4-1销售回款【输入】'!$D$4:$D$123,$D253,'B4-1销售回款【输入】'!$E$4:$E$123,$E253,'B4-1销售回款【输入】'!$J$4:$J$123,$F253)</f>
        <v>0</v>
      </c>
      <c r="CK253" s="282">
        <f>SUMIFS('B4-1销售回款【输入】'!CN$4:CN$123,'B4-1销售回款【输入】'!$C$4:$C$123,$C253,'B4-1销售回款【输入】'!$D$4:$D$123,$D253,'B4-1销售回款【输入】'!$E$4:$E$123,$E253,'B4-1销售回款【输入】'!$J$4:$J$123,$F253)</f>
        <v>0</v>
      </c>
      <c r="CL253" s="282">
        <f>SUMIFS('B4-1销售回款【输入】'!CO$4:CO$123,'B4-1销售回款【输入】'!$C$4:$C$123,$C253,'B4-1销售回款【输入】'!$D$4:$D$123,$D253,'B4-1销售回款【输入】'!$E$4:$E$123,$E253,'B4-1销售回款【输入】'!$J$4:$J$123,$F253)</f>
        <v>0</v>
      </c>
      <c r="CM253" s="282">
        <f>SUMIFS('B4-1销售回款【输入】'!CP$4:CP$123,'B4-1销售回款【输入】'!$C$4:$C$123,$C253,'B4-1销售回款【输入】'!$D$4:$D$123,$D253,'B4-1销售回款【输入】'!$E$4:$E$123,$E253,'B4-1销售回款【输入】'!$J$4:$J$123,$F253)</f>
        <v>0</v>
      </c>
      <c r="CN253" s="282">
        <f>SUMIFS('B4-1销售回款【输入】'!CQ$4:CQ$123,'B4-1销售回款【输入】'!$C$4:$C$123,$C253,'B4-1销售回款【输入】'!$D$4:$D$123,$D253,'B4-1销售回款【输入】'!$E$4:$E$123,$E253,'B4-1销售回款【输入】'!$J$4:$J$123,$F253)</f>
        <v>0</v>
      </c>
      <c r="CO253" s="282">
        <f>SUMIFS('B4-1销售回款【输入】'!CR$4:CR$123,'B4-1销售回款【输入】'!$C$4:$C$123,$C253,'B4-1销售回款【输入】'!$D$4:$D$123,$D253,'B4-1销售回款【输入】'!$E$4:$E$123,$E253,'B4-1销售回款【输入】'!$J$4:$J$123,$F253)</f>
        <v>0</v>
      </c>
      <c r="CP253" s="282">
        <f>SUMIFS('B4-1销售回款【输入】'!CS$4:CS$123,'B4-1销售回款【输入】'!$C$4:$C$123,$C253,'B4-1销售回款【输入】'!$D$4:$D$123,$D253,'B4-1销售回款【输入】'!$E$4:$E$123,$E253,'B4-1销售回款【输入】'!$J$4:$J$123,$F253)</f>
        <v>0</v>
      </c>
      <c r="CQ253" s="282">
        <f>SUMIFS('B4-1销售回款【输入】'!CT$4:CT$123,'B4-1销售回款【输入】'!$C$4:$C$123,$C253,'B4-1销售回款【输入】'!$D$4:$D$123,$D253,'B4-1销售回款【输入】'!$E$4:$E$123,$E253,'B4-1销售回款【输入】'!$J$4:$J$123,$F253)</f>
        <v>0</v>
      </c>
      <c r="CR253" s="282">
        <f>SUMIFS('B4-1销售回款【输入】'!CU$4:CU$123,'B4-1销售回款【输入】'!$C$4:$C$123,$C253,'B4-1销售回款【输入】'!$D$4:$D$123,$D253,'B4-1销售回款【输入】'!$E$4:$E$123,$E253,'B4-1销售回款【输入】'!$J$4:$J$123,$F253)</f>
        <v>0</v>
      </c>
      <c r="CS253" s="282">
        <f>SUMIFS('B4-1销售回款【输入】'!CV$4:CV$123,'B4-1销售回款【输入】'!$C$4:$C$123,$C253,'B4-1销售回款【输入】'!$D$4:$D$123,$D253,'B4-1销售回款【输入】'!$E$4:$E$123,$E253,'B4-1销售回款【输入】'!$J$4:$J$123,$F253)</f>
        <v>0</v>
      </c>
      <c r="CT253" s="282">
        <f>SUMIFS('B4-1销售回款【输入】'!CW$4:CW$123,'B4-1销售回款【输入】'!$C$4:$C$123,$C253,'B4-1销售回款【输入】'!$D$4:$D$123,$D253,'B4-1销售回款【输入】'!$E$4:$E$123,$E253,'B4-1销售回款【输入】'!$J$4:$J$123,$F253)</f>
        <v>0</v>
      </c>
      <c r="CU253" s="282">
        <f>SUMIFS('B4-1销售回款【输入】'!CX$4:CX$123,'B4-1销售回款【输入】'!$C$4:$C$123,$C253,'B4-1销售回款【输入】'!$D$4:$D$123,$D253,'B4-1销售回款【输入】'!$E$4:$E$123,$E253,'B4-1销售回款【输入】'!$J$4:$J$123,$F253)</f>
        <v>0</v>
      </c>
      <c r="CV253" s="282">
        <f>SUMIFS('B4-1销售回款【输入】'!CY$4:CY$123,'B4-1销售回款【输入】'!$C$4:$C$123,$C253,'B4-1销售回款【输入】'!$D$4:$D$123,$D253,'B4-1销售回款【输入】'!$E$4:$E$123,$E253,'B4-1销售回款【输入】'!$J$4:$J$123,$F253)</f>
        <v>0</v>
      </c>
      <c r="CW253" s="282">
        <f>SUMIFS('B4-1销售回款【输入】'!CZ$4:CZ$123,'B4-1销售回款【输入】'!$C$4:$C$123,$C253,'B4-1销售回款【输入】'!$D$4:$D$123,$D253,'B4-1销售回款【输入】'!$E$4:$E$123,$E253,'B4-1销售回款【输入】'!$J$4:$J$123,$F253)</f>
        <v>0</v>
      </c>
      <c r="CX253" s="282">
        <f>SUMIFS('B4-1销售回款【输入】'!DA$4:DA$123,'B4-1销售回款【输入】'!$C$4:$C$123,$C253,'B4-1销售回款【输入】'!$D$4:$D$123,$D253,'B4-1销售回款【输入】'!$E$4:$E$123,$E253,'B4-1销售回款【输入】'!$J$4:$J$123,$F253)</f>
        <v>0</v>
      </c>
      <c r="CY253" s="282">
        <f>SUMIFS('B4-1销售回款【输入】'!DB$4:DB$123,'B4-1销售回款【输入】'!$C$4:$C$123,$C253,'B4-1销售回款【输入】'!$D$4:$D$123,$D253,'B4-1销售回款【输入】'!$E$4:$E$123,$E253,'B4-1销售回款【输入】'!$J$4:$J$123,$F253)</f>
        <v>0</v>
      </c>
      <c r="CZ253" s="282">
        <f>SUMIFS('B4-1销售回款【输入】'!DC$4:DC$123,'B4-1销售回款【输入】'!$C$4:$C$123,$C253,'B4-1销售回款【输入】'!$D$4:$D$123,$D253,'B4-1销售回款【输入】'!$E$4:$E$123,$E253,'B4-1销售回款【输入】'!$J$4:$J$123,$F253)</f>
        <v>0</v>
      </c>
      <c r="DA253" s="282">
        <f>SUMIFS('B4-1销售回款【输入】'!DD$4:DD$123,'B4-1销售回款【输入】'!$C$4:$C$123,$C253,'B4-1销售回款【输入】'!$D$4:$D$123,$D253,'B4-1销售回款【输入】'!$E$4:$E$123,$E253,'B4-1销售回款【输入】'!$J$4:$J$123,$F253)</f>
        <v>0</v>
      </c>
      <c r="DB253" s="282">
        <f>SUMIFS('B4-1销售回款【输入】'!DE$4:DE$123,'B4-1销售回款【输入】'!$C$4:$C$123,$C253,'B4-1销售回款【输入】'!$D$4:$D$123,$D253,'B4-1销售回款【输入】'!$E$4:$E$123,$E253,'B4-1销售回款【输入】'!$J$4:$J$123,$F253)</f>
        <v>0</v>
      </c>
      <c r="DC253" s="282">
        <f>SUMIFS('B4-1销售回款【输入】'!DF$4:DF$123,'B4-1销售回款【输入】'!$C$4:$C$123,$C253,'B4-1销售回款【输入】'!$D$4:$D$123,$D253,'B4-1销售回款【输入】'!$E$4:$E$123,$E253,'B4-1销售回款【输入】'!$J$4:$J$123,$F253)</f>
        <v>0</v>
      </c>
      <c r="DD253" s="282">
        <f>SUMIFS('B4-1销售回款【输入】'!DG$4:DG$123,'B4-1销售回款【输入】'!$C$4:$C$123,$C253,'B4-1销售回款【输入】'!$D$4:$D$123,$D253,'B4-1销售回款【输入】'!$E$4:$E$123,$E253,'B4-1销售回款【输入】'!$J$4:$J$123,$F253)</f>
        <v>0</v>
      </c>
      <c r="DE253" s="282">
        <f>SUMIFS('B4-1销售回款【输入】'!DH$4:DH$123,'B4-1销售回款【输入】'!$C$4:$C$123,$C253,'B4-1销售回款【输入】'!$D$4:$D$123,$D253,'B4-1销售回款【输入】'!$E$4:$E$123,$E253,'B4-1销售回款【输入】'!$J$4:$J$123,$F253)</f>
        <v>0</v>
      </c>
      <c r="DF253" s="282">
        <f>SUMIFS('B4-1销售回款【输入】'!DI$4:DI$123,'B4-1销售回款【输入】'!$C$4:$C$123,$C253,'B4-1销售回款【输入】'!$D$4:$D$123,$D253,'B4-1销售回款【输入】'!$E$4:$E$123,$E253,'B4-1销售回款【输入】'!$J$4:$J$123,$F253)</f>
        <v>0</v>
      </c>
      <c r="DG253" s="282">
        <f>SUMIFS('B4-1销售回款【输入】'!DJ$4:DJ$123,'B4-1销售回款【输入】'!$C$4:$C$123,$C253,'B4-1销售回款【输入】'!$D$4:$D$123,$D253,'B4-1销售回款【输入】'!$E$4:$E$123,$E253,'B4-1销售回款【输入】'!$J$4:$J$123,$F253)</f>
        <v>0</v>
      </c>
      <c r="DH253" s="282">
        <f>SUMIFS('B4-1销售回款【输入】'!DK$4:DK$123,'B4-1销售回款【输入】'!$C$4:$C$123,$C253,'B4-1销售回款【输入】'!$D$4:$D$123,$D253,'B4-1销售回款【输入】'!$E$4:$E$123,$E253,'B4-1销售回款【输入】'!$J$4:$J$123,$F253)</f>
        <v>0</v>
      </c>
      <c r="DI253" s="282">
        <f>SUMIFS('B4-1销售回款【输入】'!DL$4:DL$123,'B4-1销售回款【输入】'!$C$4:$C$123,$C253,'B4-1销售回款【输入】'!$D$4:$D$123,$D253,'B4-1销售回款【输入】'!$E$4:$E$123,$E253,'B4-1销售回款【输入】'!$J$4:$J$123,$F253)</f>
        <v>0</v>
      </c>
      <c r="DJ253" s="282">
        <f>SUMIFS('B4-1销售回款【输入】'!DM$4:DM$123,'B4-1销售回款【输入】'!$C$4:$C$123,$C253,'B4-1销售回款【输入】'!$D$4:$D$123,$D253,'B4-1销售回款【输入】'!$E$4:$E$123,$E253,'B4-1销售回款【输入】'!$J$4:$J$123,$F253)</f>
        <v>0</v>
      </c>
      <c r="DK253" s="282">
        <f>SUMIFS('B4-1销售回款【输入】'!DN$4:DN$123,'B4-1销售回款【输入】'!$C$4:$C$123,$C253,'B4-1销售回款【输入】'!$D$4:$D$123,$D253,'B4-1销售回款【输入】'!$E$4:$E$123,$E253,'B4-1销售回款【输入】'!$J$4:$J$123,$F253)</f>
        <v>0</v>
      </c>
      <c r="DL253" s="282">
        <f>SUMIFS('B4-1销售回款【输入】'!DO$4:DO$123,'B4-1销售回款【输入】'!$C$4:$C$123,$C253,'B4-1销售回款【输入】'!$D$4:$D$123,$D253,'B4-1销售回款【输入】'!$E$4:$E$123,$E253,'B4-1销售回款【输入】'!$J$4:$J$123,$F253)</f>
        <v>0</v>
      </c>
      <c r="DM253" s="282">
        <f>SUMIFS('B4-1销售回款【输入】'!DP$4:DP$123,'B4-1销售回款【输入】'!$C$4:$C$123,$C253,'B4-1销售回款【输入】'!$D$4:$D$123,$D253,'B4-1销售回款【输入】'!$E$4:$E$123,$E253,'B4-1销售回款【输入】'!$J$4:$J$123,$F253)</f>
        <v>0</v>
      </c>
      <c r="DN253" s="282">
        <f>SUMIFS('B4-1销售回款【输入】'!DQ$4:DQ$123,'B4-1销售回款【输入】'!$C$4:$C$123,$C253,'B4-1销售回款【输入】'!$D$4:$D$123,$D253,'B4-1销售回款【输入】'!$E$4:$E$123,$E253,'B4-1销售回款【输入】'!$J$4:$J$123,$F253)</f>
        <v>0</v>
      </c>
      <c r="DO253" s="282">
        <f>SUMIFS('B4-1销售回款【输入】'!DR$4:DR$123,'B4-1销售回款【输入】'!$C$4:$C$123,$C253,'B4-1销售回款【输入】'!$D$4:$D$123,$D253,'B4-1销售回款【输入】'!$E$4:$E$123,$E253,'B4-1销售回款【输入】'!$J$4:$J$123,$F253)</f>
        <v>0</v>
      </c>
      <c r="DP253" s="282">
        <f>SUMIFS('B4-1销售回款【输入】'!DS$4:DS$123,'B4-1销售回款【输入】'!$C$4:$C$123,$C253,'B4-1销售回款【输入】'!$D$4:$D$123,$D253,'B4-1销售回款【输入】'!$E$4:$E$123,$E253,'B4-1销售回款【输入】'!$J$4:$J$123,$F253)</f>
        <v>0</v>
      </c>
      <c r="DQ253" s="282">
        <f>SUMIFS('B4-1销售回款【输入】'!DT$4:DT$123,'B4-1销售回款【输入】'!$C$4:$C$123,$C253,'B4-1销售回款【输入】'!$D$4:$D$123,$D253,'B4-1销售回款【输入】'!$E$4:$E$123,$E253,'B4-1销售回款【输入】'!$J$4:$J$123,$F253)</f>
        <v>0</v>
      </c>
      <c r="DR253" s="282">
        <f>SUMIFS('B4-1销售回款【输入】'!DU$4:DU$123,'B4-1销售回款【输入】'!$C$4:$C$123,$C253,'B4-1销售回款【输入】'!$D$4:$D$123,$D253,'B4-1销售回款【输入】'!$E$4:$E$123,$E253,'B4-1销售回款【输入】'!$J$4:$J$123,$F253)</f>
        <v>0</v>
      </c>
      <c r="DS253" s="282">
        <f>SUMIFS('B4-1销售回款【输入】'!DV$4:DV$123,'B4-1销售回款【输入】'!$C$4:$C$123,$C253,'B4-1销售回款【输入】'!$D$4:$D$123,$D253,'B4-1销售回款【输入】'!$E$4:$E$123,$E253,'B4-1销售回款【输入】'!$J$4:$J$123,$F253)</f>
        <v>0</v>
      </c>
      <c r="DT253" s="282">
        <f>SUMIFS('B4-1销售回款【输入】'!DW$4:DW$123,'B4-1销售回款【输入】'!$C$4:$C$123,$C253,'B4-1销售回款【输入】'!$D$4:$D$123,$D253,'B4-1销售回款【输入】'!$E$4:$E$123,$E253,'B4-1销售回款【输入】'!$J$4:$J$123,$F253)</f>
        <v>0</v>
      </c>
      <c r="DU253" s="282">
        <f>SUMIFS('B4-1销售回款【输入】'!DX$4:DX$123,'B4-1销售回款【输入】'!$C$4:$C$123,$C253,'B4-1销售回款【输入】'!$D$4:$D$123,$D253,'B4-1销售回款【输入】'!$E$4:$E$123,$E253,'B4-1销售回款【输入】'!$J$4:$J$123,$F253)</f>
        <v>0</v>
      </c>
      <c r="DV253" s="282">
        <f>SUMIFS('B4-1销售回款【输入】'!DY$4:DY$123,'B4-1销售回款【输入】'!$C$4:$C$123,$C253,'B4-1销售回款【输入】'!$D$4:$D$123,$D253,'B4-1销售回款【输入】'!$E$4:$E$123,$E253,'B4-1销售回款【输入】'!$J$4:$J$123,$F253)</f>
        <v>0</v>
      </c>
      <c r="DW253" s="282">
        <f>SUMIFS('B4-1销售回款【输入】'!DZ$4:DZ$123,'B4-1销售回款【输入】'!$C$4:$C$123,$C253,'B4-1销售回款【输入】'!$D$4:$D$123,$D253,'B4-1销售回款【输入】'!$E$4:$E$123,$E253,'B4-1销售回款【输入】'!$J$4:$J$123,$F253)</f>
        <v>0</v>
      </c>
      <c r="DX253" s="282">
        <f>SUMIFS('B4-1销售回款【输入】'!EA$4:EA$123,'B4-1销售回款【输入】'!$C$4:$C$123,$C253,'B4-1销售回款【输入】'!$D$4:$D$123,$D253,'B4-1销售回款【输入】'!$E$4:$E$123,$E253,'B4-1销售回款【输入】'!$J$4:$J$123,$F253)</f>
        <v>0</v>
      </c>
      <c r="DY253" s="282">
        <f>SUMIFS('B4-1销售回款【输入】'!EB$4:EB$123,'B4-1销售回款【输入】'!$C$4:$C$123,$C253,'B4-1销售回款【输入】'!$D$4:$D$123,$D253,'B4-1销售回款【输入】'!$E$4:$E$123,$E253,'B4-1销售回款【输入】'!$J$4:$J$123,$F253)</f>
        <v>0</v>
      </c>
      <c r="DZ253" s="282">
        <f>SUMIFS('B4-1销售回款【输入】'!EC$4:EC$123,'B4-1销售回款【输入】'!$C$4:$C$123,$C253,'B4-1销售回款【输入】'!$D$4:$D$123,$D253,'B4-1销售回款【输入】'!$E$4:$E$123,$E253,'B4-1销售回款【输入】'!$J$4:$J$123,$F253)</f>
        <v>0</v>
      </c>
      <c r="EA253" s="282">
        <f>SUMIFS('B4-1销售回款【输入】'!ED$4:ED$123,'B4-1销售回款【输入】'!$C$4:$C$123,$C253,'B4-1销售回款【输入】'!$D$4:$D$123,$D253,'B4-1销售回款【输入】'!$E$4:$E$123,$E253,'B4-1销售回款【输入】'!$J$4:$J$123,$F253)</f>
        <v>0</v>
      </c>
      <c r="EB253" s="282">
        <f>SUMIFS('B4-1销售回款【输入】'!EE$4:EE$123,'B4-1销售回款【输入】'!$C$4:$C$123,$C253,'B4-1销售回款【输入】'!$D$4:$D$123,$D253,'B4-1销售回款【输入】'!$E$4:$E$123,$E253,'B4-1销售回款【输入】'!$J$4:$J$123,$F253)</f>
        <v>0</v>
      </c>
      <c r="EC253" s="282">
        <f>SUMIFS('B4-1销售回款【输入】'!EF$4:EF$123,'B4-1销售回款【输入】'!$C$4:$C$123,$C253,'B4-1销售回款【输入】'!$D$4:$D$123,$D253,'B4-1销售回款【输入】'!$E$4:$E$123,$E253,'B4-1销售回款【输入】'!$J$4:$J$123,$F253)</f>
        <v>0</v>
      </c>
      <c r="ED253" s="284">
        <f>SUMIFS('B4-1销售回款【输入】'!EG$4:EG$123,'B4-1销售回款【输入】'!$C$4:$C$123,$C253,'B4-1销售回款【输入】'!$D$4:$D$123,$D253,'B4-1销售回款【输入】'!$E$4:$E$123,$E253,'B4-1销售回款【输入】'!$J$4:$J$123,$F253)</f>
        <v>0</v>
      </c>
    </row>
    <row r="254" spans="2:134" ht="16.05" customHeight="1" x14ac:dyDescent="0.25">
      <c r="B254" s="932"/>
      <c r="C254" s="159" t="str">
        <f t="shared" si="4534"/>
        <v/>
      </c>
      <c r="D254" s="159" t="str">
        <f t="shared" si="4280"/>
        <v/>
      </c>
      <c r="E254" s="159" t="str">
        <f t="shared" si="4280"/>
        <v/>
      </c>
      <c r="F254" s="149" t="s">
        <v>350</v>
      </c>
      <c r="G254" s="171" t="s">
        <v>355</v>
      </c>
      <c r="H254" s="992"/>
      <c r="I254" s="282"/>
      <c r="J254" s="986" t="s">
        <v>391</v>
      </c>
      <c r="K254" s="461"/>
      <c r="L254" s="297">
        <f>IFERROR(SUM($L251:L251)/$J251,0)</f>
        <v>0</v>
      </c>
      <c r="M254" s="291">
        <f>IFERROR(SUM($L251:M251)/$J251,0)</f>
        <v>0</v>
      </c>
      <c r="N254" s="291">
        <f>IFERROR(SUM($L251:N251)/$J251,0)</f>
        <v>0</v>
      </c>
      <c r="O254" s="291">
        <f>IFERROR(SUM($L251:O251)/$J251,0)</f>
        <v>0</v>
      </c>
      <c r="P254" s="291">
        <f>IFERROR(SUM($L251:P251)/$J251,0)</f>
        <v>0</v>
      </c>
      <c r="Q254" s="291">
        <f>IFERROR(SUM($L251:Q251)/$J251,0)</f>
        <v>0</v>
      </c>
      <c r="R254" s="291">
        <f>IFERROR(SUM($L251:R251)/$J251,0)</f>
        <v>0</v>
      </c>
      <c r="S254" s="291">
        <f>IFERROR(SUM($L251:S251)/$J251,0)</f>
        <v>0</v>
      </c>
      <c r="T254" s="291">
        <f>IFERROR(SUM($L251:T251)/$J251,0)</f>
        <v>0</v>
      </c>
      <c r="U254" s="292">
        <f>IFERROR(SUM($L251:U251)/$J251,0)</f>
        <v>0</v>
      </c>
      <c r="V254" s="290">
        <f>IFERROR(SUM($V251:V251)/$J251,0)</f>
        <v>0</v>
      </c>
      <c r="W254" s="291">
        <f>IFERROR(SUM($V251:W251)/$J251,0)</f>
        <v>0</v>
      </c>
      <c r="X254" s="291">
        <f>IFERROR(SUM($V251:X251)/$J251,0)</f>
        <v>0</v>
      </c>
      <c r="Y254" s="291">
        <f>IFERROR(SUM($V251:Y251)/$J251,0)</f>
        <v>0</v>
      </c>
      <c r="Z254" s="291">
        <f>IFERROR(SUM($V251:Z251)/$J251,0)</f>
        <v>0</v>
      </c>
      <c r="AA254" s="291">
        <f>IFERROR(SUM($V251:AA251)/$J251,0)</f>
        <v>0</v>
      </c>
      <c r="AB254" s="291">
        <f>IFERROR(SUM($V251:AB251)/$J251,0)</f>
        <v>0</v>
      </c>
      <c r="AC254" s="291">
        <f>IFERROR(SUM($V251:AC251)/$J251,0)</f>
        <v>0</v>
      </c>
      <c r="AD254" s="291">
        <f>IFERROR(SUM($V251:AD251)/$J251,0)</f>
        <v>0</v>
      </c>
      <c r="AE254" s="291">
        <f>IFERROR(SUM($V251:AE251)/$J251,0)</f>
        <v>0</v>
      </c>
      <c r="AF254" s="291">
        <f>IFERROR(SUM($V251:AF251)/$J251,0)</f>
        <v>0</v>
      </c>
      <c r="AG254" s="291">
        <f>IFERROR(SUM($V251:AG251)/$J251,0)</f>
        <v>0</v>
      </c>
      <c r="AH254" s="291">
        <f>IFERROR(SUM($V251:AH251)/$J251,0)</f>
        <v>0</v>
      </c>
      <c r="AI254" s="291">
        <f>IFERROR(SUM($V251:AI251)/$J251,0)</f>
        <v>0</v>
      </c>
      <c r="AJ254" s="291">
        <f>IFERROR(SUM($V251:AJ251)/$J251,0)</f>
        <v>0</v>
      </c>
      <c r="AK254" s="291">
        <f>IFERROR(SUM($V251:AK251)/$J251,0)</f>
        <v>0</v>
      </c>
      <c r="AL254" s="291">
        <f>IFERROR(SUM($V251:AL251)/$J251,0)</f>
        <v>0</v>
      </c>
      <c r="AM254" s="291">
        <f>IFERROR(SUM($V251:AM251)/$J251,0)</f>
        <v>0</v>
      </c>
      <c r="AN254" s="291">
        <f>IFERROR(SUM($V251:AN251)/$J251,0)</f>
        <v>0</v>
      </c>
      <c r="AO254" s="291">
        <f>IFERROR(SUM($V251:AO251)/$J251,0)</f>
        <v>0</v>
      </c>
      <c r="AP254" s="291">
        <f>IFERROR(SUM($V251:AP251)/$J251,0)</f>
        <v>0</v>
      </c>
      <c r="AQ254" s="291">
        <f>IFERROR(SUM($V251:AQ251)/$J251,0)</f>
        <v>0</v>
      </c>
      <c r="AR254" s="291">
        <f>IFERROR(SUM($V251:AR251)/$J251,0)</f>
        <v>0</v>
      </c>
      <c r="AS254" s="291">
        <f>IFERROR(SUM($V251:AS251)/$J251,0)</f>
        <v>0</v>
      </c>
      <c r="AT254" s="291">
        <f>IFERROR(SUM($V251:AT251)/$J251,0)</f>
        <v>0</v>
      </c>
      <c r="AU254" s="291">
        <f>IFERROR(SUM($V251:AU251)/$J251,0)</f>
        <v>0</v>
      </c>
      <c r="AV254" s="291">
        <f>IFERROR(SUM($V251:AV251)/$J251,0)</f>
        <v>0</v>
      </c>
      <c r="AW254" s="291">
        <f>IFERROR(SUM($V251:AW251)/$J251,0)</f>
        <v>0</v>
      </c>
      <c r="AX254" s="291">
        <f>IFERROR(SUM($V251:AX251)/$J251,0)</f>
        <v>0</v>
      </c>
      <c r="AY254" s="291">
        <f>IFERROR(SUM($V251:AY251)/$J251,0)</f>
        <v>0</v>
      </c>
      <c r="AZ254" s="291">
        <f>IFERROR(SUM($V251:AZ251)/$J251,0)</f>
        <v>0</v>
      </c>
      <c r="BA254" s="291">
        <f>IFERROR(SUM($V251:BA251)/$J251,0)</f>
        <v>0</v>
      </c>
      <c r="BB254" s="291">
        <f>IFERROR(SUM($V251:BB251)/$J251,0)</f>
        <v>0</v>
      </c>
      <c r="BC254" s="291">
        <f>IFERROR(SUM($V251:BC251)/$J251,0)</f>
        <v>0</v>
      </c>
      <c r="BD254" s="291">
        <f>IFERROR(SUM($V251:BD251)/$J251,0)</f>
        <v>0</v>
      </c>
      <c r="BE254" s="291">
        <f>IFERROR(SUM($V251:BE251)/$J251,0)</f>
        <v>0</v>
      </c>
      <c r="BF254" s="291">
        <f>IFERROR(SUM($V251:BF251)/$J251,0)</f>
        <v>0</v>
      </c>
      <c r="BG254" s="291">
        <f>IFERROR(SUM($V251:BG251)/$J251,0)</f>
        <v>0</v>
      </c>
      <c r="BH254" s="291">
        <f>IFERROR(SUM($V251:BH251)/$J251,0)</f>
        <v>0</v>
      </c>
      <c r="BI254" s="291">
        <f>IFERROR(SUM($V251:BI251)/$J251,0)</f>
        <v>0</v>
      </c>
      <c r="BJ254" s="291">
        <f>IFERROR(SUM($V251:BJ251)/$J251,0)</f>
        <v>0</v>
      </c>
      <c r="BK254" s="291">
        <f>IFERROR(SUM($V251:BK251)/$J251,0)</f>
        <v>0</v>
      </c>
      <c r="BL254" s="291">
        <f>IFERROR(SUM($V251:BL251)/$J251,0)</f>
        <v>0</v>
      </c>
      <c r="BM254" s="291">
        <f>IFERROR(SUM($V251:BM251)/$J251,0)</f>
        <v>0</v>
      </c>
      <c r="BN254" s="291">
        <f>IFERROR(SUM($V251:BN251)/$J251,0)</f>
        <v>0</v>
      </c>
      <c r="BO254" s="291">
        <f>IFERROR(SUM($V251:BO251)/$J251,0)</f>
        <v>0</v>
      </c>
      <c r="BP254" s="291">
        <f>IFERROR(SUM($V251:BP251)/$J251,0)</f>
        <v>0</v>
      </c>
      <c r="BQ254" s="291">
        <f>IFERROR(SUM($V251:BQ251)/$J251,0)</f>
        <v>0</v>
      </c>
      <c r="BR254" s="291">
        <f>IFERROR(SUM($V251:BR251)/$J251,0)</f>
        <v>0</v>
      </c>
      <c r="BS254" s="291">
        <f>IFERROR(SUM($V251:BS251)/$J251,0)</f>
        <v>0</v>
      </c>
      <c r="BT254" s="291">
        <f>IFERROR(SUM($V251:BT251)/$J251,0)</f>
        <v>0</v>
      </c>
      <c r="BU254" s="291">
        <f>IFERROR(SUM($V251:BU251)/$J251,0)</f>
        <v>0</v>
      </c>
      <c r="BV254" s="291">
        <f>IFERROR(SUM($V251:BV251)/$J251,0)</f>
        <v>0</v>
      </c>
      <c r="BW254" s="291">
        <f>IFERROR(SUM($V251:BW251)/$J251,0)</f>
        <v>0</v>
      </c>
      <c r="BX254" s="291">
        <f>IFERROR(SUM($V251:BX251)/$J251,0)</f>
        <v>0</v>
      </c>
      <c r="BY254" s="291">
        <f>IFERROR(SUM($V251:BY251)/$J251,0)</f>
        <v>0</v>
      </c>
      <c r="BZ254" s="291">
        <f>IFERROR(SUM($V251:BZ251)/$J251,0)</f>
        <v>0</v>
      </c>
      <c r="CA254" s="291">
        <f>IFERROR(SUM($V251:CA251)/$J251,0)</f>
        <v>0</v>
      </c>
      <c r="CB254" s="291">
        <f>IFERROR(SUM($V251:CB251)/$J251,0)</f>
        <v>0</v>
      </c>
      <c r="CC254" s="291">
        <f>IFERROR(SUM($V251:CC251)/$J251,0)</f>
        <v>0</v>
      </c>
      <c r="CD254" s="291">
        <f>IFERROR(SUM($V251:CD251)/$J251,0)</f>
        <v>0</v>
      </c>
      <c r="CE254" s="291">
        <f>IFERROR(SUM($V251:CE251)/$J251,0)</f>
        <v>0</v>
      </c>
      <c r="CF254" s="291">
        <f>IFERROR(SUM($V251:CF251)/$J251,0)</f>
        <v>0</v>
      </c>
      <c r="CG254" s="291">
        <f>IFERROR(SUM($V251:CG251)/$J251,0)</f>
        <v>0</v>
      </c>
      <c r="CH254" s="291">
        <f>IFERROR(SUM($V251:CH251)/$J251,0)</f>
        <v>0</v>
      </c>
      <c r="CI254" s="291">
        <f>IFERROR(SUM($V251:CI251)/$J251,0)</f>
        <v>0</v>
      </c>
      <c r="CJ254" s="291">
        <f>IFERROR(SUM($V251:CJ251)/$J251,0)</f>
        <v>0</v>
      </c>
      <c r="CK254" s="291">
        <f>IFERROR(SUM($V251:CK251)/$J251,0)</f>
        <v>0</v>
      </c>
      <c r="CL254" s="291">
        <f>IFERROR(SUM($V251:CL251)/$J251,0)</f>
        <v>0</v>
      </c>
      <c r="CM254" s="291">
        <f>IFERROR(SUM($V251:CM251)/$J251,0)</f>
        <v>0</v>
      </c>
      <c r="CN254" s="291">
        <f>IFERROR(SUM($V251:CN251)/$J251,0)</f>
        <v>0</v>
      </c>
      <c r="CO254" s="291">
        <f>IFERROR(SUM($V251:CO251)/$J251,0)</f>
        <v>0</v>
      </c>
      <c r="CP254" s="291">
        <f>IFERROR(SUM($V251:CP251)/$J251,0)</f>
        <v>0</v>
      </c>
      <c r="CQ254" s="291">
        <f>IFERROR(SUM($V251:CQ251)/$J251,0)</f>
        <v>0</v>
      </c>
      <c r="CR254" s="291">
        <f>IFERROR(SUM($V251:CR251)/$J251,0)</f>
        <v>0</v>
      </c>
      <c r="CS254" s="291">
        <f>IFERROR(SUM($V251:CS251)/$J251,0)</f>
        <v>0</v>
      </c>
      <c r="CT254" s="291">
        <f>IFERROR(SUM($V251:CT251)/$J251,0)</f>
        <v>0</v>
      </c>
      <c r="CU254" s="291">
        <f>IFERROR(SUM($V251:CU251)/$J251,0)</f>
        <v>0</v>
      </c>
      <c r="CV254" s="291">
        <f>IFERROR(SUM($V251:CV251)/$J251,0)</f>
        <v>0</v>
      </c>
      <c r="CW254" s="291">
        <f>IFERROR(SUM($V251:CW251)/$J251,0)</f>
        <v>0</v>
      </c>
      <c r="CX254" s="291">
        <f>IFERROR(SUM($V251:CX251)/$J251,0)</f>
        <v>0</v>
      </c>
      <c r="CY254" s="291">
        <f>IFERROR(SUM($V251:CY251)/$J251,0)</f>
        <v>0</v>
      </c>
      <c r="CZ254" s="291">
        <f>IFERROR(SUM($V251:CZ251)/$J251,0)</f>
        <v>0</v>
      </c>
      <c r="DA254" s="291">
        <f>IFERROR(SUM($V251:DA251)/$J251,0)</f>
        <v>0</v>
      </c>
      <c r="DB254" s="291">
        <f>IFERROR(SUM($V251:DB251)/$J251,0)</f>
        <v>0</v>
      </c>
      <c r="DC254" s="291">
        <f>IFERROR(SUM($V251:DC251)/$J251,0)</f>
        <v>0</v>
      </c>
      <c r="DD254" s="291">
        <f>IFERROR(SUM($V251:DD251)/$J251,0)</f>
        <v>0</v>
      </c>
      <c r="DE254" s="291">
        <f>IFERROR(SUM($V251:DE251)/$J251,0)</f>
        <v>0</v>
      </c>
      <c r="DF254" s="291">
        <f>IFERROR(SUM($V251:DF251)/$J251,0)</f>
        <v>0</v>
      </c>
      <c r="DG254" s="291">
        <f>IFERROR(SUM($V251:DG251)/$J251,0)</f>
        <v>0</v>
      </c>
      <c r="DH254" s="291">
        <f>IFERROR(SUM($V251:DH251)/$J251,0)</f>
        <v>0</v>
      </c>
      <c r="DI254" s="291">
        <f>IFERROR(SUM($V251:DI251)/$J251,0)</f>
        <v>0</v>
      </c>
      <c r="DJ254" s="291">
        <f>IFERROR(SUM($V251:DJ251)/$J251,0)</f>
        <v>0</v>
      </c>
      <c r="DK254" s="291">
        <f>IFERROR(SUM($V251:DK251)/$J251,0)</f>
        <v>0</v>
      </c>
      <c r="DL254" s="291">
        <f>IFERROR(SUM($V251:DL251)/$J251,0)</f>
        <v>0</v>
      </c>
      <c r="DM254" s="291">
        <f>IFERROR(SUM($V251:DM251)/$J251,0)</f>
        <v>0</v>
      </c>
      <c r="DN254" s="291">
        <f>IFERROR(SUM($V251:DN251)/$J251,0)</f>
        <v>0</v>
      </c>
      <c r="DO254" s="291">
        <f>IFERROR(SUM($V251:DO251)/$J251,0)</f>
        <v>0</v>
      </c>
      <c r="DP254" s="291">
        <f>IFERROR(SUM($V251:DP251)/$J251,0)</f>
        <v>0</v>
      </c>
      <c r="DQ254" s="291">
        <f>IFERROR(SUM($V251:DQ251)/$J251,0)</f>
        <v>0</v>
      </c>
      <c r="DR254" s="291">
        <f>IFERROR(SUM($V251:DR251)/$J251,0)</f>
        <v>0</v>
      </c>
      <c r="DS254" s="291">
        <f>IFERROR(SUM($V251:DS251)/$J251,0)</f>
        <v>0</v>
      </c>
      <c r="DT254" s="291">
        <f>IFERROR(SUM($V251:DT251)/$J251,0)</f>
        <v>0</v>
      </c>
      <c r="DU254" s="291">
        <f>IFERROR(SUM($V251:DU251)/$J251,0)</f>
        <v>0</v>
      </c>
      <c r="DV254" s="291">
        <f>IFERROR(SUM($V251:DV251)/$J251,0)</f>
        <v>0</v>
      </c>
      <c r="DW254" s="291">
        <f>IFERROR(SUM($V251:DW251)/$J251,0)</f>
        <v>0</v>
      </c>
      <c r="DX254" s="291">
        <f>IFERROR(SUM($V251:DX251)/$J251,0)</f>
        <v>0</v>
      </c>
      <c r="DY254" s="291">
        <f>IFERROR(SUM($V251:DY251)/$J251,0)</f>
        <v>0</v>
      </c>
      <c r="DZ254" s="291">
        <f>IFERROR(SUM($V251:DZ251)/$J251,0)</f>
        <v>0</v>
      </c>
      <c r="EA254" s="291">
        <f>IFERROR(SUM($V251:EA251)/$J251,0)</f>
        <v>0</v>
      </c>
      <c r="EB254" s="291">
        <f>IFERROR(SUM($V251:EB251)/$J251,0)</f>
        <v>0</v>
      </c>
      <c r="EC254" s="291">
        <f>IFERROR(SUM($V251:EC251)/$J251,0)</f>
        <v>0</v>
      </c>
      <c r="ED254" s="292">
        <f>IFERROR(SUM($V251:ED251)/$J251,0)</f>
        <v>0</v>
      </c>
    </row>
    <row r="255" spans="2:134" ht="16.05" customHeight="1" thickBot="1" x14ac:dyDescent="0.3">
      <c r="B255" s="933"/>
      <c r="C255" s="289" t="str">
        <f t="shared" si="4534"/>
        <v/>
      </c>
      <c r="D255" s="289" t="str">
        <f t="shared" si="4280"/>
        <v/>
      </c>
      <c r="E255" s="289" t="str">
        <f t="shared" si="4280"/>
        <v/>
      </c>
      <c r="F255" s="240" t="s">
        <v>351</v>
      </c>
      <c r="G255" s="254" t="s">
        <v>355</v>
      </c>
      <c r="H255" s="993"/>
      <c r="I255" s="286"/>
      <c r="J255" s="987" t="s">
        <v>391</v>
      </c>
      <c r="K255" s="462"/>
      <c r="L255" s="298">
        <f>IFERROR(SUM($L253:L253)/SUM($L251:L251),0)</f>
        <v>0</v>
      </c>
      <c r="M255" s="294">
        <f>IFERROR(SUM($L253:M253)/SUM($L251:M251),0)</f>
        <v>0</v>
      </c>
      <c r="N255" s="294">
        <f>IFERROR(SUM($L253:N253)/SUM($L251:N251),0)</f>
        <v>0</v>
      </c>
      <c r="O255" s="294">
        <f>IFERROR(SUM($L253:O253)/SUM($L251:O251),0)</f>
        <v>0</v>
      </c>
      <c r="P255" s="294">
        <f>IFERROR(SUM($L253:P253)/SUM($L251:P251),0)</f>
        <v>0</v>
      </c>
      <c r="Q255" s="294">
        <f>IFERROR(SUM($L253:Q253)/SUM($L251:Q251),0)</f>
        <v>0</v>
      </c>
      <c r="R255" s="294">
        <f>IFERROR(SUM($L253:R253)/SUM($L251:R251),0)</f>
        <v>0</v>
      </c>
      <c r="S255" s="294">
        <f>IFERROR(SUM($L253:S253)/SUM($L251:S251),0)</f>
        <v>0</v>
      </c>
      <c r="T255" s="294">
        <f>IFERROR(SUM($L253:T253)/SUM($L251:T251),0)</f>
        <v>0</v>
      </c>
      <c r="U255" s="295">
        <f>IFERROR(SUM($L253:U253)/SUM($L251:U251),0)</f>
        <v>0</v>
      </c>
      <c r="V255" s="293">
        <f>IFERROR(SUM($V253:V253)/SUM($V251:V251),0)</f>
        <v>0</v>
      </c>
      <c r="W255" s="294">
        <f>IFERROR(SUM($V253:W253)/SUM($V251:W251),0)</f>
        <v>0</v>
      </c>
      <c r="X255" s="294">
        <f>IFERROR(SUM($V253:X253)/SUM($V251:X251),0)</f>
        <v>0</v>
      </c>
      <c r="Y255" s="294">
        <f>IFERROR(SUM($V253:Y253)/SUM($V251:Y251),0)</f>
        <v>0</v>
      </c>
      <c r="Z255" s="294">
        <f>IFERROR(SUM($V253:Z253)/SUM($V251:Z251),0)</f>
        <v>0</v>
      </c>
      <c r="AA255" s="294">
        <f>IFERROR(SUM($V253:AA253)/SUM($V251:AA251),0)</f>
        <v>0</v>
      </c>
      <c r="AB255" s="294">
        <f>IFERROR(SUM($V253:AB253)/SUM($V251:AB251),0)</f>
        <v>0</v>
      </c>
      <c r="AC255" s="294">
        <f>IFERROR(SUM($V253:AC253)/SUM($V251:AC251),0)</f>
        <v>0</v>
      </c>
      <c r="AD255" s="294">
        <f>IFERROR(SUM($V253:AD253)/SUM($V251:AD251),0)</f>
        <v>0</v>
      </c>
      <c r="AE255" s="294">
        <f>IFERROR(SUM($V253:AE253)/SUM($V251:AE251),0)</f>
        <v>0</v>
      </c>
      <c r="AF255" s="294">
        <f>IFERROR(SUM($V253:AF253)/SUM($V251:AF251),0)</f>
        <v>0</v>
      </c>
      <c r="AG255" s="294">
        <f>IFERROR(SUM($V253:AG253)/SUM($V251:AG251),0)</f>
        <v>0</v>
      </c>
      <c r="AH255" s="294">
        <f>IFERROR(SUM($V253:AH253)/SUM($V251:AH251),0)</f>
        <v>0</v>
      </c>
      <c r="AI255" s="294">
        <f>IFERROR(SUM($V253:AI253)/SUM($V251:AI251),0)</f>
        <v>0</v>
      </c>
      <c r="AJ255" s="294">
        <f>IFERROR(SUM($V253:AJ253)/SUM($V251:AJ251),0)</f>
        <v>0</v>
      </c>
      <c r="AK255" s="294">
        <f>IFERROR(SUM($V253:AK253)/SUM($V251:AK251),0)</f>
        <v>0</v>
      </c>
      <c r="AL255" s="294">
        <f>IFERROR(SUM($V253:AL253)/SUM($V251:AL251),0)</f>
        <v>0</v>
      </c>
      <c r="AM255" s="294">
        <f>IFERROR(SUM($V253:AM253)/SUM($V251:AM251),0)</f>
        <v>0</v>
      </c>
      <c r="AN255" s="294">
        <f>IFERROR(SUM($V253:AN253)/SUM($V251:AN251),0)</f>
        <v>0</v>
      </c>
      <c r="AO255" s="294">
        <f>IFERROR(SUM($V253:AO253)/SUM($V251:AO251),0)</f>
        <v>0</v>
      </c>
      <c r="AP255" s="294">
        <f>IFERROR(SUM($V253:AP253)/SUM($V251:AP251),0)</f>
        <v>0</v>
      </c>
      <c r="AQ255" s="294">
        <f>IFERROR(SUM($V253:AQ253)/SUM($V251:AQ251),0)</f>
        <v>0</v>
      </c>
      <c r="AR255" s="294">
        <f>IFERROR(SUM($V253:AR253)/SUM($V251:AR251),0)</f>
        <v>0</v>
      </c>
      <c r="AS255" s="294">
        <f>IFERROR(SUM($V253:AS253)/SUM($V251:AS251),0)</f>
        <v>0</v>
      </c>
      <c r="AT255" s="294">
        <f>IFERROR(SUM($V253:AT253)/SUM($V251:AT251),0)</f>
        <v>0</v>
      </c>
      <c r="AU255" s="294">
        <f>IFERROR(SUM($V253:AU253)/SUM($V251:AU251),0)</f>
        <v>0</v>
      </c>
      <c r="AV255" s="294">
        <f>IFERROR(SUM($V253:AV253)/SUM($V251:AV251),0)</f>
        <v>0</v>
      </c>
      <c r="AW255" s="294">
        <f>IFERROR(SUM($V253:AW253)/SUM($V251:AW251),0)</f>
        <v>0</v>
      </c>
      <c r="AX255" s="294">
        <f>IFERROR(SUM($V253:AX253)/SUM($V251:AX251),0)</f>
        <v>0</v>
      </c>
      <c r="AY255" s="294">
        <f>IFERROR(SUM($V253:AY253)/SUM($V251:AY251),0)</f>
        <v>0</v>
      </c>
      <c r="AZ255" s="294">
        <f>IFERROR(SUM($V253:AZ253)/SUM($V251:AZ251),0)</f>
        <v>0</v>
      </c>
      <c r="BA255" s="294">
        <f>IFERROR(SUM($V253:BA253)/SUM($V251:BA251),0)</f>
        <v>0</v>
      </c>
      <c r="BB255" s="294">
        <f>IFERROR(SUM($V253:BB253)/SUM($V251:BB251),0)</f>
        <v>0</v>
      </c>
      <c r="BC255" s="294">
        <f>IFERROR(SUM($V253:BC253)/SUM($V251:BC251),0)</f>
        <v>0</v>
      </c>
      <c r="BD255" s="294">
        <f>IFERROR(SUM($V253:BD253)/SUM($V251:BD251),0)</f>
        <v>0</v>
      </c>
      <c r="BE255" s="294">
        <f>IFERROR(SUM($V253:BE253)/SUM($V251:BE251),0)</f>
        <v>0</v>
      </c>
      <c r="BF255" s="294">
        <f>IFERROR(SUM($V253:BF253)/SUM($V251:BF251),0)</f>
        <v>0</v>
      </c>
      <c r="BG255" s="294">
        <f>IFERROR(SUM($V253:BG253)/SUM($V251:BG251),0)</f>
        <v>0</v>
      </c>
      <c r="BH255" s="294">
        <f>IFERROR(SUM($V253:BH253)/SUM($V251:BH251),0)</f>
        <v>0</v>
      </c>
      <c r="BI255" s="294">
        <f>IFERROR(SUM($V253:BI253)/SUM($V251:BI251),0)</f>
        <v>0</v>
      </c>
      <c r="BJ255" s="294">
        <f>IFERROR(SUM($V253:BJ253)/SUM($V251:BJ251),0)</f>
        <v>0</v>
      </c>
      <c r="BK255" s="294">
        <f>IFERROR(SUM($V253:BK253)/SUM($V251:BK251),0)</f>
        <v>0</v>
      </c>
      <c r="BL255" s="294">
        <f>IFERROR(SUM($V253:BL253)/SUM($V251:BL251),0)</f>
        <v>0</v>
      </c>
      <c r="BM255" s="294">
        <f>IFERROR(SUM($V253:BM253)/SUM($V251:BM251),0)</f>
        <v>0</v>
      </c>
      <c r="BN255" s="294">
        <f>IFERROR(SUM($V253:BN253)/SUM($V251:BN251),0)</f>
        <v>0</v>
      </c>
      <c r="BO255" s="294">
        <f>IFERROR(SUM($V253:BO253)/SUM($V251:BO251),0)</f>
        <v>0</v>
      </c>
      <c r="BP255" s="294">
        <f>IFERROR(SUM($V253:BP253)/SUM($V251:BP251),0)</f>
        <v>0</v>
      </c>
      <c r="BQ255" s="294">
        <f>IFERROR(SUM($V253:BQ253)/SUM($V251:BQ251),0)</f>
        <v>0</v>
      </c>
      <c r="BR255" s="294">
        <f>IFERROR(SUM($V253:BR253)/SUM($V251:BR251),0)</f>
        <v>0</v>
      </c>
      <c r="BS255" s="294">
        <f>IFERROR(SUM($V253:BS253)/SUM($V251:BS251),0)</f>
        <v>0</v>
      </c>
      <c r="BT255" s="294">
        <f>IFERROR(SUM($V253:BT253)/SUM($V251:BT251),0)</f>
        <v>0</v>
      </c>
      <c r="BU255" s="294">
        <f>IFERROR(SUM($V253:BU253)/SUM($V251:BU251),0)</f>
        <v>0</v>
      </c>
      <c r="BV255" s="294">
        <f>IFERROR(SUM($V253:BV253)/SUM($V251:BV251),0)</f>
        <v>0</v>
      </c>
      <c r="BW255" s="294">
        <f>IFERROR(SUM($V253:BW253)/SUM($V251:BW251),0)</f>
        <v>0</v>
      </c>
      <c r="BX255" s="294">
        <f>IFERROR(SUM($V253:BX253)/SUM($V251:BX251),0)</f>
        <v>0</v>
      </c>
      <c r="BY255" s="294">
        <f>IFERROR(SUM($V253:BY253)/SUM($V251:BY251),0)</f>
        <v>0</v>
      </c>
      <c r="BZ255" s="294">
        <f>IFERROR(SUM($V253:BZ253)/SUM($V251:BZ251),0)</f>
        <v>0</v>
      </c>
      <c r="CA255" s="294">
        <f>IFERROR(SUM($V253:CA253)/SUM($V251:CA251),0)</f>
        <v>0</v>
      </c>
      <c r="CB255" s="294">
        <f>IFERROR(SUM($V253:CB253)/SUM($V251:CB251),0)</f>
        <v>0</v>
      </c>
      <c r="CC255" s="294">
        <f>IFERROR(SUM($V253:CC253)/SUM($V251:CC251),0)</f>
        <v>0</v>
      </c>
      <c r="CD255" s="294">
        <f>IFERROR(SUM($V253:CD253)/SUM($V251:CD251),0)</f>
        <v>0</v>
      </c>
      <c r="CE255" s="294">
        <f>IFERROR(SUM($V253:CE253)/SUM($V251:CE251),0)</f>
        <v>0</v>
      </c>
      <c r="CF255" s="294">
        <f>IFERROR(SUM($V253:CF253)/SUM($V251:CF251),0)</f>
        <v>0</v>
      </c>
      <c r="CG255" s="294">
        <f>IFERROR(SUM($V253:CG253)/SUM($V251:CG251),0)</f>
        <v>0</v>
      </c>
      <c r="CH255" s="294">
        <f>IFERROR(SUM($V253:CH253)/SUM($V251:CH251),0)</f>
        <v>0</v>
      </c>
      <c r="CI255" s="294">
        <f>IFERROR(SUM($V253:CI253)/SUM($V251:CI251),0)</f>
        <v>0</v>
      </c>
      <c r="CJ255" s="294">
        <f>IFERROR(SUM($V253:CJ253)/SUM($V251:CJ251),0)</f>
        <v>0</v>
      </c>
      <c r="CK255" s="294">
        <f>IFERROR(SUM($V253:CK253)/SUM($V251:CK251),0)</f>
        <v>0</v>
      </c>
      <c r="CL255" s="294">
        <f>IFERROR(SUM($V253:CL253)/SUM($V251:CL251),0)</f>
        <v>0</v>
      </c>
      <c r="CM255" s="294">
        <f>IFERROR(SUM($V253:CM253)/SUM($V251:CM251),0)</f>
        <v>0</v>
      </c>
      <c r="CN255" s="294">
        <f>IFERROR(SUM($V253:CN253)/SUM($V251:CN251),0)</f>
        <v>0</v>
      </c>
      <c r="CO255" s="294">
        <f>IFERROR(SUM($V253:CO253)/SUM($V251:CO251),0)</f>
        <v>0</v>
      </c>
      <c r="CP255" s="294">
        <f>IFERROR(SUM($V253:CP253)/SUM($V251:CP251),0)</f>
        <v>0</v>
      </c>
      <c r="CQ255" s="294">
        <f>IFERROR(SUM($V253:CQ253)/SUM($V251:CQ251),0)</f>
        <v>0</v>
      </c>
      <c r="CR255" s="294">
        <f>IFERROR(SUM($V253:CR253)/SUM($V251:CR251),0)</f>
        <v>0</v>
      </c>
      <c r="CS255" s="294">
        <f>IFERROR(SUM($V253:CS253)/SUM($V251:CS251),0)</f>
        <v>0</v>
      </c>
      <c r="CT255" s="294">
        <f>IFERROR(SUM($V253:CT253)/SUM($V251:CT251),0)</f>
        <v>0</v>
      </c>
      <c r="CU255" s="294">
        <f>IFERROR(SUM($V253:CU253)/SUM($V251:CU251),0)</f>
        <v>0</v>
      </c>
      <c r="CV255" s="294">
        <f>IFERROR(SUM($V253:CV253)/SUM($V251:CV251),0)</f>
        <v>0</v>
      </c>
      <c r="CW255" s="294">
        <f>IFERROR(SUM($V253:CW253)/SUM($V251:CW251),0)</f>
        <v>0</v>
      </c>
      <c r="CX255" s="294">
        <f>IFERROR(SUM($V253:CX253)/SUM($V251:CX251),0)</f>
        <v>0</v>
      </c>
      <c r="CY255" s="294">
        <f>IFERROR(SUM($V253:CY253)/SUM($V251:CY251),0)</f>
        <v>0</v>
      </c>
      <c r="CZ255" s="294">
        <f>IFERROR(SUM($V253:CZ253)/SUM($V251:CZ251),0)</f>
        <v>0</v>
      </c>
      <c r="DA255" s="294">
        <f>IFERROR(SUM($V253:DA253)/SUM($V251:DA251),0)</f>
        <v>0</v>
      </c>
      <c r="DB255" s="294">
        <f>IFERROR(SUM($V253:DB253)/SUM($V251:DB251),0)</f>
        <v>0</v>
      </c>
      <c r="DC255" s="294">
        <f>IFERROR(SUM($V253:DC253)/SUM($V251:DC251),0)</f>
        <v>0</v>
      </c>
      <c r="DD255" s="294">
        <f>IFERROR(SUM($V253:DD253)/SUM($V251:DD251),0)</f>
        <v>0</v>
      </c>
      <c r="DE255" s="294">
        <f>IFERROR(SUM($V253:DE253)/SUM($V251:DE251),0)</f>
        <v>0</v>
      </c>
      <c r="DF255" s="294">
        <f>IFERROR(SUM($V253:DF253)/SUM($V251:DF251),0)</f>
        <v>0</v>
      </c>
      <c r="DG255" s="294">
        <f>IFERROR(SUM($V253:DG253)/SUM($V251:DG251),0)</f>
        <v>0</v>
      </c>
      <c r="DH255" s="294">
        <f>IFERROR(SUM($V253:DH253)/SUM($V251:DH251),0)</f>
        <v>0</v>
      </c>
      <c r="DI255" s="294">
        <f>IFERROR(SUM($V253:DI253)/SUM($V251:DI251),0)</f>
        <v>0</v>
      </c>
      <c r="DJ255" s="294">
        <f>IFERROR(SUM($V253:DJ253)/SUM($V251:DJ251),0)</f>
        <v>0</v>
      </c>
      <c r="DK255" s="294">
        <f>IFERROR(SUM($V253:DK253)/SUM($V251:DK251),0)</f>
        <v>0</v>
      </c>
      <c r="DL255" s="294">
        <f>IFERROR(SUM($V253:DL253)/SUM($V251:DL251),0)</f>
        <v>0</v>
      </c>
      <c r="DM255" s="294">
        <f>IFERROR(SUM($V253:DM253)/SUM($V251:DM251),0)</f>
        <v>0</v>
      </c>
      <c r="DN255" s="294">
        <f>IFERROR(SUM($V253:DN253)/SUM($V251:DN251),0)</f>
        <v>0</v>
      </c>
      <c r="DO255" s="294">
        <f>IFERROR(SUM($V253:DO253)/SUM($V251:DO251),0)</f>
        <v>0</v>
      </c>
      <c r="DP255" s="294">
        <f>IFERROR(SUM($V253:DP253)/SUM($V251:DP251),0)</f>
        <v>0</v>
      </c>
      <c r="DQ255" s="294">
        <f>IFERROR(SUM($V253:DQ253)/SUM($V251:DQ251),0)</f>
        <v>0</v>
      </c>
      <c r="DR255" s="294">
        <f>IFERROR(SUM($V253:DR253)/SUM($V251:DR251),0)</f>
        <v>0</v>
      </c>
      <c r="DS255" s="294">
        <f>IFERROR(SUM($V253:DS253)/SUM($V251:DS251),0)</f>
        <v>0</v>
      </c>
      <c r="DT255" s="294">
        <f>IFERROR(SUM($V253:DT253)/SUM($V251:DT251),0)</f>
        <v>0</v>
      </c>
      <c r="DU255" s="294">
        <f>IFERROR(SUM($V253:DU253)/SUM($V251:DU251),0)</f>
        <v>0</v>
      </c>
      <c r="DV255" s="294">
        <f>IFERROR(SUM($V253:DV253)/SUM($V251:DV251),0)</f>
        <v>0</v>
      </c>
      <c r="DW255" s="294">
        <f>IFERROR(SUM($V253:DW253)/SUM($V251:DW251),0)</f>
        <v>0</v>
      </c>
      <c r="DX255" s="294">
        <f>IFERROR(SUM($V253:DX253)/SUM($V251:DX251),0)</f>
        <v>0</v>
      </c>
      <c r="DY255" s="294">
        <f>IFERROR(SUM($V253:DY253)/SUM($V251:DY251),0)</f>
        <v>0</v>
      </c>
      <c r="DZ255" s="294">
        <f>IFERROR(SUM($V253:DZ253)/SUM($V251:DZ251),0)</f>
        <v>0</v>
      </c>
      <c r="EA255" s="294">
        <f>IFERROR(SUM($V253:EA253)/SUM($V251:EA251),0)</f>
        <v>0</v>
      </c>
      <c r="EB255" s="294">
        <f>IFERROR(SUM($V253:EB253)/SUM($V251:EB251),0)</f>
        <v>0</v>
      </c>
      <c r="EC255" s="294">
        <f>IFERROR(SUM($V253:EC253)/SUM($V251:EC251),0)</f>
        <v>0</v>
      </c>
      <c r="ED255" s="295">
        <f>IFERROR(SUM($V253:ED253)/SUM($V251:ED251),0)</f>
        <v>0</v>
      </c>
    </row>
    <row r="256" spans="2:134" ht="16.05" customHeight="1" x14ac:dyDescent="0.25">
      <c r="B256" s="931" t="str">
        <f>'B2-规划信息'!AO33</f>
        <v/>
      </c>
      <c r="C256" s="288" t="str">
        <f>IF($B256="","",$B$221)</f>
        <v/>
      </c>
      <c r="D256" s="288" t="str">
        <f>IF($B256="","",VLOOKUP($B256,'B2-规划信息'!$W$28:$Y$47,2,0))</f>
        <v/>
      </c>
      <c r="E256" s="288" t="str">
        <f>IF($B256="","",VLOOKUP($B256,'B2-规划信息'!$W$28:$Y$47,3,0))</f>
        <v/>
      </c>
      <c r="F256" s="239" t="str">
        <f>"签约"&amp;IF(D256="车位","个数","面积")</f>
        <v>签约面积</v>
      </c>
      <c r="G256" s="253" t="s">
        <v>352</v>
      </c>
      <c r="H256" s="991">
        <f>SUMIFS('B4-1销售回款【输入】'!L$4:L$123,'B4-1销售回款【输入】'!$C$4:$C$123,$C256,'B4-1销售回款【输入】'!$D$4:$D$123,$D256,'B4-1销售回款【输入】'!$E$4:$E$123,$E256,'B4-1销售回款【输入】'!$J$4:$J$123,$F256)</f>
        <v>0</v>
      </c>
      <c r="I256" s="278">
        <f>J256-H256</f>
        <v>0</v>
      </c>
      <c r="J256" s="988">
        <f>SUM(V256:ED256)</f>
        <v>0</v>
      </c>
      <c r="K256" s="463">
        <f ca="1">SUM(OFFSET(V256,,,1,MATCH('B1-基本信息'!$C$12,$V$3:$ED$3,1)))</f>
        <v>0</v>
      </c>
      <c r="L256" s="279">
        <f>SUMIF($V$1:$ED$1,L$3,$V256:$ED256)</f>
        <v>0</v>
      </c>
      <c r="M256" s="278">
        <f t="shared" ref="M256:U257" si="4658">SUMIF($V$1:$ED$1,M$3,$V256:$ED256)</f>
        <v>0</v>
      </c>
      <c r="N256" s="278">
        <f t="shared" si="4658"/>
        <v>0</v>
      </c>
      <c r="O256" s="278">
        <f t="shared" si="4658"/>
        <v>0</v>
      </c>
      <c r="P256" s="278">
        <f t="shared" si="4658"/>
        <v>0</v>
      </c>
      <c r="Q256" s="278">
        <f t="shared" si="4658"/>
        <v>0</v>
      </c>
      <c r="R256" s="278">
        <f t="shared" si="4658"/>
        <v>0</v>
      </c>
      <c r="S256" s="278">
        <f t="shared" si="4658"/>
        <v>0</v>
      </c>
      <c r="T256" s="278">
        <f t="shared" si="4658"/>
        <v>0</v>
      </c>
      <c r="U256" s="280">
        <f t="shared" si="4658"/>
        <v>0</v>
      </c>
      <c r="V256" s="281">
        <f>SUMIFS('B4-1销售回款【输入】'!Y$4:Y$123,'B4-1销售回款【输入】'!$C$4:$C$123,$C256,'B4-1销售回款【输入】'!$D$4:$D$123,$D256,'B4-1销售回款【输入】'!$E$4:$E$123,$E256,'B4-1销售回款【输入】'!$J$4:$J$123,$F256)</f>
        <v>0</v>
      </c>
      <c r="W256" s="278">
        <f>SUMIFS('B4-1销售回款【输入】'!Z$4:Z$123,'B4-1销售回款【输入】'!$C$4:$C$123,$C256,'B4-1销售回款【输入】'!$D$4:$D$123,$D256,'B4-1销售回款【输入】'!$E$4:$E$123,$E256,'B4-1销售回款【输入】'!$J$4:$J$123,$F256)</f>
        <v>0</v>
      </c>
      <c r="X256" s="278">
        <f>SUMIFS('B4-1销售回款【输入】'!AA$4:AA$123,'B4-1销售回款【输入】'!$C$4:$C$123,$C256,'B4-1销售回款【输入】'!$D$4:$D$123,$D256,'B4-1销售回款【输入】'!$E$4:$E$123,$E256,'B4-1销售回款【输入】'!$J$4:$J$123,$F256)</f>
        <v>0</v>
      </c>
      <c r="Y256" s="278">
        <f>SUMIFS('B4-1销售回款【输入】'!AB$4:AB$123,'B4-1销售回款【输入】'!$C$4:$C$123,$C256,'B4-1销售回款【输入】'!$D$4:$D$123,$D256,'B4-1销售回款【输入】'!$E$4:$E$123,$E256,'B4-1销售回款【输入】'!$J$4:$J$123,$F256)</f>
        <v>0</v>
      </c>
      <c r="Z256" s="278">
        <f>SUMIFS('B4-1销售回款【输入】'!AC$4:AC$123,'B4-1销售回款【输入】'!$C$4:$C$123,$C256,'B4-1销售回款【输入】'!$D$4:$D$123,$D256,'B4-1销售回款【输入】'!$E$4:$E$123,$E256,'B4-1销售回款【输入】'!$J$4:$J$123,$F256)</f>
        <v>0</v>
      </c>
      <c r="AA256" s="278">
        <f>SUMIFS('B4-1销售回款【输入】'!AD$4:AD$123,'B4-1销售回款【输入】'!$C$4:$C$123,$C256,'B4-1销售回款【输入】'!$D$4:$D$123,$D256,'B4-1销售回款【输入】'!$E$4:$E$123,$E256,'B4-1销售回款【输入】'!$J$4:$J$123,$F256)</f>
        <v>0</v>
      </c>
      <c r="AB256" s="278">
        <f>SUMIFS('B4-1销售回款【输入】'!AE$4:AE$123,'B4-1销售回款【输入】'!$C$4:$C$123,$C256,'B4-1销售回款【输入】'!$D$4:$D$123,$D256,'B4-1销售回款【输入】'!$E$4:$E$123,$E256,'B4-1销售回款【输入】'!$J$4:$J$123,$F256)</f>
        <v>0</v>
      </c>
      <c r="AC256" s="278">
        <f>SUMIFS('B4-1销售回款【输入】'!AF$4:AF$123,'B4-1销售回款【输入】'!$C$4:$C$123,$C256,'B4-1销售回款【输入】'!$D$4:$D$123,$D256,'B4-1销售回款【输入】'!$E$4:$E$123,$E256,'B4-1销售回款【输入】'!$J$4:$J$123,$F256)</f>
        <v>0</v>
      </c>
      <c r="AD256" s="278">
        <f>SUMIFS('B4-1销售回款【输入】'!AG$4:AG$123,'B4-1销售回款【输入】'!$C$4:$C$123,$C256,'B4-1销售回款【输入】'!$D$4:$D$123,$D256,'B4-1销售回款【输入】'!$E$4:$E$123,$E256,'B4-1销售回款【输入】'!$J$4:$J$123,$F256)</f>
        <v>0</v>
      </c>
      <c r="AE256" s="278">
        <f>SUMIFS('B4-1销售回款【输入】'!AH$4:AH$123,'B4-1销售回款【输入】'!$C$4:$C$123,$C256,'B4-1销售回款【输入】'!$D$4:$D$123,$D256,'B4-1销售回款【输入】'!$E$4:$E$123,$E256,'B4-1销售回款【输入】'!$J$4:$J$123,$F256)</f>
        <v>0</v>
      </c>
      <c r="AF256" s="278">
        <f>SUMIFS('B4-1销售回款【输入】'!AI$4:AI$123,'B4-1销售回款【输入】'!$C$4:$C$123,$C256,'B4-1销售回款【输入】'!$D$4:$D$123,$D256,'B4-1销售回款【输入】'!$E$4:$E$123,$E256,'B4-1销售回款【输入】'!$J$4:$J$123,$F256)</f>
        <v>0</v>
      </c>
      <c r="AG256" s="278">
        <f>SUMIFS('B4-1销售回款【输入】'!AJ$4:AJ$123,'B4-1销售回款【输入】'!$C$4:$C$123,$C256,'B4-1销售回款【输入】'!$D$4:$D$123,$D256,'B4-1销售回款【输入】'!$E$4:$E$123,$E256,'B4-1销售回款【输入】'!$J$4:$J$123,$F256)</f>
        <v>0</v>
      </c>
      <c r="AH256" s="278">
        <f>SUMIFS('B4-1销售回款【输入】'!AK$4:AK$123,'B4-1销售回款【输入】'!$C$4:$C$123,$C256,'B4-1销售回款【输入】'!$D$4:$D$123,$D256,'B4-1销售回款【输入】'!$E$4:$E$123,$E256,'B4-1销售回款【输入】'!$J$4:$J$123,$F256)</f>
        <v>0</v>
      </c>
      <c r="AI256" s="278">
        <f>SUMIFS('B4-1销售回款【输入】'!AL$4:AL$123,'B4-1销售回款【输入】'!$C$4:$C$123,$C256,'B4-1销售回款【输入】'!$D$4:$D$123,$D256,'B4-1销售回款【输入】'!$E$4:$E$123,$E256,'B4-1销售回款【输入】'!$J$4:$J$123,$F256)</f>
        <v>0</v>
      </c>
      <c r="AJ256" s="278">
        <f>SUMIFS('B4-1销售回款【输入】'!AM$4:AM$123,'B4-1销售回款【输入】'!$C$4:$C$123,$C256,'B4-1销售回款【输入】'!$D$4:$D$123,$D256,'B4-1销售回款【输入】'!$E$4:$E$123,$E256,'B4-1销售回款【输入】'!$J$4:$J$123,$F256)</f>
        <v>0</v>
      </c>
      <c r="AK256" s="278">
        <f>SUMIFS('B4-1销售回款【输入】'!AN$4:AN$123,'B4-1销售回款【输入】'!$C$4:$C$123,$C256,'B4-1销售回款【输入】'!$D$4:$D$123,$D256,'B4-1销售回款【输入】'!$E$4:$E$123,$E256,'B4-1销售回款【输入】'!$J$4:$J$123,$F256)</f>
        <v>0</v>
      </c>
      <c r="AL256" s="278">
        <f>SUMIFS('B4-1销售回款【输入】'!AO$4:AO$123,'B4-1销售回款【输入】'!$C$4:$C$123,$C256,'B4-1销售回款【输入】'!$D$4:$D$123,$D256,'B4-1销售回款【输入】'!$E$4:$E$123,$E256,'B4-1销售回款【输入】'!$J$4:$J$123,$F256)</f>
        <v>0</v>
      </c>
      <c r="AM256" s="278">
        <f>SUMIFS('B4-1销售回款【输入】'!AP$4:AP$123,'B4-1销售回款【输入】'!$C$4:$C$123,$C256,'B4-1销售回款【输入】'!$D$4:$D$123,$D256,'B4-1销售回款【输入】'!$E$4:$E$123,$E256,'B4-1销售回款【输入】'!$J$4:$J$123,$F256)</f>
        <v>0</v>
      </c>
      <c r="AN256" s="278">
        <f>SUMIFS('B4-1销售回款【输入】'!AQ$4:AQ$123,'B4-1销售回款【输入】'!$C$4:$C$123,$C256,'B4-1销售回款【输入】'!$D$4:$D$123,$D256,'B4-1销售回款【输入】'!$E$4:$E$123,$E256,'B4-1销售回款【输入】'!$J$4:$J$123,$F256)</f>
        <v>0</v>
      </c>
      <c r="AO256" s="278">
        <f>SUMIFS('B4-1销售回款【输入】'!AR$4:AR$123,'B4-1销售回款【输入】'!$C$4:$C$123,$C256,'B4-1销售回款【输入】'!$D$4:$D$123,$D256,'B4-1销售回款【输入】'!$E$4:$E$123,$E256,'B4-1销售回款【输入】'!$J$4:$J$123,$F256)</f>
        <v>0</v>
      </c>
      <c r="AP256" s="278">
        <f>SUMIFS('B4-1销售回款【输入】'!AS$4:AS$123,'B4-1销售回款【输入】'!$C$4:$C$123,$C256,'B4-1销售回款【输入】'!$D$4:$D$123,$D256,'B4-1销售回款【输入】'!$E$4:$E$123,$E256,'B4-1销售回款【输入】'!$J$4:$J$123,$F256)</f>
        <v>0</v>
      </c>
      <c r="AQ256" s="278">
        <f>SUMIFS('B4-1销售回款【输入】'!AT$4:AT$123,'B4-1销售回款【输入】'!$C$4:$C$123,$C256,'B4-1销售回款【输入】'!$D$4:$D$123,$D256,'B4-1销售回款【输入】'!$E$4:$E$123,$E256,'B4-1销售回款【输入】'!$J$4:$J$123,$F256)</f>
        <v>0</v>
      </c>
      <c r="AR256" s="278">
        <f>SUMIFS('B4-1销售回款【输入】'!AU$4:AU$123,'B4-1销售回款【输入】'!$C$4:$C$123,$C256,'B4-1销售回款【输入】'!$D$4:$D$123,$D256,'B4-1销售回款【输入】'!$E$4:$E$123,$E256,'B4-1销售回款【输入】'!$J$4:$J$123,$F256)</f>
        <v>0</v>
      </c>
      <c r="AS256" s="278">
        <f>SUMIFS('B4-1销售回款【输入】'!AV$4:AV$123,'B4-1销售回款【输入】'!$C$4:$C$123,$C256,'B4-1销售回款【输入】'!$D$4:$D$123,$D256,'B4-1销售回款【输入】'!$E$4:$E$123,$E256,'B4-1销售回款【输入】'!$J$4:$J$123,$F256)</f>
        <v>0</v>
      </c>
      <c r="AT256" s="278">
        <f>SUMIFS('B4-1销售回款【输入】'!AW$4:AW$123,'B4-1销售回款【输入】'!$C$4:$C$123,$C256,'B4-1销售回款【输入】'!$D$4:$D$123,$D256,'B4-1销售回款【输入】'!$E$4:$E$123,$E256,'B4-1销售回款【输入】'!$J$4:$J$123,$F256)</f>
        <v>0</v>
      </c>
      <c r="AU256" s="278">
        <f>SUMIFS('B4-1销售回款【输入】'!AX$4:AX$123,'B4-1销售回款【输入】'!$C$4:$C$123,$C256,'B4-1销售回款【输入】'!$D$4:$D$123,$D256,'B4-1销售回款【输入】'!$E$4:$E$123,$E256,'B4-1销售回款【输入】'!$J$4:$J$123,$F256)</f>
        <v>0</v>
      </c>
      <c r="AV256" s="278">
        <f>SUMIFS('B4-1销售回款【输入】'!AY$4:AY$123,'B4-1销售回款【输入】'!$C$4:$C$123,$C256,'B4-1销售回款【输入】'!$D$4:$D$123,$D256,'B4-1销售回款【输入】'!$E$4:$E$123,$E256,'B4-1销售回款【输入】'!$J$4:$J$123,$F256)</f>
        <v>0</v>
      </c>
      <c r="AW256" s="278">
        <f>SUMIFS('B4-1销售回款【输入】'!AZ$4:AZ$123,'B4-1销售回款【输入】'!$C$4:$C$123,$C256,'B4-1销售回款【输入】'!$D$4:$D$123,$D256,'B4-1销售回款【输入】'!$E$4:$E$123,$E256,'B4-1销售回款【输入】'!$J$4:$J$123,$F256)</f>
        <v>0</v>
      </c>
      <c r="AX256" s="278">
        <f>SUMIFS('B4-1销售回款【输入】'!BA$4:BA$123,'B4-1销售回款【输入】'!$C$4:$C$123,$C256,'B4-1销售回款【输入】'!$D$4:$D$123,$D256,'B4-1销售回款【输入】'!$E$4:$E$123,$E256,'B4-1销售回款【输入】'!$J$4:$J$123,$F256)</f>
        <v>0</v>
      </c>
      <c r="AY256" s="278">
        <f>SUMIFS('B4-1销售回款【输入】'!BB$4:BB$123,'B4-1销售回款【输入】'!$C$4:$C$123,$C256,'B4-1销售回款【输入】'!$D$4:$D$123,$D256,'B4-1销售回款【输入】'!$E$4:$E$123,$E256,'B4-1销售回款【输入】'!$J$4:$J$123,$F256)</f>
        <v>0</v>
      </c>
      <c r="AZ256" s="278">
        <f>SUMIFS('B4-1销售回款【输入】'!BC$4:BC$123,'B4-1销售回款【输入】'!$C$4:$C$123,$C256,'B4-1销售回款【输入】'!$D$4:$D$123,$D256,'B4-1销售回款【输入】'!$E$4:$E$123,$E256,'B4-1销售回款【输入】'!$J$4:$J$123,$F256)</f>
        <v>0</v>
      </c>
      <c r="BA256" s="278">
        <f>SUMIFS('B4-1销售回款【输入】'!BD$4:BD$123,'B4-1销售回款【输入】'!$C$4:$C$123,$C256,'B4-1销售回款【输入】'!$D$4:$D$123,$D256,'B4-1销售回款【输入】'!$E$4:$E$123,$E256,'B4-1销售回款【输入】'!$J$4:$J$123,$F256)</f>
        <v>0</v>
      </c>
      <c r="BB256" s="278">
        <f>SUMIFS('B4-1销售回款【输入】'!BE$4:BE$123,'B4-1销售回款【输入】'!$C$4:$C$123,$C256,'B4-1销售回款【输入】'!$D$4:$D$123,$D256,'B4-1销售回款【输入】'!$E$4:$E$123,$E256,'B4-1销售回款【输入】'!$J$4:$J$123,$F256)</f>
        <v>0</v>
      </c>
      <c r="BC256" s="278">
        <f>SUMIFS('B4-1销售回款【输入】'!BF$4:BF$123,'B4-1销售回款【输入】'!$C$4:$C$123,$C256,'B4-1销售回款【输入】'!$D$4:$D$123,$D256,'B4-1销售回款【输入】'!$E$4:$E$123,$E256,'B4-1销售回款【输入】'!$J$4:$J$123,$F256)</f>
        <v>0</v>
      </c>
      <c r="BD256" s="278">
        <f>SUMIFS('B4-1销售回款【输入】'!BG$4:BG$123,'B4-1销售回款【输入】'!$C$4:$C$123,$C256,'B4-1销售回款【输入】'!$D$4:$D$123,$D256,'B4-1销售回款【输入】'!$E$4:$E$123,$E256,'B4-1销售回款【输入】'!$J$4:$J$123,$F256)</f>
        <v>0</v>
      </c>
      <c r="BE256" s="278">
        <f>SUMIFS('B4-1销售回款【输入】'!BH$4:BH$123,'B4-1销售回款【输入】'!$C$4:$C$123,$C256,'B4-1销售回款【输入】'!$D$4:$D$123,$D256,'B4-1销售回款【输入】'!$E$4:$E$123,$E256,'B4-1销售回款【输入】'!$J$4:$J$123,$F256)</f>
        <v>0</v>
      </c>
      <c r="BF256" s="278">
        <f>SUMIFS('B4-1销售回款【输入】'!BI$4:BI$123,'B4-1销售回款【输入】'!$C$4:$C$123,$C256,'B4-1销售回款【输入】'!$D$4:$D$123,$D256,'B4-1销售回款【输入】'!$E$4:$E$123,$E256,'B4-1销售回款【输入】'!$J$4:$J$123,$F256)</f>
        <v>0</v>
      </c>
      <c r="BG256" s="278">
        <f>SUMIFS('B4-1销售回款【输入】'!BJ$4:BJ$123,'B4-1销售回款【输入】'!$C$4:$C$123,$C256,'B4-1销售回款【输入】'!$D$4:$D$123,$D256,'B4-1销售回款【输入】'!$E$4:$E$123,$E256,'B4-1销售回款【输入】'!$J$4:$J$123,$F256)</f>
        <v>0</v>
      </c>
      <c r="BH256" s="278">
        <f>SUMIFS('B4-1销售回款【输入】'!BK$4:BK$123,'B4-1销售回款【输入】'!$C$4:$C$123,$C256,'B4-1销售回款【输入】'!$D$4:$D$123,$D256,'B4-1销售回款【输入】'!$E$4:$E$123,$E256,'B4-1销售回款【输入】'!$J$4:$J$123,$F256)</f>
        <v>0</v>
      </c>
      <c r="BI256" s="278">
        <f>SUMIFS('B4-1销售回款【输入】'!BL$4:BL$123,'B4-1销售回款【输入】'!$C$4:$C$123,$C256,'B4-1销售回款【输入】'!$D$4:$D$123,$D256,'B4-1销售回款【输入】'!$E$4:$E$123,$E256,'B4-1销售回款【输入】'!$J$4:$J$123,$F256)</f>
        <v>0</v>
      </c>
      <c r="BJ256" s="278">
        <f>SUMIFS('B4-1销售回款【输入】'!BM$4:BM$123,'B4-1销售回款【输入】'!$C$4:$C$123,$C256,'B4-1销售回款【输入】'!$D$4:$D$123,$D256,'B4-1销售回款【输入】'!$E$4:$E$123,$E256,'B4-1销售回款【输入】'!$J$4:$J$123,$F256)</f>
        <v>0</v>
      </c>
      <c r="BK256" s="278">
        <f>SUMIFS('B4-1销售回款【输入】'!BN$4:BN$123,'B4-1销售回款【输入】'!$C$4:$C$123,$C256,'B4-1销售回款【输入】'!$D$4:$D$123,$D256,'B4-1销售回款【输入】'!$E$4:$E$123,$E256,'B4-1销售回款【输入】'!$J$4:$J$123,$F256)</f>
        <v>0</v>
      </c>
      <c r="BL256" s="278">
        <f>SUMIFS('B4-1销售回款【输入】'!BO$4:BO$123,'B4-1销售回款【输入】'!$C$4:$C$123,$C256,'B4-1销售回款【输入】'!$D$4:$D$123,$D256,'B4-1销售回款【输入】'!$E$4:$E$123,$E256,'B4-1销售回款【输入】'!$J$4:$J$123,$F256)</f>
        <v>0</v>
      </c>
      <c r="BM256" s="278">
        <f>SUMIFS('B4-1销售回款【输入】'!BP$4:BP$123,'B4-1销售回款【输入】'!$C$4:$C$123,$C256,'B4-1销售回款【输入】'!$D$4:$D$123,$D256,'B4-1销售回款【输入】'!$E$4:$E$123,$E256,'B4-1销售回款【输入】'!$J$4:$J$123,$F256)</f>
        <v>0</v>
      </c>
      <c r="BN256" s="278">
        <f>SUMIFS('B4-1销售回款【输入】'!BQ$4:BQ$123,'B4-1销售回款【输入】'!$C$4:$C$123,$C256,'B4-1销售回款【输入】'!$D$4:$D$123,$D256,'B4-1销售回款【输入】'!$E$4:$E$123,$E256,'B4-1销售回款【输入】'!$J$4:$J$123,$F256)</f>
        <v>0</v>
      </c>
      <c r="BO256" s="278">
        <f>SUMIFS('B4-1销售回款【输入】'!BR$4:BR$123,'B4-1销售回款【输入】'!$C$4:$C$123,$C256,'B4-1销售回款【输入】'!$D$4:$D$123,$D256,'B4-1销售回款【输入】'!$E$4:$E$123,$E256,'B4-1销售回款【输入】'!$J$4:$J$123,$F256)</f>
        <v>0</v>
      </c>
      <c r="BP256" s="278">
        <f>SUMIFS('B4-1销售回款【输入】'!BS$4:BS$123,'B4-1销售回款【输入】'!$C$4:$C$123,$C256,'B4-1销售回款【输入】'!$D$4:$D$123,$D256,'B4-1销售回款【输入】'!$E$4:$E$123,$E256,'B4-1销售回款【输入】'!$J$4:$J$123,$F256)</f>
        <v>0</v>
      </c>
      <c r="BQ256" s="278">
        <f>SUMIFS('B4-1销售回款【输入】'!BT$4:BT$123,'B4-1销售回款【输入】'!$C$4:$C$123,$C256,'B4-1销售回款【输入】'!$D$4:$D$123,$D256,'B4-1销售回款【输入】'!$E$4:$E$123,$E256,'B4-1销售回款【输入】'!$J$4:$J$123,$F256)</f>
        <v>0</v>
      </c>
      <c r="BR256" s="278">
        <f>SUMIFS('B4-1销售回款【输入】'!BU$4:BU$123,'B4-1销售回款【输入】'!$C$4:$C$123,$C256,'B4-1销售回款【输入】'!$D$4:$D$123,$D256,'B4-1销售回款【输入】'!$E$4:$E$123,$E256,'B4-1销售回款【输入】'!$J$4:$J$123,$F256)</f>
        <v>0</v>
      </c>
      <c r="BS256" s="278">
        <f>SUMIFS('B4-1销售回款【输入】'!BV$4:BV$123,'B4-1销售回款【输入】'!$C$4:$C$123,$C256,'B4-1销售回款【输入】'!$D$4:$D$123,$D256,'B4-1销售回款【输入】'!$E$4:$E$123,$E256,'B4-1销售回款【输入】'!$J$4:$J$123,$F256)</f>
        <v>0</v>
      </c>
      <c r="BT256" s="278">
        <f>SUMIFS('B4-1销售回款【输入】'!BW$4:BW$123,'B4-1销售回款【输入】'!$C$4:$C$123,$C256,'B4-1销售回款【输入】'!$D$4:$D$123,$D256,'B4-1销售回款【输入】'!$E$4:$E$123,$E256,'B4-1销售回款【输入】'!$J$4:$J$123,$F256)</f>
        <v>0</v>
      </c>
      <c r="BU256" s="278">
        <f>SUMIFS('B4-1销售回款【输入】'!BX$4:BX$123,'B4-1销售回款【输入】'!$C$4:$C$123,$C256,'B4-1销售回款【输入】'!$D$4:$D$123,$D256,'B4-1销售回款【输入】'!$E$4:$E$123,$E256,'B4-1销售回款【输入】'!$J$4:$J$123,$F256)</f>
        <v>0</v>
      </c>
      <c r="BV256" s="278">
        <f>SUMIFS('B4-1销售回款【输入】'!BY$4:BY$123,'B4-1销售回款【输入】'!$C$4:$C$123,$C256,'B4-1销售回款【输入】'!$D$4:$D$123,$D256,'B4-1销售回款【输入】'!$E$4:$E$123,$E256,'B4-1销售回款【输入】'!$J$4:$J$123,$F256)</f>
        <v>0</v>
      </c>
      <c r="BW256" s="278">
        <f>SUMIFS('B4-1销售回款【输入】'!BZ$4:BZ$123,'B4-1销售回款【输入】'!$C$4:$C$123,$C256,'B4-1销售回款【输入】'!$D$4:$D$123,$D256,'B4-1销售回款【输入】'!$E$4:$E$123,$E256,'B4-1销售回款【输入】'!$J$4:$J$123,$F256)</f>
        <v>0</v>
      </c>
      <c r="BX256" s="278">
        <f>SUMIFS('B4-1销售回款【输入】'!CA$4:CA$123,'B4-1销售回款【输入】'!$C$4:$C$123,$C256,'B4-1销售回款【输入】'!$D$4:$D$123,$D256,'B4-1销售回款【输入】'!$E$4:$E$123,$E256,'B4-1销售回款【输入】'!$J$4:$J$123,$F256)</f>
        <v>0</v>
      </c>
      <c r="BY256" s="278">
        <f>SUMIFS('B4-1销售回款【输入】'!CB$4:CB$123,'B4-1销售回款【输入】'!$C$4:$C$123,$C256,'B4-1销售回款【输入】'!$D$4:$D$123,$D256,'B4-1销售回款【输入】'!$E$4:$E$123,$E256,'B4-1销售回款【输入】'!$J$4:$J$123,$F256)</f>
        <v>0</v>
      </c>
      <c r="BZ256" s="278">
        <f>SUMIFS('B4-1销售回款【输入】'!CC$4:CC$123,'B4-1销售回款【输入】'!$C$4:$C$123,$C256,'B4-1销售回款【输入】'!$D$4:$D$123,$D256,'B4-1销售回款【输入】'!$E$4:$E$123,$E256,'B4-1销售回款【输入】'!$J$4:$J$123,$F256)</f>
        <v>0</v>
      </c>
      <c r="CA256" s="278">
        <f>SUMIFS('B4-1销售回款【输入】'!CD$4:CD$123,'B4-1销售回款【输入】'!$C$4:$C$123,$C256,'B4-1销售回款【输入】'!$D$4:$D$123,$D256,'B4-1销售回款【输入】'!$E$4:$E$123,$E256,'B4-1销售回款【输入】'!$J$4:$J$123,$F256)</f>
        <v>0</v>
      </c>
      <c r="CB256" s="278">
        <f>SUMIFS('B4-1销售回款【输入】'!CE$4:CE$123,'B4-1销售回款【输入】'!$C$4:$C$123,$C256,'B4-1销售回款【输入】'!$D$4:$D$123,$D256,'B4-1销售回款【输入】'!$E$4:$E$123,$E256,'B4-1销售回款【输入】'!$J$4:$J$123,$F256)</f>
        <v>0</v>
      </c>
      <c r="CC256" s="278">
        <f>SUMIFS('B4-1销售回款【输入】'!CF$4:CF$123,'B4-1销售回款【输入】'!$C$4:$C$123,$C256,'B4-1销售回款【输入】'!$D$4:$D$123,$D256,'B4-1销售回款【输入】'!$E$4:$E$123,$E256,'B4-1销售回款【输入】'!$J$4:$J$123,$F256)</f>
        <v>0</v>
      </c>
      <c r="CD256" s="278">
        <f>SUMIFS('B4-1销售回款【输入】'!CG$4:CG$123,'B4-1销售回款【输入】'!$C$4:$C$123,$C256,'B4-1销售回款【输入】'!$D$4:$D$123,$D256,'B4-1销售回款【输入】'!$E$4:$E$123,$E256,'B4-1销售回款【输入】'!$J$4:$J$123,$F256)</f>
        <v>0</v>
      </c>
      <c r="CE256" s="278">
        <f>SUMIFS('B4-1销售回款【输入】'!CH$4:CH$123,'B4-1销售回款【输入】'!$C$4:$C$123,$C256,'B4-1销售回款【输入】'!$D$4:$D$123,$D256,'B4-1销售回款【输入】'!$E$4:$E$123,$E256,'B4-1销售回款【输入】'!$J$4:$J$123,$F256)</f>
        <v>0</v>
      </c>
      <c r="CF256" s="278">
        <f>SUMIFS('B4-1销售回款【输入】'!CI$4:CI$123,'B4-1销售回款【输入】'!$C$4:$C$123,$C256,'B4-1销售回款【输入】'!$D$4:$D$123,$D256,'B4-1销售回款【输入】'!$E$4:$E$123,$E256,'B4-1销售回款【输入】'!$J$4:$J$123,$F256)</f>
        <v>0</v>
      </c>
      <c r="CG256" s="278">
        <f>SUMIFS('B4-1销售回款【输入】'!CJ$4:CJ$123,'B4-1销售回款【输入】'!$C$4:$C$123,$C256,'B4-1销售回款【输入】'!$D$4:$D$123,$D256,'B4-1销售回款【输入】'!$E$4:$E$123,$E256,'B4-1销售回款【输入】'!$J$4:$J$123,$F256)</f>
        <v>0</v>
      </c>
      <c r="CH256" s="278">
        <f>SUMIFS('B4-1销售回款【输入】'!CK$4:CK$123,'B4-1销售回款【输入】'!$C$4:$C$123,$C256,'B4-1销售回款【输入】'!$D$4:$D$123,$D256,'B4-1销售回款【输入】'!$E$4:$E$123,$E256,'B4-1销售回款【输入】'!$J$4:$J$123,$F256)</f>
        <v>0</v>
      </c>
      <c r="CI256" s="278">
        <f>SUMIFS('B4-1销售回款【输入】'!CL$4:CL$123,'B4-1销售回款【输入】'!$C$4:$C$123,$C256,'B4-1销售回款【输入】'!$D$4:$D$123,$D256,'B4-1销售回款【输入】'!$E$4:$E$123,$E256,'B4-1销售回款【输入】'!$J$4:$J$123,$F256)</f>
        <v>0</v>
      </c>
      <c r="CJ256" s="278">
        <f>SUMIFS('B4-1销售回款【输入】'!CM$4:CM$123,'B4-1销售回款【输入】'!$C$4:$C$123,$C256,'B4-1销售回款【输入】'!$D$4:$D$123,$D256,'B4-1销售回款【输入】'!$E$4:$E$123,$E256,'B4-1销售回款【输入】'!$J$4:$J$123,$F256)</f>
        <v>0</v>
      </c>
      <c r="CK256" s="278">
        <f>SUMIFS('B4-1销售回款【输入】'!CN$4:CN$123,'B4-1销售回款【输入】'!$C$4:$C$123,$C256,'B4-1销售回款【输入】'!$D$4:$D$123,$D256,'B4-1销售回款【输入】'!$E$4:$E$123,$E256,'B4-1销售回款【输入】'!$J$4:$J$123,$F256)</f>
        <v>0</v>
      </c>
      <c r="CL256" s="278">
        <f>SUMIFS('B4-1销售回款【输入】'!CO$4:CO$123,'B4-1销售回款【输入】'!$C$4:$C$123,$C256,'B4-1销售回款【输入】'!$D$4:$D$123,$D256,'B4-1销售回款【输入】'!$E$4:$E$123,$E256,'B4-1销售回款【输入】'!$J$4:$J$123,$F256)</f>
        <v>0</v>
      </c>
      <c r="CM256" s="278">
        <f>SUMIFS('B4-1销售回款【输入】'!CP$4:CP$123,'B4-1销售回款【输入】'!$C$4:$C$123,$C256,'B4-1销售回款【输入】'!$D$4:$D$123,$D256,'B4-1销售回款【输入】'!$E$4:$E$123,$E256,'B4-1销售回款【输入】'!$J$4:$J$123,$F256)</f>
        <v>0</v>
      </c>
      <c r="CN256" s="278">
        <f>SUMIFS('B4-1销售回款【输入】'!CQ$4:CQ$123,'B4-1销售回款【输入】'!$C$4:$C$123,$C256,'B4-1销售回款【输入】'!$D$4:$D$123,$D256,'B4-1销售回款【输入】'!$E$4:$E$123,$E256,'B4-1销售回款【输入】'!$J$4:$J$123,$F256)</f>
        <v>0</v>
      </c>
      <c r="CO256" s="278">
        <f>SUMIFS('B4-1销售回款【输入】'!CR$4:CR$123,'B4-1销售回款【输入】'!$C$4:$C$123,$C256,'B4-1销售回款【输入】'!$D$4:$D$123,$D256,'B4-1销售回款【输入】'!$E$4:$E$123,$E256,'B4-1销售回款【输入】'!$J$4:$J$123,$F256)</f>
        <v>0</v>
      </c>
      <c r="CP256" s="278">
        <f>SUMIFS('B4-1销售回款【输入】'!CS$4:CS$123,'B4-1销售回款【输入】'!$C$4:$C$123,$C256,'B4-1销售回款【输入】'!$D$4:$D$123,$D256,'B4-1销售回款【输入】'!$E$4:$E$123,$E256,'B4-1销售回款【输入】'!$J$4:$J$123,$F256)</f>
        <v>0</v>
      </c>
      <c r="CQ256" s="278">
        <f>SUMIFS('B4-1销售回款【输入】'!CT$4:CT$123,'B4-1销售回款【输入】'!$C$4:$C$123,$C256,'B4-1销售回款【输入】'!$D$4:$D$123,$D256,'B4-1销售回款【输入】'!$E$4:$E$123,$E256,'B4-1销售回款【输入】'!$J$4:$J$123,$F256)</f>
        <v>0</v>
      </c>
      <c r="CR256" s="278">
        <f>SUMIFS('B4-1销售回款【输入】'!CU$4:CU$123,'B4-1销售回款【输入】'!$C$4:$C$123,$C256,'B4-1销售回款【输入】'!$D$4:$D$123,$D256,'B4-1销售回款【输入】'!$E$4:$E$123,$E256,'B4-1销售回款【输入】'!$J$4:$J$123,$F256)</f>
        <v>0</v>
      </c>
      <c r="CS256" s="278">
        <f>SUMIFS('B4-1销售回款【输入】'!CV$4:CV$123,'B4-1销售回款【输入】'!$C$4:$C$123,$C256,'B4-1销售回款【输入】'!$D$4:$D$123,$D256,'B4-1销售回款【输入】'!$E$4:$E$123,$E256,'B4-1销售回款【输入】'!$J$4:$J$123,$F256)</f>
        <v>0</v>
      </c>
      <c r="CT256" s="278">
        <f>SUMIFS('B4-1销售回款【输入】'!CW$4:CW$123,'B4-1销售回款【输入】'!$C$4:$C$123,$C256,'B4-1销售回款【输入】'!$D$4:$D$123,$D256,'B4-1销售回款【输入】'!$E$4:$E$123,$E256,'B4-1销售回款【输入】'!$J$4:$J$123,$F256)</f>
        <v>0</v>
      </c>
      <c r="CU256" s="278">
        <f>SUMIFS('B4-1销售回款【输入】'!CX$4:CX$123,'B4-1销售回款【输入】'!$C$4:$C$123,$C256,'B4-1销售回款【输入】'!$D$4:$D$123,$D256,'B4-1销售回款【输入】'!$E$4:$E$123,$E256,'B4-1销售回款【输入】'!$J$4:$J$123,$F256)</f>
        <v>0</v>
      </c>
      <c r="CV256" s="278">
        <f>SUMIFS('B4-1销售回款【输入】'!CY$4:CY$123,'B4-1销售回款【输入】'!$C$4:$C$123,$C256,'B4-1销售回款【输入】'!$D$4:$D$123,$D256,'B4-1销售回款【输入】'!$E$4:$E$123,$E256,'B4-1销售回款【输入】'!$J$4:$J$123,$F256)</f>
        <v>0</v>
      </c>
      <c r="CW256" s="278">
        <f>SUMIFS('B4-1销售回款【输入】'!CZ$4:CZ$123,'B4-1销售回款【输入】'!$C$4:$C$123,$C256,'B4-1销售回款【输入】'!$D$4:$D$123,$D256,'B4-1销售回款【输入】'!$E$4:$E$123,$E256,'B4-1销售回款【输入】'!$J$4:$J$123,$F256)</f>
        <v>0</v>
      </c>
      <c r="CX256" s="278">
        <f>SUMIFS('B4-1销售回款【输入】'!DA$4:DA$123,'B4-1销售回款【输入】'!$C$4:$C$123,$C256,'B4-1销售回款【输入】'!$D$4:$D$123,$D256,'B4-1销售回款【输入】'!$E$4:$E$123,$E256,'B4-1销售回款【输入】'!$J$4:$J$123,$F256)</f>
        <v>0</v>
      </c>
      <c r="CY256" s="278">
        <f>SUMIFS('B4-1销售回款【输入】'!DB$4:DB$123,'B4-1销售回款【输入】'!$C$4:$C$123,$C256,'B4-1销售回款【输入】'!$D$4:$D$123,$D256,'B4-1销售回款【输入】'!$E$4:$E$123,$E256,'B4-1销售回款【输入】'!$J$4:$J$123,$F256)</f>
        <v>0</v>
      </c>
      <c r="CZ256" s="278">
        <f>SUMIFS('B4-1销售回款【输入】'!DC$4:DC$123,'B4-1销售回款【输入】'!$C$4:$C$123,$C256,'B4-1销售回款【输入】'!$D$4:$D$123,$D256,'B4-1销售回款【输入】'!$E$4:$E$123,$E256,'B4-1销售回款【输入】'!$J$4:$J$123,$F256)</f>
        <v>0</v>
      </c>
      <c r="DA256" s="278">
        <f>SUMIFS('B4-1销售回款【输入】'!DD$4:DD$123,'B4-1销售回款【输入】'!$C$4:$C$123,$C256,'B4-1销售回款【输入】'!$D$4:$D$123,$D256,'B4-1销售回款【输入】'!$E$4:$E$123,$E256,'B4-1销售回款【输入】'!$J$4:$J$123,$F256)</f>
        <v>0</v>
      </c>
      <c r="DB256" s="278">
        <f>SUMIFS('B4-1销售回款【输入】'!DE$4:DE$123,'B4-1销售回款【输入】'!$C$4:$C$123,$C256,'B4-1销售回款【输入】'!$D$4:$D$123,$D256,'B4-1销售回款【输入】'!$E$4:$E$123,$E256,'B4-1销售回款【输入】'!$J$4:$J$123,$F256)</f>
        <v>0</v>
      </c>
      <c r="DC256" s="278">
        <f>SUMIFS('B4-1销售回款【输入】'!DF$4:DF$123,'B4-1销售回款【输入】'!$C$4:$C$123,$C256,'B4-1销售回款【输入】'!$D$4:$D$123,$D256,'B4-1销售回款【输入】'!$E$4:$E$123,$E256,'B4-1销售回款【输入】'!$J$4:$J$123,$F256)</f>
        <v>0</v>
      </c>
      <c r="DD256" s="278">
        <f>SUMIFS('B4-1销售回款【输入】'!DG$4:DG$123,'B4-1销售回款【输入】'!$C$4:$C$123,$C256,'B4-1销售回款【输入】'!$D$4:$D$123,$D256,'B4-1销售回款【输入】'!$E$4:$E$123,$E256,'B4-1销售回款【输入】'!$J$4:$J$123,$F256)</f>
        <v>0</v>
      </c>
      <c r="DE256" s="278">
        <f>SUMIFS('B4-1销售回款【输入】'!DH$4:DH$123,'B4-1销售回款【输入】'!$C$4:$C$123,$C256,'B4-1销售回款【输入】'!$D$4:$D$123,$D256,'B4-1销售回款【输入】'!$E$4:$E$123,$E256,'B4-1销售回款【输入】'!$J$4:$J$123,$F256)</f>
        <v>0</v>
      </c>
      <c r="DF256" s="278">
        <f>SUMIFS('B4-1销售回款【输入】'!DI$4:DI$123,'B4-1销售回款【输入】'!$C$4:$C$123,$C256,'B4-1销售回款【输入】'!$D$4:$D$123,$D256,'B4-1销售回款【输入】'!$E$4:$E$123,$E256,'B4-1销售回款【输入】'!$J$4:$J$123,$F256)</f>
        <v>0</v>
      </c>
      <c r="DG256" s="278">
        <f>SUMIFS('B4-1销售回款【输入】'!DJ$4:DJ$123,'B4-1销售回款【输入】'!$C$4:$C$123,$C256,'B4-1销售回款【输入】'!$D$4:$D$123,$D256,'B4-1销售回款【输入】'!$E$4:$E$123,$E256,'B4-1销售回款【输入】'!$J$4:$J$123,$F256)</f>
        <v>0</v>
      </c>
      <c r="DH256" s="278">
        <f>SUMIFS('B4-1销售回款【输入】'!DK$4:DK$123,'B4-1销售回款【输入】'!$C$4:$C$123,$C256,'B4-1销售回款【输入】'!$D$4:$D$123,$D256,'B4-1销售回款【输入】'!$E$4:$E$123,$E256,'B4-1销售回款【输入】'!$J$4:$J$123,$F256)</f>
        <v>0</v>
      </c>
      <c r="DI256" s="278">
        <f>SUMIFS('B4-1销售回款【输入】'!DL$4:DL$123,'B4-1销售回款【输入】'!$C$4:$C$123,$C256,'B4-1销售回款【输入】'!$D$4:$D$123,$D256,'B4-1销售回款【输入】'!$E$4:$E$123,$E256,'B4-1销售回款【输入】'!$J$4:$J$123,$F256)</f>
        <v>0</v>
      </c>
      <c r="DJ256" s="278">
        <f>SUMIFS('B4-1销售回款【输入】'!DM$4:DM$123,'B4-1销售回款【输入】'!$C$4:$C$123,$C256,'B4-1销售回款【输入】'!$D$4:$D$123,$D256,'B4-1销售回款【输入】'!$E$4:$E$123,$E256,'B4-1销售回款【输入】'!$J$4:$J$123,$F256)</f>
        <v>0</v>
      </c>
      <c r="DK256" s="278">
        <f>SUMIFS('B4-1销售回款【输入】'!DN$4:DN$123,'B4-1销售回款【输入】'!$C$4:$C$123,$C256,'B4-1销售回款【输入】'!$D$4:$D$123,$D256,'B4-1销售回款【输入】'!$E$4:$E$123,$E256,'B4-1销售回款【输入】'!$J$4:$J$123,$F256)</f>
        <v>0</v>
      </c>
      <c r="DL256" s="278">
        <f>SUMIFS('B4-1销售回款【输入】'!DO$4:DO$123,'B4-1销售回款【输入】'!$C$4:$C$123,$C256,'B4-1销售回款【输入】'!$D$4:$D$123,$D256,'B4-1销售回款【输入】'!$E$4:$E$123,$E256,'B4-1销售回款【输入】'!$J$4:$J$123,$F256)</f>
        <v>0</v>
      </c>
      <c r="DM256" s="278">
        <f>SUMIFS('B4-1销售回款【输入】'!DP$4:DP$123,'B4-1销售回款【输入】'!$C$4:$C$123,$C256,'B4-1销售回款【输入】'!$D$4:$D$123,$D256,'B4-1销售回款【输入】'!$E$4:$E$123,$E256,'B4-1销售回款【输入】'!$J$4:$J$123,$F256)</f>
        <v>0</v>
      </c>
      <c r="DN256" s="278">
        <f>SUMIFS('B4-1销售回款【输入】'!DQ$4:DQ$123,'B4-1销售回款【输入】'!$C$4:$C$123,$C256,'B4-1销售回款【输入】'!$D$4:$D$123,$D256,'B4-1销售回款【输入】'!$E$4:$E$123,$E256,'B4-1销售回款【输入】'!$J$4:$J$123,$F256)</f>
        <v>0</v>
      </c>
      <c r="DO256" s="278">
        <f>SUMIFS('B4-1销售回款【输入】'!DR$4:DR$123,'B4-1销售回款【输入】'!$C$4:$C$123,$C256,'B4-1销售回款【输入】'!$D$4:$D$123,$D256,'B4-1销售回款【输入】'!$E$4:$E$123,$E256,'B4-1销售回款【输入】'!$J$4:$J$123,$F256)</f>
        <v>0</v>
      </c>
      <c r="DP256" s="278">
        <f>SUMIFS('B4-1销售回款【输入】'!DS$4:DS$123,'B4-1销售回款【输入】'!$C$4:$C$123,$C256,'B4-1销售回款【输入】'!$D$4:$D$123,$D256,'B4-1销售回款【输入】'!$E$4:$E$123,$E256,'B4-1销售回款【输入】'!$J$4:$J$123,$F256)</f>
        <v>0</v>
      </c>
      <c r="DQ256" s="278">
        <f>SUMIFS('B4-1销售回款【输入】'!DT$4:DT$123,'B4-1销售回款【输入】'!$C$4:$C$123,$C256,'B4-1销售回款【输入】'!$D$4:$D$123,$D256,'B4-1销售回款【输入】'!$E$4:$E$123,$E256,'B4-1销售回款【输入】'!$J$4:$J$123,$F256)</f>
        <v>0</v>
      </c>
      <c r="DR256" s="278">
        <f>SUMIFS('B4-1销售回款【输入】'!DU$4:DU$123,'B4-1销售回款【输入】'!$C$4:$C$123,$C256,'B4-1销售回款【输入】'!$D$4:$D$123,$D256,'B4-1销售回款【输入】'!$E$4:$E$123,$E256,'B4-1销售回款【输入】'!$J$4:$J$123,$F256)</f>
        <v>0</v>
      </c>
      <c r="DS256" s="278">
        <f>SUMIFS('B4-1销售回款【输入】'!DV$4:DV$123,'B4-1销售回款【输入】'!$C$4:$C$123,$C256,'B4-1销售回款【输入】'!$D$4:$D$123,$D256,'B4-1销售回款【输入】'!$E$4:$E$123,$E256,'B4-1销售回款【输入】'!$J$4:$J$123,$F256)</f>
        <v>0</v>
      </c>
      <c r="DT256" s="278">
        <f>SUMIFS('B4-1销售回款【输入】'!DW$4:DW$123,'B4-1销售回款【输入】'!$C$4:$C$123,$C256,'B4-1销售回款【输入】'!$D$4:$D$123,$D256,'B4-1销售回款【输入】'!$E$4:$E$123,$E256,'B4-1销售回款【输入】'!$J$4:$J$123,$F256)</f>
        <v>0</v>
      </c>
      <c r="DU256" s="278">
        <f>SUMIFS('B4-1销售回款【输入】'!DX$4:DX$123,'B4-1销售回款【输入】'!$C$4:$C$123,$C256,'B4-1销售回款【输入】'!$D$4:$D$123,$D256,'B4-1销售回款【输入】'!$E$4:$E$123,$E256,'B4-1销售回款【输入】'!$J$4:$J$123,$F256)</f>
        <v>0</v>
      </c>
      <c r="DV256" s="278">
        <f>SUMIFS('B4-1销售回款【输入】'!DY$4:DY$123,'B4-1销售回款【输入】'!$C$4:$C$123,$C256,'B4-1销售回款【输入】'!$D$4:$D$123,$D256,'B4-1销售回款【输入】'!$E$4:$E$123,$E256,'B4-1销售回款【输入】'!$J$4:$J$123,$F256)</f>
        <v>0</v>
      </c>
      <c r="DW256" s="278">
        <f>SUMIFS('B4-1销售回款【输入】'!DZ$4:DZ$123,'B4-1销售回款【输入】'!$C$4:$C$123,$C256,'B4-1销售回款【输入】'!$D$4:$D$123,$D256,'B4-1销售回款【输入】'!$E$4:$E$123,$E256,'B4-1销售回款【输入】'!$J$4:$J$123,$F256)</f>
        <v>0</v>
      </c>
      <c r="DX256" s="278">
        <f>SUMIFS('B4-1销售回款【输入】'!EA$4:EA$123,'B4-1销售回款【输入】'!$C$4:$C$123,$C256,'B4-1销售回款【输入】'!$D$4:$D$123,$D256,'B4-1销售回款【输入】'!$E$4:$E$123,$E256,'B4-1销售回款【输入】'!$J$4:$J$123,$F256)</f>
        <v>0</v>
      </c>
      <c r="DY256" s="278">
        <f>SUMIFS('B4-1销售回款【输入】'!EB$4:EB$123,'B4-1销售回款【输入】'!$C$4:$C$123,$C256,'B4-1销售回款【输入】'!$D$4:$D$123,$D256,'B4-1销售回款【输入】'!$E$4:$E$123,$E256,'B4-1销售回款【输入】'!$J$4:$J$123,$F256)</f>
        <v>0</v>
      </c>
      <c r="DZ256" s="278">
        <f>SUMIFS('B4-1销售回款【输入】'!EC$4:EC$123,'B4-1销售回款【输入】'!$C$4:$C$123,$C256,'B4-1销售回款【输入】'!$D$4:$D$123,$D256,'B4-1销售回款【输入】'!$E$4:$E$123,$E256,'B4-1销售回款【输入】'!$J$4:$J$123,$F256)</f>
        <v>0</v>
      </c>
      <c r="EA256" s="278">
        <f>SUMIFS('B4-1销售回款【输入】'!ED$4:ED$123,'B4-1销售回款【输入】'!$C$4:$C$123,$C256,'B4-1销售回款【输入】'!$D$4:$D$123,$D256,'B4-1销售回款【输入】'!$E$4:$E$123,$E256,'B4-1销售回款【输入】'!$J$4:$J$123,$F256)</f>
        <v>0</v>
      </c>
      <c r="EB256" s="278">
        <f>SUMIFS('B4-1销售回款【输入】'!EE$4:EE$123,'B4-1销售回款【输入】'!$C$4:$C$123,$C256,'B4-1销售回款【输入】'!$D$4:$D$123,$D256,'B4-1销售回款【输入】'!$E$4:$E$123,$E256,'B4-1销售回款【输入】'!$J$4:$J$123,$F256)</f>
        <v>0</v>
      </c>
      <c r="EC256" s="278">
        <f>SUMIFS('B4-1销售回款【输入】'!EF$4:EF$123,'B4-1销售回款【输入】'!$C$4:$C$123,$C256,'B4-1销售回款【输入】'!$D$4:$D$123,$D256,'B4-1销售回款【输入】'!$E$4:$E$123,$E256,'B4-1销售回款【输入】'!$J$4:$J$123,$F256)</f>
        <v>0</v>
      </c>
      <c r="ED256" s="280">
        <f>SUMIFS('B4-1销售回款【输入】'!EG$4:EG$123,'B4-1销售回款【输入】'!$C$4:$C$123,$C256,'B4-1销售回款【输入】'!$D$4:$D$123,$D256,'B4-1销售回款【输入】'!$E$4:$E$123,$E256,'B4-1销售回款【输入】'!$J$4:$J$123,$F256)</f>
        <v>0</v>
      </c>
    </row>
    <row r="257" spans="2:134" ht="16.05" customHeight="1" x14ac:dyDescent="0.25">
      <c r="B257" s="932"/>
      <c r="C257" s="159" t="str">
        <f>C256</f>
        <v/>
      </c>
      <c r="D257" s="159" t="str">
        <f t="shared" ref="D257:E272" si="4659">D256</f>
        <v/>
      </c>
      <c r="E257" s="159" t="str">
        <f t="shared" si="4659"/>
        <v/>
      </c>
      <c r="F257" s="149" t="s">
        <v>347</v>
      </c>
      <c r="G257" s="171" t="s">
        <v>353</v>
      </c>
      <c r="H257" s="992">
        <f>SUMIFS('B4-1销售回款【输入】'!L$4:L$123,'B4-1销售回款【输入】'!$C$4:$C$123,$C257,'B4-1销售回款【输入】'!$D$4:$D$123,$D257,'B4-1销售回款【输入】'!$E$4:$E$123,$E257,'B4-1销售回款【输入】'!$J$4:$J$123,$F257)</f>
        <v>0</v>
      </c>
      <c r="I257" s="282">
        <f t="shared" ref="I257:I259" si="4660">J257-H257</f>
        <v>0</v>
      </c>
      <c r="J257" s="985">
        <f>SUM(V257:ED257)</f>
        <v>0</v>
      </c>
      <c r="K257" s="460">
        <f ca="1">SUM(OFFSET(V257,,,1,MATCH('B1-基本信息'!$C$12,$V$3:$ED$3,1)))</f>
        <v>0</v>
      </c>
      <c r="L257" s="283">
        <f t="shared" ref="L257" si="4661">SUMIF($V$1:$ED$1,L$3,$V257:$ED257)</f>
        <v>0</v>
      </c>
      <c r="M257" s="282">
        <f t="shared" si="4658"/>
        <v>0</v>
      </c>
      <c r="N257" s="282">
        <f t="shared" si="4658"/>
        <v>0</v>
      </c>
      <c r="O257" s="282">
        <f t="shared" si="4658"/>
        <v>0</v>
      </c>
      <c r="P257" s="282">
        <f t="shared" si="4658"/>
        <v>0</v>
      </c>
      <c r="Q257" s="282">
        <f t="shared" si="4658"/>
        <v>0</v>
      </c>
      <c r="R257" s="282">
        <f t="shared" si="4658"/>
        <v>0</v>
      </c>
      <c r="S257" s="282">
        <f t="shared" si="4658"/>
        <v>0</v>
      </c>
      <c r="T257" s="282">
        <f t="shared" si="4658"/>
        <v>0</v>
      </c>
      <c r="U257" s="284">
        <f t="shared" si="4658"/>
        <v>0</v>
      </c>
      <c r="V257" s="285">
        <f>SUMIFS('B4-1销售回款【输入】'!Y$4:Y$123,'B4-1销售回款【输入】'!$C$4:$C$123,$C257,'B4-1销售回款【输入】'!$D$4:$D$123,$D257,'B4-1销售回款【输入】'!$E$4:$E$123,$E257,'B4-1销售回款【输入】'!$J$4:$J$123,$F257)</f>
        <v>0</v>
      </c>
      <c r="W257" s="282">
        <f>SUMIFS('B4-1销售回款【输入】'!Z$4:Z$123,'B4-1销售回款【输入】'!$C$4:$C$123,$C257,'B4-1销售回款【输入】'!$D$4:$D$123,$D257,'B4-1销售回款【输入】'!$E$4:$E$123,$E257,'B4-1销售回款【输入】'!$J$4:$J$123,$F257)</f>
        <v>0</v>
      </c>
      <c r="X257" s="282">
        <f>SUMIFS('B4-1销售回款【输入】'!AA$4:AA$123,'B4-1销售回款【输入】'!$C$4:$C$123,$C257,'B4-1销售回款【输入】'!$D$4:$D$123,$D257,'B4-1销售回款【输入】'!$E$4:$E$123,$E257,'B4-1销售回款【输入】'!$J$4:$J$123,$F257)</f>
        <v>0</v>
      </c>
      <c r="Y257" s="282">
        <f>SUMIFS('B4-1销售回款【输入】'!AB$4:AB$123,'B4-1销售回款【输入】'!$C$4:$C$123,$C257,'B4-1销售回款【输入】'!$D$4:$D$123,$D257,'B4-1销售回款【输入】'!$E$4:$E$123,$E257,'B4-1销售回款【输入】'!$J$4:$J$123,$F257)</f>
        <v>0</v>
      </c>
      <c r="Z257" s="282">
        <f>SUMIFS('B4-1销售回款【输入】'!AC$4:AC$123,'B4-1销售回款【输入】'!$C$4:$C$123,$C257,'B4-1销售回款【输入】'!$D$4:$D$123,$D257,'B4-1销售回款【输入】'!$E$4:$E$123,$E257,'B4-1销售回款【输入】'!$J$4:$J$123,$F257)</f>
        <v>0</v>
      </c>
      <c r="AA257" s="282">
        <f>SUMIFS('B4-1销售回款【输入】'!AD$4:AD$123,'B4-1销售回款【输入】'!$C$4:$C$123,$C257,'B4-1销售回款【输入】'!$D$4:$D$123,$D257,'B4-1销售回款【输入】'!$E$4:$E$123,$E257,'B4-1销售回款【输入】'!$J$4:$J$123,$F257)</f>
        <v>0</v>
      </c>
      <c r="AB257" s="282">
        <f>SUMIFS('B4-1销售回款【输入】'!AE$4:AE$123,'B4-1销售回款【输入】'!$C$4:$C$123,$C257,'B4-1销售回款【输入】'!$D$4:$D$123,$D257,'B4-1销售回款【输入】'!$E$4:$E$123,$E257,'B4-1销售回款【输入】'!$J$4:$J$123,$F257)</f>
        <v>0</v>
      </c>
      <c r="AC257" s="282">
        <f>SUMIFS('B4-1销售回款【输入】'!AF$4:AF$123,'B4-1销售回款【输入】'!$C$4:$C$123,$C257,'B4-1销售回款【输入】'!$D$4:$D$123,$D257,'B4-1销售回款【输入】'!$E$4:$E$123,$E257,'B4-1销售回款【输入】'!$J$4:$J$123,$F257)</f>
        <v>0</v>
      </c>
      <c r="AD257" s="282">
        <f>SUMIFS('B4-1销售回款【输入】'!AG$4:AG$123,'B4-1销售回款【输入】'!$C$4:$C$123,$C257,'B4-1销售回款【输入】'!$D$4:$D$123,$D257,'B4-1销售回款【输入】'!$E$4:$E$123,$E257,'B4-1销售回款【输入】'!$J$4:$J$123,$F257)</f>
        <v>0</v>
      </c>
      <c r="AE257" s="282">
        <f>SUMIFS('B4-1销售回款【输入】'!AH$4:AH$123,'B4-1销售回款【输入】'!$C$4:$C$123,$C257,'B4-1销售回款【输入】'!$D$4:$D$123,$D257,'B4-1销售回款【输入】'!$E$4:$E$123,$E257,'B4-1销售回款【输入】'!$J$4:$J$123,$F257)</f>
        <v>0</v>
      </c>
      <c r="AF257" s="282">
        <f>SUMIFS('B4-1销售回款【输入】'!AI$4:AI$123,'B4-1销售回款【输入】'!$C$4:$C$123,$C257,'B4-1销售回款【输入】'!$D$4:$D$123,$D257,'B4-1销售回款【输入】'!$E$4:$E$123,$E257,'B4-1销售回款【输入】'!$J$4:$J$123,$F257)</f>
        <v>0</v>
      </c>
      <c r="AG257" s="282">
        <f>SUMIFS('B4-1销售回款【输入】'!AJ$4:AJ$123,'B4-1销售回款【输入】'!$C$4:$C$123,$C257,'B4-1销售回款【输入】'!$D$4:$D$123,$D257,'B4-1销售回款【输入】'!$E$4:$E$123,$E257,'B4-1销售回款【输入】'!$J$4:$J$123,$F257)</f>
        <v>0</v>
      </c>
      <c r="AH257" s="282">
        <f>SUMIFS('B4-1销售回款【输入】'!AK$4:AK$123,'B4-1销售回款【输入】'!$C$4:$C$123,$C257,'B4-1销售回款【输入】'!$D$4:$D$123,$D257,'B4-1销售回款【输入】'!$E$4:$E$123,$E257,'B4-1销售回款【输入】'!$J$4:$J$123,$F257)</f>
        <v>0</v>
      </c>
      <c r="AI257" s="282">
        <f>SUMIFS('B4-1销售回款【输入】'!AL$4:AL$123,'B4-1销售回款【输入】'!$C$4:$C$123,$C257,'B4-1销售回款【输入】'!$D$4:$D$123,$D257,'B4-1销售回款【输入】'!$E$4:$E$123,$E257,'B4-1销售回款【输入】'!$J$4:$J$123,$F257)</f>
        <v>0</v>
      </c>
      <c r="AJ257" s="282">
        <f>SUMIFS('B4-1销售回款【输入】'!AM$4:AM$123,'B4-1销售回款【输入】'!$C$4:$C$123,$C257,'B4-1销售回款【输入】'!$D$4:$D$123,$D257,'B4-1销售回款【输入】'!$E$4:$E$123,$E257,'B4-1销售回款【输入】'!$J$4:$J$123,$F257)</f>
        <v>0</v>
      </c>
      <c r="AK257" s="282">
        <f>SUMIFS('B4-1销售回款【输入】'!AN$4:AN$123,'B4-1销售回款【输入】'!$C$4:$C$123,$C257,'B4-1销售回款【输入】'!$D$4:$D$123,$D257,'B4-1销售回款【输入】'!$E$4:$E$123,$E257,'B4-1销售回款【输入】'!$J$4:$J$123,$F257)</f>
        <v>0</v>
      </c>
      <c r="AL257" s="282">
        <f>SUMIFS('B4-1销售回款【输入】'!AO$4:AO$123,'B4-1销售回款【输入】'!$C$4:$C$123,$C257,'B4-1销售回款【输入】'!$D$4:$D$123,$D257,'B4-1销售回款【输入】'!$E$4:$E$123,$E257,'B4-1销售回款【输入】'!$J$4:$J$123,$F257)</f>
        <v>0</v>
      </c>
      <c r="AM257" s="282">
        <f>SUMIFS('B4-1销售回款【输入】'!AP$4:AP$123,'B4-1销售回款【输入】'!$C$4:$C$123,$C257,'B4-1销售回款【输入】'!$D$4:$D$123,$D257,'B4-1销售回款【输入】'!$E$4:$E$123,$E257,'B4-1销售回款【输入】'!$J$4:$J$123,$F257)</f>
        <v>0</v>
      </c>
      <c r="AN257" s="282">
        <f>SUMIFS('B4-1销售回款【输入】'!AQ$4:AQ$123,'B4-1销售回款【输入】'!$C$4:$C$123,$C257,'B4-1销售回款【输入】'!$D$4:$D$123,$D257,'B4-1销售回款【输入】'!$E$4:$E$123,$E257,'B4-1销售回款【输入】'!$J$4:$J$123,$F257)</f>
        <v>0</v>
      </c>
      <c r="AO257" s="282">
        <f>SUMIFS('B4-1销售回款【输入】'!AR$4:AR$123,'B4-1销售回款【输入】'!$C$4:$C$123,$C257,'B4-1销售回款【输入】'!$D$4:$D$123,$D257,'B4-1销售回款【输入】'!$E$4:$E$123,$E257,'B4-1销售回款【输入】'!$J$4:$J$123,$F257)</f>
        <v>0</v>
      </c>
      <c r="AP257" s="282">
        <f>SUMIFS('B4-1销售回款【输入】'!AS$4:AS$123,'B4-1销售回款【输入】'!$C$4:$C$123,$C257,'B4-1销售回款【输入】'!$D$4:$D$123,$D257,'B4-1销售回款【输入】'!$E$4:$E$123,$E257,'B4-1销售回款【输入】'!$J$4:$J$123,$F257)</f>
        <v>0</v>
      </c>
      <c r="AQ257" s="282">
        <f>SUMIFS('B4-1销售回款【输入】'!AT$4:AT$123,'B4-1销售回款【输入】'!$C$4:$C$123,$C257,'B4-1销售回款【输入】'!$D$4:$D$123,$D257,'B4-1销售回款【输入】'!$E$4:$E$123,$E257,'B4-1销售回款【输入】'!$J$4:$J$123,$F257)</f>
        <v>0</v>
      </c>
      <c r="AR257" s="282">
        <f>SUMIFS('B4-1销售回款【输入】'!AU$4:AU$123,'B4-1销售回款【输入】'!$C$4:$C$123,$C257,'B4-1销售回款【输入】'!$D$4:$D$123,$D257,'B4-1销售回款【输入】'!$E$4:$E$123,$E257,'B4-1销售回款【输入】'!$J$4:$J$123,$F257)</f>
        <v>0</v>
      </c>
      <c r="AS257" s="282">
        <f>SUMIFS('B4-1销售回款【输入】'!AV$4:AV$123,'B4-1销售回款【输入】'!$C$4:$C$123,$C257,'B4-1销售回款【输入】'!$D$4:$D$123,$D257,'B4-1销售回款【输入】'!$E$4:$E$123,$E257,'B4-1销售回款【输入】'!$J$4:$J$123,$F257)</f>
        <v>0</v>
      </c>
      <c r="AT257" s="282">
        <f>SUMIFS('B4-1销售回款【输入】'!AW$4:AW$123,'B4-1销售回款【输入】'!$C$4:$C$123,$C257,'B4-1销售回款【输入】'!$D$4:$D$123,$D257,'B4-1销售回款【输入】'!$E$4:$E$123,$E257,'B4-1销售回款【输入】'!$J$4:$J$123,$F257)</f>
        <v>0</v>
      </c>
      <c r="AU257" s="282">
        <f>SUMIFS('B4-1销售回款【输入】'!AX$4:AX$123,'B4-1销售回款【输入】'!$C$4:$C$123,$C257,'B4-1销售回款【输入】'!$D$4:$D$123,$D257,'B4-1销售回款【输入】'!$E$4:$E$123,$E257,'B4-1销售回款【输入】'!$J$4:$J$123,$F257)</f>
        <v>0</v>
      </c>
      <c r="AV257" s="282">
        <f>SUMIFS('B4-1销售回款【输入】'!AY$4:AY$123,'B4-1销售回款【输入】'!$C$4:$C$123,$C257,'B4-1销售回款【输入】'!$D$4:$D$123,$D257,'B4-1销售回款【输入】'!$E$4:$E$123,$E257,'B4-1销售回款【输入】'!$J$4:$J$123,$F257)</f>
        <v>0</v>
      </c>
      <c r="AW257" s="282">
        <f>SUMIFS('B4-1销售回款【输入】'!AZ$4:AZ$123,'B4-1销售回款【输入】'!$C$4:$C$123,$C257,'B4-1销售回款【输入】'!$D$4:$D$123,$D257,'B4-1销售回款【输入】'!$E$4:$E$123,$E257,'B4-1销售回款【输入】'!$J$4:$J$123,$F257)</f>
        <v>0</v>
      </c>
      <c r="AX257" s="282">
        <f>SUMIFS('B4-1销售回款【输入】'!BA$4:BA$123,'B4-1销售回款【输入】'!$C$4:$C$123,$C257,'B4-1销售回款【输入】'!$D$4:$D$123,$D257,'B4-1销售回款【输入】'!$E$4:$E$123,$E257,'B4-1销售回款【输入】'!$J$4:$J$123,$F257)</f>
        <v>0</v>
      </c>
      <c r="AY257" s="282">
        <f>SUMIFS('B4-1销售回款【输入】'!BB$4:BB$123,'B4-1销售回款【输入】'!$C$4:$C$123,$C257,'B4-1销售回款【输入】'!$D$4:$D$123,$D257,'B4-1销售回款【输入】'!$E$4:$E$123,$E257,'B4-1销售回款【输入】'!$J$4:$J$123,$F257)</f>
        <v>0</v>
      </c>
      <c r="AZ257" s="282">
        <f>SUMIFS('B4-1销售回款【输入】'!BC$4:BC$123,'B4-1销售回款【输入】'!$C$4:$C$123,$C257,'B4-1销售回款【输入】'!$D$4:$D$123,$D257,'B4-1销售回款【输入】'!$E$4:$E$123,$E257,'B4-1销售回款【输入】'!$J$4:$J$123,$F257)</f>
        <v>0</v>
      </c>
      <c r="BA257" s="282">
        <f>SUMIFS('B4-1销售回款【输入】'!BD$4:BD$123,'B4-1销售回款【输入】'!$C$4:$C$123,$C257,'B4-1销售回款【输入】'!$D$4:$D$123,$D257,'B4-1销售回款【输入】'!$E$4:$E$123,$E257,'B4-1销售回款【输入】'!$J$4:$J$123,$F257)</f>
        <v>0</v>
      </c>
      <c r="BB257" s="282">
        <f>SUMIFS('B4-1销售回款【输入】'!BE$4:BE$123,'B4-1销售回款【输入】'!$C$4:$C$123,$C257,'B4-1销售回款【输入】'!$D$4:$D$123,$D257,'B4-1销售回款【输入】'!$E$4:$E$123,$E257,'B4-1销售回款【输入】'!$J$4:$J$123,$F257)</f>
        <v>0</v>
      </c>
      <c r="BC257" s="282">
        <f>SUMIFS('B4-1销售回款【输入】'!BF$4:BF$123,'B4-1销售回款【输入】'!$C$4:$C$123,$C257,'B4-1销售回款【输入】'!$D$4:$D$123,$D257,'B4-1销售回款【输入】'!$E$4:$E$123,$E257,'B4-1销售回款【输入】'!$J$4:$J$123,$F257)</f>
        <v>0</v>
      </c>
      <c r="BD257" s="282">
        <f>SUMIFS('B4-1销售回款【输入】'!BG$4:BG$123,'B4-1销售回款【输入】'!$C$4:$C$123,$C257,'B4-1销售回款【输入】'!$D$4:$D$123,$D257,'B4-1销售回款【输入】'!$E$4:$E$123,$E257,'B4-1销售回款【输入】'!$J$4:$J$123,$F257)</f>
        <v>0</v>
      </c>
      <c r="BE257" s="282">
        <f>SUMIFS('B4-1销售回款【输入】'!BH$4:BH$123,'B4-1销售回款【输入】'!$C$4:$C$123,$C257,'B4-1销售回款【输入】'!$D$4:$D$123,$D257,'B4-1销售回款【输入】'!$E$4:$E$123,$E257,'B4-1销售回款【输入】'!$J$4:$J$123,$F257)</f>
        <v>0</v>
      </c>
      <c r="BF257" s="282">
        <f>SUMIFS('B4-1销售回款【输入】'!BI$4:BI$123,'B4-1销售回款【输入】'!$C$4:$C$123,$C257,'B4-1销售回款【输入】'!$D$4:$D$123,$D257,'B4-1销售回款【输入】'!$E$4:$E$123,$E257,'B4-1销售回款【输入】'!$J$4:$J$123,$F257)</f>
        <v>0</v>
      </c>
      <c r="BG257" s="282">
        <f>SUMIFS('B4-1销售回款【输入】'!BJ$4:BJ$123,'B4-1销售回款【输入】'!$C$4:$C$123,$C257,'B4-1销售回款【输入】'!$D$4:$D$123,$D257,'B4-1销售回款【输入】'!$E$4:$E$123,$E257,'B4-1销售回款【输入】'!$J$4:$J$123,$F257)</f>
        <v>0</v>
      </c>
      <c r="BH257" s="282">
        <f>SUMIFS('B4-1销售回款【输入】'!BK$4:BK$123,'B4-1销售回款【输入】'!$C$4:$C$123,$C257,'B4-1销售回款【输入】'!$D$4:$D$123,$D257,'B4-1销售回款【输入】'!$E$4:$E$123,$E257,'B4-1销售回款【输入】'!$J$4:$J$123,$F257)</f>
        <v>0</v>
      </c>
      <c r="BI257" s="282">
        <f>SUMIFS('B4-1销售回款【输入】'!BL$4:BL$123,'B4-1销售回款【输入】'!$C$4:$C$123,$C257,'B4-1销售回款【输入】'!$D$4:$D$123,$D257,'B4-1销售回款【输入】'!$E$4:$E$123,$E257,'B4-1销售回款【输入】'!$J$4:$J$123,$F257)</f>
        <v>0</v>
      </c>
      <c r="BJ257" s="282">
        <f>SUMIFS('B4-1销售回款【输入】'!BM$4:BM$123,'B4-1销售回款【输入】'!$C$4:$C$123,$C257,'B4-1销售回款【输入】'!$D$4:$D$123,$D257,'B4-1销售回款【输入】'!$E$4:$E$123,$E257,'B4-1销售回款【输入】'!$J$4:$J$123,$F257)</f>
        <v>0</v>
      </c>
      <c r="BK257" s="282">
        <f>SUMIFS('B4-1销售回款【输入】'!BN$4:BN$123,'B4-1销售回款【输入】'!$C$4:$C$123,$C257,'B4-1销售回款【输入】'!$D$4:$D$123,$D257,'B4-1销售回款【输入】'!$E$4:$E$123,$E257,'B4-1销售回款【输入】'!$J$4:$J$123,$F257)</f>
        <v>0</v>
      </c>
      <c r="BL257" s="282">
        <f>SUMIFS('B4-1销售回款【输入】'!BO$4:BO$123,'B4-1销售回款【输入】'!$C$4:$C$123,$C257,'B4-1销售回款【输入】'!$D$4:$D$123,$D257,'B4-1销售回款【输入】'!$E$4:$E$123,$E257,'B4-1销售回款【输入】'!$J$4:$J$123,$F257)</f>
        <v>0</v>
      </c>
      <c r="BM257" s="282">
        <f>SUMIFS('B4-1销售回款【输入】'!BP$4:BP$123,'B4-1销售回款【输入】'!$C$4:$C$123,$C257,'B4-1销售回款【输入】'!$D$4:$D$123,$D257,'B4-1销售回款【输入】'!$E$4:$E$123,$E257,'B4-1销售回款【输入】'!$J$4:$J$123,$F257)</f>
        <v>0</v>
      </c>
      <c r="BN257" s="282">
        <f>SUMIFS('B4-1销售回款【输入】'!BQ$4:BQ$123,'B4-1销售回款【输入】'!$C$4:$C$123,$C257,'B4-1销售回款【输入】'!$D$4:$D$123,$D257,'B4-1销售回款【输入】'!$E$4:$E$123,$E257,'B4-1销售回款【输入】'!$J$4:$J$123,$F257)</f>
        <v>0</v>
      </c>
      <c r="BO257" s="282">
        <f>SUMIFS('B4-1销售回款【输入】'!BR$4:BR$123,'B4-1销售回款【输入】'!$C$4:$C$123,$C257,'B4-1销售回款【输入】'!$D$4:$D$123,$D257,'B4-1销售回款【输入】'!$E$4:$E$123,$E257,'B4-1销售回款【输入】'!$J$4:$J$123,$F257)</f>
        <v>0</v>
      </c>
      <c r="BP257" s="282">
        <f>SUMIFS('B4-1销售回款【输入】'!BS$4:BS$123,'B4-1销售回款【输入】'!$C$4:$C$123,$C257,'B4-1销售回款【输入】'!$D$4:$D$123,$D257,'B4-1销售回款【输入】'!$E$4:$E$123,$E257,'B4-1销售回款【输入】'!$J$4:$J$123,$F257)</f>
        <v>0</v>
      </c>
      <c r="BQ257" s="282">
        <f>SUMIFS('B4-1销售回款【输入】'!BT$4:BT$123,'B4-1销售回款【输入】'!$C$4:$C$123,$C257,'B4-1销售回款【输入】'!$D$4:$D$123,$D257,'B4-1销售回款【输入】'!$E$4:$E$123,$E257,'B4-1销售回款【输入】'!$J$4:$J$123,$F257)</f>
        <v>0</v>
      </c>
      <c r="BR257" s="282">
        <f>SUMIFS('B4-1销售回款【输入】'!BU$4:BU$123,'B4-1销售回款【输入】'!$C$4:$C$123,$C257,'B4-1销售回款【输入】'!$D$4:$D$123,$D257,'B4-1销售回款【输入】'!$E$4:$E$123,$E257,'B4-1销售回款【输入】'!$J$4:$J$123,$F257)</f>
        <v>0</v>
      </c>
      <c r="BS257" s="282">
        <f>SUMIFS('B4-1销售回款【输入】'!BV$4:BV$123,'B4-1销售回款【输入】'!$C$4:$C$123,$C257,'B4-1销售回款【输入】'!$D$4:$D$123,$D257,'B4-1销售回款【输入】'!$E$4:$E$123,$E257,'B4-1销售回款【输入】'!$J$4:$J$123,$F257)</f>
        <v>0</v>
      </c>
      <c r="BT257" s="282">
        <f>SUMIFS('B4-1销售回款【输入】'!BW$4:BW$123,'B4-1销售回款【输入】'!$C$4:$C$123,$C257,'B4-1销售回款【输入】'!$D$4:$D$123,$D257,'B4-1销售回款【输入】'!$E$4:$E$123,$E257,'B4-1销售回款【输入】'!$J$4:$J$123,$F257)</f>
        <v>0</v>
      </c>
      <c r="BU257" s="282">
        <f>SUMIFS('B4-1销售回款【输入】'!BX$4:BX$123,'B4-1销售回款【输入】'!$C$4:$C$123,$C257,'B4-1销售回款【输入】'!$D$4:$D$123,$D257,'B4-1销售回款【输入】'!$E$4:$E$123,$E257,'B4-1销售回款【输入】'!$J$4:$J$123,$F257)</f>
        <v>0</v>
      </c>
      <c r="BV257" s="282">
        <f>SUMIFS('B4-1销售回款【输入】'!BY$4:BY$123,'B4-1销售回款【输入】'!$C$4:$C$123,$C257,'B4-1销售回款【输入】'!$D$4:$D$123,$D257,'B4-1销售回款【输入】'!$E$4:$E$123,$E257,'B4-1销售回款【输入】'!$J$4:$J$123,$F257)</f>
        <v>0</v>
      </c>
      <c r="BW257" s="282">
        <f>SUMIFS('B4-1销售回款【输入】'!BZ$4:BZ$123,'B4-1销售回款【输入】'!$C$4:$C$123,$C257,'B4-1销售回款【输入】'!$D$4:$D$123,$D257,'B4-1销售回款【输入】'!$E$4:$E$123,$E257,'B4-1销售回款【输入】'!$J$4:$J$123,$F257)</f>
        <v>0</v>
      </c>
      <c r="BX257" s="282">
        <f>SUMIFS('B4-1销售回款【输入】'!CA$4:CA$123,'B4-1销售回款【输入】'!$C$4:$C$123,$C257,'B4-1销售回款【输入】'!$D$4:$D$123,$D257,'B4-1销售回款【输入】'!$E$4:$E$123,$E257,'B4-1销售回款【输入】'!$J$4:$J$123,$F257)</f>
        <v>0</v>
      </c>
      <c r="BY257" s="282">
        <f>SUMIFS('B4-1销售回款【输入】'!CB$4:CB$123,'B4-1销售回款【输入】'!$C$4:$C$123,$C257,'B4-1销售回款【输入】'!$D$4:$D$123,$D257,'B4-1销售回款【输入】'!$E$4:$E$123,$E257,'B4-1销售回款【输入】'!$J$4:$J$123,$F257)</f>
        <v>0</v>
      </c>
      <c r="BZ257" s="282">
        <f>SUMIFS('B4-1销售回款【输入】'!CC$4:CC$123,'B4-1销售回款【输入】'!$C$4:$C$123,$C257,'B4-1销售回款【输入】'!$D$4:$D$123,$D257,'B4-1销售回款【输入】'!$E$4:$E$123,$E257,'B4-1销售回款【输入】'!$J$4:$J$123,$F257)</f>
        <v>0</v>
      </c>
      <c r="CA257" s="282">
        <f>SUMIFS('B4-1销售回款【输入】'!CD$4:CD$123,'B4-1销售回款【输入】'!$C$4:$C$123,$C257,'B4-1销售回款【输入】'!$D$4:$D$123,$D257,'B4-1销售回款【输入】'!$E$4:$E$123,$E257,'B4-1销售回款【输入】'!$J$4:$J$123,$F257)</f>
        <v>0</v>
      </c>
      <c r="CB257" s="282">
        <f>SUMIFS('B4-1销售回款【输入】'!CE$4:CE$123,'B4-1销售回款【输入】'!$C$4:$C$123,$C257,'B4-1销售回款【输入】'!$D$4:$D$123,$D257,'B4-1销售回款【输入】'!$E$4:$E$123,$E257,'B4-1销售回款【输入】'!$J$4:$J$123,$F257)</f>
        <v>0</v>
      </c>
      <c r="CC257" s="282">
        <f>SUMIFS('B4-1销售回款【输入】'!CF$4:CF$123,'B4-1销售回款【输入】'!$C$4:$C$123,$C257,'B4-1销售回款【输入】'!$D$4:$D$123,$D257,'B4-1销售回款【输入】'!$E$4:$E$123,$E257,'B4-1销售回款【输入】'!$J$4:$J$123,$F257)</f>
        <v>0</v>
      </c>
      <c r="CD257" s="282">
        <f>SUMIFS('B4-1销售回款【输入】'!CG$4:CG$123,'B4-1销售回款【输入】'!$C$4:$C$123,$C257,'B4-1销售回款【输入】'!$D$4:$D$123,$D257,'B4-1销售回款【输入】'!$E$4:$E$123,$E257,'B4-1销售回款【输入】'!$J$4:$J$123,$F257)</f>
        <v>0</v>
      </c>
      <c r="CE257" s="282">
        <f>SUMIFS('B4-1销售回款【输入】'!CH$4:CH$123,'B4-1销售回款【输入】'!$C$4:$C$123,$C257,'B4-1销售回款【输入】'!$D$4:$D$123,$D257,'B4-1销售回款【输入】'!$E$4:$E$123,$E257,'B4-1销售回款【输入】'!$J$4:$J$123,$F257)</f>
        <v>0</v>
      </c>
      <c r="CF257" s="282">
        <f>SUMIFS('B4-1销售回款【输入】'!CI$4:CI$123,'B4-1销售回款【输入】'!$C$4:$C$123,$C257,'B4-1销售回款【输入】'!$D$4:$D$123,$D257,'B4-1销售回款【输入】'!$E$4:$E$123,$E257,'B4-1销售回款【输入】'!$J$4:$J$123,$F257)</f>
        <v>0</v>
      </c>
      <c r="CG257" s="282">
        <f>SUMIFS('B4-1销售回款【输入】'!CJ$4:CJ$123,'B4-1销售回款【输入】'!$C$4:$C$123,$C257,'B4-1销售回款【输入】'!$D$4:$D$123,$D257,'B4-1销售回款【输入】'!$E$4:$E$123,$E257,'B4-1销售回款【输入】'!$J$4:$J$123,$F257)</f>
        <v>0</v>
      </c>
      <c r="CH257" s="282">
        <f>SUMIFS('B4-1销售回款【输入】'!CK$4:CK$123,'B4-1销售回款【输入】'!$C$4:$C$123,$C257,'B4-1销售回款【输入】'!$D$4:$D$123,$D257,'B4-1销售回款【输入】'!$E$4:$E$123,$E257,'B4-1销售回款【输入】'!$J$4:$J$123,$F257)</f>
        <v>0</v>
      </c>
      <c r="CI257" s="282">
        <f>SUMIFS('B4-1销售回款【输入】'!CL$4:CL$123,'B4-1销售回款【输入】'!$C$4:$C$123,$C257,'B4-1销售回款【输入】'!$D$4:$D$123,$D257,'B4-1销售回款【输入】'!$E$4:$E$123,$E257,'B4-1销售回款【输入】'!$J$4:$J$123,$F257)</f>
        <v>0</v>
      </c>
      <c r="CJ257" s="282">
        <f>SUMIFS('B4-1销售回款【输入】'!CM$4:CM$123,'B4-1销售回款【输入】'!$C$4:$C$123,$C257,'B4-1销售回款【输入】'!$D$4:$D$123,$D257,'B4-1销售回款【输入】'!$E$4:$E$123,$E257,'B4-1销售回款【输入】'!$J$4:$J$123,$F257)</f>
        <v>0</v>
      </c>
      <c r="CK257" s="282">
        <f>SUMIFS('B4-1销售回款【输入】'!CN$4:CN$123,'B4-1销售回款【输入】'!$C$4:$C$123,$C257,'B4-1销售回款【输入】'!$D$4:$D$123,$D257,'B4-1销售回款【输入】'!$E$4:$E$123,$E257,'B4-1销售回款【输入】'!$J$4:$J$123,$F257)</f>
        <v>0</v>
      </c>
      <c r="CL257" s="282">
        <f>SUMIFS('B4-1销售回款【输入】'!CO$4:CO$123,'B4-1销售回款【输入】'!$C$4:$C$123,$C257,'B4-1销售回款【输入】'!$D$4:$D$123,$D257,'B4-1销售回款【输入】'!$E$4:$E$123,$E257,'B4-1销售回款【输入】'!$J$4:$J$123,$F257)</f>
        <v>0</v>
      </c>
      <c r="CM257" s="282">
        <f>SUMIFS('B4-1销售回款【输入】'!CP$4:CP$123,'B4-1销售回款【输入】'!$C$4:$C$123,$C257,'B4-1销售回款【输入】'!$D$4:$D$123,$D257,'B4-1销售回款【输入】'!$E$4:$E$123,$E257,'B4-1销售回款【输入】'!$J$4:$J$123,$F257)</f>
        <v>0</v>
      </c>
      <c r="CN257" s="282">
        <f>SUMIFS('B4-1销售回款【输入】'!CQ$4:CQ$123,'B4-1销售回款【输入】'!$C$4:$C$123,$C257,'B4-1销售回款【输入】'!$D$4:$D$123,$D257,'B4-1销售回款【输入】'!$E$4:$E$123,$E257,'B4-1销售回款【输入】'!$J$4:$J$123,$F257)</f>
        <v>0</v>
      </c>
      <c r="CO257" s="282">
        <f>SUMIFS('B4-1销售回款【输入】'!CR$4:CR$123,'B4-1销售回款【输入】'!$C$4:$C$123,$C257,'B4-1销售回款【输入】'!$D$4:$D$123,$D257,'B4-1销售回款【输入】'!$E$4:$E$123,$E257,'B4-1销售回款【输入】'!$J$4:$J$123,$F257)</f>
        <v>0</v>
      </c>
      <c r="CP257" s="282">
        <f>SUMIFS('B4-1销售回款【输入】'!CS$4:CS$123,'B4-1销售回款【输入】'!$C$4:$C$123,$C257,'B4-1销售回款【输入】'!$D$4:$D$123,$D257,'B4-1销售回款【输入】'!$E$4:$E$123,$E257,'B4-1销售回款【输入】'!$J$4:$J$123,$F257)</f>
        <v>0</v>
      </c>
      <c r="CQ257" s="282">
        <f>SUMIFS('B4-1销售回款【输入】'!CT$4:CT$123,'B4-1销售回款【输入】'!$C$4:$C$123,$C257,'B4-1销售回款【输入】'!$D$4:$D$123,$D257,'B4-1销售回款【输入】'!$E$4:$E$123,$E257,'B4-1销售回款【输入】'!$J$4:$J$123,$F257)</f>
        <v>0</v>
      </c>
      <c r="CR257" s="282">
        <f>SUMIFS('B4-1销售回款【输入】'!CU$4:CU$123,'B4-1销售回款【输入】'!$C$4:$C$123,$C257,'B4-1销售回款【输入】'!$D$4:$D$123,$D257,'B4-1销售回款【输入】'!$E$4:$E$123,$E257,'B4-1销售回款【输入】'!$J$4:$J$123,$F257)</f>
        <v>0</v>
      </c>
      <c r="CS257" s="282">
        <f>SUMIFS('B4-1销售回款【输入】'!CV$4:CV$123,'B4-1销售回款【输入】'!$C$4:$C$123,$C257,'B4-1销售回款【输入】'!$D$4:$D$123,$D257,'B4-1销售回款【输入】'!$E$4:$E$123,$E257,'B4-1销售回款【输入】'!$J$4:$J$123,$F257)</f>
        <v>0</v>
      </c>
      <c r="CT257" s="282">
        <f>SUMIFS('B4-1销售回款【输入】'!CW$4:CW$123,'B4-1销售回款【输入】'!$C$4:$C$123,$C257,'B4-1销售回款【输入】'!$D$4:$D$123,$D257,'B4-1销售回款【输入】'!$E$4:$E$123,$E257,'B4-1销售回款【输入】'!$J$4:$J$123,$F257)</f>
        <v>0</v>
      </c>
      <c r="CU257" s="282">
        <f>SUMIFS('B4-1销售回款【输入】'!CX$4:CX$123,'B4-1销售回款【输入】'!$C$4:$C$123,$C257,'B4-1销售回款【输入】'!$D$4:$D$123,$D257,'B4-1销售回款【输入】'!$E$4:$E$123,$E257,'B4-1销售回款【输入】'!$J$4:$J$123,$F257)</f>
        <v>0</v>
      </c>
      <c r="CV257" s="282">
        <f>SUMIFS('B4-1销售回款【输入】'!CY$4:CY$123,'B4-1销售回款【输入】'!$C$4:$C$123,$C257,'B4-1销售回款【输入】'!$D$4:$D$123,$D257,'B4-1销售回款【输入】'!$E$4:$E$123,$E257,'B4-1销售回款【输入】'!$J$4:$J$123,$F257)</f>
        <v>0</v>
      </c>
      <c r="CW257" s="282">
        <f>SUMIFS('B4-1销售回款【输入】'!CZ$4:CZ$123,'B4-1销售回款【输入】'!$C$4:$C$123,$C257,'B4-1销售回款【输入】'!$D$4:$D$123,$D257,'B4-1销售回款【输入】'!$E$4:$E$123,$E257,'B4-1销售回款【输入】'!$J$4:$J$123,$F257)</f>
        <v>0</v>
      </c>
      <c r="CX257" s="282">
        <f>SUMIFS('B4-1销售回款【输入】'!DA$4:DA$123,'B4-1销售回款【输入】'!$C$4:$C$123,$C257,'B4-1销售回款【输入】'!$D$4:$D$123,$D257,'B4-1销售回款【输入】'!$E$4:$E$123,$E257,'B4-1销售回款【输入】'!$J$4:$J$123,$F257)</f>
        <v>0</v>
      </c>
      <c r="CY257" s="282">
        <f>SUMIFS('B4-1销售回款【输入】'!DB$4:DB$123,'B4-1销售回款【输入】'!$C$4:$C$123,$C257,'B4-1销售回款【输入】'!$D$4:$D$123,$D257,'B4-1销售回款【输入】'!$E$4:$E$123,$E257,'B4-1销售回款【输入】'!$J$4:$J$123,$F257)</f>
        <v>0</v>
      </c>
      <c r="CZ257" s="282">
        <f>SUMIFS('B4-1销售回款【输入】'!DC$4:DC$123,'B4-1销售回款【输入】'!$C$4:$C$123,$C257,'B4-1销售回款【输入】'!$D$4:$D$123,$D257,'B4-1销售回款【输入】'!$E$4:$E$123,$E257,'B4-1销售回款【输入】'!$J$4:$J$123,$F257)</f>
        <v>0</v>
      </c>
      <c r="DA257" s="282">
        <f>SUMIFS('B4-1销售回款【输入】'!DD$4:DD$123,'B4-1销售回款【输入】'!$C$4:$C$123,$C257,'B4-1销售回款【输入】'!$D$4:$D$123,$D257,'B4-1销售回款【输入】'!$E$4:$E$123,$E257,'B4-1销售回款【输入】'!$J$4:$J$123,$F257)</f>
        <v>0</v>
      </c>
      <c r="DB257" s="282">
        <f>SUMIFS('B4-1销售回款【输入】'!DE$4:DE$123,'B4-1销售回款【输入】'!$C$4:$C$123,$C257,'B4-1销售回款【输入】'!$D$4:$D$123,$D257,'B4-1销售回款【输入】'!$E$4:$E$123,$E257,'B4-1销售回款【输入】'!$J$4:$J$123,$F257)</f>
        <v>0</v>
      </c>
      <c r="DC257" s="282">
        <f>SUMIFS('B4-1销售回款【输入】'!DF$4:DF$123,'B4-1销售回款【输入】'!$C$4:$C$123,$C257,'B4-1销售回款【输入】'!$D$4:$D$123,$D257,'B4-1销售回款【输入】'!$E$4:$E$123,$E257,'B4-1销售回款【输入】'!$J$4:$J$123,$F257)</f>
        <v>0</v>
      </c>
      <c r="DD257" s="282">
        <f>SUMIFS('B4-1销售回款【输入】'!DG$4:DG$123,'B4-1销售回款【输入】'!$C$4:$C$123,$C257,'B4-1销售回款【输入】'!$D$4:$D$123,$D257,'B4-1销售回款【输入】'!$E$4:$E$123,$E257,'B4-1销售回款【输入】'!$J$4:$J$123,$F257)</f>
        <v>0</v>
      </c>
      <c r="DE257" s="282">
        <f>SUMIFS('B4-1销售回款【输入】'!DH$4:DH$123,'B4-1销售回款【输入】'!$C$4:$C$123,$C257,'B4-1销售回款【输入】'!$D$4:$D$123,$D257,'B4-1销售回款【输入】'!$E$4:$E$123,$E257,'B4-1销售回款【输入】'!$J$4:$J$123,$F257)</f>
        <v>0</v>
      </c>
      <c r="DF257" s="282">
        <f>SUMIFS('B4-1销售回款【输入】'!DI$4:DI$123,'B4-1销售回款【输入】'!$C$4:$C$123,$C257,'B4-1销售回款【输入】'!$D$4:$D$123,$D257,'B4-1销售回款【输入】'!$E$4:$E$123,$E257,'B4-1销售回款【输入】'!$J$4:$J$123,$F257)</f>
        <v>0</v>
      </c>
      <c r="DG257" s="282">
        <f>SUMIFS('B4-1销售回款【输入】'!DJ$4:DJ$123,'B4-1销售回款【输入】'!$C$4:$C$123,$C257,'B4-1销售回款【输入】'!$D$4:$D$123,$D257,'B4-1销售回款【输入】'!$E$4:$E$123,$E257,'B4-1销售回款【输入】'!$J$4:$J$123,$F257)</f>
        <v>0</v>
      </c>
      <c r="DH257" s="282">
        <f>SUMIFS('B4-1销售回款【输入】'!DK$4:DK$123,'B4-1销售回款【输入】'!$C$4:$C$123,$C257,'B4-1销售回款【输入】'!$D$4:$D$123,$D257,'B4-1销售回款【输入】'!$E$4:$E$123,$E257,'B4-1销售回款【输入】'!$J$4:$J$123,$F257)</f>
        <v>0</v>
      </c>
      <c r="DI257" s="282">
        <f>SUMIFS('B4-1销售回款【输入】'!DL$4:DL$123,'B4-1销售回款【输入】'!$C$4:$C$123,$C257,'B4-1销售回款【输入】'!$D$4:$D$123,$D257,'B4-1销售回款【输入】'!$E$4:$E$123,$E257,'B4-1销售回款【输入】'!$J$4:$J$123,$F257)</f>
        <v>0</v>
      </c>
      <c r="DJ257" s="282">
        <f>SUMIFS('B4-1销售回款【输入】'!DM$4:DM$123,'B4-1销售回款【输入】'!$C$4:$C$123,$C257,'B4-1销售回款【输入】'!$D$4:$D$123,$D257,'B4-1销售回款【输入】'!$E$4:$E$123,$E257,'B4-1销售回款【输入】'!$J$4:$J$123,$F257)</f>
        <v>0</v>
      </c>
      <c r="DK257" s="282">
        <f>SUMIFS('B4-1销售回款【输入】'!DN$4:DN$123,'B4-1销售回款【输入】'!$C$4:$C$123,$C257,'B4-1销售回款【输入】'!$D$4:$D$123,$D257,'B4-1销售回款【输入】'!$E$4:$E$123,$E257,'B4-1销售回款【输入】'!$J$4:$J$123,$F257)</f>
        <v>0</v>
      </c>
      <c r="DL257" s="282">
        <f>SUMIFS('B4-1销售回款【输入】'!DO$4:DO$123,'B4-1销售回款【输入】'!$C$4:$C$123,$C257,'B4-1销售回款【输入】'!$D$4:$D$123,$D257,'B4-1销售回款【输入】'!$E$4:$E$123,$E257,'B4-1销售回款【输入】'!$J$4:$J$123,$F257)</f>
        <v>0</v>
      </c>
      <c r="DM257" s="282">
        <f>SUMIFS('B4-1销售回款【输入】'!DP$4:DP$123,'B4-1销售回款【输入】'!$C$4:$C$123,$C257,'B4-1销售回款【输入】'!$D$4:$D$123,$D257,'B4-1销售回款【输入】'!$E$4:$E$123,$E257,'B4-1销售回款【输入】'!$J$4:$J$123,$F257)</f>
        <v>0</v>
      </c>
      <c r="DN257" s="282">
        <f>SUMIFS('B4-1销售回款【输入】'!DQ$4:DQ$123,'B4-1销售回款【输入】'!$C$4:$C$123,$C257,'B4-1销售回款【输入】'!$D$4:$D$123,$D257,'B4-1销售回款【输入】'!$E$4:$E$123,$E257,'B4-1销售回款【输入】'!$J$4:$J$123,$F257)</f>
        <v>0</v>
      </c>
      <c r="DO257" s="282">
        <f>SUMIFS('B4-1销售回款【输入】'!DR$4:DR$123,'B4-1销售回款【输入】'!$C$4:$C$123,$C257,'B4-1销售回款【输入】'!$D$4:$D$123,$D257,'B4-1销售回款【输入】'!$E$4:$E$123,$E257,'B4-1销售回款【输入】'!$J$4:$J$123,$F257)</f>
        <v>0</v>
      </c>
      <c r="DP257" s="282">
        <f>SUMIFS('B4-1销售回款【输入】'!DS$4:DS$123,'B4-1销售回款【输入】'!$C$4:$C$123,$C257,'B4-1销售回款【输入】'!$D$4:$D$123,$D257,'B4-1销售回款【输入】'!$E$4:$E$123,$E257,'B4-1销售回款【输入】'!$J$4:$J$123,$F257)</f>
        <v>0</v>
      </c>
      <c r="DQ257" s="282">
        <f>SUMIFS('B4-1销售回款【输入】'!DT$4:DT$123,'B4-1销售回款【输入】'!$C$4:$C$123,$C257,'B4-1销售回款【输入】'!$D$4:$D$123,$D257,'B4-1销售回款【输入】'!$E$4:$E$123,$E257,'B4-1销售回款【输入】'!$J$4:$J$123,$F257)</f>
        <v>0</v>
      </c>
      <c r="DR257" s="282">
        <f>SUMIFS('B4-1销售回款【输入】'!DU$4:DU$123,'B4-1销售回款【输入】'!$C$4:$C$123,$C257,'B4-1销售回款【输入】'!$D$4:$D$123,$D257,'B4-1销售回款【输入】'!$E$4:$E$123,$E257,'B4-1销售回款【输入】'!$J$4:$J$123,$F257)</f>
        <v>0</v>
      </c>
      <c r="DS257" s="282">
        <f>SUMIFS('B4-1销售回款【输入】'!DV$4:DV$123,'B4-1销售回款【输入】'!$C$4:$C$123,$C257,'B4-1销售回款【输入】'!$D$4:$D$123,$D257,'B4-1销售回款【输入】'!$E$4:$E$123,$E257,'B4-1销售回款【输入】'!$J$4:$J$123,$F257)</f>
        <v>0</v>
      </c>
      <c r="DT257" s="282">
        <f>SUMIFS('B4-1销售回款【输入】'!DW$4:DW$123,'B4-1销售回款【输入】'!$C$4:$C$123,$C257,'B4-1销售回款【输入】'!$D$4:$D$123,$D257,'B4-1销售回款【输入】'!$E$4:$E$123,$E257,'B4-1销售回款【输入】'!$J$4:$J$123,$F257)</f>
        <v>0</v>
      </c>
      <c r="DU257" s="282">
        <f>SUMIFS('B4-1销售回款【输入】'!DX$4:DX$123,'B4-1销售回款【输入】'!$C$4:$C$123,$C257,'B4-1销售回款【输入】'!$D$4:$D$123,$D257,'B4-1销售回款【输入】'!$E$4:$E$123,$E257,'B4-1销售回款【输入】'!$J$4:$J$123,$F257)</f>
        <v>0</v>
      </c>
      <c r="DV257" s="282">
        <f>SUMIFS('B4-1销售回款【输入】'!DY$4:DY$123,'B4-1销售回款【输入】'!$C$4:$C$123,$C257,'B4-1销售回款【输入】'!$D$4:$D$123,$D257,'B4-1销售回款【输入】'!$E$4:$E$123,$E257,'B4-1销售回款【输入】'!$J$4:$J$123,$F257)</f>
        <v>0</v>
      </c>
      <c r="DW257" s="282">
        <f>SUMIFS('B4-1销售回款【输入】'!DZ$4:DZ$123,'B4-1销售回款【输入】'!$C$4:$C$123,$C257,'B4-1销售回款【输入】'!$D$4:$D$123,$D257,'B4-1销售回款【输入】'!$E$4:$E$123,$E257,'B4-1销售回款【输入】'!$J$4:$J$123,$F257)</f>
        <v>0</v>
      </c>
      <c r="DX257" s="282">
        <f>SUMIFS('B4-1销售回款【输入】'!EA$4:EA$123,'B4-1销售回款【输入】'!$C$4:$C$123,$C257,'B4-1销售回款【输入】'!$D$4:$D$123,$D257,'B4-1销售回款【输入】'!$E$4:$E$123,$E257,'B4-1销售回款【输入】'!$J$4:$J$123,$F257)</f>
        <v>0</v>
      </c>
      <c r="DY257" s="282">
        <f>SUMIFS('B4-1销售回款【输入】'!EB$4:EB$123,'B4-1销售回款【输入】'!$C$4:$C$123,$C257,'B4-1销售回款【输入】'!$D$4:$D$123,$D257,'B4-1销售回款【输入】'!$E$4:$E$123,$E257,'B4-1销售回款【输入】'!$J$4:$J$123,$F257)</f>
        <v>0</v>
      </c>
      <c r="DZ257" s="282">
        <f>SUMIFS('B4-1销售回款【输入】'!EC$4:EC$123,'B4-1销售回款【输入】'!$C$4:$C$123,$C257,'B4-1销售回款【输入】'!$D$4:$D$123,$D257,'B4-1销售回款【输入】'!$E$4:$E$123,$E257,'B4-1销售回款【输入】'!$J$4:$J$123,$F257)</f>
        <v>0</v>
      </c>
      <c r="EA257" s="282">
        <f>SUMIFS('B4-1销售回款【输入】'!ED$4:ED$123,'B4-1销售回款【输入】'!$C$4:$C$123,$C257,'B4-1销售回款【输入】'!$D$4:$D$123,$D257,'B4-1销售回款【输入】'!$E$4:$E$123,$E257,'B4-1销售回款【输入】'!$J$4:$J$123,$F257)</f>
        <v>0</v>
      </c>
      <c r="EB257" s="282">
        <f>SUMIFS('B4-1销售回款【输入】'!EE$4:EE$123,'B4-1销售回款【输入】'!$C$4:$C$123,$C257,'B4-1销售回款【输入】'!$D$4:$D$123,$D257,'B4-1销售回款【输入】'!$E$4:$E$123,$E257,'B4-1销售回款【输入】'!$J$4:$J$123,$F257)</f>
        <v>0</v>
      </c>
      <c r="EC257" s="282">
        <f>SUMIFS('B4-1销售回款【输入】'!EF$4:EF$123,'B4-1销售回款【输入】'!$C$4:$C$123,$C257,'B4-1销售回款【输入】'!$D$4:$D$123,$D257,'B4-1销售回款【输入】'!$E$4:$E$123,$E257,'B4-1销售回款【输入】'!$J$4:$J$123,$F257)</f>
        <v>0</v>
      </c>
      <c r="ED257" s="284">
        <f>SUMIFS('B4-1销售回款【输入】'!EG$4:EG$123,'B4-1销售回款【输入】'!$C$4:$C$123,$C257,'B4-1销售回款【输入】'!$D$4:$D$123,$D257,'B4-1销售回款【输入】'!$E$4:$E$123,$E257,'B4-1销售回款【输入】'!$J$4:$J$123,$F257)</f>
        <v>0</v>
      </c>
    </row>
    <row r="258" spans="2:134" ht="16.05" customHeight="1" x14ac:dyDescent="0.25">
      <c r="B258" s="932"/>
      <c r="C258" s="154" t="str">
        <f t="shared" ref="C258:C261" si="4662">C257</f>
        <v/>
      </c>
      <c r="D258" s="154" t="str">
        <f t="shared" si="4659"/>
        <v/>
      </c>
      <c r="E258" s="154" t="str">
        <f t="shared" si="4659"/>
        <v/>
      </c>
      <c r="F258" s="149" t="s">
        <v>348</v>
      </c>
      <c r="G258" s="171" t="s">
        <v>354</v>
      </c>
      <c r="H258" s="992">
        <f>IFERROR(H257/H256*10000,0)</f>
        <v>0</v>
      </c>
      <c r="I258" s="282">
        <f t="shared" si="4660"/>
        <v>0</v>
      </c>
      <c r="J258" s="985">
        <f>IFERROR(J257/J256*10000,0)</f>
        <v>0</v>
      </c>
      <c r="K258" s="460">
        <f ca="1">IFERROR(K257/K256*10000,0)</f>
        <v>0</v>
      </c>
      <c r="L258" s="283">
        <f t="shared" ref="L258" si="4663">IFERROR(L257/L256*10000,0)</f>
        <v>0</v>
      </c>
      <c r="M258" s="282">
        <f t="shared" ref="M258" si="4664">IFERROR(M257/M256*10000,0)</f>
        <v>0</v>
      </c>
      <c r="N258" s="282">
        <f t="shared" ref="N258" si="4665">IFERROR(N257/N256*10000,0)</f>
        <v>0</v>
      </c>
      <c r="O258" s="282">
        <f t="shared" ref="O258" si="4666">IFERROR(O257/O256*10000,0)</f>
        <v>0</v>
      </c>
      <c r="P258" s="282">
        <f t="shared" ref="P258" si="4667">IFERROR(P257/P256*10000,0)</f>
        <v>0</v>
      </c>
      <c r="Q258" s="282">
        <f t="shared" ref="Q258" si="4668">IFERROR(Q257/Q256*10000,0)</f>
        <v>0</v>
      </c>
      <c r="R258" s="282">
        <f t="shared" ref="R258" si="4669">IFERROR(R257/R256*10000,0)</f>
        <v>0</v>
      </c>
      <c r="S258" s="282">
        <f t="shared" ref="S258" si="4670">IFERROR(S257/S256*10000,0)</f>
        <v>0</v>
      </c>
      <c r="T258" s="282">
        <f t="shared" ref="T258" si="4671">IFERROR(T257/T256*10000,0)</f>
        <v>0</v>
      </c>
      <c r="U258" s="284">
        <f t="shared" ref="U258" si="4672">IFERROR(U257/U256*10000,0)</f>
        <v>0</v>
      </c>
      <c r="V258" s="285">
        <f>IFERROR(V257/V256*10000,0)</f>
        <v>0</v>
      </c>
      <c r="W258" s="282">
        <f t="shared" ref="W258" si="4673">IFERROR(W257/W256*10000,0)</f>
        <v>0</v>
      </c>
      <c r="X258" s="282">
        <f t="shared" ref="X258" si="4674">IFERROR(X257/X256*10000,0)</f>
        <v>0</v>
      </c>
      <c r="Y258" s="282">
        <f t="shared" ref="Y258" si="4675">IFERROR(Y257/Y256*10000,0)</f>
        <v>0</v>
      </c>
      <c r="Z258" s="282">
        <f t="shared" ref="Z258" si="4676">IFERROR(Z257/Z256*10000,0)</f>
        <v>0</v>
      </c>
      <c r="AA258" s="282">
        <f t="shared" ref="AA258" si="4677">IFERROR(AA257/AA256*10000,0)</f>
        <v>0</v>
      </c>
      <c r="AB258" s="282">
        <f t="shared" ref="AB258" si="4678">IFERROR(AB257/AB256*10000,0)</f>
        <v>0</v>
      </c>
      <c r="AC258" s="282">
        <f t="shared" ref="AC258" si="4679">IFERROR(AC257/AC256*10000,0)</f>
        <v>0</v>
      </c>
      <c r="AD258" s="282">
        <f t="shared" ref="AD258" si="4680">IFERROR(AD257/AD256*10000,0)</f>
        <v>0</v>
      </c>
      <c r="AE258" s="282">
        <f t="shared" ref="AE258" si="4681">IFERROR(AE257/AE256*10000,0)</f>
        <v>0</v>
      </c>
      <c r="AF258" s="282">
        <f t="shared" ref="AF258" si="4682">IFERROR(AF257/AF256*10000,0)</f>
        <v>0</v>
      </c>
      <c r="AG258" s="282">
        <f t="shared" ref="AG258" si="4683">IFERROR(AG257/AG256*10000,0)</f>
        <v>0</v>
      </c>
      <c r="AH258" s="282">
        <f t="shared" ref="AH258" si="4684">IFERROR(AH257/AH256*10000,0)</f>
        <v>0</v>
      </c>
      <c r="AI258" s="282">
        <f t="shared" ref="AI258" si="4685">IFERROR(AI257/AI256*10000,0)</f>
        <v>0</v>
      </c>
      <c r="AJ258" s="282">
        <f t="shared" ref="AJ258" si="4686">IFERROR(AJ257/AJ256*10000,0)</f>
        <v>0</v>
      </c>
      <c r="AK258" s="282">
        <f t="shared" ref="AK258" si="4687">IFERROR(AK257/AK256*10000,0)</f>
        <v>0</v>
      </c>
      <c r="AL258" s="282">
        <f t="shared" ref="AL258" si="4688">IFERROR(AL257/AL256*10000,0)</f>
        <v>0</v>
      </c>
      <c r="AM258" s="282">
        <f t="shared" ref="AM258" si="4689">IFERROR(AM257/AM256*10000,0)</f>
        <v>0</v>
      </c>
      <c r="AN258" s="282">
        <f t="shared" ref="AN258" si="4690">IFERROR(AN257/AN256*10000,0)</f>
        <v>0</v>
      </c>
      <c r="AO258" s="282">
        <f t="shared" ref="AO258" si="4691">IFERROR(AO257/AO256*10000,0)</f>
        <v>0</v>
      </c>
      <c r="AP258" s="282">
        <f t="shared" ref="AP258" si="4692">IFERROR(AP257/AP256*10000,0)</f>
        <v>0</v>
      </c>
      <c r="AQ258" s="282">
        <f t="shared" ref="AQ258" si="4693">IFERROR(AQ257/AQ256*10000,0)</f>
        <v>0</v>
      </c>
      <c r="AR258" s="282">
        <f t="shared" ref="AR258" si="4694">IFERROR(AR257/AR256*10000,0)</f>
        <v>0</v>
      </c>
      <c r="AS258" s="282">
        <f t="shared" ref="AS258" si="4695">IFERROR(AS257/AS256*10000,0)</f>
        <v>0</v>
      </c>
      <c r="AT258" s="282">
        <f t="shared" ref="AT258" si="4696">IFERROR(AT257/AT256*10000,0)</f>
        <v>0</v>
      </c>
      <c r="AU258" s="282">
        <f t="shared" ref="AU258" si="4697">IFERROR(AU257/AU256*10000,0)</f>
        <v>0</v>
      </c>
      <c r="AV258" s="282">
        <f t="shared" ref="AV258" si="4698">IFERROR(AV257/AV256*10000,0)</f>
        <v>0</v>
      </c>
      <c r="AW258" s="282">
        <f t="shared" ref="AW258" si="4699">IFERROR(AW257/AW256*10000,0)</f>
        <v>0</v>
      </c>
      <c r="AX258" s="282">
        <f t="shared" ref="AX258" si="4700">IFERROR(AX257/AX256*10000,0)</f>
        <v>0</v>
      </c>
      <c r="AY258" s="282">
        <f t="shared" ref="AY258" si="4701">IFERROR(AY257/AY256*10000,0)</f>
        <v>0</v>
      </c>
      <c r="AZ258" s="282">
        <f t="shared" ref="AZ258" si="4702">IFERROR(AZ257/AZ256*10000,0)</f>
        <v>0</v>
      </c>
      <c r="BA258" s="282">
        <f t="shared" ref="BA258" si="4703">IFERROR(BA257/BA256*10000,0)</f>
        <v>0</v>
      </c>
      <c r="BB258" s="282">
        <f t="shared" ref="BB258" si="4704">IFERROR(BB257/BB256*10000,0)</f>
        <v>0</v>
      </c>
      <c r="BC258" s="282">
        <f t="shared" ref="BC258" si="4705">IFERROR(BC257/BC256*10000,0)</f>
        <v>0</v>
      </c>
      <c r="BD258" s="282">
        <f t="shared" ref="BD258" si="4706">IFERROR(BD257/BD256*10000,0)</f>
        <v>0</v>
      </c>
      <c r="BE258" s="282">
        <f t="shared" ref="BE258" si="4707">IFERROR(BE257/BE256*10000,0)</f>
        <v>0</v>
      </c>
      <c r="BF258" s="282">
        <f t="shared" ref="BF258" si="4708">IFERROR(BF257/BF256*10000,0)</f>
        <v>0</v>
      </c>
      <c r="BG258" s="282">
        <f t="shared" ref="BG258" si="4709">IFERROR(BG257/BG256*10000,0)</f>
        <v>0</v>
      </c>
      <c r="BH258" s="282">
        <f t="shared" ref="BH258" si="4710">IFERROR(BH257/BH256*10000,0)</f>
        <v>0</v>
      </c>
      <c r="BI258" s="282">
        <f t="shared" ref="BI258" si="4711">IFERROR(BI257/BI256*10000,0)</f>
        <v>0</v>
      </c>
      <c r="BJ258" s="282">
        <f t="shared" ref="BJ258" si="4712">IFERROR(BJ257/BJ256*10000,0)</f>
        <v>0</v>
      </c>
      <c r="BK258" s="282">
        <f t="shared" ref="BK258" si="4713">IFERROR(BK257/BK256*10000,0)</f>
        <v>0</v>
      </c>
      <c r="BL258" s="282">
        <f t="shared" ref="BL258" si="4714">IFERROR(BL257/BL256*10000,0)</f>
        <v>0</v>
      </c>
      <c r="BM258" s="282">
        <f t="shared" ref="BM258" si="4715">IFERROR(BM257/BM256*10000,0)</f>
        <v>0</v>
      </c>
      <c r="BN258" s="282">
        <f t="shared" ref="BN258" si="4716">IFERROR(BN257/BN256*10000,0)</f>
        <v>0</v>
      </c>
      <c r="BO258" s="282">
        <f t="shared" ref="BO258" si="4717">IFERROR(BO257/BO256*10000,0)</f>
        <v>0</v>
      </c>
      <c r="BP258" s="282">
        <f t="shared" ref="BP258" si="4718">IFERROR(BP257/BP256*10000,0)</f>
        <v>0</v>
      </c>
      <c r="BQ258" s="282">
        <f t="shared" ref="BQ258" si="4719">IFERROR(BQ257/BQ256*10000,0)</f>
        <v>0</v>
      </c>
      <c r="BR258" s="282">
        <f t="shared" ref="BR258" si="4720">IFERROR(BR257/BR256*10000,0)</f>
        <v>0</v>
      </c>
      <c r="BS258" s="282">
        <f t="shared" ref="BS258" si="4721">IFERROR(BS257/BS256*10000,0)</f>
        <v>0</v>
      </c>
      <c r="BT258" s="282">
        <f t="shared" ref="BT258" si="4722">IFERROR(BT257/BT256*10000,0)</f>
        <v>0</v>
      </c>
      <c r="BU258" s="282">
        <f t="shared" ref="BU258" si="4723">IFERROR(BU257/BU256*10000,0)</f>
        <v>0</v>
      </c>
      <c r="BV258" s="282">
        <f t="shared" ref="BV258" si="4724">IFERROR(BV257/BV256*10000,0)</f>
        <v>0</v>
      </c>
      <c r="BW258" s="282">
        <f t="shared" ref="BW258" si="4725">IFERROR(BW257/BW256*10000,0)</f>
        <v>0</v>
      </c>
      <c r="BX258" s="282">
        <f t="shared" ref="BX258" si="4726">IFERROR(BX257/BX256*10000,0)</f>
        <v>0</v>
      </c>
      <c r="BY258" s="282">
        <f t="shared" ref="BY258" si="4727">IFERROR(BY257/BY256*10000,0)</f>
        <v>0</v>
      </c>
      <c r="BZ258" s="282">
        <f t="shared" ref="BZ258" si="4728">IFERROR(BZ257/BZ256*10000,0)</f>
        <v>0</v>
      </c>
      <c r="CA258" s="282">
        <f t="shared" ref="CA258" si="4729">IFERROR(CA257/CA256*10000,0)</f>
        <v>0</v>
      </c>
      <c r="CB258" s="282">
        <f t="shared" ref="CB258" si="4730">IFERROR(CB257/CB256*10000,0)</f>
        <v>0</v>
      </c>
      <c r="CC258" s="282">
        <f t="shared" ref="CC258" si="4731">IFERROR(CC257/CC256*10000,0)</f>
        <v>0</v>
      </c>
      <c r="CD258" s="282">
        <f t="shared" ref="CD258" si="4732">IFERROR(CD257/CD256*10000,0)</f>
        <v>0</v>
      </c>
      <c r="CE258" s="282">
        <f t="shared" ref="CE258" si="4733">IFERROR(CE257/CE256*10000,0)</f>
        <v>0</v>
      </c>
      <c r="CF258" s="282">
        <f t="shared" ref="CF258" si="4734">IFERROR(CF257/CF256*10000,0)</f>
        <v>0</v>
      </c>
      <c r="CG258" s="282">
        <f t="shared" ref="CG258" si="4735">IFERROR(CG257/CG256*10000,0)</f>
        <v>0</v>
      </c>
      <c r="CH258" s="282">
        <f t="shared" ref="CH258" si="4736">IFERROR(CH257/CH256*10000,0)</f>
        <v>0</v>
      </c>
      <c r="CI258" s="282">
        <f t="shared" ref="CI258" si="4737">IFERROR(CI257/CI256*10000,0)</f>
        <v>0</v>
      </c>
      <c r="CJ258" s="282">
        <f t="shared" ref="CJ258" si="4738">IFERROR(CJ257/CJ256*10000,0)</f>
        <v>0</v>
      </c>
      <c r="CK258" s="282">
        <f t="shared" ref="CK258" si="4739">IFERROR(CK257/CK256*10000,0)</f>
        <v>0</v>
      </c>
      <c r="CL258" s="282">
        <f t="shared" ref="CL258" si="4740">IFERROR(CL257/CL256*10000,0)</f>
        <v>0</v>
      </c>
      <c r="CM258" s="282">
        <f t="shared" ref="CM258" si="4741">IFERROR(CM257/CM256*10000,0)</f>
        <v>0</v>
      </c>
      <c r="CN258" s="282">
        <f t="shared" ref="CN258" si="4742">IFERROR(CN257/CN256*10000,0)</f>
        <v>0</v>
      </c>
      <c r="CO258" s="282">
        <f t="shared" ref="CO258" si="4743">IFERROR(CO257/CO256*10000,0)</f>
        <v>0</v>
      </c>
      <c r="CP258" s="282">
        <f t="shared" ref="CP258" si="4744">IFERROR(CP257/CP256*10000,0)</f>
        <v>0</v>
      </c>
      <c r="CQ258" s="282">
        <f t="shared" ref="CQ258" si="4745">IFERROR(CQ257/CQ256*10000,0)</f>
        <v>0</v>
      </c>
      <c r="CR258" s="282">
        <f t="shared" ref="CR258" si="4746">IFERROR(CR257/CR256*10000,0)</f>
        <v>0</v>
      </c>
      <c r="CS258" s="282">
        <f t="shared" ref="CS258" si="4747">IFERROR(CS257/CS256*10000,0)</f>
        <v>0</v>
      </c>
      <c r="CT258" s="282">
        <f t="shared" ref="CT258" si="4748">IFERROR(CT257/CT256*10000,0)</f>
        <v>0</v>
      </c>
      <c r="CU258" s="282">
        <f t="shared" ref="CU258" si="4749">IFERROR(CU257/CU256*10000,0)</f>
        <v>0</v>
      </c>
      <c r="CV258" s="282">
        <f t="shared" ref="CV258" si="4750">IFERROR(CV257/CV256*10000,0)</f>
        <v>0</v>
      </c>
      <c r="CW258" s="282">
        <f t="shared" ref="CW258" si="4751">IFERROR(CW257/CW256*10000,0)</f>
        <v>0</v>
      </c>
      <c r="CX258" s="282">
        <f t="shared" ref="CX258" si="4752">IFERROR(CX257/CX256*10000,0)</f>
        <v>0</v>
      </c>
      <c r="CY258" s="282">
        <f t="shared" ref="CY258" si="4753">IFERROR(CY257/CY256*10000,0)</f>
        <v>0</v>
      </c>
      <c r="CZ258" s="282">
        <f t="shared" ref="CZ258" si="4754">IFERROR(CZ257/CZ256*10000,0)</f>
        <v>0</v>
      </c>
      <c r="DA258" s="282">
        <f t="shared" ref="DA258" si="4755">IFERROR(DA257/DA256*10000,0)</f>
        <v>0</v>
      </c>
      <c r="DB258" s="282">
        <f t="shared" ref="DB258" si="4756">IFERROR(DB257/DB256*10000,0)</f>
        <v>0</v>
      </c>
      <c r="DC258" s="282">
        <f t="shared" ref="DC258" si="4757">IFERROR(DC257/DC256*10000,0)</f>
        <v>0</v>
      </c>
      <c r="DD258" s="282">
        <f t="shared" ref="DD258" si="4758">IFERROR(DD257/DD256*10000,0)</f>
        <v>0</v>
      </c>
      <c r="DE258" s="282">
        <f t="shared" ref="DE258" si="4759">IFERROR(DE257/DE256*10000,0)</f>
        <v>0</v>
      </c>
      <c r="DF258" s="282">
        <f t="shared" ref="DF258" si="4760">IFERROR(DF257/DF256*10000,0)</f>
        <v>0</v>
      </c>
      <c r="DG258" s="282">
        <f t="shared" ref="DG258" si="4761">IFERROR(DG257/DG256*10000,0)</f>
        <v>0</v>
      </c>
      <c r="DH258" s="282">
        <f t="shared" ref="DH258" si="4762">IFERROR(DH257/DH256*10000,0)</f>
        <v>0</v>
      </c>
      <c r="DI258" s="282">
        <f t="shared" ref="DI258" si="4763">IFERROR(DI257/DI256*10000,0)</f>
        <v>0</v>
      </c>
      <c r="DJ258" s="282">
        <f t="shared" ref="DJ258" si="4764">IFERROR(DJ257/DJ256*10000,0)</f>
        <v>0</v>
      </c>
      <c r="DK258" s="282">
        <f t="shared" ref="DK258" si="4765">IFERROR(DK257/DK256*10000,0)</f>
        <v>0</v>
      </c>
      <c r="DL258" s="282">
        <f t="shared" ref="DL258" si="4766">IFERROR(DL257/DL256*10000,0)</f>
        <v>0</v>
      </c>
      <c r="DM258" s="282">
        <f t="shared" ref="DM258" si="4767">IFERROR(DM257/DM256*10000,0)</f>
        <v>0</v>
      </c>
      <c r="DN258" s="282">
        <f t="shared" ref="DN258" si="4768">IFERROR(DN257/DN256*10000,0)</f>
        <v>0</v>
      </c>
      <c r="DO258" s="282">
        <f t="shared" ref="DO258" si="4769">IFERROR(DO257/DO256*10000,0)</f>
        <v>0</v>
      </c>
      <c r="DP258" s="282">
        <f t="shared" ref="DP258" si="4770">IFERROR(DP257/DP256*10000,0)</f>
        <v>0</v>
      </c>
      <c r="DQ258" s="282">
        <f t="shared" ref="DQ258" si="4771">IFERROR(DQ257/DQ256*10000,0)</f>
        <v>0</v>
      </c>
      <c r="DR258" s="282">
        <f t="shared" ref="DR258" si="4772">IFERROR(DR257/DR256*10000,0)</f>
        <v>0</v>
      </c>
      <c r="DS258" s="282">
        <f t="shared" ref="DS258" si="4773">IFERROR(DS257/DS256*10000,0)</f>
        <v>0</v>
      </c>
      <c r="DT258" s="282">
        <f t="shared" ref="DT258" si="4774">IFERROR(DT257/DT256*10000,0)</f>
        <v>0</v>
      </c>
      <c r="DU258" s="282">
        <f t="shared" ref="DU258" si="4775">IFERROR(DU257/DU256*10000,0)</f>
        <v>0</v>
      </c>
      <c r="DV258" s="282">
        <f t="shared" ref="DV258" si="4776">IFERROR(DV257/DV256*10000,0)</f>
        <v>0</v>
      </c>
      <c r="DW258" s="282">
        <f t="shared" ref="DW258" si="4777">IFERROR(DW257/DW256*10000,0)</f>
        <v>0</v>
      </c>
      <c r="DX258" s="282">
        <f t="shared" ref="DX258" si="4778">IFERROR(DX257/DX256*10000,0)</f>
        <v>0</v>
      </c>
      <c r="DY258" s="282">
        <f t="shared" ref="DY258" si="4779">IFERROR(DY257/DY256*10000,0)</f>
        <v>0</v>
      </c>
      <c r="DZ258" s="282">
        <f t="shared" ref="DZ258" si="4780">IFERROR(DZ257/DZ256*10000,0)</f>
        <v>0</v>
      </c>
      <c r="EA258" s="282">
        <f t="shared" ref="EA258" si="4781">IFERROR(EA257/EA256*10000,0)</f>
        <v>0</v>
      </c>
      <c r="EB258" s="282">
        <f t="shared" ref="EB258" si="4782">IFERROR(EB257/EB256*10000,0)</f>
        <v>0</v>
      </c>
      <c r="EC258" s="282">
        <f t="shared" ref="EC258" si="4783">IFERROR(EC257/EC256*10000,0)</f>
        <v>0</v>
      </c>
      <c r="ED258" s="284">
        <f t="shared" ref="ED258" si="4784">IFERROR(ED257/ED256*10000,0)</f>
        <v>0</v>
      </c>
    </row>
    <row r="259" spans="2:134" ht="16.05" customHeight="1" x14ac:dyDescent="0.25">
      <c r="B259" s="932"/>
      <c r="C259" s="159" t="str">
        <f t="shared" si="4662"/>
        <v/>
      </c>
      <c r="D259" s="159" t="str">
        <f t="shared" si="4659"/>
        <v/>
      </c>
      <c r="E259" s="159" t="str">
        <f t="shared" si="4659"/>
        <v/>
      </c>
      <c r="F259" s="149" t="s">
        <v>349</v>
      </c>
      <c r="G259" s="171" t="s">
        <v>353</v>
      </c>
      <c r="H259" s="992">
        <f>SUMIFS('B4-1销售回款【输入】'!L$4:L$123,'B4-1销售回款【输入】'!$C$4:$C$123,$C259,'B4-1销售回款【输入】'!$D$4:$D$123,$D259,'B4-1销售回款【输入】'!$E$4:$E$123,$E259,'B4-1销售回款【输入】'!$J$4:$J$123,$F259)</f>
        <v>0</v>
      </c>
      <c r="I259" s="282">
        <f t="shared" si="4660"/>
        <v>0</v>
      </c>
      <c r="J259" s="985">
        <f>SUM(V259:ED259)</f>
        <v>0</v>
      </c>
      <c r="K259" s="460">
        <f ca="1">SUM(OFFSET(V259,,,1,MATCH('B1-基本信息'!$C$12,$V$3:$ED$3,1)))</f>
        <v>0</v>
      </c>
      <c r="L259" s="283">
        <f t="shared" ref="L259:U259" si="4785">SUMIF($V$1:$ED$1,L$3,$V259:$ED259)</f>
        <v>0</v>
      </c>
      <c r="M259" s="282">
        <f t="shared" si="4785"/>
        <v>0</v>
      </c>
      <c r="N259" s="282">
        <f t="shared" si="4785"/>
        <v>0</v>
      </c>
      <c r="O259" s="282">
        <f t="shared" si="4785"/>
        <v>0</v>
      </c>
      <c r="P259" s="282">
        <f t="shared" si="4785"/>
        <v>0</v>
      </c>
      <c r="Q259" s="282">
        <f t="shared" si="4785"/>
        <v>0</v>
      </c>
      <c r="R259" s="282">
        <f t="shared" si="4785"/>
        <v>0</v>
      </c>
      <c r="S259" s="282">
        <f t="shared" si="4785"/>
        <v>0</v>
      </c>
      <c r="T259" s="282">
        <f t="shared" si="4785"/>
        <v>0</v>
      </c>
      <c r="U259" s="284">
        <f t="shared" si="4785"/>
        <v>0</v>
      </c>
      <c r="V259" s="285">
        <f>SUMIFS('B4-1销售回款【输入】'!Y$4:Y$123,'B4-1销售回款【输入】'!$C$4:$C$123,$C259,'B4-1销售回款【输入】'!$D$4:$D$123,$D259,'B4-1销售回款【输入】'!$E$4:$E$123,$E259,'B4-1销售回款【输入】'!$J$4:$J$123,$F259)</f>
        <v>0</v>
      </c>
      <c r="W259" s="282">
        <f>SUMIFS('B4-1销售回款【输入】'!Z$4:Z$123,'B4-1销售回款【输入】'!$C$4:$C$123,$C259,'B4-1销售回款【输入】'!$D$4:$D$123,$D259,'B4-1销售回款【输入】'!$E$4:$E$123,$E259,'B4-1销售回款【输入】'!$J$4:$J$123,$F259)</f>
        <v>0</v>
      </c>
      <c r="X259" s="282">
        <f>SUMIFS('B4-1销售回款【输入】'!AA$4:AA$123,'B4-1销售回款【输入】'!$C$4:$C$123,$C259,'B4-1销售回款【输入】'!$D$4:$D$123,$D259,'B4-1销售回款【输入】'!$E$4:$E$123,$E259,'B4-1销售回款【输入】'!$J$4:$J$123,$F259)</f>
        <v>0</v>
      </c>
      <c r="Y259" s="282">
        <f>SUMIFS('B4-1销售回款【输入】'!AB$4:AB$123,'B4-1销售回款【输入】'!$C$4:$C$123,$C259,'B4-1销售回款【输入】'!$D$4:$D$123,$D259,'B4-1销售回款【输入】'!$E$4:$E$123,$E259,'B4-1销售回款【输入】'!$J$4:$J$123,$F259)</f>
        <v>0</v>
      </c>
      <c r="Z259" s="282">
        <f>SUMIFS('B4-1销售回款【输入】'!AC$4:AC$123,'B4-1销售回款【输入】'!$C$4:$C$123,$C259,'B4-1销售回款【输入】'!$D$4:$D$123,$D259,'B4-1销售回款【输入】'!$E$4:$E$123,$E259,'B4-1销售回款【输入】'!$J$4:$J$123,$F259)</f>
        <v>0</v>
      </c>
      <c r="AA259" s="282">
        <f>SUMIFS('B4-1销售回款【输入】'!AD$4:AD$123,'B4-1销售回款【输入】'!$C$4:$C$123,$C259,'B4-1销售回款【输入】'!$D$4:$D$123,$D259,'B4-1销售回款【输入】'!$E$4:$E$123,$E259,'B4-1销售回款【输入】'!$J$4:$J$123,$F259)</f>
        <v>0</v>
      </c>
      <c r="AB259" s="282">
        <f>SUMIFS('B4-1销售回款【输入】'!AE$4:AE$123,'B4-1销售回款【输入】'!$C$4:$C$123,$C259,'B4-1销售回款【输入】'!$D$4:$D$123,$D259,'B4-1销售回款【输入】'!$E$4:$E$123,$E259,'B4-1销售回款【输入】'!$J$4:$J$123,$F259)</f>
        <v>0</v>
      </c>
      <c r="AC259" s="282">
        <f>SUMIFS('B4-1销售回款【输入】'!AF$4:AF$123,'B4-1销售回款【输入】'!$C$4:$C$123,$C259,'B4-1销售回款【输入】'!$D$4:$D$123,$D259,'B4-1销售回款【输入】'!$E$4:$E$123,$E259,'B4-1销售回款【输入】'!$J$4:$J$123,$F259)</f>
        <v>0</v>
      </c>
      <c r="AD259" s="282">
        <f>SUMIFS('B4-1销售回款【输入】'!AG$4:AG$123,'B4-1销售回款【输入】'!$C$4:$C$123,$C259,'B4-1销售回款【输入】'!$D$4:$D$123,$D259,'B4-1销售回款【输入】'!$E$4:$E$123,$E259,'B4-1销售回款【输入】'!$J$4:$J$123,$F259)</f>
        <v>0</v>
      </c>
      <c r="AE259" s="282">
        <f>SUMIFS('B4-1销售回款【输入】'!AH$4:AH$123,'B4-1销售回款【输入】'!$C$4:$C$123,$C259,'B4-1销售回款【输入】'!$D$4:$D$123,$D259,'B4-1销售回款【输入】'!$E$4:$E$123,$E259,'B4-1销售回款【输入】'!$J$4:$J$123,$F259)</f>
        <v>0</v>
      </c>
      <c r="AF259" s="282">
        <f>SUMIFS('B4-1销售回款【输入】'!AI$4:AI$123,'B4-1销售回款【输入】'!$C$4:$C$123,$C259,'B4-1销售回款【输入】'!$D$4:$D$123,$D259,'B4-1销售回款【输入】'!$E$4:$E$123,$E259,'B4-1销售回款【输入】'!$J$4:$J$123,$F259)</f>
        <v>0</v>
      </c>
      <c r="AG259" s="282">
        <f>SUMIFS('B4-1销售回款【输入】'!AJ$4:AJ$123,'B4-1销售回款【输入】'!$C$4:$C$123,$C259,'B4-1销售回款【输入】'!$D$4:$D$123,$D259,'B4-1销售回款【输入】'!$E$4:$E$123,$E259,'B4-1销售回款【输入】'!$J$4:$J$123,$F259)</f>
        <v>0</v>
      </c>
      <c r="AH259" s="282">
        <f>SUMIFS('B4-1销售回款【输入】'!AK$4:AK$123,'B4-1销售回款【输入】'!$C$4:$C$123,$C259,'B4-1销售回款【输入】'!$D$4:$D$123,$D259,'B4-1销售回款【输入】'!$E$4:$E$123,$E259,'B4-1销售回款【输入】'!$J$4:$J$123,$F259)</f>
        <v>0</v>
      </c>
      <c r="AI259" s="282">
        <f>SUMIFS('B4-1销售回款【输入】'!AL$4:AL$123,'B4-1销售回款【输入】'!$C$4:$C$123,$C259,'B4-1销售回款【输入】'!$D$4:$D$123,$D259,'B4-1销售回款【输入】'!$E$4:$E$123,$E259,'B4-1销售回款【输入】'!$J$4:$J$123,$F259)</f>
        <v>0</v>
      </c>
      <c r="AJ259" s="282">
        <f>SUMIFS('B4-1销售回款【输入】'!AM$4:AM$123,'B4-1销售回款【输入】'!$C$4:$C$123,$C259,'B4-1销售回款【输入】'!$D$4:$D$123,$D259,'B4-1销售回款【输入】'!$E$4:$E$123,$E259,'B4-1销售回款【输入】'!$J$4:$J$123,$F259)</f>
        <v>0</v>
      </c>
      <c r="AK259" s="282">
        <f>SUMIFS('B4-1销售回款【输入】'!AN$4:AN$123,'B4-1销售回款【输入】'!$C$4:$C$123,$C259,'B4-1销售回款【输入】'!$D$4:$D$123,$D259,'B4-1销售回款【输入】'!$E$4:$E$123,$E259,'B4-1销售回款【输入】'!$J$4:$J$123,$F259)</f>
        <v>0</v>
      </c>
      <c r="AL259" s="282">
        <f>SUMIFS('B4-1销售回款【输入】'!AO$4:AO$123,'B4-1销售回款【输入】'!$C$4:$C$123,$C259,'B4-1销售回款【输入】'!$D$4:$D$123,$D259,'B4-1销售回款【输入】'!$E$4:$E$123,$E259,'B4-1销售回款【输入】'!$J$4:$J$123,$F259)</f>
        <v>0</v>
      </c>
      <c r="AM259" s="282">
        <f>SUMIFS('B4-1销售回款【输入】'!AP$4:AP$123,'B4-1销售回款【输入】'!$C$4:$C$123,$C259,'B4-1销售回款【输入】'!$D$4:$D$123,$D259,'B4-1销售回款【输入】'!$E$4:$E$123,$E259,'B4-1销售回款【输入】'!$J$4:$J$123,$F259)</f>
        <v>0</v>
      </c>
      <c r="AN259" s="282">
        <f>SUMIFS('B4-1销售回款【输入】'!AQ$4:AQ$123,'B4-1销售回款【输入】'!$C$4:$C$123,$C259,'B4-1销售回款【输入】'!$D$4:$D$123,$D259,'B4-1销售回款【输入】'!$E$4:$E$123,$E259,'B4-1销售回款【输入】'!$J$4:$J$123,$F259)</f>
        <v>0</v>
      </c>
      <c r="AO259" s="282">
        <f>SUMIFS('B4-1销售回款【输入】'!AR$4:AR$123,'B4-1销售回款【输入】'!$C$4:$C$123,$C259,'B4-1销售回款【输入】'!$D$4:$D$123,$D259,'B4-1销售回款【输入】'!$E$4:$E$123,$E259,'B4-1销售回款【输入】'!$J$4:$J$123,$F259)</f>
        <v>0</v>
      </c>
      <c r="AP259" s="282">
        <f>SUMIFS('B4-1销售回款【输入】'!AS$4:AS$123,'B4-1销售回款【输入】'!$C$4:$C$123,$C259,'B4-1销售回款【输入】'!$D$4:$D$123,$D259,'B4-1销售回款【输入】'!$E$4:$E$123,$E259,'B4-1销售回款【输入】'!$J$4:$J$123,$F259)</f>
        <v>0</v>
      </c>
      <c r="AQ259" s="282">
        <f>SUMIFS('B4-1销售回款【输入】'!AT$4:AT$123,'B4-1销售回款【输入】'!$C$4:$C$123,$C259,'B4-1销售回款【输入】'!$D$4:$D$123,$D259,'B4-1销售回款【输入】'!$E$4:$E$123,$E259,'B4-1销售回款【输入】'!$J$4:$J$123,$F259)</f>
        <v>0</v>
      </c>
      <c r="AR259" s="282">
        <f>SUMIFS('B4-1销售回款【输入】'!AU$4:AU$123,'B4-1销售回款【输入】'!$C$4:$C$123,$C259,'B4-1销售回款【输入】'!$D$4:$D$123,$D259,'B4-1销售回款【输入】'!$E$4:$E$123,$E259,'B4-1销售回款【输入】'!$J$4:$J$123,$F259)</f>
        <v>0</v>
      </c>
      <c r="AS259" s="282">
        <f>SUMIFS('B4-1销售回款【输入】'!AV$4:AV$123,'B4-1销售回款【输入】'!$C$4:$C$123,$C259,'B4-1销售回款【输入】'!$D$4:$D$123,$D259,'B4-1销售回款【输入】'!$E$4:$E$123,$E259,'B4-1销售回款【输入】'!$J$4:$J$123,$F259)</f>
        <v>0</v>
      </c>
      <c r="AT259" s="282">
        <f>SUMIFS('B4-1销售回款【输入】'!AW$4:AW$123,'B4-1销售回款【输入】'!$C$4:$C$123,$C259,'B4-1销售回款【输入】'!$D$4:$D$123,$D259,'B4-1销售回款【输入】'!$E$4:$E$123,$E259,'B4-1销售回款【输入】'!$J$4:$J$123,$F259)</f>
        <v>0</v>
      </c>
      <c r="AU259" s="282">
        <f>SUMIFS('B4-1销售回款【输入】'!AX$4:AX$123,'B4-1销售回款【输入】'!$C$4:$C$123,$C259,'B4-1销售回款【输入】'!$D$4:$D$123,$D259,'B4-1销售回款【输入】'!$E$4:$E$123,$E259,'B4-1销售回款【输入】'!$J$4:$J$123,$F259)</f>
        <v>0</v>
      </c>
      <c r="AV259" s="282">
        <f>SUMIFS('B4-1销售回款【输入】'!AY$4:AY$123,'B4-1销售回款【输入】'!$C$4:$C$123,$C259,'B4-1销售回款【输入】'!$D$4:$D$123,$D259,'B4-1销售回款【输入】'!$E$4:$E$123,$E259,'B4-1销售回款【输入】'!$J$4:$J$123,$F259)</f>
        <v>0</v>
      </c>
      <c r="AW259" s="282">
        <f>SUMIFS('B4-1销售回款【输入】'!AZ$4:AZ$123,'B4-1销售回款【输入】'!$C$4:$C$123,$C259,'B4-1销售回款【输入】'!$D$4:$D$123,$D259,'B4-1销售回款【输入】'!$E$4:$E$123,$E259,'B4-1销售回款【输入】'!$J$4:$J$123,$F259)</f>
        <v>0</v>
      </c>
      <c r="AX259" s="282">
        <f>SUMIFS('B4-1销售回款【输入】'!BA$4:BA$123,'B4-1销售回款【输入】'!$C$4:$C$123,$C259,'B4-1销售回款【输入】'!$D$4:$D$123,$D259,'B4-1销售回款【输入】'!$E$4:$E$123,$E259,'B4-1销售回款【输入】'!$J$4:$J$123,$F259)</f>
        <v>0</v>
      </c>
      <c r="AY259" s="282">
        <f>SUMIFS('B4-1销售回款【输入】'!BB$4:BB$123,'B4-1销售回款【输入】'!$C$4:$C$123,$C259,'B4-1销售回款【输入】'!$D$4:$D$123,$D259,'B4-1销售回款【输入】'!$E$4:$E$123,$E259,'B4-1销售回款【输入】'!$J$4:$J$123,$F259)</f>
        <v>0</v>
      </c>
      <c r="AZ259" s="282">
        <f>SUMIFS('B4-1销售回款【输入】'!BC$4:BC$123,'B4-1销售回款【输入】'!$C$4:$C$123,$C259,'B4-1销售回款【输入】'!$D$4:$D$123,$D259,'B4-1销售回款【输入】'!$E$4:$E$123,$E259,'B4-1销售回款【输入】'!$J$4:$J$123,$F259)</f>
        <v>0</v>
      </c>
      <c r="BA259" s="282">
        <f>SUMIFS('B4-1销售回款【输入】'!BD$4:BD$123,'B4-1销售回款【输入】'!$C$4:$C$123,$C259,'B4-1销售回款【输入】'!$D$4:$D$123,$D259,'B4-1销售回款【输入】'!$E$4:$E$123,$E259,'B4-1销售回款【输入】'!$J$4:$J$123,$F259)</f>
        <v>0</v>
      </c>
      <c r="BB259" s="282">
        <f>SUMIFS('B4-1销售回款【输入】'!BE$4:BE$123,'B4-1销售回款【输入】'!$C$4:$C$123,$C259,'B4-1销售回款【输入】'!$D$4:$D$123,$D259,'B4-1销售回款【输入】'!$E$4:$E$123,$E259,'B4-1销售回款【输入】'!$J$4:$J$123,$F259)</f>
        <v>0</v>
      </c>
      <c r="BC259" s="282">
        <f>SUMIFS('B4-1销售回款【输入】'!BF$4:BF$123,'B4-1销售回款【输入】'!$C$4:$C$123,$C259,'B4-1销售回款【输入】'!$D$4:$D$123,$D259,'B4-1销售回款【输入】'!$E$4:$E$123,$E259,'B4-1销售回款【输入】'!$J$4:$J$123,$F259)</f>
        <v>0</v>
      </c>
      <c r="BD259" s="282">
        <f>SUMIFS('B4-1销售回款【输入】'!BG$4:BG$123,'B4-1销售回款【输入】'!$C$4:$C$123,$C259,'B4-1销售回款【输入】'!$D$4:$D$123,$D259,'B4-1销售回款【输入】'!$E$4:$E$123,$E259,'B4-1销售回款【输入】'!$J$4:$J$123,$F259)</f>
        <v>0</v>
      </c>
      <c r="BE259" s="282">
        <f>SUMIFS('B4-1销售回款【输入】'!BH$4:BH$123,'B4-1销售回款【输入】'!$C$4:$C$123,$C259,'B4-1销售回款【输入】'!$D$4:$D$123,$D259,'B4-1销售回款【输入】'!$E$4:$E$123,$E259,'B4-1销售回款【输入】'!$J$4:$J$123,$F259)</f>
        <v>0</v>
      </c>
      <c r="BF259" s="282">
        <f>SUMIFS('B4-1销售回款【输入】'!BI$4:BI$123,'B4-1销售回款【输入】'!$C$4:$C$123,$C259,'B4-1销售回款【输入】'!$D$4:$D$123,$D259,'B4-1销售回款【输入】'!$E$4:$E$123,$E259,'B4-1销售回款【输入】'!$J$4:$J$123,$F259)</f>
        <v>0</v>
      </c>
      <c r="BG259" s="282">
        <f>SUMIFS('B4-1销售回款【输入】'!BJ$4:BJ$123,'B4-1销售回款【输入】'!$C$4:$C$123,$C259,'B4-1销售回款【输入】'!$D$4:$D$123,$D259,'B4-1销售回款【输入】'!$E$4:$E$123,$E259,'B4-1销售回款【输入】'!$J$4:$J$123,$F259)</f>
        <v>0</v>
      </c>
      <c r="BH259" s="282">
        <f>SUMIFS('B4-1销售回款【输入】'!BK$4:BK$123,'B4-1销售回款【输入】'!$C$4:$C$123,$C259,'B4-1销售回款【输入】'!$D$4:$D$123,$D259,'B4-1销售回款【输入】'!$E$4:$E$123,$E259,'B4-1销售回款【输入】'!$J$4:$J$123,$F259)</f>
        <v>0</v>
      </c>
      <c r="BI259" s="282">
        <f>SUMIFS('B4-1销售回款【输入】'!BL$4:BL$123,'B4-1销售回款【输入】'!$C$4:$C$123,$C259,'B4-1销售回款【输入】'!$D$4:$D$123,$D259,'B4-1销售回款【输入】'!$E$4:$E$123,$E259,'B4-1销售回款【输入】'!$J$4:$J$123,$F259)</f>
        <v>0</v>
      </c>
      <c r="BJ259" s="282">
        <f>SUMIFS('B4-1销售回款【输入】'!BM$4:BM$123,'B4-1销售回款【输入】'!$C$4:$C$123,$C259,'B4-1销售回款【输入】'!$D$4:$D$123,$D259,'B4-1销售回款【输入】'!$E$4:$E$123,$E259,'B4-1销售回款【输入】'!$J$4:$J$123,$F259)</f>
        <v>0</v>
      </c>
      <c r="BK259" s="282">
        <f>SUMIFS('B4-1销售回款【输入】'!BN$4:BN$123,'B4-1销售回款【输入】'!$C$4:$C$123,$C259,'B4-1销售回款【输入】'!$D$4:$D$123,$D259,'B4-1销售回款【输入】'!$E$4:$E$123,$E259,'B4-1销售回款【输入】'!$J$4:$J$123,$F259)</f>
        <v>0</v>
      </c>
      <c r="BL259" s="282">
        <f>SUMIFS('B4-1销售回款【输入】'!BO$4:BO$123,'B4-1销售回款【输入】'!$C$4:$C$123,$C259,'B4-1销售回款【输入】'!$D$4:$D$123,$D259,'B4-1销售回款【输入】'!$E$4:$E$123,$E259,'B4-1销售回款【输入】'!$J$4:$J$123,$F259)</f>
        <v>0</v>
      </c>
      <c r="BM259" s="282">
        <f>SUMIFS('B4-1销售回款【输入】'!BP$4:BP$123,'B4-1销售回款【输入】'!$C$4:$C$123,$C259,'B4-1销售回款【输入】'!$D$4:$D$123,$D259,'B4-1销售回款【输入】'!$E$4:$E$123,$E259,'B4-1销售回款【输入】'!$J$4:$J$123,$F259)</f>
        <v>0</v>
      </c>
      <c r="BN259" s="282">
        <f>SUMIFS('B4-1销售回款【输入】'!BQ$4:BQ$123,'B4-1销售回款【输入】'!$C$4:$C$123,$C259,'B4-1销售回款【输入】'!$D$4:$D$123,$D259,'B4-1销售回款【输入】'!$E$4:$E$123,$E259,'B4-1销售回款【输入】'!$J$4:$J$123,$F259)</f>
        <v>0</v>
      </c>
      <c r="BO259" s="282">
        <f>SUMIFS('B4-1销售回款【输入】'!BR$4:BR$123,'B4-1销售回款【输入】'!$C$4:$C$123,$C259,'B4-1销售回款【输入】'!$D$4:$D$123,$D259,'B4-1销售回款【输入】'!$E$4:$E$123,$E259,'B4-1销售回款【输入】'!$J$4:$J$123,$F259)</f>
        <v>0</v>
      </c>
      <c r="BP259" s="282">
        <f>SUMIFS('B4-1销售回款【输入】'!BS$4:BS$123,'B4-1销售回款【输入】'!$C$4:$C$123,$C259,'B4-1销售回款【输入】'!$D$4:$D$123,$D259,'B4-1销售回款【输入】'!$E$4:$E$123,$E259,'B4-1销售回款【输入】'!$J$4:$J$123,$F259)</f>
        <v>0</v>
      </c>
      <c r="BQ259" s="282">
        <f>SUMIFS('B4-1销售回款【输入】'!BT$4:BT$123,'B4-1销售回款【输入】'!$C$4:$C$123,$C259,'B4-1销售回款【输入】'!$D$4:$D$123,$D259,'B4-1销售回款【输入】'!$E$4:$E$123,$E259,'B4-1销售回款【输入】'!$J$4:$J$123,$F259)</f>
        <v>0</v>
      </c>
      <c r="BR259" s="282">
        <f>SUMIFS('B4-1销售回款【输入】'!BU$4:BU$123,'B4-1销售回款【输入】'!$C$4:$C$123,$C259,'B4-1销售回款【输入】'!$D$4:$D$123,$D259,'B4-1销售回款【输入】'!$E$4:$E$123,$E259,'B4-1销售回款【输入】'!$J$4:$J$123,$F259)</f>
        <v>0</v>
      </c>
      <c r="BS259" s="282">
        <f>SUMIFS('B4-1销售回款【输入】'!BV$4:BV$123,'B4-1销售回款【输入】'!$C$4:$C$123,$C259,'B4-1销售回款【输入】'!$D$4:$D$123,$D259,'B4-1销售回款【输入】'!$E$4:$E$123,$E259,'B4-1销售回款【输入】'!$J$4:$J$123,$F259)</f>
        <v>0</v>
      </c>
      <c r="BT259" s="282">
        <f>SUMIFS('B4-1销售回款【输入】'!BW$4:BW$123,'B4-1销售回款【输入】'!$C$4:$C$123,$C259,'B4-1销售回款【输入】'!$D$4:$D$123,$D259,'B4-1销售回款【输入】'!$E$4:$E$123,$E259,'B4-1销售回款【输入】'!$J$4:$J$123,$F259)</f>
        <v>0</v>
      </c>
      <c r="BU259" s="282">
        <f>SUMIFS('B4-1销售回款【输入】'!BX$4:BX$123,'B4-1销售回款【输入】'!$C$4:$C$123,$C259,'B4-1销售回款【输入】'!$D$4:$D$123,$D259,'B4-1销售回款【输入】'!$E$4:$E$123,$E259,'B4-1销售回款【输入】'!$J$4:$J$123,$F259)</f>
        <v>0</v>
      </c>
      <c r="BV259" s="282">
        <f>SUMIFS('B4-1销售回款【输入】'!BY$4:BY$123,'B4-1销售回款【输入】'!$C$4:$C$123,$C259,'B4-1销售回款【输入】'!$D$4:$D$123,$D259,'B4-1销售回款【输入】'!$E$4:$E$123,$E259,'B4-1销售回款【输入】'!$J$4:$J$123,$F259)</f>
        <v>0</v>
      </c>
      <c r="BW259" s="282">
        <f>SUMIFS('B4-1销售回款【输入】'!BZ$4:BZ$123,'B4-1销售回款【输入】'!$C$4:$C$123,$C259,'B4-1销售回款【输入】'!$D$4:$D$123,$D259,'B4-1销售回款【输入】'!$E$4:$E$123,$E259,'B4-1销售回款【输入】'!$J$4:$J$123,$F259)</f>
        <v>0</v>
      </c>
      <c r="BX259" s="282">
        <f>SUMIFS('B4-1销售回款【输入】'!CA$4:CA$123,'B4-1销售回款【输入】'!$C$4:$C$123,$C259,'B4-1销售回款【输入】'!$D$4:$D$123,$D259,'B4-1销售回款【输入】'!$E$4:$E$123,$E259,'B4-1销售回款【输入】'!$J$4:$J$123,$F259)</f>
        <v>0</v>
      </c>
      <c r="BY259" s="282">
        <f>SUMIFS('B4-1销售回款【输入】'!CB$4:CB$123,'B4-1销售回款【输入】'!$C$4:$C$123,$C259,'B4-1销售回款【输入】'!$D$4:$D$123,$D259,'B4-1销售回款【输入】'!$E$4:$E$123,$E259,'B4-1销售回款【输入】'!$J$4:$J$123,$F259)</f>
        <v>0</v>
      </c>
      <c r="BZ259" s="282">
        <f>SUMIFS('B4-1销售回款【输入】'!CC$4:CC$123,'B4-1销售回款【输入】'!$C$4:$C$123,$C259,'B4-1销售回款【输入】'!$D$4:$D$123,$D259,'B4-1销售回款【输入】'!$E$4:$E$123,$E259,'B4-1销售回款【输入】'!$J$4:$J$123,$F259)</f>
        <v>0</v>
      </c>
      <c r="CA259" s="282">
        <f>SUMIFS('B4-1销售回款【输入】'!CD$4:CD$123,'B4-1销售回款【输入】'!$C$4:$C$123,$C259,'B4-1销售回款【输入】'!$D$4:$D$123,$D259,'B4-1销售回款【输入】'!$E$4:$E$123,$E259,'B4-1销售回款【输入】'!$J$4:$J$123,$F259)</f>
        <v>0</v>
      </c>
      <c r="CB259" s="282">
        <f>SUMIFS('B4-1销售回款【输入】'!CE$4:CE$123,'B4-1销售回款【输入】'!$C$4:$C$123,$C259,'B4-1销售回款【输入】'!$D$4:$D$123,$D259,'B4-1销售回款【输入】'!$E$4:$E$123,$E259,'B4-1销售回款【输入】'!$J$4:$J$123,$F259)</f>
        <v>0</v>
      </c>
      <c r="CC259" s="282">
        <f>SUMIFS('B4-1销售回款【输入】'!CF$4:CF$123,'B4-1销售回款【输入】'!$C$4:$C$123,$C259,'B4-1销售回款【输入】'!$D$4:$D$123,$D259,'B4-1销售回款【输入】'!$E$4:$E$123,$E259,'B4-1销售回款【输入】'!$J$4:$J$123,$F259)</f>
        <v>0</v>
      </c>
      <c r="CD259" s="282">
        <f>SUMIFS('B4-1销售回款【输入】'!CG$4:CG$123,'B4-1销售回款【输入】'!$C$4:$C$123,$C259,'B4-1销售回款【输入】'!$D$4:$D$123,$D259,'B4-1销售回款【输入】'!$E$4:$E$123,$E259,'B4-1销售回款【输入】'!$J$4:$J$123,$F259)</f>
        <v>0</v>
      </c>
      <c r="CE259" s="282">
        <f>SUMIFS('B4-1销售回款【输入】'!CH$4:CH$123,'B4-1销售回款【输入】'!$C$4:$C$123,$C259,'B4-1销售回款【输入】'!$D$4:$D$123,$D259,'B4-1销售回款【输入】'!$E$4:$E$123,$E259,'B4-1销售回款【输入】'!$J$4:$J$123,$F259)</f>
        <v>0</v>
      </c>
      <c r="CF259" s="282">
        <f>SUMIFS('B4-1销售回款【输入】'!CI$4:CI$123,'B4-1销售回款【输入】'!$C$4:$C$123,$C259,'B4-1销售回款【输入】'!$D$4:$D$123,$D259,'B4-1销售回款【输入】'!$E$4:$E$123,$E259,'B4-1销售回款【输入】'!$J$4:$J$123,$F259)</f>
        <v>0</v>
      </c>
      <c r="CG259" s="282">
        <f>SUMIFS('B4-1销售回款【输入】'!CJ$4:CJ$123,'B4-1销售回款【输入】'!$C$4:$C$123,$C259,'B4-1销售回款【输入】'!$D$4:$D$123,$D259,'B4-1销售回款【输入】'!$E$4:$E$123,$E259,'B4-1销售回款【输入】'!$J$4:$J$123,$F259)</f>
        <v>0</v>
      </c>
      <c r="CH259" s="282">
        <f>SUMIFS('B4-1销售回款【输入】'!CK$4:CK$123,'B4-1销售回款【输入】'!$C$4:$C$123,$C259,'B4-1销售回款【输入】'!$D$4:$D$123,$D259,'B4-1销售回款【输入】'!$E$4:$E$123,$E259,'B4-1销售回款【输入】'!$J$4:$J$123,$F259)</f>
        <v>0</v>
      </c>
      <c r="CI259" s="282">
        <f>SUMIFS('B4-1销售回款【输入】'!CL$4:CL$123,'B4-1销售回款【输入】'!$C$4:$C$123,$C259,'B4-1销售回款【输入】'!$D$4:$D$123,$D259,'B4-1销售回款【输入】'!$E$4:$E$123,$E259,'B4-1销售回款【输入】'!$J$4:$J$123,$F259)</f>
        <v>0</v>
      </c>
      <c r="CJ259" s="282">
        <f>SUMIFS('B4-1销售回款【输入】'!CM$4:CM$123,'B4-1销售回款【输入】'!$C$4:$C$123,$C259,'B4-1销售回款【输入】'!$D$4:$D$123,$D259,'B4-1销售回款【输入】'!$E$4:$E$123,$E259,'B4-1销售回款【输入】'!$J$4:$J$123,$F259)</f>
        <v>0</v>
      </c>
      <c r="CK259" s="282">
        <f>SUMIFS('B4-1销售回款【输入】'!CN$4:CN$123,'B4-1销售回款【输入】'!$C$4:$C$123,$C259,'B4-1销售回款【输入】'!$D$4:$D$123,$D259,'B4-1销售回款【输入】'!$E$4:$E$123,$E259,'B4-1销售回款【输入】'!$J$4:$J$123,$F259)</f>
        <v>0</v>
      </c>
      <c r="CL259" s="282">
        <f>SUMIFS('B4-1销售回款【输入】'!CO$4:CO$123,'B4-1销售回款【输入】'!$C$4:$C$123,$C259,'B4-1销售回款【输入】'!$D$4:$D$123,$D259,'B4-1销售回款【输入】'!$E$4:$E$123,$E259,'B4-1销售回款【输入】'!$J$4:$J$123,$F259)</f>
        <v>0</v>
      </c>
      <c r="CM259" s="282">
        <f>SUMIFS('B4-1销售回款【输入】'!CP$4:CP$123,'B4-1销售回款【输入】'!$C$4:$C$123,$C259,'B4-1销售回款【输入】'!$D$4:$D$123,$D259,'B4-1销售回款【输入】'!$E$4:$E$123,$E259,'B4-1销售回款【输入】'!$J$4:$J$123,$F259)</f>
        <v>0</v>
      </c>
      <c r="CN259" s="282">
        <f>SUMIFS('B4-1销售回款【输入】'!CQ$4:CQ$123,'B4-1销售回款【输入】'!$C$4:$C$123,$C259,'B4-1销售回款【输入】'!$D$4:$D$123,$D259,'B4-1销售回款【输入】'!$E$4:$E$123,$E259,'B4-1销售回款【输入】'!$J$4:$J$123,$F259)</f>
        <v>0</v>
      </c>
      <c r="CO259" s="282">
        <f>SUMIFS('B4-1销售回款【输入】'!CR$4:CR$123,'B4-1销售回款【输入】'!$C$4:$C$123,$C259,'B4-1销售回款【输入】'!$D$4:$D$123,$D259,'B4-1销售回款【输入】'!$E$4:$E$123,$E259,'B4-1销售回款【输入】'!$J$4:$J$123,$F259)</f>
        <v>0</v>
      </c>
      <c r="CP259" s="282">
        <f>SUMIFS('B4-1销售回款【输入】'!CS$4:CS$123,'B4-1销售回款【输入】'!$C$4:$C$123,$C259,'B4-1销售回款【输入】'!$D$4:$D$123,$D259,'B4-1销售回款【输入】'!$E$4:$E$123,$E259,'B4-1销售回款【输入】'!$J$4:$J$123,$F259)</f>
        <v>0</v>
      </c>
      <c r="CQ259" s="282">
        <f>SUMIFS('B4-1销售回款【输入】'!CT$4:CT$123,'B4-1销售回款【输入】'!$C$4:$C$123,$C259,'B4-1销售回款【输入】'!$D$4:$D$123,$D259,'B4-1销售回款【输入】'!$E$4:$E$123,$E259,'B4-1销售回款【输入】'!$J$4:$J$123,$F259)</f>
        <v>0</v>
      </c>
      <c r="CR259" s="282">
        <f>SUMIFS('B4-1销售回款【输入】'!CU$4:CU$123,'B4-1销售回款【输入】'!$C$4:$C$123,$C259,'B4-1销售回款【输入】'!$D$4:$D$123,$D259,'B4-1销售回款【输入】'!$E$4:$E$123,$E259,'B4-1销售回款【输入】'!$J$4:$J$123,$F259)</f>
        <v>0</v>
      </c>
      <c r="CS259" s="282">
        <f>SUMIFS('B4-1销售回款【输入】'!CV$4:CV$123,'B4-1销售回款【输入】'!$C$4:$C$123,$C259,'B4-1销售回款【输入】'!$D$4:$D$123,$D259,'B4-1销售回款【输入】'!$E$4:$E$123,$E259,'B4-1销售回款【输入】'!$J$4:$J$123,$F259)</f>
        <v>0</v>
      </c>
      <c r="CT259" s="282">
        <f>SUMIFS('B4-1销售回款【输入】'!CW$4:CW$123,'B4-1销售回款【输入】'!$C$4:$C$123,$C259,'B4-1销售回款【输入】'!$D$4:$D$123,$D259,'B4-1销售回款【输入】'!$E$4:$E$123,$E259,'B4-1销售回款【输入】'!$J$4:$J$123,$F259)</f>
        <v>0</v>
      </c>
      <c r="CU259" s="282">
        <f>SUMIFS('B4-1销售回款【输入】'!CX$4:CX$123,'B4-1销售回款【输入】'!$C$4:$C$123,$C259,'B4-1销售回款【输入】'!$D$4:$D$123,$D259,'B4-1销售回款【输入】'!$E$4:$E$123,$E259,'B4-1销售回款【输入】'!$J$4:$J$123,$F259)</f>
        <v>0</v>
      </c>
      <c r="CV259" s="282">
        <f>SUMIFS('B4-1销售回款【输入】'!CY$4:CY$123,'B4-1销售回款【输入】'!$C$4:$C$123,$C259,'B4-1销售回款【输入】'!$D$4:$D$123,$D259,'B4-1销售回款【输入】'!$E$4:$E$123,$E259,'B4-1销售回款【输入】'!$J$4:$J$123,$F259)</f>
        <v>0</v>
      </c>
      <c r="CW259" s="282">
        <f>SUMIFS('B4-1销售回款【输入】'!CZ$4:CZ$123,'B4-1销售回款【输入】'!$C$4:$C$123,$C259,'B4-1销售回款【输入】'!$D$4:$D$123,$D259,'B4-1销售回款【输入】'!$E$4:$E$123,$E259,'B4-1销售回款【输入】'!$J$4:$J$123,$F259)</f>
        <v>0</v>
      </c>
      <c r="CX259" s="282">
        <f>SUMIFS('B4-1销售回款【输入】'!DA$4:DA$123,'B4-1销售回款【输入】'!$C$4:$C$123,$C259,'B4-1销售回款【输入】'!$D$4:$D$123,$D259,'B4-1销售回款【输入】'!$E$4:$E$123,$E259,'B4-1销售回款【输入】'!$J$4:$J$123,$F259)</f>
        <v>0</v>
      </c>
      <c r="CY259" s="282">
        <f>SUMIFS('B4-1销售回款【输入】'!DB$4:DB$123,'B4-1销售回款【输入】'!$C$4:$C$123,$C259,'B4-1销售回款【输入】'!$D$4:$D$123,$D259,'B4-1销售回款【输入】'!$E$4:$E$123,$E259,'B4-1销售回款【输入】'!$J$4:$J$123,$F259)</f>
        <v>0</v>
      </c>
      <c r="CZ259" s="282">
        <f>SUMIFS('B4-1销售回款【输入】'!DC$4:DC$123,'B4-1销售回款【输入】'!$C$4:$C$123,$C259,'B4-1销售回款【输入】'!$D$4:$D$123,$D259,'B4-1销售回款【输入】'!$E$4:$E$123,$E259,'B4-1销售回款【输入】'!$J$4:$J$123,$F259)</f>
        <v>0</v>
      </c>
      <c r="DA259" s="282">
        <f>SUMIFS('B4-1销售回款【输入】'!DD$4:DD$123,'B4-1销售回款【输入】'!$C$4:$C$123,$C259,'B4-1销售回款【输入】'!$D$4:$D$123,$D259,'B4-1销售回款【输入】'!$E$4:$E$123,$E259,'B4-1销售回款【输入】'!$J$4:$J$123,$F259)</f>
        <v>0</v>
      </c>
      <c r="DB259" s="282">
        <f>SUMIFS('B4-1销售回款【输入】'!DE$4:DE$123,'B4-1销售回款【输入】'!$C$4:$C$123,$C259,'B4-1销售回款【输入】'!$D$4:$D$123,$D259,'B4-1销售回款【输入】'!$E$4:$E$123,$E259,'B4-1销售回款【输入】'!$J$4:$J$123,$F259)</f>
        <v>0</v>
      </c>
      <c r="DC259" s="282">
        <f>SUMIFS('B4-1销售回款【输入】'!DF$4:DF$123,'B4-1销售回款【输入】'!$C$4:$C$123,$C259,'B4-1销售回款【输入】'!$D$4:$D$123,$D259,'B4-1销售回款【输入】'!$E$4:$E$123,$E259,'B4-1销售回款【输入】'!$J$4:$J$123,$F259)</f>
        <v>0</v>
      </c>
      <c r="DD259" s="282">
        <f>SUMIFS('B4-1销售回款【输入】'!DG$4:DG$123,'B4-1销售回款【输入】'!$C$4:$C$123,$C259,'B4-1销售回款【输入】'!$D$4:$D$123,$D259,'B4-1销售回款【输入】'!$E$4:$E$123,$E259,'B4-1销售回款【输入】'!$J$4:$J$123,$F259)</f>
        <v>0</v>
      </c>
      <c r="DE259" s="282">
        <f>SUMIFS('B4-1销售回款【输入】'!DH$4:DH$123,'B4-1销售回款【输入】'!$C$4:$C$123,$C259,'B4-1销售回款【输入】'!$D$4:$D$123,$D259,'B4-1销售回款【输入】'!$E$4:$E$123,$E259,'B4-1销售回款【输入】'!$J$4:$J$123,$F259)</f>
        <v>0</v>
      </c>
      <c r="DF259" s="282">
        <f>SUMIFS('B4-1销售回款【输入】'!DI$4:DI$123,'B4-1销售回款【输入】'!$C$4:$C$123,$C259,'B4-1销售回款【输入】'!$D$4:$D$123,$D259,'B4-1销售回款【输入】'!$E$4:$E$123,$E259,'B4-1销售回款【输入】'!$J$4:$J$123,$F259)</f>
        <v>0</v>
      </c>
      <c r="DG259" s="282">
        <f>SUMIFS('B4-1销售回款【输入】'!DJ$4:DJ$123,'B4-1销售回款【输入】'!$C$4:$C$123,$C259,'B4-1销售回款【输入】'!$D$4:$D$123,$D259,'B4-1销售回款【输入】'!$E$4:$E$123,$E259,'B4-1销售回款【输入】'!$J$4:$J$123,$F259)</f>
        <v>0</v>
      </c>
      <c r="DH259" s="282">
        <f>SUMIFS('B4-1销售回款【输入】'!DK$4:DK$123,'B4-1销售回款【输入】'!$C$4:$C$123,$C259,'B4-1销售回款【输入】'!$D$4:$D$123,$D259,'B4-1销售回款【输入】'!$E$4:$E$123,$E259,'B4-1销售回款【输入】'!$J$4:$J$123,$F259)</f>
        <v>0</v>
      </c>
      <c r="DI259" s="282">
        <f>SUMIFS('B4-1销售回款【输入】'!DL$4:DL$123,'B4-1销售回款【输入】'!$C$4:$C$123,$C259,'B4-1销售回款【输入】'!$D$4:$D$123,$D259,'B4-1销售回款【输入】'!$E$4:$E$123,$E259,'B4-1销售回款【输入】'!$J$4:$J$123,$F259)</f>
        <v>0</v>
      </c>
      <c r="DJ259" s="282">
        <f>SUMIFS('B4-1销售回款【输入】'!DM$4:DM$123,'B4-1销售回款【输入】'!$C$4:$C$123,$C259,'B4-1销售回款【输入】'!$D$4:$D$123,$D259,'B4-1销售回款【输入】'!$E$4:$E$123,$E259,'B4-1销售回款【输入】'!$J$4:$J$123,$F259)</f>
        <v>0</v>
      </c>
      <c r="DK259" s="282">
        <f>SUMIFS('B4-1销售回款【输入】'!DN$4:DN$123,'B4-1销售回款【输入】'!$C$4:$C$123,$C259,'B4-1销售回款【输入】'!$D$4:$D$123,$D259,'B4-1销售回款【输入】'!$E$4:$E$123,$E259,'B4-1销售回款【输入】'!$J$4:$J$123,$F259)</f>
        <v>0</v>
      </c>
      <c r="DL259" s="282">
        <f>SUMIFS('B4-1销售回款【输入】'!DO$4:DO$123,'B4-1销售回款【输入】'!$C$4:$C$123,$C259,'B4-1销售回款【输入】'!$D$4:$D$123,$D259,'B4-1销售回款【输入】'!$E$4:$E$123,$E259,'B4-1销售回款【输入】'!$J$4:$J$123,$F259)</f>
        <v>0</v>
      </c>
      <c r="DM259" s="282">
        <f>SUMIFS('B4-1销售回款【输入】'!DP$4:DP$123,'B4-1销售回款【输入】'!$C$4:$C$123,$C259,'B4-1销售回款【输入】'!$D$4:$D$123,$D259,'B4-1销售回款【输入】'!$E$4:$E$123,$E259,'B4-1销售回款【输入】'!$J$4:$J$123,$F259)</f>
        <v>0</v>
      </c>
      <c r="DN259" s="282">
        <f>SUMIFS('B4-1销售回款【输入】'!DQ$4:DQ$123,'B4-1销售回款【输入】'!$C$4:$C$123,$C259,'B4-1销售回款【输入】'!$D$4:$D$123,$D259,'B4-1销售回款【输入】'!$E$4:$E$123,$E259,'B4-1销售回款【输入】'!$J$4:$J$123,$F259)</f>
        <v>0</v>
      </c>
      <c r="DO259" s="282">
        <f>SUMIFS('B4-1销售回款【输入】'!DR$4:DR$123,'B4-1销售回款【输入】'!$C$4:$C$123,$C259,'B4-1销售回款【输入】'!$D$4:$D$123,$D259,'B4-1销售回款【输入】'!$E$4:$E$123,$E259,'B4-1销售回款【输入】'!$J$4:$J$123,$F259)</f>
        <v>0</v>
      </c>
      <c r="DP259" s="282">
        <f>SUMIFS('B4-1销售回款【输入】'!DS$4:DS$123,'B4-1销售回款【输入】'!$C$4:$C$123,$C259,'B4-1销售回款【输入】'!$D$4:$D$123,$D259,'B4-1销售回款【输入】'!$E$4:$E$123,$E259,'B4-1销售回款【输入】'!$J$4:$J$123,$F259)</f>
        <v>0</v>
      </c>
      <c r="DQ259" s="282">
        <f>SUMIFS('B4-1销售回款【输入】'!DT$4:DT$123,'B4-1销售回款【输入】'!$C$4:$C$123,$C259,'B4-1销售回款【输入】'!$D$4:$D$123,$D259,'B4-1销售回款【输入】'!$E$4:$E$123,$E259,'B4-1销售回款【输入】'!$J$4:$J$123,$F259)</f>
        <v>0</v>
      </c>
      <c r="DR259" s="282">
        <f>SUMIFS('B4-1销售回款【输入】'!DU$4:DU$123,'B4-1销售回款【输入】'!$C$4:$C$123,$C259,'B4-1销售回款【输入】'!$D$4:$D$123,$D259,'B4-1销售回款【输入】'!$E$4:$E$123,$E259,'B4-1销售回款【输入】'!$J$4:$J$123,$F259)</f>
        <v>0</v>
      </c>
      <c r="DS259" s="282">
        <f>SUMIFS('B4-1销售回款【输入】'!DV$4:DV$123,'B4-1销售回款【输入】'!$C$4:$C$123,$C259,'B4-1销售回款【输入】'!$D$4:$D$123,$D259,'B4-1销售回款【输入】'!$E$4:$E$123,$E259,'B4-1销售回款【输入】'!$J$4:$J$123,$F259)</f>
        <v>0</v>
      </c>
      <c r="DT259" s="282">
        <f>SUMIFS('B4-1销售回款【输入】'!DW$4:DW$123,'B4-1销售回款【输入】'!$C$4:$C$123,$C259,'B4-1销售回款【输入】'!$D$4:$D$123,$D259,'B4-1销售回款【输入】'!$E$4:$E$123,$E259,'B4-1销售回款【输入】'!$J$4:$J$123,$F259)</f>
        <v>0</v>
      </c>
      <c r="DU259" s="282">
        <f>SUMIFS('B4-1销售回款【输入】'!DX$4:DX$123,'B4-1销售回款【输入】'!$C$4:$C$123,$C259,'B4-1销售回款【输入】'!$D$4:$D$123,$D259,'B4-1销售回款【输入】'!$E$4:$E$123,$E259,'B4-1销售回款【输入】'!$J$4:$J$123,$F259)</f>
        <v>0</v>
      </c>
      <c r="DV259" s="282">
        <f>SUMIFS('B4-1销售回款【输入】'!DY$4:DY$123,'B4-1销售回款【输入】'!$C$4:$C$123,$C259,'B4-1销售回款【输入】'!$D$4:$D$123,$D259,'B4-1销售回款【输入】'!$E$4:$E$123,$E259,'B4-1销售回款【输入】'!$J$4:$J$123,$F259)</f>
        <v>0</v>
      </c>
      <c r="DW259" s="282">
        <f>SUMIFS('B4-1销售回款【输入】'!DZ$4:DZ$123,'B4-1销售回款【输入】'!$C$4:$C$123,$C259,'B4-1销售回款【输入】'!$D$4:$D$123,$D259,'B4-1销售回款【输入】'!$E$4:$E$123,$E259,'B4-1销售回款【输入】'!$J$4:$J$123,$F259)</f>
        <v>0</v>
      </c>
      <c r="DX259" s="282">
        <f>SUMIFS('B4-1销售回款【输入】'!EA$4:EA$123,'B4-1销售回款【输入】'!$C$4:$C$123,$C259,'B4-1销售回款【输入】'!$D$4:$D$123,$D259,'B4-1销售回款【输入】'!$E$4:$E$123,$E259,'B4-1销售回款【输入】'!$J$4:$J$123,$F259)</f>
        <v>0</v>
      </c>
      <c r="DY259" s="282">
        <f>SUMIFS('B4-1销售回款【输入】'!EB$4:EB$123,'B4-1销售回款【输入】'!$C$4:$C$123,$C259,'B4-1销售回款【输入】'!$D$4:$D$123,$D259,'B4-1销售回款【输入】'!$E$4:$E$123,$E259,'B4-1销售回款【输入】'!$J$4:$J$123,$F259)</f>
        <v>0</v>
      </c>
      <c r="DZ259" s="282">
        <f>SUMIFS('B4-1销售回款【输入】'!EC$4:EC$123,'B4-1销售回款【输入】'!$C$4:$C$123,$C259,'B4-1销售回款【输入】'!$D$4:$D$123,$D259,'B4-1销售回款【输入】'!$E$4:$E$123,$E259,'B4-1销售回款【输入】'!$J$4:$J$123,$F259)</f>
        <v>0</v>
      </c>
      <c r="EA259" s="282">
        <f>SUMIFS('B4-1销售回款【输入】'!ED$4:ED$123,'B4-1销售回款【输入】'!$C$4:$C$123,$C259,'B4-1销售回款【输入】'!$D$4:$D$123,$D259,'B4-1销售回款【输入】'!$E$4:$E$123,$E259,'B4-1销售回款【输入】'!$J$4:$J$123,$F259)</f>
        <v>0</v>
      </c>
      <c r="EB259" s="282">
        <f>SUMIFS('B4-1销售回款【输入】'!EE$4:EE$123,'B4-1销售回款【输入】'!$C$4:$C$123,$C259,'B4-1销售回款【输入】'!$D$4:$D$123,$D259,'B4-1销售回款【输入】'!$E$4:$E$123,$E259,'B4-1销售回款【输入】'!$J$4:$J$123,$F259)</f>
        <v>0</v>
      </c>
      <c r="EC259" s="282">
        <f>SUMIFS('B4-1销售回款【输入】'!EF$4:EF$123,'B4-1销售回款【输入】'!$C$4:$C$123,$C259,'B4-1销售回款【输入】'!$D$4:$D$123,$D259,'B4-1销售回款【输入】'!$E$4:$E$123,$E259,'B4-1销售回款【输入】'!$J$4:$J$123,$F259)</f>
        <v>0</v>
      </c>
      <c r="ED259" s="284">
        <f>SUMIFS('B4-1销售回款【输入】'!EG$4:EG$123,'B4-1销售回款【输入】'!$C$4:$C$123,$C259,'B4-1销售回款【输入】'!$D$4:$D$123,$D259,'B4-1销售回款【输入】'!$E$4:$E$123,$E259,'B4-1销售回款【输入】'!$J$4:$J$123,$F259)</f>
        <v>0</v>
      </c>
    </row>
    <row r="260" spans="2:134" ht="16.05" customHeight="1" x14ac:dyDescent="0.25">
      <c r="B260" s="932"/>
      <c r="C260" s="159" t="str">
        <f t="shared" si="4662"/>
        <v/>
      </c>
      <c r="D260" s="159" t="str">
        <f t="shared" si="4659"/>
        <v/>
      </c>
      <c r="E260" s="159" t="str">
        <f t="shared" si="4659"/>
        <v/>
      </c>
      <c r="F260" s="149" t="s">
        <v>350</v>
      </c>
      <c r="G260" s="171" t="s">
        <v>355</v>
      </c>
      <c r="H260" s="992"/>
      <c r="I260" s="282"/>
      <c r="J260" s="986" t="s">
        <v>391</v>
      </c>
      <c r="K260" s="461"/>
      <c r="L260" s="297">
        <f>IFERROR(SUM($L257:L257)/$J257,0)</f>
        <v>0</v>
      </c>
      <c r="M260" s="291">
        <f>IFERROR(SUM($L257:M257)/$J257,0)</f>
        <v>0</v>
      </c>
      <c r="N260" s="291">
        <f>IFERROR(SUM($L257:N257)/$J257,0)</f>
        <v>0</v>
      </c>
      <c r="O260" s="291">
        <f>IFERROR(SUM($L257:O257)/$J257,0)</f>
        <v>0</v>
      </c>
      <c r="P260" s="291">
        <f>IFERROR(SUM($L257:P257)/$J257,0)</f>
        <v>0</v>
      </c>
      <c r="Q260" s="291">
        <f>IFERROR(SUM($L257:Q257)/$J257,0)</f>
        <v>0</v>
      </c>
      <c r="R260" s="291">
        <f>IFERROR(SUM($L257:R257)/$J257,0)</f>
        <v>0</v>
      </c>
      <c r="S260" s="291">
        <f>IFERROR(SUM($L257:S257)/$J257,0)</f>
        <v>0</v>
      </c>
      <c r="T260" s="291">
        <f>IFERROR(SUM($L257:T257)/$J257,0)</f>
        <v>0</v>
      </c>
      <c r="U260" s="292">
        <f>IFERROR(SUM($L257:U257)/$J257,0)</f>
        <v>0</v>
      </c>
      <c r="V260" s="290">
        <f>IFERROR(SUM($V257:V257)/$J257,0)</f>
        <v>0</v>
      </c>
      <c r="W260" s="291">
        <f>IFERROR(SUM($V257:W257)/$J257,0)</f>
        <v>0</v>
      </c>
      <c r="X260" s="291">
        <f>IFERROR(SUM($V257:X257)/$J257,0)</f>
        <v>0</v>
      </c>
      <c r="Y260" s="291">
        <f>IFERROR(SUM($V257:Y257)/$J257,0)</f>
        <v>0</v>
      </c>
      <c r="Z260" s="291">
        <f>IFERROR(SUM($V257:Z257)/$J257,0)</f>
        <v>0</v>
      </c>
      <c r="AA260" s="291">
        <f>IFERROR(SUM($V257:AA257)/$J257,0)</f>
        <v>0</v>
      </c>
      <c r="AB260" s="291">
        <f>IFERROR(SUM($V257:AB257)/$J257,0)</f>
        <v>0</v>
      </c>
      <c r="AC260" s="291">
        <f>IFERROR(SUM($V257:AC257)/$J257,0)</f>
        <v>0</v>
      </c>
      <c r="AD260" s="291">
        <f>IFERROR(SUM($V257:AD257)/$J257,0)</f>
        <v>0</v>
      </c>
      <c r="AE260" s="291">
        <f>IFERROR(SUM($V257:AE257)/$J257,0)</f>
        <v>0</v>
      </c>
      <c r="AF260" s="291">
        <f>IFERROR(SUM($V257:AF257)/$J257,0)</f>
        <v>0</v>
      </c>
      <c r="AG260" s="291">
        <f>IFERROR(SUM($V257:AG257)/$J257,0)</f>
        <v>0</v>
      </c>
      <c r="AH260" s="291">
        <f>IFERROR(SUM($V257:AH257)/$J257,0)</f>
        <v>0</v>
      </c>
      <c r="AI260" s="291">
        <f>IFERROR(SUM($V257:AI257)/$J257,0)</f>
        <v>0</v>
      </c>
      <c r="AJ260" s="291">
        <f>IFERROR(SUM($V257:AJ257)/$J257,0)</f>
        <v>0</v>
      </c>
      <c r="AK260" s="291">
        <f>IFERROR(SUM($V257:AK257)/$J257,0)</f>
        <v>0</v>
      </c>
      <c r="AL260" s="291">
        <f>IFERROR(SUM($V257:AL257)/$J257,0)</f>
        <v>0</v>
      </c>
      <c r="AM260" s="291">
        <f>IFERROR(SUM($V257:AM257)/$J257,0)</f>
        <v>0</v>
      </c>
      <c r="AN260" s="291">
        <f>IFERROR(SUM($V257:AN257)/$J257,0)</f>
        <v>0</v>
      </c>
      <c r="AO260" s="291">
        <f>IFERROR(SUM($V257:AO257)/$J257,0)</f>
        <v>0</v>
      </c>
      <c r="AP260" s="291">
        <f>IFERROR(SUM($V257:AP257)/$J257,0)</f>
        <v>0</v>
      </c>
      <c r="AQ260" s="291">
        <f>IFERROR(SUM($V257:AQ257)/$J257,0)</f>
        <v>0</v>
      </c>
      <c r="AR260" s="291">
        <f>IFERROR(SUM($V257:AR257)/$J257,0)</f>
        <v>0</v>
      </c>
      <c r="AS260" s="291">
        <f>IFERROR(SUM($V257:AS257)/$J257,0)</f>
        <v>0</v>
      </c>
      <c r="AT260" s="291">
        <f>IFERROR(SUM($V257:AT257)/$J257,0)</f>
        <v>0</v>
      </c>
      <c r="AU260" s="291">
        <f>IFERROR(SUM($V257:AU257)/$J257,0)</f>
        <v>0</v>
      </c>
      <c r="AV260" s="291">
        <f>IFERROR(SUM($V257:AV257)/$J257,0)</f>
        <v>0</v>
      </c>
      <c r="AW260" s="291">
        <f>IFERROR(SUM($V257:AW257)/$J257,0)</f>
        <v>0</v>
      </c>
      <c r="AX260" s="291">
        <f>IFERROR(SUM($V257:AX257)/$J257,0)</f>
        <v>0</v>
      </c>
      <c r="AY260" s="291">
        <f>IFERROR(SUM($V257:AY257)/$J257,0)</f>
        <v>0</v>
      </c>
      <c r="AZ260" s="291">
        <f>IFERROR(SUM($V257:AZ257)/$J257,0)</f>
        <v>0</v>
      </c>
      <c r="BA260" s="291">
        <f>IFERROR(SUM($V257:BA257)/$J257,0)</f>
        <v>0</v>
      </c>
      <c r="BB260" s="291">
        <f>IFERROR(SUM($V257:BB257)/$J257,0)</f>
        <v>0</v>
      </c>
      <c r="BC260" s="291">
        <f>IFERROR(SUM($V257:BC257)/$J257,0)</f>
        <v>0</v>
      </c>
      <c r="BD260" s="291">
        <f>IFERROR(SUM($V257:BD257)/$J257,0)</f>
        <v>0</v>
      </c>
      <c r="BE260" s="291">
        <f>IFERROR(SUM($V257:BE257)/$J257,0)</f>
        <v>0</v>
      </c>
      <c r="BF260" s="291">
        <f>IFERROR(SUM($V257:BF257)/$J257,0)</f>
        <v>0</v>
      </c>
      <c r="BG260" s="291">
        <f>IFERROR(SUM($V257:BG257)/$J257,0)</f>
        <v>0</v>
      </c>
      <c r="BH260" s="291">
        <f>IFERROR(SUM($V257:BH257)/$J257,0)</f>
        <v>0</v>
      </c>
      <c r="BI260" s="291">
        <f>IFERROR(SUM($V257:BI257)/$J257,0)</f>
        <v>0</v>
      </c>
      <c r="BJ260" s="291">
        <f>IFERROR(SUM($V257:BJ257)/$J257,0)</f>
        <v>0</v>
      </c>
      <c r="BK260" s="291">
        <f>IFERROR(SUM($V257:BK257)/$J257,0)</f>
        <v>0</v>
      </c>
      <c r="BL260" s="291">
        <f>IFERROR(SUM($V257:BL257)/$J257,0)</f>
        <v>0</v>
      </c>
      <c r="BM260" s="291">
        <f>IFERROR(SUM($V257:BM257)/$J257,0)</f>
        <v>0</v>
      </c>
      <c r="BN260" s="291">
        <f>IFERROR(SUM($V257:BN257)/$J257,0)</f>
        <v>0</v>
      </c>
      <c r="BO260" s="291">
        <f>IFERROR(SUM($V257:BO257)/$J257,0)</f>
        <v>0</v>
      </c>
      <c r="BP260" s="291">
        <f>IFERROR(SUM($V257:BP257)/$J257,0)</f>
        <v>0</v>
      </c>
      <c r="BQ260" s="291">
        <f>IFERROR(SUM($V257:BQ257)/$J257,0)</f>
        <v>0</v>
      </c>
      <c r="BR260" s="291">
        <f>IFERROR(SUM($V257:BR257)/$J257,0)</f>
        <v>0</v>
      </c>
      <c r="BS260" s="291">
        <f>IFERROR(SUM($V257:BS257)/$J257,0)</f>
        <v>0</v>
      </c>
      <c r="BT260" s="291">
        <f>IFERROR(SUM($V257:BT257)/$J257,0)</f>
        <v>0</v>
      </c>
      <c r="BU260" s="291">
        <f>IFERROR(SUM($V257:BU257)/$J257,0)</f>
        <v>0</v>
      </c>
      <c r="BV260" s="291">
        <f>IFERROR(SUM($V257:BV257)/$J257,0)</f>
        <v>0</v>
      </c>
      <c r="BW260" s="291">
        <f>IFERROR(SUM($V257:BW257)/$J257,0)</f>
        <v>0</v>
      </c>
      <c r="BX260" s="291">
        <f>IFERROR(SUM($V257:BX257)/$J257,0)</f>
        <v>0</v>
      </c>
      <c r="BY260" s="291">
        <f>IFERROR(SUM($V257:BY257)/$J257,0)</f>
        <v>0</v>
      </c>
      <c r="BZ260" s="291">
        <f>IFERROR(SUM($V257:BZ257)/$J257,0)</f>
        <v>0</v>
      </c>
      <c r="CA260" s="291">
        <f>IFERROR(SUM($V257:CA257)/$J257,0)</f>
        <v>0</v>
      </c>
      <c r="CB260" s="291">
        <f>IFERROR(SUM($V257:CB257)/$J257,0)</f>
        <v>0</v>
      </c>
      <c r="CC260" s="291">
        <f>IFERROR(SUM($V257:CC257)/$J257,0)</f>
        <v>0</v>
      </c>
      <c r="CD260" s="291">
        <f>IFERROR(SUM($V257:CD257)/$J257,0)</f>
        <v>0</v>
      </c>
      <c r="CE260" s="291">
        <f>IFERROR(SUM($V257:CE257)/$J257,0)</f>
        <v>0</v>
      </c>
      <c r="CF260" s="291">
        <f>IFERROR(SUM($V257:CF257)/$J257,0)</f>
        <v>0</v>
      </c>
      <c r="CG260" s="291">
        <f>IFERROR(SUM($V257:CG257)/$J257,0)</f>
        <v>0</v>
      </c>
      <c r="CH260" s="291">
        <f>IFERROR(SUM($V257:CH257)/$J257,0)</f>
        <v>0</v>
      </c>
      <c r="CI260" s="291">
        <f>IFERROR(SUM($V257:CI257)/$J257,0)</f>
        <v>0</v>
      </c>
      <c r="CJ260" s="291">
        <f>IFERROR(SUM($V257:CJ257)/$J257,0)</f>
        <v>0</v>
      </c>
      <c r="CK260" s="291">
        <f>IFERROR(SUM($V257:CK257)/$J257,0)</f>
        <v>0</v>
      </c>
      <c r="CL260" s="291">
        <f>IFERROR(SUM($V257:CL257)/$J257,0)</f>
        <v>0</v>
      </c>
      <c r="CM260" s="291">
        <f>IFERROR(SUM($V257:CM257)/$J257,0)</f>
        <v>0</v>
      </c>
      <c r="CN260" s="291">
        <f>IFERROR(SUM($V257:CN257)/$J257,0)</f>
        <v>0</v>
      </c>
      <c r="CO260" s="291">
        <f>IFERROR(SUM($V257:CO257)/$J257,0)</f>
        <v>0</v>
      </c>
      <c r="CP260" s="291">
        <f>IFERROR(SUM($V257:CP257)/$J257,0)</f>
        <v>0</v>
      </c>
      <c r="CQ260" s="291">
        <f>IFERROR(SUM($V257:CQ257)/$J257,0)</f>
        <v>0</v>
      </c>
      <c r="CR260" s="291">
        <f>IFERROR(SUM($V257:CR257)/$J257,0)</f>
        <v>0</v>
      </c>
      <c r="CS260" s="291">
        <f>IFERROR(SUM($V257:CS257)/$J257,0)</f>
        <v>0</v>
      </c>
      <c r="CT260" s="291">
        <f>IFERROR(SUM($V257:CT257)/$J257,0)</f>
        <v>0</v>
      </c>
      <c r="CU260" s="291">
        <f>IFERROR(SUM($V257:CU257)/$J257,0)</f>
        <v>0</v>
      </c>
      <c r="CV260" s="291">
        <f>IFERROR(SUM($V257:CV257)/$J257,0)</f>
        <v>0</v>
      </c>
      <c r="CW260" s="291">
        <f>IFERROR(SUM($V257:CW257)/$J257,0)</f>
        <v>0</v>
      </c>
      <c r="CX260" s="291">
        <f>IFERROR(SUM($V257:CX257)/$J257,0)</f>
        <v>0</v>
      </c>
      <c r="CY260" s="291">
        <f>IFERROR(SUM($V257:CY257)/$J257,0)</f>
        <v>0</v>
      </c>
      <c r="CZ260" s="291">
        <f>IFERROR(SUM($V257:CZ257)/$J257,0)</f>
        <v>0</v>
      </c>
      <c r="DA260" s="291">
        <f>IFERROR(SUM($V257:DA257)/$J257,0)</f>
        <v>0</v>
      </c>
      <c r="DB260" s="291">
        <f>IFERROR(SUM($V257:DB257)/$J257,0)</f>
        <v>0</v>
      </c>
      <c r="DC260" s="291">
        <f>IFERROR(SUM($V257:DC257)/$J257,0)</f>
        <v>0</v>
      </c>
      <c r="DD260" s="291">
        <f>IFERROR(SUM($V257:DD257)/$J257,0)</f>
        <v>0</v>
      </c>
      <c r="DE260" s="291">
        <f>IFERROR(SUM($V257:DE257)/$J257,0)</f>
        <v>0</v>
      </c>
      <c r="DF260" s="291">
        <f>IFERROR(SUM($V257:DF257)/$J257,0)</f>
        <v>0</v>
      </c>
      <c r="DG260" s="291">
        <f>IFERROR(SUM($V257:DG257)/$J257,0)</f>
        <v>0</v>
      </c>
      <c r="DH260" s="291">
        <f>IFERROR(SUM($V257:DH257)/$J257,0)</f>
        <v>0</v>
      </c>
      <c r="DI260" s="291">
        <f>IFERROR(SUM($V257:DI257)/$J257,0)</f>
        <v>0</v>
      </c>
      <c r="DJ260" s="291">
        <f>IFERROR(SUM($V257:DJ257)/$J257,0)</f>
        <v>0</v>
      </c>
      <c r="DK260" s="291">
        <f>IFERROR(SUM($V257:DK257)/$J257,0)</f>
        <v>0</v>
      </c>
      <c r="DL260" s="291">
        <f>IFERROR(SUM($V257:DL257)/$J257,0)</f>
        <v>0</v>
      </c>
      <c r="DM260" s="291">
        <f>IFERROR(SUM($V257:DM257)/$J257,0)</f>
        <v>0</v>
      </c>
      <c r="DN260" s="291">
        <f>IFERROR(SUM($V257:DN257)/$J257,0)</f>
        <v>0</v>
      </c>
      <c r="DO260" s="291">
        <f>IFERROR(SUM($V257:DO257)/$J257,0)</f>
        <v>0</v>
      </c>
      <c r="DP260" s="291">
        <f>IFERROR(SUM($V257:DP257)/$J257,0)</f>
        <v>0</v>
      </c>
      <c r="DQ260" s="291">
        <f>IFERROR(SUM($V257:DQ257)/$J257,0)</f>
        <v>0</v>
      </c>
      <c r="DR260" s="291">
        <f>IFERROR(SUM($V257:DR257)/$J257,0)</f>
        <v>0</v>
      </c>
      <c r="DS260" s="291">
        <f>IFERROR(SUM($V257:DS257)/$J257,0)</f>
        <v>0</v>
      </c>
      <c r="DT260" s="291">
        <f>IFERROR(SUM($V257:DT257)/$J257,0)</f>
        <v>0</v>
      </c>
      <c r="DU260" s="291">
        <f>IFERROR(SUM($V257:DU257)/$J257,0)</f>
        <v>0</v>
      </c>
      <c r="DV260" s="291">
        <f>IFERROR(SUM($V257:DV257)/$J257,0)</f>
        <v>0</v>
      </c>
      <c r="DW260" s="291">
        <f>IFERROR(SUM($V257:DW257)/$J257,0)</f>
        <v>0</v>
      </c>
      <c r="DX260" s="291">
        <f>IFERROR(SUM($V257:DX257)/$J257,0)</f>
        <v>0</v>
      </c>
      <c r="DY260" s="291">
        <f>IFERROR(SUM($V257:DY257)/$J257,0)</f>
        <v>0</v>
      </c>
      <c r="DZ260" s="291">
        <f>IFERROR(SUM($V257:DZ257)/$J257,0)</f>
        <v>0</v>
      </c>
      <c r="EA260" s="291">
        <f>IFERROR(SUM($V257:EA257)/$J257,0)</f>
        <v>0</v>
      </c>
      <c r="EB260" s="291">
        <f>IFERROR(SUM($V257:EB257)/$J257,0)</f>
        <v>0</v>
      </c>
      <c r="EC260" s="291">
        <f>IFERROR(SUM($V257:EC257)/$J257,0)</f>
        <v>0</v>
      </c>
      <c r="ED260" s="292">
        <f>IFERROR(SUM($V257:ED257)/$J257,0)</f>
        <v>0</v>
      </c>
    </row>
    <row r="261" spans="2:134" ht="16.05" customHeight="1" thickBot="1" x14ac:dyDescent="0.3">
      <c r="B261" s="933"/>
      <c r="C261" s="289" t="str">
        <f t="shared" si="4662"/>
        <v/>
      </c>
      <c r="D261" s="289" t="str">
        <f t="shared" si="4659"/>
        <v/>
      </c>
      <c r="E261" s="289" t="str">
        <f t="shared" si="4659"/>
        <v/>
      </c>
      <c r="F261" s="240" t="s">
        <v>351</v>
      </c>
      <c r="G261" s="254" t="s">
        <v>355</v>
      </c>
      <c r="H261" s="993"/>
      <c r="I261" s="286"/>
      <c r="J261" s="989" t="s">
        <v>391</v>
      </c>
      <c r="K261" s="464"/>
      <c r="L261" s="298">
        <f>IFERROR(SUM($L259:L259)/SUM($L257:L257),0)</f>
        <v>0</v>
      </c>
      <c r="M261" s="294">
        <f>IFERROR(SUM($L259:M259)/SUM($L257:M257),0)</f>
        <v>0</v>
      </c>
      <c r="N261" s="294">
        <f>IFERROR(SUM($L259:N259)/SUM($L257:N257),0)</f>
        <v>0</v>
      </c>
      <c r="O261" s="294">
        <f>IFERROR(SUM($L259:O259)/SUM($L257:O257),0)</f>
        <v>0</v>
      </c>
      <c r="P261" s="294">
        <f>IFERROR(SUM($L259:P259)/SUM($L257:P257),0)</f>
        <v>0</v>
      </c>
      <c r="Q261" s="294">
        <f>IFERROR(SUM($L259:Q259)/SUM($L257:Q257),0)</f>
        <v>0</v>
      </c>
      <c r="R261" s="294">
        <f>IFERROR(SUM($L259:R259)/SUM($L257:R257),0)</f>
        <v>0</v>
      </c>
      <c r="S261" s="294">
        <f>IFERROR(SUM($L259:S259)/SUM($L257:S257),0)</f>
        <v>0</v>
      </c>
      <c r="T261" s="294">
        <f>IFERROR(SUM($L259:T259)/SUM($L257:T257),0)</f>
        <v>0</v>
      </c>
      <c r="U261" s="295">
        <f>IFERROR(SUM($L259:U259)/SUM($L257:U257),0)</f>
        <v>0</v>
      </c>
      <c r="V261" s="293">
        <f>IFERROR(SUM($V259:V259)/SUM($V257:V257),0)</f>
        <v>0</v>
      </c>
      <c r="W261" s="294">
        <f>IFERROR(SUM($V259:W259)/SUM($V257:W257),0)</f>
        <v>0</v>
      </c>
      <c r="X261" s="294">
        <f>IFERROR(SUM($V259:X259)/SUM($V257:X257),0)</f>
        <v>0</v>
      </c>
      <c r="Y261" s="294">
        <f>IFERROR(SUM($V259:Y259)/SUM($V257:Y257),0)</f>
        <v>0</v>
      </c>
      <c r="Z261" s="294">
        <f>IFERROR(SUM($V259:Z259)/SUM($V257:Z257),0)</f>
        <v>0</v>
      </c>
      <c r="AA261" s="294">
        <f>IFERROR(SUM($V259:AA259)/SUM($V257:AA257),0)</f>
        <v>0</v>
      </c>
      <c r="AB261" s="294">
        <f>IFERROR(SUM($V259:AB259)/SUM($V257:AB257),0)</f>
        <v>0</v>
      </c>
      <c r="AC261" s="294">
        <f>IFERROR(SUM($V259:AC259)/SUM($V257:AC257),0)</f>
        <v>0</v>
      </c>
      <c r="AD261" s="294">
        <f>IFERROR(SUM($V259:AD259)/SUM($V257:AD257),0)</f>
        <v>0</v>
      </c>
      <c r="AE261" s="294">
        <f>IFERROR(SUM($V259:AE259)/SUM($V257:AE257),0)</f>
        <v>0</v>
      </c>
      <c r="AF261" s="294">
        <f>IFERROR(SUM($V259:AF259)/SUM($V257:AF257),0)</f>
        <v>0</v>
      </c>
      <c r="AG261" s="294">
        <f>IFERROR(SUM($V259:AG259)/SUM($V257:AG257),0)</f>
        <v>0</v>
      </c>
      <c r="AH261" s="294">
        <f>IFERROR(SUM($V259:AH259)/SUM($V257:AH257),0)</f>
        <v>0</v>
      </c>
      <c r="AI261" s="294">
        <f>IFERROR(SUM($V259:AI259)/SUM($V257:AI257),0)</f>
        <v>0</v>
      </c>
      <c r="AJ261" s="294">
        <f>IFERROR(SUM($V259:AJ259)/SUM($V257:AJ257),0)</f>
        <v>0</v>
      </c>
      <c r="AK261" s="294">
        <f>IFERROR(SUM($V259:AK259)/SUM($V257:AK257),0)</f>
        <v>0</v>
      </c>
      <c r="AL261" s="294">
        <f>IFERROR(SUM($V259:AL259)/SUM($V257:AL257),0)</f>
        <v>0</v>
      </c>
      <c r="AM261" s="294">
        <f>IFERROR(SUM($V259:AM259)/SUM($V257:AM257),0)</f>
        <v>0</v>
      </c>
      <c r="AN261" s="294">
        <f>IFERROR(SUM($V259:AN259)/SUM($V257:AN257),0)</f>
        <v>0</v>
      </c>
      <c r="AO261" s="294">
        <f>IFERROR(SUM($V259:AO259)/SUM($V257:AO257),0)</f>
        <v>0</v>
      </c>
      <c r="AP261" s="294">
        <f>IFERROR(SUM($V259:AP259)/SUM($V257:AP257),0)</f>
        <v>0</v>
      </c>
      <c r="AQ261" s="294">
        <f>IFERROR(SUM($V259:AQ259)/SUM($V257:AQ257),0)</f>
        <v>0</v>
      </c>
      <c r="AR261" s="294">
        <f>IFERROR(SUM($V259:AR259)/SUM($V257:AR257),0)</f>
        <v>0</v>
      </c>
      <c r="AS261" s="294">
        <f>IFERROR(SUM($V259:AS259)/SUM($V257:AS257),0)</f>
        <v>0</v>
      </c>
      <c r="AT261" s="294">
        <f>IFERROR(SUM($V259:AT259)/SUM($V257:AT257),0)</f>
        <v>0</v>
      </c>
      <c r="AU261" s="294">
        <f>IFERROR(SUM($V259:AU259)/SUM($V257:AU257),0)</f>
        <v>0</v>
      </c>
      <c r="AV261" s="294">
        <f>IFERROR(SUM($V259:AV259)/SUM($V257:AV257),0)</f>
        <v>0</v>
      </c>
      <c r="AW261" s="294">
        <f>IFERROR(SUM($V259:AW259)/SUM($V257:AW257),0)</f>
        <v>0</v>
      </c>
      <c r="AX261" s="294">
        <f>IFERROR(SUM($V259:AX259)/SUM($V257:AX257),0)</f>
        <v>0</v>
      </c>
      <c r="AY261" s="294">
        <f>IFERROR(SUM($V259:AY259)/SUM($V257:AY257),0)</f>
        <v>0</v>
      </c>
      <c r="AZ261" s="294">
        <f>IFERROR(SUM($V259:AZ259)/SUM($V257:AZ257),0)</f>
        <v>0</v>
      </c>
      <c r="BA261" s="294">
        <f>IFERROR(SUM($V259:BA259)/SUM($V257:BA257),0)</f>
        <v>0</v>
      </c>
      <c r="BB261" s="294">
        <f>IFERROR(SUM($V259:BB259)/SUM($V257:BB257),0)</f>
        <v>0</v>
      </c>
      <c r="BC261" s="294">
        <f>IFERROR(SUM($V259:BC259)/SUM($V257:BC257),0)</f>
        <v>0</v>
      </c>
      <c r="BD261" s="294">
        <f>IFERROR(SUM($V259:BD259)/SUM($V257:BD257),0)</f>
        <v>0</v>
      </c>
      <c r="BE261" s="294">
        <f>IFERROR(SUM($V259:BE259)/SUM($V257:BE257),0)</f>
        <v>0</v>
      </c>
      <c r="BF261" s="294">
        <f>IFERROR(SUM($V259:BF259)/SUM($V257:BF257),0)</f>
        <v>0</v>
      </c>
      <c r="BG261" s="294">
        <f>IFERROR(SUM($V259:BG259)/SUM($V257:BG257),0)</f>
        <v>0</v>
      </c>
      <c r="BH261" s="294">
        <f>IFERROR(SUM($V259:BH259)/SUM($V257:BH257),0)</f>
        <v>0</v>
      </c>
      <c r="BI261" s="294">
        <f>IFERROR(SUM($V259:BI259)/SUM($V257:BI257),0)</f>
        <v>0</v>
      </c>
      <c r="BJ261" s="294">
        <f>IFERROR(SUM($V259:BJ259)/SUM($V257:BJ257),0)</f>
        <v>0</v>
      </c>
      <c r="BK261" s="294">
        <f>IFERROR(SUM($V259:BK259)/SUM($V257:BK257),0)</f>
        <v>0</v>
      </c>
      <c r="BL261" s="294">
        <f>IFERROR(SUM($V259:BL259)/SUM($V257:BL257),0)</f>
        <v>0</v>
      </c>
      <c r="BM261" s="294">
        <f>IFERROR(SUM($V259:BM259)/SUM($V257:BM257),0)</f>
        <v>0</v>
      </c>
      <c r="BN261" s="294">
        <f>IFERROR(SUM($V259:BN259)/SUM($V257:BN257),0)</f>
        <v>0</v>
      </c>
      <c r="BO261" s="294">
        <f>IFERROR(SUM($V259:BO259)/SUM($V257:BO257),0)</f>
        <v>0</v>
      </c>
      <c r="BP261" s="294">
        <f>IFERROR(SUM($V259:BP259)/SUM($V257:BP257),0)</f>
        <v>0</v>
      </c>
      <c r="BQ261" s="294">
        <f>IFERROR(SUM($V259:BQ259)/SUM($V257:BQ257),0)</f>
        <v>0</v>
      </c>
      <c r="BR261" s="294">
        <f>IFERROR(SUM($V259:BR259)/SUM($V257:BR257),0)</f>
        <v>0</v>
      </c>
      <c r="BS261" s="294">
        <f>IFERROR(SUM($V259:BS259)/SUM($V257:BS257),0)</f>
        <v>0</v>
      </c>
      <c r="BT261" s="294">
        <f>IFERROR(SUM($V259:BT259)/SUM($V257:BT257),0)</f>
        <v>0</v>
      </c>
      <c r="BU261" s="294">
        <f>IFERROR(SUM($V259:BU259)/SUM($V257:BU257),0)</f>
        <v>0</v>
      </c>
      <c r="BV261" s="294">
        <f>IFERROR(SUM($V259:BV259)/SUM($V257:BV257),0)</f>
        <v>0</v>
      </c>
      <c r="BW261" s="294">
        <f>IFERROR(SUM($V259:BW259)/SUM($V257:BW257),0)</f>
        <v>0</v>
      </c>
      <c r="BX261" s="294">
        <f>IFERROR(SUM($V259:BX259)/SUM($V257:BX257),0)</f>
        <v>0</v>
      </c>
      <c r="BY261" s="294">
        <f>IFERROR(SUM($V259:BY259)/SUM($V257:BY257),0)</f>
        <v>0</v>
      </c>
      <c r="BZ261" s="294">
        <f>IFERROR(SUM($V259:BZ259)/SUM($V257:BZ257),0)</f>
        <v>0</v>
      </c>
      <c r="CA261" s="294">
        <f>IFERROR(SUM($V259:CA259)/SUM($V257:CA257),0)</f>
        <v>0</v>
      </c>
      <c r="CB261" s="294">
        <f>IFERROR(SUM($V259:CB259)/SUM($V257:CB257),0)</f>
        <v>0</v>
      </c>
      <c r="CC261" s="294">
        <f>IFERROR(SUM($V259:CC259)/SUM($V257:CC257),0)</f>
        <v>0</v>
      </c>
      <c r="CD261" s="294">
        <f>IFERROR(SUM($V259:CD259)/SUM($V257:CD257),0)</f>
        <v>0</v>
      </c>
      <c r="CE261" s="294">
        <f>IFERROR(SUM($V259:CE259)/SUM($V257:CE257),0)</f>
        <v>0</v>
      </c>
      <c r="CF261" s="294">
        <f>IFERROR(SUM($V259:CF259)/SUM($V257:CF257),0)</f>
        <v>0</v>
      </c>
      <c r="CG261" s="294">
        <f>IFERROR(SUM($V259:CG259)/SUM($V257:CG257),0)</f>
        <v>0</v>
      </c>
      <c r="CH261" s="294">
        <f>IFERROR(SUM($V259:CH259)/SUM($V257:CH257),0)</f>
        <v>0</v>
      </c>
      <c r="CI261" s="294">
        <f>IFERROR(SUM($V259:CI259)/SUM($V257:CI257),0)</f>
        <v>0</v>
      </c>
      <c r="CJ261" s="294">
        <f>IFERROR(SUM($V259:CJ259)/SUM($V257:CJ257),0)</f>
        <v>0</v>
      </c>
      <c r="CK261" s="294">
        <f>IFERROR(SUM($V259:CK259)/SUM($V257:CK257),0)</f>
        <v>0</v>
      </c>
      <c r="CL261" s="294">
        <f>IFERROR(SUM($V259:CL259)/SUM($V257:CL257),0)</f>
        <v>0</v>
      </c>
      <c r="CM261" s="294">
        <f>IFERROR(SUM($V259:CM259)/SUM($V257:CM257),0)</f>
        <v>0</v>
      </c>
      <c r="CN261" s="294">
        <f>IFERROR(SUM($V259:CN259)/SUM($V257:CN257),0)</f>
        <v>0</v>
      </c>
      <c r="CO261" s="294">
        <f>IFERROR(SUM($V259:CO259)/SUM($V257:CO257),0)</f>
        <v>0</v>
      </c>
      <c r="CP261" s="294">
        <f>IFERROR(SUM($V259:CP259)/SUM($V257:CP257),0)</f>
        <v>0</v>
      </c>
      <c r="CQ261" s="294">
        <f>IFERROR(SUM($V259:CQ259)/SUM($V257:CQ257),0)</f>
        <v>0</v>
      </c>
      <c r="CR261" s="294">
        <f>IFERROR(SUM($V259:CR259)/SUM($V257:CR257),0)</f>
        <v>0</v>
      </c>
      <c r="CS261" s="294">
        <f>IFERROR(SUM($V259:CS259)/SUM($V257:CS257),0)</f>
        <v>0</v>
      </c>
      <c r="CT261" s="294">
        <f>IFERROR(SUM($V259:CT259)/SUM($V257:CT257),0)</f>
        <v>0</v>
      </c>
      <c r="CU261" s="294">
        <f>IFERROR(SUM($V259:CU259)/SUM($V257:CU257),0)</f>
        <v>0</v>
      </c>
      <c r="CV261" s="294">
        <f>IFERROR(SUM($V259:CV259)/SUM($V257:CV257),0)</f>
        <v>0</v>
      </c>
      <c r="CW261" s="294">
        <f>IFERROR(SUM($V259:CW259)/SUM($V257:CW257),0)</f>
        <v>0</v>
      </c>
      <c r="CX261" s="294">
        <f>IFERROR(SUM($V259:CX259)/SUM($V257:CX257),0)</f>
        <v>0</v>
      </c>
      <c r="CY261" s="294">
        <f>IFERROR(SUM($V259:CY259)/SUM($V257:CY257),0)</f>
        <v>0</v>
      </c>
      <c r="CZ261" s="294">
        <f>IFERROR(SUM($V259:CZ259)/SUM($V257:CZ257),0)</f>
        <v>0</v>
      </c>
      <c r="DA261" s="294">
        <f>IFERROR(SUM($V259:DA259)/SUM($V257:DA257),0)</f>
        <v>0</v>
      </c>
      <c r="DB261" s="294">
        <f>IFERROR(SUM($V259:DB259)/SUM($V257:DB257),0)</f>
        <v>0</v>
      </c>
      <c r="DC261" s="294">
        <f>IFERROR(SUM($V259:DC259)/SUM($V257:DC257),0)</f>
        <v>0</v>
      </c>
      <c r="DD261" s="294">
        <f>IFERROR(SUM($V259:DD259)/SUM($V257:DD257),0)</f>
        <v>0</v>
      </c>
      <c r="DE261" s="294">
        <f>IFERROR(SUM($V259:DE259)/SUM($V257:DE257),0)</f>
        <v>0</v>
      </c>
      <c r="DF261" s="294">
        <f>IFERROR(SUM($V259:DF259)/SUM($V257:DF257),0)</f>
        <v>0</v>
      </c>
      <c r="DG261" s="294">
        <f>IFERROR(SUM($V259:DG259)/SUM($V257:DG257),0)</f>
        <v>0</v>
      </c>
      <c r="DH261" s="294">
        <f>IFERROR(SUM($V259:DH259)/SUM($V257:DH257),0)</f>
        <v>0</v>
      </c>
      <c r="DI261" s="294">
        <f>IFERROR(SUM($V259:DI259)/SUM($V257:DI257),0)</f>
        <v>0</v>
      </c>
      <c r="DJ261" s="294">
        <f>IFERROR(SUM($V259:DJ259)/SUM($V257:DJ257),0)</f>
        <v>0</v>
      </c>
      <c r="DK261" s="294">
        <f>IFERROR(SUM($V259:DK259)/SUM($V257:DK257),0)</f>
        <v>0</v>
      </c>
      <c r="DL261" s="294">
        <f>IFERROR(SUM($V259:DL259)/SUM($V257:DL257),0)</f>
        <v>0</v>
      </c>
      <c r="DM261" s="294">
        <f>IFERROR(SUM($V259:DM259)/SUM($V257:DM257),0)</f>
        <v>0</v>
      </c>
      <c r="DN261" s="294">
        <f>IFERROR(SUM($V259:DN259)/SUM($V257:DN257),0)</f>
        <v>0</v>
      </c>
      <c r="DO261" s="294">
        <f>IFERROR(SUM($V259:DO259)/SUM($V257:DO257),0)</f>
        <v>0</v>
      </c>
      <c r="DP261" s="294">
        <f>IFERROR(SUM($V259:DP259)/SUM($V257:DP257),0)</f>
        <v>0</v>
      </c>
      <c r="DQ261" s="294">
        <f>IFERROR(SUM($V259:DQ259)/SUM($V257:DQ257),0)</f>
        <v>0</v>
      </c>
      <c r="DR261" s="294">
        <f>IFERROR(SUM($V259:DR259)/SUM($V257:DR257),0)</f>
        <v>0</v>
      </c>
      <c r="DS261" s="294">
        <f>IFERROR(SUM($V259:DS259)/SUM($V257:DS257),0)</f>
        <v>0</v>
      </c>
      <c r="DT261" s="294">
        <f>IFERROR(SUM($V259:DT259)/SUM($V257:DT257),0)</f>
        <v>0</v>
      </c>
      <c r="DU261" s="294">
        <f>IFERROR(SUM($V259:DU259)/SUM($V257:DU257),0)</f>
        <v>0</v>
      </c>
      <c r="DV261" s="294">
        <f>IFERROR(SUM($V259:DV259)/SUM($V257:DV257),0)</f>
        <v>0</v>
      </c>
      <c r="DW261" s="294">
        <f>IFERROR(SUM($V259:DW259)/SUM($V257:DW257),0)</f>
        <v>0</v>
      </c>
      <c r="DX261" s="294">
        <f>IFERROR(SUM($V259:DX259)/SUM($V257:DX257),0)</f>
        <v>0</v>
      </c>
      <c r="DY261" s="294">
        <f>IFERROR(SUM($V259:DY259)/SUM($V257:DY257),0)</f>
        <v>0</v>
      </c>
      <c r="DZ261" s="294">
        <f>IFERROR(SUM($V259:DZ259)/SUM($V257:DZ257),0)</f>
        <v>0</v>
      </c>
      <c r="EA261" s="294">
        <f>IFERROR(SUM($V259:EA259)/SUM($V257:EA257),0)</f>
        <v>0</v>
      </c>
      <c r="EB261" s="294">
        <f>IFERROR(SUM($V259:EB259)/SUM($V257:EB257),0)</f>
        <v>0</v>
      </c>
      <c r="EC261" s="294">
        <f>IFERROR(SUM($V259:EC259)/SUM($V257:EC257),0)</f>
        <v>0</v>
      </c>
      <c r="ED261" s="295">
        <f>IFERROR(SUM($V259:ED259)/SUM($V257:ED257),0)</f>
        <v>0</v>
      </c>
    </row>
    <row r="262" spans="2:134" ht="16.05" customHeight="1" x14ac:dyDescent="0.25">
      <c r="B262" s="931" t="str">
        <f>'B2-规划信息'!AO34</f>
        <v/>
      </c>
      <c r="C262" s="288" t="str">
        <f>IF($B262="","",$B$221)</f>
        <v/>
      </c>
      <c r="D262" s="288" t="str">
        <f>IF($B262="","",VLOOKUP($B262,'B2-规划信息'!$W$28:$Y$47,2,0))</f>
        <v/>
      </c>
      <c r="E262" s="288" t="str">
        <f>IF($B262="","",VLOOKUP($B262,'B2-规划信息'!$W$28:$Y$47,3,0))</f>
        <v/>
      </c>
      <c r="F262" s="239" t="str">
        <f>"签约"&amp;IF(D262="车位","个数","面积")</f>
        <v>签约面积</v>
      </c>
      <c r="G262" s="253" t="s">
        <v>352</v>
      </c>
      <c r="H262" s="991">
        <f>SUMIFS('B4-1销售回款【输入】'!L$4:L$123,'B4-1销售回款【输入】'!$C$4:$C$123,$C262,'B4-1销售回款【输入】'!$D$4:$D$123,$D262,'B4-1销售回款【输入】'!$E$4:$E$123,$E262,'B4-1销售回款【输入】'!$J$4:$J$123,$F262)</f>
        <v>0</v>
      </c>
      <c r="I262" s="278">
        <f>J262-H262</f>
        <v>0</v>
      </c>
      <c r="J262" s="984">
        <f>SUM(V262:ED262)</f>
        <v>0</v>
      </c>
      <c r="K262" s="459">
        <f ca="1">SUM(OFFSET(V262,,,1,MATCH('B1-基本信息'!$C$12,$V$3:$ED$3,1)))</f>
        <v>0</v>
      </c>
      <c r="L262" s="279">
        <f>SUMIF($V$1:$ED$1,L$3,$V262:$ED262)</f>
        <v>0</v>
      </c>
      <c r="M262" s="278">
        <f t="shared" ref="M262:U263" si="4786">SUMIF($V$1:$ED$1,M$3,$V262:$ED262)</f>
        <v>0</v>
      </c>
      <c r="N262" s="278">
        <f t="shared" si="4786"/>
        <v>0</v>
      </c>
      <c r="O262" s="278">
        <f t="shared" si="4786"/>
        <v>0</v>
      </c>
      <c r="P262" s="278">
        <f t="shared" si="4786"/>
        <v>0</v>
      </c>
      <c r="Q262" s="278">
        <f t="shared" si="4786"/>
        <v>0</v>
      </c>
      <c r="R262" s="278">
        <f t="shared" si="4786"/>
        <v>0</v>
      </c>
      <c r="S262" s="278">
        <f t="shared" si="4786"/>
        <v>0</v>
      </c>
      <c r="T262" s="278">
        <f t="shared" si="4786"/>
        <v>0</v>
      </c>
      <c r="U262" s="280">
        <f t="shared" si="4786"/>
        <v>0</v>
      </c>
      <c r="V262" s="281">
        <f>SUMIFS('B4-1销售回款【输入】'!Y$4:Y$123,'B4-1销售回款【输入】'!$C$4:$C$123,$C262,'B4-1销售回款【输入】'!$D$4:$D$123,$D262,'B4-1销售回款【输入】'!$E$4:$E$123,$E262,'B4-1销售回款【输入】'!$J$4:$J$123,$F262)</f>
        <v>0</v>
      </c>
      <c r="W262" s="278">
        <f>SUMIFS('B4-1销售回款【输入】'!Z$4:Z$123,'B4-1销售回款【输入】'!$C$4:$C$123,$C262,'B4-1销售回款【输入】'!$D$4:$D$123,$D262,'B4-1销售回款【输入】'!$E$4:$E$123,$E262,'B4-1销售回款【输入】'!$J$4:$J$123,$F262)</f>
        <v>0</v>
      </c>
      <c r="X262" s="278">
        <f>SUMIFS('B4-1销售回款【输入】'!AA$4:AA$123,'B4-1销售回款【输入】'!$C$4:$C$123,$C262,'B4-1销售回款【输入】'!$D$4:$D$123,$D262,'B4-1销售回款【输入】'!$E$4:$E$123,$E262,'B4-1销售回款【输入】'!$J$4:$J$123,$F262)</f>
        <v>0</v>
      </c>
      <c r="Y262" s="278">
        <f>SUMIFS('B4-1销售回款【输入】'!AB$4:AB$123,'B4-1销售回款【输入】'!$C$4:$C$123,$C262,'B4-1销售回款【输入】'!$D$4:$D$123,$D262,'B4-1销售回款【输入】'!$E$4:$E$123,$E262,'B4-1销售回款【输入】'!$J$4:$J$123,$F262)</f>
        <v>0</v>
      </c>
      <c r="Z262" s="278">
        <f>SUMIFS('B4-1销售回款【输入】'!AC$4:AC$123,'B4-1销售回款【输入】'!$C$4:$C$123,$C262,'B4-1销售回款【输入】'!$D$4:$D$123,$D262,'B4-1销售回款【输入】'!$E$4:$E$123,$E262,'B4-1销售回款【输入】'!$J$4:$J$123,$F262)</f>
        <v>0</v>
      </c>
      <c r="AA262" s="278">
        <f>SUMIFS('B4-1销售回款【输入】'!AD$4:AD$123,'B4-1销售回款【输入】'!$C$4:$C$123,$C262,'B4-1销售回款【输入】'!$D$4:$D$123,$D262,'B4-1销售回款【输入】'!$E$4:$E$123,$E262,'B4-1销售回款【输入】'!$J$4:$J$123,$F262)</f>
        <v>0</v>
      </c>
      <c r="AB262" s="278">
        <f>SUMIFS('B4-1销售回款【输入】'!AE$4:AE$123,'B4-1销售回款【输入】'!$C$4:$C$123,$C262,'B4-1销售回款【输入】'!$D$4:$D$123,$D262,'B4-1销售回款【输入】'!$E$4:$E$123,$E262,'B4-1销售回款【输入】'!$J$4:$J$123,$F262)</f>
        <v>0</v>
      </c>
      <c r="AC262" s="278">
        <f>SUMIFS('B4-1销售回款【输入】'!AF$4:AF$123,'B4-1销售回款【输入】'!$C$4:$C$123,$C262,'B4-1销售回款【输入】'!$D$4:$D$123,$D262,'B4-1销售回款【输入】'!$E$4:$E$123,$E262,'B4-1销售回款【输入】'!$J$4:$J$123,$F262)</f>
        <v>0</v>
      </c>
      <c r="AD262" s="278">
        <f>SUMIFS('B4-1销售回款【输入】'!AG$4:AG$123,'B4-1销售回款【输入】'!$C$4:$C$123,$C262,'B4-1销售回款【输入】'!$D$4:$D$123,$D262,'B4-1销售回款【输入】'!$E$4:$E$123,$E262,'B4-1销售回款【输入】'!$J$4:$J$123,$F262)</f>
        <v>0</v>
      </c>
      <c r="AE262" s="278">
        <f>SUMIFS('B4-1销售回款【输入】'!AH$4:AH$123,'B4-1销售回款【输入】'!$C$4:$C$123,$C262,'B4-1销售回款【输入】'!$D$4:$D$123,$D262,'B4-1销售回款【输入】'!$E$4:$E$123,$E262,'B4-1销售回款【输入】'!$J$4:$J$123,$F262)</f>
        <v>0</v>
      </c>
      <c r="AF262" s="278">
        <f>SUMIFS('B4-1销售回款【输入】'!AI$4:AI$123,'B4-1销售回款【输入】'!$C$4:$C$123,$C262,'B4-1销售回款【输入】'!$D$4:$D$123,$D262,'B4-1销售回款【输入】'!$E$4:$E$123,$E262,'B4-1销售回款【输入】'!$J$4:$J$123,$F262)</f>
        <v>0</v>
      </c>
      <c r="AG262" s="278">
        <f>SUMIFS('B4-1销售回款【输入】'!AJ$4:AJ$123,'B4-1销售回款【输入】'!$C$4:$C$123,$C262,'B4-1销售回款【输入】'!$D$4:$D$123,$D262,'B4-1销售回款【输入】'!$E$4:$E$123,$E262,'B4-1销售回款【输入】'!$J$4:$J$123,$F262)</f>
        <v>0</v>
      </c>
      <c r="AH262" s="278">
        <f>SUMIFS('B4-1销售回款【输入】'!AK$4:AK$123,'B4-1销售回款【输入】'!$C$4:$C$123,$C262,'B4-1销售回款【输入】'!$D$4:$D$123,$D262,'B4-1销售回款【输入】'!$E$4:$E$123,$E262,'B4-1销售回款【输入】'!$J$4:$J$123,$F262)</f>
        <v>0</v>
      </c>
      <c r="AI262" s="278">
        <f>SUMIFS('B4-1销售回款【输入】'!AL$4:AL$123,'B4-1销售回款【输入】'!$C$4:$C$123,$C262,'B4-1销售回款【输入】'!$D$4:$D$123,$D262,'B4-1销售回款【输入】'!$E$4:$E$123,$E262,'B4-1销售回款【输入】'!$J$4:$J$123,$F262)</f>
        <v>0</v>
      </c>
      <c r="AJ262" s="278">
        <f>SUMIFS('B4-1销售回款【输入】'!AM$4:AM$123,'B4-1销售回款【输入】'!$C$4:$C$123,$C262,'B4-1销售回款【输入】'!$D$4:$D$123,$D262,'B4-1销售回款【输入】'!$E$4:$E$123,$E262,'B4-1销售回款【输入】'!$J$4:$J$123,$F262)</f>
        <v>0</v>
      </c>
      <c r="AK262" s="278">
        <f>SUMIFS('B4-1销售回款【输入】'!AN$4:AN$123,'B4-1销售回款【输入】'!$C$4:$C$123,$C262,'B4-1销售回款【输入】'!$D$4:$D$123,$D262,'B4-1销售回款【输入】'!$E$4:$E$123,$E262,'B4-1销售回款【输入】'!$J$4:$J$123,$F262)</f>
        <v>0</v>
      </c>
      <c r="AL262" s="278">
        <f>SUMIFS('B4-1销售回款【输入】'!AO$4:AO$123,'B4-1销售回款【输入】'!$C$4:$C$123,$C262,'B4-1销售回款【输入】'!$D$4:$D$123,$D262,'B4-1销售回款【输入】'!$E$4:$E$123,$E262,'B4-1销售回款【输入】'!$J$4:$J$123,$F262)</f>
        <v>0</v>
      </c>
      <c r="AM262" s="278">
        <f>SUMIFS('B4-1销售回款【输入】'!AP$4:AP$123,'B4-1销售回款【输入】'!$C$4:$C$123,$C262,'B4-1销售回款【输入】'!$D$4:$D$123,$D262,'B4-1销售回款【输入】'!$E$4:$E$123,$E262,'B4-1销售回款【输入】'!$J$4:$J$123,$F262)</f>
        <v>0</v>
      </c>
      <c r="AN262" s="278">
        <f>SUMIFS('B4-1销售回款【输入】'!AQ$4:AQ$123,'B4-1销售回款【输入】'!$C$4:$C$123,$C262,'B4-1销售回款【输入】'!$D$4:$D$123,$D262,'B4-1销售回款【输入】'!$E$4:$E$123,$E262,'B4-1销售回款【输入】'!$J$4:$J$123,$F262)</f>
        <v>0</v>
      </c>
      <c r="AO262" s="278">
        <f>SUMIFS('B4-1销售回款【输入】'!AR$4:AR$123,'B4-1销售回款【输入】'!$C$4:$C$123,$C262,'B4-1销售回款【输入】'!$D$4:$D$123,$D262,'B4-1销售回款【输入】'!$E$4:$E$123,$E262,'B4-1销售回款【输入】'!$J$4:$J$123,$F262)</f>
        <v>0</v>
      </c>
      <c r="AP262" s="278">
        <f>SUMIFS('B4-1销售回款【输入】'!AS$4:AS$123,'B4-1销售回款【输入】'!$C$4:$C$123,$C262,'B4-1销售回款【输入】'!$D$4:$D$123,$D262,'B4-1销售回款【输入】'!$E$4:$E$123,$E262,'B4-1销售回款【输入】'!$J$4:$J$123,$F262)</f>
        <v>0</v>
      </c>
      <c r="AQ262" s="278">
        <f>SUMIFS('B4-1销售回款【输入】'!AT$4:AT$123,'B4-1销售回款【输入】'!$C$4:$C$123,$C262,'B4-1销售回款【输入】'!$D$4:$D$123,$D262,'B4-1销售回款【输入】'!$E$4:$E$123,$E262,'B4-1销售回款【输入】'!$J$4:$J$123,$F262)</f>
        <v>0</v>
      </c>
      <c r="AR262" s="278">
        <f>SUMIFS('B4-1销售回款【输入】'!AU$4:AU$123,'B4-1销售回款【输入】'!$C$4:$C$123,$C262,'B4-1销售回款【输入】'!$D$4:$D$123,$D262,'B4-1销售回款【输入】'!$E$4:$E$123,$E262,'B4-1销售回款【输入】'!$J$4:$J$123,$F262)</f>
        <v>0</v>
      </c>
      <c r="AS262" s="278">
        <f>SUMIFS('B4-1销售回款【输入】'!AV$4:AV$123,'B4-1销售回款【输入】'!$C$4:$C$123,$C262,'B4-1销售回款【输入】'!$D$4:$D$123,$D262,'B4-1销售回款【输入】'!$E$4:$E$123,$E262,'B4-1销售回款【输入】'!$J$4:$J$123,$F262)</f>
        <v>0</v>
      </c>
      <c r="AT262" s="278">
        <f>SUMIFS('B4-1销售回款【输入】'!AW$4:AW$123,'B4-1销售回款【输入】'!$C$4:$C$123,$C262,'B4-1销售回款【输入】'!$D$4:$D$123,$D262,'B4-1销售回款【输入】'!$E$4:$E$123,$E262,'B4-1销售回款【输入】'!$J$4:$J$123,$F262)</f>
        <v>0</v>
      </c>
      <c r="AU262" s="278">
        <f>SUMIFS('B4-1销售回款【输入】'!AX$4:AX$123,'B4-1销售回款【输入】'!$C$4:$C$123,$C262,'B4-1销售回款【输入】'!$D$4:$D$123,$D262,'B4-1销售回款【输入】'!$E$4:$E$123,$E262,'B4-1销售回款【输入】'!$J$4:$J$123,$F262)</f>
        <v>0</v>
      </c>
      <c r="AV262" s="278">
        <f>SUMIFS('B4-1销售回款【输入】'!AY$4:AY$123,'B4-1销售回款【输入】'!$C$4:$C$123,$C262,'B4-1销售回款【输入】'!$D$4:$D$123,$D262,'B4-1销售回款【输入】'!$E$4:$E$123,$E262,'B4-1销售回款【输入】'!$J$4:$J$123,$F262)</f>
        <v>0</v>
      </c>
      <c r="AW262" s="278">
        <f>SUMIFS('B4-1销售回款【输入】'!AZ$4:AZ$123,'B4-1销售回款【输入】'!$C$4:$C$123,$C262,'B4-1销售回款【输入】'!$D$4:$D$123,$D262,'B4-1销售回款【输入】'!$E$4:$E$123,$E262,'B4-1销售回款【输入】'!$J$4:$J$123,$F262)</f>
        <v>0</v>
      </c>
      <c r="AX262" s="278">
        <f>SUMIFS('B4-1销售回款【输入】'!BA$4:BA$123,'B4-1销售回款【输入】'!$C$4:$C$123,$C262,'B4-1销售回款【输入】'!$D$4:$D$123,$D262,'B4-1销售回款【输入】'!$E$4:$E$123,$E262,'B4-1销售回款【输入】'!$J$4:$J$123,$F262)</f>
        <v>0</v>
      </c>
      <c r="AY262" s="278">
        <f>SUMIFS('B4-1销售回款【输入】'!BB$4:BB$123,'B4-1销售回款【输入】'!$C$4:$C$123,$C262,'B4-1销售回款【输入】'!$D$4:$D$123,$D262,'B4-1销售回款【输入】'!$E$4:$E$123,$E262,'B4-1销售回款【输入】'!$J$4:$J$123,$F262)</f>
        <v>0</v>
      </c>
      <c r="AZ262" s="278">
        <f>SUMIFS('B4-1销售回款【输入】'!BC$4:BC$123,'B4-1销售回款【输入】'!$C$4:$C$123,$C262,'B4-1销售回款【输入】'!$D$4:$D$123,$D262,'B4-1销售回款【输入】'!$E$4:$E$123,$E262,'B4-1销售回款【输入】'!$J$4:$J$123,$F262)</f>
        <v>0</v>
      </c>
      <c r="BA262" s="278">
        <f>SUMIFS('B4-1销售回款【输入】'!BD$4:BD$123,'B4-1销售回款【输入】'!$C$4:$C$123,$C262,'B4-1销售回款【输入】'!$D$4:$D$123,$D262,'B4-1销售回款【输入】'!$E$4:$E$123,$E262,'B4-1销售回款【输入】'!$J$4:$J$123,$F262)</f>
        <v>0</v>
      </c>
      <c r="BB262" s="278">
        <f>SUMIFS('B4-1销售回款【输入】'!BE$4:BE$123,'B4-1销售回款【输入】'!$C$4:$C$123,$C262,'B4-1销售回款【输入】'!$D$4:$D$123,$D262,'B4-1销售回款【输入】'!$E$4:$E$123,$E262,'B4-1销售回款【输入】'!$J$4:$J$123,$F262)</f>
        <v>0</v>
      </c>
      <c r="BC262" s="278">
        <f>SUMIFS('B4-1销售回款【输入】'!BF$4:BF$123,'B4-1销售回款【输入】'!$C$4:$C$123,$C262,'B4-1销售回款【输入】'!$D$4:$D$123,$D262,'B4-1销售回款【输入】'!$E$4:$E$123,$E262,'B4-1销售回款【输入】'!$J$4:$J$123,$F262)</f>
        <v>0</v>
      </c>
      <c r="BD262" s="278">
        <f>SUMIFS('B4-1销售回款【输入】'!BG$4:BG$123,'B4-1销售回款【输入】'!$C$4:$C$123,$C262,'B4-1销售回款【输入】'!$D$4:$D$123,$D262,'B4-1销售回款【输入】'!$E$4:$E$123,$E262,'B4-1销售回款【输入】'!$J$4:$J$123,$F262)</f>
        <v>0</v>
      </c>
      <c r="BE262" s="278">
        <f>SUMIFS('B4-1销售回款【输入】'!BH$4:BH$123,'B4-1销售回款【输入】'!$C$4:$C$123,$C262,'B4-1销售回款【输入】'!$D$4:$D$123,$D262,'B4-1销售回款【输入】'!$E$4:$E$123,$E262,'B4-1销售回款【输入】'!$J$4:$J$123,$F262)</f>
        <v>0</v>
      </c>
      <c r="BF262" s="278">
        <f>SUMIFS('B4-1销售回款【输入】'!BI$4:BI$123,'B4-1销售回款【输入】'!$C$4:$C$123,$C262,'B4-1销售回款【输入】'!$D$4:$D$123,$D262,'B4-1销售回款【输入】'!$E$4:$E$123,$E262,'B4-1销售回款【输入】'!$J$4:$J$123,$F262)</f>
        <v>0</v>
      </c>
      <c r="BG262" s="278">
        <f>SUMIFS('B4-1销售回款【输入】'!BJ$4:BJ$123,'B4-1销售回款【输入】'!$C$4:$C$123,$C262,'B4-1销售回款【输入】'!$D$4:$D$123,$D262,'B4-1销售回款【输入】'!$E$4:$E$123,$E262,'B4-1销售回款【输入】'!$J$4:$J$123,$F262)</f>
        <v>0</v>
      </c>
      <c r="BH262" s="278">
        <f>SUMIFS('B4-1销售回款【输入】'!BK$4:BK$123,'B4-1销售回款【输入】'!$C$4:$C$123,$C262,'B4-1销售回款【输入】'!$D$4:$D$123,$D262,'B4-1销售回款【输入】'!$E$4:$E$123,$E262,'B4-1销售回款【输入】'!$J$4:$J$123,$F262)</f>
        <v>0</v>
      </c>
      <c r="BI262" s="278">
        <f>SUMIFS('B4-1销售回款【输入】'!BL$4:BL$123,'B4-1销售回款【输入】'!$C$4:$C$123,$C262,'B4-1销售回款【输入】'!$D$4:$D$123,$D262,'B4-1销售回款【输入】'!$E$4:$E$123,$E262,'B4-1销售回款【输入】'!$J$4:$J$123,$F262)</f>
        <v>0</v>
      </c>
      <c r="BJ262" s="278">
        <f>SUMIFS('B4-1销售回款【输入】'!BM$4:BM$123,'B4-1销售回款【输入】'!$C$4:$C$123,$C262,'B4-1销售回款【输入】'!$D$4:$D$123,$D262,'B4-1销售回款【输入】'!$E$4:$E$123,$E262,'B4-1销售回款【输入】'!$J$4:$J$123,$F262)</f>
        <v>0</v>
      </c>
      <c r="BK262" s="278">
        <f>SUMIFS('B4-1销售回款【输入】'!BN$4:BN$123,'B4-1销售回款【输入】'!$C$4:$C$123,$C262,'B4-1销售回款【输入】'!$D$4:$D$123,$D262,'B4-1销售回款【输入】'!$E$4:$E$123,$E262,'B4-1销售回款【输入】'!$J$4:$J$123,$F262)</f>
        <v>0</v>
      </c>
      <c r="BL262" s="278">
        <f>SUMIFS('B4-1销售回款【输入】'!BO$4:BO$123,'B4-1销售回款【输入】'!$C$4:$C$123,$C262,'B4-1销售回款【输入】'!$D$4:$D$123,$D262,'B4-1销售回款【输入】'!$E$4:$E$123,$E262,'B4-1销售回款【输入】'!$J$4:$J$123,$F262)</f>
        <v>0</v>
      </c>
      <c r="BM262" s="278">
        <f>SUMIFS('B4-1销售回款【输入】'!BP$4:BP$123,'B4-1销售回款【输入】'!$C$4:$C$123,$C262,'B4-1销售回款【输入】'!$D$4:$D$123,$D262,'B4-1销售回款【输入】'!$E$4:$E$123,$E262,'B4-1销售回款【输入】'!$J$4:$J$123,$F262)</f>
        <v>0</v>
      </c>
      <c r="BN262" s="278">
        <f>SUMIFS('B4-1销售回款【输入】'!BQ$4:BQ$123,'B4-1销售回款【输入】'!$C$4:$C$123,$C262,'B4-1销售回款【输入】'!$D$4:$D$123,$D262,'B4-1销售回款【输入】'!$E$4:$E$123,$E262,'B4-1销售回款【输入】'!$J$4:$J$123,$F262)</f>
        <v>0</v>
      </c>
      <c r="BO262" s="278">
        <f>SUMIFS('B4-1销售回款【输入】'!BR$4:BR$123,'B4-1销售回款【输入】'!$C$4:$C$123,$C262,'B4-1销售回款【输入】'!$D$4:$D$123,$D262,'B4-1销售回款【输入】'!$E$4:$E$123,$E262,'B4-1销售回款【输入】'!$J$4:$J$123,$F262)</f>
        <v>0</v>
      </c>
      <c r="BP262" s="278">
        <f>SUMIFS('B4-1销售回款【输入】'!BS$4:BS$123,'B4-1销售回款【输入】'!$C$4:$C$123,$C262,'B4-1销售回款【输入】'!$D$4:$D$123,$D262,'B4-1销售回款【输入】'!$E$4:$E$123,$E262,'B4-1销售回款【输入】'!$J$4:$J$123,$F262)</f>
        <v>0</v>
      </c>
      <c r="BQ262" s="278">
        <f>SUMIFS('B4-1销售回款【输入】'!BT$4:BT$123,'B4-1销售回款【输入】'!$C$4:$C$123,$C262,'B4-1销售回款【输入】'!$D$4:$D$123,$D262,'B4-1销售回款【输入】'!$E$4:$E$123,$E262,'B4-1销售回款【输入】'!$J$4:$J$123,$F262)</f>
        <v>0</v>
      </c>
      <c r="BR262" s="278">
        <f>SUMIFS('B4-1销售回款【输入】'!BU$4:BU$123,'B4-1销售回款【输入】'!$C$4:$C$123,$C262,'B4-1销售回款【输入】'!$D$4:$D$123,$D262,'B4-1销售回款【输入】'!$E$4:$E$123,$E262,'B4-1销售回款【输入】'!$J$4:$J$123,$F262)</f>
        <v>0</v>
      </c>
      <c r="BS262" s="278">
        <f>SUMIFS('B4-1销售回款【输入】'!BV$4:BV$123,'B4-1销售回款【输入】'!$C$4:$C$123,$C262,'B4-1销售回款【输入】'!$D$4:$D$123,$D262,'B4-1销售回款【输入】'!$E$4:$E$123,$E262,'B4-1销售回款【输入】'!$J$4:$J$123,$F262)</f>
        <v>0</v>
      </c>
      <c r="BT262" s="278">
        <f>SUMIFS('B4-1销售回款【输入】'!BW$4:BW$123,'B4-1销售回款【输入】'!$C$4:$C$123,$C262,'B4-1销售回款【输入】'!$D$4:$D$123,$D262,'B4-1销售回款【输入】'!$E$4:$E$123,$E262,'B4-1销售回款【输入】'!$J$4:$J$123,$F262)</f>
        <v>0</v>
      </c>
      <c r="BU262" s="278">
        <f>SUMIFS('B4-1销售回款【输入】'!BX$4:BX$123,'B4-1销售回款【输入】'!$C$4:$C$123,$C262,'B4-1销售回款【输入】'!$D$4:$D$123,$D262,'B4-1销售回款【输入】'!$E$4:$E$123,$E262,'B4-1销售回款【输入】'!$J$4:$J$123,$F262)</f>
        <v>0</v>
      </c>
      <c r="BV262" s="278">
        <f>SUMIFS('B4-1销售回款【输入】'!BY$4:BY$123,'B4-1销售回款【输入】'!$C$4:$C$123,$C262,'B4-1销售回款【输入】'!$D$4:$D$123,$D262,'B4-1销售回款【输入】'!$E$4:$E$123,$E262,'B4-1销售回款【输入】'!$J$4:$J$123,$F262)</f>
        <v>0</v>
      </c>
      <c r="BW262" s="278">
        <f>SUMIFS('B4-1销售回款【输入】'!BZ$4:BZ$123,'B4-1销售回款【输入】'!$C$4:$C$123,$C262,'B4-1销售回款【输入】'!$D$4:$D$123,$D262,'B4-1销售回款【输入】'!$E$4:$E$123,$E262,'B4-1销售回款【输入】'!$J$4:$J$123,$F262)</f>
        <v>0</v>
      </c>
      <c r="BX262" s="278">
        <f>SUMIFS('B4-1销售回款【输入】'!CA$4:CA$123,'B4-1销售回款【输入】'!$C$4:$C$123,$C262,'B4-1销售回款【输入】'!$D$4:$D$123,$D262,'B4-1销售回款【输入】'!$E$4:$E$123,$E262,'B4-1销售回款【输入】'!$J$4:$J$123,$F262)</f>
        <v>0</v>
      </c>
      <c r="BY262" s="278">
        <f>SUMIFS('B4-1销售回款【输入】'!CB$4:CB$123,'B4-1销售回款【输入】'!$C$4:$C$123,$C262,'B4-1销售回款【输入】'!$D$4:$D$123,$D262,'B4-1销售回款【输入】'!$E$4:$E$123,$E262,'B4-1销售回款【输入】'!$J$4:$J$123,$F262)</f>
        <v>0</v>
      </c>
      <c r="BZ262" s="278">
        <f>SUMIFS('B4-1销售回款【输入】'!CC$4:CC$123,'B4-1销售回款【输入】'!$C$4:$C$123,$C262,'B4-1销售回款【输入】'!$D$4:$D$123,$D262,'B4-1销售回款【输入】'!$E$4:$E$123,$E262,'B4-1销售回款【输入】'!$J$4:$J$123,$F262)</f>
        <v>0</v>
      </c>
      <c r="CA262" s="278">
        <f>SUMIFS('B4-1销售回款【输入】'!CD$4:CD$123,'B4-1销售回款【输入】'!$C$4:$C$123,$C262,'B4-1销售回款【输入】'!$D$4:$D$123,$D262,'B4-1销售回款【输入】'!$E$4:$E$123,$E262,'B4-1销售回款【输入】'!$J$4:$J$123,$F262)</f>
        <v>0</v>
      </c>
      <c r="CB262" s="278">
        <f>SUMIFS('B4-1销售回款【输入】'!CE$4:CE$123,'B4-1销售回款【输入】'!$C$4:$C$123,$C262,'B4-1销售回款【输入】'!$D$4:$D$123,$D262,'B4-1销售回款【输入】'!$E$4:$E$123,$E262,'B4-1销售回款【输入】'!$J$4:$J$123,$F262)</f>
        <v>0</v>
      </c>
      <c r="CC262" s="278">
        <f>SUMIFS('B4-1销售回款【输入】'!CF$4:CF$123,'B4-1销售回款【输入】'!$C$4:$C$123,$C262,'B4-1销售回款【输入】'!$D$4:$D$123,$D262,'B4-1销售回款【输入】'!$E$4:$E$123,$E262,'B4-1销售回款【输入】'!$J$4:$J$123,$F262)</f>
        <v>0</v>
      </c>
      <c r="CD262" s="278">
        <f>SUMIFS('B4-1销售回款【输入】'!CG$4:CG$123,'B4-1销售回款【输入】'!$C$4:$C$123,$C262,'B4-1销售回款【输入】'!$D$4:$D$123,$D262,'B4-1销售回款【输入】'!$E$4:$E$123,$E262,'B4-1销售回款【输入】'!$J$4:$J$123,$F262)</f>
        <v>0</v>
      </c>
      <c r="CE262" s="278">
        <f>SUMIFS('B4-1销售回款【输入】'!CH$4:CH$123,'B4-1销售回款【输入】'!$C$4:$C$123,$C262,'B4-1销售回款【输入】'!$D$4:$D$123,$D262,'B4-1销售回款【输入】'!$E$4:$E$123,$E262,'B4-1销售回款【输入】'!$J$4:$J$123,$F262)</f>
        <v>0</v>
      </c>
      <c r="CF262" s="278">
        <f>SUMIFS('B4-1销售回款【输入】'!CI$4:CI$123,'B4-1销售回款【输入】'!$C$4:$C$123,$C262,'B4-1销售回款【输入】'!$D$4:$D$123,$D262,'B4-1销售回款【输入】'!$E$4:$E$123,$E262,'B4-1销售回款【输入】'!$J$4:$J$123,$F262)</f>
        <v>0</v>
      </c>
      <c r="CG262" s="278">
        <f>SUMIFS('B4-1销售回款【输入】'!CJ$4:CJ$123,'B4-1销售回款【输入】'!$C$4:$C$123,$C262,'B4-1销售回款【输入】'!$D$4:$D$123,$D262,'B4-1销售回款【输入】'!$E$4:$E$123,$E262,'B4-1销售回款【输入】'!$J$4:$J$123,$F262)</f>
        <v>0</v>
      </c>
      <c r="CH262" s="278">
        <f>SUMIFS('B4-1销售回款【输入】'!CK$4:CK$123,'B4-1销售回款【输入】'!$C$4:$C$123,$C262,'B4-1销售回款【输入】'!$D$4:$D$123,$D262,'B4-1销售回款【输入】'!$E$4:$E$123,$E262,'B4-1销售回款【输入】'!$J$4:$J$123,$F262)</f>
        <v>0</v>
      </c>
      <c r="CI262" s="278">
        <f>SUMIFS('B4-1销售回款【输入】'!CL$4:CL$123,'B4-1销售回款【输入】'!$C$4:$C$123,$C262,'B4-1销售回款【输入】'!$D$4:$D$123,$D262,'B4-1销售回款【输入】'!$E$4:$E$123,$E262,'B4-1销售回款【输入】'!$J$4:$J$123,$F262)</f>
        <v>0</v>
      </c>
      <c r="CJ262" s="278">
        <f>SUMIFS('B4-1销售回款【输入】'!CM$4:CM$123,'B4-1销售回款【输入】'!$C$4:$C$123,$C262,'B4-1销售回款【输入】'!$D$4:$D$123,$D262,'B4-1销售回款【输入】'!$E$4:$E$123,$E262,'B4-1销售回款【输入】'!$J$4:$J$123,$F262)</f>
        <v>0</v>
      </c>
      <c r="CK262" s="278">
        <f>SUMIFS('B4-1销售回款【输入】'!CN$4:CN$123,'B4-1销售回款【输入】'!$C$4:$C$123,$C262,'B4-1销售回款【输入】'!$D$4:$D$123,$D262,'B4-1销售回款【输入】'!$E$4:$E$123,$E262,'B4-1销售回款【输入】'!$J$4:$J$123,$F262)</f>
        <v>0</v>
      </c>
      <c r="CL262" s="278">
        <f>SUMIFS('B4-1销售回款【输入】'!CO$4:CO$123,'B4-1销售回款【输入】'!$C$4:$C$123,$C262,'B4-1销售回款【输入】'!$D$4:$D$123,$D262,'B4-1销售回款【输入】'!$E$4:$E$123,$E262,'B4-1销售回款【输入】'!$J$4:$J$123,$F262)</f>
        <v>0</v>
      </c>
      <c r="CM262" s="278">
        <f>SUMIFS('B4-1销售回款【输入】'!CP$4:CP$123,'B4-1销售回款【输入】'!$C$4:$C$123,$C262,'B4-1销售回款【输入】'!$D$4:$D$123,$D262,'B4-1销售回款【输入】'!$E$4:$E$123,$E262,'B4-1销售回款【输入】'!$J$4:$J$123,$F262)</f>
        <v>0</v>
      </c>
      <c r="CN262" s="278">
        <f>SUMIFS('B4-1销售回款【输入】'!CQ$4:CQ$123,'B4-1销售回款【输入】'!$C$4:$C$123,$C262,'B4-1销售回款【输入】'!$D$4:$D$123,$D262,'B4-1销售回款【输入】'!$E$4:$E$123,$E262,'B4-1销售回款【输入】'!$J$4:$J$123,$F262)</f>
        <v>0</v>
      </c>
      <c r="CO262" s="278">
        <f>SUMIFS('B4-1销售回款【输入】'!CR$4:CR$123,'B4-1销售回款【输入】'!$C$4:$C$123,$C262,'B4-1销售回款【输入】'!$D$4:$D$123,$D262,'B4-1销售回款【输入】'!$E$4:$E$123,$E262,'B4-1销售回款【输入】'!$J$4:$J$123,$F262)</f>
        <v>0</v>
      </c>
      <c r="CP262" s="278">
        <f>SUMIFS('B4-1销售回款【输入】'!CS$4:CS$123,'B4-1销售回款【输入】'!$C$4:$C$123,$C262,'B4-1销售回款【输入】'!$D$4:$D$123,$D262,'B4-1销售回款【输入】'!$E$4:$E$123,$E262,'B4-1销售回款【输入】'!$J$4:$J$123,$F262)</f>
        <v>0</v>
      </c>
      <c r="CQ262" s="278">
        <f>SUMIFS('B4-1销售回款【输入】'!CT$4:CT$123,'B4-1销售回款【输入】'!$C$4:$C$123,$C262,'B4-1销售回款【输入】'!$D$4:$D$123,$D262,'B4-1销售回款【输入】'!$E$4:$E$123,$E262,'B4-1销售回款【输入】'!$J$4:$J$123,$F262)</f>
        <v>0</v>
      </c>
      <c r="CR262" s="278">
        <f>SUMIFS('B4-1销售回款【输入】'!CU$4:CU$123,'B4-1销售回款【输入】'!$C$4:$C$123,$C262,'B4-1销售回款【输入】'!$D$4:$D$123,$D262,'B4-1销售回款【输入】'!$E$4:$E$123,$E262,'B4-1销售回款【输入】'!$J$4:$J$123,$F262)</f>
        <v>0</v>
      </c>
      <c r="CS262" s="278">
        <f>SUMIFS('B4-1销售回款【输入】'!CV$4:CV$123,'B4-1销售回款【输入】'!$C$4:$C$123,$C262,'B4-1销售回款【输入】'!$D$4:$D$123,$D262,'B4-1销售回款【输入】'!$E$4:$E$123,$E262,'B4-1销售回款【输入】'!$J$4:$J$123,$F262)</f>
        <v>0</v>
      </c>
      <c r="CT262" s="278">
        <f>SUMIFS('B4-1销售回款【输入】'!CW$4:CW$123,'B4-1销售回款【输入】'!$C$4:$C$123,$C262,'B4-1销售回款【输入】'!$D$4:$D$123,$D262,'B4-1销售回款【输入】'!$E$4:$E$123,$E262,'B4-1销售回款【输入】'!$J$4:$J$123,$F262)</f>
        <v>0</v>
      </c>
      <c r="CU262" s="278">
        <f>SUMIFS('B4-1销售回款【输入】'!CX$4:CX$123,'B4-1销售回款【输入】'!$C$4:$C$123,$C262,'B4-1销售回款【输入】'!$D$4:$D$123,$D262,'B4-1销售回款【输入】'!$E$4:$E$123,$E262,'B4-1销售回款【输入】'!$J$4:$J$123,$F262)</f>
        <v>0</v>
      </c>
      <c r="CV262" s="278">
        <f>SUMIFS('B4-1销售回款【输入】'!CY$4:CY$123,'B4-1销售回款【输入】'!$C$4:$C$123,$C262,'B4-1销售回款【输入】'!$D$4:$D$123,$D262,'B4-1销售回款【输入】'!$E$4:$E$123,$E262,'B4-1销售回款【输入】'!$J$4:$J$123,$F262)</f>
        <v>0</v>
      </c>
      <c r="CW262" s="278">
        <f>SUMIFS('B4-1销售回款【输入】'!CZ$4:CZ$123,'B4-1销售回款【输入】'!$C$4:$C$123,$C262,'B4-1销售回款【输入】'!$D$4:$D$123,$D262,'B4-1销售回款【输入】'!$E$4:$E$123,$E262,'B4-1销售回款【输入】'!$J$4:$J$123,$F262)</f>
        <v>0</v>
      </c>
      <c r="CX262" s="278">
        <f>SUMIFS('B4-1销售回款【输入】'!DA$4:DA$123,'B4-1销售回款【输入】'!$C$4:$C$123,$C262,'B4-1销售回款【输入】'!$D$4:$D$123,$D262,'B4-1销售回款【输入】'!$E$4:$E$123,$E262,'B4-1销售回款【输入】'!$J$4:$J$123,$F262)</f>
        <v>0</v>
      </c>
      <c r="CY262" s="278">
        <f>SUMIFS('B4-1销售回款【输入】'!DB$4:DB$123,'B4-1销售回款【输入】'!$C$4:$C$123,$C262,'B4-1销售回款【输入】'!$D$4:$D$123,$D262,'B4-1销售回款【输入】'!$E$4:$E$123,$E262,'B4-1销售回款【输入】'!$J$4:$J$123,$F262)</f>
        <v>0</v>
      </c>
      <c r="CZ262" s="278">
        <f>SUMIFS('B4-1销售回款【输入】'!DC$4:DC$123,'B4-1销售回款【输入】'!$C$4:$C$123,$C262,'B4-1销售回款【输入】'!$D$4:$D$123,$D262,'B4-1销售回款【输入】'!$E$4:$E$123,$E262,'B4-1销售回款【输入】'!$J$4:$J$123,$F262)</f>
        <v>0</v>
      </c>
      <c r="DA262" s="278">
        <f>SUMIFS('B4-1销售回款【输入】'!DD$4:DD$123,'B4-1销售回款【输入】'!$C$4:$C$123,$C262,'B4-1销售回款【输入】'!$D$4:$D$123,$D262,'B4-1销售回款【输入】'!$E$4:$E$123,$E262,'B4-1销售回款【输入】'!$J$4:$J$123,$F262)</f>
        <v>0</v>
      </c>
      <c r="DB262" s="278">
        <f>SUMIFS('B4-1销售回款【输入】'!DE$4:DE$123,'B4-1销售回款【输入】'!$C$4:$C$123,$C262,'B4-1销售回款【输入】'!$D$4:$D$123,$D262,'B4-1销售回款【输入】'!$E$4:$E$123,$E262,'B4-1销售回款【输入】'!$J$4:$J$123,$F262)</f>
        <v>0</v>
      </c>
      <c r="DC262" s="278">
        <f>SUMIFS('B4-1销售回款【输入】'!DF$4:DF$123,'B4-1销售回款【输入】'!$C$4:$C$123,$C262,'B4-1销售回款【输入】'!$D$4:$D$123,$D262,'B4-1销售回款【输入】'!$E$4:$E$123,$E262,'B4-1销售回款【输入】'!$J$4:$J$123,$F262)</f>
        <v>0</v>
      </c>
      <c r="DD262" s="278">
        <f>SUMIFS('B4-1销售回款【输入】'!DG$4:DG$123,'B4-1销售回款【输入】'!$C$4:$C$123,$C262,'B4-1销售回款【输入】'!$D$4:$D$123,$D262,'B4-1销售回款【输入】'!$E$4:$E$123,$E262,'B4-1销售回款【输入】'!$J$4:$J$123,$F262)</f>
        <v>0</v>
      </c>
      <c r="DE262" s="278">
        <f>SUMIFS('B4-1销售回款【输入】'!DH$4:DH$123,'B4-1销售回款【输入】'!$C$4:$C$123,$C262,'B4-1销售回款【输入】'!$D$4:$D$123,$D262,'B4-1销售回款【输入】'!$E$4:$E$123,$E262,'B4-1销售回款【输入】'!$J$4:$J$123,$F262)</f>
        <v>0</v>
      </c>
      <c r="DF262" s="278">
        <f>SUMIFS('B4-1销售回款【输入】'!DI$4:DI$123,'B4-1销售回款【输入】'!$C$4:$C$123,$C262,'B4-1销售回款【输入】'!$D$4:$D$123,$D262,'B4-1销售回款【输入】'!$E$4:$E$123,$E262,'B4-1销售回款【输入】'!$J$4:$J$123,$F262)</f>
        <v>0</v>
      </c>
      <c r="DG262" s="278">
        <f>SUMIFS('B4-1销售回款【输入】'!DJ$4:DJ$123,'B4-1销售回款【输入】'!$C$4:$C$123,$C262,'B4-1销售回款【输入】'!$D$4:$D$123,$D262,'B4-1销售回款【输入】'!$E$4:$E$123,$E262,'B4-1销售回款【输入】'!$J$4:$J$123,$F262)</f>
        <v>0</v>
      </c>
      <c r="DH262" s="278">
        <f>SUMIFS('B4-1销售回款【输入】'!DK$4:DK$123,'B4-1销售回款【输入】'!$C$4:$C$123,$C262,'B4-1销售回款【输入】'!$D$4:$D$123,$D262,'B4-1销售回款【输入】'!$E$4:$E$123,$E262,'B4-1销售回款【输入】'!$J$4:$J$123,$F262)</f>
        <v>0</v>
      </c>
      <c r="DI262" s="278">
        <f>SUMIFS('B4-1销售回款【输入】'!DL$4:DL$123,'B4-1销售回款【输入】'!$C$4:$C$123,$C262,'B4-1销售回款【输入】'!$D$4:$D$123,$D262,'B4-1销售回款【输入】'!$E$4:$E$123,$E262,'B4-1销售回款【输入】'!$J$4:$J$123,$F262)</f>
        <v>0</v>
      </c>
      <c r="DJ262" s="278">
        <f>SUMIFS('B4-1销售回款【输入】'!DM$4:DM$123,'B4-1销售回款【输入】'!$C$4:$C$123,$C262,'B4-1销售回款【输入】'!$D$4:$D$123,$D262,'B4-1销售回款【输入】'!$E$4:$E$123,$E262,'B4-1销售回款【输入】'!$J$4:$J$123,$F262)</f>
        <v>0</v>
      </c>
      <c r="DK262" s="278">
        <f>SUMIFS('B4-1销售回款【输入】'!DN$4:DN$123,'B4-1销售回款【输入】'!$C$4:$C$123,$C262,'B4-1销售回款【输入】'!$D$4:$D$123,$D262,'B4-1销售回款【输入】'!$E$4:$E$123,$E262,'B4-1销售回款【输入】'!$J$4:$J$123,$F262)</f>
        <v>0</v>
      </c>
      <c r="DL262" s="278">
        <f>SUMIFS('B4-1销售回款【输入】'!DO$4:DO$123,'B4-1销售回款【输入】'!$C$4:$C$123,$C262,'B4-1销售回款【输入】'!$D$4:$D$123,$D262,'B4-1销售回款【输入】'!$E$4:$E$123,$E262,'B4-1销售回款【输入】'!$J$4:$J$123,$F262)</f>
        <v>0</v>
      </c>
      <c r="DM262" s="278">
        <f>SUMIFS('B4-1销售回款【输入】'!DP$4:DP$123,'B4-1销售回款【输入】'!$C$4:$C$123,$C262,'B4-1销售回款【输入】'!$D$4:$D$123,$D262,'B4-1销售回款【输入】'!$E$4:$E$123,$E262,'B4-1销售回款【输入】'!$J$4:$J$123,$F262)</f>
        <v>0</v>
      </c>
      <c r="DN262" s="278">
        <f>SUMIFS('B4-1销售回款【输入】'!DQ$4:DQ$123,'B4-1销售回款【输入】'!$C$4:$C$123,$C262,'B4-1销售回款【输入】'!$D$4:$D$123,$D262,'B4-1销售回款【输入】'!$E$4:$E$123,$E262,'B4-1销售回款【输入】'!$J$4:$J$123,$F262)</f>
        <v>0</v>
      </c>
      <c r="DO262" s="278">
        <f>SUMIFS('B4-1销售回款【输入】'!DR$4:DR$123,'B4-1销售回款【输入】'!$C$4:$C$123,$C262,'B4-1销售回款【输入】'!$D$4:$D$123,$D262,'B4-1销售回款【输入】'!$E$4:$E$123,$E262,'B4-1销售回款【输入】'!$J$4:$J$123,$F262)</f>
        <v>0</v>
      </c>
      <c r="DP262" s="278">
        <f>SUMIFS('B4-1销售回款【输入】'!DS$4:DS$123,'B4-1销售回款【输入】'!$C$4:$C$123,$C262,'B4-1销售回款【输入】'!$D$4:$D$123,$D262,'B4-1销售回款【输入】'!$E$4:$E$123,$E262,'B4-1销售回款【输入】'!$J$4:$J$123,$F262)</f>
        <v>0</v>
      </c>
      <c r="DQ262" s="278">
        <f>SUMIFS('B4-1销售回款【输入】'!DT$4:DT$123,'B4-1销售回款【输入】'!$C$4:$C$123,$C262,'B4-1销售回款【输入】'!$D$4:$D$123,$D262,'B4-1销售回款【输入】'!$E$4:$E$123,$E262,'B4-1销售回款【输入】'!$J$4:$J$123,$F262)</f>
        <v>0</v>
      </c>
      <c r="DR262" s="278">
        <f>SUMIFS('B4-1销售回款【输入】'!DU$4:DU$123,'B4-1销售回款【输入】'!$C$4:$C$123,$C262,'B4-1销售回款【输入】'!$D$4:$D$123,$D262,'B4-1销售回款【输入】'!$E$4:$E$123,$E262,'B4-1销售回款【输入】'!$J$4:$J$123,$F262)</f>
        <v>0</v>
      </c>
      <c r="DS262" s="278">
        <f>SUMIFS('B4-1销售回款【输入】'!DV$4:DV$123,'B4-1销售回款【输入】'!$C$4:$C$123,$C262,'B4-1销售回款【输入】'!$D$4:$D$123,$D262,'B4-1销售回款【输入】'!$E$4:$E$123,$E262,'B4-1销售回款【输入】'!$J$4:$J$123,$F262)</f>
        <v>0</v>
      </c>
      <c r="DT262" s="278">
        <f>SUMIFS('B4-1销售回款【输入】'!DW$4:DW$123,'B4-1销售回款【输入】'!$C$4:$C$123,$C262,'B4-1销售回款【输入】'!$D$4:$D$123,$D262,'B4-1销售回款【输入】'!$E$4:$E$123,$E262,'B4-1销售回款【输入】'!$J$4:$J$123,$F262)</f>
        <v>0</v>
      </c>
      <c r="DU262" s="278">
        <f>SUMIFS('B4-1销售回款【输入】'!DX$4:DX$123,'B4-1销售回款【输入】'!$C$4:$C$123,$C262,'B4-1销售回款【输入】'!$D$4:$D$123,$D262,'B4-1销售回款【输入】'!$E$4:$E$123,$E262,'B4-1销售回款【输入】'!$J$4:$J$123,$F262)</f>
        <v>0</v>
      </c>
      <c r="DV262" s="278">
        <f>SUMIFS('B4-1销售回款【输入】'!DY$4:DY$123,'B4-1销售回款【输入】'!$C$4:$C$123,$C262,'B4-1销售回款【输入】'!$D$4:$D$123,$D262,'B4-1销售回款【输入】'!$E$4:$E$123,$E262,'B4-1销售回款【输入】'!$J$4:$J$123,$F262)</f>
        <v>0</v>
      </c>
      <c r="DW262" s="278">
        <f>SUMIFS('B4-1销售回款【输入】'!DZ$4:DZ$123,'B4-1销售回款【输入】'!$C$4:$C$123,$C262,'B4-1销售回款【输入】'!$D$4:$D$123,$D262,'B4-1销售回款【输入】'!$E$4:$E$123,$E262,'B4-1销售回款【输入】'!$J$4:$J$123,$F262)</f>
        <v>0</v>
      </c>
      <c r="DX262" s="278">
        <f>SUMIFS('B4-1销售回款【输入】'!EA$4:EA$123,'B4-1销售回款【输入】'!$C$4:$C$123,$C262,'B4-1销售回款【输入】'!$D$4:$D$123,$D262,'B4-1销售回款【输入】'!$E$4:$E$123,$E262,'B4-1销售回款【输入】'!$J$4:$J$123,$F262)</f>
        <v>0</v>
      </c>
      <c r="DY262" s="278">
        <f>SUMIFS('B4-1销售回款【输入】'!EB$4:EB$123,'B4-1销售回款【输入】'!$C$4:$C$123,$C262,'B4-1销售回款【输入】'!$D$4:$D$123,$D262,'B4-1销售回款【输入】'!$E$4:$E$123,$E262,'B4-1销售回款【输入】'!$J$4:$J$123,$F262)</f>
        <v>0</v>
      </c>
      <c r="DZ262" s="278">
        <f>SUMIFS('B4-1销售回款【输入】'!EC$4:EC$123,'B4-1销售回款【输入】'!$C$4:$C$123,$C262,'B4-1销售回款【输入】'!$D$4:$D$123,$D262,'B4-1销售回款【输入】'!$E$4:$E$123,$E262,'B4-1销售回款【输入】'!$J$4:$J$123,$F262)</f>
        <v>0</v>
      </c>
      <c r="EA262" s="278">
        <f>SUMIFS('B4-1销售回款【输入】'!ED$4:ED$123,'B4-1销售回款【输入】'!$C$4:$C$123,$C262,'B4-1销售回款【输入】'!$D$4:$D$123,$D262,'B4-1销售回款【输入】'!$E$4:$E$123,$E262,'B4-1销售回款【输入】'!$J$4:$J$123,$F262)</f>
        <v>0</v>
      </c>
      <c r="EB262" s="278">
        <f>SUMIFS('B4-1销售回款【输入】'!EE$4:EE$123,'B4-1销售回款【输入】'!$C$4:$C$123,$C262,'B4-1销售回款【输入】'!$D$4:$D$123,$D262,'B4-1销售回款【输入】'!$E$4:$E$123,$E262,'B4-1销售回款【输入】'!$J$4:$J$123,$F262)</f>
        <v>0</v>
      </c>
      <c r="EC262" s="278">
        <f>SUMIFS('B4-1销售回款【输入】'!EF$4:EF$123,'B4-1销售回款【输入】'!$C$4:$C$123,$C262,'B4-1销售回款【输入】'!$D$4:$D$123,$D262,'B4-1销售回款【输入】'!$E$4:$E$123,$E262,'B4-1销售回款【输入】'!$J$4:$J$123,$F262)</f>
        <v>0</v>
      </c>
      <c r="ED262" s="280">
        <f>SUMIFS('B4-1销售回款【输入】'!EG$4:EG$123,'B4-1销售回款【输入】'!$C$4:$C$123,$C262,'B4-1销售回款【输入】'!$D$4:$D$123,$D262,'B4-1销售回款【输入】'!$E$4:$E$123,$E262,'B4-1销售回款【输入】'!$J$4:$J$123,$F262)</f>
        <v>0</v>
      </c>
    </row>
    <row r="263" spans="2:134" ht="16.05" customHeight="1" x14ac:dyDescent="0.25">
      <c r="B263" s="932"/>
      <c r="C263" s="159" t="str">
        <f>C262</f>
        <v/>
      </c>
      <c r="D263" s="159" t="str">
        <f t="shared" si="4659"/>
        <v/>
      </c>
      <c r="E263" s="159" t="str">
        <f t="shared" si="4659"/>
        <v/>
      </c>
      <c r="F263" s="149" t="s">
        <v>347</v>
      </c>
      <c r="G263" s="171" t="s">
        <v>353</v>
      </c>
      <c r="H263" s="992">
        <f>SUMIFS('B4-1销售回款【输入】'!L$4:L$123,'B4-1销售回款【输入】'!$C$4:$C$123,$C263,'B4-1销售回款【输入】'!$D$4:$D$123,$D263,'B4-1销售回款【输入】'!$E$4:$E$123,$E263,'B4-1销售回款【输入】'!$J$4:$J$123,$F263)</f>
        <v>0</v>
      </c>
      <c r="I263" s="282">
        <f t="shared" ref="I263:I265" si="4787">J263-H263</f>
        <v>0</v>
      </c>
      <c r="J263" s="985">
        <f>SUM(V263:ED263)</f>
        <v>0</v>
      </c>
      <c r="K263" s="460">
        <f ca="1">SUM(OFFSET(V263,,,1,MATCH('B1-基本信息'!$C$12,$V$3:$ED$3,1)))</f>
        <v>0</v>
      </c>
      <c r="L263" s="283">
        <f t="shared" ref="L263" si="4788">SUMIF($V$1:$ED$1,L$3,$V263:$ED263)</f>
        <v>0</v>
      </c>
      <c r="M263" s="282">
        <f t="shared" si="4786"/>
        <v>0</v>
      </c>
      <c r="N263" s="282">
        <f t="shared" si="4786"/>
        <v>0</v>
      </c>
      <c r="O263" s="282">
        <f t="shared" si="4786"/>
        <v>0</v>
      </c>
      <c r="P263" s="282">
        <f t="shared" si="4786"/>
        <v>0</v>
      </c>
      <c r="Q263" s="282">
        <f t="shared" si="4786"/>
        <v>0</v>
      </c>
      <c r="R263" s="282">
        <f t="shared" si="4786"/>
        <v>0</v>
      </c>
      <c r="S263" s="282">
        <f t="shared" si="4786"/>
        <v>0</v>
      </c>
      <c r="T263" s="282">
        <f t="shared" si="4786"/>
        <v>0</v>
      </c>
      <c r="U263" s="284">
        <f t="shared" si="4786"/>
        <v>0</v>
      </c>
      <c r="V263" s="285">
        <f>SUMIFS('B4-1销售回款【输入】'!Y$4:Y$123,'B4-1销售回款【输入】'!$C$4:$C$123,$C263,'B4-1销售回款【输入】'!$D$4:$D$123,$D263,'B4-1销售回款【输入】'!$E$4:$E$123,$E263,'B4-1销售回款【输入】'!$J$4:$J$123,$F263)</f>
        <v>0</v>
      </c>
      <c r="W263" s="282">
        <f>SUMIFS('B4-1销售回款【输入】'!Z$4:Z$123,'B4-1销售回款【输入】'!$C$4:$C$123,$C263,'B4-1销售回款【输入】'!$D$4:$D$123,$D263,'B4-1销售回款【输入】'!$E$4:$E$123,$E263,'B4-1销售回款【输入】'!$J$4:$J$123,$F263)</f>
        <v>0</v>
      </c>
      <c r="X263" s="282">
        <f>SUMIFS('B4-1销售回款【输入】'!AA$4:AA$123,'B4-1销售回款【输入】'!$C$4:$C$123,$C263,'B4-1销售回款【输入】'!$D$4:$D$123,$D263,'B4-1销售回款【输入】'!$E$4:$E$123,$E263,'B4-1销售回款【输入】'!$J$4:$J$123,$F263)</f>
        <v>0</v>
      </c>
      <c r="Y263" s="282">
        <f>SUMIFS('B4-1销售回款【输入】'!AB$4:AB$123,'B4-1销售回款【输入】'!$C$4:$C$123,$C263,'B4-1销售回款【输入】'!$D$4:$D$123,$D263,'B4-1销售回款【输入】'!$E$4:$E$123,$E263,'B4-1销售回款【输入】'!$J$4:$J$123,$F263)</f>
        <v>0</v>
      </c>
      <c r="Z263" s="282">
        <f>SUMIFS('B4-1销售回款【输入】'!AC$4:AC$123,'B4-1销售回款【输入】'!$C$4:$C$123,$C263,'B4-1销售回款【输入】'!$D$4:$D$123,$D263,'B4-1销售回款【输入】'!$E$4:$E$123,$E263,'B4-1销售回款【输入】'!$J$4:$J$123,$F263)</f>
        <v>0</v>
      </c>
      <c r="AA263" s="282">
        <f>SUMIFS('B4-1销售回款【输入】'!AD$4:AD$123,'B4-1销售回款【输入】'!$C$4:$C$123,$C263,'B4-1销售回款【输入】'!$D$4:$D$123,$D263,'B4-1销售回款【输入】'!$E$4:$E$123,$E263,'B4-1销售回款【输入】'!$J$4:$J$123,$F263)</f>
        <v>0</v>
      </c>
      <c r="AB263" s="282">
        <f>SUMIFS('B4-1销售回款【输入】'!AE$4:AE$123,'B4-1销售回款【输入】'!$C$4:$C$123,$C263,'B4-1销售回款【输入】'!$D$4:$D$123,$D263,'B4-1销售回款【输入】'!$E$4:$E$123,$E263,'B4-1销售回款【输入】'!$J$4:$J$123,$F263)</f>
        <v>0</v>
      </c>
      <c r="AC263" s="282">
        <f>SUMIFS('B4-1销售回款【输入】'!AF$4:AF$123,'B4-1销售回款【输入】'!$C$4:$C$123,$C263,'B4-1销售回款【输入】'!$D$4:$D$123,$D263,'B4-1销售回款【输入】'!$E$4:$E$123,$E263,'B4-1销售回款【输入】'!$J$4:$J$123,$F263)</f>
        <v>0</v>
      </c>
      <c r="AD263" s="282">
        <f>SUMIFS('B4-1销售回款【输入】'!AG$4:AG$123,'B4-1销售回款【输入】'!$C$4:$C$123,$C263,'B4-1销售回款【输入】'!$D$4:$D$123,$D263,'B4-1销售回款【输入】'!$E$4:$E$123,$E263,'B4-1销售回款【输入】'!$J$4:$J$123,$F263)</f>
        <v>0</v>
      </c>
      <c r="AE263" s="282">
        <f>SUMIFS('B4-1销售回款【输入】'!AH$4:AH$123,'B4-1销售回款【输入】'!$C$4:$C$123,$C263,'B4-1销售回款【输入】'!$D$4:$D$123,$D263,'B4-1销售回款【输入】'!$E$4:$E$123,$E263,'B4-1销售回款【输入】'!$J$4:$J$123,$F263)</f>
        <v>0</v>
      </c>
      <c r="AF263" s="282">
        <f>SUMIFS('B4-1销售回款【输入】'!AI$4:AI$123,'B4-1销售回款【输入】'!$C$4:$C$123,$C263,'B4-1销售回款【输入】'!$D$4:$D$123,$D263,'B4-1销售回款【输入】'!$E$4:$E$123,$E263,'B4-1销售回款【输入】'!$J$4:$J$123,$F263)</f>
        <v>0</v>
      </c>
      <c r="AG263" s="282">
        <f>SUMIFS('B4-1销售回款【输入】'!AJ$4:AJ$123,'B4-1销售回款【输入】'!$C$4:$C$123,$C263,'B4-1销售回款【输入】'!$D$4:$D$123,$D263,'B4-1销售回款【输入】'!$E$4:$E$123,$E263,'B4-1销售回款【输入】'!$J$4:$J$123,$F263)</f>
        <v>0</v>
      </c>
      <c r="AH263" s="282">
        <f>SUMIFS('B4-1销售回款【输入】'!AK$4:AK$123,'B4-1销售回款【输入】'!$C$4:$C$123,$C263,'B4-1销售回款【输入】'!$D$4:$D$123,$D263,'B4-1销售回款【输入】'!$E$4:$E$123,$E263,'B4-1销售回款【输入】'!$J$4:$J$123,$F263)</f>
        <v>0</v>
      </c>
      <c r="AI263" s="282">
        <f>SUMIFS('B4-1销售回款【输入】'!AL$4:AL$123,'B4-1销售回款【输入】'!$C$4:$C$123,$C263,'B4-1销售回款【输入】'!$D$4:$D$123,$D263,'B4-1销售回款【输入】'!$E$4:$E$123,$E263,'B4-1销售回款【输入】'!$J$4:$J$123,$F263)</f>
        <v>0</v>
      </c>
      <c r="AJ263" s="282">
        <f>SUMIFS('B4-1销售回款【输入】'!AM$4:AM$123,'B4-1销售回款【输入】'!$C$4:$C$123,$C263,'B4-1销售回款【输入】'!$D$4:$D$123,$D263,'B4-1销售回款【输入】'!$E$4:$E$123,$E263,'B4-1销售回款【输入】'!$J$4:$J$123,$F263)</f>
        <v>0</v>
      </c>
      <c r="AK263" s="282">
        <f>SUMIFS('B4-1销售回款【输入】'!AN$4:AN$123,'B4-1销售回款【输入】'!$C$4:$C$123,$C263,'B4-1销售回款【输入】'!$D$4:$D$123,$D263,'B4-1销售回款【输入】'!$E$4:$E$123,$E263,'B4-1销售回款【输入】'!$J$4:$J$123,$F263)</f>
        <v>0</v>
      </c>
      <c r="AL263" s="282">
        <f>SUMIFS('B4-1销售回款【输入】'!AO$4:AO$123,'B4-1销售回款【输入】'!$C$4:$C$123,$C263,'B4-1销售回款【输入】'!$D$4:$D$123,$D263,'B4-1销售回款【输入】'!$E$4:$E$123,$E263,'B4-1销售回款【输入】'!$J$4:$J$123,$F263)</f>
        <v>0</v>
      </c>
      <c r="AM263" s="282">
        <f>SUMIFS('B4-1销售回款【输入】'!AP$4:AP$123,'B4-1销售回款【输入】'!$C$4:$C$123,$C263,'B4-1销售回款【输入】'!$D$4:$D$123,$D263,'B4-1销售回款【输入】'!$E$4:$E$123,$E263,'B4-1销售回款【输入】'!$J$4:$J$123,$F263)</f>
        <v>0</v>
      </c>
      <c r="AN263" s="282">
        <f>SUMIFS('B4-1销售回款【输入】'!AQ$4:AQ$123,'B4-1销售回款【输入】'!$C$4:$C$123,$C263,'B4-1销售回款【输入】'!$D$4:$D$123,$D263,'B4-1销售回款【输入】'!$E$4:$E$123,$E263,'B4-1销售回款【输入】'!$J$4:$J$123,$F263)</f>
        <v>0</v>
      </c>
      <c r="AO263" s="282">
        <f>SUMIFS('B4-1销售回款【输入】'!AR$4:AR$123,'B4-1销售回款【输入】'!$C$4:$C$123,$C263,'B4-1销售回款【输入】'!$D$4:$D$123,$D263,'B4-1销售回款【输入】'!$E$4:$E$123,$E263,'B4-1销售回款【输入】'!$J$4:$J$123,$F263)</f>
        <v>0</v>
      </c>
      <c r="AP263" s="282">
        <f>SUMIFS('B4-1销售回款【输入】'!AS$4:AS$123,'B4-1销售回款【输入】'!$C$4:$C$123,$C263,'B4-1销售回款【输入】'!$D$4:$D$123,$D263,'B4-1销售回款【输入】'!$E$4:$E$123,$E263,'B4-1销售回款【输入】'!$J$4:$J$123,$F263)</f>
        <v>0</v>
      </c>
      <c r="AQ263" s="282">
        <f>SUMIFS('B4-1销售回款【输入】'!AT$4:AT$123,'B4-1销售回款【输入】'!$C$4:$C$123,$C263,'B4-1销售回款【输入】'!$D$4:$D$123,$D263,'B4-1销售回款【输入】'!$E$4:$E$123,$E263,'B4-1销售回款【输入】'!$J$4:$J$123,$F263)</f>
        <v>0</v>
      </c>
      <c r="AR263" s="282">
        <f>SUMIFS('B4-1销售回款【输入】'!AU$4:AU$123,'B4-1销售回款【输入】'!$C$4:$C$123,$C263,'B4-1销售回款【输入】'!$D$4:$D$123,$D263,'B4-1销售回款【输入】'!$E$4:$E$123,$E263,'B4-1销售回款【输入】'!$J$4:$J$123,$F263)</f>
        <v>0</v>
      </c>
      <c r="AS263" s="282">
        <f>SUMIFS('B4-1销售回款【输入】'!AV$4:AV$123,'B4-1销售回款【输入】'!$C$4:$C$123,$C263,'B4-1销售回款【输入】'!$D$4:$D$123,$D263,'B4-1销售回款【输入】'!$E$4:$E$123,$E263,'B4-1销售回款【输入】'!$J$4:$J$123,$F263)</f>
        <v>0</v>
      </c>
      <c r="AT263" s="282">
        <f>SUMIFS('B4-1销售回款【输入】'!AW$4:AW$123,'B4-1销售回款【输入】'!$C$4:$C$123,$C263,'B4-1销售回款【输入】'!$D$4:$D$123,$D263,'B4-1销售回款【输入】'!$E$4:$E$123,$E263,'B4-1销售回款【输入】'!$J$4:$J$123,$F263)</f>
        <v>0</v>
      </c>
      <c r="AU263" s="282">
        <f>SUMIFS('B4-1销售回款【输入】'!AX$4:AX$123,'B4-1销售回款【输入】'!$C$4:$C$123,$C263,'B4-1销售回款【输入】'!$D$4:$D$123,$D263,'B4-1销售回款【输入】'!$E$4:$E$123,$E263,'B4-1销售回款【输入】'!$J$4:$J$123,$F263)</f>
        <v>0</v>
      </c>
      <c r="AV263" s="282">
        <f>SUMIFS('B4-1销售回款【输入】'!AY$4:AY$123,'B4-1销售回款【输入】'!$C$4:$C$123,$C263,'B4-1销售回款【输入】'!$D$4:$D$123,$D263,'B4-1销售回款【输入】'!$E$4:$E$123,$E263,'B4-1销售回款【输入】'!$J$4:$J$123,$F263)</f>
        <v>0</v>
      </c>
      <c r="AW263" s="282">
        <f>SUMIFS('B4-1销售回款【输入】'!AZ$4:AZ$123,'B4-1销售回款【输入】'!$C$4:$C$123,$C263,'B4-1销售回款【输入】'!$D$4:$D$123,$D263,'B4-1销售回款【输入】'!$E$4:$E$123,$E263,'B4-1销售回款【输入】'!$J$4:$J$123,$F263)</f>
        <v>0</v>
      </c>
      <c r="AX263" s="282">
        <f>SUMIFS('B4-1销售回款【输入】'!BA$4:BA$123,'B4-1销售回款【输入】'!$C$4:$C$123,$C263,'B4-1销售回款【输入】'!$D$4:$D$123,$D263,'B4-1销售回款【输入】'!$E$4:$E$123,$E263,'B4-1销售回款【输入】'!$J$4:$J$123,$F263)</f>
        <v>0</v>
      </c>
      <c r="AY263" s="282">
        <f>SUMIFS('B4-1销售回款【输入】'!BB$4:BB$123,'B4-1销售回款【输入】'!$C$4:$C$123,$C263,'B4-1销售回款【输入】'!$D$4:$D$123,$D263,'B4-1销售回款【输入】'!$E$4:$E$123,$E263,'B4-1销售回款【输入】'!$J$4:$J$123,$F263)</f>
        <v>0</v>
      </c>
      <c r="AZ263" s="282">
        <f>SUMIFS('B4-1销售回款【输入】'!BC$4:BC$123,'B4-1销售回款【输入】'!$C$4:$C$123,$C263,'B4-1销售回款【输入】'!$D$4:$D$123,$D263,'B4-1销售回款【输入】'!$E$4:$E$123,$E263,'B4-1销售回款【输入】'!$J$4:$J$123,$F263)</f>
        <v>0</v>
      </c>
      <c r="BA263" s="282">
        <f>SUMIFS('B4-1销售回款【输入】'!BD$4:BD$123,'B4-1销售回款【输入】'!$C$4:$C$123,$C263,'B4-1销售回款【输入】'!$D$4:$D$123,$D263,'B4-1销售回款【输入】'!$E$4:$E$123,$E263,'B4-1销售回款【输入】'!$J$4:$J$123,$F263)</f>
        <v>0</v>
      </c>
      <c r="BB263" s="282">
        <f>SUMIFS('B4-1销售回款【输入】'!BE$4:BE$123,'B4-1销售回款【输入】'!$C$4:$C$123,$C263,'B4-1销售回款【输入】'!$D$4:$D$123,$D263,'B4-1销售回款【输入】'!$E$4:$E$123,$E263,'B4-1销售回款【输入】'!$J$4:$J$123,$F263)</f>
        <v>0</v>
      </c>
      <c r="BC263" s="282">
        <f>SUMIFS('B4-1销售回款【输入】'!BF$4:BF$123,'B4-1销售回款【输入】'!$C$4:$C$123,$C263,'B4-1销售回款【输入】'!$D$4:$D$123,$D263,'B4-1销售回款【输入】'!$E$4:$E$123,$E263,'B4-1销售回款【输入】'!$J$4:$J$123,$F263)</f>
        <v>0</v>
      </c>
      <c r="BD263" s="282">
        <f>SUMIFS('B4-1销售回款【输入】'!BG$4:BG$123,'B4-1销售回款【输入】'!$C$4:$C$123,$C263,'B4-1销售回款【输入】'!$D$4:$D$123,$D263,'B4-1销售回款【输入】'!$E$4:$E$123,$E263,'B4-1销售回款【输入】'!$J$4:$J$123,$F263)</f>
        <v>0</v>
      </c>
      <c r="BE263" s="282">
        <f>SUMIFS('B4-1销售回款【输入】'!BH$4:BH$123,'B4-1销售回款【输入】'!$C$4:$C$123,$C263,'B4-1销售回款【输入】'!$D$4:$D$123,$D263,'B4-1销售回款【输入】'!$E$4:$E$123,$E263,'B4-1销售回款【输入】'!$J$4:$J$123,$F263)</f>
        <v>0</v>
      </c>
      <c r="BF263" s="282">
        <f>SUMIFS('B4-1销售回款【输入】'!BI$4:BI$123,'B4-1销售回款【输入】'!$C$4:$C$123,$C263,'B4-1销售回款【输入】'!$D$4:$D$123,$D263,'B4-1销售回款【输入】'!$E$4:$E$123,$E263,'B4-1销售回款【输入】'!$J$4:$J$123,$F263)</f>
        <v>0</v>
      </c>
      <c r="BG263" s="282">
        <f>SUMIFS('B4-1销售回款【输入】'!BJ$4:BJ$123,'B4-1销售回款【输入】'!$C$4:$C$123,$C263,'B4-1销售回款【输入】'!$D$4:$D$123,$D263,'B4-1销售回款【输入】'!$E$4:$E$123,$E263,'B4-1销售回款【输入】'!$J$4:$J$123,$F263)</f>
        <v>0</v>
      </c>
      <c r="BH263" s="282">
        <f>SUMIFS('B4-1销售回款【输入】'!BK$4:BK$123,'B4-1销售回款【输入】'!$C$4:$C$123,$C263,'B4-1销售回款【输入】'!$D$4:$D$123,$D263,'B4-1销售回款【输入】'!$E$4:$E$123,$E263,'B4-1销售回款【输入】'!$J$4:$J$123,$F263)</f>
        <v>0</v>
      </c>
      <c r="BI263" s="282">
        <f>SUMIFS('B4-1销售回款【输入】'!BL$4:BL$123,'B4-1销售回款【输入】'!$C$4:$C$123,$C263,'B4-1销售回款【输入】'!$D$4:$D$123,$D263,'B4-1销售回款【输入】'!$E$4:$E$123,$E263,'B4-1销售回款【输入】'!$J$4:$J$123,$F263)</f>
        <v>0</v>
      </c>
      <c r="BJ263" s="282">
        <f>SUMIFS('B4-1销售回款【输入】'!BM$4:BM$123,'B4-1销售回款【输入】'!$C$4:$C$123,$C263,'B4-1销售回款【输入】'!$D$4:$D$123,$D263,'B4-1销售回款【输入】'!$E$4:$E$123,$E263,'B4-1销售回款【输入】'!$J$4:$J$123,$F263)</f>
        <v>0</v>
      </c>
      <c r="BK263" s="282">
        <f>SUMIFS('B4-1销售回款【输入】'!BN$4:BN$123,'B4-1销售回款【输入】'!$C$4:$C$123,$C263,'B4-1销售回款【输入】'!$D$4:$D$123,$D263,'B4-1销售回款【输入】'!$E$4:$E$123,$E263,'B4-1销售回款【输入】'!$J$4:$J$123,$F263)</f>
        <v>0</v>
      </c>
      <c r="BL263" s="282">
        <f>SUMIFS('B4-1销售回款【输入】'!BO$4:BO$123,'B4-1销售回款【输入】'!$C$4:$C$123,$C263,'B4-1销售回款【输入】'!$D$4:$D$123,$D263,'B4-1销售回款【输入】'!$E$4:$E$123,$E263,'B4-1销售回款【输入】'!$J$4:$J$123,$F263)</f>
        <v>0</v>
      </c>
      <c r="BM263" s="282">
        <f>SUMIFS('B4-1销售回款【输入】'!BP$4:BP$123,'B4-1销售回款【输入】'!$C$4:$C$123,$C263,'B4-1销售回款【输入】'!$D$4:$D$123,$D263,'B4-1销售回款【输入】'!$E$4:$E$123,$E263,'B4-1销售回款【输入】'!$J$4:$J$123,$F263)</f>
        <v>0</v>
      </c>
      <c r="BN263" s="282">
        <f>SUMIFS('B4-1销售回款【输入】'!BQ$4:BQ$123,'B4-1销售回款【输入】'!$C$4:$C$123,$C263,'B4-1销售回款【输入】'!$D$4:$D$123,$D263,'B4-1销售回款【输入】'!$E$4:$E$123,$E263,'B4-1销售回款【输入】'!$J$4:$J$123,$F263)</f>
        <v>0</v>
      </c>
      <c r="BO263" s="282">
        <f>SUMIFS('B4-1销售回款【输入】'!BR$4:BR$123,'B4-1销售回款【输入】'!$C$4:$C$123,$C263,'B4-1销售回款【输入】'!$D$4:$D$123,$D263,'B4-1销售回款【输入】'!$E$4:$E$123,$E263,'B4-1销售回款【输入】'!$J$4:$J$123,$F263)</f>
        <v>0</v>
      </c>
      <c r="BP263" s="282">
        <f>SUMIFS('B4-1销售回款【输入】'!BS$4:BS$123,'B4-1销售回款【输入】'!$C$4:$C$123,$C263,'B4-1销售回款【输入】'!$D$4:$D$123,$D263,'B4-1销售回款【输入】'!$E$4:$E$123,$E263,'B4-1销售回款【输入】'!$J$4:$J$123,$F263)</f>
        <v>0</v>
      </c>
      <c r="BQ263" s="282">
        <f>SUMIFS('B4-1销售回款【输入】'!BT$4:BT$123,'B4-1销售回款【输入】'!$C$4:$C$123,$C263,'B4-1销售回款【输入】'!$D$4:$D$123,$D263,'B4-1销售回款【输入】'!$E$4:$E$123,$E263,'B4-1销售回款【输入】'!$J$4:$J$123,$F263)</f>
        <v>0</v>
      </c>
      <c r="BR263" s="282">
        <f>SUMIFS('B4-1销售回款【输入】'!BU$4:BU$123,'B4-1销售回款【输入】'!$C$4:$C$123,$C263,'B4-1销售回款【输入】'!$D$4:$D$123,$D263,'B4-1销售回款【输入】'!$E$4:$E$123,$E263,'B4-1销售回款【输入】'!$J$4:$J$123,$F263)</f>
        <v>0</v>
      </c>
      <c r="BS263" s="282">
        <f>SUMIFS('B4-1销售回款【输入】'!BV$4:BV$123,'B4-1销售回款【输入】'!$C$4:$C$123,$C263,'B4-1销售回款【输入】'!$D$4:$D$123,$D263,'B4-1销售回款【输入】'!$E$4:$E$123,$E263,'B4-1销售回款【输入】'!$J$4:$J$123,$F263)</f>
        <v>0</v>
      </c>
      <c r="BT263" s="282">
        <f>SUMIFS('B4-1销售回款【输入】'!BW$4:BW$123,'B4-1销售回款【输入】'!$C$4:$C$123,$C263,'B4-1销售回款【输入】'!$D$4:$D$123,$D263,'B4-1销售回款【输入】'!$E$4:$E$123,$E263,'B4-1销售回款【输入】'!$J$4:$J$123,$F263)</f>
        <v>0</v>
      </c>
      <c r="BU263" s="282">
        <f>SUMIFS('B4-1销售回款【输入】'!BX$4:BX$123,'B4-1销售回款【输入】'!$C$4:$C$123,$C263,'B4-1销售回款【输入】'!$D$4:$D$123,$D263,'B4-1销售回款【输入】'!$E$4:$E$123,$E263,'B4-1销售回款【输入】'!$J$4:$J$123,$F263)</f>
        <v>0</v>
      </c>
      <c r="BV263" s="282">
        <f>SUMIFS('B4-1销售回款【输入】'!BY$4:BY$123,'B4-1销售回款【输入】'!$C$4:$C$123,$C263,'B4-1销售回款【输入】'!$D$4:$D$123,$D263,'B4-1销售回款【输入】'!$E$4:$E$123,$E263,'B4-1销售回款【输入】'!$J$4:$J$123,$F263)</f>
        <v>0</v>
      </c>
      <c r="BW263" s="282">
        <f>SUMIFS('B4-1销售回款【输入】'!BZ$4:BZ$123,'B4-1销售回款【输入】'!$C$4:$C$123,$C263,'B4-1销售回款【输入】'!$D$4:$D$123,$D263,'B4-1销售回款【输入】'!$E$4:$E$123,$E263,'B4-1销售回款【输入】'!$J$4:$J$123,$F263)</f>
        <v>0</v>
      </c>
      <c r="BX263" s="282">
        <f>SUMIFS('B4-1销售回款【输入】'!CA$4:CA$123,'B4-1销售回款【输入】'!$C$4:$C$123,$C263,'B4-1销售回款【输入】'!$D$4:$D$123,$D263,'B4-1销售回款【输入】'!$E$4:$E$123,$E263,'B4-1销售回款【输入】'!$J$4:$J$123,$F263)</f>
        <v>0</v>
      </c>
      <c r="BY263" s="282">
        <f>SUMIFS('B4-1销售回款【输入】'!CB$4:CB$123,'B4-1销售回款【输入】'!$C$4:$C$123,$C263,'B4-1销售回款【输入】'!$D$4:$D$123,$D263,'B4-1销售回款【输入】'!$E$4:$E$123,$E263,'B4-1销售回款【输入】'!$J$4:$J$123,$F263)</f>
        <v>0</v>
      </c>
      <c r="BZ263" s="282">
        <f>SUMIFS('B4-1销售回款【输入】'!CC$4:CC$123,'B4-1销售回款【输入】'!$C$4:$C$123,$C263,'B4-1销售回款【输入】'!$D$4:$D$123,$D263,'B4-1销售回款【输入】'!$E$4:$E$123,$E263,'B4-1销售回款【输入】'!$J$4:$J$123,$F263)</f>
        <v>0</v>
      </c>
      <c r="CA263" s="282">
        <f>SUMIFS('B4-1销售回款【输入】'!CD$4:CD$123,'B4-1销售回款【输入】'!$C$4:$C$123,$C263,'B4-1销售回款【输入】'!$D$4:$D$123,$D263,'B4-1销售回款【输入】'!$E$4:$E$123,$E263,'B4-1销售回款【输入】'!$J$4:$J$123,$F263)</f>
        <v>0</v>
      </c>
      <c r="CB263" s="282">
        <f>SUMIFS('B4-1销售回款【输入】'!CE$4:CE$123,'B4-1销售回款【输入】'!$C$4:$C$123,$C263,'B4-1销售回款【输入】'!$D$4:$D$123,$D263,'B4-1销售回款【输入】'!$E$4:$E$123,$E263,'B4-1销售回款【输入】'!$J$4:$J$123,$F263)</f>
        <v>0</v>
      </c>
      <c r="CC263" s="282">
        <f>SUMIFS('B4-1销售回款【输入】'!CF$4:CF$123,'B4-1销售回款【输入】'!$C$4:$C$123,$C263,'B4-1销售回款【输入】'!$D$4:$D$123,$D263,'B4-1销售回款【输入】'!$E$4:$E$123,$E263,'B4-1销售回款【输入】'!$J$4:$J$123,$F263)</f>
        <v>0</v>
      </c>
      <c r="CD263" s="282">
        <f>SUMIFS('B4-1销售回款【输入】'!CG$4:CG$123,'B4-1销售回款【输入】'!$C$4:$C$123,$C263,'B4-1销售回款【输入】'!$D$4:$D$123,$D263,'B4-1销售回款【输入】'!$E$4:$E$123,$E263,'B4-1销售回款【输入】'!$J$4:$J$123,$F263)</f>
        <v>0</v>
      </c>
      <c r="CE263" s="282">
        <f>SUMIFS('B4-1销售回款【输入】'!CH$4:CH$123,'B4-1销售回款【输入】'!$C$4:$C$123,$C263,'B4-1销售回款【输入】'!$D$4:$D$123,$D263,'B4-1销售回款【输入】'!$E$4:$E$123,$E263,'B4-1销售回款【输入】'!$J$4:$J$123,$F263)</f>
        <v>0</v>
      </c>
      <c r="CF263" s="282">
        <f>SUMIFS('B4-1销售回款【输入】'!CI$4:CI$123,'B4-1销售回款【输入】'!$C$4:$C$123,$C263,'B4-1销售回款【输入】'!$D$4:$D$123,$D263,'B4-1销售回款【输入】'!$E$4:$E$123,$E263,'B4-1销售回款【输入】'!$J$4:$J$123,$F263)</f>
        <v>0</v>
      </c>
      <c r="CG263" s="282">
        <f>SUMIFS('B4-1销售回款【输入】'!CJ$4:CJ$123,'B4-1销售回款【输入】'!$C$4:$C$123,$C263,'B4-1销售回款【输入】'!$D$4:$D$123,$D263,'B4-1销售回款【输入】'!$E$4:$E$123,$E263,'B4-1销售回款【输入】'!$J$4:$J$123,$F263)</f>
        <v>0</v>
      </c>
      <c r="CH263" s="282">
        <f>SUMIFS('B4-1销售回款【输入】'!CK$4:CK$123,'B4-1销售回款【输入】'!$C$4:$C$123,$C263,'B4-1销售回款【输入】'!$D$4:$D$123,$D263,'B4-1销售回款【输入】'!$E$4:$E$123,$E263,'B4-1销售回款【输入】'!$J$4:$J$123,$F263)</f>
        <v>0</v>
      </c>
      <c r="CI263" s="282">
        <f>SUMIFS('B4-1销售回款【输入】'!CL$4:CL$123,'B4-1销售回款【输入】'!$C$4:$C$123,$C263,'B4-1销售回款【输入】'!$D$4:$D$123,$D263,'B4-1销售回款【输入】'!$E$4:$E$123,$E263,'B4-1销售回款【输入】'!$J$4:$J$123,$F263)</f>
        <v>0</v>
      </c>
      <c r="CJ263" s="282">
        <f>SUMIFS('B4-1销售回款【输入】'!CM$4:CM$123,'B4-1销售回款【输入】'!$C$4:$C$123,$C263,'B4-1销售回款【输入】'!$D$4:$D$123,$D263,'B4-1销售回款【输入】'!$E$4:$E$123,$E263,'B4-1销售回款【输入】'!$J$4:$J$123,$F263)</f>
        <v>0</v>
      </c>
      <c r="CK263" s="282">
        <f>SUMIFS('B4-1销售回款【输入】'!CN$4:CN$123,'B4-1销售回款【输入】'!$C$4:$C$123,$C263,'B4-1销售回款【输入】'!$D$4:$D$123,$D263,'B4-1销售回款【输入】'!$E$4:$E$123,$E263,'B4-1销售回款【输入】'!$J$4:$J$123,$F263)</f>
        <v>0</v>
      </c>
      <c r="CL263" s="282">
        <f>SUMIFS('B4-1销售回款【输入】'!CO$4:CO$123,'B4-1销售回款【输入】'!$C$4:$C$123,$C263,'B4-1销售回款【输入】'!$D$4:$D$123,$D263,'B4-1销售回款【输入】'!$E$4:$E$123,$E263,'B4-1销售回款【输入】'!$J$4:$J$123,$F263)</f>
        <v>0</v>
      </c>
      <c r="CM263" s="282">
        <f>SUMIFS('B4-1销售回款【输入】'!CP$4:CP$123,'B4-1销售回款【输入】'!$C$4:$C$123,$C263,'B4-1销售回款【输入】'!$D$4:$D$123,$D263,'B4-1销售回款【输入】'!$E$4:$E$123,$E263,'B4-1销售回款【输入】'!$J$4:$J$123,$F263)</f>
        <v>0</v>
      </c>
      <c r="CN263" s="282">
        <f>SUMIFS('B4-1销售回款【输入】'!CQ$4:CQ$123,'B4-1销售回款【输入】'!$C$4:$C$123,$C263,'B4-1销售回款【输入】'!$D$4:$D$123,$D263,'B4-1销售回款【输入】'!$E$4:$E$123,$E263,'B4-1销售回款【输入】'!$J$4:$J$123,$F263)</f>
        <v>0</v>
      </c>
      <c r="CO263" s="282">
        <f>SUMIFS('B4-1销售回款【输入】'!CR$4:CR$123,'B4-1销售回款【输入】'!$C$4:$C$123,$C263,'B4-1销售回款【输入】'!$D$4:$D$123,$D263,'B4-1销售回款【输入】'!$E$4:$E$123,$E263,'B4-1销售回款【输入】'!$J$4:$J$123,$F263)</f>
        <v>0</v>
      </c>
      <c r="CP263" s="282">
        <f>SUMIFS('B4-1销售回款【输入】'!CS$4:CS$123,'B4-1销售回款【输入】'!$C$4:$C$123,$C263,'B4-1销售回款【输入】'!$D$4:$D$123,$D263,'B4-1销售回款【输入】'!$E$4:$E$123,$E263,'B4-1销售回款【输入】'!$J$4:$J$123,$F263)</f>
        <v>0</v>
      </c>
      <c r="CQ263" s="282">
        <f>SUMIFS('B4-1销售回款【输入】'!CT$4:CT$123,'B4-1销售回款【输入】'!$C$4:$C$123,$C263,'B4-1销售回款【输入】'!$D$4:$D$123,$D263,'B4-1销售回款【输入】'!$E$4:$E$123,$E263,'B4-1销售回款【输入】'!$J$4:$J$123,$F263)</f>
        <v>0</v>
      </c>
      <c r="CR263" s="282">
        <f>SUMIFS('B4-1销售回款【输入】'!CU$4:CU$123,'B4-1销售回款【输入】'!$C$4:$C$123,$C263,'B4-1销售回款【输入】'!$D$4:$D$123,$D263,'B4-1销售回款【输入】'!$E$4:$E$123,$E263,'B4-1销售回款【输入】'!$J$4:$J$123,$F263)</f>
        <v>0</v>
      </c>
      <c r="CS263" s="282">
        <f>SUMIFS('B4-1销售回款【输入】'!CV$4:CV$123,'B4-1销售回款【输入】'!$C$4:$C$123,$C263,'B4-1销售回款【输入】'!$D$4:$D$123,$D263,'B4-1销售回款【输入】'!$E$4:$E$123,$E263,'B4-1销售回款【输入】'!$J$4:$J$123,$F263)</f>
        <v>0</v>
      </c>
      <c r="CT263" s="282">
        <f>SUMIFS('B4-1销售回款【输入】'!CW$4:CW$123,'B4-1销售回款【输入】'!$C$4:$C$123,$C263,'B4-1销售回款【输入】'!$D$4:$D$123,$D263,'B4-1销售回款【输入】'!$E$4:$E$123,$E263,'B4-1销售回款【输入】'!$J$4:$J$123,$F263)</f>
        <v>0</v>
      </c>
      <c r="CU263" s="282">
        <f>SUMIFS('B4-1销售回款【输入】'!CX$4:CX$123,'B4-1销售回款【输入】'!$C$4:$C$123,$C263,'B4-1销售回款【输入】'!$D$4:$D$123,$D263,'B4-1销售回款【输入】'!$E$4:$E$123,$E263,'B4-1销售回款【输入】'!$J$4:$J$123,$F263)</f>
        <v>0</v>
      </c>
      <c r="CV263" s="282">
        <f>SUMIFS('B4-1销售回款【输入】'!CY$4:CY$123,'B4-1销售回款【输入】'!$C$4:$C$123,$C263,'B4-1销售回款【输入】'!$D$4:$D$123,$D263,'B4-1销售回款【输入】'!$E$4:$E$123,$E263,'B4-1销售回款【输入】'!$J$4:$J$123,$F263)</f>
        <v>0</v>
      </c>
      <c r="CW263" s="282">
        <f>SUMIFS('B4-1销售回款【输入】'!CZ$4:CZ$123,'B4-1销售回款【输入】'!$C$4:$C$123,$C263,'B4-1销售回款【输入】'!$D$4:$D$123,$D263,'B4-1销售回款【输入】'!$E$4:$E$123,$E263,'B4-1销售回款【输入】'!$J$4:$J$123,$F263)</f>
        <v>0</v>
      </c>
      <c r="CX263" s="282">
        <f>SUMIFS('B4-1销售回款【输入】'!DA$4:DA$123,'B4-1销售回款【输入】'!$C$4:$C$123,$C263,'B4-1销售回款【输入】'!$D$4:$D$123,$D263,'B4-1销售回款【输入】'!$E$4:$E$123,$E263,'B4-1销售回款【输入】'!$J$4:$J$123,$F263)</f>
        <v>0</v>
      </c>
      <c r="CY263" s="282">
        <f>SUMIFS('B4-1销售回款【输入】'!DB$4:DB$123,'B4-1销售回款【输入】'!$C$4:$C$123,$C263,'B4-1销售回款【输入】'!$D$4:$D$123,$D263,'B4-1销售回款【输入】'!$E$4:$E$123,$E263,'B4-1销售回款【输入】'!$J$4:$J$123,$F263)</f>
        <v>0</v>
      </c>
      <c r="CZ263" s="282">
        <f>SUMIFS('B4-1销售回款【输入】'!DC$4:DC$123,'B4-1销售回款【输入】'!$C$4:$C$123,$C263,'B4-1销售回款【输入】'!$D$4:$D$123,$D263,'B4-1销售回款【输入】'!$E$4:$E$123,$E263,'B4-1销售回款【输入】'!$J$4:$J$123,$F263)</f>
        <v>0</v>
      </c>
      <c r="DA263" s="282">
        <f>SUMIFS('B4-1销售回款【输入】'!DD$4:DD$123,'B4-1销售回款【输入】'!$C$4:$C$123,$C263,'B4-1销售回款【输入】'!$D$4:$D$123,$D263,'B4-1销售回款【输入】'!$E$4:$E$123,$E263,'B4-1销售回款【输入】'!$J$4:$J$123,$F263)</f>
        <v>0</v>
      </c>
      <c r="DB263" s="282">
        <f>SUMIFS('B4-1销售回款【输入】'!DE$4:DE$123,'B4-1销售回款【输入】'!$C$4:$C$123,$C263,'B4-1销售回款【输入】'!$D$4:$D$123,$D263,'B4-1销售回款【输入】'!$E$4:$E$123,$E263,'B4-1销售回款【输入】'!$J$4:$J$123,$F263)</f>
        <v>0</v>
      </c>
      <c r="DC263" s="282">
        <f>SUMIFS('B4-1销售回款【输入】'!DF$4:DF$123,'B4-1销售回款【输入】'!$C$4:$C$123,$C263,'B4-1销售回款【输入】'!$D$4:$D$123,$D263,'B4-1销售回款【输入】'!$E$4:$E$123,$E263,'B4-1销售回款【输入】'!$J$4:$J$123,$F263)</f>
        <v>0</v>
      </c>
      <c r="DD263" s="282">
        <f>SUMIFS('B4-1销售回款【输入】'!DG$4:DG$123,'B4-1销售回款【输入】'!$C$4:$C$123,$C263,'B4-1销售回款【输入】'!$D$4:$D$123,$D263,'B4-1销售回款【输入】'!$E$4:$E$123,$E263,'B4-1销售回款【输入】'!$J$4:$J$123,$F263)</f>
        <v>0</v>
      </c>
      <c r="DE263" s="282">
        <f>SUMIFS('B4-1销售回款【输入】'!DH$4:DH$123,'B4-1销售回款【输入】'!$C$4:$C$123,$C263,'B4-1销售回款【输入】'!$D$4:$D$123,$D263,'B4-1销售回款【输入】'!$E$4:$E$123,$E263,'B4-1销售回款【输入】'!$J$4:$J$123,$F263)</f>
        <v>0</v>
      </c>
      <c r="DF263" s="282">
        <f>SUMIFS('B4-1销售回款【输入】'!DI$4:DI$123,'B4-1销售回款【输入】'!$C$4:$C$123,$C263,'B4-1销售回款【输入】'!$D$4:$D$123,$D263,'B4-1销售回款【输入】'!$E$4:$E$123,$E263,'B4-1销售回款【输入】'!$J$4:$J$123,$F263)</f>
        <v>0</v>
      </c>
      <c r="DG263" s="282">
        <f>SUMIFS('B4-1销售回款【输入】'!DJ$4:DJ$123,'B4-1销售回款【输入】'!$C$4:$C$123,$C263,'B4-1销售回款【输入】'!$D$4:$D$123,$D263,'B4-1销售回款【输入】'!$E$4:$E$123,$E263,'B4-1销售回款【输入】'!$J$4:$J$123,$F263)</f>
        <v>0</v>
      </c>
      <c r="DH263" s="282">
        <f>SUMIFS('B4-1销售回款【输入】'!DK$4:DK$123,'B4-1销售回款【输入】'!$C$4:$C$123,$C263,'B4-1销售回款【输入】'!$D$4:$D$123,$D263,'B4-1销售回款【输入】'!$E$4:$E$123,$E263,'B4-1销售回款【输入】'!$J$4:$J$123,$F263)</f>
        <v>0</v>
      </c>
      <c r="DI263" s="282">
        <f>SUMIFS('B4-1销售回款【输入】'!DL$4:DL$123,'B4-1销售回款【输入】'!$C$4:$C$123,$C263,'B4-1销售回款【输入】'!$D$4:$D$123,$D263,'B4-1销售回款【输入】'!$E$4:$E$123,$E263,'B4-1销售回款【输入】'!$J$4:$J$123,$F263)</f>
        <v>0</v>
      </c>
      <c r="DJ263" s="282">
        <f>SUMIFS('B4-1销售回款【输入】'!DM$4:DM$123,'B4-1销售回款【输入】'!$C$4:$C$123,$C263,'B4-1销售回款【输入】'!$D$4:$D$123,$D263,'B4-1销售回款【输入】'!$E$4:$E$123,$E263,'B4-1销售回款【输入】'!$J$4:$J$123,$F263)</f>
        <v>0</v>
      </c>
      <c r="DK263" s="282">
        <f>SUMIFS('B4-1销售回款【输入】'!DN$4:DN$123,'B4-1销售回款【输入】'!$C$4:$C$123,$C263,'B4-1销售回款【输入】'!$D$4:$D$123,$D263,'B4-1销售回款【输入】'!$E$4:$E$123,$E263,'B4-1销售回款【输入】'!$J$4:$J$123,$F263)</f>
        <v>0</v>
      </c>
      <c r="DL263" s="282">
        <f>SUMIFS('B4-1销售回款【输入】'!DO$4:DO$123,'B4-1销售回款【输入】'!$C$4:$C$123,$C263,'B4-1销售回款【输入】'!$D$4:$D$123,$D263,'B4-1销售回款【输入】'!$E$4:$E$123,$E263,'B4-1销售回款【输入】'!$J$4:$J$123,$F263)</f>
        <v>0</v>
      </c>
      <c r="DM263" s="282">
        <f>SUMIFS('B4-1销售回款【输入】'!DP$4:DP$123,'B4-1销售回款【输入】'!$C$4:$C$123,$C263,'B4-1销售回款【输入】'!$D$4:$D$123,$D263,'B4-1销售回款【输入】'!$E$4:$E$123,$E263,'B4-1销售回款【输入】'!$J$4:$J$123,$F263)</f>
        <v>0</v>
      </c>
      <c r="DN263" s="282">
        <f>SUMIFS('B4-1销售回款【输入】'!DQ$4:DQ$123,'B4-1销售回款【输入】'!$C$4:$C$123,$C263,'B4-1销售回款【输入】'!$D$4:$D$123,$D263,'B4-1销售回款【输入】'!$E$4:$E$123,$E263,'B4-1销售回款【输入】'!$J$4:$J$123,$F263)</f>
        <v>0</v>
      </c>
      <c r="DO263" s="282">
        <f>SUMIFS('B4-1销售回款【输入】'!DR$4:DR$123,'B4-1销售回款【输入】'!$C$4:$C$123,$C263,'B4-1销售回款【输入】'!$D$4:$D$123,$D263,'B4-1销售回款【输入】'!$E$4:$E$123,$E263,'B4-1销售回款【输入】'!$J$4:$J$123,$F263)</f>
        <v>0</v>
      </c>
      <c r="DP263" s="282">
        <f>SUMIFS('B4-1销售回款【输入】'!DS$4:DS$123,'B4-1销售回款【输入】'!$C$4:$C$123,$C263,'B4-1销售回款【输入】'!$D$4:$D$123,$D263,'B4-1销售回款【输入】'!$E$4:$E$123,$E263,'B4-1销售回款【输入】'!$J$4:$J$123,$F263)</f>
        <v>0</v>
      </c>
      <c r="DQ263" s="282">
        <f>SUMIFS('B4-1销售回款【输入】'!DT$4:DT$123,'B4-1销售回款【输入】'!$C$4:$C$123,$C263,'B4-1销售回款【输入】'!$D$4:$D$123,$D263,'B4-1销售回款【输入】'!$E$4:$E$123,$E263,'B4-1销售回款【输入】'!$J$4:$J$123,$F263)</f>
        <v>0</v>
      </c>
      <c r="DR263" s="282">
        <f>SUMIFS('B4-1销售回款【输入】'!DU$4:DU$123,'B4-1销售回款【输入】'!$C$4:$C$123,$C263,'B4-1销售回款【输入】'!$D$4:$D$123,$D263,'B4-1销售回款【输入】'!$E$4:$E$123,$E263,'B4-1销售回款【输入】'!$J$4:$J$123,$F263)</f>
        <v>0</v>
      </c>
      <c r="DS263" s="282">
        <f>SUMIFS('B4-1销售回款【输入】'!DV$4:DV$123,'B4-1销售回款【输入】'!$C$4:$C$123,$C263,'B4-1销售回款【输入】'!$D$4:$D$123,$D263,'B4-1销售回款【输入】'!$E$4:$E$123,$E263,'B4-1销售回款【输入】'!$J$4:$J$123,$F263)</f>
        <v>0</v>
      </c>
      <c r="DT263" s="282">
        <f>SUMIFS('B4-1销售回款【输入】'!DW$4:DW$123,'B4-1销售回款【输入】'!$C$4:$C$123,$C263,'B4-1销售回款【输入】'!$D$4:$D$123,$D263,'B4-1销售回款【输入】'!$E$4:$E$123,$E263,'B4-1销售回款【输入】'!$J$4:$J$123,$F263)</f>
        <v>0</v>
      </c>
      <c r="DU263" s="282">
        <f>SUMIFS('B4-1销售回款【输入】'!DX$4:DX$123,'B4-1销售回款【输入】'!$C$4:$C$123,$C263,'B4-1销售回款【输入】'!$D$4:$D$123,$D263,'B4-1销售回款【输入】'!$E$4:$E$123,$E263,'B4-1销售回款【输入】'!$J$4:$J$123,$F263)</f>
        <v>0</v>
      </c>
      <c r="DV263" s="282">
        <f>SUMIFS('B4-1销售回款【输入】'!DY$4:DY$123,'B4-1销售回款【输入】'!$C$4:$C$123,$C263,'B4-1销售回款【输入】'!$D$4:$D$123,$D263,'B4-1销售回款【输入】'!$E$4:$E$123,$E263,'B4-1销售回款【输入】'!$J$4:$J$123,$F263)</f>
        <v>0</v>
      </c>
      <c r="DW263" s="282">
        <f>SUMIFS('B4-1销售回款【输入】'!DZ$4:DZ$123,'B4-1销售回款【输入】'!$C$4:$C$123,$C263,'B4-1销售回款【输入】'!$D$4:$D$123,$D263,'B4-1销售回款【输入】'!$E$4:$E$123,$E263,'B4-1销售回款【输入】'!$J$4:$J$123,$F263)</f>
        <v>0</v>
      </c>
      <c r="DX263" s="282">
        <f>SUMIFS('B4-1销售回款【输入】'!EA$4:EA$123,'B4-1销售回款【输入】'!$C$4:$C$123,$C263,'B4-1销售回款【输入】'!$D$4:$D$123,$D263,'B4-1销售回款【输入】'!$E$4:$E$123,$E263,'B4-1销售回款【输入】'!$J$4:$J$123,$F263)</f>
        <v>0</v>
      </c>
      <c r="DY263" s="282">
        <f>SUMIFS('B4-1销售回款【输入】'!EB$4:EB$123,'B4-1销售回款【输入】'!$C$4:$C$123,$C263,'B4-1销售回款【输入】'!$D$4:$D$123,$D263,'B4-1销售回款【输入】'!$E$4:$E$123,$E263,'B4-1销售回款【输入】'!$J$4:$J$123,$F263)</f>
        <v>0</v>
      </c>
      <c r="DZ263" s="282">
        <f>SUMIFS('B4-1销售回款【输入】'!EC$4:EC$123,'B4-1销售回款【输入】'!$C$4:$C$123,$C263,'B4-1销售回款【输入】'!$D$4:$D$123,$D263,'B4-1销售回款【输入】'!$E$4:$E$123,$E263,'B4-1销售回款【输入】'!$J$4:$J$123,$F263)</f>
        <v>0</v>
      </c>
      <c r="EA263" s="282">
        <f>SUMIFS('B4-1销售回款【输入】'!ED$4:ED$123,'B4-1销售回款【输入】'!$C$4:$C$123,$C263,'B4-1销售回款【输入】'!$D$4:$D$123,$D263,'B4-1销售回款【输入】'!$E$4:$E$123,$E263,'B4-1销售回款【输入】'!$J$4:$J$123,$F263)</f>
        <v>0</v>
      </c>
      <c r="EB263" s="282">
        <f>SUMIFS('B4-1销售回款【输入】'!EE$4:EE$123,'B4-1销售回款【输入】'!$C$4:$C$123,$C263,'B4-1销售回款【输入】'!$D$4:$D$123,$D263,'B4-1销售回款【输入】'!$E$4:$E$123,$E263,'B4-1销售回款【输入】'!$J$4:$J$123,$F263)</f>
        <v>0</v>
      </c>
      <c r="EC263" s="282">
        <f>SUMIFS('B4-1销售回款【输入】'!EF$4:EF$123,'B4-1销售回款【输入】'!$C$4:$C$123,$C263,'B4-1销售回款【输入】'!$D$4:$D$123,$D263,'B4-1销售回款【输入】'!$E$4:$E$123,$E263,'B4-1销售回款【输入】'!$J$4:$J$123,$F263)</f>
        <v>0</v>
      </c>
      <c r="ED263" s="284">
        <f>SUMIFS('B4-1销售回款【输入】'!EG$4:EG$123,'B4-1销售回款【输入】'!$C$4:$C$123,$C263,'B4-1销售回款【输入】'!$D$4:$D$123,$D263,'B4-1销售回款【输入】'!$E$4:$E$123,$E263,'B4-1销售回款【输入】'!$J$4:$J$123,$F263)</f>
        <v>0</v>
      </c>
    </row>
    <row r="264" spans="2:134" ht="16.05" customHeight="1" x14ac:dyDescent="0.25">
      <c r="B264" s="932"/>
      <c r="C264" s="154" t="str">
        <f t="shared" ref="C264:C267" si="4789">C263</f>
        <v/>
      </c>
      <c r="D264" s="154" t="str">
        <f t="shared" si="4659"/>
        <v/>
      </c>
      <c r="E264" s="154" t="str">
        <f t="shared" si="4659"/>
        <v/>
      </c>
      <c r="F264" s="149" t="s">
        <v>348</v>
      </c>
      <c r="G264" s="171" t="s">
        <v>354</v>
      </c>
      <c r="H264" s="992">
        <f>IFERROR(H263/H262*10000,0)</f>
        <v>0</v>
      </c>
      <c r="I264" s="282">
        <f t="shared" si="4787"/>
        <v>0</v>
      </c>
      <c r="J264" s="985">
        <f>IFERROR(J263/J262*10000,0)</f>
        <v>0</v>
      </c>
      <c r="K264" s="460">
        <f ca="1">IFERROR(K263/K262*10000,0)</f>
        <v>0</v>
      </c>
      <c r="L264" s="283">
        <f t="shared" ref="L264" si="4790">IFERROR(L263/L262*10000,0)</f>
        <v>0</v>
      </c>
      <c r="M264" s="282">
        <f t="shared" ref="M264" si="4791">IFERROR(M263/M262*10000,0)</f>
        <v>0</v>
      </c>
      <c r="N264" s="282">
        <f t="shared" ref="N264" si="4792">IFERROR(N263/N262*10000,0)</f>
        <v>0</v>
      </c>
      <c r="O264" s="282">
        <f t="shared" ref="O264" si="4793">IFERROR(O263/O262*10000,0)</f>
        <v>0</v>
      </c>
      <c r="P264" s="282">
        <f t="shared" ref="P264" si="4794">IFERROR(P263/P262*10000,0)</f>
        <v>0</v>
      </c>
      <c r="Q264" s="282">
        <f t="shared" ref="Q264" si="4795">IFERROR(Q263/Q262*10000,0)</f>
        <v>0</v>
      </c>
      <c r="R264" s="282">
        <f t="shared" ref="R264" si="4796">IFERROR(R263/R262*10000,0)</f>
        <v>0</v>
      </c>
      <c r="S264" s="282">
        <f t="shared" ref="S264" si="4797">IFERROR(S263/S262*10000,0)</f>
        <v>0</v>
      </c>
      <c r="T264" s="282">
        <f t="shared" ref="T264" si="4798">IFERROR(T263/T262*10000,0)</f>
        <v>0</v>
      </c>
      <c r="U264" s="284">
        <f t="shared" ref="U264" si="4799">IFERROR(U263/U262*10000,0)</f>
        <v>0</v>
      </c>
      <c r="V264" s="285">
        <f>IFERROR(V263/V262*10000,0)</f>
        <v>0</v>
      </c>
      <c r="W264" s="282">
        <f t="shared" ref="W264" si="4800">IFERROR(W263/W262*10000,0)</f>
        <v>0</v>
      </c>
      <c r="X264" s="282">
        <f t="shared" ref="X264" si="4801">IFERROR(X263/X262*10000,0)</f>
        <v>0</v>
      </c>
      <c r="Y264" s="282">
        <f t="shared" ref="Y264" si="4802">IFERROR(Y263/Y262*10000,0)</f>
        <v>0</v>
      </c>
      <c r="Z264" s="282">
        <f t="shared" ref="Z264" si="4803">IFERROR(Z263/Z262*10000,0)</f>
        <v>0</v>
      </c>
      <c r="AA264" s="282">
        <f t="shared" ref="AA264" si="4804">IFERROR(AA263/AA262*10000,0)</f>
        <v>0</v>
      </c>
      <c r="AB264" s="282">
        <f t="shared" ref="AB264" si="4805">IFERROR(AB263/AB262*10000,0)</f>
        <v>0</v>
      </c>
      <c r="AC264" s="282">
        <f t="shared" ref="AC264" si="4806">IFERROR(AC263/AC262*10000,0)</f>
        <v>0</v>
      </c>
      <c r="AD264" s="282">
        <f t="shared" ref="AD264" si="4807">IFERROR(AD263/AD262*10000,0)</f>
        <v>0</v>
      </c>
      <c r="AE264" s="282">
        <f t="shared" ref="AE264" si="4808">IFERROR(AE263/AE262*10000,0)</f>
        <v>0</v>
      </c>
      <c r="AF264" s="282">
        <f t="shared" ref="AF264" si="4809">IFERROR(AF263/AF262*10000,0)</f>
        <v>0</v>
      </c>
      <c r="AG264" s="282">
        <f t="shared" ref="AG264" si="4810">IFERROR(AG263/AG262*10000,0)</f>
        <v>0</v>
      </c>
      <c r="AH264" s="282">
        <f t="shared" ref="AH264" si="4811">IFERROR(AH263/AH262*10000,0)</f>
        <v>0</v>
      </c>
      <c r="AI264" s="282">
        <f t="shared" ref="AI264" si="4812">IFERROR(AI263/AI262*10000,0)</f>
        <v>0</v>
      </c>
      <c r="AJ264" s="282">
        <f t="shared" ref="AJ264" si="4813">IFERROR(AJ263/AJ262*10000,0)</f>
        <v>0</v>
      </c>
      <c r="AK264" s="282">
        <f t="shared" ref="AK264" si="4814">IFERROR(AK263/AK262*10000,0)</f>
        <v>0</v>
      </c>
      <c r="AL264" s="282">
        <f t="shared" ref="AL264" si="4815">IFERROR(AL263/AL262*10000,0)</f>
        <v>0</v>
      </c>
      <c r="AM264" s="282">
        <f t="shared" ref="AM264" si="4816">IFERROR(AM263/AM262*10000,0)</f>
        <v>0</v>
      </c>
      <c r="AN264" s="282">
        <f t="shared" ref="AN264" si="4817">IFERROR(AN263/AN262*10000,0)</f>
        <v>0</v>
      </c>
      <c r="AO264" s="282">
        <f t="shared" ref="AO264" si="4818">IFERROR(AO263/AO262*10000,0)</f>
        <v>0</v>
      </c>
      <c r="AP264" s="282">
        <f t="shared" ref="AP264" si="4819">IFERROR(AP263/AP262*10000,0)</f>
        <v>0</v>
      </c>
      <c r="AQ264" s="282">
        <f t="shared" ref="AQ264" si="4820">IFERROR(AQ263/AQ262*10000,0)</f>
        <v>0</v>
      </c>
      <c r="AR264" s="282">
        <f t="shared" ref="AR264" si="4821">IFERROR(AR263/AR262*10000,0)</f>
        <v>0</v>
      </c>
      <c r="AS264" s="282">
        <f t="shared" ref="AS264" si="4822">IFERROR(AS263/AS262*10000,0)</f>
        <v>0</v>
      </c>
      <c r="AT264" s="282">
        <f t="shared" ref="AT264" si="4823">IFERROR(AT263/AT262*10000,0)</f>
        <v>0</v>
      </c>
      <c r="AU264" s="282">
        <f t="shared" ref="AU264" si="4824">IFERROR(AU263/AU262*10000,0)</f>
        <v>0</v>
      </c>
      <c r="AV264" s="282">
        <f t="shared" ref="AV264" si="4825">IFERROR(AV263/AV262*10000,0)</f>
        <v>0</v>
      </c>
      <c r="AW264" s="282">
        <f t="shared" ref="AW264" si="4826">IFERROR(AW263/AW262*10000,0)</f>
        <v>0</v>
      </c>
      <c r="AX264" s="282">
        <f t="shared" ref="AX264" si="4827">IFERROR(AX263/AX262*10000,0)</f>
        <v>0</v>
      </c>
      <c r="AY264" s="282">
        <f t="shared" ref="AY264" si="4828">IFERROR(AY263/AY262*10000,0)</f>
        <v>0</v>
      </c>
      <c r="AZ264" s="282">
        <f t="shared" ref="AZ264" si="4829">IFERROR(AZ263/AZ262*10000,0)</f>
        <v>0</v>
      </c>
      <c r="BA264" s="282">
        <f t="shared" ref="BA264" si="4830">IFERROR(BA263/BA262*10000,0)</f>
        <v>0</v>
      </c>
      <c r="BB264" s="282">
        <f t="shared" ref="BB264" si="4831">IFERROR(BB263/BB262*10000,0)</f>
        <v>0</v>
      </c>
      <c r="BC264" s="282">
        <f t="shared" ref="BC264" si="4832">IFERROR(BC263/BC262*10000,0)</f>
        <v>0</v>
      </c>
      <c r="BD264" s="282">
        <f t="shared" ref="BD264" si="4833">IFERROR(BD263/BD262*10000,0)</f>
        <v>0</v>
      </c>
      <c r="BE264" s="282">
        <f t="shared" ref="BE264" si="4834">IFERROR(BE263/BE262*10000,0)</f>
        <v>0</v>
      </c>
      <c r="BF264" s="282">
        <f t="shared" ref="BF264" si="4835">IFERROR(BF263/BF262*10000,0)</f>
        <v>0</v>
      </c>
      <c r="BG264" s="282">
        <f t="shared" ref="BG264" si="4836">IFERROR(BG263/BG262*10000,0)</f>
        <v>0</v>
      </c>
      <c r="BH264" s="282">
        <f t="shared" ref="BH264" si="4837">IFERROR(BH263/BH262*10000,0)</f>
        <v>0</v>
      </c>
      <c r="BI264" s="282">
        <f t="shared" ref="BI264" si="4838">IFERROR(BI263/BI262*10000,0)</f>
        <v>0</v>
      </c>
      <c r="BJ264" s="282">
        <f t="shared" ref="BJ264" si="4839">IFERROR(BJ263/BJ262*10000,0)</f>
        <v>0</v>
      </c>
      <c r="BK264" s="282">
        <f t="shared" ref="BK264" si="4840">IFERROR(BK263/BK262*10000,0)</f>
        <v>0</v>
      </c>
      <c r="BL264" s="282">
        <f t="shared" ref="BL264" si="4841">IFERROR(BL263/BL262*10000,0)</f>
        <v>0</v>
      </c>
      <c r="BM264" s="282">
        <f t="shared" ref="BM264" si="4842">IFERROR(BM263/BM262*10000,0)</f>
        <v>0</v>
      </c>
      <c r="BN264" s="282">
        <f t="shared" ref="BN264" si="4843">IFERROR(BN263/BN262*10000,0)</f>
        <v>0</v>
      </c>
      <c r="BO264" s="282">
        <f t="shared" ref="BO264" si="4844">IFERROR(BO263/BO262*10000,0)</f>
        <v>0</v>
      </c>
      <c r="BP264" s="282">
        <f t="shared" ref="BP264" si="4845">IFERROR(BP263/BP262*10000,0)</f>
        <v>0</v>
      </c>
      <c r="BQ264" s="282">
        <f t="shared" ref="BQ264" si="4846">IFERROR(BQ263/BQ262*10000,0)</f>
        <v>0</v>
      </c>
      <c r="BR264" s="282">
        <f t="shared" ref="BR264" si="4847">IFERROR(BR263/BR262*10000,0)</f>
        <v>0</v>
      </c>
      <c r="BS264" s="282">
        <f t="shared" ref="BS264" si="4848">IFERROR(BS263/BS262*10000,0)</f>
        <v>0</v>
      </c>
      <c r="BT264" s="282">
        <f t="shared" ref="BT264" si="4849">IFERROR(BT263/BT262*10000,0)</f>
        <v>0</v>
      </c>
      <c r="BU264" s="282">
        <f t="shared" ref="BU264" si="4850">IFERROR(BU263/BU262*10000,0)</f>
        <v>0</v>
      </c>
      <c r="BV264" s="282">
        <f t="shared" ref="BV264" si="4851">IFERROR(BV263/BV262*10000,0)</f>
        <v>0</v>
      </c>
      <c r="BW264" s="282">
        <f t="shared" ref="BW264" si="4852">IFERROR(BW263/BW262*10000,0)</f>
        <v>0</v>
      </c>
      <c r="BX264" s="282">
        <f t="shared" ref="BX264" si="4853">IFERROR(BX263/BX262*10000,0)</f>
        <v>0</v>
      </c>
      <c r="BY264" s="282">
        <f t="shared" ref="BY264" si="4854">IFERROR(BY263/BY262*10000,0)</f>
        <v>0</v>
      </c>
      <c r="BZ264" s="282">
        <f t="shared" ref="BZ264" si="4855">IFERROR(BZ263/BZ262*10000,0)</f>
        <v>0</v>
      </c>
      <c r="CA264" s="282">
        <f t="shared" ref="CA264" si="4856">IFERROR(CA263/CA262*10000,0)</f>
        <v>0</v>
      </c>
      <c r="CB264" s="282">
        <f t="shared" ref="CB264" si="4857">IFERROR(CB263/CB262*10000,0)</f>
        <v>0</v>
      </c>
      <c r="CC264" s="282">
        <f t="shared" ref="CC264" si="4858">IFERROR(CC263/CC262*10000,0)</f>
        <v>0</v>
      </c>
      <c r="CD264" s="282">
        <f t="shared" ref="CD264" si="4859">IFERROR(CD263/CD262*10000,0)</f>
        <v>0</v>
      </c>
      <c r="CE264" s="282">
        <f t="shared" ref="CE264" si="4860">IFERROR(CE263/CE262*10000,0)</f>
        <v>0</v>
      </c>
      <c r="CF264" s="282">
        <f t="shared" ref="CF264" si="4861">IFERROR(CF263/CF262*10000,0)</f>
        <v>0</v>
      </c>
      <c r="CG264" s="282">
        <f t="shared" ref="CG264" si="4862">IFERROR(CG263/CG262*10000,0)</f>
        <v>0</v>
      </c>
      <c r="CH264" s="282">
        <f t="shared" ref="CH264" si="4863">IFERROR(CH263/CH262*10000,0)</f>
        <v>0</v>
      </c>
      <c r="CI264" s="282">
        <f t="shared" ref="CI264" si="4864">IFERROR(CI263/CI262*10000,0)</f>
        <v>0</v>
      </c>
      <c r="CJ264" s="282">
        <f t="shared" ref="CJ264" si="4865">IFERROR(CJ263/CJ262*10000,0)</f>
        <v>0</v>
      </c>
      <c r="CK264" s="282">
        <f t="shared" ref="CK264" si="4866">IFERROR(CK263/CK262*10000,0)</f>
        <v>0</v>
      </c>
      <c r="CL264" s="282">
        <f t="shared" ref="CL264" si="4867">IFERROR(CL263/CL262*10000,0)</f>
        <v>0</v>
      </c>
      <c r="CM264" s="282">
        <f t="shared" ref="CM264" si="4868">IFERROR(CM263/CM262*10000,0)</f>
        <v>0</v>
      </c>
      <c r="CN264" s="282">
        <f t="shared" ref="CN264" si="4869">IFERROR(CN263/CN262*10000,0)</f>
        <v>0</v>
      </c>
      <c r="CO264" s="282">
        <f t="shared" ref="CO264" si="4870">IFERROR(CO263/CO262*10000,0)</f>
        <v>0</v>
      </c>
      <c r="CP264" s="282">
        <f t="shared" ref="CP264" si="4871">IFERROR(CP263/CP262*10000,0)</f>
        <v>0</v>
      </c>
      <c r="CQ264" s="282">
        <f t="shared" ref="CQ264" si="4872">IFERROR(CQ263/CQ262*10000,0)</f>
        <v>0</v>
      </c>
      <c r="CR264" s="282">
        <f t="shared" ref="CR264" si="4873">IFERROR(CR263/CR262*10000,0)</f>
        <v>0</v>
      </c>
      <c r="CS264" s="282">
        <f t="shared" ref="CS264" si="4874">IFERROR(CS263/CS262*10000,0)</f>
        <v>0</v>
      </c>
      <c r="CT264" s="282">
        <f t="shared" ref="CT264" si="4875">IFERROR(CT263/CT262*10000,0)</f>
        <v>0</v>
      </c>
      <c r="CU264" s="282">
        <f t="shared" ref="CU264" si="4876">IFERROR(CU263/CU262*10000,0)</f>
        <v>0</v>
      </c>
      <c r="CV264" s="282">
        <f t="shared" ref="CV264" si="4877">IFERROR(CV263/CV262*10000,0)</f>
        <v>0</v>
      </c>
      <c r="CW264" s="282">
        <f t="shared" ref="CW264" si="4878">IFERROR(CW263/CW262*10000,0)</f>
        <v>0</v>
      </c>
      <c r="CX264" s="282">
        <f t="shared" ref="CX264" si="4879">IFERROR(CX263/CX262*10000,0)</f>
        <v>0</v>
      </c>
      <c r="CY264" s="282">
        <f t="shared" ref="CY264" si="4880">IFERROR(CY263/CY262*10000,0)</f>
        <v>0</v>
      </c>
      <c r="CZ264" s="282">
        <f t="shared" ref="CZ264" si="4881">IFERROR(CZ263/CZ262*10000,0)</f>
        <v>0</v>
      </c>
      <c r="DA264" s="282">
        <f t="shared" ref="DA264" si="4882">IFERROR(DA263/DA262*10000,0)</f>
        <v>0</v>
      </c>
      <c r="DB264" s="282">
        <f t="shared" ref="DB264" si="4883">IFERROR(DB263/DB262*10000,0)</f>
        <v>0</v>
      </c>
      <c r="DC264" s="282">
        <f t="shared" ref="DC264" si="4884">IFERROR(DC263/DC262*10000,0)</f>
        <v>0</v>
      </c>
      <c r="DD264" s="282">
        <f t="shared" ref="DD264" si="4885">IFERROR(DD263/DD262*10000,0)</f>
        <v>0</v>
      </c>
      <c r="DE264" s="282">
        <f t="shared" ref="DE264" si="4886">IFERROR(DE263/DE262*10000,0)</f>
        <v>0</v>
      </c>
      <c r="DF264" s="282">
        <f t="shared" ref="DF264" si="4887">IFERROR(DF263/DF262*10000,0)</f>
        <v>0</v>
      </c>
      <c r="DG264" s="282">
        <f t="shared" ref="DG264" si="4888">IFERROR(DG263/DG262*10000,0)</f>
        <v>0</v>
      </c>
      <c r="DH264" s="282">
        <f t="shared" ref="DH264" si="4889">IFERROR(DH263/DH262*10000,0)</f>
        <v>0</v>
      </c>
      <c r="DI264" s="282">
        <f t="shared" ref="DI264" si="4890">IFERROR(DI263/DI262*10000,0)</f>
        <v>0</v>
      </c>
      <c r="DJ264" s="282">
        <f t="shared" ref="DJ264" si="4891">IFERROR(DJ263/DJ262*10000,0)</f>
        <v>0</v>
      </c>
      <c r="DK264" s="282">
        <f t="shared" ref="DK264" si="4892">IFERROR(DK263/DK262*10000,0)</f>
        <v>0</v>
      </c>
      <c r="DL264" s="282">
        <f t="shared" ref="DL264" si="4893">IFERROR(DL263/DL262*10000,0)</f>
        <v>0</v>
      </c>
      <c r="DM264" s="282">
        <f t="shared" ref="DM264" si="4894">IFERROR(DM263/DM262*10000,0)</f>
        <v>0</v>
      </c>
      <c r="DN264" s="282">
        <f t="shared" ref="DN264" si="4895">IFERROR(DN263/DN262*10000,0)</f>
        <v>0</v>
      </c>
      <c r="DO264" s="282">
        <f t="shared" ref="DO264" si="4896">IFERROR(DO263/DO262*10000,0)</f>
        <v>0</v>
      </c>
      <c r="DP264" s="282">
        <f t="shared" ref="DP264" si="4897">IFERROR(DP263/DP262*10000,0)</f>
        <v>0</v>
      </c>
      <c r="DQ264" s="282">
        <f t="shared" ref="DQ264" si="4898">IFERROR(DQ263/DQ262*10000,0)</f>
        <v>0</v>
      </c>
      <c r="DR264" s="282">
        <f t="shared" ref="DR264" si="4899">IFERROR(DR263/DR262*10000,0)</f>
        <v>0</v>
      </c>
      <c r="DS264" s="282">
        <f t="shared" ref="DS264" si="4900">IFERROR(DS263/DS262*10000,0)</f>
        <v>0</v>
      </c>
      <c r="DT264" s="282">
        <f t="shared" ref="DT264" si="4901">IFERROR(DT263/DT262*10000,0)</f>
        <v>0</v>
      </c>
      <c r="DU264" s="282">
        <f t="shared" ref="DU264" si="4902">IFERROR(DU263/DU262*10000,0)</f>
        <v>0</v>
      </c>
      <c r="DV264" s="282">
        <f t="shared" ref="DV264" si="4903">IFERROR(DV263/DV262*10000,0)</f>
        <v>0</v>
      </c>
      <c r="DW264" s="282">
        <f t="shared" ref="DW264" si="4904">IFERROR(DW263/DW262*10000,0)</f>
        <v>0</v>
      </c>
      <c r="DX264" s="282">
        <f t="shared" ref="DX264" si="4905">IFERROR(DX263/DX262*10000,0)</f>
        <v>0</v>
      </c>
      <c r="DY264" s="282">
        <f t="shared" ref="DY264" si="4906">IFERROR(DY263/DY262*10000,0)</f>
        <v>0</v>
      </c>
      <c r="DZ264" s="282">
        <f t="shared" ref="DZ264" si="4907">IFERROR(DZ263/DZ262*10000,0)</f>
        <v>0</v>
      </c>
      <c r="EA264" s="282">
        <f t="shared" ref="EA264" si="4908">IFERROR(EA263/EA262*10000,0)</f>
        <v>0</v>
      </c>
      <c r="EB264" s="282">
        <f t="shared" ref="EB264" si="4909">IFERROR(EB263/EB262*10000,0)</f>
        <v>0</v>
      </c>
      <c r="EC264" s="282">
        <f t="shared" ref="EC264" si="4910">IFERROR(EC263/EC262*10000,0)</f>
        <v>0</v>
      </c>
      <c r="ED264" s="284">
        <f t="shared" ref="ED264" si="4911">IFERROR(ED263/ED262*10000,0)</f>
        <v>0</v>
      </c>
    </row>
    <row r="265" spans="2:134" ht="16.05" customHeight="1" x14ac:dyDescent="0.25">
      <c r="B265" s="932"/>
      <c r="C265" s="159" t="str">
        <f t="shared" si="4789"/>
        <v/>
      </c>
      <c r="D265" s="159" t="str">
        <f t="shared" si="4659"/>
        <v/>
      </c>
      <c r="E265" s="159" t="str">
        <f t="shared" si="4659"/>
        <v/>
      </c>
      <c r="F265" s="149" t="s">
        <v>349</v>
      </c>
      <c r="G265" s="171" t="s">
        <v>353</v>
      </c>
      <c r="H265" s="992">
        <f>SUMIFS('B4-1销售回款【输入】'!L$4:L$123,'B4-1销售回款【输入】'!$C$4:$C$123,$C265,'B4-1销售回款【输入】'!$D$4:$D$123,$D265,'B4-1销售回款【输入】'!$E$4:$E$123,$E265,'B4-1销售回款【输入】'!$J$4:$J$123,$F265)</f>
        <v>0</v>
      </c>
      <c r="I265" s="282">
        <f t="shared" si="4787"/>
        <v>0</v>
      </c>
      <c r="J265" s="985">
        <f>SUM(V265:ED265)</f>
        <v>0</v>
      </c>
      <c r="K265" s="460">
        <f ca="1">SUM(OFFSET(V265,,,1,MATCH('B1-基本信息'!$C$12,$V$3:$ED$3,1)))</f>
        <v>0</v>
      </c>
      <c r="L265" s="283">
        <f t="shared" ref="L265:U265" si="4912">SUMIF($V$1:$ED$1,L$3,$V265:$ED265)</f>
        <v>0</v>
      </c>
      <c r="M265" s="282">
        <f t="shared" si="4912"/>
        <v>0</v>
      </c>
      <c r="N265" s="282">
        <f t="shared" si="4912"/>
        <v>0</v>
      </c>
      <c r="O265" s="282">
        <f t="shared" si="4912"/>
        <v>0</v>
      </c>
      <c r="P265" s="282">
        <f t="shared" si="4912"/>
        <v>0</v>
      </c>
      <c r="Q265" s="282">
        <f t="shared" si="4912"/>
        <v>0</v>
      </c>
      <c r="R265" s="282">
        <f t="shared" si="4912"/>
        <v>0</v>
      </c>
      <c r="S265" s="282">
        <f t="shared" si="4912"/>
        <v>0</v>
      </c>
      <c r="T265" s="282">
        <f t="shared" si="4912"/>
        <v>0</v>
      </c>
      <c r="U265" s="284">
        <f t="shared" si="4912"/>
        <v>0</v>
      </c>
      <c r="V265" s="285">
        <f>SUMIFS('B4-1销售回款【输入】'!Y$4:Y$123,'B4-1销售回款【输入】'!$C$4:$C$123,$C265,'B4-1销售回款【输入】'!$D$4:$D$123,$D265,'B4-1销售回款【输入】'!$E$4:$E$123,$E265,'B4-1销售回款【输入】'!$J$4:$J$123,$F265)</f>
        <v>0</v>
      </c>
      <c r="W265" s="282">
        <f>SUMIFS('B4-1销售回款【输入】'!Z$4:Z$123,'B4-1销售回款【输入】'!$C$4:$C$123,$C265,'B4-1销售回款【输入】'!$D$4:$D$123,$D265,'B4-1销售回款【输入】'!$E$4:$E$123,$E265,'B4-1销售回款【输入】'!$J$4:$J$123,$F265)</f>
        <v>0</v>
      </c>
      <c r="X265" s="282">
        <f>SUMIFS('B4-1销售回款【输入】'!AA$4:AA$123,'B4-1销售回款【输入】'!$C$4:$C$123,$C265,'B4-1销售回款【输入】'!$D$4:$D$123,$D265,'B4-1销售回款【输入】'!$E$4:$E$123,$E265,'B4-1销售回款【输入】'!$J$4:$J$123,$F265)</f>
        <v>0</v>
      </c>
      <c r="Y265" s="282">
        <f>SUMIFS('B4-1销售回款【输入】'!AB$4:AB$123,'B4-1销售回款【输入】'!$C$4:$C$123,$C265,'B4-1销售回款【输入】'!$D$4:$D$123,$D265,'B4-1销售回款【输入】'!$E$4:$E$123,$E265,'B4-1销售回款【输入】'!$J$4:$J$123,$F265)</f>
        <v>0</v>
      </c>
      <c r="Z265" s="282">
        <f>SUMIFS('B4-1销售回款【输入】'!AC$4:AC$123,'B4-1销售回款【输入】'!$C$4:$C$123,$C265,'B4-1销售回款【输入】'!$D$4:$D$123,$D265,'B4-1销售回款【输入】'!$E$4:$E$123,$E265,'B4-1销售回款【输入】'!$J$4:$J$123,$F265)</f>
        <v>0</v>
      </c>
      <c r="AA265" s="282">
        <f>SUMIFS('B4-1销售回款【输入】'!AD$4:AD$123,'B4-1销售回款【输入】'!$C$4:$C$123,$C265,'B4-1销售回款【输入】'!$D$4:$D$123,$D265,'B4-1销售回款【输入】'!$E$4:$E$123,$E265,'B4-1销售回款【输入】'!$J$4:$J$123,$F265)</f>
        <v>0</v>
      </c>
      <c r="AB265" s="282">
        <f>SUMIFS('B4-1销售回款【输入】'!AE$4:AE$123,'B4-1销售回款【输入】'!$C$4:$C$123,$C265,'B4-1销售回款【输入】'!$D$4:$D$123,$D265,'B4-1销售回款【输入】'!$E$4:$E$123,$E265,'B4-1销售回款【输入】'!$J$4:$J$123,$F265)</f>
        <v>0</v>
      </c>
      <c r="AC265" s="282">
        <f>SUMIFS('B4-1销售回款【输入】'!AF$4:AF$123,'B4-1销售回款【输入】'!$C$4:$C$123,$C265,'B4-1销售回款【输入】'!$D$4:$D$123,$D265,'B4-1销售回款【输入】'!$E$4:$E$123,$E265,'B4-1销售回款【输入】'!$J$4:$J$123,$F265)</f>
        <v>0</v>
      </c>
      <c r="AD265" s="282">
        <f>SUMIFS('B4-1销售回款【输入】'!AG$4:AG$123,'B4-1销售回款【输入】'!$C$4:$C$123,$C265,'B4-1销售回款【输入】'!$D$4:$D$123,$D265,'B4-1销售回款【输入】'!$E$4:$E$123,$E265,'B4-1销售回款【输入】'!$J$4:$J$123,$F265)</f>
        <v>0</v>
      </c>
      <c r="AE265" s="282">
        <f>SUMIFS('B4-1销售回款【输入】'!AH$4:AH$123,'B4-1销售回款【输入】'!$C$4:$C$123,$C265,'B4-1销售回款【输入】'!$D$4:$D$123,$D265,'B4-1销售回款【输入】'!$E$4:$E$123,$E265,'B4-1销售回款【输入】'!$J$4:$J$123,$F265)</f>
        <v>0</v>
      </c>
      <c r="AF265" s="282">
        <f>SUMIFS('B4-1销售回款【输入】'!AI$4:AI$123,'B4-1销售回款【输入】'!$C$4:$C$123,$C265,'B4-1销售回款【输入】'!$D$4:$D$123,$D265,'B4-1销售回款【输入】'!$E$4:$E$123,$E265,'B4-1销售回款【输入】'!$J$4:$J$123,$F265)</f>
        <v>0</v>
      </c>
      <c r="AG265" s="282">
        <f>SUMIFS('B4-1销售回款【输入】'!AJ$4:AJ$123,'B4-1销售回款【输入】'!$C$4:$C$123,$C265,'B4-1销售回款【输入】'!$D$4:$D$123,$D265,'B4-1销售回款【输入】'!$E$4:$E$123,$E265,'B4-1销售回款【输入】'!$J$4:$J$123,$F265)</f>
        <v>0</v>
      </c>
      <c r="AH265" s="282">
        <f>SUMIFS('B4-1销售回款【输入】'!AK$4:AK$123,'B4-1销售回款【输入】'!$C$4:$C$123,$C265,'B4-1销售回款【输入】'!$D$4:$D$123,$D265,'B4-1销售回款【输入】'!$E$4:$E$123,$E265,'B4-1销售回款【输入】'!$J$4:$J$123,$F265)</f>
        <v>0</v>
      </c>
      <c r="AI265" s="282">
        <f>SUMIFS('B4-1销售回款【输入】'!AL$4:AL$123,'B4-1销售回款【输入】'!$C$4:$C$123,$C265,'B4-1销售回款【输入】'!$D$4:$D$123,$D265,'B4-1销售回款【输入】'!$E$4:$E$123,$E265,'B4-1销售回款【输入】'!$J$4:$J$123,$F265)</f>
        <v>0</v>
      </c>
      <c r="AJ265" s="282">
        <f>SUMIFS('B4-1销售回款【输入】'!AM$4:AM$123,'B4-1销售回款【输入】'!$C$4:$C$123,$C265,'B4-1销售回款【输入】'!$D$4:$D$123,$D265,'B4-1销售回款【输入】'!$E$4:$E$123,$E265,'B4-1销售回款【输入】'!$J$4:$J$123,$F265)</f>
        <v>0</v>
      </c>
      <c r="AK265" s="282">
        <f>SUMIFS('B4-1销售回款【输入】'!AN$4:AN$123,'B4-1销售回款【输入】'!$C$4:$C$123,$C265,'B4-1销售回款【输入】'!$D$4:$D$123,$D265,'B4-1销售回款【输入】'!$E$4:$E$123,$E265,'B4-1销售回款【输入】'!$J$4:$J$123,$F265)</f>
        <v>0</v>
      </c>
      <c r="AL265" s="282">
        <f>SUMIFS('B4-1销售回款【输入】'!AO$4:AO$123,'B4-1销售回款【输入】'!$C$4:$C$123,$C265,'B4-1销售回款【输入】'!$D$4:$D$123,$D265,'B4-1销售回款【输入】'!$E$4:$E$123,$E265,'B4-1销售回款【输入】'!$J$4:$J$123,$F265)</f>
        <v>0</v>
      </c>
      <c r="AM265" s="282">
        <f>SUMIFS('B4-1销售回款【输入】'!AP$4:AP$123,'B4-1销售回款【输入】'!$C$4:$C$123,$C265,'B4-1销售回款【输入】'!$D$4:$D$123,$D265,'B4-1销售回款【输入】'!$E$4:$E$123,$E265,'B4-1销售回款【输入】'!$J$4:$J$123,$F265)</f>
        <v>0</v>
      </c>
      <c r="AN265" s="282">
        <f>SUMIFS('B4-1销售回款【输入】'!AQ$4:AQ$123,'B4-1销售回款【输入】'!$C$4:$C$123,$C265,'B4-1销售回款【输入】'!$D$4:$D$123,$D265,'B4-1销售回款【输入】'!$E$4:$E$123,$E265,'B4-1销售回款【输入】'!$J$4:$J$123,$F265)</f>
        <v>0</v>
      </c>
      <c r="AO265" s="282">
        <f>SUMIFS('B4-1销售回款【输入】'!AR$4:AR$123,'B4-1销售回款【输入】'!$C$4:$C$123,$C265,'B4-1销售回款【输入】'!$D$4:$D$123,$D265,'B4-1销售回款【输入】'!$E$4:$E$123,$E265,'B4-1销售回款【输入】'!$J$4:$J$123,$F265)</f>
        <v>0</v>
      </c>
      <c r="AP265" s="282">
        <f>SUMIFS('B4-1销售回款【输入】'!AS$4:AS$123,'B4-1销售回款【输入】'!$C$4:$C$123,$C265,'B4-1销售回款【输入】'!$D$4:$D$123,$D265,'B4-1销售回款【输入】'!$E$4:$E$123,$E265,'B4-1销售回款【输入】'!$J$4:$J$123,$F265)</f>
        <v>0</v>
      </c>
      <c r="AQ265" s="282">
        <f>SUMIFS('B4-1销售回款【输入】'!AT$4:AT$123,'B4-1销售回款【输入】'!$C$4:$C$123,$C265,'B4-1销售回款【输入】'!$D$4:$D$123,$D265,'B4-1销售回款【输入】'!$E$4:$E$123,$E265,'B4-1销售回款【输入】'!$J$4:$J$123,$F265)</f>
        <v>0</v>
      </c>
      <c r="AR265" s="282">
        <f>SUMIFS('B4-1销售回款【输入】'!AU$4:AU$123,'B4-1销售回款【输入】'!$C$4:$C$123,$C265,'B4-1销售回款【输入】'!$D$4:$D$123,$D265,'B4-1销售回款【输入】'!$E$4:$E$123,$E265,'B4-1销售回款【输入】'!$J$4:$J$123,$F265)</f>
        <v>0</v>
      </c>
      <c r="AS265" s="282">
        <f>SUMIFS('B4-1销售回款【输入】'!AV$4:AV$123,'B4-1销售回款【输入】'!$C$4:$C$123,$C265,'B4-1销售回款【输入】'!$D$4:$D$123,$D265,'B4-1销售回款【输入】'!$E$4:$E$123,$E265,'B4-1销售回款【输入】'!$J$4:$J$123,$F265)</f>
        <v>0</v>
      </c>
      <c r="AT265" s="282">
        <f>SUMIFS('B4-1销售回款【输入】'!AW$4:AW$123,'B4-1销售回款【输入】'!$C$4:$C$123,$C265,'B4-1销售回款【输入】'!$D$4:$D$123,$D265,'B4-1销售回款【输入】'!$E$4:$E$123,$E265,'B4-1销售回款【输入】'!$J$4:$J$123,$F265)</f>
        <v>0</v>
      </c>
      <c r="AU265" s="282">
        <f>SUMIFS('B4-1销售回款【输入】'!AX$4:AX$123,'B4-1销售回款【输入】'!$C$4:$C$123,$C265,'B4-1销售回款【输入】'!$D$4:$D$123,$D265,'B4-1销售回款【输入】'!$E$4:$E$123,$E265,'B4-1销售回款【输入】'!$J$4:$J$123,$F265)</f>
        <v>0</v>
      </c>
      <c r="AV265" s="282">
        <f>SUMIFS('B4-1销售回款【输入】'!AY$4:AY$123,'B4-1销售回款【输入】'!$C$4:$C$123,$C265,'B4-1销售回款【输入】'!$D$4:$D$123,$D265,'B4-1销售回款【输入】'!$E$4:$E$123,$E265,'B4-1销售回款【输入】'!$J$4:$J$123,$F265)</f>
        <v>0</v>
      </c>
      <c r="AW265" s="282">
        <f>SUMIFS('B4-1销售回款【输入】'!AZ$4:AZ$123,'B4-1销售回款【输入】'!$C$4:$C$123,$C265,'B4-1销售回款【输入】'!$D$4:$D$123,$D265,'B4-1销售回款【输入】'!$E$4:$E$123,$E265,'B4-1销售回款【输入】'!$J$4:$J$123,$F265)</f>
        <v>0</v>
      </c>
      <c r="AX265" s="282">
        <f>SUMIFS('B4-1销售回款【输入】'!BA$4:BA$123,'B4-1销售回款【输入】'!$C$4:$C$123,$C265,'B4-1销售回款【输入】'!$D$4:$D$123,$D265,'B4-1销售回款【输入】'!$E$4:$E$123,$E265,'B4-1销售回款【输入】'!$J$4:$J$123,$F265)</f>
        <v>0</v>
      </c>
      <c r="AY265" s="282">
        <f>SUMIFS('B4-1销售回款【输入】'!BB$4:BB$123,'B4-1销售回款【输入】'!$C$4:$C$123,$C265,'B4-1销售回款【输入】'!$D$4:$D$123,$D265,'B4-1销售回款【输入】'!$E$4:$E$123,$E265,'B4-1销售回款【输入】'!$J$4:$J$123,$F265)</f>
        <v>0</v>
      </c>
      <c r="AZ265" s="282">
        <f>SUMIFS('B4-1销售回款【输入】'!BC$4:BC$123,'B4-1销售回款【输入】'!$C$4:$C$123,$C265,'B4-1销售回款【输入】'!$D$4:$D$123,$D265,'B4-1销售回款【输入】'!$E$4:$E$123,$E265,'B4-1销售回款【输入】'!$J$4:$J$123,$F265)</f>
        <v>0</v>
      </c>
      <c r="BA265" s="282">
        <f>SUMIFS('B4-1销售回款【输入】'!BD$4:BD$123,'B4-1销售回款【输入】'!$C$4:$C$123,$C265,'B4-1销售回款【输入】'!$D$4:$D$123,$D265,'B4-1销售回款【输入】'!$E$4:$E$123,$E265,'B4-1销售回款【输入】'!$J$4:$J$123,$F265)</f>
        <v>0</v>
      </c>
      <c r="BB265" s="282">
        <f>SUMIFS('B4-1销售回款【输入】'!BE$4:BE$123,'B4-1销售回款【输入】'!$C$4:$C$123,$C265,'B4-1销售回款【输入】'!$D$4:$D$123,$D265,'B4-1销售回款【输入】'!$E$4:$E$123,$E265,'B4-1销售回款【输入】'!$J$4:$J$123,$F265)</f>
        <v>0</v>
      </c>
      <c r="BC265" s="282">
        <f>SUMIFS('B4-1销售回款【输入】'!BF$4:BF$123,'B4-1销售回款【输入】'!$C$4:$C$123,$C265,'B4-1销售回款【输入】'!$D$4:$D$123,$D265,'B4-1销售回款【输入】'!$E$4:$E$123,$E265,'B4-1销售回款【输入】'!$J$4:$J$123,$F265)</f>
        <v>0</v>
      </c>
      <c r="BD265" s="282">
        <f>SUMIFS('B4-1销售回款【输入】'!BG$4:BG$123,'B4-1销售回款【输入】'!$C$4:$C$123,$C265,'B4-1销售回款【输入】'!$D$4:$D$123,$D265,'B4-1销售回款【输入】'!$E$4:$E$123,$E265,'B4-1销售回款【输入】'!$J$4:$J$123,$F265)</f>
        <v>0</v>
      </c>
      <c r="BE265" s="282">
        <f>SUMIFS('B4-1销售回款【输入】'!BH$4:BH$123,'B4-1销售回款【输入】'!$C$4:$C$123,$C265,'B4-1销售回款【输入】'!$D$4:$D$123,$D265,'B4-1销售回款【输入】'!$E$4:$E$123,$E265,'B4-1销售回款【输入】'!$J$4:$J$123,$F265)</f>
        <v>0</v>
      </c>
      <c r="BF265" s="282">
        <f>SUMIFS('B4-1销售回款【输入】'!BI$4:BI$123,'B4-1销售回款【输入】'!$C$4:$C$123,$C265,'B4-1销售回款【输入】'!$D$4:$D$123,$D265,'B4-1销售回款【输入】'!$E$4:$E$123,$E265,'B4-1销售回款【输入】'!$J$4:$J$123,$F265)</f>
        <v>0</v>
      </c>
      <c r="BG265" s="282">
        <f>SUMIFS('B4-1销售回款【输入】'!BJ$4:BJ$123,'B4-1销售回款【输入】'!$C$4:$C$123,$C265,'B4-1销售回款【输入】'!$D$4:$D$123,$D265,'B4-1销售回款【输入】'!$E$4:$E$123,$E265,'B4-1销售回款【输入】'!$J$4:$J$123,$F265)</f>
        <v>0</v>
      </c>
      <c r="BH265" s="282">
        <f>SUMIFS('B4-1销售回款【输入】'!BK$4:BK$123,'B4-1销售回款【输入】'!$C$4:$C$123,$C265,'B4-1销售回款【输入】'!$D$4:$D$123,$D265,'B4-1销售回款【输入】'!$E$4:$E$123,$E265,'B4-1销售回款【输入】'!$J$4:$J$123,$F265)</f>
        <v>0</v>
      </c>
      <c r="BI265" s="282">
        <f>SUMIFS('B4-1销售回款【输入】'!BL$4:BL$123,'B4-1销售回款【输入】'!$C$4:$C$123,$C265,'B4-1销售回款【输入】'!$D$4:$D$123,$D265,'B4-1销售回款【输入】'!$E$4:$E$123,$E265,'B4-1销售回款【输入】'!$J$4:$J$123,$F265)</f>
        <v>0</v>
      </c>
      <c r="BJ265" s="282">
        <f>SUMIFS('B4-1销售回款【输入】'!BM$4:BM$123,'B4-1销售回款【输入】'!$C$4:$C$123,$C265,'B4-1销售回款【输入】'!$D$4:$D$123,$D265,'B4-1销售回款【输入】'!$E$4:$E$123,$E265,'B4-1销售回款【输入】'!$J$4:$J$123,$F265)</f>
        <v>0</v>
      </c>
      <c r="BK265" s="282">
        <f>SUMIFS('B4-1销售回款【输入】'!BN$4:BN$123,'B4-1销售回款【输入】'!$C$4:$C$123,$C265,'B4-1销售回款【输入】'!$D$4:$D$123,$D265,'B4-1销售回款【输入】'!$E$4:$E$123,$E265,'B4-1销售回款【输入】'!$J$4:$J$123,$F265)</f>
        <v>0</v>
      </c>
      <c r="BL265" s="282">
        <f>SUMIFS('B4-1销售回款【输入】'!BO$4:BO$123,'B4-1销售回款【输入】'!$C$4:$C$123,$C265,'B4-1销售回款【输入】'!$D$4:$D$123,$D265,'B4-1销售回款【输入】'!$E$4:$E$123,$E265,'B4-1销售回款【输入】'!$J$4:$J$123,$F265)</f>
        <v>0</v>
      </c>
      <c r="BM265" s="282">
        <f>SUMIFS('B4-1销售回款【输入】'!BP$4:BP$123,'B4-1销售回款【输入】'!$C$4:$C$123,$C265,'B4-1销售回款【输入】'!$D$4:$D$123,$D265,'B4-1销售回款【输入】'!$E$4:$E$123,$E265,'B4-1销售回款【输入】'!$J$4:$J$123,$F265)</f>
        <v>0</v>
      </c>
      <c r="BN265" s="282">
        <f>SUMIFS('B4-1销售回款【输入】'!BQ$4:BQ$123,'B4-1销售回款【输入】'!$C$4:$C$123,$C265,'B4-1销售回款【输入】'!$D$4:$D$123,$D265,'B4-1销售回款【输入】'!$E$4:$E$123,$E265,'B4-1销售回款【输入】'!$J$4:$J$123,$F265)</f>
        <v>0</v>
      </c>
      <c r="BO265" s="282">
        <f>SUMIFS('B4-1销售回款【输入】'!BR$4:BR$123,'B4-1销售回款【输入】'!$C$4:$C$123,$C265,'B4-1销售回款【输入】'!$D$4:$D$123,$D265,'B4-1销售回款【输入】'!$E$4:$E$123,$E265,'B4-1销售回款【输入】'!$J$4:$J$123,$F265)</f>
        <v>0</v>
      </c>
      <c r="BP265" s="282">
        <f>SUMIFS('B4-1销售回款【输入】'!BS$4:BS$123,'B4-1销售回款【输入】'!$C$4:$C$123,$C265,'B4-1销售回款【输入】'!$D$4:$D$123,$D265,'B4-1销售回款【输入】'!$E$4:$E$123,$E265,'B4-1销售回款【输入】'!$J$4:$J$123,$F265)</f>
        <v>0</v>
      </c>
      <c r="BQ265" s="282">
        <f>SUMIFS('B4-1销售回款【输入】'!BT$4:BT$123,'B4-1销售回款【输入】'!$C$4:$C$123,$C265,'B4-1销售回款【输入】'!$D$4:$D$123,$D265,'B4-1销售回款【输入】'!$E$4:$E$123,$E265,'B4-1销售回款【输入】'!$J$4:$J$123,$F265)</f>
        <v>0</v>
      </c>
      <c r="BR265" s="282">
        <f>SUMIFS('B4-1销售回款【输入】'!BU$4:BU$123,'B4-1销售回款【输入】'!$C$4:$C$123,$C265,'B4-1销售回款【输入】'!$D$4:$D$123,$D265,'B4-1销售回款【输入】'!$E$4:$E$123,$E265,'B4-1销售回款【输入】'!$J$4:$J$123,$F265)</f>
        <v>0</v>
      </c>
      <c r="BS265" s="282">
        <f>SUMIFS('B4-1销售回款【输入】'!BV$4:BV$123,'B4-1销售回款【输入】'!$C$4:$C$123,$C265,'B4-1销售回款【输入】'!$D$4:$D$123,$D265,'B4-1销售回款【输入】'!$E$4:$E$123,$E265,'B4-1销售回款【输入】'!$J$4:$J$123,$F265)</f>
        <v>0</v>
      </c>
      <c r="BT265" s="282">
        <f>SUMIFS('B4-1销售回款【输入】'!BW$4:BW$123,'B4-1销售回款【输入】'!$C$4:$C$123,$C265,'B4-1销售回款【输入】'!$D$4:$D$123,$D265,'B4-1销售回款【输入】'!$E$4:$E$123,$E265,'B4-1销售回款【输入】'!$J$4:$J$123,$F265)</f>
        <v>0</v>
      </c>
      <c r="BU265" s="282">
        <f>SUMIFS('B4-1销售回款【输入】'!BX$4:BX$123,'B4-1销售回款【输入】'!$C$4:$C$123,$C265,'B4-1销售回款【输入】'!$D$4:$D$123,$D265,'B4-1销售回款【输入】'!$E$4:$E$123,$E265,'B4-1销售回款【输入】'!$J$4:$J$123,$F265)</f>
        <v>0</v>
      </c>
      <c r="BV265" s="282">
        <f>SUMIFS('B4-1销售回款【输入】'!BY$4:BY$123,'B4-1销售回款【输入】'!$C$4:$C$123,$C265,'B4-1销售回款【输入】'!$D$4:$D$123,$D265,'B4-1销售回款【输入】'!$E$4:$E$123,$E265,'B4-1销售回款【输入】'!$J$4:$J$123,$F265)</f>
        <v>0</v>
      </c>
      <c r="BW265" s="282">
        <f>SUMIFS('B4-1销售回款【输入】'!BZ$4:BZ$123,'B4-1销售回款【输入】'!$C$4:$C$123,$C265,'B4-1销售回款【输入】'!$D$4:$D$123,$D265,'B4-1销售回款【输入】'!$E$4:$E$123,$E265,'B4-1销售回款【输入】'!$J$4:$J$123,$F265)</f>
        <v>0</v>
      </c>
      <c r="BX265" s="282">
        <f>SUMIFS('B4-1销售回款【输入】'!CA$4:CA$123,'B4-1销售回款【输入】'!$C$4:$C$123,$C265,'B4-1销售回款【输入】'!$D$4:$D$123,$D265,'B4-1销售回款【输入】'!$E$4:$E$123,$E265,'B4-1销售回款【输入】'!$J$4:$J$123,$F265)</f>
        <v>0</v>
      </c>
      <c r="BY265" s="282">
        <f>SUMIFS('B4-1销售回款【输入】'!CB$4:CB$123,'B4-1销售回款【输入】'!$C$4:$C$123,$C265,'B4-1销售回款【输入】'!$D$4:$D$123,$D265,'B4-1销售回款【输入】'!$E$4:$E$123,$E265,'B4-1销售回款【输入】'!$J$4:$J$123,$F265)</f>
        <v>0</v>
      </c>
      <c r="BZ265" s="282">
        <f>SUMIFS('B4-1销售回款【输入】'!CC$4:CC$123,'B4-1销售回款【输入】'!$C$4:$C$123,$C265,'B4-1销售回款【输入】'!$D$4:$D$123,$D265,'B4-1销售回款【输入】'!$E$4:$E$123,$E265,'B4-1销售回款【输入】'!$J$4:$J$123,$F265)</f>
        <v>0</v>
      </c>
      <c r="CA265" s="282">
        <f>SUMIFS('B4-1销售回款【输入】'!CD$4:CD$123,'B4-1销售回款【输入】'!$C$4:$C$123,$C265,'B4-1销售回款【输入】'!$D$4:$D$123,$D265,'B4-1销售回款【输入】'!$E$4:$E$123,$E265,'B4-1销售回款【输入】'!$J$4:$J$123,$F265)</f>
        <v>0</v>
      </c>
      <c r="CB265" s="282">
        <f>SUMIFS('B4-1销售回款【输入】'!CE$4:CE$123,'B4-1销售回款【输入】'!$C$4:$C$123,$C265,'B4-1销售回款【输入】'!$D$4:$D$123,$D265,'B4-1销售回款【输入】'!$E$4:$E$123,$E265,'B4-1销售回款【输入】'!$J$4:$J$123,$F265)</f>
        <v>0</v>
      </c>
      <c r="CC265" s="282">
        <f>SUMIFS('B4-1销售回款【输入】'!CF$4:CF$123,'B4-1销售回款【输入】'!$C$4:$C$123,$C265,'B4-1销售回款【输入】'!$D$4:$D$123,$D265,'B4-1销售回款【输入】'!$E$4:$E$123,$E265,'B4-1销售回款【输入】'!$J$4:$J$123,$F265)</f>
        <v>0</v>
      </c>
      <c r="CD265" s="282">
        <f>SUMIFS('B4-1销售回款【输入】'!CG$4:CG$123,'B4-1销售回款【输入】'!$C$4:$C$123,$C265,'B4-1销售回款【输入】'!$D$4:$D$123,$D265,'B4-1销售回款【输入】'!$E$4:$E$123,$E265,'B4-1销售回款【输入】'!$J$4:$J$123,$F265)</f>
        <v>0</v>
      </c>
      <c r="CE265" s="282">
        <f>SUMIFS('B4-1销售回款【输入】'!CH$4:CH$123,'B4-1销售回款【输入】'!$C$4:$C$123,$C265,'B4-1销售回款【输入】'!$D$4:$D$123,$D265,'B4-1销售回款【输入】'!$E$4:$E$123,$E265,'B4-1销售回款【输入】'!$J$4:$J$123,$F265)</f>
        <v>0</v>
      </c>
      <c r="CF265" s="282">
        <f>SUMIFS('B4-1销售回款【输入】'!CI$4:CI$123,'B4-1销售回款【输入】'!$C$4:$C$123,$C265,'B4-1销售回款【输入】'!$D$4:$D$123,$D265,'B4-1销售回款【输入】'!$E$4:$E$123,$E265,'B4-1销售回款【输入】'!$J$4:$J$123,$F265)</f>
        <v>0</v>
      </c>
      <c r="CG265" s="282">
        <f>SUMIFS('B4-1销售回款【输入】'!CJ$4:CJ$123,'B4-1销售回款【输入】'!$C$4:$C$123,$C265,'B4-1销售回款【输入】'!$D$4:$D$123,$D265,'B4-1销售回款【输入】'!$E$4:$E$123,$E265,'B4-1销售回款【输入】'!$J$4:$J$123,$F265)</f>
        <v>0</v>
      </c>
      <c r="CH265" s="282">
        <f>SUMIFS('B4-1销售回款【输入】'!CK$4:CK$123,'B4-1销售回款【输入】'!$C$4:$C$123,$C265,'B4-1销售回款【输入】'!$D$4:$D$123,$D265,'B4-1销售回款【输入】'!$E$4:$E$123,$E265,'B4-1销售回款【输入】'!$J$4:$J$123,$F265)</f>
        <v>0</v>
      </c>
      <c r="CI265" s="282">
        <f>SUMIFS('B4-1销售回款【输入】'!CL$4:CL$123,'B4-1销售回款【输入】'!$C$4:$C$123,$C265,'B4-1销售回款【输入】'!$D$4:$D$123,$D265,'B4-1销售回款【输入】'!$E$4:$E$123,$E265,'B4-1销售回款【输入】'!$J$4:$J$123,$F265)</f>
        <v>0</v>
      </c>
      <c r="CJ265" s="282">
        <f>SUMIFS('B4-1销售回款【输入】'!CM$4:CM$123,'B4-1销售回款【输入】'!$C$4:$C$123,$C265,'B4-1销售回款【输入】'!$D$4:$D$123,$D265,'B4-1销售回款【输入】'!$E$4:$E$123,$E265,'B4-1销售回款【输入】'!$J$4:$J$123,$F265)</f>
        <v>0</v>
      </c>
      <c r="CK265" s="282">
        <f>SUMIFS('B4-1销售回款【输入】'!CN$4:CN$123,'B4-1销售回款【输入】'!$C$4:$C$123,$C265,'B4-1销售回款【输入】'!$D$4:$D$123,$D265,'B4-1销售回款【输入】'!$E$4:$E$123,$E265,'B4-1销售回款【输入】'!$J$4:$J$123,$F265)</f>
        <v>0</v>
      </c>
      <c r="CL265" s="282">
        <f>SUMIFS('B4-1销售回款【输入】'!CO$4:CO$123,'B4-1销售回款【输入】'!$C$4:$C$123,$C265,'B4-1销售回款【输入】'!$D$4:$D$123,$D265,'B4-1销售回款【输入】'!$E$4:$E$123,$E265,'B4-1销售回款【输入】'!$J$4:$J$123,$F265)</f>
        <v>0</v>
      </c>
      <c r="CM265" s="282">
        <f>SUMIFS('B4-1销售回款【输入】'!CP$4:CP$123,'B4-1销售回款【输入】'!$C$4:$C$123,$C265,'B4-1销售回款【输入】'!$D$4:$D$123,$D265,'B4-1销售回款【输入】'!$E$4:$E$123,$E265,'B4-1销售回款【输入】'!$J$4:$J$123,$F265)</f>
        <v>0</v>
      </c>
      <c r="CN265" s="282">
        <f>SUMIFS('B4-1销售回款【输入】'!CQ$4:CQ$123,'B4-1销售回款【输入】'!$C$4:$C$123,$C265,'B4-1销售回款【输入】'!$D$4:$D$123,$D265,'B4-1销售回款【输入】'!$E$4:$E$123,$E265,'B4-1销售回款【输入】'!$J$4:$J$123,$F265)</f>
        <v>0</v>
      </c>
      <c r="CO265" s="282">
        <f>SUMIFS('B4-1销售回款【输入】'!CR$4:CR$123,'B4-1销售回款【输入】'!$C$4:$C$123,$C265,'B4-1销售回款【输入】'!$D$4:$D$123,$D265,'B4-1销售回款【输入】'!$E$4:$E$123,$E265,'B4-1销售回款【输入】'!$J$4:$J$123,$F265)</f>
        <v>0</v>
      </c>
      <c r="CP265" s="282">
        <f>SUMIFS('B4-1销售回款【输入】'!CS$4:CS$123,'B4-1销售回款【输入】'!$C$4:$C$123,$C265,'B4-1销售回款【输入】'!$D$4:$D$123,$D265,'B4-1销售回款【输入】'!$E$4:$E$123,$E265,'B4-1销售回款【输入】'!$J$4:$J$123,$F265)</f>
        <v>0</v>
      </c>
      <c r="CQ265" s="282">
        <f>SUMIFS('B4-1销售回款【输入】'!CT$4:CT$123,'B4-1销售回款【输入】'!$C$4:$C$123,$C265,'B4-1销售回款【输入】'!$D$4:$D$123,$D265,'B4-1销售回款【输入】'!$E$4:$E$123,$E265,'B4-1销售回款【输入】'!$J$4:$J$123,$F265)</f>
        <v>0</v>
      </c>
      <c r="CR265" s="282">
        <f>SUMIFS('B4-1销售回款【输入】'!CU$4:CU$123,'B4-1销售回款【输入】'!$C$4:$C$123,$C265,'B4-1销售回款【输入】'!$D$4:$D$123,$D265,'B4-1销售回款【输入】'!$E$4:$E$123,$E265,'B4-1销售回款【输入】'!$J$4:$J$123,$F265)</f>
        <v>0</v>
      </c>
      <c r="CS265" s="282">
        <f>SUMIFS('B4-1销售回款【输入】'!CV$4:CV$123,'B4-1销售回款【输入】'!$C$4:$C$123,$C265,'B4-1销售回款【输入】'!$D$4:$D$123,$D265,'B4-1销售回款【输入】'!$E$4:$E$123,$E265,'B4-1销售回款【输入】'!$J$4:$J$123,$F265)</f>
        <v>0</v>
      </c>
      <c r="CT265" s="282">
        <f>SUMIFS('B4-1销售回款【输入】'!CW$4:CW$123,'B4-1销售回款【输入】'!$C$4:$C$123,$C265,'B4-1销售回款【输入】'!$D$4:$D$123,$D265,'B4-1销售回款【输入】'!$E$4:$E$123,$E265,'B4-1销售回款【输入】'!$J$4:$J$123,$F265)</f>
        <v>0</v>
      </c>
      <c r="CU265" s="282">
        <f>SUMIFS('B4-1销售回款【输入】'!CX$4:CX$123,'B4-1销售回款【输入】'!$C$4:$C$123,$C265,'B4-1销售回款【输入】'!$D$4:$D$123,$D265,'B4-1销售回款【输入】'!$E$4:$E$123,$E265,'B4-1销售回款【输入】'!$J$4:$J$123,$F265)</f>
        <v>0</v>
      </c>
      <c r="CV265" s="282">
        <f>SUMIFS('B4-1销售回款【输入】'!CY$4:CY$123,'B4-1销售回款【输入】'!$C$4:$C$123,$C265,'B4-1销售回款【输入】'!$D$4:$D$123,$D265,'B4-1销售回款【输入】'!$E$4:$E$123,$E265,'B4-1销售回款【输入】'!$J$4:$J$123,$F265)</f>
        <v>0</v>
      </c>
      <c r="CW265" s="282">
        <f>SUMIFS('B4-1销售回款【输入】'!CZ$4:CZ$123,'B4-1销售回款【输入】'!$C$4:$C$123,$C265,'B4-1销售回款【输入】'!$D$4:$D$123,$D265,'B4-1销售回款【输入】'!$E$4:$E$123,$E265,'B4-1销售回款【输入】'!$J$4:$J$123,$F265)</f>
        <v>0</v>
      </c>
      <c r="CX265" s="282">
        <f>SUMIFS('B4-1销售回款【输入】'!DA$4:DA$123,'B4-1销售回款【输入】'!$C$4:$C$123,$C265,'B4-1销售回款【输入】'!$D$4:$D$123,$D265,'B4-1销售回款【输入】'!$E$4:$E$123,$E265,'B4-1销售回款【输入】'!$J$4:$J$123,$F265)</f>
        <v>0</v>
      </c>
      <c r="CY265" s="282">
        <f>SUMIFS('B4-1销售回款【输入】'!DB$4:DB$123,'B4-1销售回款【输入】'!$C$4:$C$123,$C265,'B4-1销售回款【输入】'!$D$4:$D$123,$D265,'B4-1销售回款【输入】'!$E$4:$E$123,$E265,'B4-1销售回款【输入】'!$J$4:$J$123,$F265)</f>
        <v>0</v>
      </c>
      <c r="CZ265" s="282">
        <f>SUMIFS('B4-1销售回款【输入】'!DC$4:DC$123,'B4-1销售回款【输入】'!$C$4:$C$123,$C265,'B4-1销售回款【输入】'!$D$4:$D$123,$D265,'B4-1销售回款【输入】'!$E$4:$E$123,$E265,'B4-1销售回款【输入】'!$J$4:$J$123,$F265)</f>
        <v>0</v>
      </c>
      <c r="DA265" s="282">
        <f>SUMIFS('B4-1销售回款【输入】'!DD$4:DD$123,'B4-1销售回款【输入】'!$C$4:$C$123,$C265,'B4-1销售回款【输入】'!$D$4:$D$123,$D265,'B4-1销售回款【输入】'!$E$4:$E$123,$E265,'B4-1销售回款【输入】'!$J$4:$J$123,$F265)</f>
        <v>0</v>
      </c>
      <c r="DB265" s="282">
        <f>SUMIFS('B4-1销售回款【输入】'!DE$4:DE$123,'B4-1销售回款【输入】'!$C$4:$C$123,$C265,'B4-1销售回款【输入】'!$D$4:$D$123,$D265,'B4-1销售回款【输入】'!$E$4:$E$123,$E265,'B4-1销售回款【输入】'!$J$4:$J$123,$F265)</f>
        <v>0</v>
      </c>
      <c r="DC265" s="282">
        <f>SUMIFS('B4-1销售回款【输入】'!DF$4:DF$123,'B4-1销售回款【输入】'!$C$4:$C$123,$C265,'B4-1销售回款【输入】'!$D$4:$D$123,$D265,'B4-1销售回款【输入】'!$E$4:$E$123,$E265,'B4-1销售回款【输入】'!$J$4:$J$123,$F265)</f>
        <v>0</v>
      </c>
      <c r="DD265" s="282">
        <f>SUMIFS('B4-1销售回款【输入】'!DG$4:DG$123,'B4-1销售回款【输入】'!$C$4:$C$123,$C265,'B4-1销售回款【输入】'!$D$4:$D$123,$D265,'B4-1销售回款【输入】'!$E$4:$E$123,$E265,'B4-1销售回款【输入】'!$J$4:$J$123,$F265)</f>
        <v>0</v>
      </c>
      <c r="DE265" s="282">
        <f>SUMIFS('B4-1销售回款【输入】'!DH$4:DH$123,'B4-1销售回款【输入】'!$C$4:$C$123,$C265,'B4-1销售回款【输入】'!$D$4:$D$123,$D265,'B4-1销售回款【输入】'!$E$4:$E$123,$E265,'B4-1销售回款【输入】'!$J$4:$J$123,$F265)</f>
        <v>0</v>
      </c>
      <c r="DF265" s="282">
        <f>SUMIFS('B4-1销售回款【输入】'!DI$4:DI$123,'B4-1销售回款【输入】'!$C$4:$C$123,$C265,'B4-1销售回款【输入】'!$D$4:$D$123,$D265,'B4-1销售回款【输入】'!$E$4:$E$123,$E265,'B4-1销售回款【输入】'!$J$4:$J$123,$F265)</f>
        <v>0</v>
      </c>
      <c r="DG265" s="282">
        <f>SUMIFS('B4-1销售回款【输入】'!DJ$4:DJ$123,'B4-1销售回款【输入】'!$C$4:$C$123,$C265,'B4-1销售回款【输入】'!$D$4:$D$123,$D265,'B4-1销售回款【输入】'!$E$4:$E$123,$E265,'B4-1销售回款【输入】'!$J$4:$J$123,$F265)</f>
        <v>0</v>
      </c>
      <c r="DH265" s="282">
        <f>SUMIFS('B4-1销售回款【输入】'!DK$4:DK$123,'B4-1销售回款【输入】'!$C$4:$C$123,$C265,'B4-1销售回款【输入】'!$D$4:$D$123,$D265,'B4-1销售回款【输入】'!$E$4:$E$123,$E265,'B4-1销售回款【输入】'!$J$4:$J$123,$F265)</f>
        <v>0</v>
      </c>
      <c r="DI265" s="282">
        <f>SUMIFS('B4-1销售回款【输入】'!DL$4:DL$123,'B4-1销售回款【输入】'!$C$4:$C$123,$C265,'B4-1销售回款【输入】'!$D$4:$D$123,$D265,'B4-1销售回款【输入】'!$E$4:$E$123,$E265,'B4-1销售回款【输入】'!$J$4:$J$123,$F265)</f>
        <v>0</v>
      </c>
      <c r="DJ265" s="282">
        <f>SUMIFS('B4-1销售回款【输入】'!DM$4:DM$123,'B4-1销售回款【输入】'!$C$4:$C$123,$C265,'B4-1销售回款【输入】'!$D$4:$D$123,$D265,'B4-1销售回款【输入】'!$E$4:$E$123,$E265,'B4-1销售回款【输入】'!$J$4:$J$123,$F265)</f>
        <v>0</v>
      </c>
      <c r="DK265" s="282">
        <f>SUMIFS('B4-1销售回款【输入】'!DN$4:DN$123,'B4-1销售回款【输入】'!$C$4:$C$123,$C265,'B4-1销售回款【输入】'!$D$4:$D$123,$D265,'B4-1销售回款【输入】'!$E$4:$E$123,$E265,'B4-1销售回款【输入】'!$J$4:$J$123,$F265)</f>
        <v>0</v>
      </c>
      <c r="DL265" s="282">
        <f>SUMIFS('B4-1销售回款【输入】'!DO$4:DO$123,'B4-1销售回款【输入】'!$C$4:$C$123,$C265,'B4-1销售回款【输入】'!$D$4:$D$123,$D265,'B4-1销售回款【输入】'!$E$4:$E$123,$E265,'B4-1销售回款【输入】'!$J$4:$J$123,$F265)</f>
        <v>0</v>
      </c>
      <c r="DM265" s="282">
        <f>SUMIFS('B4-1销售回款【输入】'!DP$4:DP$123,'B4-1销售回款【输入】'!$C$4:$C$123,$C265,'B4-1销售回款【输入】'!$D$4:$D$123,$D265,'B4-1销售回款【输入】'!$E$4:$E$123,$E265,'B4-1销售回款【输入】'!$J$4:$J$123,$F265)</f>
        <v>0</v>
      </c>
      <c r="DN265" s="282">
        <f>SUMIFS('B4-1销售回款【输入】'!DQ$4:DQ$123,'B4-1销售回款【输入】'!$C$4:$C$123,$C265,'B4-1销售回款【输入】'!$D$4:$D$123,$D265,'B4-1销售回款【输入】'!$E$4:$E$123,$E265,'B4-1销售回款【输入】'!$J$4:$J$123,$F265)</f>
        <v>0</v>
      </c>
      <c r="DO265" s="282">
        <f>SUMIFS('B4-1销售回款【输入】'!DR$4:DR$123,'B4-1销售回款【输入】'!$C$4:$C$123,$C265,'B4-1销售回款【输入】'!$D$4:$D$123,$D265,'B4-1销售回款【输入】'!$E$4:$E$123,$E265,'B4-1销售回款【输入】'!$J$4:$J$123,$F265)</f>
        <v>0</v>
      </c>
      <c r="DP265" s="282">
        <f>SUMIFS('B4-1销售回款【输入】'!DS$4:DS$123,'B4-1销售回款【输入】'!$C$4:$C$123,$C265,'B4-1销售回款【输入】'!$D$4:$D$123,$D265,'B4-1销售回款【输入】'!$E$4:$E$123,$E265,'B4-1销售回款【输入】'!$J$4:$J$123,$F265)</f>
        <v>0</v>
      </c>
      <c r="DQ265" s="282">
        <f>SUMIFS('B4-1销售回款【输入】'!DT$4:DT$123,'B4-1销售回款【输入】'!$C$4:$C$123,$C265,'B4-1销售回款【输入】'!$D$4:$D$123,$D265,'B4-1销售回款【输入】'!$E$4:$E$123,$E265,'B4-1销售回款【输入】'!$J$4:$J$123,$F265)</f>
        <v>0</v>
      </c>
      <c r="DR265" s="282">
        <f>SUMIFS('B4-1销售回款【输入】'!DU$4:DU$123,'B4-1销售回款【输入】'!$C$4:$C$123,$C265,'B4-1销售回款【输入】'!$D$4:$D$123,$D265,'B4-1销售回款【输入】'!$E$4:$E$123,$E265,'B4-1销售回款【输入】'!$J$4:$J$123,$F265)</f>
        <v>0</v>
      </c>
      <c r="DS265" s="282">
        <f>SUMIFS('B4-1销售回款【输入】'!DV$4:DV$123,'B4-1销售回款【输入】'!$C$4:$C$123,$C265,'B4-1销售回款【输入】'!$D$4:$D$123,$D265,'B4-1销售回款【输入】'!$E$4:$E$123,$E265,'B4-1销售回款【输入】'!$J$4:$J$123,$F265)</f>
        <v>0</v>
      </c>
      <c r="DT265" s="282">
        <f>SUMIFS('B4-1销售回款【输入】'!DW$4:DW$123,'B4-1销售回款【输入】'!$C$4:$C$123,$C265,'B4-1销售回款【输入】'!$D$4:$D$123,$D265,'B4-1销售回款【输入】'!$E$4:$E$123,$E265,'B4-1销售回款【输入】'!$J$4:$J$123,$F265)</f>
        <v>0</v>
      </c>
      <c r="DU265" s="282">
        <f>SUMIFS('B4-1销售回款【输入】'!DX$4:DX$123,'B4-1销售回款【输入】'!$C$4:$C$123,$C265,'B4-1销售回款【输入】'!$D$4:$D$123,$D265,'B4-1销售回款【输入】'!$E$4:$E$123,$E265,'B4-1销售回款【输入】'!$J$4:$J$123,$F265)</f>
        <v>0</v>
      </c>
      <c r="DV265" s="282">
        <f>SUMIFS('B4-1销售回款【输入】'!DY$4:DY$123,'B4-1销售回款【输入】'!$C$4:$C$123,$C265,'B4-1销售回款【输入】'!$D$4:$D$123,$D265,'B4-1销售回款【输入】'!$E$4:$E$123,$E265,'B4-1销售回款【输入】'!$J$4:$J$123,$F265)</f>
        <v>0</v>
      </c>
      <c r="DW265" s="282">
        <f>SUMIFS('B4-1销售回款【输入】'!DZ$4:DZ$123,'B4-1销售回款【输入】'!$C$4:$C$123,$C265,'B4-1销售回款【输入】'!$D$4:$D$123,$D265,'B4-1销售回款【输入】'!$E$4:$E$123,$E265,'B4-1销售回款【输入】'!$J$4:$J$123,$F265)</f>
        <v>0</v>
      </c>
      <c r="DX265" s="282">
        <f>SUMIFS('B4-1销售回款【输入】'!EA$4:EA$123,'B4-1销售回款【输入】'!$C$4:$C$123,$C265,'B4-1销售回款【输入】'!$D$4:$D$123,$D265,'B4-1销售回款【输入】'!$E$4:$E$123,$E265,'B4-1销售回款【输入】'!$J$4:$J$123,$F265)</f>
        <v>0</v>
      </c>
      <c r="DY265" s="282">
        <f>SUMIFS('B4-1销售回款【输入】'!EB$4:EB$123,'B4-1销售回款【输入】'!$C$4:$C$123,$C265,'B4-1销售回款【输入】'!$D$4:$D$123,$D265,'B4-1销售回款【输入】'!$E$4:$E$123,$E265,'B4-1销售回款【输入】'!$J$4:$J$123,$F265)</f>
        <v>0</v>
      </c>
      <c r="DZ265" s="282">
        <f>SUMIFS('B4-1销售回款【输入】'!EC$4:EC$123,'B4-1销售回款【输入】'!$C$4:$C$123,$C265,'B4-1销售回款【输入】'!$D$4:$D$123,$D265,'B4-1销售回款【输入】'!$E$4:$E$123,$E265,'B4-1销售回款【输入】'!$J$4:$J$123,$F265)</f>
        <v>0</v>
      </c>
      <c r="EA265" s="282">
        <f>SUMIFS('B4-1销售回款【输入】'!ED$4:ED$123,'B4-1销售回款【输入】'!$C$4:$C$123,$C265,'B4-1销售回款【输入】'!$D$4:$D$123,$D265,'B4-1销售回款【输入】'!$E$4:$E$123,$E265,'B4-1销售回款【输入】'!$J$4:$J$123,$F265)</f>
        <v>0</v>
      </c>
      <c r="EB265" s="282">
        <f>SUMIFS('B4-1销售回款【输入】'!EE$4:EE$123,'B4-1销售回款【输入】'!$C$4:$C$123,$C265,'B4-1销售回款【输入】'!$D$4:$D$123,$D265,'B4-1销售回款【输入】'!$E$4:$E$123,$E265,'B4-1销售回款【输入】'!$J$4:$J$123,$F265)</f>
        <v>0</v>
      </c>
      <c r="EC265" s="282">
        <f>SUMIFS('B4-1销售回款【输入】'!EF$4:EF$123,'B4-1销售回款【输入】'!$C$4:$C$123,$C265,'B4-1销售回款【输入】'!$D$4:$D$123,$D265,'B4-1销售回款【输入】'!$E$4:$E$123,$E265,'B4-1销售回款【输入】'!$J$4:$J$123,$F265)</f>
        <v>0</v>
      </c>
      <c r="ED265" s="284">
        <f>SUMIFS('B4-1销售回款【输入】'!EG$4:EG$123,'B4-1销售回款【输入】'!$C$4:$C$123,$C265,'B4-1销售回款【输入】'!$D$4:$D$123,$D265,'B4-1销售回款【输入】'!$E$4:$E$123,$E265,'B4-1销售回款【输入】'!$J$4:$J$123,$F265)</f>
        <v>0</v>
      </c>
    </row>
    <row r="266" spans="2:134" ht="16.05" customHeight="1" x14ac:dyDescent="0.25">
      <c r="B266" s="932"/>
      <c r="C266" s="159" t="str">
        <f t="shared" si="4789"/>
        <v/>
      </c>
      <c r="D266" s="159" t="str">
        <f t="shared" si="4659"/>
        <v/>
      </c>
      <c r="E266" s="159" t="str">
        <f t="shared" si="4659"/>
        <v/>
      </c>
      <c r="F266" s="149" t="s">
        <v>350</v>
      </c>
      <c r="G266" s="171" t="s">
        <v>355</v>
      </c>
      <c r="H266" s="992"/>
      <c r="I266" s="282"/>
      <c r="J266" s="986" t="s">
        <v>391</v>
      </c>
      <c r="K266" s="461"/>
      <c r="L266" s="297">
        <f>IFERROR(SUM($L263:L263)/$J263,0)</f>
        <v>0</v>
      </c>
      <c r="M266" s="291">
        <f>IFERROR(SUM($L263:M263)/$J263,0)</f>
        <v>0</v>
      </c>
      <c r="N266" s="291">
        <f>IFERROR(SUM($L263:N263)/$J263,0)</f>
        <v>0</v>
      </c>
      <c r="O266" s="291">
        <f>IFERROR(SUM($L263:O263)/$J263,0)</f>
        <v>0</v>
      </c>
      <c r="P266" s="291">
        <f>IFERROR(SUM($L263:P263)/$J263,0)</f>
        <v>0</v>
      </c>
      <c r="Q266" s="291">
        <f>IFERROR(SUM($L263:Q263)/$J263,0)</f>
        <v>0</v>
      </c>
      <c r="R266" s="291">
        <f>IFERROR(SUM($L263:R263)/$J263,0)</f>
        <v>0</v>
      </c>
      <c r="S266" s="291">
        <f>IFERROR(SUM($L263:S263)/$J263,0)</f>
        <v>0</v>
      </c>
      <c r="T266" s="291">
        <f>IFERROR(SUM($L263:T263)/$J263,0)</f>
        <v>0</v>
      </c>
      <c r="U266" s="292">
        <f>IFERROR(SUM($L263:U263)/$J263,0)</f>
        <v>0</v>
      </c>
      <c r="V266" s="290">
        <f>IFERROR(SUM($V263:V263)/$J263,0)</f>
        <v>0</v>
      </c>
      <c r="W266" s="291">
        <f>IFERROR(SUM($V263:W263)/$J263,0)</f>
        <v>0</v>
      </c>
      <c r="X266" s="291">
        <f>IFERROR(SUM($V263:X263)/$J263,0)</f>
        <v>0</v>
      </c>
      <c r="Y266" s="291">
        <f>IFERROR(SUM($V263:Y263)/$J263,0)</f>
        <v>0</v>
      </c>
      <c r="Z266" s="291">
        <f>IFERROR(SUM($V263:Z263)/$J263,0)</f>
        <v>0</v>
      </c>
      <c r="AA266" s="291">
        <f>IFERROR(SUM($V263:AA263)/$J263,0)</f>
        <v>0</v>
      </c>
      <c r="AB266" s="291">
        <f>IFERROR(SUM($V263:AB263)/$J263,0)</f>
        <v>0</v>
      </c>
      <c r="AC266" s="291">
        <f>IFERROR(SUM($V263:AC263)/$J263,0)</f>
        <v>0</v>
      </c>
      <c r="AD266" s="291">
        <f>IFERROR(SUM($V263:AD263)/$J263,0)</f>
        <v>0</v>
      </c>
      <c r="AE266" s="291">
        <f>IFERROR(SUM($V263:AE263)/$J263,0)</f>
        <v>0</v>
      </c>
      <c r="AF266" s="291">
        <f>IFERROR(SUM($V263:AF263)/$J263,0)</f>
        <v>0</v>
      </c>
      <c r="AG266" s="291">
        <f>IFERROR(SUM($V263:AG263)/$J263,0)</f>
        <v>0</v>
      </c>
      <c r="AH266" s="291">
        <f>IFERROR(SUM($V263:AH263)/$J263,0)</f>
        <v>0</v>
      </c>
      <c r="AI266" s="291">
        <f>IFERROR(SUM($V263:AI263)/$J263,0)</f>
        <v>0</v>
      </c>
      <c r="AJ266" s="291">
        <f>IFERROR(SUM($V263:AJ263)/$J263,0)</f>
        <v>0</v>
      </c>
      <c r="AK266" s="291">
        <f>IFERROR(SUM($V263:AK263)/$J263,0)</f>
        <v>0</v>
      </c>
      <c r="AL266" s="291">
        <f>IFERROR(SUM($V263:AL263)/$J263,0)</f>
        <v>0</v>
      </c>
      <c r="AM266" s="291">
        <f>IFERROR(SUM($V263:AM263)/$J263,0)</f>
        <v>0</v>
      </c>
      <c r="AN266" s="291">
        <f>IFERROR(SUM($V263:AN263)/$J263,0)</f>
        <v>0</v>
      </c>
      <c r="AO266" s="291">
        <f>IFERROR(SUM($V263:AO263)/$J263,0)</f>
        <v>0</v>
      </c>
      <c r="AP266" s="291">
        <f>IFERROR(SUM($V263:AP263)/$J263,0)</f>
        <v>0</v>
      </c>
      <c r="AQ266" s="291">
        <f>IFERROR(SUM($V263:AQ263)/$J263,0)</f>
        <v>0</v>
      </c>
      <c r="AR266" s="291">
        <f>IFERROR(SUM($V263:AR263)/$J263,0)</f>
        <v>0</v>
      </c>
      <c r="AS266" s="291">
        <f>IFERROR(SUM($V263:AS263)/$J263,0)</f>
        <v>0</v>
      </c>
      <c r="AT266" s="291">
        <f>IFERROR(SUM($V263:AT263)/$J263,0)</f>
        <v>0</v>
      </c>
      <c r="AU266" s="291">
        <f>IFERROR(SUM($V263:AU263)/$J263,0)</f>
        <v>0</v>
      </c>
      <c r="AV266" s="291">
        <f>IFERROR(SUM($V263:AV263)/$J263,0)</f>
        <v>0</v>
      </c>
      <c r="AW266" s="291">
        <f>IFERROR(SUM($V263:AW263)/$J263,0)</f>
        <v>0</v>
      </c>
      <c r="AX266" s="291">
        <f>IFERROR(SUM($V263:AX263)/$J263,0)</f>
        <v>0</v>
      </c>
      <c r="AY266" s="291">
        <f>IFERROR(SUM($V263:AY263)/$J263,0)</f>
        <v>0</v>
      </c>
      <c r="AZ266" s="291">
        <f>IFERROR(SUM($V263:AZ263)/$J263,0)</f>
        <v>0</v>
      </c>
      <c r="BA266" s="291">
        <f>IFERROR(SUM($V263:BA263)/$J263,0)</f>
        <v>0</v>
      </c>
      <c r="BB266" s="291">
        <f>IFERROR(SUM($V263:BB263)/$J263,0)</f>
        <v>0</v>
      </c>
      <c r="BC266" s="291">
        <f>IFERROR(SUM($V263:BC263)/$J263,0)</f>
        <v>0</v>
      </c>
      <c r="BD266" s="291">
        <f>IFERROR(SUM($V263:BD263)/$J263,0)</f>
        <v>0</v>
      </c>
      <c r="BE266" s="291">
        <f>IFERROR(SUM($V263:BE263)/$J263,0)</f>
        <v>0</v>
      </c>
      <c r="BF266" s="291">
        <f>IFERROR(SUM($V263:BF263)/$J263,0)</f>
        <v>0</v>
      </c>
      <c r="BG266" s="291">
        <f>IFERROR(SUM($V263:BG263)/$J263,0)</f>
        <v>0</v>
      </c>
      <c r="BH266" s="291">
        <f>IFERROR(SUM($V263:BH263)/$J263,0)</f>
        <v>0</v>
      </c>
      <c r="BI266" s="291">
        <f>IFERROR(SUM($V263:BI263)/$J263,0)</f>
        <v>0</v>
      </c>
      <c r="BJ266" s="291">
        <f>IFERROR(SUM($V263:BJ263)/$J263,0)</f>
        <v>0</v>
      </c>
      <c r="BK266" s="291">
        <f>IFERROR(SUM($V263:BK263)/$J263,0)</f>
        <v>0</v>
      </c>
      <c r="BL266" s="291">
        <f>IFERROR(SUM($V263:BL263)/$J263,0)</f>
        <v>0</v>
      </c>
      <c r="BM266" s="291">
        <f>IFERROR(SUM($V263:BM263)/$J263,0)</f>
        <v>0</v>
      </c>
      <c r="BN266" s="291">
        <f>IFERROR(SUM($V263:BN263)/$J263,0)</f>
        <v>0</v>
      </c>
      <c r="BO266" s="291">
        <f>IFERROR(SUM($V263:BO263)/$J263,0)</f>
        <v>0</v>
      </c>
      <c r="BP266" s="291">
        <f>IFERROR(SUM($V263:BP263)/$J263,0)</f>
        <v>0</v>
      </c>
      <c r="BQ266" s="291">
        <f>IFERROR(SUM($V263:BQ263)/$J263,0)</f>
        <v>0</v>
      </c>
      <c r="BR266" s="291">
        <f>IFERROR(SUM($V263:BR263)/$J263,0)</f>
        <v>0</v>
      </c>
      <c r="BS266" s="291">
        <f>IFERROR(SUM($V263:BS263)/$J263,0)</f>
        <v>0</v>
      </c>
      <c r="BT266" s="291">
        <f>IFERROR(SUM($V263:BT263)/$J263,0)</f>
        <v>0</v>
      </c>
      <c r="BU266" s="291">
        <f>IFERROR(SUM($V263:BU263)/$J263,0)</f>
        <v>0</v>
      </c>
      <c r="BV266" s="291">
        <f>IFERROR(SUM($V263:BV263)/$J263,0)</f>
        <v>0</v>
      </c>
      <c r="BW266" s="291">
        <f>IFERROR(SUM($V263:BW263)/$J263,0)</f>
        <v>0</v>
      </c>
      <c r="BX266" s="291">
        <f>IFERROR(SUM($V263:BX263)/$J263,0)</f>
        <v>0</v>
      </c>
      <c r="BY266" s="291">
        <f>IFERROR(SUM($V263:BY263)/$J263,0)</f>
        <v>0</v>
      </c>
      <c r="BZ266" s="291">
        <f>IFERROR(SUM($V263:BZ263)/$J263,0)</f>
        <v>0</v>
      </c>
      <c r="CA266" s="291">
        <f>IFERROR(SUM($V263:CA263)/$J263,0)</f>
        <v>0</v>
      </c>
      <c r="CB266" s="291">
        <f>IFERROR(SUM($V263:CB263)/$J263,0)</f>
        <v>0</v>
      </c>
      <c r="CC266" s="291">
        <f>IFERROR(SUM($V263:CC263)/$J263,0)</f>
        <v>0</v>
      </c>
      <c r="CD266" s="291">
        <f>IFERROR(SUM($V263:CD263)/$J263,0)</f>
        <v>0</v>
      </c>
      <c r="CE266" s="291">
        <f>IFERROR(SUM($V263:CE263)/$J263,0)</f>
        <v>0</v>
      </c>
      <c r="CF266" s="291">
        <f>IFERROR(SUM($V263:CF263)/$J263,0)</f>
        <v>0</v>
      </c>
      <c r="CG266" s="291">
        <f>IFERROR(SUM($V263:CG263)/$J263,0)</f>
        <v>0</v>
      </c>
      <c r="CH266" s="291">
        <f>IFERROR(SUM($V263:CH263)/$J263,0)</f>
        <v>0</v>
      </c>
      <c r="CI266" s="291">
        <f>IFERROR(SUM($V263:CI263)/$J263,0)</f>
        <v>0</v>
      </c>
      <c r="CJ266" s="291">
        <f>IFERROR(SUM($V263:CJ263)/$J263,0)</f>
        <v>0</v>
      </c>
      <c r="CK266" s="291">
        <f>IFERROR(SUM($V263:CK263)/$J263,0)</f>
        <v>0</v>
      </c>
      <c r="CL266" s="291">
        <f>IFERROR(SUM($V263:CL263)/$J263,0)</f>
        <v>0</v>
      </c>
      <c r="CM266" s="291">
        <f>IFERROR(SUM($V263:CM263)/$J263,0)</f>
        <v>0</v>
      </c>
      <c r="CN266" s="291">
        <f>IFERROR(SUM($V263:CN263)/$J263,0)</f>
        <v>0</v>
      </c>
      <c r="CO266" s="291">
        <f>IFERROR(SUM($V263:CO263)/$J263,0)</f>
        <v>0</v>
      </c>
      <c r="CP266" s="291">
        <f>IFERROR(SUM($V263:CP263)/$J263,0)</f>
        <v>0</v>
      </c>
      <c r="CQ266" s="291">
        <f>IFERROR(SUM($V263:CQ263)/$J263,0)</f>
        <v>0</v>
      </c>
      <c r="CR266" s="291">
        <f>IFERROR(SUM($V263:CR263)/$J263,0)</f>
        <v>0</v>
      </c>
      <c r="CS266" s="291">
        <f>IFERROR(SUM($V263:CS263)/$J263,0)</f>
        <v>0</v>
      </c>
      <c r="CT266" s="291">
        <f>IFERROR(SUM($V263:CT263)/$J263,0)</f>
        <v>0</v>
      </c>
      <c r="CU266" s="291">
        <f>IFERROR(SUM($V263:CU263)/$J263,0)</f>
        <v>0</v>
      </c>
      <c r="CV266" s="291">
        <f>IFERROR(SUM($V263:CV263)/$J263,0)</f>
        <v>0</v>
      </c>
      <c r="CW266" s="291">
        <f>IFERROR(SUM($V263:CW263)/$J263,0)</f>
        <v>0</v>
      </c>
      <c r="CX266" s="291">
        <f>IFERROR(SUM($V263:CX263)/$J263,0)</f>
        <v>0</v>
      </c>
      <c r="CY266" s="291">
        <f>IFERROR(SUM($V263:CY263)/$J263,0)</f>
        <v>0</v>
      </c>
      <c r="CZ266" s="291">
        <f>IFERROR(SUM($V263:CZ263)/$J263,0)</f>
        <v>0</v>
      </c>
      <c r="DA266" s="291">
        <f>IFERROR(SUM($V263:DA263)/$J263,0)</f>
        <v>0</v>
      </c>
      <c r="DB266" s="291">
        <f>IFERROR(SUM($V263:DB263)/$J263,0)</f>
        <v>0</v>
      </c>
      <c r="DC266" s="291">
        <f>IFERROR(SUM($V263:DC263)/$J263,0)</f>
        <v>0</v>
      </c>
      <c r="DD266" s="291">
        <f>IFERROR(SUM($V263:DD263)/$J263,0)</f>
        <v>0</v>
      </c>
      <c r="DE266" s="291">
        <f>IFERROR(SUM($V263:DE263)/$J263,0)</f>
        <v>0</v>
      </c>
      <c r="DF266" s="291">
        <f>IFERROR(SUM($V263:DF263)/$J263,0)</f>
        <v>0</v>
      </c>
      <c r="DG266" s="291">
        <f>IFERROR(SUM($V263:DG263)/$J263,0)</f>
        <v>0</v>
      </c>
      <c r="DH266" s="291">
        <f>IFERROR(SUM($V263:DH263)/$J263,0)</f>
        <v>0</v>
      </c>
      <c r="DI266" s="291">
        <f>IFERROR(SUM($V263:DI263)/$J263,0)</f>
        <v>0</v>
      </c>
      <c r="DJ266" s="291">
        <f>IFERROR(SUM($V263:DJ263)/$J263,0)</f>
        <v>0</v>
      </c>
      <c r="DK266" s="291">
        <f>IFERROR(SUM($V263:DK263)/$J263,0)</f>
        <v>0</v>
      </c>
      <c r="DL266" s="291">
        <f>IFERROR(SUM($V263:DL263)/$J263,0)</f>
        <v>0</v>
      </c>
      <c r="DM266" s="291">
        <f>IFERROR(SUM($V263:DM263)/$J263,0)</f>
        <v>0</v>
      </c>
      <c r="DN266" s="291">
        <f>IFERROR(SUM($V263:DN263)/$J263,0)</f>
        <v>0</v>
      </c>
      <c r="DO266" s="291">
        <f>IFERROR(SUM($V263:DO263)/$J263,0)</f>
        <v>0</v>
      </c>
      <c r="DP266" s="291">
        <f>IFERROR(SUM($V263:DP263)/$J263,0)</f>
        <v>0</v>
      </c>
      <c r="DQ266" s="291">
        <f>IFERROR(SUM($V263:DQ263)/$J263,0)</f>
        <v>0</v>
      </c>
      <c r="DR266" s="291">
        <f>IFERROR(SUM($V263:DR263)/$J263,0)</f>
        <v>0</v>
      </c>
      <c r="DS266" s="291">
        <f>IFERROR(SUM($V263:DS263)/$J263,0)</f>
        <v>0</v>
      </c>
      <c r="DT266" s="291">
        <f>IFERROR(SUM($V263:DT263)/$J263,0)</f>
        <v>0</v>
      </c>
      <c r="DU266" s="291">
        <f>IFERROR(SUM($V263:DU263)/$J263,0)</f>
        <v>0</v>
      </c>
      <c r="DV266" s="291">
        <f>IFERROR(SUM($V263:DV263)/$J263,0)</f>
        <v>0</v>
      </c>
      <c r="DW266" s="291">
        <f>IFERROR(SUM($V263:DW263)/$J263,0)</f>
        <v>0</v>
      </c>
      <c r="DX266" s="291">
        <f>IFERROR(SUM($V263:DX263)/$J263,0)</f>
        <v>0</v>
      </c>
      <c r="DY266" s="291">
        <f>IFERROR(SUM($V263:DY263)/$J263,0)</f>
        <v>0</v>
      </c>
      <c r="DZ266" s="291">
        <f>IFERROR(SUM($V263:DZ263)/$J263,0)</f>
        <v>0</v>
      </c>
      <c r="EA266" s="291">
        <f>IFERROR(SUM($V263:EA263)/$J263,0)</f>
        <v>0</v>
      </c>
      <c r="EB266" s="291">
        <f>IFERROR(SUM($V263:EB263)/$J263,0)</f>
        <v>0</v>
      </c>
      <c r="EC266" s="291">
        <f>IFERROR(SUM($V263:EC263)/$J263,0)</f>
        <v>0</v>
      </c>
      <c r="ED266" s="292">
        <f>IFERROR(SUM($V263:ED263)/$J263,0)</f>
        <v>0</v>
      </c>
    </row>
    <row r="267" spans="2:134" ht="16.05" customHeight="1" thickBot="1" x14ac:dyDescent="0.3">
      <c r="B267" s="933"/>
      <c r="C267" s="289" t="str">
        <f t="shared" si="4789"/>
        <v/>
      </c>
      <c r="D267" s="289" t="str">
        <f t="shared" si="4659"/>
        <v/>
      </c>
      <c r="E267" s="289" t="str">
        <f t="shared" si="4659"/>
        <v/>
      </c>
      <c r="F267" s="240" t="s">
        <v>351</v>
      </c>
      <c r="G267" s="254" t="s">
        <v>355</v>
      </c>
      <c r="H267" s="993"/>
      <c r="I267" s="286"/>
      <c r="J267" s="987" t="s">
        <v>391</v>
      </c>
      <c r="K267" s="462"/>
      <c r="L267" s="298">
        <f>IFERROR(SUM($L265:L265)/SUM($L263:L263),0)</f>
        <v>0</v>
      </c>
      <c r="M267" s="294">
        <f>IFERROR(SUM($L265:M265)/SUM($L263:M263),0)</f>
        <v>0</v>
      </c>
      <c r="N267" s="294">
        <f>IFERROR(SUM($L265:N265)/SUM($L263:N263),0)</f>
        <v>0</v>
      </c>
      <c r="O267" s="294">
        <f>IFERROR(SUM($L265:O265)/SUM($L263:O263),0)</f>
        <v>0</v>
      </c>
      <c r="P267" s="294">
        <f>IFERROR(SUM($L265:P265)/SUM($L263:P263),0)</f>
        <v>0</v>
      </c>
      <c r="Q267" s="294">
        <f>IFERROR(SUM($L265:Q265)/SUM($L263:Q263),0)</f>
        <v>0</v>
      </c>
      <c r="R267" s="294">
        <f>IFERROR(SUM($L265:R265)/SUM($L263:R263),0)</f>
        <v>0</v>
      </c>
      <c r="S267" s="294">
        <f>IFERROR(SUM($L265:S265)/SUM($L263:S263),0)</f>
        <v>0</v>
      </c>
      <c r="T267" s="294">
        <f>IFERROR(SUM($L265:T265)/SUM($L263:T263),0)</f>
        <v>0</v>
      </c>
      <c r="U267" s="295">
        <f>IFERROR(SUM($L265:U265)/SUM($L263:U263),0)</f>
        <v>0</v>
      </c>
      <c r="V267" s="293">
        <f>IFERROR(SUM($V265:V265)/SUM($V263:V263),0)</f>
        <v>0</v>
      </c>
      <c r="W267" s="294">
        <f>IFERROR(SUM($V265:W265)/SUM($V263:W263),0)</f>
        <v>0</v>
      </c>
      <c r="X267" s="294">
        <f>IFERROR(SUM($V265:X265)/SUM($V263:X263),0)</f>
        <v>0</v>
      </c>
      <c r="Y267" s="294">
        <f>IFERROR(SUM($V265:Y265)/SUM($V263:Y263),0)</f>
        <v>0</v>
      </c>
      <c r="Z267" s="294">
        <f>IFERROR(SUM($V265:Z265)/SUM($V263:Z263),0)</f>
        <v>0</v>
      </c>
      <c r="AA267" s="294">
        <f>IFERROR(SUM($V265:AA265)/SUM($V263:AA263),0)</f>
        <v>0</v>
      </c>
      <c r="AB267" s="294">
        <f>IFERROR(SUM($V265:AB265)/SUM($V263:AB263),0)</f>
        <v>0</v>
      </c>
      <c r="AC267" s="294">
        <f>IFERROR(SUM($V265:AC265)/SUM($V263:AC263),0)</f>
        <v>0</v>
      </c>
      <c r="AD267" s="294">
        <f>IFERROR(SUM($V265:AD265)/SUM($V263:AD263),0)</f>
        <v>0</v>
      </c>
      <c r="AE267" s="294">
        <f>IFERROR(SUM($V265:AE265)/SUM($V263:AE263),0)</f>
        <v>0</v>
      </c>
      <c r="AF267" s="294">
        <f>IFERROR(SUM($V265:AF265)/SUM($V263:AF263),0)</f>
        <v>0</v>
      </c>
      <c r="AG267" s="294">
        <f>IFERROR(SUM($V265:AG265)/SUM($V263:AG263),0)</f>
        <v>0</v>
      </c>
      <c r="AH267" s="294">
        <f>IFERROR(SUM($V265:AH265)/SUM($V263:AH263),0)</f>
        <v>0</v>
      </c>
      <c r="AI267" s="294">
        <f>IFERROR(SUM($V265:AI265)/SUM($V263:AI263),0)</f>
        <v>0</v>
      </c>
      <c r="AJ267" s="294">
        <f>IFERROR(SUM($V265:AJ265)/SUM($V263:AJ263),0)</f>
        <v>0</v>
      </c>
      <c r="AK267" s="294">
        <f>IFERROR(SUM($V265:AK265)/SUM($V263:AK263),0)</f>
        <v>0</v>
      </c>
      <c r="AL267" s="294">
        <f>IFERROR(SUM($V265:AL265)/SUM($V263:AL263),0)</f>
        <v>0</v>
      </c>
      <c r="AM267" s="294">
        <f>IFERROR(SUM($V265:AM265)/SUM($V263:AM263),0)</f>
        <v>0</v>
      </c>
      <c r="AN267" s="294">
        <f>IFERROR(SUM($V265:AN265)/SUM($V263:AN263),0)</f>
        <v>0</v>
      </c>
      <c r="AO267" s="294">
        <f>IFERROR(SUM($V265:AO265)/SUM($V263:AO263),0)</f>
        <v>0</v>
      </c>
      <c r="AP267" s="294">
        <f>IFERROR(SUM($V265:AP265)/SUM($V263:AP263),0)</f>
        <v>0</v>
      </c>
      <c r="AQ267" s="294">
        <f>IFERROR(SUM($V265:AQ265)/SUM($V263:AQ263),0)</f>
        <v>0</v>
      </c>
      <c r="AR267" s="294">
        <f>IFERROR(SUM($V265:AR265)/SUM($V263:AR263),0)</f>
        <v>0</v>
      </c>
      <c r="AS267" s="294">
        <f>IFERROR(SUM($V265:AS265)/SUM($V263:AS263),0)</f>
        <v>0</v>
      </c>
      <c r="AT267" s="294">
        <f>IFERROR(SUM($V265:AT265)/SUM($V263:AT263),0)</f>
        <v>0</v>
      </c>
      <c r="AU267" s="294">
        <f>IFERROR(SUM($V265:AU265)/SUM($V263:AU263),0)</f>
        <v>0</v>
      </c>
      <c r="AV267" s="294">
        <f>IFERROR(SUM($V265:AV265)/SUM($V263:AV263),0)</f>
        <v>0</v>
      </c>
      <c r="AW267" s="294">
        <f>IFERROR(SUM($V265:AW265)/SUM($V263:AW263),0)</f>
        <v>0</v>
      </c>
      <c r="AX267" s="294">
        <f>IFERROR(SUM($V265:AX265)/SUM($V263:AX263),0)</f>
        <v>0</v>
      </c>
      <c r="AY267" s="294">
        <f>IFERROR(SUM($V265:AY265)/SUM($V263:AY263),0)</f>
        <v>0</v>
      </c>
      <c r="AZ267" s="294">
        <f>IFERROR(SUM($V265:AZ265)/SUM($V263:AZ263),0)</f>
        <v>0</v>
      </c>
      <c r="BA267" s="294">
        <f>IFERROR(SUM($V265:BA265)/SUM($V263:BA263),0)</f>
        <v>0</v>
      </c>
      <c r="BB267" s="294">
        <f>IFERROR(SUM($V265:BB265)/SUM($V263:BB263),0)</f>
        <v>0</v>
      </c>
      <c r="BC267" s="294">
        <f>IFERROR(SUM($V265:BC265)/SUM($V263:BC263),0)</f>
        <v>0</v>
      </c>
      <c r="BD267" s="294">
        <f>IFERROR(SUM($V265:BD265)/SUM($V263:BD263),0)</f>
        <v>0</v>
      </c>
      <c r="BE267" s="294">
        <f>IFERROR(SUM($V265:BE265)/SUM($V263:BE263),0)</f>
        <v>0</v>
      </c>
      <c r="BF267" s="294">
        <f>IFERROR(SUM($V265:BF265)/SUM($V263:BF263),0)</f>
        <v>0</v>
      </c>
      <c r="BG267" s="294">
        <f>IFERROR(SUM($V265:BG265)/SUM($V263:BG263),0)</f>
        <v>0</v>
      </c>
      <c r="BH267" s="294">
        <f>IFERROR(SUM($V265:BH265)/SUM($V263:BH263),0)</f>
        <v>0</v>
      </c>
      <c r="BI267" s="294">
        <f>IFERROR(SUM($V265:BI265)/SUM($V263:BI263),0)</f>
        <v>0</v>
      </c>
      <c r="BJ267" s="294">
        <f>IFERROR(SUM($V265:BJ265)/SUM($V263:BJ263),0)</f>
        <v>0</v>
      </c>
      <c r="BK267" s="294">
        <f>IFERROR(SUM($V265:BK265)/SUM($V263:BK263),0)</f>
        <v>0</v>
      </c>
      <c r="BL267" s="294">
        <f>IFERROR(SUM($V265:BL265)/SUM($V263:BL263),0)</f>
        <v>0</v>
      </c>
      <c r="BM267" s="294">
        <f>IFERROR(SUM($V265:BM265)/SUM($V263:BM263),0)</f>
        <v>0</v>
      </c>
      <c r="BN267" s="294">
        <f>IFERROR(SUM($V265:BN265)/SUM($V263:BN263),0)</f>
        <v>0</v>
      </c>
      <c r="BO267" s="294">
        <f>IFERROR(SUM($V265:BO265)/SUM($V263:BO263),0)</f>
        <v>0</v>
      </c>
      <c r="BP267" s="294">
        <f>IFERROR(SUM($V265:BP265)/SUM($V263:BP263),0)</f>
        <v>0</v>
      </c>
      <c r="BQ267" s="294">
        <f>IFERROR(SUM($V265:BQ265)/SUM($V263:BQ263),0)</f>
        <v>0</v>
      </c>
      <c r="BR267" s="294">
        <f>IFERROR(SUM($V265:BR265)/SUM($V263:BR263),0)</f>
        <v>0</v>
      </c>
      <c r="BS267" s="294">
        <f>IFERROR(SUM($V265:BS265)/SUM($V263:BS263),0)</f>
        <v>0</v>
      </c>
      <c r="BT267" s="294">
        <f>IFERROR(SUM($V265:BT265)/SUM($V263:BT263),0)</f>
        <v>0</v>
      </c>
      <c r="BU267" s="294">
        <f>IFERROR(SUM($V265:BU265)/SUM($V263:BU263),0)</f>
        <v>0</v>
      </c>
      <c r="BV267" s="294">
        <f>IFERROR(SUM($V265:BV265)/SUM($V263:BV263),0)</f>
        <v>0</v>
      </c>
      <c r="BW267" s="294">
        <f>IFERROR(SUM($V265:BW265)/SUM($V263:BW263),0)</f>
        <v>0</v>
      </c>
      <c r="BX267" s="294">
        <f>IFERROR(SUM($V265:BX265)/SUM($V263:BX263),0)</f>
        <v>0</v>
      </c>
      <c r="BY267" s="294">
        <f>IFERROR(SUM($V265:BY265)/SUM($V263:BY263),0)</f>
        <v>0</v>
      </c>
      <c r="BZ267" s="294">
        <f>IFERROR(SUM($V265:BZ265)/SUM($V263:BZ263),0)</f>
        <v>0</v>
      </c>
      <c r="CA267" s="294">
        <f>IFERROR(SUM($V265:CA265)/SUM($V263:CA263),0)</f>
        <v>0</v>
      </c>
      <c r="CB267" s="294">
        <f>IFERROR(SUM($V265:CB265)/SUM($V263:CB263),0)</f>
        <v>0</v>
      </c>
      <c r="CC267" s="294">
        <f>IFERROR(SUM($V265:CC265)/SUM($V263:CC263),0)</f>
        <v>0</v>
      </c>
      <c r="CD267" s="294">
        <f>IFERROR(SUM($V265:CD265)/SUM($V263:CD263),0)</f>
        <v>0</v>
      </c>
      <c r="CE267" s="294">
        <f>IFERROR(SUM($V265:CE265)/SUM($V263:CE263),0)</f>
        <v>0</v>
      </c>
      <c r="CF267" s="294">
        <f>IFERROR(SUM($V265:CF265)/SUM($V263:CF263),0)</f>
        <v>0</v>
      </c>
      <c r="CG267" s="294">
        <f>IFERROR(SUM($V265:CG265)/SUM($V263:CG263),0)</f>
        <v>0</v>
      </c>
      <c r="CH267" s="294">
        <f>IFERROR(SUM($V265:CH265)/SUM($V263:CH263),0)</f>
        <v>0</v>
      </c>
      <c r="CI267" s="294">
        <f>IFERROR(SUM($V265:CI265)/SUM($V263:CI263),0)</f>
        <v>0</v>
      </c>
      <c r="CJ267" s="294">
        <f>IFERROR(SUM($V265:CJ265)/SUM($V263:CJ263),0)</f>
        <v>0</v>
      </c>
      <c r="CK267" s="294">
        <f>IFERROR(SUM($V265:CK265)/SUM($V263:CK263),0)</f>
        <v>0</v>
      </c>
      <c r="CL267" s="294">
        <f>IFERROR(SUM($V265:CL265)/SUM($V263:CL263),0)</f>
        <v>0</v>
      </c>
      <c r="CM267" s="294">
        <f>IFERROR(SUM($V265:CM265)/SUM($V263:CM263),0)</f>
        <v>0</v>
      </c>
      <c r="CN267" s="294">
        <f>IFERROR(SUM($V265:CN265)/SUM($V263:CN263),0)</f>
        <v>0</v>
      </c>
      <c r="CO267" s="294">
        <f>IFERROR(SUM($V265:CO265)/SUM($V263:CO263),0)</f>
        <v>0</v>
      </c>
      <c r="CP267" s="294">
        <f>IFERROR(SUM($V265:CP265)/SUM($V263:CP263),0)</f>
        <v>0</v>
      </c>
      <c r="CQ267" s="294">
        <f>IFERROR(SUM($V265:CQ265)/SUM($V263:CQ263),0)</f>
        <v>0</v>
      </c>
      <c r="CR267" s="294">
        <f>IFERROR(SUM($V265:CR265)/SUM($V263:CR263),0)</f>
        <v>0</v>
      </c>
      <c r="CS267" s="294">
        <f>IFERROR(SUM($V265:CS265)/SUM($V263:CS263),0)</f>
        <v>0</v>
      </c>
      <c r="CT267" s="294">
        <f>IFERROR(SUM($V265:CT265)/SUM($V263:CT263),0)</f>
        <v>0</v>
      </c>
      <c r="CU267" s="294">
        <f>IFERROR(SUM($V265:CU265)/SUM($V263:CU263),0)</f>
        <v>0</v>
      </c>
      <c r="CV267" s="294">
        <f>IFERROR(SUM($V265:CV265)/SUM($V263:CV263),0)</f>
        <v>0</v>
      </c>
      <c r="CW267" s="294">
        <f>IFERROR(SUM($V265:CW265)/SUM($V263:CW263),0)</f>
        <v>0</v>
      </c>
      <c r="CX267" s="294">
        <f>IFERROR(SUM($V265:CX265)/SUM($V263:CX263),0)</f>
        <v>0</v>
      </c>
      <c r="CY267" s="294">
        <f>IFERROR(SUM($V265:CY265)/SUM($V263:CY263),0)</f>
        <v>0</v>
      </c>
      <c r="CZ267" s="294">
        <f>IFERROR(SUM($V265:CZ265)/SUM($V263:CZ263),0)</f>
        <v>0</v>
      </c>
      <c r="DA267" s="294">
        <f>IFERROR(SUM($V265:DA265)/SUM($V263:DA263),0)</f>
        <v>0</v>
      </c>
      <c r="DB267" s="294">
        <f>IFERROR(SUM($V265:DB265)/SUM($V263:DB263),0)</f>
        <v>0</v>
      </c>
      <c r="DC267" s="294">
        <f>IFERROR(SUM($V265:DC265)/SUM($V263:DC263),0)</f>
        <v>0</v>
      </c>
      <c r="DD267" s="294">
        <f>IFERROR(SUM($V265:DD265)/SUM($V263:DD263),0)</f>
        <v>0</v>
      </c>
      <c r="DE267" s="294">
        <f>IFERROR(SUM($V265:DE265)/SUM($V263:DE263),0)</f>
        <v>0</v>
      </c>
      <c r="DF267" s="294">
        <f>IFERROR(SUM($V265:DF265)/SUM($V263:DF263),0)</f>
        <v>0</v>
      </c>
      <c r="DG267" s="294">
        <f>IFERROR(SUM($V265:DG265)/SUM($V263:DG263),0)</f>
        <v>0</v>
      </c>
      <c r="DH267" s="294">
        <f>IFERROR(SUM($V265:DH265)/SUM($V263:DH263),0)</f>
        <v>0</v>
      </c>
      <c r="DI267" s="294">
        <f>IFERROR(SUM($V265:DI265)/SUM($V263:DI263),0)</f>
        <v>0</v>
      </c>
      <c r="DJ267" s="294">
        <f>IFERROR(SUM($V265:DJ265)/SUM($V263:DJ263),0)</f>
        <v>0</v>
      </c>
      <c r="DK267" s="294">
        <f>IFERROR(SUM($V265:DK265)/SUM($V263:DK263),0)</f>
        <v>0</v>
      </c>
      <c r="DL267" s="294">
        <f>IFERROR(SUM($V265:DL265)/SUM($V263:DL263),0)</f>
        <v>0</v>
      </c>
      <c r="DM267" s="294">
        <f>IFERROR(SUM($V265:DM265)/SUM($V263:DM263),0)</f>
        <v>0</v>
      </c>
      <c r="DN267" s="294">
        <f>IFERROR(SUM($V265:DN265)/SUM($V263:DN263),0)</f>
        <v>0</v>
      </c>
      <c r="DO267" s="294">
        <f>IFERROR(SUM($V265:DO265)/SUM($V263:DO263),0)</f>
        <v>0</v>
      </c>
      <c r="DP267" s="294">
        <f>IFERROR(SUM($V265:DP265)/SUM($V263:DP263),0)</f>
        <v>0</v>
      </c>
      <c r="DQ267" s="294">
        <f>IFERROR(SUM($V265:DQ265)/SUM($V263:DQ263),0)</f>
        <v>0</v>
      </c>
      <c r="DR267" s="294">
        <f>IFERROR(SUM($V265:DR265)/SUM($V263:DR263),0)</f>
        <v>0</v>
      </c>
      <c r="DS267" s="294">
        <f>IFERROR(SUM($V265:DS265)/SUM($V263:DS263),0)</f>
        <v>0</v>
      </c>
      <c r="DT267" s="294">
        <f>IFERROR(SUM($V265:DT265)/SUM($V263:DT263),0)</f>
        <v>0</v>
      </c>
      <c r="DU267" s="294">
        <f>IFERROR(SUM($V265:DU265)/SUM($V263:DU263),0)</f>
        <v>0</v>
      </c>
      <c r="DV267" s="294">
        <f>IFERROR(SUM($V265:DV265)/SUM($V263:DV263),0)</f>
        <v>0</v>
      </c>
      <c r="DW267" s="294">
        <f>IFERROR(SUM($V265:DW265)/SUM($V263:DW263),0)</f>
        <v>0</v>
      </c>
      <c r="DX267" s="294">
        <f>IFERROR(SUM($V265:DX265)/SUM($V263:DX263),0)</f>
        <v>0</v>
      </c>
      <c r="DY267" s="294">
        <f>IFERROR(SUM($V265:DY265)/SUM($V263:DY263),0)</f>
        <v>0</v>
      </c>
      <c r="DZ267" s="294">
        <f>IFERROR(SUM($V265:DZ265)/SUM($V263:DZ263),0)</f>
        <v>0</v>
      </c>
      <c r="EA267" s="294">
        <f>IFERROR(SUM($V265:EA265)/SUM($V263:EA263),0)</f>
        <v>0</v>
      </c>
      <c r="EB267" s="294">
        <f>IFERROR(SUM($V265:EB265)/SUM($V263:EB263),0)</f>
        <v>0</v>
      </c>
      <c r="EC267" s="294">
        <f>IFERROR(SUM($V265:EC265)/SUM($V263:EC263),0)</f>
        <v>0</v>
      </c>
      <c r="ED267" s="295">
        <f>IFERROR(SUM($V265:ED265)/SUM($V263:ED263),0)</f>
        <v>0</v>
      </c>
    </row>
    <row r="268" spans="2:134" ht="16.05" customHeight="1" x14ac:dyDescent="0.25">
      <c r="B268" s="931" t="str">
        <f>'B2-规划信息'!AO35</f>
        <v/>
      </c>
      <c r="C268" s="288" t="str">
        <f>IF($B268="","",$B$221)</f>
        <v/>
      </c>
      <c r="D268" s="288" t="str">
        <f>IF($B268="","",VLOOKUP($B268,'B2-规划信息'!$W$28:$Y$47,2,0))</f>
        <v/>
      </c>
      <c r="E268" s="288" t="str">
        <f>IF($B268="","",VLOOKUP($B268,'B2-规划信息'!$W$28:$Y$47,3,0))</f>
        <v/>
      </c>
      <c r="F268" s="239" t="str">
        <f>"签约"&amp;IF(D268="车位","个数","面积")</f>
        <v>签约面积</v>
      </c>
      <c r="G268" s="253" t="s">
        <v>352</v>
      </c>
      <c r="H268" s="991">
        <f>SUMIFS('B4-1销售回款【输入】'!L$4:L$123,'B4-1销售回款【输入】'!$C$4:$C$123,$C268,'B4-1销售回款【输入】'!$D$4:$D$123,$D268,'B4-1销售回款【输入】'!$E$4:$E$123,$E268,'B4-1销售回款【输入】'!$J$4:$J$123,$F268)</f>
        <v>0</v>
      </c>
      <c r="I268" s="278">
        <f>J268-H268</f>
        <v>0</v>
      </c>
      <c r="J268" s="988">
        <f>SUM(V268:ED268)</f>
        <v>0</v>
      </c>
      <c r="K268" s="463">
        <f ca="1">SUM(OFFSET(V268,,,1,MATCH('B1-基本信息'!$C$12,$V$3:$ED$3,1)))</f>
        <v>0</v>
      </c>
      <c r="L268" s="279">
        <f>SUMIF($V$1:$ED$1,L$3,$V268:$ED268)</f>
        <v>0</v>
      </c>
      <c r="M268" s="278">
        <f t="shared" ref="M268:U269" si="4913">SUMIF($V$1:$ED$1,M$3,$V268:$ED268)</f>
        <v>0</v>
      </c>
      <c r="N268" s="278">
        <f t="shared" si="4913"/>
        <v>0</v>
      </c>
      <c r="O268" s="278">
        <f t="shared" si="4913"/>
        <v>0</v>
      </c>
      <c r="P268" s="278">
        <f t="shared" si="4913"/>
        <v>0</v>
      </c>
      <c r="Q268" s="278">
        <f t="shared" si="4913"/>
        <v>0</v>
      </c>
      <c r="R268" s="278">
        <f t="shared" si="4913"/>
        <v>0</v>
      </c>
      <c r="S268" s="278">
        <f t="shared" si="4913"/>
        <v>0</v>
      </c>
      <c r="T268" s="278">
        <f t="shared" si="4913"/>
        <v>0</v>
      </c>
      <c r="U268" s="280">
        <f t="shared" si="4913"/>
        <v>0</v>
      </c>
      <c r="V268" s="281">
        <f>SUMIFS('B4-1销售回款【输入】'!Y$4:Y$123,'B4-1销售回款【输入】'!$C$4:$C$123,$C268,'B4-1销售回款【输入】'!$D$4:$D$123,$D268,'B4-1销售回款【输入】'!$E$4:$E$123,$E268,'B4-1销售回款【输入】'!$J$4:$J$123,$F268)</f>
        <v>0</v>
      </c>
      <c r="W268" s="278">
        <f>SUMIFS('B4-1销售回款【输入】'!Z$4:Z$123,'B4-1销售回款【输入】'!$C$4:$C$123,$C268,'B4-1销售回款【输入】'!$D$4:$D$123,$D268,'B4-1销售回款【输入】'!$E$4:$E$123,$E268,'B4-1销售回款【输入】'!$J$4:$J$123,$F268)</f>
        <v>0</v>
      </c>
      <c r="X268" s="278">
        <f>SUMIFS('B4-1销售回款【输入】'!AA$4:AA$123,'B4-1销售回款【输入】'!$C$4:$C$123,$C268,'B4-1销售回款【输入】'!$D$4:$D$123,$D268,'B4-1销售回款【输入】'!$E$4:$E$123,$E268,'B4-1销售回款【输入】'!$J$4:$J$123,$F268)</f>
        <v>0</v>
      </c>
      <c r="Y268" s="278">
        <f>SUMIFS('B4-1销售回款【输入】'!AB$4:AB$123,'B4-1销售回款【输入】'!$C$4:$C$123,$C268,'B4-1销售回款【输入】'!$D$4:$D$123,$D268,'B4-1销售回款【输入】'!$E$4:$E$123,$E268,'B4-1销售回款【输入】'!$J$4:$J$123,$F268)</f>
        <v>0</v>
      </c>
      <c r="Z268" s="278">
        <f>SUMIFS('B4-1销售回款【输入】'!AC$4:AC$123,'B4-1销售回款【输入】'!$C$4:$C$123,$C268,'B4-1销售回款【输入】'!$D$4:$D$123,$D268,'B4-1销售回款【输入】'!$E$4:$E$123,$E268,'B4-1销售回款【输入】'!$J$4:$J$123,$F268)</f>
        <v>0</v>
      </c>
      <c r="AA268" s="278">
        <f>SUMIFS('B4-1销售回款【输入】'!AD$4:AD$123,'B4-1销售回款【输入】'!$C$4:$C$123,$C268,'B4-1销售回款【输入】'!$D$4:$D$123,$D268,'B4-1销售回款【输入】'!$E$4:$E$123,$E268,'B4-1销售回款【输入】'!$J$4:$J$123,$F268)</f>
        <v>0</v>
      </c>
      <c r="AB268" s="278">
        <f>SUMIFS('B4-1销售回款【输入】'!AE$4:AE$123,'B4-1销售回款【输入】'!$C$4:$C$123,$C268,'B4-1销售回款【输入】'!$D$4:$D$123,$D268,'B4-1销售回款【输入】'!$E$4:$E$123,$E268,'B4-1销售回款【输入】'!$J$4:$J$123,$F268)</f>
        <v>0</v>
      </c>
      <c r="AC268" s="278">
        <f>SUMIFS('B4-1销售回款【输入】'!AF$4:AF$123,'B4-1销售回款【输入】'!$C$4:$C$123,$C268,'B4-1销售回款【输入】'!$D$4:$D$123,$D268,'B4-1销售回款【输入】'!$E$4:$E$123,$E268,'B4-1销售回款【输入】'!$J$4:$J$123,$F268)</f>
        <v>0</v>
      </c>
      <c r="AD268" s="278">
        <f>SUMIFS('B4-1销售回款【输入】'!AG$4:AG$123,'B4-1销售回款【输入】'!$C$4:$C$123,$C268,'B4-1销售回款【输入】'!$D$4:$D$123,$D268,'B4-1销售回款【输入】'!$E$4:$E$123,$E268,'B4-1销售回款【输入】'!$J$4:$J$123,$F268)</f>
        <v>0</v>
      </c>
      <c r="AE268" s="278">
        <f>SUMIFS('B4-1销售回款【输入】'!AH$4:AH$123,'B4-1销售回款【输入】'!$C$4:$C$123,$C268,'B4-1销售回款【输入】'!$D$4:$D$123,$D268,'B4-1销售回款【输入】'!$E$4:$E$123,$E268,'B4-1销售回款【输入】'!$J$4:$J$123,$F268)</f>
        <v>0</v>
      </c>
      <c r="AF268" s="278">
        <f>SUMIFS('B4-1销售回款【输入】'!AI$4:AI$123,'B4-1销售回款【输入】'!$C$4:$C$123,$C268,'B4-1销售回款【输入】'!$D$4:$D$123,$D268,'B4-1销售回款【输入】'!$E$4:$E$123,$E268,'B4-1销售回款【输入】'!$J$4:$J$123,$F268)</f>
        <v>0</v>
      </c>
      <c r="AG268" s="278">
        <f>SUMIFS('B4-1销售回款【输入】'!AJ$4:AJ$123,'B4-1销售回款【输入】'!$C$4:$C$123,$C268,'B4-1销售回款【输入】'!$D$4:$D$123,$D268,'B4-1销售回款【输入】'!$E$4:$E$123,$E268,'B4-1销售回款【输入】'!$J$4:$J$123,$F268)</f>
        <v>0</v>
      </c>
      <c r="AH268" s="278">
        <f>SUMIFS('B4-1销售回款【输入】'!AK$4:AK$123,'B4-1销售回款【输入】'!$C$4:$C$123,$C268,'B4-1销售回款【输入】'!$D$4:$D$123,$D268,'B4-1销售回款【输入】'!$E$4:$E$123,$E268,'B4-1销售回款【输入】'!$J$4:$J$123,$F268)</f>
        <v>0</v>
      </c>
      <c r="AI268" s="278">
        <f>SUMIFS('B4-1销售回款【输入】'!AL$4:AL$123,'B4-1销售回款【输入】'!$C$4:$C$123,$C268,'B4-1销售回款【输入】'!$D$4:$D$123,$D268,'B4-1销售回款【输入】'!$E$4:$E$123,$E268,'B4-1销售回款【输入】'!$J$4:$J$123,$F268)</f>
        <v>0</v>
      </c>
      <c r="AJ268" s="278">
        <f>SUMIFS('B4-1销售回款【输入】'!AM$4:AM$123,'B4-1销售回款【输入】'!$C$4:$C$123,$C268,'B4-1销售回款【输入】'!$D$4:$D$123,$D268,'B4-1销售回款【输入】'!$E$4:$E$123,$E268,'B4-1销售回款【输入】'!$J$4:$J$123,$F268)</f>
        <v>0</v>
      </c>
      <c r="AK268" s="278">
        <f>SUMIFS('B4-1销售回款【输入】'!AN$4:AN$123,'B4-1销售回款【输入】'!$C$4:$C$123,$C268,'B4-1销售回款【输入】'!$D$4:$D$123,$D268,'B4-1销售回款【输入】'!$E$4:$E$123,$E268,'B4-1销售回款【输入】'!$J$4:$J$123,$F268)</f>
        <v>0</v>
      </c>
      <c r="AL268" s="278">
        <f>SUMIFS('B4-1销售回款【输入】'!AO$4:AO$123,'B4-1销售回款【输入】'!$C$4:$C$123,$C268,'B4-1销售回款【输入】'!$D$4:$D$123,$D268,'B4-1销售回款【输入】'!$E$4:$E$123,$E268,'B4-1销售回款【输入】'!$J$4:$J$123,$F268)</f>
        <v>0</v>
      </c>
      <c r="AM268" s="278">
        <f>SUMIFS('B4-1销售回款【输入】'!AP$4:AP$123,'B4-1销售回款【输入】'!$C$4:$C$123,$C268,'B4-1销售回款【输入】'!$D$4:$D$123,$D268,'B4-1销售回款【输入】'!$E$4:$E$123,$E268,'B4-1销售回款【输入】'!$J$4:$J$123,$F268)</f>
        <v>0</v>
      </c>
      <c r="AN268" s="278">
        <f>SUMIFS('B4-1销售回款【输入】'!AQ$4:AQ$123,'B4-1销售回款【输入】'!$C$4:$C$123,$C268,'B4-1销售回款【输入】'!$D$4:$D$123,$D268,'B4-1销售回款【输入】'!$E$4:$E$123,$E268,'B4-1销售回款【输入】'!$J$4:$J$123,$F268)</f>
        <v>0</v>
      </c>
      <c r="AO268" s="278">
        <f>SUMIFS('B4-1销售回款【输入】'!AR$4:AR$123,'B4-1销售回款【输入】'!$C$4:$C$123,$C268,'B4-1销售回款【输入】'!$D$4:$D$123,$D268,'B4-1销售回款【输入】'!$E$4:$E$123,$E268,'B4-1销售回款【输入】'!$J$4:$J$123,$F268)</f>
        <v>0</v>
      </c>
      <c r="AP268" s="278">
        <f>SUMIFS('B4-1销售回款【输入】'!AS$4:AS$123,'B4-1销售回款【输入】'!$C$4:$C$123,$C268,'B4-1销售回款【输入】'!$D$4:$D$123,$D268,'B4-1销售回款【输入】'!$E$4:$E$123,$E268,'B4-1销售回款【输入】'!$J$4:$J$123,$F268)</f>
        <v>0</v>
      </c>
      <c r="AQ268" s="278">
        <f>SUMIFS('B4-1销售回款【输入】'!AT$4:AT$123,'B4-1销售回款【输入】'!$C$4:$C$123,$C268,'B4-1销售回款【输入】'!$D$4:$D$123,$D268,'B4-1销售回款【输入】'!$E$4:$E$123,$E268,'B4-1销售回款【输入】'!$J$4:$J$123,$F268)</f>
        <v>0</v>
      </c>
      <c r="AR268" s="278">
        <f>SUMIFS('B4-1销售回款【输入】'!AU$4:AU$123,'B4-1销售回款【输入】'!$C$4:$C$123,$C268,'B4-1销售回款【输入】'!$D$4:$D$123,$D268,'B4-1销售回款【输入】'!$E$4:$E$123,$E268,'B4-1销售回款【输入】'!$J$4:$J$123,$F268)</f>
        <v>0</v>
      </c>
      <c r="AS268" s="278">
        <f>SUMIFS('B4-1销售回款【输入】'!AV$4:AV$123,'B4-1销售回款【输入】'!$C$4:$C$123,$C268,'B4-1销售回款【输入】'!$D$4:$D$123,$D268,'B4-1销售回款【输入】'!$E$4:$E$123,$E268,'B4-1销售回款【输入】'!$J$4:$J$123,$F268)</f>
        <v>0</v>
      </c>
      <c r="AT268" s="278">
        <f>SUMIFS('B4-1销售回款【输入】'!AW$4:AW$123,'B4-1销售回款【输入】'!$C$4:$C$123,$C268,'B4-1销售回款【输入】'!$D$4:$D$123,$D268,'B4-1销售回款【输入】'!$E$4:$E$123,$E268,'B4-1销售回款【输入】'!$J$4:$J$123,$F268)</f>
        <v>0</v>
      </c>
      <c r="AU268" s="278">
        <f>SUMIFS('B4-1销售回款【输入】'!AX$4:AX$123,'B4-1销售回款【输入】'!$C$4:$C$123,$C268,'B4-1销售回款【输入】'!$D$4:$D$123,$D268,'B4-1销售回款【输入】'!$E$4:$E$123,$E268,'B4-1销售回款【输入】'!$J$4:$J$123,$F268)</f>
        <v>0</v>
      </c>
      <c r="AV268" s="278">
        <f>SUMIFS('B4-1销售回款【输入】'!AY$4:AY$123,'B4-1销售回款【输入】'!$C$4:$C$123,$C268,'B4-1销售回款【输入】'!$D$4:$D$123,$D268,'B4-1销售回款【输入】'!$E$4:$E$123,$E268,'B4-1销售回款【输入】'!$J$4:$J$123,$F268)</f>
        <v>0</v>
      </c>
      <c r="AW268" s="278">
        <f>SUMIFS('B4-1销售回款【输入】'!AZ$4:AZ$123,'B4-1销售回款【输入】'!$C$4:$C$123,$C268,'B4-1销售回款【输入】'!$D$4:$D$123,$D268,'B4-1销售回款【输入】'!$E$4:$E$123,$E268,'B4-1销售回款【输入】'!$J$4:$J$123,$F268)</f>
        <v>0</v>
      </c>
      <c r="AX268" s="278">
        <f>SUMIFS('B4-1销售回款【输入】'!BA$4:BA$123,'B4-1销售回款【输入】'!$C$4:$C$123,$C268,'B4-1销售回款【输入】'!$D$4:$D$123,$D268,'B4-1销售回款【输入】'!$E$4:$E$123,$E268,'B4-1销售回款【输入】'!$J$4:$J$123,$F268)</f>
        <v>0</v>
      </c>
      <c r="AY268" s="278">
        <f>SUMIFS('B4-1销售回款【输入】'!BB$4:BB$123,'B4-1销售回款【输入】'!$C$4:$C$123,$C268,'B4-1销售回款【输入】'!$D$4:$D$123,$D268,'B4-1销售回款【输入】'!$E$4:$E$123,$E268,'B4-1销售回款【输入】'!$J$4:$J$123,$F268)</f>
        <v>0</v>
      </c>
      <c r="AZ268" s="278">
        <f>SUMIFS('B4-1销售回款【输入】'!BC$4:BC$123,'B4-1销售回款【输入】'!$C$4:$C$123,$C268,'B4-1销售回款【输入】'!$D$4:$D$123,$D268,'B4-1销售回款【输入】'!$E$4:$E$123,$E268,'B4-1销售回款【输入】'!$J$4:$J$123,$F268)</f>
        <v>0</v>
      </c>
      <c r="BA268" s="278">
        <f>SUMIFS('B4-1销售回款【输入】'!BD$4:BD$123,'B4-1销售回款【输入】'!$C$4:$C$123,$C268,'B4-1销售回款【输入】'!$D$4:$D$123,$D268,'B4-1销售回款【输入】'!$E$4:$E$123,$E268,'B4-1销售回款【输入】'!$J$4:$J$123,$F268)</f>
        <v>0</v>
      </c>
      <c r="BB268" s="278">
        <f>SUMIFS('B4-1销售回款【输入】'!BE$4:BE$123,'B4-1销售回款【输入】'!$C$4:$C$123,$C268,'B4-1销售回款【输入】'!$D$4:$D$123,$D268,'B4-1销售回款【输入】'!$E$4:$E$123,$E268,'B4-1销售回款【输入】'!$J$4:$J$123,$F268)</f>
        <v>0</v>
      </c>
      <c r="BC268" s="278">
        <f>SUMIFS('B4-1销售回款【输入】'!BF$4:BF$123,'B4-1销售回款【输入】'!$C$4:$C$123,$C268,'B4-1销售回款【输入】'!$D$4:$D$123,$D268,'B4-1销售回款【输入】'!$E$4:$E$123,$E268,'B4-1销售回款【输入】'!$J$4:$J$123,$F268)</f>
        <v>0</v>
      </c>
      <c r="BD268" s="278">
        <f>SUMIFS('B4-1销售回款【输入】'!BG$4:BG$123,'B4-1销售回款【输入】'!$C$4:$C$123,$C268,'B4-1销售回款【输入】'!$D$4:$D$123,$D268,'B4-1销售回款【输入】'!$E$4:$E$123,$E268,'B4-1销售回款【输入】'!$J$4:$J$123,$F268)</f>
        <v>0</v>
      </c>
      <c r="BE268" s="278">
        <f>SUMIFS('B4-1销售回款【输入】'!BH$4:BH$123,'B4-1销售回款【输入】'!$C$4:$C$123,$C268,'B4-1销售回款【输入】'!$D$4:$D$123,$D268,'B4-1销售回款【输入】'!$E$4:$E$123,$E268,'B4-1销售回款【输入】'!$J$4:$J$123,$F268)</f>
        <v>0</v>
      </c>
      <c r="BF268" s="278">
        <f>SUMIFS('B4-1销售回款【输入】'!BI$4:BI$123,'B4-1销售回款【输入】'!$C$4:$C$123,$C268,'B4-1销售回款【输入】'!$D$4:$D$123,$D268,'B4-1销售回款【输入】'!$E$4:$E$123,$E268,'B4-1销售回款【输入】'!$J$4:$J$123,$F268)</f>
        <v>0</v>
      </c>
      <c r="BG268" s="278">
        <f>SUMIFS('B4-1销售回款【输入】'!BJ$4:BJ$123,'B4-1销售回款【输入】'!$C$4:$C$123,$C268,'B4-1销售回款【输入】'!$D$4:$D$123,$D268,'B4-1销售回款【输入】'!$E$4:$E$123,$E268,'B4-1销售回款【输入】'!$J$4:$J$123,$F268)</f>
        <v>0</v>
      </c>
      <c r="BH268" s="278">
        <f>SUMIFS('B4-1销售回款【输入】'!BK$4:BK$123,'B4-1销售回款【输入】'!$C$4:$C$123,$C268,'B4-1销售回款【输入】'!$D$4:$D$123,$D268,'B4-1销售回款【输入】'!$E$4:$E$123,$E268,'B4-1销售回款【输入】'!$J$4:$J$123,$F268)</f>
        <v>0</v>
      </c>
      <c r="BI268" s="278">
        <f>SUMIFS('B4-1销售回款【输入】'!BL$4:BL$123,'B4-1销售回款【输入】'!$C$4:$C$123,$C268,'B4-1销售回款【输入】'!$D$4:$D$123,$D268,'B4-1销售回款【输入】'!$E$4:$E$123,$E268,'B4-1销售回款【输入】'!$J$4:$J$123,$F268)</f>
        <v>0</v>
      </c>
      <c r="BJ268" s="278">
        <f>SUMIFS('B4-1销售回款【输入】'!BM$4:BM$123,'B4-1销售回款【输入】'!$C$4:$C$123,$C268,'B4-1销售回款【输入】'!$D$4:$D$123,$D268,'B4-1销售回款【输入】'!$E$4:$E$123,$E268,'B4-1销售回款【输入】'!$J$4:$J$123,$F268)</f>
        <v>0</v>
      </c>
      <c r="BK268" s="278">
        <f>SUMIFS('B4-1销售回款【输入】'!BN$4:BN$123,'B4-1销售回款【输入】'!$C$4:$C$123,$C268,'B4-1销售回款【输入】'!$D$4:$D$123,$D268,'B4-1销售回款【输入】'!$E$4:$E$123,$E268,'B4-1销售回款【输入】'!$J$4:$J$123,$F268)</f>
        <v>0</v>
      </c>
      <c r="BL268" s="278">
        <f>SUMIFS('B4-1销售回款【输入】'!BO$4:BO$123,'B4-1销售回款【输入】'!$C$4:$C$123,$C268,'B4-1销售回款【输入】'!$D$4:$D$123,$D268,'B4-1销售回款【输入】'!$E$4:$E$123,$E268,'B4-1销售回款【输入】'!$J$4:$J$123,$F268)</f>
        <v>0</v>
      </c>
      <c r="BM268" s="278">
        <f>SUMIFS('B4-1销售回款【输入】'!BP$4:BP$123,'B4-1销售回款【输入】'!$C$4:$C$123,$C268,'B4-1销售回款【输入】'!$D$4:$D$123,$D268,'B4-1销售回款【输入】'!$E$4:$E$123,$E268,'B4-1销售回款【输入】'!$J$4:$J$123,$F268)</f>
        <v>0</v>
      </c>
      <c r="BN268" s="278">
        <f>SUMIFS('B4-1销售回款【输入】'!BQ$4:BQ$123,'B4-1销售回款【输入】'!$C$4:$C$123,$C268,'B4-1销售回款【输入】'!$D$4:$D$123,$D268,'B4-1销售回款【输入】'!$E$4:$E$123,$E268,'B4-1销售回款【输入】'!$J$4:$J$123,$F268)</f>
        <v>0</v>
      </c>
      <c r="BO268" s="278">
        <f>SUMIFS('B4-1销售回款【输入】'!BR$4:BR$123,'B4-1销售回款【输入】'!$C$4:$C$123,$C268,'B4-1销售回款【输入】'!$D$4:$D$123,$D268,'B4-1销售回款【输入】'!$E$4:$E$123,$E268,'B4-1销售回款【输入】'!$J$4:$J$123,$F268)</f>
        <v>0</v>
      </c>
      <c r="BP268" s="278">
        <f>SUMIFS('B4-1销售回款【输入】'!BS$4:BS$123,'B4-1销售回款【输入】'!$C$4:$C$123,$C268,'B4-1销售回款【输入】'!$D$4:$D$123,$D268,'B4-1销售回款【输入】'!$E$4:$E$123,$E268,'B4-1销售回款【输入】'!$J$4:$J$123,$F268)</f>
        <v>0</v>
      </c>
      <c r="BQ268" s="278">
        <f>SUMIFS('B4-1销售回款【输入】'!BT$4:BT$123,'B4-1销售回款【输入】'!$C$4:$C$123,$C268,'B4-1销售回款【输入】'!$D$4:$D$123,$D268,'B4-1销售回款【输入】'!$E$4:$E$123,$E268,'B4-1销售回款【输入】'!$J$4:$J$123,$F268)</f>
        <v>0</v>
      </c>
      <c r="BR268" s="278">
        <f>SUMIFS('B4-1销售回款【输入】'!BU$4:BU$123,'B4-1销售回款【输入】'!$C$4:$C$123,$C268,'B4-1销售回款【输入】'!$D$4:$D$123,$D268,'B4-1销售回款【输入】'!$E$4:$E$123,$E268,'B4-1销售回款【输入】'!$J$4:$J$123,$F268)</f>
        <v>0</v>
      </c>
      <c r="BS268" s="278">
        <f>SUMIFS('B4-1销售回款【输入】'!BV$4:BV$123,'B4-1销售回款【输入】'!$C$4:$C$123,$C268,'B4-1销售回款【输入】'!$D$4:$D$123,$D268,'B4-1销售回款【输入】'!$E$4:$E$123,$E268,'B4-1销售回款【输入】'!$J$4:$J$123,$F268)</f>
        <v>0</v>
      </c>
      <c r="BT268" s="278">
        <f>SUMIFS('B4-1销售回款【输入】'!BW$4:BW$123,'B4-1销售回款【输入】'!$C$4:$C$123,$C268,'B4-1销售回款【输入】'!$D$4:$D$123,$D268,'B4-1销售回款【输入】'!$E$4:$E$123,$E268,'B4-1销售回款【输入】'!$J$4:$J$123,$F268)</f>
        <v>0</v>
      </c>
      <c r="BU268" s="278">
        <f>SUMIFS('B4-1销售回款【输入】'!BX$4:BX$123,'B4-1销售回款【输入】'!$C$4:$C$123,$C268,'B4-1销售回款【输入】'!$D$4:$D$123,$D268,'B4-1销售回款【输入】'!$E$4:$E$123,$E268,'B4-1销售回款【输入】'!$J$4:$J$123,$F268)</f>
        <v>0</v>
      </c>
      <c r="BV268" s="278">
        <f>SUMIFS('B4-1销售回款【输入】'!BY$4:BY$123,'B4-1销售回款【输入】'!$C$4:$C$123,$C268,'B4-1销售回款【输入】'!$D$4:$D$123,$D268,'B4-1销售回款【输入】'!$E$4:$E$123,$E268,'B4-1销售回款【输入】'!$J$4:$J$123,$F268)</f>
        <v>0</v>
      </c>
      <c r="BW268" s="278">
        <f>SUMIFS('B4-1销售回款【输入】'!BZ$4:BZ$123,'B4-1销售回款【输入】'!$C$4:$C$123,$C268,'B4-1销售回款【输入】'!$D$4:$D$123,$D268,'B4-1销售回款【输入】'!$E$4:$E$123,$E268,'B4-1销售回款【输入】'!$J$4:$J$123,$F268)</f>
        <v>0</v>
      </c>
      <c r="BX268" s="278">
        <f>SUMIFS('B4-1销售回款【输入】'!CA$4:CA$123,'B4-1销售回款【输入】'!$C$4:$C$123,$C268,'B4-1销售回款【输入】'!$D$4:$D$123,$D268,'B4-1销售回款【输入】'!$E$4:$E$123,$E268,'B4-1销售回款【输入】'!$J$4:$J$123,$F268)</f>
        <v>0</v>
      </c>
      <c r="BY268" s="278">
        <f>SUMIFS('B4-1销售回款【输入】'!CB$4:CB$123,'B4-1销售回款【输入】'!$C$4:$C$123,$C268,'B4-1销售回款【输入】'!$D$4:$D$123,$D268,'B4-1销售回款【输入】'!$E$4:$E$123,$E268,'B4-1销售回款【输入】'!$J$4:$J$123,$F268)</f>
        <v>0</v>
      </c>
      <c r="BZ268" s="278">
        <f>SUMIFS('B4-1销售回款【输入】'!CC$4:CC$123,'B4-1销售回款【输入】'!$C$4:$C$123,$C268,'B4-1销售回款【输入】'!$D$4:$D$123,$D268,'B4-1销售回款【输入】'!$E$4:$E$123,$E268,'B4-1销售回款【输入】'!$J$4:$J$123,$F268)</f>
        <v>0</v>
      </c>
      <c r="CA268" s="278">
        <f>SUMIFS('B4-1销售回款【输入】'!CD$4:CD$123,'B4-1销售回款【输入】'!$C$4:$C$123,$C268,'B4-1销售回款【输入】'!$D$4:$D$123,$D268,'B4-1销售回款【输入】'!$E$4:$E$123,$E268,'B4-1销售回款【输入】'!$J$4:$J$123,$F268)</f>
        <v>0</v>
      </c>
      <c r="CB268" s="278">
        <f>SUMIFS('B4-1销售回款【输入】'!CE$4:CE$123,'B4-1销售回款【输入】'!$C$4:$C$123,$C268,'B4-1销售回款【输入】'!$D$4:$D$123,$D268,'B4-1销售回款【输入】'!$E$4:$E$123,$E268,'B4-1销售回款【输入】'!$J$4:$J$123,$F268)</f>
        <v>0</v>
      </c>
      <c r="CC268" s="278">
        <f>SUMIFS('B4-1销售回款【输入】'!CF$4:CF$123,'B4-1销售回款【输入】'!$C$4:$C$123,$C268,'B4-1销售回款【输入】'!$D$4:$D$123,$D268,'B4-1销售回款【输入】'!$E$4:$E$123,$E268,'B4-1销售回款【输入】'!$J$4:$J$123,$F268)</f>
        <v>0</v>
      </c>
      <c r="CD268" s="278">
        <f>SUMIFS('B4-1销售回款【输入】'!CG$4:CG$123,'B4-1销售回款【输入】'!$C$4:$C$123,$C268,'B4-1销售回款【输入】'!$D$4:$D$123,$D268,'B4-1销售回款【输入】'!$E$4:$E$123,$E268,'B4-1销售回款【输入】'!$J$4:$J$123,$F268)</f>
        <v>0</v>
      </c>
      <c r="CE268" s="278">
        <f>SUMIFS('B4-1销售回款【输入】'!CH$4:CH$123,'B4-1销售回款【输入】'!$C$4:$C$123,$C268,'B4-1销售回款【输入】'!$D$4:$D$123,$D268,'B4-1销售回款【输入】'!$E$4:$E$123,$E268,'B4-1销售回款【输入】'!$J$4:$J$123,$F268)</f>
        <v>0</v>
      </c>
      <c r="CF268" s="278">
        <f>SUMIFS('B4-1销售回款【输入】'!CI$4:CI$123,'B4-1销售回款【输入】'!$C$4:$C$123,$C268,'B4-1销售回款【输入】'!$D$4:$D$123,$D268,'B4-1销售回款【输入】'!$E$4:$E$123,$E268,'B4-1销售回款【输入】'!$J$4:$J$123,$F268)</f>
        <v>0</v>
      </c>
      <c r="CG268" s="278">
        <f>SUMIFS('B4-1销售回款【输入】'!CJ$4:CJ$123,'B4-1销售回款【输入】'!$C$4:$C$123,$C268,'B4-1销售回款【输入】'!$D$4:$D$123,$D268,'B4-1销售回款【输入】'!$E$4:$E$123,$E268,'B4-1销售回款【输入】'!$J$4:$J$123,$F268)</f>
        <v>0</v>
      </c>
      <c r="CH268" s="278">
        <f>SUMIFS('B4-1销售回款【输入】'!CK$4:CK$123,'B4-1销售回款【输入】'!$C$4:$C$123,$C268,'B4-1销售回款【输入】'!$D$4:$D$123,$D268,'B4-1销售回款【输入】'!$E$4:$E$123,$E268,'B4-1销售回款【输入】'!$J$4:$J$123,$F268)</f>
        <v>0</v>
      </c>
      <c r="CI268" s="278">
        <f>SUMIFS('B4-1销售回款【输入】'!CL$4:CL$123,'B4-1销售回款【输入】'!$C$4:$C$123,$C268,'B4-1销售回款【输入】'!$D$4:$D$123,$D268,'B4-1销售回款【输入】'!$E$4:$E$123,$E268,'B4-1销售回款【输入】'!$J$4:$J$123,$F268)</f>
        <v>0</v>
      </c>
      <c r="CJ268" s="278">
        <f>SUMIFS('B4-1销售回款【输入】'!CM$4:CM$123,'B4-1销售回款【输入】'!$C$4:$C$123,$C268,'B4-1销售回款【输入】'!$D$4:$D$123,$D268,'B4-1销售回款【输入】'!$E$4:$E$123,$E268,'B4-1销售回款【输入】'!$J$4:$J$123,$F268)</f>
        <v>0</v>
      </c>
      <c r="CK268" s="278">
        <f>SUMIFS('B4-1销售回款【输入】'!CN$4:CN$123,'B4-1销售回款【输入】'!$C$4:$C$123,$C268,'B4-1销售回款【输入】'!$D$4:$D$123,$D268,'B4-1销售回款【输入】'!$E$4:$E$123,$E268,'B4-1销售回款【输入】'!$J$4:$J$123,$F268)</f>
        <v>0</v>
      </c>
      <c r="CL268" s="278">
        <f>SUMIFS('B4-1销售回款【输入】'!CO$4:CO$123,'B4-1销售回款【输入】'!$C$4:$C$123,$C268,'B4-1销售回款【输入】'!$D$4:$D$123,$D268,'B4-1销售回款【输入】'!$E$4:$E$123,$E268,'B4-1销售回款【输入】'!$J$4:$J$123,$F268)</f>
        <v>0</v>
      </c>
      <c r="CM268" s="278">
        <f>SUMIFS('B4-1销售回款【输入】'!CP$4:CP$123,'B4-1销售回款【输入】'!$C$4:$C$123,$C268,'B4-1销售回款【输入】'!$D$4:$D$123,$D268,'B4-1销售回款【输入】'!$E$4:$E$123,$E268,'B4-1销售回款【输入】'!$J$4:$J$123,$F268)</f>
        <v>0</v>
      </c>
      <c r="CN268" s="278">
        <f>SUMIFS('B4-1销售回款【输入】'!CQ$4:CQ$123,'B4-1销售回款【输入】'!$C$4:$C$123,$C268,'B4-1销售回款【输入】'!$D$4:$D$123,$D268,'B4-1销售回款【输入】'!$E$4:$E$123,$E268,'B4-1销售回款【输入】'!$J$4:$J$123,$F268)</f>
        <v>0</v>
      </c>
      <c r="CO268" s="278">
        <f>SUMIFS('B4-1销售回款【输入】'!CR$4:CR$123,'B4-1销售回款【输入】'!$C$4:$C$123,$C268,'B4-1销售回款【输入】'!$D$4:$D$123,$D268,'B4-1销售回款【输入】'!$E$4:$E$123,$E268,'B4-1销售回款【输入】'!$J$4:$J$123,$F268)</f>
        <v>0</v>
      </c>
      <c r="CP268" s="278">
        <f>SUMIFS('B4-1销售回款【输入】'!CS$4:CS$123,'B4-1销售回款【输入】'!$C$4:$C$123,$C268,'B4-1销售回款【输入】'!$D$4:$D$123,$D268,'B4-1销售回款【输入】'!$E$4:$E$123,$E268,'B4-1销售回款【输入】'!$J$4:$J$123,$F268)</f>
        <v>0</v>
      </c>
      <c r="CQ268" s="278">
        <f>SUMIFS('B4-1销售回款【输入】'!CT$4:CT$123,'B4-1销售回款【输入】'!$C$4:$C$123,$C268,'B4-1销售回款【输入】'!$D$4:$D$123,$D268,'B4-1销售回款【输入】'!$E$4:$E$123,$E268,'B4-1销售回款【输入】'!$J$4:$J$123,$F268)</f>
        <v>0</v>
      </c>
      <c r="CR268" s="278">
        <f>SUMIFS('B4-1销售回款【输入】'!CU$4:CU$123,'B4-1销售回款【输入】'!$C$4:$C$123,$C268,'B4-1销售回款【输入】'!$D$4:$D$123,$D268,'B4-1销售回款【输入】'!$E$4:$E$123,$E268,'B4-1销售回款【输入】'!$J$4:$J$123,$F268)</f>
        <v>0</v>
      </c>
      <c r="CS268" s="278">
        <f>SUMIFS('B4-1销售回款【输入】'!CV$4:CV$123,'B4-1销售回款【输入】'!$C$4:$C$123,$C268,'B4-1销售回款【输入】'!$D$4:$D$123,$D268,'B4-1销售回款【输入】'!$E$4:$E$123,$E268,'B4-1销售回款【输入】'!$J$4:$J$123,$F268)</f>
        <v>0</v>
      </c>
      <c r="CT268" s="278">
        <f>SUMIFS('B4-1销售回款【输入】'!CW$4:CW$123,'B4-1销售回款【输入】'!$C$4:$C$123,$C268,'B4-1销售回款【输入】'!$D$4:$D$123,$D268,'B4-1销售回款【输入】'!$E$4:$E$123,$E268,'B4-1销售回款【输入】'!$J$4:$J$123,$F268)</f>
        <v>0</v>
      </c>
      <c r="CU268" s="278">
        <f>SUMIFS('B4-1销售回款【输入】'!CX$4:CX$123,'B4-1销售回款【输入】'!$C$4:$C$123,$C268,'B4-1销售回款【输入】'!$D$4:$D$123,$D268,'B4-1销售回款【输入】'!$E$4:$E$123,$E268,'B4-1销售回款【输入】'!$J$4:$J$123,$F268)</f>
        <v>0</v>
      </c>
      <c r="CV268" s="278">
        <f>SUMIFS('B4-1销售回款【输入】'!CY$4:CY$123,'B4-1销售回款【输入】'!$C$4:$C$123,$C268,'B4-1销售回款【输入】'!$D$4:$D$123,$D268,'B4-1销售回款【输入】'!$E$4:$E$123,$E268,'B4-1销售回款【输入】'!$J$4:$J$123,$F268)</f>
        <v>0</v>
      </c>
      <c r="CW268" s="278">
        <f>SUMIFS('B4-1销售回款【输入】'!CZ$4:CZ$123,'B4-1销售回款【输入】'!$C$4:$C$123,$C268,'B4-1销售回款【输入】'!$D$4:$D$123,$D268,'B4-1销售回款【输入】'!$E$4:$E$123,$E268,'B4-1销售回款【输入】'!$J$4:$J$123,$F268)</f>
        <v>0</v>
      </c>
      <c r="CX268" s="278">
        <f>SUMIFS('B4-1销售回款【输入】'!DA$4:DA$123,'B4-1销售回款【输入】'!$C$4:$C$123,$C268,'B4-1销售回款【输入】'!$D$4:$D$123,$D268,'B4-1销售回款【输入】'!$E$4:$E$123,$E268,'B4-1销售回款【输入】'!$J$4:$J$123,$F268)</f>
        <v>0</v>
      </c>
      <c r="CY268" s="278">
        <f>SUMIFS('B4-1销售回款【输入】'!DB$4:DB$123,'B4-1销售回款【输入】'!$C$4:$C$123,$C268,'B4-1销售回款【输入】'!$D$4:$D$123,$D268,'B4-1销售回款【输入】'!$E$4:$E$123,$E268,'B4-1销售回款【输入】'!$J$4:$J$123,$F268)</f>
        <v>0</v>
      </c>
      <c r="CZ268" s="278">
        <f>SUMIFS('B4-1销售回款【输入】'!DC$4:DC$123,'B4-1销售回款【输入】'!$C$4:$C$123,$C268,'B4-1销售回款【输入】'!$D$4:$D$123,$D268,'B4-1销售回款【输入】'!$E$4:$E$123,$E268,'B4-1销售回款【输入】'!$J$4:$J$123,$F268)</f>
        <v>0</v>
      </c>
      <c r="DA268" s="278">
        <f>SUMIFS('B4-1销售回款【输入】'!DD$4:DD$123,'B4-1销售回款【输入】'!$C$4:$C$123,$C268,'B4-1销售回款【输入】'!$D$4:$D$123,$D268,'B4-1销售回款【输入】'!$E$4:$E$123,$E268,'B4-1销售回款【输入】'!$J$4:$J$123,$F268)</f>
        <v>0</v>
      </c>
      <c r="DB268" s="278">
        <f>SUMIFS('B4-1销售回款【输入】'!DE$4:DE$123,'B4-1销售回款【输入】'!$C$4:$C$123,$C268,'B4-1销售回款【输入】'!$D$4:$D$123,$D268,'B4-1销售回款【输入】'!$E$4:$E$123,$E268,'B4-1销售回款【输入】'!$J$4:$J$123,$F268)</f>
        <v>0</v>
      </c>
      <c r="DC268" s="278">
        <f>SUMIFS('B4-1销售回款【输入】'!DF$4:DF$123,'B4-1销售回款【输入】'!$C$4:$C$123,$C268,'B4-1销售回款【输入】'!$D$4:$D$123,$D268,'B4-1销售回款【输入】'!$E$4:$E$123,$E268,'B4-1销售回款【输入】'!$J$4:$J$123,$F268)</f>
        <v>0</v>
      </c>
      <c r="DD268" s="278">
        <f>SUMIFS('B4-1销售回款【输入】'!DG$4:DG$123,'B4-1销售回款【输入】'!$C$4:$C$123,$C268,'B4-1销售回款【输入】'!$D$4:$D$123,$D268,'B4-1销售回款【输入】'!$E$4:$E$123,$E268,'B4-1销售回款【输入】'!$J$4:$J$123,$F268)</f>
        <v>0</v>
      </c>
      <c r="DE268" s="278">
        <f>SUMIFS('B4-1销售回款【输入】'!DH$4:DH$123,'B4-1销售回款【输入】'!$C$4:$C$123,$C268,'B4-1销售回款【输入】'!$D$4:$D$123,$D268,'B4-1销售回款【输入】'!$E$4:$E$123,$E268,'B4-1销售回款【输入】'!$J$4:$J$123,$F268)</f>
        <v>0</v>
      </c>
      <c r="DF268" s="278">
        <f>SUMIFS('B4-1销售回款【输入】'!DI$4:DI$123,'B4-1销售回款【输入】'!$C$4:$C$123,$C268,'B4-1销售回款【输入】'!$D$4:$D$123,$D268,'B4-1销售回款【输入】'!$E$4:$E$123,$E268,'B4-1销售回款【输入】'!$J$4:$J$123,$F268)</f>
        <v>0</v>
      </c>
      <c r="DG268" s="278">
        <f>SUMIFS('B4-1销售回款【输入】'!DJ$4:DJ$123,'B4-1销售回款【输入】'!$C$4:$C$123,$C268,'B4-1销售回款【输入】'!$D$4:$D$123,$D268,'B4-1销售回款【输入】'!$E$4:$E$123,$E268,'B4-1销售回款【输入】'!$J$4:$J$123,$F268)</f>
        <v>0</v>
      </c>
      <c r="DH268" s="278">
        <f>SUMIFS('B4-1销售回款【输入】'!DK$4:DK$123,'B4-1销售回款【输入】'!$C$4:$C$123,$C268,'B4-1销售回款【输入】'!$D$4:$D$123,$D268,'B4-1销售回款【输入】'!$E$4:$E$123,$E268,'B4-1销售回款【输入】'!$J$4:$J$123,$F268)</f>
        <v>0</v>
      </c>
      <c r="DI268" s="278">
        <f>SUMIFS('B4-1销售回款【输入】'!DL$4:DL$123,'B4-1销售回款【输入】'!$C$4:$C$123,$C268,'B4-1销售回款【输入】'!$D$4:$D$123,$D268,'B4-1销售回款【输入】'!$E$4:$E$123,$E268,'B4-1销售回款【输入】'!$J$4:$J$123,$F268)</f>
        <v>0</v>
      </c>
      <c r="DJ268" s="278">
        <f>SUMIFS('B4-1销售回款【输入】'!DM$4:DM$123,'B4-1销售回款【输入】'!$C$4:$C$123,$C268,'B4-1销售回款【输入】'!$D$4:$D$123,$D268,'B4-1销售回款【输入】'!$E$4:$E$123,$E268,'B4-1销售回款【输入】'!$J$4:$J$123,$F268)</f>
        <v>0</v>
      </c>
      <c r="DK268" s="278">
        <f>SUMIFS('B4-1销售回款【输入】'!DN$4:DN$123,'B4-1销售回款【输入】'!$C$4:$C$123,$C268,'B4-1销售回款【输入】'!$D$4:$D$123,$D268,'B4-1销售回款【输入】'!$E$4:$E$123,$E268,'B4-1销售回款【输入】'!$J$4:$J$123,$F268)</f>
        <v>0</v>
      </c>
      <c r="DL268" s="278">
        <f>SUMIFS('B4-1销售回款【输入】'!DO$4:DO$123,'B4-1销售回款【输入】'!$C$4:$C$123,$C268,'B4-1销售回款【输入】'!$D$4:$D$123,$D268,'B4-1销售回款【输入】'!$E$4:$E$123,$E268,'B4-1销售回款【输入】'!$J$4:$J$123,$F268)</f>
        <v>0</v>
      </c>
      <c r="DM268" s="278">
        <f>SUMIFS('B4-1销售回款【输入】'!DP$4:DP$123,'B4-1销售回款【输入】'!$C$4:$C$123,$C268,'B4-1销售回款【输入】'!$D$4:$D$123,$D268,'B4-1销售回款【输入】'!$E$4:$E$123,$E268,'B4-1销售回款【输入】'!$J$4:$J$123,$F268)</f>
        <v>0</v>
      </c>
      <c r="DN268" s="278">
        <f>SUMIFS('B4-1销售回款【输入】'!DQ$4:DQ$123,'B4-1销售回款【输入】'!$C$4:$C$123,$C268,'B4-1销售回款【输入】'!$D$4:$D$123,$D268,'B4-1销售回款【输入】'!$E$4:$E$123,$E268,'B4-1销售回款【输入】'!$J$4:$J$123,$F268)</f>
        <v>0</v>
      </c>
      <c r="DO268" s="278">
        <f>SUMIFS('B4-1销售回款【输入】'!DR$4:DR$123,'B4-1销售回款【输入】'!$C$4:$C$123,$C268,'B4-1销售回款【输入】'!$D$4:$D$123,$D268,'B4-1销售回款【输入】'!$E$4:$E$123,$E268,'B4-1销售回款【输入】'!$J$4:$J$123,$F268)</f>
        <v>0</v>
      </c>
      <c r="DP268" s="278">
        <f>SUMIFS('B4-1销售回款【输入】'!DS$4:DS$123,'B4-1销售回款【输入】'!$C$4:$C$123,$C268,'B4-1销售回款【输入】'!$D$4:$D$123,$D268,'B4-1销售回款【输入】'!$E$4:$E$123,$E268,'B4-1销售回款【输入】'!$J$4:$J$123,$F268)</f>
        <v>0</v>
      </c>
      <c r="DQ268" s="278">
        <f>SUMIFS('B4-1销售回款【输入】'!DT$4:DT$123,'B4-1销售回款【输入】'!$C$4:$C$123,$C268,'B4-1销售回款【输入】'!$D$4:$D$123,$D268,'B4-1销售回款【输入】'!$E$4:$E$123,$E268,'B4-1销售回款【输入】'!$J$4:$J$123,$F268)</f>
        <v>0</v>
      </c>
      <c r="DR268" s="278">
        <f>SUMIFS('B4-1销售回款【输入】'!DU$4:DU$123,'B4-1销售回款【输入】'!$C$4:$C$123,$C268,'B4-1销售回款【输入】'!$D$4:$D$123,$D268,'B4-1销售回款【输入】'!$E$4:$E$123,$E268,'B4-1销售回款【输入】'!$J$4:$J$123,$F268)</f>
        <v>0</v>
      </c>
      <c r="DS268" s="278">
        <f>SUMIFS('B4-1销售回款【输入】'!DV$4:DV$123,'B4-1销售回款【输入】'!$C$4:$C$123,$C268,'B4-1销售回款【输入】'!$D$4:$D$123,$D268,'B4-1销售回款【输入】'!$E$4:$E$123,$E268,'B4-1销售回款【输入】'!$J$4:$J$123,$F268)</f>
        <v>0</v>
      </c>
      <c r="DT268" s="278">
        <f>SUMIFS('B4-1销售回款【输入】'!DW$4:DW$123,'B4-1销售回款【输入】'!$C$4:$C$123,$C268,'B4-1销售回款【输入】'!$D$4:$D$123,$D268,'B4-1销售回款【输入】'!$E$4:$E$123,$E268,'B4-1销售回款【输入】'!$J$4:$J$123,$F268)</f>
        <v>0</v>
      </c>
      <c r="DU268" s="278">
        <f>SUMIFS('B4-1销售回款【输入】'!DX$4:DX$123,'B4-1销售回款【输入】'!$C$4:$C$123,$C268,'B4-1销售回款【输入】'!$D$4:$D$123,$D268,'B4-1销售回款【输入】'!$E$4:$E$123,$E268,'B4-1销售回款【输入】'!$J$4:$J$123,$F268)</f>
        <v>0</v>
      </c>
      <c r="DV268" s="278">
        <f>SUMIFS('B4-1销售回款【输入】'!DY$4:DY$123,'B4-1销售回款【输入】'!$C$4:$C$123,$C268,'B4-1销售回款【输入】'!$D$4:$D$123,$D268,'B4-1销售回款【输入】'!$E$4:$E$123,$E268,'B4-1销售回款【输入】'!$J$4:$J$123,$F268)</f>
        <v>0</v>
      </c>
      <c r="DW268" s="278">
        <f>SUMIFS('B4-1销售回款【输入】'!DZ$4:DZ$123,'B4-1销售回款【输入】'!$C$4:$C$123,$C268,'B4-1销售回款【输入】'!$D$4:$D$123,$D268,'B4-1销售回款【输入】'!$E$4:$E$123,$E268,'B4-1销售回款【输入】'!$J$4:$J$123,$F268)</f>
        <v>0</v>
      </c>
      <c r="DX268" s="278">
        <f>SUMIFS('B4-1销售回款【输入】'!EA$4:EA$123,'B4-1销售回款【输入】'!$C$4:$C$123,$C268,'B4-1销售回款【输入】'!$D$4:$D$123,$D268,'B4-1销售回款【输入】'!$E$4:$E$123,$E268,'B4-1销售回款【输入】'!$J$4:$J$123,$F268)</f>
        <v>0</v>
      </c>
      <c r="DY268" s="278">
        <f>SUMIFS('B4-1销售回款【输入】'!EB$4:EB$123,'B4-1销售回款【输入】'!$C$4:$C$123,$C268,'B4-1销售回款【输入】'!$D$4:$D$123,$D268,'B4-1销售回款【输入】'!$E$4:$E$123,$E268,'B4-1销售回款【输入】'!$J$4:$J$123,$F268)</f>
        <v>0</v>
      </c>
      <c r="DZ268" s="278">
        <f>SUMIFS('B4-1销售回款【输入】'!EC$4:EC$123,'B4-1销售回款【输入】'!$C$4:$C$123,$C268,'B4-1销售回款【输入】'!$D$4:$D$123,$D268,'B4-1销售回款【输入】'!$E$4:$E$123,$E268,'B4-1销售回款【输入】'!$J$4:$J$123,$F268)</f>
        <v>0</v>
      </c>
      <c r="EA268" s="278">
        <f>SUMIFS('B4-1销售回款【输入】'!ED$4:ED$123,'B4-1销售回款【输入】'!$C$4:$C$123,$C268,'B4-1销售回款【输入】'!$D$4:$D$123,$D268,'B4-1销售回款【输入】'!$E$4:$E$123,$E268,'B4-1销售回款【输入】'!$J$4:$J$123,$F268)</f>
        <v>0</v>
      </c>
      <c r="EB268" s="278">
        <f>SUMIFS('B4-1销售回款【输入】'!EE$4:EE$123,'B4-1销售回款【输入】'!$C$4:$C$123,$C268,'B4-1销售回款【输入】'!$D$4:$D$123,$D268,'B4-1销售回款【输入】'!$E$4:$E$123,$E268,'B4-1销售回款【输入】'!$J$4:$J$123,$F268)</f>
        <v>0</v>
      </c>
      <c r="EC268" s="278">
        <f>SUMIFS('B4-1销售回款【输入】'!EF$4:EF$123,'B4-1销售回款【输入】'!$C$4:$C$123,$C268,'B4-1销售回款【输入】'!$D$4:$D$123,$D268,'B4-1销售回款【输入】'!$E$4:$E$123,$E268,'B4-1销售回款【输入】'!$J$4:$J$123,$F268)</f>
        <v>0</v>
      </c>
      <c r="ED268" s="280">
        <f>SUMIFS('B4-1销售回款【输入】'!EG$4:EG$123,'B4-1销售回款【输入】'!$C$4:$C$123,$C268,'B4-1销售回款【输入】'!$D$4:$D$123,$D268,'B4-1销售回款【输入】'!$E$4:$E$123,$E268,'B4-1销售回款【输入】'!$J$4:$J$123,$F268)</f>
        <v>0</v>
      </c>
    </row>
    <row r="269" spans="2:134" ht="16.05" customHeight="1" x14ac:dyDescent="0.25">
      <c r="B269" s="932"/>
      <c r="C269" s="159" t="str">
        <f>C268</f>
        <v/>
      </c>
      <c r="D269" s="159" t="str">
        <f t="shared" si="4659"/>
        <v/>
      </c>
      <c r="E269" s="159" t="str">
        <f t="shared" si="4659"/>
        <v/>
      </c>
      <c r="F269" s="149" t="s">
        <v>347</v>
      </c>
      <c r="G269" s="171" t="s">
        <v>353</v>
      </c>
      <c r="H269" s="992">
        <f>SUMIFS('B4-1销售回款【输入】'!L$4:L$123,'B4-1销售回款【输入】'!$C$4:$C$123,$C269,'B4-1销售回款【输入】'!$D$4:$D$123,$D269,'B4-1销售回款【输入】'!$E$4:$E$123,$E269,'B4-1销售回款【输入】'!$J$4:$J$123,$F269)</f>
        <v>0</v>
      </c>
      <c r="I269" s="282">
        <f t="shared" ref="I269:I271" si="4914">J269-H269</f>
        <v>0</v>
      </c>
      <c r="J269" s="985">
        <f>SUM(V269:ED269)</f>
        <v>0</v>
      </c>
      <c r="K269" s="460">
        <f ca="1">SUM(OFFSET(V269,,,1,MATCH('B1-基本信息'!$C$12,$V$3:$ED$3,1)))</f>
        <v>0</v>
      </c>
      <c r="L269" s="283">
        <f t="shared" ref="L269" si="4915">SUMIF($V$1:$ED$1,L$3,$V269:$ED269)</f>
        <v>0</v>
      </c>
      <c r="M269" s="282">
        <f t="shared" si="4913"/>
        <v>0</v>
      </c>
      <c r="N269" s="282">
        <f t="shared" si="4913"/>
        <v>0</v>
      </c>
      <c r="O269" s="282">
        <f t="shared" si="4913"/>
        <v>0</v>
      </c>
      <c r="P269" s="282">
        <f t="shared" si="4913"/>
        <v>0</v>
      </c>
      <c r="Q269" s="282">
        <f t="shared" si="4913"/>
        <v>0</v>
      </c>
      <c r="R269" s="282">
        <f t="shared" si="4913"/>
        <v>0</v>
      </c>
      <c r="S269" s="282">
        <f t="shared" si="4913"/>
        <v>0</v>
      </c>
      <c r="T269" s="282">
        <f t="shared" si="4913"/>
        <v>0</v>
      </c>
      <c r="U269" s="284">
        <f t="shared" si="4913"/>
        <v>0</v>
      </c>
      <c r="V269" s="285">
        <f>SUMIFS('B4-1销售回款【输入】'!Y$4:Y$123,'B4-1销售回款【输入】'!$C$4:$C$123,$C269,'B4-1销售回款【输入】'!$D$4:$D$123,$D269,'B4-1销售回款【输入】'!$E$4:$E$123,$E269,'B4-1销售回款【输入】'!$J$4:$J$123,$F269)</f>
        <v>0</v>
      </c>
      <c r="W269" s="282">
        <f>SUMIFS('B4-1销售回款【输入】'!Z$4:Z$123,'B4-1销售回款【输入】'!$C$4:$C$123,$C269,'B4-1销售回款【输入】'!$D$4:$D$123,$D269,'B4-1销售回款【输入】'!$E$4:$E$123,$E269,'B4-1销售回款【输入】'!$J$4:$J$123,$F269)</f>
        <v>0</v>
      </c>
      <c r="X269" s="282">
        <f>SUMIFS('B4-1销售回款【输入】'!AA$4:AA$123,'B4-1销售回款【输入】'!$C$4:$C$123,$C269,'B4-1销售回款【输入】'!$D$4:$D$123,$D269,'B4-1销售回款【输入】'!$E$4:$E$123,$E269,'B4-1销售回款【输入】'!$J$4:$J$123,$F269)</f>
        <v>0</v>
      </c>
      <c r="Y269" s="282">
        <f>SUMIFS('B4-1销售回款【输入】'!AB$4:AB$123,'B4-1销售回款【输入】'!$C$4:$C$123,$C269,'B4-1销售回款【输入】'!$D$4:$D$123,$D269,'B4-1销售回款【输入】'!$E$4:$E$123,$E269,'B4-1销售回款【输入】'!$J$4:$J$123,$F269)</f>
        <v>0</v>
      </c>
      <c r="Z269" s="282">
        <f>SUMIFS('B4-1销售回款【输入】'!AC$4:AC$123,'B4-1销售回款【输入】'!$C$4:$C$123,$C269,'B4-1销售回款【输入】'!$D$4:$D$123,$D269,'B4-1销售回款【输入】'!$E$4:$E$123,$E269,'B4-1销售回款【输入】'!$J$4:$J$123,$F269)</f>
        <v>0</v>
      </c>
      <c r="AA269" s="282">
        <f>SUMIFS('B4-1销售回款【输入】'!AD$4:AD$123,'B4-1销售回款【输入】'!$C$4:$C$123,$C269,'B4-1销售回款【输入】'!$D$4:$D$123,$D269,'B4-1销售回款【输入】'!$E$4:$E$123,$E269,'B4-1销售回款【输入】'!$J$4:$J$123,$F269)</f>
        <v>0</v>
      </c>
      <c r="AB269" s="282">
        <f>SUMIFS('B4-1销售回款【输入】'!AE$4:AE$123,'B4-1销售回款【输入】'!$C$4:$C$123,$C269,'B4-1销售回款【输入】'!$D$4:$D$123,$D269,'B4-1销售回款【输入】'!$E$4:$E$123,$E269,'B4-1销售回款【输入】'!$J$4:$J$123,$F269)</f>
        <v>0</v>
      </c>
      <c r="AC269" s="282">
        <f>SUMIFS('B4-1销售回款【输入】'!AF$4:AF$123,'B4-1销售回款【输入】'!$C$4:$C$123,$C269,'B4-1销售回款【输入】'!$D$4:$D$123,$D269,'B4-1销售回款【输入】'!$E$4:$E$123,$E269,'B4-1销售回款【输入】'!$J$4:$J$123,$F269)</f>
        <v>0</v>
      </c>
      <c r="AD269" s="282">
        <f>SUMIFS('B4-1销售回款【输入】'!AG$4:AG$123,'B4-1销售回款【输入】'!$C$4:$C$123,$C269,'B4-1销售回款【输入】'!$D$4:$D$123,$D269,'B4-1销售回款【输入】'!$E$4:$E$123,$E269,'B4-1销售回款【输入】'!$J$4:$J$123,$F269)</f>
        <v>0</v>
      </c>
      <c r="AE269" s="282">
        <f>SUMIFS('B4-1销售回款【输入】'!AH$4:AH$123,'B4-1销售回款【输入】'!$C$4:$C$123,$C269,'B4-1销售回款【输入】'!$D$4:$D$123,$D269,'B4-1销售回款【输入】'!$E$4:$E$123,$E269,'B4-1销售回款【输入】'!$J$4:$J$123,$F269)</f>
        <v>0</v>
      </c>
      <c r="AF269" s="282">
        <f>SUMIFS('B4-1销售回款【输入】'!AI$4:AI$123,'B4-1销售回款【输入】'!$C$4:$C$123,$C269,'B4-1销售回款【输入】'!$D$4:$D$123,$D269,'B4-1销售回款【输入】'!$E$4:$E$123,$E269,'B4-1销售回款【输入】'!$J$4:$J$123,$F269)</f>
        <v>0</v>
      </c>
      <c r="AG269" s="282">
        <f>SUMIFS('B4-1销售回款【输入】'!AJ$4:AJ$123,'B4-1销售回款【输入】'!$C$4:$C$123,$C269,'B4-1销售回款【输入】'!$D$4:$D$123,$D269,'B4-1销售回款【输入】'!$E$4:$E$123,$E269,'B4-1销售回款【输入】'!$J$4:$J$123,$F269)</f>
        <v>0</v>
      </c>
      <c r="AH269" s="282">
        <f>SUMIFS('B4-1销售回款【输入】'!AK$4:AK$123,'B4-1销售回款【输入】'!$C$4:$C$123,$C269,'B4-1销售回款【输入】'!$D$4:$D$123,$D269,'B4-1销售回款【输入】'!$E$4:$E$123,$E269,'B4-1销售回款【输入】'!$J$4:$J$123,$F269)</f>
        <v>0</v>
      </c>
      <c r="AI269" s="282">
        <f>SUMIFS('B4-1销售回款【输入】'!AL$4:AL$123,'B4-1销售回款【输入】'!$C$4:$C$123,$C269,'B4-1销售回款【输入】'!$D$4:$D$123,$D269,'B4-1销售回款【输入】'!$E$4:$E$123,$E269,'B4-1销售回款【输入】'!$J$4:$J$123,$F269)</f>
        <v>0</v>
      </c>
      <c r="AJ269" s="282">
        <f>SUMIFS('B4-1销售回款【输入】'!AM$4:AM$123,'B4-1销售回款【输入】'!$C$4:$C$123,$C269,'B4-1销售回款【输入】'!$D$4:$D$123,$D269,'B4-1销售回款【输入】'!$E$4:$E$123,$E269,'B4-1销售回款【输入】'!$J$4:$J$123,$F269)</f>
        <v>0</v>
      </c>
      <c r="AK269" s="282">
        <f>SUMIFS('B4-1销售回款【输入】'!AN$4:AN$123,'B4-1销售回款【输入】'!$C$4:$C$123,$C269,'B4-1销售回款【输入】'!$D$4:$D$123,$D269,'B4-1销售回款【输入】'!$E$4:$E$123,$E269,'B4-1销售回款【输入】'!$J$4:$J$123,$F269)</f>
        <v>0</v>
      </c>
      <c r="AL269" s="282">
        <f>SUMIFS('B4-1销售回款【输入】'!AO$4:AO$123,'B4-1销售回款【输入】'!$C$4:$C$123,$C269,'B4-1销售回款【输入】'!$D$4:$D$123,$D269,'B4-1销售回款【输入】'!$E$4:$E$123,$E269,'B4-1销售回款【输入】'!$J$4:$J$123,$F269)</f>
        <v>0</v>
      </c>
      <c r="AM269" s="282">
        <f>SUMIFS('B4-1销售回款【输入】'!AP$4:AP$123,'B4-1销售回款【输入】'!$C$4:$C$123,$C269,'B4-1销售回款【输入】'!$D$4:$D$123,$D269,'B4-1销售回款【输入】'!$E$4:$E$123,$E269,'B4-1销售回款【输入】'!$J$4:$J$123,$F269)</f>
        <v>0</v>
      </c>
      <c r="AN269" s="282">
        <f>SUMIFS('B4-1销售回款【输入】'!AQ$4:AQ$123,'B4-1销售回款【输入】'!$C$4:$C$123,$C269,'B4-1销售回款【输入】'!$D$4:$D$123,$D269,'B4-1销售回款【输入】'!$E$4:$E$123,$E269,'B4-1销售回款【输入】'!$J$4:$J$123,$F269)</f>
        <v>0</v>
      </c>
      <c r="AO269" s="282">
        <f>SUMIFS('B4-1销售回款【输入】'!AR$4:AR$123,'B4-1销售回款【输入】'!$C$4:$C$123,$C269,'B4-1销售回款【输入】'!$D$4:$D$123,$D269,'B4-1销售回款【输入】'!$E$4:$E$123,$E269,'B4-1销售回款【输入】'!$J$4:$J$123,$F269)</f>
        <v>0</v>
      </c>
      <c r="AP269" s="282">
        <f>SUMIFS('B4-1销售回款【输入】'!AS$4:AS$123,'B4-1销售回款【输入】'!$C$4:$C$123,$C269,'B4-1销售回款【输入】'!$D$4:$D$123,$D269,'B4-1销售回款【输入】'!$E$4:$E$123,$E269,'B4-1销售回款【输入】'!$J$4:$J$123,$F269)</f>
        <v>0</v>
      </c>
      <c r="AQ269" s="282">
        <f>SUMIFS('B4-1销售回款【输入】'!AT$4:AT$123,'B4-1销售回款【输入】'!$C$4:$C$123,$C269,'B4-1销售回款【输入】'!$D$4:$D$123,$D269,'B4-1销售回款【输入】'!$E$4:$E$123,$E269,'B4-1销售回款【输入】'!$J$4:$J$123,$F269)</f>
        <v>0</v>
      </c>
      <c r="AR269" s="282">
        <f>SUMIFS('B4-1销售回款【输入】'!AU$4:AU$123,'B4-1销售回款【输入】'!$C$4:$C$123,$C269,'B4-1销售回款【输入】'!$D$4:$D$123,$D269,'B4-1销售回款【输入】'!$E$4:$E$123,$E269,'B4-1销售回款【输入】'!$J$4:$J$123,$F269)</f>
        <v>0</v>
      </c>
      <c r="AS269" s="282">
        <f>SUMIFS('B4-1销售回款【输入】'!AV$4:AV$123,'B4-1销售回款【输入】'!$C$4:$C$123,$C269,'B4-1销售回款【输入】'!$D$4:$D$123,$D269,'B4-1销售回款【输入】'!$E$4:$E$123,$E269,'B4-1销售回款【输入】'!$J$4:$J$123,$F269)</f>
        <v>0</v>
      </c>
      <c r="AT269" s="282">
        <f>SUMIFS('B4-1销售回款【输入】'!AW$4:AW$123,'B4-1销售回款【输入】'!$C$4:$C$123,$C269,'B4-1销售回款【输入】'!$D$4:$D$123,$D269,'B4-1销售回款【输入】'!$E$4:$E$123,$E269,'B4-1销售回款【输入】'!$J$4:$J$123,$F269)</f>
        <v>0</v>
      </c>
      <c r="AU269" s="282">
        <f>SUMIFS('B4-1销售回款【输入】'!AX$4:AX$123,'B4-1销售回款【输入】'!$C$4:$C$123,$C269,'B4-1销售回款【输入】'!$D$4:$D$123,$D269,'B4-1销售回款【输入】'!$E$4:$E$123,$E269,'B4-1销售回款【输入】'!$J$4:$J$123,$F269)</f>
        <v>0</v>
      </c>
      <c r="AV269" s="282">
        <f>SUMIFS('B4-1销售回款【输入】'!AY$4:AY$123,'B4-1销售回款【输入】'!$C$4:$C$123,$C269,'B4-1销售回款【输入】'!$D$4:$D$123,$D269,'B4-1销售回款【输入】'!$E$4:$E$123,$E269,'B4-1销售回款【输入】'!$J$4:$J$123,$F269)</f>
        <v>0</v>
      </c>
      <c r="AW269" s="282">
        <f>SUMIFS('B4-1销售回款【输入】'!AZ$4:AZ$123,'B4-1销售回款【输入】'!$C$4:$C$123,$C269,'B4-1销售回款【输入】'!$D$4:$D$123,$D269,'B4-1销售回款【输入】'!$E$4:$E$123,$E269,'B4-1销售回款【输入】'!$J$4:$J$123,$F269)</f>
        <v>0</v>
      </c>
      <c r="AX269" s="282">
        <f>SUMIFS('B4-1销售回款【输入】'!BA$4:BA$123,'B4-1销售回款【输入】'!$C$4:$C$123,$C269,'B4-1销售回款【输入】'!$D$4:$D$123,$D269,'B4-1销售回款【输入】'!$E$4:$E$123,$E269,'B4-1销售回款【输入】'!$J$4:$J$123,$F269)</f>
        <v>0</v>
      </c>
      <c r="AY269" s="282">
        <f>SUMIFS('B4-1销售回款【输入】'!BB$4:BB$123,'B4-1销售回款【输入】'!$C$4:$C$123,$C269,'B4-1销售回款【输入】'!$D$4:$D$123,$D269,'B4-1销售回款【输入】'!$E$4:$E$123,$E269,'B4-1销售回款【输入】'!$J$4:$J$123,$F269)</f>
        <v>0</v>
      </c>
      <c r="AZ269" s="282">
        <f>SUMIFS('B4-1销售回款【输入】'!BC$4:BC$123,'B4-1销售回款【输入】'!$C$4:$C$123,$C269,'B4-1销售回款【输入】'!$D$4:$D$123,$D269,'B4-1销售回款【输入】'!$E$4:$E$123,$E269,'B4-1销售回款【输入】'!$J$4:$J$123,$F269)</f>
        <v>0</v>
      </c>
      <c r="BA269" s="282">
        <f>SUMIFS('B4-1销售回款【输入】'!BD$4:BD$123,'B4-1销售回款【输入】'!$C$4:$C$123,$C269,'B4-1销售回款【输入】'!$D$4:$D$123,$D269,'B4-1销售回款【输入】'!$E$4:$E$123,$E269,'B4-1销售回款【输入】'!$J$4:$J$123,$F269)</f>
        <v>0</v>
      </c>
      <c r="BB269" s="282">
        <f>SUMIFS('B4-1销售回款【输入】'!BE$4:BE$123,'B4-1销售回款【输入】'!$C$4:$C$123,$C269,'B4-1销售回款【输入】'!$D$4:$D$123,$D269,'B4-1销售回款【输入】'!$E$4:$E$123,$E269,'B4-1销售回款【输入】'!$J$4:$J$123,$F269)</f>
        <v>0</v>
      </c>
      <c r="BC269" s="282">
        <f>SUMIFS('B4-1销售回款【输入】'!BF$4:BF$123,'B4-1销售回款【输入】'!$C$4:$C$123,$C269,'B4-1销售回款【输入】'!$D$4:$D$123,$D269,'B4-1销售回款【输入】'!$E$4:$E$123,$E269,'B4-1销售回款【输入】'!$J$4:$J$123,$F269)</f>
        <v>0</v>
      </c>
      <c r="BD269" s="282">
        <f>SUMIFS('B4-1销售回款【输入】'!BG$4:BG$123,'B4-1销售回款【输入】'!$C$4:$C$123,$C269,'B4-1销售回款【输入】'!$D$4:$D$123,$D269,'B4-1销售回款【输入】'!$E$4:$E$123,$E269,'B4-1销售回款【输入】'!$J$4:$J$123,$F269)</f>
        <v>0</v>
      </c>
      <c r="BE269" s="282">
        <f>SUMIFS('B4-1销售回款【输入】'!BH$4:BH$123,'B4-1销售回款【输入】'!$C$4:$C$123,$C269,'B4-1销售回款【输入】'!$D$4:$D$123,$D269,'B4-1销售回款【输入】'!$E$4:$E$123,$E269,'B4-1销售回款【输入】'!$J$4:$J$123,$F269)</f>
        <v>0</v>
      </c>
      <c r="BF269" s="282">
        <f>SUMIFS('B4-1销售回款【输入】'!BI$4:BI$123,'B4-1销售回款【输入】'!$C$4:$C$123,$C269,'B4-1销售回款【输入】'!$D$4:$D$123,$D269,'B4-1销售回款【输入】'!$E$4:$E$123,$E269,'B4-1销售回款【输入】'!$J$4:$J$123,$F269)</f>
        <v>0</v>
      </c>
      <c r="BG269" s="282">
        <f>SUMIFS('B4-1销售回款【输入】'!BJ$4:BJ$123,'B4-1销售回款【输入】'!$C$4:$C$123,$C269,'B4-1销售回款【输入】'!$D$4:$D$123,$D269,'B4-1销售回款【输入】'!$E$4:$E$123,$E269,'B4-1销售回款【输入】'!$J$4:$J$123,$F269)</f>
        <v>0</v>
      </c>
      <c r="BH269" s="282">
        <f>SUMIFS('B4-1销售回款【输入】'!BK$4:BK$123,'B4-1销售回款【输入】'!$C$4:$C$123,$C269,'B4-1销售回款【输入】'!$D$4:$D$123,$D269,'B4-1销售回款【输入】'!$E$4:$E$123,$E269,'B4-1销售回款【输入】'!$J$4:$J$123,$F269)</f>
        <v>0</v>
      </c>
      <c r="BI269" s="282">
        <f>SUMIFS('B4-1销售回款【输入】'!BL$4:BL$123,'B4-1销售回款【输入】'!$C$4:$C$123,$C269,'B4-1销售回款【输入】'!$D$4:$D$123,$D269,'B4-1销售回款【输入】'!$E$4:$E$123,$E269,'B4-1销售回款【输入】'!$J$4:$J$123,$F269)</f>
        <v>0</v>
      </c>
      <c r="BJ269" s="282">
        <f>SUMIFS('B4-1销售回款【输入】'!BM$4:BM$123,'B4-1销售回款【输入】'!$C$4:$C$123,$C269,'B4-1销售回款【输入】'!$D$4:$D$123,$D269,'B4-1销售回款【输入】'!$E$4:$E$123,$E269,'B4-1销售回款【输入】'!$J$4:$J$123,$F269)</f>
        <v>0</v>
      </c>
      <c r="BK269" s="282">
        <f>SUMIFS('B4-1销售回款【输入】'!BN$4:BN$123,'B4-1销售回款【输入】'!$C$4:$C$123,$C269,'B4-1销售回款【输入】'!$D$4:$D$123,$D269,'B4-1销售回款【输入】'!$E$4:$E$123,$E269,'B4-1销售回款【输入】'!$J$4:$J$123,$F269)</f>
        <v>0</v>
      </c>
      <c r="BL269" s="282">
        <f>SUMIFS('B4-1销售回款【输入】'!BO$4:BO$123,'B4-1销售回款【输入】'!$C$4:$C$123,$C269,'B4-1销售回款【输入】'!$D$4:$D$123,$D269,'B4-1销售回款【输入】'!$E$4:$E$123,$E269,'B4-1销售回款【输入】'!$J$4:$J$123,$F269)</f>
        <v>0</v>
      </c>
      <c r="BM269" s="282">
        <f>SUMIFS('B4-1销售回款【输入】'!BP$4:BP$123,'B4-1销售回款【输入】'!$C$4:$C$123,$C269,'B4-1销售回款【输入】'!$D$4:$D$123,$D269,'B4-1销售回款【输入】'!$E$4:$E$123,$E269,'B4-1销售回款【输入】'!$J$4:$J$123,$F269)</f>
        <v>0</v>
      </c>
      <c r="BN269" s="282">
        <f>SUMIFS('B4-1销售回款【输入】'!BQ$4:BQ$123,'B4-1销售回款【输入】'!$C$4:$C$123,$C269,'B4-1销售回款【输入】'!$D$4:$D$123,$D269,'B4-1销售回款【输入】'!$E$4:$E$123,$E269,'B4-1销售回款【输入】'!$J$4:$J$123,$F269)</f>
        <v>0</v>
      </c>
      <c r="BO269" s="282">
        <f>SUMIFS('B4-1销售回款【输入】'!BR$4:BR$123,'B4-1销售回款【输入】'!$C$4:$C$123,$C269,'B4-1销售回款【输入】'!$D$4:$D$123,$D269,'B4-1销售回款【输入】'!$E$4:$E$123,$E269,'B4-1销售回款【输入】'!$J$4:$J$123,$F269)</f>
        <v>0</v>
      </c>
      <c r="BP269" s="282">
        <f>SUMIFS('B4-1销售回款【输入】'!BS$4:BS$123,'B4-1销售回款【输入】'!$C$4:$C$123,$C269,'B4-1销售回款【输入】'!$D$4:$D$123,$D269,'B4-1销售回款【输入】'!$E$4:$E$123,$E269,'B4-1销售回款【输入】'!$J$4:$J$123,$F269)</f>
        <v>0</v>
      </c>
      <c r="BQ269" s="282">
        <f>SUMIFS('B4-1销售回款【输入】'!BT$4:BT$123,'B4-1销售回款【输入】'!$C$4:$C$123,$C269,'B4-1销售回款【输入】'!$D$4:$D$123,$D269,'B4-1销售回款【输入】'!$E$4:$E$123,$E269,'B4-1销售回款【输入】'!$J$4:$J$123,$F269)</f>
        <v>0</v>
      </c>
      <c r="BR269" s="282">
        <f>SUMIFS('B4-1销售回款【输入】'!BU$4:BU$123,'B4-1销售回款【输入】'!$C$4:$C$123,$C269,'B4-1销售回款【输入】'!$D$4:$D$123,$D269,'B4-1销售回款【输入】'!$E$4:$E$123,$E269,'B4-1销售回款【输入】'!$J$4:$J$123,$F269)</f>
        <v>0</v>
      </c>
      <c r="BS269" s="282">
        <f>SUMIFS('B4-1销售回款【输入】'!BV$4:BV$123,'B4-1销售回款【输入】'!$C$4:$C$123,$C269,'B4-1销售回款【输入】'!$D$4:$D$123,$D269,'B4-1销售回款【输入】'!$E$4:$E$123,$E269,'B4-1销售回款【输入】'!$J$4:$J$123,$F269)</f>
        <v>0</v>
      </c>
      <c r="BT269" s="282">
        <f>SUMIFS('B4-1销售回款【输入】'!BW$4:BW$123,'B4-1销售回款【输入】'!$C$4:$C$123,$C269,'B4-1销售回款【输入】'!$D$4:$D$123,$D269,'B4-1销售回款【输入】'!$E$4:$E$123,$E269,'B4-1销售回款【输入】'!$J$4:$J$123,$F269)</f>
        <v>0</v>
      </c>
      <c r="BU269" s="282">
        <f>SUMIFS('B4-1销售回款【输入】'!BX$4:BX$123,'B4-1销售回款【输入】'!$C$4:$C$123,$C269,'B4-1销售回款【输入】'!$D$4:$D$123,$D269,'B4-1销售回款【输入】'!$E$4:$E$123,$E269,'B4-1销售回款【输入】'!$J$4:$J$123,$F269)</f>
        <v>0</v>
      </c>
      <c r="BV269" s="282">
        <f>SUMIFS('B4-1销售回款【输入】'!BY$4:BY$123,'B4-1销售回款【输入】'!$C$4:$C$123,$C269,'B4-1销售回款【输入】'!$D$4:$D$123,$D269,'B4-1销售回款【输入】'!$E$4:$E$123,$E269,'B4-1销售回款【输入】'!$J$4:$J$123,$F269)</f>
        <v>0</v>
      </c>
      <c r="BW269" s="282">
        <f>SUMIFS('B4-1销售回款【输入】'!BZ$4:BZ$123,'B4-1销售回款【输入】'!$C$4:$C$123,$C269,'B4-1销售回款【输入】'!$D$4:$D$123,$D269,'B4-1销售回款【输入】'!$E$4:$E$123,$E269,'B4-1销售回款【输入】'!$J$4:$J$123,$F269)</f>
        <v>0</v>
      </c>
      <c r="BX269" s="282">
        <f>SUMIFS('B4-1销售回款【输入】'!CA$4:CA$123,'B4-1销售回款【输入】'!$C$4:$C$123,$C269,'B4-1销售回款【输入】'!$D$4:$D$123,$D269,'B4-1销售回款【输入】'!$E$4:$E$123,$E269,'B4-1销售回款【输入】'!$J$4:$J$123,$F269)</f>
        <v>0</v>
      </c>
      <c r="BY269" s="282">
        <f>SUMIFS('B4-1销售回款【输入】'!CB$4:CB$123,'B4-1销售回款【输入】'!$C$4:$C$123,$C269,'B4-1销售回款【输入】'!$D$4:$D$123,$D269,'B4-1销售回款【输入】'!$E$4:$E$123,$E269,'B4-1销售回款【输入】'!$J$4:$J$123,$F269)</f>
        <v>0</v>
      </c>
      <c r="BZ269" s="282">
        <f>SUMIFS('B4-1销售回款【输入】'!CC$4:CC$123,'B4-1销售回款【输入】'!$C$4:$C$123,$C269,'B4-1销售回款【输入】'!$D$4:$D$123,$D269,'B4-1销售回款【输入】'!$E$4:$E$123,$E269,'B4-1销售回款【输入】'!$J$4:$J$123,$F269)</f>
        <v>0</v>
      </c>
      <c r="CA269" s="282">
        <f>SUMIFS('B4-1销售回款【输入】'!CD$4:CD$123,'B4-1销售回款【输入】'!$C$4:$C$123,$C269,'B4-1销售回款【输入】'!$D$4:$D$123,$D269,'B4-1销售回款【输入】'!$E$4:$E$123,$E269,'B4-1销售回款【输入】'!$J$4:$J$123,$F269)</f>
        <v>0</v>
      </c>
      <c r="CB269" s="282">
        <f>SUMIFS('B4-1销售回款【输入】'!CE$4:CE$123,'B4-1销售回款【输入】'!$C$4:$C$123,$C269,'B4-1销售回款【输入】'!$D$4:$D$123,$D269,'B4-1销售回款【输入】'!$E$4:$E$123,$E269,'B4-1销售回款【输入】'!$J$4:$J$123,$F269)</f>
        <v>0</v>
      </c>
      <c r="CC269" s="282">
        <f>SUMIFS('B4-1销售回款【输入】'!CF$4:CF$123,'B4-1销售回款【输入】'!$C$4:$C$123,$C269,'B4-1销售回款【输入】'!$D$4:$D$123,$D269,'B4-1销售回款【输入】'!$E$4:$E$123,$E269,'B4-1销售回款【输入】'!$J$4:$J$123,$F269)</f>
        <v>0</v>
      </c>
      <c r="CD269" s="282">
        <f>SUMIFS('B4-1销售回款【输入】'!CG$4:CG$123,'B4-1销售回款【输入】'!$C$4:$C$123,$C269,'B4-1销售回款【输入】'!$D$4:$D$123,$D269,'B4-1销售回款【输入】'!$E$4:$E$123,$E269,'B4-1销售回款【输入】'!$J$4:$J$123,$F269)</f>
        <v>0</v>
      </c>
      <c r="CE269" s="282">
        <f>SUMIFS('B4-1销售回款【输入】'!CH$4:CH$123,'B4-1销售回款【输入】'!$C$4:$C$123,$C269,'B4-1销售回款【输入】'!$D$4:$D$123,$D269,'B4-1销售回款【输入】'!$E$4:$E$123,$E269,'B4-1销售回款【输入】'!$J$4:$J$123,$F269)</f>
        <v>0</v>
      </c>
      <c r="CF269" s="282">
        <f>SUMIFS('B4-1销售回款【输入】'!CI$4:CI$123,'B4-1销售回款【输入】'!$C$4:$C$123,$C269,'B4-1销售回款【输入】'!$D$4:$D$123,$D269,'B4-1销售回款【输入】'!$E$4:$E$123,$E269,'B4-1销售回款【输入】'!$J$4:$J$123,$F269)</f>
        <v>0</v>
      </c>
      <c r="CG269" s="282">
        <f>SUMIFS('B4-1销售回款【输入】'!CJ$4:CJ$123,'B4-1销售回款【输入】'!$C$4:$C$123,$C269,'B4-1销售回款【输入】'!$D$4:$D$123,$D269,'B4-1销售回款【输入】'!$E$4:$E$123,$E269,'B4-1销售回款【输入】'!$J$4:$J$123,$F269)</f>
        <v>0</v>
      </c>
      <c r="CH269" s="282">
        <f>SUMIFS('B4-1销售回款【输入】'!CK$4:CK$123,'B4-1销售回款【输入】'!$C$4:$C$123,$C269,'B4-1销售回款【输入】'!$D$4:$D$123,$D269,'B4-1销售回款【输入】'!$E$4:$E$123,$E269,'B4-1销售回款【输入】'!$J$4:$J$123,$F269)</f>
        <v>0</v>
      </c>
      <c r="CI269" s="282">
        <f>SUMIFS('B4-1销售回款【输入】'!CL$4:CL$123,'B4-1销售回款【输入】'!$C$4:$C$123,$C269,'B4-1销售回款【输入】'!$D$4:$D$123,$D269,'B4-1销售回款【输入】'!$E$4:$E$123,$E269,'B4-1销售回款【输入】'!$J$4:$J$123,$F269)</f>
        <v>0</v>
      </c>
      <c r="CJ269" s="282">
        <f>SUMIFS('B4-1销售回款【输入】'!CM$4:CM$123,'B4-1销售回款【输入】'!$C$4:$C$123,$C269,'B4-1销售回款【输入】'!$D$4:$D$123,$D269,'B4-1销售回款【输入】'!$E$4:$E$123,$E269,'B4-1销售回款【输入】'!$J$4:$J$123,$F269)</f>
        <v>0</v>
      </c>
      <c r="CK269" s="282">
        <f>SUMIFS('B4-1销售回款【输入】'!CN$4:CN$123,'B4-1销售回款【输入】'!$C$4:$C$123,$C269,'B4-1销售回款【输入】'!$D$4:$D$123,$D269,'B4-1销售回款【输入】'!$E$4:$E$123,$E269,'B4-1销售回款【输入】'!$J$4:$J$123,$F269)</f>
        <v>0</v>
      </c>
      <c r="CL269" s="282">
        <f>SUMIFS('B4-1销售回款【输入】'!CO$4:CO$123,'B4-1销售回款【输入】'!$C$4:$C$123,$C269,'B4-1销售回款【输入】'!$D$4:$D$123,$D269,'B4-1销售回款【输入】'!$E$4:$E$123,$E269,'B4-1销售回款【输入】'!$J$4:$J$123,$F269)</f>
        <v>0</v>
      </c>
      <c r="CM269" s="282">
        <f>SUMIFS('B4-1销售回款【输入】'!CP$4:CP$123,'B4-1销售回款【输入】'!$C$4:$C$123,$C269,'B4-1销售回款【输入】'!$D$4:$D$123,$D269,'B4-1销售回款【输入】'!$E$4:$E$123,$E269,'B4-1销售回款【输入】'!$J$4:$J$123,$F269)</f>
        <v>0</v>
      </c>
      <c r="CN269" s="282">
        <f>SUMIFS('B4-1销售回款【输入】'!CQ$4:CQ$123,'B4-1销售回款【输入】'!$C$4:$C$123,$C269,'B4-1销售回款【输入】'!$D$4:$D$123,$D269,'B4-1销售回款【输入】'!$E$4:$E$123,$E269,'B4-1销售回款【输入】'!$J$4:$J$123,$F269)</f>
        <v>0</v>
      </c>
      <c r="CO269" s="282">
        <f>SUMIFS('B4-1销售回款【输入】'!CR$4:CR$123,'B4-1销售回款【输入】'!$C$4:$C$123,$C269,'B4-1销售回款【输入】'!$D$4:$D$123,$D269,'B4-1销售回款【输入】'!$E$4:$E$123,$E269,'B4-1销售回款【输入】'!$J$4:$J$123,$F269)</f>
        <v>0</v>
      </c>
      <c r="CP269" s="282">
        <f>SUMIFS('B4-1销售回款【输入】'!CS$4:CS$123,'B4-1销售回款【输入】'!$C$4:$C$123,$C269,'B4-1销售回款【输入】'!$D$4:$D$123,$D269,'B4-1销售回款【输入】'!$E$4:$E$123,$E269,'B4-1销售回款【输入】'!$J$4:$J$123,$F269)</f>
        <v>0</v>
      </c>
      <c r="CQ269" s="282">
        <f>SUMIFS('B4-1销售回款【输入】'!CT$4:CT$123,'B4-1销售回款【输入】'!$C$4:$C$123,$C269,'B4-1销售回款【输入】'!$D$4:$D$123,$D269,'B4-1销售回款【输入】'!$E$4:$E$123,$E269,'B4-1销售回款【输入】'!$J$4:$J$123,$F269)</f>
        <v>0</v>
      </c>
      <c r="CR269" s="282">
        <f>SUMIFS('B4-1销售回款【输入】'!CU$4:CU$123,'B4-1销售回款【输入】'!$C$4:$C$123,$C269,'B4-1销售回款【输入】'!$D$4:$D$123,$D269,'B4-1销售回款【输入】'!$E$4:$E$123,$E269,'B4-1销售回款【输入】'!$J$4:$J$123,$F269)</f>
        <v>0</v>
      </c>
      <c r="CS269" s="282">
        <f>SUMIFS('B4-1销售回款【输入】'!CV$4:CV$123,'B4-1销售回款【输入】'!$C$4:$C$123,$C269,'B4-1销售回款【输入】'!$D$4:$D$123,$D269,'B4-1销售回款【输入】'!$E$4:$E$123,$E269,'B4-1销售回款【输入】'!$J$4:$J$123,$F269)</f>
        <v>0</v>
      </c>
      <c r="CT269" s="282">
        <f>SUMIFS('B4-1销售回款【输入】'!CW$4:CW$123,'B4-1销售回款【输入】'!$C$4:$C$123,$C269,'B4-1销售回款【输入】'!$D$4:$D$123,$D269,'B4-1销售回款【输入】'!$E$4:$E$123,$E269,'B4-1销售回款【输入】'!$J$4:$J$123,$F269)</f>
        <v>0</v>
      </c>
      <c r="CU269" s="282">
        <f>SUMIFS('B4-1销售回款【输入】'!CX$4:CX$123,'B4-1销售回款【输入】'!$C$4:$C$123,$C269,'B4-1销售回款【输入】'!$D$4:$D$123,$D269,'B4-1销售回款【输入】'!$E$4:$E$123,$E269,'B4-1销售回款【输入】'!$J$4:$J$123,$F269)</f>
        <v>0</v>
      </c>
      <c r="CV269" s="282">
        <f>SUMIFS('B4-1销售回款【输入】'!CY$4:CY$123,'B4-1销售回款【输入】'!$C$4:$C$123,$C269,'B4-1销售回款【输入】'!$D$4:$D$123,$D269,'B4-1销售回款【输入】'!$E$4:$E$123,$E269,'B4-1销售回款【输入】'!$J$4:$J$123,$F269)</f>
        <v>0</v>
      </c>
      <c r="CW269" s="282">
        <f>SUMIFS('B4-1销售回款【输入】'!CZ$4:CZ$123,'B4-1销售回款【输入】'!$C$4:$C$123,$C269,'B4-1销售回款【输入】'!$D$4:$D$123,$D269,'B4-1销售回款【输入】'!$E$4:$E$123,$E269,'B4-1销售回款【输入】'!$J$4:$J$123,$F269)</f>
        <v>0</v>
      </c>
      <c r="CX269" s="282">
        <f>SUMIFS('B4-1销售回款【输入】'!DA$4:DA$123,'B4-1销售回款【输入】'!$C$4:$C$123,$C269,'B4-1销售回款【输入】'!$D$4:$D$123,$D269,'B4-1销售回款【输入】'!$E$4:$E$123,$E269,'B4-1销售回款【输入】'!$J$4:$J$123,$F269)</f>
        <v>0</v>
      </c>
      <c r="CY269" s="282">
        <f>SUMIFS('B4-1销售回款【输入】'!DB$4:DB$123,'B4-1销售回款【输入】'!$C$4:$C$123,$C269,'B4-1销售回款【输入】'!$D$4:$D$123,$D269,'B4-1销售回款【输入】'!$E$4:$E$123,$E269,'B4-1销售回款【输入】'!$J$4:$J$123,$F269)</f>
        <v>0</v>
      </c>
      <c r="CZ269" s="282">
        <f>SUMIFS('B4-1销售回款【输入】'!DC$4:DC$123,'B4-1销售回款【输入】'!$C$4:$C$123,$C269,'B4-1销售回款【输入】'!$D$4:$D$123,$D269,'B4-1销售回款【输入】'!$E$4:$E$123,$E269,'B4-1销售回款【输入】'!$J$4:$J$123,$F269)</f>
        <v>0</v>
      </c>
      <c r="DA269" s="282">
        <f>SUMIFS('B4-1销售回款【输入】'!DD$4:DD$123,'B4-1销售回款【输入】'!$C$4:$C$123,$C269,'B4-1销售回款【输入】'!$D$4:$D$123,$D269,'B4-1销售回款【输入】'!$E$4:$E$123,$E269,'B4-1销售回款【输入】'!$J$4:$J$123,$F269)</f>
        <v>0</v>
      </c>
      <c r="DB269" s="282">
        <f>SUMIFS('B4-1销售回款【输入】'!DE$4:DE$123,'B4-1销售回款【输入】'!$C$4:$C$123,$C269,'B4-1销售回款【输入】'!$D$4:$D$123,$D269,'B4-1销售回款【输入】'!$E$4:$E$123,$E269,'B4-1销售回款【输入】'!$J$4:$J$123,$F269)</f>
        <v>0</v>
      </c>
      <c r="DC269" s="282">
        <f>SUMIFS('B4-1销售回款【输入】'!DF$4:DF$123,'B4-1销售回款【输入】'!$C$4:$C$123,$C269,'B4-1销售回款【输入】'!$D$4:$D$123,$D269,'B4-1销售回款【输入】'!$E$4:$E$123,$E269,'B4-1销售回款【输入】'!$J$4:$J$123,$F269)</f>
        <v>0</v>
      </c>
      <c r="DD269" s="282">
        <f>SUMIFS('B4-1销售回款【输入】'!DG$4:DG$123,'B4-1销售回款【输入】'!$C$4:$C$123,$C269,'B4-1销售回款【输入】'!$D$4:$D$123,$D269,'B4-1销售回款【输入】'!$E$4:$E$123,$E269,'B4-1销售回款【输入】'!$J$4:$J$123,$F269)</f>
        <v>0</v>
      </c>
      <c r="DE269" s="282">
        <f>SUMIFS('B4-1销售回款【输入】'!DH$4:DH$123,'B4-1销售回款【输入】'!$C$4:$C$123,$C269,'B4-1销售回款【输入】'!$D$4:$D$123,$D269,'B4-1销售回款【输入】'!$E$4:$E$123,$E269,'B4-1销售回款【输入】'!$J$4:$J$123,$F269)</f>
        <v>0</v>
      </c>
      <c r="DF269" s="282">
        <f>SUMIFS('B4-1销售回款【输入】'!DI$4:DI$123,'B4-1销售回款【输入】'!$C$4:$C$123,$C269,'B4-1销售回款【输入】'!$D$4:$D$123,$D269,'B4-1销售回款【输入】'!$E$4:$E$123,$E269,'B4-1销售回款【输入】'!$J$4:$J$123,$F269)</f>
        <v>0</v>
      </c>
      <c r="DG269" s="282">
        <f>SUMIFS('B4-1销售回款【输入】'!DJ$4:DJ$123,'B4-1销售回款【输入】'!$C$4:$C$123,$C269,'B4-1销售回款【输入】'!$D$4:$D$123,$D269,'B4-1销售回款【输入】'!$E$4:$E$123,$E269,'B4-1销售回款【输入】'!$J$4:$J$123,$F269)</f>
        <v>0</v>
      </c>
      <c r="DH269" s="282">
        <f>SUMIFS('B4-1销售回款【输入】'!DK$4:DK$123,'B4-1销售回款【输入】'!$C$4:$C$123,$C269,'B4-1销售回款【输入】'!$D$4:$D$123,$D269,'B4-1销售回款【输入】'!$E$4:$E$123,$E269,'B4-1销售回款【输入】'!$J$4:$J$123,$F269)</f>
        <v>0</v>
      </c>
      <c r="DI269" s="282">
        <f>SUMIFS('B4-1销售回款【输入】'!DL$4:DL$123,'B4-1销售回款【输入】'!$C$4:$C$123,$C269,'B4-1销售回款【输入】'!$D$4:$D$123,$D269,'B4-1销售回款【输入】'!$E$4:$E$123,$E269,'B4-1销售回款【输入】'!$J$4:$J$123,$F269)</f>
        <v>0</v>
      </c>
      <c r="DJ269" s="282">
        <f>SUMIFS('B4-1销售回款【输入】'!DM$4:DM$123,'B4-1销售回款【输入】'!$C$4:$C$123,$C269,'B4-1销售回款【输入】'!$D$4:$D$123,$D269,'B4-1销售回款【输入】'!$E$4:$E$123,$E269,'B4-1销售回款【输入】'!$J$4:$J$123,$F269)</f>
        <v>0</v>
      </c>
      <c r="DK269" s="282">
        <f>SUMIFS('B4-1销售回款【输入】'!DN$4:DN$123,'B4-1销售回款【输入】'!$C$4:$C$123,$C269,'B4-1销售回款【输入】'!$D$4:$D$123,$D269,'B4-1销售回款【输入】'!$E$4:$E$123,$E269,'B4-1销售回款【输入】'!$J$4:$J$123,$F269)</f>
        <v>0</v>
      </c>
      <c r="DL269" s="282">
        <f>SUMIFS('B4-1销售回款【输入】'!DO$4:DO$123,'B4-1销售回款【输入】'!$C$4:$C$123,$C269,'B4-1销售回款【输入】'!$D$4:$D$123,$D269,'B4-1销售回款【输入】'!$E$4:$E$123,$E269,'B4-1销售回款【输入】'!$J$4:$J$123,$F269)</f>
        <v>0</v>
      </c>
      <c r="DM269" s="282">
        <f>SUMIFS('B4-1销售回款【输入】'!DP$4:DP$123,'B4-1销售回款【输入】'!$C$4:$C$123,$C269,'B4-1销售回款【输入】'!$D$4:$D$123,$D269,'B4-1销售回款【输入】'!$E$4:$E$123,$E269,'B4-1销售回款【输入】'!$J$4:$J$123,$F269)</f>
        <v>0</v>
      </c>
      <c r="DN269" s="282">
        <f>SUMIFS('B4-1销售回款【输入】'!DQ$4:DQ$123,'B4-1销售回款【输入】'!$C$4:$C$123,$C269,'B4-1销售回款【输入】'!$D$4:$D$123,$D269,'B4-1销售回款【输入】'!$E$4:$E$123,$E269,'B4-1销售回款【输入】'!$J$4:$J$123,$F269)</f>
        <v>0</v>
      </c>
      <c r="DO269" s="282">
        <f>SUMIFS('B4-1销售回款【输入】'!DR$4:DR$123,'B4-1销售回款【输入】'!$C$4:$C$123,$C269,'B4-1销售回款【输入】'!$D$4:$D$123,$D269,'B4-1销售回款【输入】'!$E$4:$E$123,$E269,'B4-1销售回款【输入】'!$J$4:$J$123,$F269)</f>
        <v>0</v>
      </c>
      <c r="DP269" s="282">
        <f>SUMIFS('B4-1销售回款【输入】'!DS$4:DS$123,'B4-1销售回款【输入】'!$C$4:$C$123,$C269,'B4-1销售回款【输入】'!$D$4:$D$123,$D269,'B4-1销售回款【输入】'!$E$4:$E$123,$E269,'B4-1销售回款【输入】'!$J$4:$J$123,$F269)</f>
        <v>0</v>
      </c>
      <c r="DQ269" s="282">
        <f>SUMIFS('B4-1销售回款【输入】'!DT$4:DT$123,'B4-1销售回款【输入】'!$C$4:$C$123,$C269,'B4-1销售回款【输入】'!$D$4:$D$123,$D269,'B4-1销售回款【输入】'!$E$4:$E$123,$E269,'B4-1销售回款【输入】'!$J$4:$J$123,$F269)</f>
        <v>0</v>
      </c>
      <c r="DR269" s="282">
        <f>SUMIFS('B4-1销售回款【输入】'!DU$4:DU$123,'B4-1销售回款【输入】'!$C$4:$C$123,$C269,'B4-1销售回款【输入】'!$D$4:$D$123,$D269,'B4-1销售回款【输入】'!$E$4:$E$123,$E269,'B4-1销售回款【输入】'!$J$4:$J$123,$F269)</f>
        <v>0</v>
      </c>
      <c r="DS269" s="282">
        <f>SUMIFS('B4-1销售回款【输入】'!DV$4:DV$123,'B4-1销售回款【输入】'!$C$4:$C$123,$C269,'B4-1销售回款【输入】'!$D$4:$D$123,$D269,'B4-1销售回款【输入】'!$E$4:$E$123,$E269,'B4-1销售回款【输入】'!$J$4:$J$123,$F269)</f>
        <v>0</v>
      </c>
      <c r="DT269" s="282">
        <f>SUMIFS('B4-1销售回款【输入】'!DW$4:DW$123,'B4-1销售回款【输入】'!$C$4:$C$123,$C269,'B4-1销售回款【输入】'!$D$4:$D$123,$D269,'B4-1销售回款【输入】'!$E$4:$E$123,$E269,'B4-1销售回款【输入】'!$J$4:$J$123,$F269)</f>
        <v>0</v>
      </c>
      <c r="DU269" s="282">
        <f>SUMIFS('B4-1销售回款【输入】'!DX$4:DX$123,'B4-1销售回款【输入】'!$C$4:$C$123,$C269,'B4-1销售回款【输入】'!$D$4:$D$123,$D269,'B4-1销售回款【输入】'!$E$4:$E$123,$E269,'B4-1销售回款【输入】'!$J$4:$J$123,$F269)</f>
        <v>0</v>
      </c>
      <c r="DV269" s="282">
        <f>SUMIFS('B4-1销售回款【输入】'!DY$4:DY$123,'B4-1销售回款【输入】'!$C$4:$C$123,$C269,'B4-1销售回款【输入】'!$D$4:$D$123,$D269,'B4-1销售回款【输入】'!$E$4:$E$123,$E269,'B4-1销售回款【输入】'!$J$4:$J$123,$F269)</f>
        <v>0</v>
      </c>
      <c r="DW269" s="282">
        <f>SUMIFS('B4-1销售回款【输入】'!DZ$4:DZ$123,'B4-1销售回款【输入】'!$C$4:$C$123,$C269,'B4-1销售回款【输入】'!$D$4:$D$123,$D269,'B4-1销售回款【输入】'!$E$4:$E$123,$E269,'B4-1销售回款【输入】'!$J$4:$J$123,$F269)</f>
        <v>0</v>
      </c>
      <c r="DX269" s="282">
        <f>SUMIFS('B4-1销售回款【输入】'!EA$4:EA$123,'B4-1销售回款【输入】'!$C$4:$C$123,$C269,'B4-1销售回款【输入】'!$D$4:$D$123,$D269,'B4-1销售回款【输入】'!$E$4:$E$123,$E269,'B4-1销售回款【输入】'!$J$4:$J$123,$F269)</f>
        <v>0</v>
      </c>
      <c r="DY269" s="282">
        <f>SUMIFS('B4-1销售回款【输入】'!EB$4:EB$123,'B4-1销售回款【输入】'!$C$4:$C$123,$C269,'B4-1销售回款【输入】'!$D$4:$D$123,$D269,'B4-1销售回款【输入】'!$E$4:$E$123,$E269,'B4-1销售回款【输入】'!$J$4:$J$123,$F269)</f>
        <v>0</v>
      </c>
      <c r="DZ269" s="282">
        <f>SUMIFS('B4-1销售回款【输入】'!EC$4:EC$123,'B4-1销售回款【输入】'!$C$4:$C$123,$C269,'B4-1销售回款【输入】'!$D$4:$D$123,$D269,'B4-1销售回款【输入】'!$E$4:$E$123,$E269,'B4-1销售回款【输入】'!$J$4:$J$123,$F269)</f>
        <v>0</v>
      </c>
      <c r="EA269" s="282">
        <f>SUMIFS('B4-1销售回款【输入】'!ED$4:ED$123,'B4-1销售回款【输入】'!$C$4:$C$123,$C269,'B4-1销售回款【输入】'!$D$4:$D$123,$D269,'B4-1销售回款【输入】'!$E$4:$E$123,$E269,'B4-1销售回款【输入】'!$J$4:$J$123,$F269)</f>
        <v>0</v>
      </c>
      <c r="EB269" s="282">
        <f>SUMIFS('B4-1销售回款【输入】'!EE$4:EE$123,'B4-1销售回款【输入】'!$C$4:$C$123,$C269,'B4-1销售回款【输入】'!$D$4:$D$123,$D269,'B4-1销售回款【输入】'!$E$4:$E$123,$E269,'B4-1销售回款【输入】'!$J$4:$J$123,$F269)</f>
        <v>0</v>
      </c>
      <c r="EC269" s="282">
        <f>SUMIFS('B4-1销售回款【输入】'!EF$4:EF$123,'B4-1销售回款【输入】'!$C$4:$C$123,$C269,'B4-1销售回款【输入】'!$D$4:$D$123,$D269,'B4-1销售回款【输入】'!$E$4:$E$123,$E269,'B4-1销售回款【输入】'!$J$4:$J$123,$F269)</f>
        <v>0</v>
      </c>
      <c r="ED269" s="284">
        <f>SUMIFS('B4-1销售回款【输入】'!EG$4:EG$123,'B4-1销售回款【输入】'!$C$4:$C$123,$C269,'B4-1销售回款【输入】'!$D$4:$D$123,$D269,'B4-1销售回款【输入】'!$E$4:$E$123,$E269,'B4-1销售回款【输入】'!$J$4:$J$123,$F269)</f>
        <v>0</v>
      </c>
    </row>
    <row r="270" spans="2:134" ht="16.05" customHeight="1" x14ac:dyDescent="0.25">
      <c r="B270" s="932"/>
      <c r="C270" s="154" t="str">
        <f t="shared" ref="C270:E273" si="4916">C269</f>
        <v/>
      </c>
      <c r="D270" s="154" t="str">
        <f t="shared" si="4659"/>
        <v/>
      </c>
      <c r="E270" s="154" t="str">
        <f t="shared" si="4659"/>
        <v/>
      </c>
      <c r="F270" s="149" t="s">
        <v>348</v>
      </c>
      <c r="G270" s="171" t="s">
        <v>354</v>
      </c>
      <c r="H270" s="992">
        <f>IFERROR(H269/H268*10000,0)</f>
        <v>0</v>
      </c>
      <c r="I270" s="282">
        <f t="shared" si="4914"/>
        <v>0</v>
      </c>
      <c r="J270" s="985">
        <f>IFERROR(J269/J268*10000,0)</f>
        <v>0</v>
      </c>
      <c r="K270" s="460">
        <f ca="1">IFERROR(K269/K268*10000,0)</f>
        <v>0</v>
      </c>
      <c r="L270" s="283">
        <f t="shared" ref="L270" si="4917">IFERROR(L269/L268*10000,0)</f>
        <v>0</v>
      </c>
      <c r="M270" s="282">
        <f t="shared" ref="M270" si="4918">IFERROR(M269/M268*10000,0)</f>
        <v>0</v>
      </c>
      <c r="N270" s="282">
        <f t="shared" ref="N270" si="4919">IFERROR(N269/N268*10000,0)</f>
        <v>0</v>
      </c>
      <c r="O270" s="282">
        <f t="shared" ref="O270" si="4920">IFERROR(O269/O268*10000,0)</f>
        <v>0</v>
      </c>
      <c r="P270" s="282">
        <f t="shared" ref="P270" si="4921">IFERROR(P269/P268*10000,0)</f>
        <v>0</v>
      </c>
      <c r="Q270" s="282">
        <f t="shared" ref="Q270" si="4922">IFERROR(Q269/Q268*10000,0)</f>
        <v>0</v>
      </c>
      <c r="R270" s="282">
        <f t="shared" ref="R270" si="4923">IFERROR(R269/R268*10000,0)</f>
        <v>0</v>
      </c>
      <c r="S270" s="282">
        <f t="shared" ref="S270" si="4924">IFERROR(S269/S268*10000,0)</f>
        <v>0</v>
      </c>
      <c r="T270" s="282">
        <f t="shared" ref="T270" si="4925">IFERROR(T269/T268*10000,0)</f>
        <v>0</v>
      </c>
      <c r="U270" s="284">
        <f t="shared" ref="U270" si="4926">IFERROR(U269/U268*10000,0)</f>
        <v>0</v>
      </c>
      <c r="V270" s="285">
        <f>IFERROR(V269/V268*10000,0)</f>
        <v>0</v>
      </c>
      <c r="W270" s="282">
        <f t="shared" ref="W270" si="4927">IFERROR(W269/W268*10000,0)</f>
        <v>0</v>
      </c>
      <c r="X270" s="282">
        <f t="shared" ref="X270" si="4928">IFERROR(X269/X268*10000,0)</f>
        <v>0</v>
      </c>
      <c r="Y270" s="282">
        <f t="shared" ref="Y270" si="4929">IFERROR(Y269/Y268*10000,0)</f>
        <v>0</v>
      </c>
      <c r="Z270" s="282">
        <f t="shared" ref="Z270" si="4930">IFERROR(Z269/Z268*10000,0)</f>
        <v>0</v>
      </c>
      <c r="AA270" s="282">
        <f t="shared" ref="AA270" si="4931">IFERROR(AA269/AA268*10000,0)</f>
        <v>0</v>
      </c>
      <c r="AB270" s="282">
        <f t="shared" ref="AB270" si="4932">IFERROR(AB269/AB268*10000,0)</f>
        <v>0</v>
      </c>
      <c r="AC270" s="282">
        <f t="shared" ref="AC270" si="4933">IFERROR(AC269/AC268*10000,0)</f>
        <v>0</v>
      </c>
      <c r="AD270" s="282">
        <f t="shared" ref="AD270" si="4934">IFERROR(AD269/AD268*10000,0)</f>
        <v>0</v>
      </c>
      <c r="AE270" s="282">
        <f t="shared" ref="AE270" si="4935">IFERROR(AE269/AE268*10000,0)</f>
        <v>0</v>
      </c>
      <c r="AF270" s="282">
        <f t="shared" ref="AF270" si="4936">IFERROR(AF269/AF268*10000,0)</f>
        <v>0</v>
      </c>
      <c r="AG270" s="282">
        <f t="shared" ref="AG270" si="4937">IFERROR(AG269/AG268*10000,0)</f>
        <v>0</v>
      </c>
      <c r="AH270" s="282">
        <f t="shared" ref="AH270" si="4938">IFERROR(AH269/AH268*10000,0)</f>
        <v>0</v>
      </c>
      <c r="AI270" s="282">
        <f t="shared" ref="AI270" si="4939">IFERROR(AI269/AI268*10000,0)</f>
        <v>0</v>
      </c>
      <c r="AJ270" s="282">
        <f t="shared" ref="AJ270" si="4940">IFERROR(AJ269/AJ268*10000,0)</f>
        <v>0</v>
      </c>
      <c r="AK270" s="282">
        <f t="shared" ref="AK270" si="4941">IFERROR(AK269/AK268*10000,0)</f>
        <v>0</v>
      </c>
      <c r="AL270" s="282">
        <f t="shared" ref="AL270" si="4942">IFERROR(AL269/AL268*10000,0)</f>
        <v>0</v>
      </c>
      <c r="AM270" s="282">
        <f t="shared" ref="AM270" si="4943">IFERROR(AM269/AM268*10000,0)</f>
        <v>0</v>
      </c>
      <c r="AN270" s="282">
        <f t="shared" ref="AN270" si="4944">IFERROR(AN269/AN268*10000,0)</f>
        <v>0</v>
      </c>
      <c r="AO270" s="282">
        <f t="shared" ref="AO270" si="4945">IFERROR(AO269/AO268*10000,0)</f>
        <v>0</v>
      </c>
      <c r="AP270" s="282">
        <f t="shared" ref="AP270" si="4946">IFERROR(AP269/AP268*10000,0)</f>
        <v>0</v>
      </c>
      <c r="AQ270" s="282">
        <f t="shared" ref="AQ270" si="4947">IFERROR(AQ269/AQ268*10000,0)</f>
        <v>0</v>
      </c>
      <c r="AR270" s="282">
        <f t="shared" ref="AR270" si="4948">IFERROR(AR269/AR268*10000,0)</f>
        <v>0</v>
      </c>
      <c r="AS270" s="282">
        <f t="shared" ref="AS270" si="4949">IFERROR(AS269/AS268*10000,0)</f>
        <v>0</v>
      </c>
      <c r="AT270" s="282">
        <f t="shared" ref="AT270" si="4950">IFERROR(AT269/AT268*10000,0)</f>
        <v>0</v>
      </c>
      <c r="AU270" s="282">
        <f t="shared" ref="AU270" si="4951">IFERROR(AU269/AU268*10000,0)</f>
        <v>0</v>
      </c>
      <c r="AV270" s="282">
        <f t="shared" ref="AV270" si="4952">IFERROR(AV269/AV268*10000,0)</f>
        <v>0</v>
      </c>
      <c r="AW270" s="282">
        <f t="shared" ref="AW270" si="4953">IFERROR(AW269/AW268*10000,0)</f>
        <v>0</v>
      </c>
      <c r="AX270" s="282">
        <f t="shared" ref="AX270" si="4954">IFERROR(AX269/AX268*10000,0)</f>
        <v>0</v>
      </c>
      <c r="AY270" s="282">
        <f t="shared" ref="AY270" si="4955">IFERROR(AY269/AY268*10000,0)</f>
        <v>0</v>
      </c>
      <c r="AZ270" s="282">
        <f t="shared" ref="AZ270" si="4956">IFERROR(AZ269/AZ268*10000,0)</f>
        <v>0</v>
      </c>
      <c r="BA270" s="282">
        <f t="shared" ref="BA270" si="4957">IFERROR(BA269/BA268*10000,0)</f>
        <v>0</v>
      </c>
      <c r="BB270" s="282">
        <f t="shared" ref="BB270" si="4958">IFERROR(BB269/BB268*10000,0)</f>
        <v>0</v>
      </c>
      <c r="BC270" s="282">
        <f t="shared" ref="BC270" si="4959">IFERROR(BC269/BC268*10000,0)</f>
        <v>0</v>
      </c>
      <c r="BD270" s="282">
        <f t="shared" ref="BD270" si="4960">IFERROR(BD269/BD268*10000,0)</f>
        <v>0</v>
      </c>
      <c r="BE270" s="282">
        <f t="shared" ref="BE270" si="4961">IFERROR(BE269/BE268*10000,0)</f>
        <v>0</v>
      </c>
      <c r="BF270" s="282">
        <f t="shared" ref="BF270" si="4962">IFERROR(BF269/BF268*10000,0)</f>
        <v>0</v>
      </c>
      <c r="BG270" s="282">
        <f t="shared" ref="BG270" si="4963">IFERROR(BG269/BG268*10000,0)</f>
        <v>0</v>
      </c>
      <c r="BH270" s="282">
        <f t="shared" ref="BH270" si="4964">IFERROR(BH269/BH268*10000,0)</f>
        <v>0</v>
      </c>
      <c r="BI270" s="282">
        <f t="shared" ref="BI270" si="4965">IFERROR(BI269/BI268*10000,0)</f>
        <v>0</v>
      </c>
      <c r="BJ270" s="282">
        <f t="shared" ref="BJ270" si="4966">IFERROR(BJ269/BJ268*10000,0)</f>
        <v>0</v>
      </c>
      <c r="BK270" s="282">
        <f t="shared" ref="BK270" si="4967">IFERROR(BK269/BK268*10000,0)</f>
        <v>0</v>
      </c>
      <c r="BL270" s="282">
        <f t="shared" ref="BL270" si="4968">IFERROR(BL269/BL268*10000,0)</f>
        <v>0</v>
      </c>
      <c r="BM270" s="282">
        <f t="shared" ref="BM270" si="4969">IFERROR(BM269/BM268*10000,0)</f>
        <v>0</v>
      </c>
      <c r="BN270" s="282">
        <f t="shared" ref="BN270" si="4970">IFERROR(BN269/BN268*10000,0)</f>
        <v>0</v>
      </c>
      <c r="BO270" s="282">
        <f t="shared" ref="BO270" si="4971">IFERROR(BO269/BO268*10000,0)</f>
        <v>0</v>
      </c>
      <c r="BP270" s="282">
        <f t="shared" ref="BP270" si="4972">IFERROR(BP269/BP268*10000,0)</f>
        <v>0</v>
      </c>
      <c r="BQ270" s="282">
        <f t="shared" ref="BQ270" si="4973">IFERROR(BQ269/BQ268*10000,0)</f>
        <v>0</v>
      </c>
      <c r="BR270" s="282">
        <f t="shared" ref="BR270" si="4974">IFERROR(BR269/BR268*10000,0)</f>
        <v>0</v>
      </c>
      <c r="BS270" s="282">
        <f t="shared" ref="BS270" si="4975">IFERROR(BS269/BS268*10000,0)</f>
        <v>0</v>
      </c>
      <c r="BT270" s="282">
        <f t="shared" ref="BT270" si="4976">IFERROR(BT269/BT268*10000,0)</f>
        <v>0</v>
      </c>
      <c r="BU270" s="282">
        <f t="shared" ref="BU270" si="4977">IFERROR(BU269/BU268*10000,0)</f>
        <v>0</v>
      </c>
      <c r="BV270" s="282">
        <f t="shared" ref="BV270" si="4978">IFERROR(BV269/BV268*10000,0)</f>
        <v>0</v>
      </c>
      <c r="BW270" s="282">
        <f t="shared" ref="BW270" si="4979">IFERROR(BW269/BW268*10000,0)</f>
        <v>0</v>
      </c>
      <c r="BX270" s="282">
        <f t="shared" ref="BX270" si="4980">IFERROR(BX269/BX268*10000,0)</f>
        <v>0</v>
      </c>
      <c r="BY270" s="282">
        <f t="shared" ref="BY270" si="4981">IFERROR(BY269/BY268*10000,0)</f>
        <v>0</v>
      </c>
      <c r="BZ270" s="282">
        <f t="shared" ref="BZ270" si="4982">IFERROR(BZ269/BZ268*10000,0)</f>
        <v>0</v>
      </c>
      <c r="CA270" s="282">
        <f t="shared" ref="CA270" si="4983">IFERROR(CA269/CA268*10000,0)</f>
        <v>0</v>
      </c>
      <c r="CB270" s="282">
        <f t="shared" ref="CB270" si="4984">IFERROR(CB269/CB268*10000,0)</f>
        <v>0</v>
      </c>
      <c r="CC270" s="282">
        <f t="shared" ref="CC270" si="4985">IFERROR(CC269/CC268*10000,0)</f>
        <v>0</v>
      </c>
      <c r="CD270" s="282">
        <f t="shared" ref="CD270" si="4986">IFERROR(CD269/CD268*10000,0)</f>
        <v>0</v>
      </c>
      <c r="CE270" s="282">
        <f t="shared" ref="CE270" si="4987">IFERROR(CE269/CE268*10000,0)</f>
        <v>0</v>
      </c>
      <c r="CF270" s="282">
        <f t="shared" ref="CF270" si="4988">IFERROR(CF269/CF268*10000,0)</f>
        <v>0</v>
      </c>
      <c r="CG270" s="282">
        <f t="shared" ref="CG270" si="4989">IFERROR(CG269/CG268*10000,0)</f>
        <v>0</v>
      </c>
      <c r="CH270" s="282">
        <f t="shared" ref="CH270" si="4990">IFERROR(CH269/CH268*10000,0)</f>
        <v>0</v>
      </c>
      <c r="CI270" s="282">
        <f t="shared" ref="CI270" si="4991">IFERROR(CI269/CI268*10000,0)</f>
        <v>0</v>
      </c>
      <c r="CJ270" s="282">
        <f t="shared" ref="CJ270" si="4992">IFERROR(CJ269/CJ268*10000,0)</f>
        <v>0</v>
      </c>
      <c r="CK270" s="282">
        <f t="shared" ref="CK270" si="4993">IFERROR(CK269/CK268*10000,0)</f>
        <v>0</v>
      </c>
      <c r="CL270" s="282">
        <f t="shared" ref="CL270" si="4994">IFERROR(CL269/CL268*10000,0)</f>
        <v>0</v>
      </c>
      <c r="CM270" s="282">
        <f t="shared" ref="CM270" si="4995">IFERROR(CM269/CM268*10000,0)</f>
        <v>0</v>
      </c>
      <c r="CN270" s="282">
        <f t="shared" ref="CN270" si="4996">IFERROR(CN269/CN268*10000,0)</f>
        <v>0</v>
      </c>
      <c r="CO270" s="282">
        <f t="shared" ref="CO270" si="4997">IFERROR(CO269/CO268*10000,0)</f>
        <v>0</v>
      </c>
      <c r="CP270" s="282">
        <f t="shared" ref="CP270" si="4998">IFERROR(CP269/CP268*10000,0)</f>
        <v>0</v>
      </c>
      <c r="CQ270" s="282">
        <f t="shared" ref="CQ270" si="4999">IFERROR(CQ269/CQ268*10000,0)</f>
        <v>0</v>
      </c>
      <c r="CR270" s="282">
        <f t="shared" ref="CR270" si="5000">IFERROR(CR269/CR268*10000,0)</f>
        <v>0</v>
      </c>
      <c r="CS270" s="282">
        <f t="shared" ref="CS270" si="5001">IFERROR(CS269/CS268*10000,0)</f>
        <v>0</v>
      </c>
      <c r="CT270" s="282">
        <f t="shared" ref="CT270" si="5002">IFERROR(CT269/CT268*10000,0)</f>
        <v>0</v>
      </c>
      <c r="CU270" s="282">
        <f t="shared" ref="CU270" si="5003">IFERROR(CU269/CU268*10000,0)</f>
        <v>0</v>
      </c>
      <c r="CV270" s="282">
        <f t="shared" ref="CV270" si="5004">IFERROR(CV269/CV268*10000,0)</f>
        <v>0</v>
      </c>
      <c r="CW270" s="282">
        <f t="shared" ref="CW270" si="5005">IFERROR(CW269/CW268*10000,0)</f>
        <v>0</v>
      </c>
      <c r="CX270" s="282">
        <f t="shared" ref="CX270" si="5006">IFERROR(CX269/CX268*10000,0)</f>
        <v>0</v>
      </c>
      <c r="CY270" s="282">
        <f t="shared" ref="CY270" si="5007">IFERROR(CY269/CY268*10000,0)</f>
        <v>0</v>
      </c>
      <c r="CZ270" s="282">
        <f t="shared" ref="CZ270" si="5008">IFERROR(CZ269/CZ268*10000,0)</f>
        <v>0</v>
      </c>
      <c r="DA270" s="282">
        <f t="shared" ref="DA270" si="5009">IFERROR(DA269/DA268*10000,0)</f>
        <v>0</v>
      </c>
      <c r="DB270" s="282">
        <f t="shared" ref="DB270" si="5010">IFERROR(DB269/DB268*10000,0)</f>
        <v>0</v>
      </c>
      <c r="DC270" s="282">
        <f t="shared" ref="DC270" si="5011">IFERROR(DC269/DC268*10000,0)</f>
        <v>0</v>
      </c>
      <c r="DD270" s="282">
        <f t="shared" ref="DD270" si="5012">IFERROR(DD269/DD268*10000,0)</f>
        <v>0</v>
      </c>
      <c r="DE270" s="282">
        <f t="shared" ref="DE270" si="5013">IFERROR(DE269/DE268*10000,0)</f>
        <v>0</v>
      </c>
      <c r="DF270" s="282">
        <f t="shared" ref="DF270" si="5014">IFERROR(DF269/DF268*10000,0)</f>
        <v>0</v>
      </c>
      <c r="DG270" s="282">
        <f t="shared" ref="DG270" si="5015">IFERROR(DG269/DG268*10000,0)</f>
        <v>0</v>
      </c>
      <c r="DH270" s="282">
        <f t="shared" ref="DH270" si="5016">IFERROR(DH269/DH268*10000,0)</f>
        <v>0</v>
      </c>
      <c r="DI270" s="282">
        <f t="shared" ref="DI270" si="5017">IFERROR(DI269/DI268*10000,0)</f>
        <v>0</v>
      </c>
      <c r="DJ270" s="282">
        <f t="shared" ref="DJ270" si="5018">IFERROR(DJ269/DJ268*10000,0)</f>
        <v>0</v>
      </c>
      <c r="DK270" s="282">
        <f t="shared" ref="DK270" si="5019">IFERROR(DK269/DK268*10000,0)</f>
        <v>0</v>
      </c>
      <c r="DL270" s="282">
        <f t="shared" ref="DL270" si="5020">IFERROR(DL269/DL268*10000,0)</f>
        <v>0</v>
      </c>
      <c r="DM270" s="282">
        <f t="shared" ref="DM270" si="5021">IFERROR(DM269/DM268*10000,0)</f>
        <v>0</v>
      </c>
      <c r="DN270" s="282">
        <f t="shared" ref="DN270" si="5022">IFERROR(DN269/DN268*10000,0)</f>
        <v>0</v>
      </c>
      <c r="DO270" s="282">
        <f t="shared" ref="DO270" si="5023">IFERROR(DO269/DO268*10000,0)</f>
        <v>0</v>
      </c>
      <c r="DP270" s="282">
        <f t="shared" ref="DP270" si="5024">IFERROR(DP269/DP268*10000,0)</f>
        <v>0</v>
      </c>
      <c r="DQ270" s="282">
        <f t="shared" ref="DQ270" si="5025">IFERROR(DQ269/DQ268*10000,0)</f>
        <v>0</v>
      </c>
      <c r="DR270" s="282">
        <f t="shared" ref="DR270" si="5026">IFERROR(DR269/DR268*10000,0)</f>
        <v>0</v>
      </c>
      <c r="DS270" s="282">
        <f t="shared" ref="DS270" si="5027">IFERROR(DS269/DS268*10000,0)</f>
        <v>0</v>
      </c>
      <c r="DT270" s="282">
        <f t="shared" ref="DT270" si="5028">IFERROR(DT269/DT268*10000,0)</f>
        <v>0</v>
      </c>
      <c r="DU270" s="282">
        <f t="shared" ref="DU270" si="5029">IFERROR(DU269/DU268*10000,0)</f>
        <v>0</v>
      </c>
      <c r="DV270" s="282">
        <f t="shared" ref="DV270" si="5030">IFERROR(DV269/DV268*10000,0)</f>
        <v>0</v>
      </c>
      <c r="DW270" s="282">
        <f t="shared" ref="DW270" si="5031">IFERROR(DW269/DW268*10000,0)</f>
        <v>0</v>
      </c>
      <c r="DX270" s="282">
        <f t="shared" ref="DX270" si="5032">IFERROR(DX269/DX268*10000,0)</f>
        <v>0</v>
      </c>
      <c r="DY270" s="282">
        <f t="shared" ref="DY270" si="5033">IFERROR(DY269/DY268*10000,0)</f>
        <v>0</v>
      </c>
      <c r="DZ270" s="282">
        <f t="shared" ref="DZ270" si="5034">IFERROR(DZ269/DZ268*10000,0)</f>
        <v>0</v>
      </c>
      <c r="EA270" s="282">
        <f t="shared" ref="EA270" si="5035">IFERROR(EA269/EA268*10000,0)</f>
        <v>0</v>
      </c>
      <c r="EB270" s="282">
        <f t="shared" ref="EB270" si="5036">IFERROR(EB269/EB268*10000,0)</f>
        <v>0</v>
      </c>
      <c r="EC270" s="282">
        <f t="shared" ref="EC270" si="5037">IFERROR(EC269/EC268*10000,0)</f>
        <v>0</v>
      </c>
      <c r="ED270" s="284">
        <f t="shared" ref="ED270" si="5038">IFERROR(ED269/ED268*10000,0)</f>
        <v>0</v>
      </c>
    </row>
    <row r="271" spans="2:134" ht="16.05" customHeight="1" x14ac:dyDescent="0.25">
      <c r="B271" s="932"/>
      <c r="C271" s="159" t="str">
        <f t="shared" si="4916"/>
        <v/>
      </c>
      <c r="D271" s="159" t="str">
        <f t="shared" si="4659"/>
        <v/>
      </c>
      <c r="E271" s="159" t="str">
        <f t="shared" si="4659"/>
        <v/>
      </c>
      <c r="F271" s="149" t="s">
        <v>349</v>
      </c>
      <c r="G271" s="171" t="s">
        <v>353</v>
      </c>
      <c r="H271" s="992">
        <f>SUMIFS('B4-1销售回款【输入】'!L$4:L$123,'B4-1销售回款【输入】'!$C$4:$C$123,$C271,'B4-1销售回款【输入】'!$D$4:$D$123,$D271,'B4-1销售回款【输入】'!$E$4:$E$123,$E271,'B4-1销售回款【输入】'!$J$4:$J$123,$F271)</f>
        <v>0</v>
      </c>
      <c r="I271" s="282">
        <f t="shared" si="4914"/>
        <v>0</v>
      </c>
      <c r="J271" s="985">
        <f>SUM(V271:ED271)</f>
        <v>0</v>
      </c>
      <c r="K271" s="460">
        <f ca="1">SUM(OFFSET(V271,,,1,MATCH('B1-基本信息'!$C$12,$V$3:$ED$3,1)))</f>
        <v>0</v>
      </c>
      <c r="L271" s="283">
        <f t="shared" ref="L271:U271" si="5039">SUMIF($V$1:$ED$1,L$3,$V271:$ED271)</f>
        <v>0</v>
      </c>
      <c r="M271" s="282">
        <f t="shared" si="5039"/>
        <v>0</v>
      </c>
      <c r="N271" s="282">
        <f t="shared" si="5039"/>
        <v>0</v>
      </c>
      <c r="O271" s="282">
        <f t="shared" si="5039"/>
        <v>0</v>
      </c>
      <c r="P271" s="282">
        <f t="shared" si="5039"/>
        <v>0</v>
      </c>
      <c r="Q271" s="282">
        <f t="shared" si="5039"/>
        <v>0</v>
      </c>
      <c r="R271" s="282">
        <f t="shared" si="5039"/>
        <v>0</v>
      </c>
      <c r="S271" s="282">
        <f t="shared" si="5039"/>
        <v>0</v>
      </c>
      <c r="T271" s="282">
        <f t="shared" si="5039"/>
        <v>0</v>
      </c>
      <c r="U271" s="284">
        <f t="shared" si="5039"/>
        <v>0</v>
      </c>
      <c r="V271" s="285">
        <f>SUMIFS('B4-1销售回款【输入】'!Y$4:Y$123,'B4-1销售回款【输入】'!$C$4:$C$123,$C271,'B4-1销售回款【输入】'!$D$4:$D$123,$D271,'B4-1销售回款【输入】'!$E$4:$E$123,$E271,'B4-1销售回款【输入】'!$J$4:$J$123,$F271)</f>
        <v>0</v>
      </c>
      <c r="W271" s="282">
        <f>SUMIFS('B4-1销售回款【输入】'!Z$4:Z$123,'B4-1销售回款【输入】'!$C$4:$C$123,$C271,'B4-1销售回款【输入】'!$D$4:$D$123,$D271,'B4-1销售回款【输入】'!$E$4:$E$123,$E271,'B4-1销售回款【输入】'!$J$4:$J$123,$F271)</f>
        <v>0</v>
      </c>
      <c r="X271" s="282">
        <f>SUMIFS('B4-1销售回款【输入】'!AA$4:AA$123,'B4-1销售回款【输入】'!$C$4:$C$123,$C271,'B4-1销售回款【输入】'!$D$4:$D$123,$D271,'B4-1销售回款【输入】'!$E$4:$E$123,$E271,'B4-1销售回款【输入】'!$J$4:$J$123,$F271)</f>
        <v>0</v>
      </c>
      <c r="Y271" s="282">
        <f>SUMIFS('B4-1销售回款【输入】'!AB$4:AB$123,'B4-1销售回款【输入】'!$C$4:$C$123,$C271,'B4-1销售回款【输入】'!$D$4:$D$123,$D271,'B4-1销售回款【输入】'!$E$4:$E$123,$E271,'B4-1销售回款【输入】'!$J$4:$J$123,$F271)</f>
        <v>0</v>
      </c>
      <c r="Z271" s="282">
        <f>SUMIFS('B4-1销售回款【输入】'!AC$4:AC$123,'B4-1销售回款【输入】'!$C$4:$C$123,$C271,'B4-1销售回款【输入】'!$D$4:$D$123,$D271,'B4-1销售回款【输入】'!$E$4:$E$123,$E271,'B4-1销售回款【输入】'!$J$4:$J$123,$F271)</f>
        <v>0</v>
      </c>
      <c r="AA271" s="282">
        <f>SUMIFS('B4-1销售回款【输入】'!AD$4:AD$123,'B4-1销售回款【输入】'!$C$4:$C$123,$C271,'B4-1销售回款【输入】'!$D$4:$D$123,$D271,'B4-1销售回款【输入】'!$E$4:$E$123,$E271,'B4-1销售回款【输入】'!$J$4:$J$123,$F271)</f>
        <v>0</v>
      </c>
      <c r="AB271" s="282">
        <f>SUMIFS('B4-1销售回款【输入】'!AE$4:AE$123,'B4-1销售回款【输入】'!$C$4:$C$123,$C271,'B4-1销售回款【输入】'!$D$4:$D$123,$D271,'B4-1销售回款【输入】'!$E$4:$E$123,$E271,'B4-1销售回款【输入】'!$J$4:$J$123,$F271)</f>
        <v>0</v>
      </c>
      <c r="AC271" s="282">
        <f>SUMIFS('B4-1销售回款【输入】'!AF$4:AF$123,'B4-1销售回款【输入】'!$C$4:$C$123,$C271,'B4-1销售回款【输入】'!$D$4:$D$123,$D271,'B4-1销售回款【输入】'!$E$4:$E$123,$E271,'B4-1销售回款【输入】'!$J$4:$J$123,$F271)</f>
        <v>0</v>
      </c>
      <c r="AD271" s="282">
        <f>SUMIFS('B4-1销售回款【输入】'!AG$4:AG$123,'B4-1销售回款【输入】'!$C$4:$C$123,$C271,'B4-1销售回款【输入】'!$D$4:$D$123,$D271,'B4-1销售回款【输入】'!$E$4:$E$123,$E271,'B4-1销售回款【输入】'!$J$4:$J$123,$F271)</f>
        <v>0</v>
      </c>
      <c r="AE271" s="282">
        <f>SUMIFS('B4-1销售回款【输入】'!AH$4:AH$123,'B4-1销售回款【输入】'!$C$4:$C$123,$C271,'B4-1销售回款【输入】'!$D$4:$D$123,$D271,'B4-1销售回款【输入】'!$E$4:$E$123,$E271,'B4-1销售回款【输入】'!$J$4:$J$123,$F271)</f>
        <v>0</v>
      </c>
      <c r="AF271" s="282">
        <f>SUMIFS('B4-1销售回款【输入】'!AI$4:AI$123,'B4-1销售回款【输入】'!$C$4:$C$123,$C271,'B4-1销售回款【输入】'!$D$4:$D$123,$D271,'B4-1销售回款【输入】'!$E$4:$E$123,$E271,'B4-1销售回款【输入】'!$J$4:$J$123,$F271)</f>
        <v>0</v>
      </c>
      <c r="AG271" s="282">
        <f>SUMIFS('B4-1销售回款【输入】'!AJ$4:AJ$123,'B4-1销售回款【输入】'!$C$4:$C$123,$C271,'B4-1销售回款【输入】'!$D$4:$D$123,$D271,'B4-1销售回款【输入】'!$E$4:$E$123,$E271,'B4-1销售回款【输入】'!$J$4:$J$123,$F271)</f>
        <v>0</v>
      </c>
      <c r="AH271" s="282">
        <f>SUMIFS('B4-1销售回款【输入】'!AK$4:AK$123,'B4-1销售回款【输入】'!$C$4:$C$123,$C271,'B4-1销售回款【输入】'!$D$4:$D$123,$D271,'B4-1销售回款【输入】'!$E$4:$E$123,$E271,'B4-1销售回款【输入】'!$J$4:$J$123,$F271)</f>
        <v>0</v>
      </c>
      <c r="AI271" s="282">
        <f>SUMIFS('B4-1销售回款【输入】'!AL$4:AL$123,'B4-1销售回款【输入】'!$C$4:$C$123,$C271,'B4-1销售回款【输入】'!$D$4:$D$123,$D271,'B4-1销售回款【输入】'!$E$4:$E$123,$E271,'B4-1销售回款【输入】'!$J$4:$J$123,$F271)</f>
        <v>0</v>
      </c>
      <c r="AJ271" s="282">
        <f>SUMIFS('B4-1销售回款【输入】'!AM$4:AM$123,'B4-1销售回款【输入】'!$C$4:$C$123,$C271,'B4-1销售回款【输入】'!$D$4:$D$123,$D271,'B4-1销售回款【输入】'!$E$4:$E$123,$E271,'B4-1销售回款【输入】'!$J$4:$J$123,$F271)</f>
        <v>0</v>
      </c>
      <c r="AK271" s="282">
        <f>SUMIFS('B4-1销售回款【输入】'!AN$4:AN$123,'B4-1销售回款【输入】'!$C$4:$C$123,$C271,'B4-1销售回款【输入】'!$D$4:$D$123,$D271,'B4-1销售回款【输入】'!$E$4:$E$123,$E271,'B4-1销售回款【输入】'!$J$4:$J$123,$F271)</f>
        <v>0</v>
      </c>
      <c r="AL271" s="282">
        <f>SUMIFS('B4-1销售回款【输入】'!AO$4:AO$123,'B4-1销售回款【输入】'!$C$4:$C$123,$C271,'B4-1销售回款【输入】'!$D$4:$D$123,$D271,'B4-1销售回款【输入】'!$E$4:$E$123,$E271,'B4-1销售回款【输入】'!$J$4:$J$123,$F271)</f>
        <v>0</v>
      </c>
      <c r="AM271" s="282">
        <f>SUMIFS('B4-1销售回款【输入】'!AP$4:AP$123,'B4-1销售回款【输入】'!$C$4:$C$123,$C271,'B4-1销售回款【输入】'!$D$4:$D$123,$D271,'B4-1销售回款【输入】'!$E$4:$E$123,$E271,'B4-1销售回款【输入】'!$J$4:$J$123,$F271)</f>
        <v>0</v>
      </c>
      <c r="AN271" s="282">
        <f>SUMIFS('B4-1销售回款【输入】'!AQ$4:AQ$123,'B4-1销售回款【输入】'!$C$4:$C$123,$C271,'B4-1销售回款【输入】'!$D$4:$D$123,$D271,'B4-1销售回款【输入】'!$E$4:$E$123,$E271,'B4-1销售回款【输入】'!$J$4:$J$123,$F271)</f>
        <v>0</v>
      </c>
      <c r="AO271" s="282">
        <f>SUMIFS('B4-1销售回款【输入】'!AR$4:AR$123,'B4-1销售回款【输入】'!$C$4:$C$123,$C271,'B4-1销售回款【输入】'!$D$4:$D$123,$D271,'B4-1销售回款【输入】'!$E$4:$E$123,$E271,'B4-1销售回款【输入】'!$J$4:$J$123,$F271)</f>
        <v>0</v>
      </c>
      <c r="AP271" s="282">
        <f>SUMIFS('B4-1销售回款【输入】'!AS$4:AS$123,'B4-1销售回款【输入】'!$C$4:$C$123,$C271,'B4-1销售回款【输入】'!$D$4:$D$123,$D271,'B4-1销售回款【输入】'!$E$4:$E$123,$E271,'B4-1销售回款【输入】'!$J$4:$J$123,$F271)</f>
        <v>0</v>
      </c>
      <c r="AQ271" s="282">
        <f>SUMIFS('B4-1销售回款【输入】'!AT$4:AT$123,'B4-1销售回款【输入】'!$C$4:$C$123,$C271,'B4-1销售回款【输入】'!$D$4:$D$123,$D271,'B4-1销售回款【输入】'!$E$4:$E$123,$E271,'B4-1销售回款【输入】'!$J$4:$J$123,$F271)</f>
        <v>0</v>
      </c>
      <c r="AR271" s="282">
        <f>SUMIFS('B4-1销售回款【输入】'!AU$4:AU$123,'B4-1销售回款【输入】'!$C$4:$C$123,$C271,'B4-1销售回款【输入】'!$D$4:$D$123,$D271,'B4-1销售回款【输入】'!$E$4:$E$123,$E271,'B4-1销售回款【输入】'!$J$4:$J$123,$F271)</f>
        <v>0</v>
      </c>
      <c r="AS271" s="282">
        <f>SUMIFS('B4-1销售回款【输入】'!AV$4:AV$123,'B4-1销售回款【输入】'!$C$4:$C$123,$C271,'B4-1销售回款【输入】'!$D$4:$D$123,$D271,'B4-1销售回款【输入】'!$E$4:$E$123,$E271,'B4-1销售回款【输入】'!$J$4:$J$123,$F271)</f>
        <v>0</v>
      </c>
      <c r="AT271" s="282">
        <f>SUMIFS('B4-1销售回款【输入】'!AW$4:AW$123,'B4-1销售回款【输入】'!$C$4:$C$123,$C271,'B4-1销售回款【输入】'!$D$4:$D$123,$D271,'B4-1销售回款【输入】'!$E$4:$E$123,$E271,'B4-1销售回款【输入】'!$J$4:$J$123,$F271)</f>
        <v>0</v>
      </c>
      <c r="AU271" s="282">
        <f>SUMIFS('B4-1销售回款【输入】'!AX$4:AX$123,'B4-1销售回款【输入】'!$C$4:$C$123,$C271,'B4-1销售回款【输入】'!$D$4:$D$123,$D271,'B4-1销售回款【输入】'!$E$4:$E$123,$E271,'B4-1销售回款【输入】'!$J$4:$J$123,$F271)</f>
        <v>0</v>
      </c>
      <c r="AV271" s="282">
        <f>SUMIFS('B4-1销售回款【输入】'!AY$4:AY$123,'B4-1销售回款【输入】'!$C$4:$C$123,$C271,'B4-1销售回款【输入】'!$D$4:$D$123,$D271,'B4-1销售回款【输入】'!$E$4:$E$123,$E271,'B4-1销售回款【输入】'!$J$4:$J$123,$F271)</f>
        <v>0</v>
      </c>
      <c r="AW271" s="282">
        <f>SUMIFS('B4-1销售回款【输入】'!AZ$4:AZ$123,'B4-1销售回款【输入】'!$C$4:$C$123,$C271,'B4-1销售回款【输入】'!$D$4:$D$123,$D271,'B4-1销售回款【输入】'!$E$4:$E$123,$E271,'B4-1销售回款【输入】'!$J$4:$J$123,$F271)</f>
        <v>0</v>
      </c>
      <c r="AX271" s="282">
        <f>SUMIFS('B4-1销售回款【输入】'!BA$4:BA$123,'B4-1销售回款【输入】'!$C$4:$C$123,$C271,'B4-1销售回款【输入】'!$D$4:$D$123,$D271,'B4-1销售回款【输入】'!$E$4:$E$123,$E271,'B4-1销售回款【输入】'!$J$4:$J$123,$F271)</f>
        <v>0</v>
      </c>
      <c r="AY271" s="282">
        <f>SUMIFS('B4-1销售回款【输入】'!BB$4:BB$123,'B4-1销售回款【输入】'!$C$4:$C$123,$C271,'B4-1销售回款【输入】'!$D$4:$D$123,$D271,'B4-1销售回款【输入】'!$E$4:$E$123,$E271,'B4-1销售回款【输入】'!$J$4:$J$123,$F271)</f>
        <v>0</v>
      </c>
      <c r="AZ271" s="282">
        <f>SUMIFS('B4-1销售回款【输入】'!BC$4:BC$123,'B4-1销售回款【输入】'!$C$4:$C$123,$C271,'B4-1销售回款【输入】'!$D$4:$D$123,$D271,'B4-1销售回款【输入】'!$E$4:$E$123,$E271,'B4-1销售回款【输入】'!$J$4:$J$123,$F271)</f>
        <v>0</v>
      </c>
      <c r="BA271" s="282">
        <f>SUMIFS('B4-1销售回款【输入】'!BD$4:BD$123,'B4-1销售回款【输入】'!$C$4:$C$123,$C271,'B4-1销售回款【输入】'!$D$4:$D$123,$D271,'B4-1销售回款【输入】'!$E$4:$E$123,$E271,'B4-1销售回款【输入】'!$J$4:$J$123,$F271)</f>
        <v>0</v>
      </c>
      <c r="BB271" s="282">
        <f>SUMIFS('B4-1销售回款【输入】'!BE$4:BE$123,'B4-1销售回款【输入】'!$C$4:$C$123,$C271,'B4-1销售回款【输入】'!$D$4:$D$123,$D271,'B4-1销售回款【输入】'!$E$4:$E$123,$E271,'B4-1销售回款【输入】'!$J$4:$J$123,$F271)</f>
        <v>0</v>
      </c>
      <c r="BC271" s="282">
        <f>SUMIFS('B4-1销售回款【输入】'!BF$4:BF$123,'B4-1销售回款【输入】'!$C$4:$C$123,$C271,'B4-1销售回款【输入】'!$D$4:$D$123,$D271,'B4-1销售回款【输入】'!$E$4:$E$123,$E271,'B4-1销售回款【输入】'!$J$4:$J$123,$F271)</f>
        <v>0</v>
      </c>
      <c r="BD271" s="282">
        <f>SUMIFS('B4-1销售回款【输入】'!BG$4:BG$123,'B4-1销售回款【输入】'!$C$4:$C$123,$C271,'B4-1销售回款【输入】'!$D$4:$D$123,$D271,'B4-1销售回款【输入】'!$E$4:$E$123,$E271,'B4-1销售回款【输入】'!$J$4:$J$123,$F271)</f>
        <v>0</v>
      </c>
      <c r="BE271" s="282">
        <f>SUMIFS('B4-1销售回款【输入】'!BH$4:BH$123,'B4-1销售回款【输入】'!$C$4:$C$123,$C271,'B4-1销售回款【输入】'!$D$4:$D$123,$D271,'B4-1销售回款【输入】'!$E$4:$E$123,$E271,'B4-1销售回款【输入】'!$J$4:$J$123,$F271)</f>
        <v>0</v>
      </c>
      <c r="BF271" s="282">
        <f>SUMIFS('B4-1销售回款【输入】'!BI$4:BI$123,'B4-1销售回款【输入】'!$C$4:$C$123,$C271,'B4-1销售回款【输入】'!$D$4:$D$123,$D271,'B4-1销售回款【输入】'!$E$4:$E$123,$E271,'B4-1销售回款【输入】'!$J$4:$J$123,$F271)</f>
        <v>0</v>
      </c>
      <c r="BG271" s="282">
        <f>SUMIFS('B4-1销售回款【输入】'!BJ$4:BJ$123,'B4-1销售回款【输入】'!$C$4:$C$123,$C271,'B4-1销售回款【输入】'!$D$4:$D$123,$D271,'B4-1销售回款【输入】'!$E$4:$E$123,$E271,'B4-1销售回款【输入】'!$J$4:$J$123,$F271)</f>
        <v>0</v>
      </c>
      <c r="BH271" s="282">
        <f>SUMIFS('B4-1销售回款【输入】'!BK$4:BK$123,'B4-1销售回款【输入】'!$C$4:$C$123,$C271,'B4-1销售回款【输入】'!$D$4:$D$123,$D271,'B4-1销售回款【输入】'!$E$4:$E$123,$E271,'B4-1销售回款【输入】'!$J$4:$J$123,$F271)</f>
        <v>0</v>
      </c>
      <c r="BI271" s="282">
        <f>SUMIFS('B4-1销售回款【输入】'!BL$4:BL$123,'B4-1销售回款【输入】'!$C$4:$C$123,$C271,'B4-1销售回款【输入】'!$D$4:$D$123,$D271,'B4-1销售回款【输入】'!$E$4:$E$123,$E271,'B4-1销售回款【输入】'!$J$4:$J$123,$F271)</f>
        <v>0</v>
      </c>
      <c r="BJ271" s="282">
        <f>SUMIFS('B4-1销售回款【输入】'!BM$4:BM$123,'B4-1销售回款【输入】'!$C$4:$C$123,$C271,'B4-1销售回款【输入】'!$D$4:$D$123,$D271,'B4-1销售回款【输入】'!$E$4:$E$123,$E271,'B4-1销售回款【输入】'!$J$4:$J$123,$F271)</f>
        <v>0</v>
      </c>
      <c r="BK271" s="282">
        <f>SUMIFS('B4-1销售回款【输入】'!BN$4:BN$123,'B4-1销售回款【输入】'!$C$4:$C$123,$C271,'B4-1销售回款【输入】'!$D$4:$D$123,$D271,'B4-1销售回款【输入】'!$E$4:$E$123,$E271,'B4-1销售回款【输入】'!$J$4:$J$123,$F271)</f>
        <v>0</v>
      </c>
      <c r="BL271" s="282">
        <f>SUMIFS('B4-1销售回款【输入】'!BO$4:BO$123,'B4-1销售回款【输入】'!$C$4:$C$123,$C271,'B4-1销售回款【输入】'!$D$4:$D$123,$D271,'B4-1销售回款【输入】'!$E$4:$E$123,$E271,'B4-1销售回款【输入】'!$J$4:$J$123,$F271)</f>
        <v>0</v>
      </c>
      <c r="BM271" s="282">
        <f>SUMIFS('B4-1销售回款【输入】'!BP$4:BP$123,'B4-1销售回款【输入】'!$C$4:$C$123,$C271,'B4-1销售回款【输入】'!$D$4:$D$123,$D271,'B4-1销售回款【输入】'!$E$4:$E$123,$E271,'B4-1销售回款【输入】'!$J$4:$J$123,$F271)</f>
        <v>0</v>
      </c>
      <c r="BN271" s="282">
        <f>SUMIFS('B4-1销售回款【输入】'!BQ$4:BQ$123,'B4-1销售回款【输入】'!$C$4:$C$123,$C271,'B4-1销售回款【输入】'!$D$4:$D$123,$D271,'B4-1销售回款【输入】'!$E$4:$E$123,$E271,'B4-1销售回款【输入】'!$J$4:$J$123,$F271)</f>
        <v>0</v>
      </c>
      <c r="BO271" s="282">
        <f>SUMIFS('B4-1销售回款【输入】'!BR$4:BR$123,'B4-1销售回款【输入】'!$C$4:$C$123,$C271,'B4-1销售回款【输入】'!$D$4:$D$123,$D271,'B4-1销售回款【输入】'!$E$4:$E$123,$E271,'B4-1销售回款【输入】'!$J$4:$J$123,$F271)</f>
        <v>0</v>
      </c>
      <c r="BP271" s="282">
        <f>SUMIFS('B4-1销售回款【输入】'!BS$4:BS$123,'B4-1销售回款【输入】'!$C$4:$C$123,$C271,'B4-1销售回款【输入】'!$D$4:$D$123,$D271,'B4-1销售回款【输入】'!$E$4:$E$123,$E271,'B4-1销售回款【输入】'!$J$4:$J$123,$F271)</f>
        <v>0</v>
      </c>
      <c r="BQ271" s="282">
        <f>SUMIFS('B4-1销售回款【输入】'!BT$4:BT$123,'B4-1销售回款【输入】'!$C$4:$C$123,$C271,'B4-1销售回款【输入】'!$D$4:$D$123,$D271,'B4-1销售回款【输入】'!$E$4:$E$123,$E271,'B4-1销售回款【输入】'!$J$4:$J$123,$F271)</f>
        <v>0</v>
      </c>
      <c r="BR271" s="282">
        <f>SUMIFS('B4-1销售回款【输入】'!BU$4:BU$123,'B4-1销售回款【输入】'!$C$4:$C$123,$C271,'B4-1销售回款【输入】'!$D$4:$D$123,$D271,'B4-1销售回款【输入】'!$E$4:$E$123,$E271,'B4-1销售回款【输入】'!$J$4:$J$123,$F271)</f>
        <v>0</v>
      </c>
      <c r="BS271" s="282">
        <f>SUMIFS('B4-1销售回款【输入】'!BV$4:BV$123,'B4-1销售回款【输入】'!$C$4:$C$123,$C271,'B4-1销售回款【输入】'!$D$4:$D$123,$D271,'B4-1销售回款【输入】'!$E$4:$E$123,$E271,'B4-1销售回款【输入】'!$J$4:$J$123,$F271)</f>
        <v>0</v>
      </c>
      <c r="BT271" s="282">
        <f>SUMIFS('B4-1销售回款【输入】'!BW$4:BW$123,'B4-1销售回款【输入】'!$C$4:$C$123,$C271,'B4-1销售回款【输入】'!$D$4:$D$123,$D271,'B4-1销售回款【输入】'!$E$4:$E$123,$E271,'B4-1销售回款【输入】'!$J$4:$J$123,$F271)</f>
        <v>0</v>
      </c>
      <c r="BU271" s="282">
        <f>SUMIFS('B4-1销售回款【输入】'!BX$4:BX$123,'B4-1销售回款【输入】'!$C$4:$C$123,$C271,'B4-1销售回款【输入】'!$D$4:$D$123,$D271,'B4-1销售回款【输入】'!$E$4:$E$123,$E271,'B4-1销售回款【输入】'!$J$4:$J$123,$F271)</f>
        <v>0</v>
      </c>
      <c r="BV271" s="282">
        <f>SUMIFS('B4-1销售回款【输入】'!BY$4:BY$123,'B4-1销售回款【输入】'!$C$4:$C$123,$C271,'B4-1销售回款【输入】'!$D$4:$D$123,$D271,'B4-1销售回款【输入】'!$E$4:$E$123,$E271,'B4-1销售回款【输入】'!$J$4:$J$123,$F271)</f>
        <v>0</v>
      </c>
      <c r="BW271" s="282">
        <f>SUMIFS('B4-1销售回款【输入】'!BZ$4:BZ$123,'B4-1销售回款【输入】'!$C$4:$C$123,$C271,'B4-1销售回款【输入】'!$D$4:$D$123,$D271,'B4-1销售回款【输入】'!$E$4:$E$123,$E271,'B4-1销售回款【输入】'!$J$4:$J$123,$F271)</f>
        <v>0</v>
      </c>
      <c r="BX271" s="282">
        <f>SUMIFS('B4-1销售回款【输入】'!CA$4:CA$123,'B4-1销售回款【输入】'!$C$4:$C$123,$C271,'B4-1销售回款【输入】'!$D$4:$D$123,$D271,'B4-1销售回款【输入】'!$E$4:$E$123,$E271,'B4-1销售回款【输入】'!$J$4:$J$123,$F271)</f>
        <v>0</v>
      </c>
      <c r="BY271" s="282">
        <f>SUMIFS('B4-1销售回款【输入】'!CB$4:CB$123,'B4-1销售回款【输入】'!$C$4:$C$123,$C271,'B4-1销售回款【输入】'!$D$4:$D$123,$D271,'B4-1销售回款【输入】'!$E$4:$E$123,$E271,'B4-1销售回款【输入】'!$J$4:$J$123,$F271)</f>
        <v>0</v>
      </c>
      <c r="BZ271" s="282">
        <f>SUMIFS('B4-1销售回款【输入】'!CC$4:CC$123,'B4-1销售回款【输入】'!$C$4:$C$123,$C271,'B4-1销售回款【输入】'!$D$4:$D$123,$D271,'B4-1销售回款【输入】'!$E$4:$E$123,$E271,'B4-1销售回款【输入】'!$J$4:$J$123,$F271)</f>
        <v>0</v>
      </c>
      <c r="CA271" s="282">
        <f>SUMIFS('B4-1销售回款【输入】'!CD$4:CD$123,'B4-1销售回款【输入】'!$C$4:$C$123,$C271,'B4-1销售回款【输入】'!$D$4:$D$123,$D271,'B4-1销售回款【输入】'!$E$4:$E$123,$E271,'B4-1销售回款【输入】'!$J$4:$J$123,$F271)</f>
        <v>0</v>
      </c>
      <c r="CB271" s="282">
        <f>SUMIFS('B4-1销售回款【输入】'!CE$4:CE$123,'B4-1销售回款【输入】'!$C$4:$C$123,$C271,'B4-1销售回款【输入】'!$D$4:$D$123,$D271,'B4-1销售回款【输入】'!$E$4:$E$123,$E271,'B4-1销售回款【输入】'!$J$4:$J$123,$F271)</f>
        <v>0</v>
      </c>
      <c r="CC271" s="282">
        <f>SUMIFS('B4-1销售回款【输入】'!CF$4:CF$123,'B4-1销售回款【输入】'!$C$4:$C$123,$C271,'B4-1销售回款【输入】'!$D$4:$D$123,$D271,'B4-1销售回款【输入】'!$E$4:$E$123,$E271,'B4-1销售回款【输入】'!$J$4:$J$123,$F271)</f>
        <v>0</v>
      </c>
      <c r="CD271" s="282">
        <f>SUMIFS('B4-1销售回款【输入】'!CG$4:CG$123,'B4-1销售回款【输入】'!$C$4:$C$123,$C271,'B4-1销售回款【输入】'!$D$4:$D$123,$D271,'B4-1销售回款【输入】'!$E$4:$E$123,$E271,'B4-1销售回款【输入】'!$J$4:$J$123,$F271)</f>
        <v>0</v>
      </c>
      <c r="CE271" s="282">
        <f>SUMIFS('B4-1销售回款【输入】'!CH$4:CH$123,'B4-1销售回款【输入】'!$C$4:$C$123,$C271,'B4-1销售回款【输入】'!$D$4:$D$123,$D271,'B4-1销售回款【输入】'!$E$4:$E$123,$E271,'B4-1销售回款【输入】'!$J$4:$J$123,$F271)</f>
        <v>0</v>
      </c>
      <c r="CF271" s="282">
        <f>SUMIFS('B4-1销售回款【输入】'!CI$4:CI$123,'B4-1销售回款【输入】'!$C$4:$C$123,$C271,'B4-1销售回款【输入】'!$D$4:$D$123,$D271,'B4-1销售回款【输入】'!$E$4:$E$123,$E271,'B4-1销售回款【输入】'!$J$4:$J$123,$F271)</f>
        <v>0</v>
      </c>
      <c r="CG271" s="282">
        <f>SUMIFS('B4-1销售回款【输入】'!CJ$4:CJ$123,'B4-1销售回款【输入】'!$C$4:$C$123,$C271,'B4-1销售回款【输入】'!$D$4:$D$123,$D271,'B4-1销售回款【输入】'!$E$4:$E$123,$E271,'B4-1销售回款【输入】'!$J$4:$J$123,$F271)</f>
        <v>0</v>
      </c>
      <c r="CH271" s="282">
        <f>SUMIFS('B4-1销售回款【输入】'!CK$4:CK$123,'B4-1销售回款【输入】'!$C$4:$C$123,$C271,'B4-1销售回款【输入】'!$D$4:$D$123,$D271,'B4-1销售回款【输入】'!$E$4:$E$123,$E271,'B4-1销售回款【输入】'!$J$4:$J$123,$F271)</f>
        <v>0</v>
      </c>
      <c r="CI271" s="282">
        <f>SUMIFS('B4-1销售回款【输入】'!CL$4:CL$123,'B4-1销售回款【输入】'!$C$4:$C$123,$C271,'B4-1销售回款【输入】'!$D$4:$D$123,$D271,'B4-1销售回款【输入】'!$E$4:$E$123,$E271,'B4-1销售回款【输入】'!$J$4:$J$123,$F271)</f>
        <v>0</v>
      </c>
      <c r="CJ271" s="282">
        <f>SUMIFS('B4-1销售回款【输入】'!CM$4:CM$123,'B4-1销售回款【输入】'!$C$4:$C$123,$C271,'B4-1销售回款【输入】'!$D$4:$D$123,$D271,'B4-1销售回款【输入】'!$E$4:$E$123,$E271,'B4-1销售回款【输入】'!$J$4:$J$123,$F271)</f>
        <v>0</v>
      </c>
      <c r="CK271" s="282">
        <f>SUMIFS('B4-1销售回款【输入】'!CN$4:CN$123,'B4-1销售回款【输入】'!$C$4:$C$123,$C271,'B4-1销售回款【输入】'!$D$4:$D$123,$D271,'B4-1销售回款【输入】'!$E$4:$E$123,$E271,'B4-1销售回款【输入】'!$J$4:$J$123,$F271)</f>
        <v>0</v>
      </c>
      <c r="CL271" s="282">
        <f>SUMIFS('B4-1销售回款【输入】'!CO$4:CO$123,'B4-1销售回款【输入】'!$C$4:$C$123,$C271,'B4-1销售回款【输入】'!$D$4:$D$123,$D271,'B4-1销售回款【输入】'!$E$4:$E$123,$E271,'B4-1销售回款【输入】'!$J$4:$J$123,$F271)</f>
        <v>0</v>
      </c>
      <c r="CM271" s="282">
        <f>SUMIFS('B4-1销售回款【输入】'!CP$4:CP$123,'B4-1销售回款【输入】'!$C$4:$C$123,$C271,'B4-1销售回款【输入】'!$D$4:$D$123,$D271,'B4-1销售回款【输入】'!$E$4:$E$123,$E271,'B4-1销售回款【输入】'!$J$4:$J$123,$F271)</f>
        <v>0</v>
      </c>
      <c r="CN271" s="282">
        <f>SUMIFS('B4-1销售回款【输入】'!CQ$4:CQ$123,'B4-1销售回款【输入】'!$C$4:$C$123,$C271,'B4-1销售回款【输入】'!$D$4:$D$123,$D271,'B4-1销售回款【输入】'!$E$4:$E$123,$E271,'B4-1销售回款【输入】'!$J$4:$J$123,$F271)</f>
        <v>0</v>
      </c>
      <c r="CO271" s="282">
        <f>SUMIFS('B4-1销售回款【输入】'!CR$4:CR$123,'B4-1销售回款【输入】'!$C$4:$C$123,$C271,'B4-1销售回款【输入】'!$D$4:$D$123,$D271,'B4-1销售回款【输入】'!$E$4:$E$123,$E271,'B4-1销售回款【输入】'!$J$4:$J$123,$F271)</f>
        <v>0</v>
      </c>
      <c r="CP271" s="282">
        <f>SUMIFS('B4-1销售回款【输入】'!CS$4:CS$123,'B4-1销售回款【输入】'!$C$4:$C$123,$C271,'B4-1销售回款【输入】'!$D$4:$D$123,$D271,'B4-1销售回款【输入】'!$E$4:$E$123,$E271,'B4-1销售回款【输入】'!$J$4:$J$123,$F271)</f>
        <v>0</v>
      </c>
      <c r="CQ271" s="282">
        <f>SUMIFS('B4-1销售回款【输入】'!CT$4:CT$123,'B4-1销售回款【输入】'!$C$4:$C$123,$C271,'B4-1销售回款【输入】'!$D$4:$D$123,$D271,'B4-1销售回款【输入】'!$E$4:$E$123,$E271,'B4-1销售回款【输入】'!$J$4:$J$123,$F271)</f>
        <v>0</v>
      </c>
      <c r="CR271" s="282">
        <f>SUMIFS('B4-1销售回款【输入】'!CU$4:CU$123,'B4-1销售回款【输入】'!$C$4:$C$123,$C271,'B4-1销售回款【输入】'!$D$4:$D$123,$D271,'B4-1销售回款【输入】'!$E$4:$E$123,$E271,'B4-1销售回款【输入】'!$J$4:$J$123,$F271)</f>
        <v>0</v>
      </c>
      <c r="CS271" s="282">
        <f>SUMIFS('B4-1销售回款【输入】'!CV$4:CV$123,'B4-1销售回款【输入】'!$C$4:$C$123,$C271,'B4-1销售回款【输入】'!$D$4:$D$123,$D271,'B4-1销售回款【输入】'!$E$4:$E$123,$E271,'B4-1销售回款【输入】'!$J$4:$J$123,$F271)</f>
        <v>0</v>
      </c>
      <c r="CT271" s="282">
        <f>SUMIFS('B4-1销售回款【输入】'!CW$4:CW$123,'B4-1销售回款【输入】'!$C$4:$C$123,$C271,'B4-1销售回款【输入】'!$D$4:$D$123,$D271,'B4-1销售回款【输入】'!$E$4:$E$123,$E271,'B4-1销售回款【输入】'!$J$4:$J$123,$F271)</f>
        <v>0</v>
      </c>
      <c r="CU271" s="282">
        <f>SUMIFS('B4-1销售回款【输入】'!CX$4:CX$123,'B4-1销售回款【输入】'!$C$4:$C$123,$C271,'B4-1销售回款【输入】'!$D$4:$D$123,$D271,'B4-1销售回款【输入】'!$E$4:$E$123,$E271,'B4-1销售回款【输入】'!$J$4:$J$123,$F271)</f>
        <v>0</v>
      </c>
      <c r="CV271" s="282">
        <f>SUMIFS('B4-1销售回款【输入】'!CY$4:CY$123,'B4-1销售回款【输入】'!$C$4:$C$123,$C271,'B4-1销售回款【输入】'!$D$4:$D$123,$D271,'B4-1销售回款【输入】'!$E$4:$E$123,$E271,'B4-1销售回款【输入】'!$J$4:$J$123,$F271)</f>
        <v>0</v>
      </c>
      <c r="CW271" s="282">
        <f>SUMIFS('B4-1销售回款【输入】'!CZ$4:CZ$123,'B4-1销售回款【输入】'!$C$4:$C$123,$C271,'B4-1销售回款【输入】'!$D$4:$D$123,$D271,'B4-1销售回款【输入】'!$E$4:$E$123,$E271,'B4-1销售回款【输入】'!$J$4:$J$123,$F271)</f>
        <v>0</v>
      </c>
      <c r="CX271" s="282">
        <f>SUMIFS('B4-1销售回款【输入】'!DA$4:DA$123,'B4-1销售回款【输入】'!$C$4:$C$123,$C271,'B4-1销售回款【输入】'!$D$4:$D$123,$D271,'B4-1销售回款【输入】'!$E$4:$E$123,$E271,'B4-1销售回款【输入】'!$J$4:$J$123,$F271)</f>
        <v>0</v>
      </c>
      <c r="CY271" s="282">
        <f>SUMIFS('B4-1销售回款【输入】'!DB$4:DB$123,'B4-1销售回款【输入】'!$C$4:$C$123,$C271,'B4-1销售回款【输入】'!$D$4:$D$123,$D271,'B4-1销售回款【输入】'!$E$4:$E$123,$E271,'B4-1销售回款【输入】'!$J$4:$J$123,$F271)</f>
        <v>0</v>
      </c>
      <c r="CZ271" s="282">
        <f>SUMIFS('B4-1销售回款【输入】'!DC$4:DC$123,'B4-1销售回款【输入】'!$C$4:$C$123,$C271,'B4-1销售回款【输入】'!$D$4:$D$123,$D271,'B4-1销售回款【输入】'!$E$4:$E$123,$E271,'B4-1销售回款【输入】'!$J$4:$J$123,$F271)</f>
        <v>0</v>
      </c>
      <c r="DA271" s="282">
        <f>SUMIFS('B4-1销售回款【输入】'!DD$4:DD$123,'B4-1销售回款【输入】'!$C$4:$C$123,$C271,'B4-1销售回款【输入】'!$D$4:$D$123,$D271,'B4-1销售回款【输入】'!$E$4:$E$123,$E271,'B4-1销售回款【输入】'!$J$4:$J$123,$F271)</f>
        <v>0</v>
      </c>
      <c r="DB271" s="282">
        <f>SUMIFS('B4-1销售回款【输入】'!DE$4:DE$123,'B4-1销售回款【输入】'!$C$4:$C$123,$C271,'B4-1销售回款【输入】'!$D$4:$D$123,$D271,'B4-1销售回款【输入】'!$E$4:$E$123,$E271,'B4-1销售回款【输入】'!$J$4:$J$123,$F271)</f>
        <v>0</v>
      </c>
      <c r="DC271" s="282">
        <f>SUMIFS('B4-1销售回款【输入】'!DF$4:DF$123,'B4-1销售回款【输入】'!$C$4:$C$123,$C271,'B4-1销售回款【输入】'!$D$4:$D$123,$D271,'B4-1销售回款【输入】'!$E$4:$E$123,$E271,'B4-1销售回款【输入】'!$J$4:$J$123,$F271)</f>
        <v>0</v>
      </c>
      <c r="DD271" s="282">
        <f>SUMIFS('B4-1销售回款【输入】'!DG$4:DG$123,'B4-1销售回款【输入】'!$C$4:$C$123,$C271,'B4-1销售回款【输入】'!$D$4:$D$123,$D271,'B4-1销售回款【输入】'!$E$4:$E$123,$E271,'B4-1销售回款【输入】'!$J$4:$J$123,$F271)</f>
        <v>0</v>
      </c>
      <c r="DE271" s="282">
        <f>SUMIFS('B4-1销售回款【输入】'!DH$4:DH$123,'B4-1销售回款【输入】'!$C$4:$C$123,$C271,'B4-1销售回款【输入】'!$D$4:$D$123,$D271,'B4-1销售回款【输入】'!$E$4:$E$123,$E271,'B4-1销售回款【输入】'!$J$4:$J$123,$F271)</f>
        <v>0</v>
      </c>
      <c r="DF271" s="282">
        <f>SUMIFS('B4-1销售回款【输入】'!DI$4:DI$123,'B4-1销售回款【输入】'!$C$4:$C$123,$C271,'B4-1销售回款【输入】'!$D$4:$D$123,$D271,'B4-1销售回款【输入】'!$E$4:$E$123,$E271,'B4-1销售回款【输入】'!$J$4:$J$123,$F271)</f>
        <v>0</v>
      </c>
      <c r="DG271" s="282">
        <f>SUMIFS('B4-1销售回款【输入】'!DJ$4:DJ$123,'B4-1销售回款【输入】'!$C$4:$C$123,$C271,'B4-1销售回款【输入】'!$D$4:$D$123,$D271,'B4-1销售回款【输入】'!$E$4:$E$123,$E271,'B4-1销售回款【输入】'!$J$4:$J$123,$F271)</f>
        <v>0</v>
      </c>
      <c r="DH271" s="282">
        <f>SUMIFS('B4-1销售回款【输入】'!DK$4:DK$123,'B4-1销售回款【输入】'!$C$4:$C$123,$C271,'B4-1销售回款【输入】'!$D$4:$D$123,$D271,'B4-1销售回款【输入】'!$E$4:$E$123,$E271,'B4-1销售回款【输入】'!$J$4:$J$123,$F271)</f>
        <v>0</v>
      </c>
      <c r="DI271" s="282">
        <f>SUMIFS('B4-1销售回款【输入】'!DL$4:DL$123,'B4-1销售回款【输入】'!$C$4:$C$123,$C271,'B4-1销售回款【输入】'!$D$4:$D$123,$D271,'B4-1销售回款【输入】'!$E$4:$E$123,$E271,'B4-1销售回款【输入】'!$J$4:$J$123,$F271)</f>
        <v>0</v>
      </c>
      <c r="DJ271" s="282">
        <f>SUMIFS('B4-1销售回款【输入】'!DM$4:DM$123,'B4-1销售回款【输入】'!$C$4:$C$123,$C271,'B4-1销售回款【输入】'!$D$4:$D$123,$D271,'B4-1销售回款【输入】'!$E$4:$E$123,$E271,'B4-1销售回款【输入】'!$J$4:$J$123,$F271)</f>
        <v>0</v>
      </c>
      <c r="DK271" s="282">
        <f>SUMIFS('B4-1销售回款【输入】'!DN$4:DN$123,'B4-1销售回款【输入】'!$C$4:$C$123,$C271,'B4-1销售回款【输入】'!$D$4:$D$123,$D271,'B4-1销售回款【输入】'!$E$4:$E$123,$E271,'B4-1销售回款【输入】'!$J$4:$J$123,$F271)</f>
        <v>0</v>
      </c>
      <c r="DL271" s="282">
        <f>SUMIFS('B4-1销售回款【输入】'!DO$4:DO$123,'B4-1销售回款【输入】'!$C$4:$C$123,$C271,'B4-1销售回款【输入】'!$D$4:$D$123,$D271,'B4-1销售回款【输入】'!$E$4:$E$123,$E271,'B4-1销售回款【输入】'!$J$4:$J$123,$F271)</f>
        <v>0</v>
      </c>
      <c r="DM271" s="282">
        <f>SUMIFS('B4-1销售回款【输入】'!DP$4:DP$123,'B4-1销售回款【输入】'!$C$4:$C$123,$C271,'B4-1销售回款【输入】'!$D$4:$D$123,$D271,'B4-1销售回款【输入】'!$E$4:$E$123,$E271,'B4-1销售回款【输入】'!$J$4:$J$123,$F271)</f>
        <v>0</v>
      </c>
      <c r="DN271" s="282">
        <f>SUMIFS('B4-1销售回款【输入】'!DQ$4:DQ$123,'B4-1销售回款【输入】'!$C$4:$C$123,$C271,'B4-1销售回款【输入】'!$D$4:$D$123,$D271,'B4-1销售回款【输入】'!$E$4:$E$123,$E271,'B4-1销售回款【输入】'!$J$4:$J$123,$F271)</f>
        <v>0</v>
      </c>
      <c r="DO271" s="282">
        <f>SUMIFS('B4-1销售回款【输入】'!DR$4:DR$123,'B4-1销售回款【输入】'!$C$4:$C$123,$C271,'B4-1销售回款【输入】'!$D$4:$D$123,$D271,'B4-1销售回款【输入】'!$E$4:$E$123,$E271,'B4-1销售回款【输入】'!$J$4:$J$123,$F271)</f>
        <v>0</v>
      </c>
      <c r="DP271" s="282">
        <f>SUMIFS('B4-1销售回款【输入】'!DS$4:DS$123,'B4-1销售回款【输入】'!$C$4:$C$123,$C271,'B4-1销售回款【输入】'!$D$4:$D$123,$D271,'B4-1销售回款【输入】'!$E$4:$E$123,$E271,'B4-1销售回款【输入】'!$J$4:$J$123,$F271)</f>
        <v>0</v>
      </c>
      <c r="DQ271" s="282">
        <f>SUMIFS('B4-1销售回款【输入】'!DT$4:DT$123,'B4-1销售回款【输入】'!$C$4:$C$123,$C271,'B4-1销售回款【输入】'!$D$4:$D$123,$D271,'B4-1销售回款【输入】'!$E$4:$E$123,$E271,'B4-1销售回款【输入】'!$J$4:$J$123,$F271)</f>
        <v>0</v>
      </c>
      <c r="DR271" s="282">
        <f>SUMIFS('B4-1销售回款【输入】'!DU$4:DU$123,'B4-1销售回款【输入】'!$C$4:$C$123,$C271,'B4-1销售回款【输入】'!$D$4:$D$123,$D271,'B4-1销售回款【输入】'!$E$4:$E$123,$E271,'B4-1销售回款【输入】'!$J$4:$J$123,$F271)</f>
        <v>0</v>
      </c>
      <c r="DS271" s="282">
        <f>SUMIFS('B4-1销售回款【输入】'!DV$4:DV$123,'B4-1销售回款【输入】'!$C$4:$C$123,$C271,'B4-1销售回款【输入】'!$D$4:$D$123,$D271,'B4-1销售回款【输入】'!$E$4:$E$123,$E271,'B4-1销售回款【输入】'!$J$4:$J$123,$F271)</f>
        <v>0</v>
      </c>
      <c r="DT271" s="282">
        <f>SUMIFS('B4-1销售回款【输入】'!DW$4:DW$123,'B4-1销售回款【输入】'!$C$4:$C$123,$C271,'B4-1销售回款【输入】'!$D$4:$D$123,$D271,'B4-1销售回款【输入】'!$E$4:$E$123,$E271,'B4-1销售回款【输入】'!$J$4:$J$123,$F271)</f>
        <v>0</v>
      </c>
      <c r="DU271" s="282">
        <f>SUMIFS('B4-1销售回款【输入】'!DX$4:DX$123,'B4-1销售回款【输入】'!$C$4:$C$123,$C271,'B4-1销售回款【输入】'!$D$4:$D$123,$D271,'B4-1销售回款【输入】'!$E$4:$E$123,$E271,'B4-1销售回款【输入】'!$J$4:$J$123,$F271)</f>
        <v>0</v>
      </c>
      <c r="DV271" s="282">
        <f>SUMIFS('B4-1销售回款【输入】'!DY$4:DY$123,'B4-1销售回款【输入】'!$C$4:$C$123,$C271,'B4-1销售回款【输入】'!$D$4:$D$123,$D271,'B4-1销售回款【输入】'!$E$4:$E$123,$E271,'B4-1销售回款【输入】'!$J$4:$J$123,$F271)</f>
        <v>0</v>
      </c>
      <c r="DW271" s="282">
        <f>SUMIFS('B4-1销售回款【输入】'!DZ$4:DZ$123,'B4-1销售回款【输入】'!$C$4:$C$123,$C271,'B4-1销售回款【输入】'!$D$4:$D$123,$D271,'B4-1销售回款【输入】'!$E$4:$E$123,$E271,'B4-1销售回款【输入】'!$J$4:$J$123,$F271)</f>
        <v>0</v>
      </c>
      <c r="DX271" s="282">
        <f>SUMIFS('B4-1销售回款【输入】'!EA$4:EA$123,'B4-1销售回款【输入】'!$C$4:$C$123,$C271,'B4-1销售回款【输入】'!$D$4:$D$123,$D271,'B4-1销售回款【输入】'!$E$4:$E$123,$E271,'B4-1销售回款【输入】'!$J$4:$J$123,$F271)</f>
        <v>0</v>
      </c>
      <c r="DY271" s="282">
        <f>SUMIFS('B4-1销售回款【输入】'!EB$4:EB$123,'B4-1销售回款【输入】'!$C$4:$C$123,$C271,'B4-1销售回款【输入】'!$D$4:$D$123,$D271,'B4-1销售回款【输入】'!$E$4:$E$123,$E271,'B4-1销售回款【输入】'!$J$4:$J$123,$F271)</f>
        <v>0</v>
      </c>
      <c r="DZ271" s="282">
        <f>SUMIFS('B4-1销售回款【输入】'!EC$4:EC$123,'B4-1销售回款【输入】'!$C$4:$C$123,$C271,'B4-1销售回款【输入】'!$D$4:$D$123,$D271,'B4-1销售回款【输入】'!$E$4:$E$123,$E271,'B4-1销售回款【输入】'!$J$4:$J$123,$F271)</f>
        <v>0</v>
      </c>
      <c r="EA271" s="282">
        <f>SUMIFS('B4-1销售回款【输入】'!ED$4:ED$123,'B4-1销售回款【输入】'!$C$4:$C$123,$C271,'B4-1销售回款【输入】'!$D$4:$D$123,$D271,'B4-1销售回款【输入】'!$E$4:$E$123,$E271,'B4-1销售回款【输入】'!$J$4:$J$123,$F271)</f>
        <v>0</v>
      </c>
      <c r="EB271" s="282">
        <f>SUMIFS('B4-1销售回款【输入】'!EE$4:EE$123,'B4-1销售回款【输入】'!$C$4:$C$123,$C271,'B4-1销售回款【输入】'!$D$4:$D$123,$D271,'B4-1销售回款【输入】'!$E$4:$E$123,$E271,'B4-1销售回款【输入】'!$J$4:$J$123,$F271)</f>
        <v>0</v>
      </c>
      <c r="EC271" s="282">
        <f>SUMIFS('B4-1销售回款【输入】'!EF$4:EF$123,'B4-1销售回款【输入】'!$C$4:$C$123,$C271,'B4-1销售回款【输入】'!$D$4:$D$123,$D271,'B4-1销售回款【输入】'!$E$4:$E$123,$E271,'B4-1销售回款【输入】'!$J$4:$J$123,$F271)</f>
        <v>0</v>
      </c>
      <c r="ED271" s="284">
        <f>SUMIFS('B4-1销售回款【输入】'!EG$4:EG$123,'B4-1销售回款【输入】'!$C$4:$C$123,$C271,'B4-1销售回款【输入】'!$D$4:$D$123,$D271,'B4-1销售回款【输入】'!$E$4:$E$123,$E271,'B4-1销售回款【输入】'!$J$4:$J$123,$F271)</f>
        <v>0</v>
      </c>
    </row>
    <row r="272" spans="2:134" ht="16.05" customHeight="1" x14ac:dyDescent="0.25">
      <c r="B272" s="932"/>
      <c r="C272" s="159" t="str">
        <f t="shared" si="4916"/>
        <v/>
      </c>
      <c r="D272" s="159" t="str">
        <f t="shared" si="4659"/>
        <v/>
      </c>
      <c r="E272" s="159" t="str">
        <f t="shared" si="4659"/>
        <v/>
      </c>
      <c r="F272" s="149" t="s">
        <v>350</v>
      </c>
      <c r="G272" s="171" t="s">
        <v>355</v>
      </c>
      <c r="H272" s="992"/>
      <c r="I272" s="282"/>
      <c r="J272" s="986" t="s">
        <v>391</v>
      </c>
      <c r="K272" s="461"/>
      <c r="L272" s="297">
        <f>IFERROR(SUM($L269:L269)/$J269,0)</f>
        <v>0</v>
      </c>
      <c r="M272" s="291">
        <f>IFERROR(SUM($L269:M269)/$J269,0)</f>
        <v>0</v>
      </c>
      <c r="N272" s="291">
        <f>IFERROR(SUM($L269:N269)/$J269,0)</f>
        <v>0</v>
      </c>
      <c r="O272" s="291">
        <f>IFERROR(SUM($L269:O269)/$J269,0)</f>
        <v>0</v>
      </c>
      <c r="P272" s="291">
        <f>IFERROR(SUM($L269:P269)/$J269,0)</f>
        <v>0</v>
      </c>
      <c r="Q272" s="291">
        <f>IFERROR(SUM($L269:Q269)/$J269,0)</f>
        <v>0</v>
      </c>
      <c r="R272" s="291">
        <f>IFERROR(SUM($L269:R269)/$J269,0)</f>
        <v>0</v>
      </c>
      <c r="S272" s="291">
        <f>IFERROR(SUM($L269:S269)/$J269,0)</f>
        <v>0</v>
      </c>
      <c r="T272" s="291">
        <f>IFERROR(SUM($L269:T269)/$J269,0)</f>
        <v>0</v>
      </c>
      <c r="U272" s="292">
        <f>IFERROR(SUM($L269:U269)/$J269,0)</f>
        <v>0</v>
      </c>
      <c r="V272" s="290">
        <f>IFERROR(SUM($V269:V269)/$J269,0)</f>
        <v>0</v>
      </c>
      <c r="W272" s="291">
        <f>IFERROR(SUM($V269:W269)/$J269,0)</f>
        <v>0</v>
      </c>
      <c r="X272" s="291">
        <f>IFERROR(SUM($V269:X269)/$J269,0)</f>
        <v>0</v>
      </c>
      <c r="Y272" s="291">
        <f>IFERROR(SUM($V269:Y269)/$J269,0)</f>
        <v>0</v>
      </c>
      <c r="Z272" s="291">
        <f>IFERROR(SUM($V269:Z269)/$J269,0)</f>
        <v>0</v>
      </c>
      <c r="AA272" s="291">
        <f>IFERROR(SUM($V269:AA269)/$J269,0)</f>
        <v>0</v>
      </c>
      <c r="AB272" s="291">
        <f>IFERROR(SUM($V269:AB269)/$J269,0)</f>
        <v>0</v>
      </c>
      <c r="AC272" s="291">
        <f>IFERROR(SUM($V269:AC269)/$J269,0)</f>
        <v>0</v>
      </c>
      <c r="AD272" s="291">
        <f>IFERROR(SUM($V269:AD269)/$J269,0)</f>
        <v>0</v>
      </c>
      <c r="AE272" s="291">
        <f>IFERROR(SUM($V269:AE269)/$J269,0)</f>
        <v>0</v>
      </c>
      <c r="AF272" s="291">
        <f>IFERROR(SUM($V269:AF269)/$J269,0)</f>
        <v>0</v>
      </c>
      <c r="AG272" s="291">
        <f>IFERROR(SUM($V269:AG269)/$J269,0)</f>
        <v>0</v>
      </c>
      <c r="AH272" s="291">
        <f>IFERROR(SUM($V269:AH269)/$J269,0)</f>
        <v>0</v>
      </c>
      <c r="AI272" s="291">
        <f>IFERROR(SUM($V269:AI269)/$J269,0)</f>
        <v>0</v>
      </c>
      <c r="AJ272" s="291">
        <f>IFERROR(SUM($V269:AJ269)/$J269,0)</f>
        <v>0</v>
      </c>
      <c r="AK272" s="291">
        <f>IFERROR(SUM($V269:AK269)/$J269,0)</f>
        <v>0</v>
      </c>
      <c r="AL272" s="291">
        <f>IFERROR(SUM($V269:AL269)/$J269,0)</f>
        <v>0</v>
      </c>
      <c r="AM272" s="291">
        <f>IFERROR(SUM($V269:AM269)/$J269,0)</f>
        <v>0</v>
      </c>
      <c r="AN272" s="291">
        <f>IFERROR(SUM($V269:AN269)/$J269,0)</f>
        <v>0</v>
      </c>
      <c r="AO272" s="291">
        <f>IFERROR(SUM($V269:AO269)/$J269,0)</f>
        <v>0</v>
      </c>
      <c r="AP272" s="291">
        <f>IFERROR(SUM($V269:AP269)/$J269,0)</f>
        <v>0</v>
      </c>
      <c r="AQ272" s="291">
        <f>IFERROR(SUM($V269:AQ269)/$J269,0)</f>
        <v>0</v>
      </c>
      <c r="AR272" s="291">
        <f>IFERROR(SUM($V269:AR269)/$J269,0)</f>
        <v>0</v>
      </c>
      <c r="AS272" s="291">
        <f>IFERROR(SUM($V269:AS269)/$J269,0)</f>
        <v>0</v>
      </c>
      <c r="AT272" s="291">
        <f>IFERROR(SUM($V269:AT269)/$J269,0)</f>
        <v>0</v>
      </c>
      <c r="AU272" s="291">
        <f>IFERROR(SUM($V269:AU269)/$J269,0)</f>
        <v>0</v>
      </c>
      <c r="AV272" s="291">
        <f>IFERROR(SUM($V269:AV269)/$J269,0)</f>
        <v>0</v>
      </c>
      <c r="AW272" s="291">
        <f>IFERROR(SUM($V269:AW269)/$J269,0)</f>
        <v>0</v>
      </c>
      <c r="AX272" s="291">
        <f>IFERROR(SUM($V269:AX269)/$J269,0)</f>
        <v>0</v>
      </c>
      <c r="AY272" s="291">
        <f>IFERROR(SUM($V269:AY269)/$J269,0)</f>
        <v>0</v>
      </c>
      <c r="AZ272" s="291">
        <f>IFERROR(SUM($V269:AZ269)/$J269,0)</f>
        <v>0</v>
      </c>
      <c r="BA272" s="291">
        <f>IFERROR(SUM($V269:BA269)/$J269,0)</f>
        <v>0</v>
      </c>
      <c r="BB272" s="291">
        <f>IFERROR(SUM($V269:BB269)/$J269,0)</f>
        <v>0</v>
      </c>
      <c r="BC272" s="291">
        <f>IFERROR(SUM($V269:BC269)/$J269,0)</f>
        <v>0</v>
      </c>
      <c r="BD272" s="291">
        <f>IFERROR(SUM($V269:BD269)/$J269,0)</f>
        <v>0</v>
      </c>
      <c r="BE272" s="291">
        <f>IFERROR(SUM($V269:BE269)/$J269,0)</f>
        <v>0</v>
      </c>
      <c r="BF272" s="291">
        <f>IFERROR(SUM($V269:BF269)/$J269,0)</f>
        <v>0</v>
      </c>
      <c r="BG272" s="291">
        <f>IFERROR(SUM($V269:BG269)/$J269,0)</f>
        <v>0</v>
      </c>
      <c r="BH272" s="291">
        <f>IFERROR(SUM($V269:BH269)/$J269,0)</f>
        <v>0</v>
      </c>
      <c r="BI272" s="291">
        <f>IFERROR(SUM($V269:BI269)/$J269,0)</f>
        <v>0</v>
      </c>
      <c r="BJ272" s="291">
        <f>IFERROR(SUM($V269:BJ269)/$J269,0)</f>
        <v>0</v>
      </c>
      <c r="BK272" s="291">
        <f>IFERROR(SUM($V269:BK269)/$J269,0)</f>
        <v>0</v>
      </c>
      <c r="BL272" s="291">
        <f>IFERROR(SUM($V269:BL269)/$J269,0)</f>
        <v>0</v>
      </c>
      <c r="BM272" s="291">
        <f>IFERROR(SUM($V269:BM269)/$J269,0)</f>
        <v>0</v>
      </c>
      <c r="BN272" s="291">
        <f>IFERROR(SUM($V269:BN269)/$J269,0)</f>
        <v>0</v>
      </c>
      <c r="BO272" s="291">
        <f>IFERROR(SUM($V269:BO269)/$J269,0)</f>
        <v>0</v>
      </c>
      <c r="BP272" s="291">
        <f>IFERROR(SUM($V269:BP269)/$J269,0)</f>
        <v>0</v>
      </c>
      <c r="BQ272" s="291">
        <f>IFERROR(SUM($V269:BQ269)/$J269,0)</f>
        <v>0</v>
      </c>
      <c r="BR272" s="291">
        <f>IFERROR(SUM($V269:BR269)/$J269,0)</f>
        <v>0</v>
      </c>
      <c r="BS272" s="291">
        <f>IFERROR(SUM($V269:BS269)/$J269,0)</f>
        <v>0</v>
      </c>
      <c r="BT272" s="291">
        <f>IFERROR(SUM($V269:BT269)/$J269,0)</f>
        <v>0</v>
      </c>
      <c r="BU272" s="291">
        <f>IFERROR(SUM($V269:BU269)/$J269,0)</f>
        <v>0</v>
      </c>
      <c r="BV272" s="291">
        <f>IFERROR(SUM($V269:BV269)/$J269,0)</f>
        <v>0</v>
      </c>
      <c r="BW272" s="291">
        <f>IFERROR(SUM($V269:BW269)/$J269,0)</f>
        <v>0</v>
      </c>
      <c r="BX272" s="291">
        <f>IFERROR(SUM($V269:BX269)/$J269,0)</f>
        <v>0</v>
      </c>
      <c r="BY272" s="291">
        <f>IFERROR(SUM($V269:BY269)/$J269,0)</f>
        <v>0</v>
      </c>
      <c r="BZ272" s="291">
        <f>IFERROR(SUM($V269:BZ269)/$J269,0)</f>
        <v>0</v>
      </c>
      <c r="CA272" s="291">
        <f>IFERROR(SUM($V269:CA269)/$J269,0)</f>
        <v>0</v>
      </c>
      <c r="CB272" s="291">
        <f>IFERROR(SUM($V269:CB269)/$J269,0)</f>
        <v>0</v>
      </c>
      <c r="CC272" s="291">
        <f>IFERROR(SUM($V269:CC269)/$J269,0)</f>
        <v>0</v>
      </c>
      <c r="CD272" s="291">
        <f>IFERROR(SUM($V269:CD269)/$J269,0)</f>
        <v>0</v>
      </c>
      <c r="CE272" s="291">
        <f>IFERROR(SUM($V269:CE269)/$J269,0)</f>
        <v>0</v>
      </c>
      <c r="CF272" s="291">
        <f>IFERROR(SUM($V269:CF269)/$J269,0)</f>
        <v>0</v>
      </c>
      <c r="CG272" s="291">
        <f>IFERROR(SUM($V269:CG269)/$J269,0)</f>
        <v>0</v>
      </c>
      <c r="CH272" s="291">
        <f>IFERROR(SUM($V269:CH269)/$J269,0)</f>
        <v>0</v>
      </c>
      <c r="CI272" s="291">
        <f>IFERROR(SUM($V269:CI269)/$J269,0)</f>
        <v>0</v>
      </c>
      <c r="CJ272" s="291">
        <f>IFERROR(SUM($V269:CJ269)/$J269,0)</f>
        <v>0</v>
      </c>
      <c r="CK272" s="291">
        <f>IFERROR(SUM($V269:CK269)/$J269,0)</f>
        <v>0</v>
      </c>
      <c r="CL272" s="291">
        <f>IFERROR(SUM($V269:CL269)/$J269,0)</f>
        <v>0</v>
      </c>
      <c r="CM272" s="291">
        <f>IFERROR(SUM($V269:CM269)/$J269,0)</f>
        <v>0</v>
      </c>
      <c r="CN272" s="291">
        <f>IFERROR(SUM($V269:CN269)/$J269,0)</f>
        <v>0</v>
      </c>
      <c r="CO272" s="291">
        <f>IFERROR(SUM($V269:CO269)/$J269,0)</f>
        <v>0</v>
      </c>
      <c r="CP272" s="291">
        <f>IFERROR(SUM($V269:CP269)/$J269,0)</f>
        <v>0</v>
      </c>
      <c r="CQ272" s="291">
        <f>IFERROR(SUM($V269:CQ269)/$J269,0)</f>
        <v>0</v>
      </c>
      <c r="CR272" s="291">
        <f>IFERROR(SUM($V269:CR269)/$J269,0)</f>
        <v>0</v>
      </c>
      <c r="CS272" s="291">
        <f>IFERROR(SUM($V269:CS269)/$J269,0)</f>
        <v>0</v>
      </c>
      <c r="CT272" s="291">
        <f>IFERROR(SUM($V269:CT269)/$J269,0)</f>
        <v>0</v>
      </c>
      <c r="CU272" s="291">
        <f>IFERROR(SUM($V269:CU269)/$J269,0)</f>
        <v>0</v>
      </c>
      <c r="CV272" s="291">
        <f>IFERROR(SUM($V269:CV269)/$J269,0)</f>
        <v>0</v>
      </c>
      <c r="CW272" s="291">
        <f>IFERROR(SUM($V269:CW269)/$J269,0)</f>
        <v>0</v>
      </c>
      <c r="CX272" s="291">
        <f>IFERROR(SUM($V269:CX269)/$J269,0)</f>
        <v>0</v>
      </c>
      <c r="CY272" s="291">
        <f>IFERROR(SUM($V269:CY269)/$J269,0)</f>
        <v>0</v>
      </c>
      <c r="CZ272" s="291">
        <f>IFERROR(SUM($V269:CZ269)/$J269,0)</f>
        <v>0</v>
      </c>
      <c r="DA272" s="291">
        <f>IFERROR(SUM($V269:DA269)/$J269,0)</f>
        <v>0</v>
      </c>
      <c r="DB272" s="291">
        <f>IFERROR(SUM($V269:DB269)/$J269,0)</f>
        <v>0</v>
      </c>
      <c r="DC272" s="291">
        <f>IFERROR(SUM($V269:DC269)/$J269,0)</f>
        <v>0</v>
      </c>
      <c r="DD272" s="291">
        <f>IFERROR(SUM($V269:DD269)/$J269,0)</f>
        <v>0</v>
      </c>
      <c r="DE272" s="291">
        <f>IFERROR(SUM($V269:DE269)/$J269,0)</f>
        <v>0</v>
      </c>
      <c r="DF272" s="291">
        <f>IFERROR(SUM($V269:DF269)/$J269,0)</f>
        <v>0</v>
      </c>
      <c r="DG272" s="291">
        <f>IFERROR(SUM($V269:DG269)/$J269,0)</f>
        <v>0</v>
      </c>
      <c r="DH272" s="291">
        <f>IFERROR(SUM($V269:DH269)/$J269,0)</f>
        <v>0</v>
      </c>
      <c r="DI272" s="291">
        <f>IFERROR(SUM($V269:DI269)/$J269,0)</f>
        <v>0</v>
      </c>
      <c r="DJ272" s="291">
        <f>IFERROR(SUM($V269:DJ269)/$J269,0)</f>
        <v>0</v>
      </c>
      <c r="DK272" s="291">
        <f>IFERROR(SUM($V269:DK269)/$J269,0)</f>
        <v>0</v>
      </c>
      <c r="DL272" s="291">
        <f>IFERROR(SUM($V269:DL269)/$J269,0)</f>
        <v>0</v>
      </c>
      <c r="DM272" s="291">
        <f>IFERROR(SUM($V269:DM269)/$J269,0)</f>
        <v>0</v>
      </c>
      <c r="DN272" s="291">
        <f>IFERROR(SUM($V269:DN269)/$J269,0)</f>
        <v>0</v>
      </c>
      <c r="DO272" s="291">
        <f>IFERROR(SUM($V269:DO269)/$J269,0)</f>
        <v>0</v>
      </c>
      <c r="DP272" s="291">
        <f>IFERROR(SUM($V269:DP269)/$J269,0)</f>
        <v>0</v>
      </c>
      <c r="DQ272" s="291">
        <f>IFERROR(SUM($V269:DQ269)/$J269,0)</f>
        <v>0</v>
      </c>
      <c r="DR272" s="291">
        <f>IFERROR(SUM($V269:DR269)/$J269,0)</f>
        <v>0</v>
      </c>
      <c r="DS272" s="291">
        <f>IFERROR(SUM($V269:DS269)/$J269,0)</f>
        <v>0</v>
      </c>
      <c r="DT272" s="291">
        <f>IFERROR(SUM($V269:DT269)/$J269,0)</f>
        <v>0</v>
      </c>
      <c r="DU272" s="291">
        <f>IFERROR(SUM($V269:DU269)/$J269,0)</f>
        <v>0</v>
      </c>
      <c r="DV272" s="291">
        <f>IFERROR(SUM($V269:DV269)/$J269,0)</f>
        <v>0</v>
      </c>
      <c r="DW272" s="291">
        <f>IFERROR(SUM($V269:DW269)/$J269,0)</f>
        <v>0</v>
      </c>
      <c r="DX272" s="291">
        <f>IFERROR(SUM($V269:DX269)/$J269,0)</f>
        <v>0</v>
      </c>
      <c r="DY272" s="291">
        <f>IFERROR(SUM($V269:DY269)/$J269,0)</f>
        <v>0</v>
      </c>
      <c r="DZ272" s="291">
        <f>IFERROR(SUM($V269:DZ269)/$J269,0)</f>
        <v>0</v>
      </c>
      <c r="EA272" s="291">
        <f>IFERROR(SUM($V269:EA269)/$J269,0)</f>
        <v>0</v>
      </c>
      <c r="EB272" s="291">
        <f>IFERROR(SUM($V269:EB269)/$J269,0)</f>
        <v>0</v>
      </c>
      <c r="EC272" s="291">
        <f>IFERROR(SUM($V269:EC269)/$J269,0)</f>
        <v>0</v>
      </c>
      <c r="ED272" s="292">
        <f>IFERROR(SUM($V269:ED269)/$J269,0)</f>
        <v>0</v>
      </c>
    </row>
    <row r="273" spans="2:134" ht="16.05" customHeight="1" thickBot="1" x14ac:dyDescent="0.3">
      <c r="B273" s="934"/>
      <c r="C273" s="169" t="str">
        <f t="shared" si="4916"/>
        <v/>
      </c>
      <c r="D273" s="169" t="str">
        <f t="shared" si="4916"/>
        <v/>
      </c>
      <c r="E273" s="169" t="str">
        <f t="shared" si="4916"/>
        <v/>
      </c>
      <c r="F273" s="150" t="s">
        <v>351</v>
      </c>
      <c r="G273" s="174" t="s">
        <v>355</v>
      </c>
      <c r="H273" s="994"/>
      <c r="I273" s="287"/>
      <c r="J273" s="990" t="s">
        <v>391</v>
      </c>
      <c r="K273" s="465"/>
      <c r="L273" s="307">
        <f>IFERROR(SUM($L271:L271)/SUM($L269:L269),0)</f>
        <v>0</v>
      </c>
      <c r="M273" s="308">
        <f>IFERROR(SUM($L271:M271)/SUM($L269:M269),0)</f>
        <v>0</v>
      </c>
      <c r="N273" s="308">
        <f>IFERROR(SUM($L271:N271)/SUM($L269:N269),0)</f>
        <v>0</v>
      </c>
      <c r="O273" s="308">
        <f>IFERROR(SUM($L271:O271)/SUM($L269:O269),0)</f>
        <v>0</v>
      </c>
      <c r="P273" s="308">
        <f>IFERROR(SUM($L271:P271)/SUM($L269:P269),0)</f>
        <v>0</v>
      </c>
      <c r="Q273" s="308">
        <f>IFERROR(SUM($L271:Q271)/SUM($L269:Q269),0)</f>
        <v>0</v>
      </c>
      <c r="R273" s="308">
        <f>IFERROR(SUM($L271:R271)/SUM($L269:R269),0)</f>
        <v>0</v>
      </c>
      <c r="S273" s="308">
        <f>IFERROR(SUM($L271:S271)/SUM($L269:S269),0)</f>
        <v>0</v>
      </c>
      <c r="T273" s="308">
        <f>IFERROR(SUM($L271:T271)/SUM($L269:T269),0)</f>
        <v>0</v>
      </c>
      <c r="U273" s="309">
        <f>IFERROR(SUM($L271:U271)/SUM($L269:U269),0)</f>
        <v>0</v>
      </c>
      <c r="V273" s="310">
        <f>IFERROR(SUM($V271:V271)/SUM($V269:V269),0)</f>
        <v>0</v>
      </c>
      <c r="W273" s="308">
        <f>IFERROR(SUM($V271:W271)/SUM($V269:W269),0)</f>
        <v>0</v>
      </c>
      <c r="X273" s="308">
        <f>IFERROR(SUM($V271:X271)/SUM($V269:X269),0)</f>
        <v>0</v>
      </c>
      <c r="Y273" s="308">
        <f>IFERROR(SUM($V271:Y271)/SUM($V269:Y269),0)</f>
        <v>0</v>
      </c>
      <c r="Z273" s="308">
        <f>IFERROR(SUM($V271:Z271)/SUM($V269:Z269),0)</f>
        <v>0</v>
      </c>
      <c r="AA273" s="308">
        <f>IFERROR(SUM($V271:AA271)/SUM($V269:AA269),0)</f>
        <v>0</v>
      </c>
      <c r="AB273" s="308">
        <f>IFERROR(SUM($V271:AB271)/SUM($V269:AB269),0)</f>
        <v>0</v>
      </c>
      <c r="AC273" s="308">
        <f>IFERROR(SUM($V271:AC271)/SUM($V269:AC269),0)</f>
        <v>0</v>
      </c>
      <c r="AD273" s="308">
        <f>IFERROR(SUM($V271:AD271)/SUM($V269:AD269),0)</f>
        <v>0</v>
      </c>
      <c r="AE273" s="308">
        <f>IFERROR(SUM($V271:AE271)/SUM($V269:AE269),0)</f>
        <v>0</v>
      </c>
      <c r="AF273" s="308">
        <f>IFERROR(SUM($V271:AF271)/SUM($V269:AF269),0)</f>
        <v>0</v>
      </c>
      <c r="AG273" s="308">
        <f>IFERROR(SUM($V271:AG271)/SUM($V269:AG269),0)</f>
        <v>0</v>
      </c>
      <c r="AH273" s="308">
        <f>IFERROR(SUM($V271:AH271)/SUM($V269:AH269),0)</f>
        <v>0</v>
      </c>
      <c r="AI273" s="308">
        <f>IFERROR(SUM($V271:AI271)/SUM($V269:AI269),0)</f>
        <v>0</v>
      </c>
      <c r="AJ273" s="308">
        <f>IFERROR(SUM($V271:AJ271)/SUM($V269:AJ269),0)</f>
        <v>0</v>
      </c>
      <c r="AK273" s="308">
        <f>IFERROR(SUM($V271:AK271)/SUM($V269:AK269),0)</f>
        <v>0</v>
      </c>
      <c r="AL273" s="308">
        <f>IFERROR(SUM($V271:AL271)/SUM($V269:AL269),0)</f>
        <v>0</v>
      </c>
      <c r="AM273" s="308">
        <f>IFERROR(SUM($V271:AM271)/SUM($V269:AM269),0)</f>
        <v>0</v>
      </c>
      <c r="AN273" s="308">
        <f>IFERROR(SUM($V271:AN271)/SUM($V269:AN269),0)</f>
        <v>0</v>
      </c>
      <c r="AO273" s="308">
        <f>IFERROR(SUM($V271:AO271)/SUM($V269:AO269),0)</f>
        <v>0</v>
      </c>
      <c r="AP273" s="308">
        <f>IFERROR(SUM($V271:AP271)/SUM($V269:AP269),0)</f>
        <v>0</v>
      </c>
      <c r="AQ273" s="308">
        <f>IFERROR(SUM($V271:AQ271)/SUM($V269:AQ269),0)</f>
        <v>0</v>
      </c>
      <c r="AR273" s="308">
        <f>IFERROR(SUM($V271:AR271)/SUM($V269:AR269),0)</f>
        <v>0</v>
      </c>
      <c r="AS273" s="308">
        <f>IFERROR(SUM($V271:AS271)/SUM($V269:AS269),0)</f>
        <v>0</v>
      </c>
      <c r="AT273" s="308">
        <f>IFERROR(SUM($V271:AT271)/SUM($V269:AT269),0)</f>
        <v>0</v>
      </c>
      <c r="AU273" s="308">
        <f>IFERROR(SUM($V271:AU271)/SUM($V269:AU269),0)</f>
        <v>0</v>
      </c>
      <c r="AV273" s="308">
        <f>IFERROR(SUM($V271:AV271)/SUM($V269:AV269),0)</f>
        <v>0</v>
      </c>
      <c r="AW273" s="308">
        <f>IFERROR(SUM($V271:AW271)/SUM($V269:AW269),0)</f>
        <v>0</v>
      </c>
      <c r="AX273" s="308">
        <f>IFERROR(SUM($V271:AX271)/SUM($V269:AX269),0)</f>
        <v>0</v>
      </c>
      <c r="AY273" s="308">
        <f>IFERROR(SUM($V271:AY271)/SUM($V269:AY269),0)</f>
        <v>0</v>
      </c>
      <c r="AZ273" s="308">
        <f>IFERROR(SUM($V271:AZ271)/SUM($V269:AZ269),0)</f>
        <v>0</v>
      </c>
      <c r="BA273" s="308">
        <f>IFERROR(SUM($V271:BA271)/SUM($V269:BA269),0)</f>
        <v>0</v>
      </c>
      <c r="BB273" s="308">
        <f>IFERROR(SUM($V271:BB271)/SUM($V269:BB269),0)</f>
        <v>0</v>
      </c>
      <c r="BC273" s="308">
        <f>IFERROR(SUM($V271:BC271)/SUM($V269:BC269),0)</f>
        <v>0</v>
      </c>
      <c r="BD273" s="308">
        <f>IFERROR(SUM($V271:BD271)/SUM($V269:BD269),0)</f>
        <v>0</v>
      </c>
      <c r="BE273" s="308">
        <f>IFERROR(SUM($V271:BE271)/SUM($V269:BE269),0)</f>
        <v>0</v>
      </c>
      <c r="BF273" s="308">
        <f>IFERROR(SUM($V271:BF271)/SUM($V269:BF269),0)</f>
        <v>0</v>
      </c>
      <c r="BG273" s="308">
        <f>IFERROR(SUM($V271:BG271)/SUM($V269:BG269),0)</f>
        <v>0</v>
      </c>
      <c r="BH273" s="308">
        <f>IFERROR(SUM($V271:BH271)/SUM($V269:BH269),0)</f>
        <v>0</v>
      </c>
      <c r="BI273" s="308">
        <f>IFERROR(SUM($V271:BI271)/SUM($V269:BI269),0)</f>
        <v>0</v>
      </c>
      <c r="BJ273" s="308">
        <f>IFERROR(SUM($V271:BJ271)/SUM($V269:BJ269),0)</f>
        <v>0</v>
      </c>
      <c r="BK273" s="308">
        <f>IFERROR(SUM($V271:BK271)/SUM($V269:BK269),0)</f>
        <v>0</v>
      </c>
      <c r="BL273" s="308">
        <f>IFERROR(SUM($V271:BL271)/SUM($V269:BL269),0)</f>
        <v>0</v>
      </c>
      <c r="BM273" s="308">
        <f>IFERROR(SUM($V271:BM271)/SUM($V269:BM269),0)</f>
        <v>0</v>
      </c>
      <c r="BN273" s="308">
        <f>IFERROR(SUM($V271:BN271)/SUM($V269:BN269),0)</f>
        <v>0</v>
      </c>
      <c r="BO273" s="308">
        <f>IFERROR(SUM($V271:BO271)/SUM($V269:BO269),0)</f>
        <v>0</v>
      </c>
      <c r="BP273" s="308">
        <f>IFERROR(SUM($V271:BP271)/SUM($V269:BP269),0)</f>
        <v>0</v>
      </c>
      <c r="BQ273" s="308">
        <f>IFERROR(SUM($V271:BQ271)/SUM($V269:BQ269),0)</f>
        <v>0</v>
      </c>
      <c r="BR273" s="308">
        <f>IFERROR(SUM($V271:BR271)/SUM($V269:BR269),0)</f>
        <v>0</v>
      </c>
      <c r="BS273" s="308">
        <f>IFERROR(SUM($V271:BS271)/SUM($V269:BS269),0)</f>
        <v>0</v>
      </c>
      <c r="BT273" s="308">
        <f>IFERROR(SUM($V271:BT271)/SUM($V269:BT269),0)</f>
        <v>0</v>
      </c>
      <c r="BU273" s="308">
        <f>IFERROR(SUM($V271:BU271)/SUM($V269:BU269),0)</f>
        <v>0</v>
      </c>
      <c r="BV273" s="308">
        <f>IFERROR(SUM($V271:BV271)/SUM($V269:BV269),0)</f>
        <v>0</v>
      </c>
      <c r="BW273" s="308">
        <f>IFERROR(SUM($V271:BW271)/SUM($V269:BW269),0)</f>
        <v>0</v>
      </c>
      <c r="BX273" s="308">
        <f>IFERROR(SUM($V271:BX271)/SUM($V269:BX269),0)</f>
        <v>0</v>
      </c>
      <c r="BY273" s="308">
        <f>IFERROR(SUM($V271:BY271)/SUM($V269:BY269),0)</f>
        <v>0</v>
      </c>
      <c r="BZ273" s="308">
        <f>IFERROR(SUM($V271:BZ271)/SUM($V269:BZ269),0)</f>
        <v>0</v>
      </c>
      <c r="CA273" s="308">
        <f>IFERROR(SUM($V271:CA271)/SUM($V269:CA269),0)</f>
        <v>0</v>
      </c>
      <c r="CB273" s="308">
        <f>IFERROR(SUM($V271:CB271)/SUM($V269:CB269),0)</f>
        <v>0</v>
      </c>
      <c r="CC273" s="308">
        <f>IFERROR(SUM($V271:CC271)/SUM($V269:CC269),0)</f>
        <v>0</v>
      </c>
      <c r="CD273" s="308">
        <f>IFERROR(SUM($V271:CD271)/SUM($V269:CD269),0)</f>
        <v>0</v>
      </c>
      <c r="CE273" s="308">
        <f>IFERROR(SUM($V271:CE271)/SUM($V269:CE269),0)</f>
        <v>0</v>
      </c>
      <c r="CF273" s="308">
        <f>IFERROR(SUM($V271:CF271)/SUM($V269:CF269),0)</f>
        <v>0</v>
      </c>
      <c r="CG273" s="308">
        <f>IFERROR(SUM($V271:CG271)/SUM($V269:CG269),0)</f>
        <v>0</v>
      </c>
      <c r="CH273" s="308">
        <f>IFERROR(SUM($V271:CH271)/SUM($V269:CH269),0)</f>
        <v>0</v>
      </c>
      <c r="CI273" s="308">
        <f>IFERROR(SUM($V271:CI271)/SUM($V269:CI269),0)</f>
        <v>0</v>
      </c>
      <c r="CJ273" s="308">
        <f>IFERROR(SUM($V271:CJ271)/SUM($V269:CJ269),0)</f>
        <v>0</v>
      </c>
      <c r="CK273" s="308">
        <f>IFERROR(SUM($V271:CK271)/SUM($V269:CK269),0)</f>
        <v>0</v>
      </c>
      <c r="CL273" s="308">
        <f>IFERROR(SUM($V271:CL271)/SUM($V269:CL269),0)</f>
        <v>0</v>
      </c>
      <c r="CM273" s="308">
        <f>IFERROR(SUM($V271:CM271)/SUM($V269:CM269),0)</f>
        <v>0</v>
      </c>
      <c r="CN273" s="308">
        <f>IFERROR(SUM($V271:CN271)/SUM($V269:CN269),0)</f>
        <v>0</v>
      </c>
      <c r="CO273" s="308">
        <f>IFERROR(SUM($V271:CO271)/SUM($V269:CO269),0)</f>
        <v>0</v>
      </c>
      <c r="CP273" s="308">
        <f>IFERROR(SUM($V271:CP271)/SUM($V269:CP269),0)</f>
        <v>0</v>
      </c>
      <c r="CQ273" s="308">
        <f>IFERROR(SUM($V271:CQ271)/SUM($V269:CQ269),0)</f>
        <v>0</v>
      </c>
      <c r="CR273" s="308">
        <f>IFERROR(SUM($V271:CR271)/SUM($V269:CR269),0)</f>
        <v>0</v>
      </c>
      <c r="CS273" s="308">
        <f>IFERROR(SUM($V271:CS271)/SUM($V269:CS269),0)</f>
        <v>0</v>
      </c>
      <c r="CT273" s="308">
        <f>IFERROR(SUM($V271:CT271)/SUM($V269:CT269),0)</f>
        <v>0</v>
      </c>
      <c r="CU273" s="308">
        <f>IFERROR(SUM($V271:CU271)/SUM($V269:CU269),0)</f>
        <v>0</v>
      </c>
      <c r="CV273" s="308">
        <f>IFERROR(SUM($V271:CV271)/SUM($V269:CV269),0)</f>
        <v>0</v>
      </c>
      <c r="CW273" s="308">
        <f>IFERROR(SUM($V271:CW271)/SUM($V269:CW269),0)</f>
        <v>0</v>
      </c>
      <c r="CX273" s="308">
        <f>IFERROR(SUM($V271:CX271)/SUM($V269:CX269),0)</f>
        <v>0</v>
      </c>
      <c r="CY273" s="308">
        <f>IFERROR(SUM($V271:CY271)/SUM($V269:CY269),0)</f>
        <v>0</v>
      </c>
      <c r="CZ273" s="308">
        <f>IFERROR(SUM($V271:CZ271)/SUM($V269:CZ269),0)</f>
        <v>0</v>
      </c>
      <c r="DA273" s="308">
        <f>IFERROR(SUM($V271:DA271)/SUM($V269:DA269),0)</f>
        <v>0</v>
      </c>
      <c r="DB273" s="308">
        <f>IFERROR(SUM($V271:DB271)/SUM($V269:DB269),0)</f>
        <v>0</v>
      </c>
      <c r="DC273" s="308">
        <f>IFERROR(SUM($V271:DC271)/SUM($V269:DC269),0)</f>
        <v>0</v>
      </c>
      <c r="DD273" s="308">
        <f>IFERROR(SUM($V271:DD271)/SUM($V269:DD269),0)</f>
        <v>0</v>
      </c>
      <c r="DE273" s="308">
        <f>IFERROR(SUM($V271:DE271)/SUM($V269:DE269),0)</f>
        <v>0</v>
      </c>
      <c r="DF273" s="308">
        <f>IFERROR(SUM($V271:DF271)/SUM($V269:DF269),0)</f>
        <v>0</v>
      </c>
      <c r="DG273" s="308">
        <f>IFERROR(SUM($V271:DG271)/SUM($V269:DG269),0)</f>
        <v>0</v>
      </c>
      <c r="DH273" s="308">
        <f>IFERROR(SUM($V271:DH271)/SUM($V269:DH269),0)</f>
        <v>0</v>
      </c>
      <c r="DI273" s="308">
        <f>IFERROR(SUM($V271:DI271)/SUM($V269:DI269),0)</f>
        <v>0</v>
      </c>
      <c r="DJ273" s="308">
        <f>IFERROR(SUM($V271:DJ271)/SUM($V269:DJ269),0)</f>
        <v>0</v>
      </c>
      <c r="DK273" s="308">
        <f>IFERROR(SUM($V271:DK271)/SUM($V269:DK269),0)</f>
        <v>0</v>
      </c>
      <c r="DL273" s="308">
        <f>IFERROR(SUM($V271:DL271)/SUM($V269:DL269),0)</f>
        <v>0</v>
      </c>
      <c r="DM273" s="308">
        <f>IFERROR(SUM($V271:DM271)/SUM($V269:DM269),0)</f>
        <v>0</v>
      </c>
      <c r="DN273" s="308">
        <f>IFERROR(SUM($V271:DN271)/SUM($V269:DN269),0)</f>
        <v>0</v>
      </c>
      <c r="DO273" s="308">
        <f>IFERROR(SUM($V271:DO271)/SUM($V269:DO269),0)</f>
        <v>0</v>
      </c>
      <c r="DP273" s="308">
        <f>IFERROR(SUM($V271:DP271)/SUM($V269:DP269),0)</f>
        <v>0</v>
      </c>
      <c r="DQ273" s="308">
        <f>IFERROR(SUM($V271:DQ271)/SUM($V269:DQ269),0)</f>
        <v>0</v>
      </c>
      <c r="DR273" s="308">
        <f>IFERROR(SUM($V271:DR271)/SUM($V269:DR269),0)</f>
        <v>0</v>
      </c>
      <c r="DS273" s="308">
        <f>IFERROR(SUM($V271:DS271)/SUM($V269:DS269),0)</f>
        <v>0</v>
      </c>
      <c r="DT273" s="308">
        <f>IFERROR(SUM($V271:DT271)/SUM($V269:DT269),0)</f>
        <v>0</v>
      </c>
      <c r="DU273" s="308">
        <f>IFERROR(SUM($V271:DU271)/SUM($V269:DU269),0)</f>
        <v>0</v>
      </c>
      <c r="DV273" s="308">
        <f>IFERROR(SUM($V271:DV271)/SUM($V269:DV269),0)</f>
        <v>0</v>
      </c>
      <c r="DW273" s="308">
        <f>IFERROR(SUM($V271:DW271)/SUM($V269:DW269),0)</f>
        <v>0</v>
      </c>
      <c r="DX273" s="308">
        <f>IFERROR(SUM($V271:DX271)/SUM($V269:DX269),0)</f>
        <v>0</v>
      </c>
      <c r="DY273" s="308">
        <f>IFERROR(SUM($V271:DY271)/SUM($V269:DY269),0)</f>
        <v>0</v>
      </c>
      <c r="DZ273" s="308">
        <f>IFERROR(SUM($V271:DZ271)/SUM($V269:DZ269),0)</f>
        <v>0</v>
      </c>
      <c r="EA273" s="308">
        <f>IFERROR(SUM($V271:EA271)/SUM($V269:EA269),0)</f>
        <v>0</v>
      </c>
      <c r="EB273" s="308">
        <f>IFERROR(SUM($V271:EB271)/SUM($V269:EB269),0)</f>
        <v>0</v>
      </c>
      <c r="EC273" s="308">
        <f>IFERROR(SUM($V271:EC271)/SUM($V269:EC269),0)</f>
        <v>0</v>
      </c>
      <c r="ED273" s="309">
        <f>IFERROR(SUM($V271:ED271)/SUM($V269:ED269),0)</f>
        <v>0</v>
      </c>
    </row>
    <row r="274" spans="2:134" ht="16.05" customHeight="1" x14ac:dyDescent="0.25">
      <c r="J274" s="943" t="str">
        <f>IF(ROUND(J4-'B2-规划信息'!D19,0)=0,"Y","N")</f>
        <v>Y</v>
      </c>
    </row>
    <row r="275" spans="2:134" ht="16.05" customHeight="1" thickBot="1" x14ac:dyDescent="0.3">
      <c r="B275" s="1234" t="s">
        <v>690</v>
      </c>
      <c r="C275" s="1234"/>
    </row>
    <row r="276" spans="2:134" ht="16.05" customHeight="1" x14ac:dyDescent="0.25">
      <c r="B276" s="493" t="s">
        <v>691</v>
      </c>
      <c r="C276" s="494" t="s">
        <v>700</v>
      </c>
      <c r="D276" s="494" t="s">
        <v>343</v>
      </c>
      <c r="E276" s="494" t="s">
        <v>114</v>
      </c>
      <c r="F276" s="494" t="s">
        <v>693</v>
      </c>
      <c r="G276" s="494" t="s">
        <v>694</v>
      </c>
      <c r="H276" s="494"/>
      <c r="I276" s="494"/>
      <c r="J276" s="494" t="s">
        <v>576</v>
      </c>
      <c r="K276" s="664"/>
      <c r="L276" s="217">
        <f>L3</f>
        <v>1900</v>
      </c>
      <c r="M276" s="215">
        <f t="shared" ref="M276:BX276" si="5040">M3</f>
        <v>1901</v>
      </c>
      <c r="N276" s="215">
        <f t="shared" si="5040"/>
        <v>1902</v>
      </c>
      <c r="O276" s="215">
        <f t="shared" si="5040"/>
        <v>1903</v>
      </c>
      <c r="P276" s="215">
        <f t="shared" si="5040"/>
        <v>1904</v>
      </c>
      <c r="Q276" s="215">
        <f t="shared" si="5040"/>
        <v>1905</v>
      </c>
      <c r="R276" s="215">
        <f t="shared" si="5040"/>
        <v>1906</v>
      </c>
      <c r="S276" s="215">
        <f t="shared" si="5040"/>
        <v>1907</v>
      </c>
      <c r="T276" s="215">
        <f t="shared" si="5040"/>
        <v>1908</v>
      </c>
      <c r="U276" s="218">
        <f t="shared" si="5040"/>
        <v>1909</v>
      </c>
      <c r="V276" s="252">
        <f t="shared" si="5040"/>
        <v>0</v>
      </c>
      <c r="W276" s="219">
        <f t="shared" si="5040"/>
        <v>60</v>
      </c>
      <c r="X276" s="219">
        <f t="shared" si="5040"/>
        <v>91</v>
      </c>
      <c r="Y276" s="219">
        <f t="shared" si="5040"/>
        <v>121</v>
      </c>
      <c r="Z276" s="219">
        <f t="shared" si="5040"/>
        <v>152</v>
      </c>
      <c r="AA276" s="219">
        <f t="shared" si="5040"/>
        <v>182</v>
      </c>
      <c r="AB276" s="219">
        <f t="shared" si="5040"/>
        <v>213</v>
      </c>
      <c r="AC276" s="219">
        <f t="shared" si="5040"/>
        <v>244</v>
      </c>
      <c r="AD276" s="219">
        <f t="shared" si="5040"/>
        <v>274</v>
      </c>
      <c r="AE276" s="219">
        <f t="shared" si="5040"/>
        <v>305</v>
      </c>
      <c r="AF276" s="219">
        <f t="shared" si="5040"/>
        <v>335</v>
      </c>
      <c r="AG276" s="219">
        <f t="shared" si="5040"/>
        <v>366</v>
      </c>
      <c r="AH276" s="219">
        <f t="shared" si="5040"/>
        <v>397</v>
      </c>
      <c r="AI276" s="219">
        <f t="shared" si="5040"/>
        <v>425</v>
      </c>
      <c r="AJ276" s="219">
        <f t="shared" si="5040"/>
        <v>456</v>
      </c>
      <c r="AK276" s="219">
        <f t="shared" si="5040"/>
        <v>486</v>
      </c>
      <c r="AL276" s="219">
        <f t="shared" si="5040"/>
        <v>517</v>
      </c>
      <c r="AM276" s="219">
        <f t="shared" si="5040"/>
        <v>547</v>
      </c>
      <c r="AN276" s="219">
        <f t="shared" si="5040"/>
        <v>578</v>
      </c>
      <c r="AO276" s="219">
        <f t="shared" si="5040"/>
        <v>609</v>
      </c>
      <c r="AP276" s="219">
        <f t="shared" si="5040"/>
        <v>639</v>
      </c>
      <c r="AQ276" s="219">
        <f t="shared" si="5040"/>
        <v>670</v>
      </c>
      <c r="AR276" s="219">
        <f t="shared" si="5040"/>
        <v>700</v>
      </c>
      <c r="AS276" s="219">
        <f t="shared" si="5040"/>
        <v>731</v>
      </c>
      <c r="AT276" s="219">
        <f t="shared" si="5040"/>
        <v>762</v>
      </c>
      <c r="AU276" s="219">
        <f t="shared" si="5040"/>
        <v>790</v>
      </c>
      <c r="AV276" s="219">
        <f t="shared" si="5040"/>
        <v>821</v>
      </c>
      <c r="AW276" s="219">
        <f t="shared" si="5040"/>
        <v>851</v>
      </c>
      <c r="AX276" s="219">
        <f t="shared" si="5040"/>
        <v>882</v>
      </c>
      <c r="AY276" s="219">
        <f t="shared" si="5040"/>
        <v>912</v>
      </c>
      <c r="AZ276" s="219">
        <f t="shared" si="5040"/>
        <v>943</v>
      </c>
      <c r="BA276" s="219">
        <f t="shared" si="5040"/>
        <v>974</v>
      </c>
      <c r="BB276" s="219">
        <f t="shared" si="5040"/>
        <v>1004</v>
      </c>
      <c r="BC276" s="219">
        <f t="shared" si="5040"/>
        <v>1035</v>
      </c>
      <c r="BD276" s="219">
        <f t="shared" si="5040"/>
        <v>1065</v>
      </c>
      <c r="BE276" s="219">
        <f t="shared" si="5040"/>
        <v>1096</v>
      </c>
      <c r="BF276" s="219">
        <f t="shared" si="5040"/>
        <v>1127</v>
      </c>
      <c r="BG276" s="219">
        <f t="shared" si="5040"/>
        <v>1155</v>
      </c>
      <c r="BH276" s="219">
        <f t="shared" si="5040"/>
        <v>1186</v>
      </c>
      <c r="BI276" s="219">
        <f t="shared" si="5040"/>
        <v>1216</v>
      </c>
      <c r="BJ276" s="219">
        <f t="shared" si="5040"/>
        <v>1247</v>
      </c>
      <c r="BK276" s="219">
        <f t="shared" si="5040"/>
        <v>1277</v>
      </c>
      <c r="BL276" s="219">
        <f t="shared" si="5040"/>
        <v>1308</v>
      </c>
      <c r="BM276" s="219">
        <f t="shared" si="5040"/>
        <v>1339</v>
      </c>
      <c r="BN276" s="219">
        <f t="shared" si="5040"/>
        <v>1369</v>
      </c>
      <c r="BO276" s="219">
        <f t="shared" si="5040"/>
        <v>1400</v>
      </c>
      <c r="BP276" s="219">
        <f t="shared" si="5040"/>
        <v>1430</v>
      </c>
      <c r="BQ276" s="219">
        <f t="shared" si="5040"/>
        <v>1461</v>
      </c>
      <c r="BR276" s="219">
        <f t="shared" si="5040"/>
        <v>1492</v>
      </c>
      <c r="BS276" s="219">
        <f t="shared" si="5040"/>
        <v>1521</v>
      </c>
      <c r="BT276" s="219">
        <f t="shared" si="5040"/>
        <v>1552</v>
      </c>
      <c r="BU276" s="219">
        <f t="shared" si="5040"/>
        <v>1582</v>
      </c>
      <c r="BV276" s="219">
        <f t="shared" si="5040"/>
        <v>1613</v>
      </c>
      <c r="BW276" s="219">
        <f t="shared" si="5040"/>
        <v>1643</v>
      </c>
      <c r="BX276" s="219">
        <f t="shared" si="5040"/>
        <v>1674</v>
      </c>
      <c r="BY276" s="219">
        <f t="shared" ref="BY276:ED276" si="5041">BY3</f>
        <v>1705</v>
      </c>
      <c r="BZ276" s="219">
        <f t="shared" si="5041"/>
        <v>1735</v>
      </c>
      <c r="CA276" s="219">
        <f t="shared" si="5041"/>
        <v>1766</v>
      </c>
      <c r="CB276" s="219">
        <f t="shared" si="5041"/>
        <v>1796</v>
      </c>
      <c r="CC276" s="219">
        <f t="shared" si="5041"/>
        <v>1827</v>
      </c>
      <c r="CD276" s="219">
        <f t="shared" si="5041"/>
        <v>1858</v>
      </c>
      <c r="CE276" s="219">
        <f t="shared" si="5041"/>
        <v>1886</v>
      </c>
      <c r="CF276" s="219">
        <f t="shared" si="5041"/>
        <v>1917</v>
      </c>
      <c r="CG276" s="219">
        <f t="shared" si="5041"/>
        <v>1947</v>
      </c>
      <c r="CH276" s="219">
        <f t="shared" si="5041"/>
        <v>1978</v>
      </c>
      <c r="CI276" s="219">
        <f t="shared" si="5041"/>
        <v>2008</v>
      </c>
      <c r="CJ276" s="219">
        <f t="shared" si="5041"/>
        <v>2039</v>
      </c>
      <c r="CK276" s="219">
        <f t="shared" si="5041"/>
        <v>2070</v>
      </c>
      <c r="CL276" s="219">
        <f t="shared" si="5041"/>
        <v>2100</v>
      </c>
      <c r="CM276" s="219">
        <f t="shared" si="5041"/>
        <v>2131</v>
      </c>
      <c r="CN276" s="219">
        <f t="shared" si="5041"/>
        <v>2161</v>
      </c>
      <c r="CO276" s="219">
        <f t="shared" si="5041"/>
        <v>2192</v>
      </c>
      <c r="CP276" s="219">
        <f t="shared" si="5041"/>
        <v>2223</v>
      </c>
      <c r="CQ276" s="219">
        <f t="shared" si="5041"/>
        <v>2251</v>
      </c>
      <c r="CR276" s="219">
        <f t="shared" si="5041"/>
        <v>2282</v>
      </c>
      <c r="CS276" s="219">
        <f t="shared" si="5041"/>
        <v>2312</v>
      </c>
      <c r="CT276" s="219">
        <f t="shared" si="5041"/>
        <v>2343</v>
      </c>
      <c r="CU276" s="219">
        <f t="shared" si="5041"/>
        <v>2373</v>
      </c>
      <c r="CV276" s="219">
        <f t="shared" si="5041"/>
        <v>2404</v>
      </c>
      <c r="CW276" s="219">
        <f t="shared" si="5041"/>
        <v>2435</v>
      </c>
      <c r="CX276" s="219">
        <f t="shared" si="5041"/>
        <v>2465</v>
      </c>
      <c r="CY276" s="219">
        <f t="shared" si="5041"/>
        <v>2496</v>
      </c>
      <c r="CZ276" s="219">
        <f t="shared" si="5041"/>
        <v>2526</v>
      </c>
      <c r="DA276" s="219">
        <f t="shared" si="5041"/>
        <v>2557</v>
      </c>
      <c r="DB276" s="219">
        <f t="shared" si="5041"/>
        <v>2588</v>
      </c>
      <c r="DC276" s="219">
        <f t="shared" si="5041"/>
        <v>2616</v>
      </c>
      <c r="DD276" s="219">
        <f t="shared" si="5041"/>
        <v>2647</v>
      </c>
      <c r="DE276" s="219">
        <f t="shared" si="5041"/>
        <v>2677</v>
      </c>
      <c r="DF276" s="219">
        <f t="shared" si="5041"/>
        <v>2708</v>
      </c>
      <c r="DG276" s="219">
        <f t="shared" si="5041"/>
        <v>2738</v>
      </c>
      <c r="DH276" s="219">
        <f t="shared" si="5041"/>
        <v>2769</v>
      </c>
      <c r="DI276" s="219">
        <f t="shared" si="5041"/>
        <v>2800</v>
      </c>
      <c r="DJ276" s="219">
        <f t="shared" si="5041"/>
        <v>2830</v>
      </c>
      <c r="DK276" s="219">
        <f t="shared" si="5041"/>
        <v>2861</v>
      </c>
      <c r="DL276" s="219">
        <f t="shared" si="5041"/>
        <v>2891</v>
      </c>
      <c r="DM276" s="219">
        <f t="shared" si="5041"/>
        <v>2922</v>
      </c>
      <c r="DN276" s="219">
        <f t="shared" si="5041"/>
        <v>2953</v>
      </c>
      <c r="DO276" s="219">
        <f t="shared" si="5041"/>
        <v>2982</v>
      </c>
      <c r="DP276" s="219">
        <f t="shared" si="5041"/>
        <v>3013</v>
      </c>
      <c r="DQ276" s="219">
        <f t="shared" si="5041"/>
        <v>3043</v>
      </c>
      <c r="DR276" s="219">
        <f t="shared" si="5041"/>
        <v>3074</v>
      </c>
      <c r="DS276" s="219">
        <f t="shared" si="5041"/>
        <v>3104</v>
      </c>
      <c r="DT276" s="219">
        <f t="shared" si="5041"/>
        <v>3135</v>
      </c>
      <c r="DU276" s="219">
        <f t="shared" si="5041"/>
        <v>3166</v>
      </c>
      <c r="DV276" s="219">
        <f t="shared" si="5041"/>
        <v>3196</v>
      </c>
      <c r="DW276" s="219">
        <f t="shared" si="5041"/>
        <v>3227</v>
      </c>
      <c r="DX276" s="219">
        <f t="shared" si="5041"/>
        <v>3257</v>
      </c>
      <c r="DY276" s="219">
        <f t="shared" si="5041"/>
        <v>3288</v>
      </c>
      <c r="DZ276" s="219">
        <f t="shared" si="5041"/>
        <v>3319</v>
      </c>
      <c r="EA276" s="219">
        <f t="shared" si="5041"/>
        <v>3347</v>
      </c>
      <c r="EB276" s="219">
        <f t="shared" si="5041"/>
        <v>3378</v>
      </c>
      <c r="EC276" s="219">
        <f t="shared" si="5041"/>
        <v>3408</v>
      </c>
      <c r="ED276" s="220">
        <f t="shared" si="5041"/>
        <v>3439</v>
      </c>
    </row>
    <row r="277" spans="2:134" ht="16.05" customHeight="1" x14ac:dyDescent="0.25">
      <c r="B277" s="623" t="s">
        <v>692</v>
      </c>
      <c r="C277" s="624" t="s">
        <v>695</v>
      </c>
      <c r="D277" s="625"/>
      <c r="E277" s="625"/>
      <c r="F277" s="626"/>
      <c r="G277" s="627"/>
      <c r="H277" s="631"/>
      <c r="I277" s="631"/>
      <c r="J277" s="631">
        <f>J286+J295+J304</f>
        <v>0</v>
      </c>
      <c r="K277" s="649"/>
      <c r="L277" s="659">
        <f t="shared" ref="L277:U277" si="5042">L286+L295+L304</f>
        <v>0</v>
      </c>
      <c r="M277" s="631">
        <f t="shared" si="5042"/>
        <v>0</v>
      </c>
      <c r="N277" s="631">
        <f t="shared" si="5042"/>
        <v>0</v>
      </c>
      <c r="O277" s="631">
        <f t="shared" si="5042"/>
        <v>0</v>
      </c>
      <c r="P277" s="631">
        <f t="shared" si="5042"/>
        <v>0</v>
      </c>
      <c r="Q277" s="631">
        <f t="shared" si="5042"/>
        <v>0</v>
      </c>
      <c r="R277" s="631">
        <f t="shared" si="5042"/>
        <v>0</v>
      </c>
      <c r="S277" s="631">
        <f t="shared" si="5042"/>
        <v>0</v>
      </c>
      <c r="T277" s="631">
        <f t="shared" si="5042"/>
        <v>0</v>
      </c>
      <c r="U277" s="632">
        <f t="shared" si="5042"/>
        <v>0</v>
      </c>
      <c r="V277" s="654">
        <f t="shared" ref="V277:CG277" si="5043">V286+V295+V304</f>
        <v>0</v>
      </c>
      <c r="W277" s="631">
        <f t="shared" si="5043"/>
        <v>0</v>
      </c>
      <c r="X277" s="631">
        <f t="shared" si="5043"/>
        <v>0</v>
      </c>
      <c r="Y277" s="631">
        <f t="shared" si="5043"/>
        <v>0</v>
      </c>
      <c r="Z277" s="631">
        <f t="shared" si="5043"/>
        <v>0</v>
      </c>
      <c r="AA277" s="631">
        <f t="shared" si="5043"/>
        <v>0</v>
      </c>
      <c r="AB277" s="631">
        <f t="shared" si="5043"/>
        <v>0</v>
      </c>
      <c r="AC277" s="631">
        <f t="shared" si="5043"/>
        <v>0</v>
      </c>
      <c r="AD277" s="631">
        <f t="shared" si="5043"/>
        <v>0</v>
      </c>
      <c r="AE277" s="631">
        <f t="shared" si="5043"/>
        <v>0</v>
      </c>
      <c r="AF277" s="631">
        <f t="shared" si="5043"/>
        <v>0</v>
      </c>
      <c r="AG277" s="631">
        <f t="shared" si="5043"/>
        <v>0</v>
      </c>
      <c r="AH277" s="631">
        <f t="shared" si="5043"/>
        <v>0</v>
      </c>
      <c r="AI277" s="631">
        <f t="shared" si="5043"/>
        <v>0</v>
      </c>
      <c r="AJ277" s="631">
        <f t="shared" si="5043"/>
        <v>0</v>
      </c>
      <c r="AK277" s="631">
        <f t="shared" si="5043"/>
        <v>0</v>
      </c>
      <c r="AL277" s="631">
        <f t="shared" si="5043"/>
        <v>0</v>
      </c>
      <c r="AM277" s="631">
        <f t="shared" si="5043"/>
        <v>0</v>
      </c>
      <c r="AN277" s="631">
        <f t="shared" si="5043"/>
        <v>0</v>
      </c>
      <c r="AO277" s="631">
        <f t="shared" si="5043"/>
        <v>0</v>
      </c>
      <c r="AP277" s="631">
        <f t="shared" si="5043"/>
        <v>0</v>
      </c>
      <c r="AQ277" s="631">
        <f t="shared" si="5043"/>
        <v>0</v>
      </c>
      <c r="AR277" s="631">
        <f t="shared" si="5043"/>
        <v>0</v>
      </c>
      <c r="AS277" s="631">
        <f t="shared" si="5043"/>
        <v>0</v>
      </c>
      <c r="AT277" s="631">
        <f t="shared" si="5043"/>
        <v>0</v>
      </c>
      <c r="AU277" s="631">
        <f t="shared" si="5043"/>
        <v>0</v>
      </c>
      <c r="AV277" s="631">
        <f t="shared" si="5043"/>
        <v>0</v>
      </c>
      <c r="AW277" s="631">
        <f t="shared" si="5043"/>
        <v>0</v>
      </c>
      <c r="AX277" s="631">
        <f t="shared" si="5043"/>
        <v>0</v>
      </c>
      <c r="AY277" s="631">
        <f t="shared" si="5043"/>
        <v>0</v>
      </c>
      <c r="AZ277" s="631">
        <f t="shared" si="5043"/>
        <v>0</v>
      </c>
      <c r="BA277" s="631">
        <f t="shared" si="5043"/>
        <v>0</v>
      </c>
      <c r="BB277" s="631">
        <f t="shared" si="5043"/>
        <v>0</v>
      </c>
      <c r="BC277" s="631">
        <f t="shared" si="5043"/>
        <v>0</v>
      </c>
      <c r="BD277" s="631">
        <f t="shared" si="5043"/>
        <v>0</v>
      </c>
      <c r="BE277" s="631">
        <f t="shared" si="5043"/>
        <v>0</v>
      </c>
      <c r="BF277" s="631">
        <f t="shared" si="5043"/>
        <v>0</v>
      </c>
      <c r="BG277" s="631">
        <f t="shared" si="5043"/>
        <v>0</v>
      </c>
      <c r="BH277" s="631">
        <f t="shared" si="5043"/>
        <v>0</v>
      </c>
      <c r="BI277" s="631">
        <f t="shared" si="5043"/>
        <v>0</v>
      </c>
      <c r="BJ277" s="631">
        <f t="shared" si="5043"/>
        <v>0</v>
      </c>
      <c r="BK277" s="631">
        <f t="shared" si="5043"/>
        <v>0</v>
      </c>
      <c r="BL277" s="631">
        <f t="shared" si="5043"/>
        <v>0</v>
      </c>
      <c r="BM277" s="631">
        <f t="shared" si="5043"/>
        <v>0</v>
      </c>
      <c r="BN277" s="631">
        <f t="shared" si="5043"/>
        <v>0</v>
      </c>
      <c r="BO277" s="631">
        <f t="shared" si="5043"/>
        <v>0</v>
      </c>
      <c r="BP277" s="631">
        <f t="shared" si="5043"/>
        <v>0</v>
      </c>
      <c r="BQ277" s="631">
        <f t="shared" si="5043"/>
        <v>0</v>
      </c>
      <c r="BR277" s="631">
        <f t="shared" si="5043"/>
        <v>0</v>
      </c>
      <c r="BS277" s="631">
        <f t="shared" si="5043"/>
        <v>0</v>
      </c>
      <c r="BT277" s="631">
        <f t="shared" si="5043"/>
        <v>0</v>
      </c>
      <c r="BU277" s="631">
        <f t="shared" si="5043"/>
        <v>0</v>
      </c>
      <c r="BV277" s="631">
        <f t="shared" si="5043"/>
        <v>0</v>
      </c>
      <c r="BW277" s="631">
        <f t="shared" si="5043"/>
        <v>0</v>
      </c>
      <c r="BX277" s="631">
        <f t="shared" si="5043"/>
        <v>0</v>
      </c>
      <c r="BY277" s="631">
        <f t="shared" si="5043"/>
        <v>0</v>
      </c>
      <c r="BZ277" s="631">
        <f t="shared" si="5043"/>
        <v>0</v>
      </c>
      <c r="CA277" s="631">
        <f t="shared" si="5043"/>
        <v>0</v>
      </c>
      <c r="CB277" s="631">
        <f t="shared" si="5043"/>
        <v>0</v>
      </c>
      <c r="CC277" s="631">
        <f t="shared" si="5043"/>
        <v>0</v>
      </c>
      <c r="CD277" s="631">
        <f t="shared" si="5043"/>
        <v>0</v>
      </c>
      <c r="CE277" s="631">
        <f t="shared" si="5043"/>
        <v>0</v>
      </c>
      <c r="CF277" s="631">
        <f t="shared" si="5043"/>
        <v>0</v>
      </c>
      <c r="CG277" s="631">
        <f t="shared" si="5043"/>
        <v>0</v>
      </c>
      <c r="CH277" s="631">
        <f t="shared" ref="CH277:ED277" si="5044">CH286+CH295+CH304</f>
        <v>0</v>
      </c>
      <c r="CI277" s="631">
        <f t="shared" si="5044"/>
        <v>0</v>
      </c>
      <c r="CJ277" s="631">
        <f t="shared" si="5044"/>
        <v>0</v>
      </c>
      <c r="CK277" s="631">
        <f t="shared" si="5044"/>
        <v>0</v>
      </c>
      <c r="CL277" s="631">
        <f t="shared" si="5044"/>
        <v>0</v>
      </c>
      <c r="CM277" s="631">
        <f t="shared" si="5044"/>
        <v>0</v>
      </c>
      <c r="CN277" s="631">
        <f t="shared" si="5044"/>
        <v>0</v>
      </c>
      <c r="CO277" s="631">
        <f t="shared" si="5044"/>
        <v>0</v>
      </c>
      <c r="CP277" s="631">
        <f t="shared" si="5044"/>
        <v>0</v>
      </c>
      <c r="CQ277" s="631">
        <f t="shared" si="5044"/>
        <v>0</v>
      </c>
      <c r="CR277" s="631">
        <f t="shared" si="5044"/>
        <v>0</v>
      </c>
      <c r="CS277" s="631">
        <f t="shared" si="5044"/>
        <v>0</v>
      </c>
      <c r="CT277" s="631">
        <f t="shared" si="5044"/>
        <v>0</v>
      </c>
      <c r="CU277" s="631">
        <f t="shared" si="5044"/>
        <v>0</v>
      </c>
      <c r="CV277" s="631">
        <f t="shared" si="5044"/>
        <v>0</v>
      </c>
      <c r="CW277" s="631">
        <f t="shared" si="5044"/>
        <v>0</v>
      </c>
      <c r="CX277" s="631">
        <f t="shared" si="5044"/>
        <v>0</v>
      </c>
      <c r="CY277" s="631">
        <f t="shared" si="5044"/>
        <v>0</v>
      </c>
      <c r="CZ277" s="631">
        <f t="shared" si="5044"/>
        <v>0</v>
      </c>
      <c r="DA277" s="631">
        <f t="shared" si="5044"/>
        <v>0</v>
      </c>
      <c r="DB277" s="631">
        <f t="shared" si="5044"/>
        <v>0</v>
      </c>
      <c r="DC277" s="631">
        <f t="shared" si="5044"/>
        <v>0</v>
      </c>
      <c r="DD277" s="631">
        <f t="shared" si="5044"/>
        <v>0</v>
      </c>
      <c r="DE277" s="631">
        <f t="shared" si="5044"/>
        <v>0</v>
      </c>
      <c r="DF277" s="631">
        <f t="shared" si="5044"/>
        <v>0</v>
      </c>
      <c r="DG277" s="631">
        <f t="shared" si="5044"/>
        <v>0</v>
      </c>
      <c r="DH277" s="631">
        <f t="shared" si="5044"/>
        <v>0</v>
      </c>
      <c r="DI277" s="631">
        <f t="shared" si="5044"/>
        <v>0</v>
      </c>
      <c r="DJ277" s="631">
        <f t="shared" si="5044"/>
        <v>0</v>
      </c>
      <c r="DK277" s="631">
        <f t="shared" si="5044"/>
        <v>0</v>
      </c>
      <c r="DL277" s="631">
        <f t="shared" si="5044"/>
        <v>0</v>
      </c>
      <c r="DM277" s="631">
        <f t="shared" si="5044"/>
        <v>0</v>
      </c>
      <c r="DN277" s="631">
        <f t="shared" si="5044"/>
        <v>0</v>
      </c>
      <c r="DO277" s="631">
        <f t="shared" si="5044"/>
        <v>0</v>
      </c>
      <c r="DP277" s="631">
        <f t="shared" si="5044"/>
        <v>0</v>
      </c>
      <c r="DQ277" s="631">
        <f t="shared" si="5044"/>
        <v>0</v>
      </c>
      <c r="DR277" s="631">
        <f t="shared" si="5044"/>
        <v>0</v>
      </c>
      <c r="DS277" s="631">
        <f t="shared" si="5044"/>
        <v>0</v>
      </c>
      <c r="DT277" s="631">
        <f t="shared" si="5044"/>
        <v>0</v>
      </c>
      <c r="DU277" s="631">
        <f t="shared" si="5044"/>
        <v>0</v>
      </c>
      <c r="DV277" s="631">
        <f t="shared" si="5044"/>
        <v>0</v>
      </c>
      <c r="DW277" s="631">
        <f t="shared" si="5044"/>
        <v>0</v>
      </c>
      <c r="DX277" s="631">
        <f t="shared" si="5044"/>
        <v>0</v>
      </c>
      <c r="DY277" s="631">
        <f t="shared" si="5044"/>
        <v>0</v>
      </c>
      <c r="DZ277" s="631">
        <f t="shared" si="5044"/>
        <v>0</v>
      </c>
      <c r="EA277" s="631">
        <f t="shared" si="5044"/>
        <v>0</v>
      </c>
      <c r="EB277" s="631">
        <f t="shared" si="5044"/>
        <v>0</v>
      </c>
      <c r="EC277" s="631">
        <f t="shared" si="5044"/>
        <v>0</v>
      </c>
      <c r="ED277" s="632">
        <f t="shared" si="5044"/>
        <v>0</v>
      </c>
    </row>
    <row r="278" spans="2:134" ht="16.05" customHeight="1" x14ac:dyDescent="0.25">
      <c r="B278" s="628"/>
      <c r="C278" s="367" t="str">
        <f>C17</f>
        <v/>
      </c>
      <c r="D278" s="366" t="str">
        <f t="shared" ref="D278:E278" si="5045">D17</f>
        <v/>
      </c>
      <c r="E278" s="366" t="str">
        <f t="shared" si="5045"/>
        <v/>
      </c>
      <c r="F278" s="837"/>
      <c r="G278" s="621">
        <f>IFERROR(INDEX('B1-基本信息'!$C$58:$C$61,MATCH(F278,'B1-基本信息'!$E$58:$E$61,0),1),0)</f>
        <v>0</v>
      </c>
      <c r="H278" s="633"/>
      <c r="I278" s="633"/>
      <c r="J278" s="633">
        <f>SUM(V278:ED278)</f>
        <v>0</v>
      </c>
      <c r="K278" s="650"/>
      <c r="L278" s="660">
        <f>SUMIF($V$1:$ED$1,L$3,$V278:$ED278)</f>
        <v>0</v>
      </c>
      <c r="M278" s="633">
        <f t="shared" ref="M278:U285" si="5046">SUMIF($V$1:$ED$1,M$3,$V278:$ED278)</f>
        <v>0</v>
      </c>
      <c r="N278" s="633">
        <f t="shared" si="5046"/>
        <v>0</v>
      </c>
      <c r="O278" s="633">
        <f t="shared" si="5046"/>
        <v>0</v>
      </c>
      <c r="P278" s="633">
        <f t="shared" si="5046"/>
        <v>0</v>
      </c>
      <c r="Q278" s="633">
        <f t="shared" si="5046"/>
        <v>0</v>
      </c>
      <c r="R278" s="633">
        <f t="shared" si="5046"/>
        <v>0</v>
      </c>
      <c r="S278" s="633">
        <f t="shared" si="5046"/>
        <v>0</v>
      </c>
      <c r="T278" s="633">
        <f t="shared" si="5046"/>
        <v>0</v>
      </c>
      <c r="U278" s="634">
        <f t="shared" si="5046"/>
        <v>0</v>
      </c>
      <c r="V278" s="655"/>
      <c r="W278" s="633">
        <f>V17/(1+'B1-基本信息'!$C$38)*$G$278</f>
        <v>0</v>
      </c>
      <c r="X278" s="633">
        <f>W17/(1+'B1-基本信息'!$C$38)*$G$278</f>
        <v>0</v>
      </c>
      <c r="Y278" s="633">
        <f>X17/(1+'B1-基本信息'!$C$38)*$G$278</f>
        <v>0</v>
      </c>
      <c r="Z278" s="633">
        <f>Y17/(1+'B1-基本信息'!$C$38)*$G$278</f>
        <v>0</v>
      </c>
      <c r="AA278" s="633">
        <f>Z17/(1+'B1-基本信息'!$C$38)*$G$278</f>
        <v>0</v>
      </c>
      <c r="AB278" s="633">
        <f>AA17/(1+'B1-基本信息'!$C$38)*$G$278</f>
        <v>0</v>
      </c>
      <c r="AC278" s="633">
        <f>AB17/(1+'B1-基本信息'!$C$38)*$G$278</f>
        <v>0</v>
      </c>
      <c r="AD278" s="633">
        <f>AC17/(1+'B1-基本信息'!$C$38)*$G$278</f>
        <v>0</v>
      </c>
      <c r="AE278" s="633">
        <f>AD17/(1+'B1-基本信息'!$C$38)*$G$278</f>
        <v>0</v>
      </c>
      <c r="AF278" s="633">
        <f>AE17/(1+'B1-基本信息'!$C$38)*$G$278</f>
        <v>0</v>
      </c>
      <c r="AG278" s="633">
        <f>AF17/(1+'B1-基本信息'!$C$38)*$G$278</f>
        <v>0</v>
      </c>
      <c r="AH278" s="633">
        <f>AG17/(1+'B1-基本信息'!$C$38)*$G$278</f>
        <v>0</v>
      </c>
      <c r="AI278" s="633">
        <f>AH17/(1+'B1-基本信息'!$C$38)*$G$278</f>
        <v>0</v>
      </c>
      <c r="AJ278" s="633">
        <f>AI17/(1+'B1-基本信息'!$C$38)*$G$278</f>
        <v>0</v>
      </c>
      <c r="AK278" s="633">
        <f>AJ17/(1+'B1-基本信息'!$C$38)*$G$278</f>
        <v>0</v>
      </c>
      <c r="AL278" s="633">
        <f>AK17/(1+'B1-基本信息'!$C$38)*$G$278</f>
        <v>0</v>
      </c>
      <c r="AM278" s="633">
        <f>AL17/(1+'B1-基本信息'!$C$38)*$G$278</f>
        <v>0</v>
      </c>
      <c r="AN278" s="633">
        <f>AM17/(1+'B1-基本信息'!$C$38)*$G$278</f>
        <v>0</v>
      </c>
      <c r="AO278" s="633">
        <f>AN17/(1+'B1-基本信息'!$C$38)*$G$278</f>
        <v>0</v>
      </c>
      <c r="AP278" s="633">
        <f>AO17/(1+'B1-基本信息'!$C$38)*$G$278</f>
        <v>0</v>
      </c>
      <c r="AQ278" s="633">
        <f>AP17/(1+'B1-基本信息'!$C$38)*$G$278</f>
        <v>0</v>
      </c>
      <c r="AR278" s="633">
        <f>AQ17/(1+'B1-基本信息'!$C$38)*$G$278</f>
        <v>0</v>
      </c>
      <c r="AS278" s="633">
        <f>AR17/(1+'B1-基本信息'!$C$38)*$G$278</f>
        <v>0</v>
      </c>
      <c r="AT278" s="633">
        <f>AS17/(1+'B1-基本信息'!$C$38)*$G$278</f>
        <v>0</v>
      </c>
      <c r="AU278" s="633">
        <f>AT17/(1+'B1-基本信息'!$C$38)*$G$278</f>
        <v>0</v>
      </c>
      <c r="AV278" s="633">
        <f>AU17/(1+'B1-基本信息'!$C$38)*$G$278</f>
        <v>0</v>
      </c>
      <c r="AW278" s="633">
        <f>AV17/(1+'B1-基本信息'!$C$38)*$G$278</f>
        <v>0</v>
      </c>
      <c r="AX278" s="633">
        <f>AW17/(1+'B1-基本信息'!$C$38)*$G$278</f>
        <v>0</v>
      </c>
      <c r="AY278" s="633">
        <f>AX17/(1+'B1-基本信息'!$C$38)*$G$278</f>
        <v>0</v>
      </c>
      <c r="AZ278" s="633">
        <f>AY17/(1+'B1-基本信息'!$C$38)*$G$278</f>
        <v>0</v>
      </c>
      <c r="BA278" s="633">
        <f>AZ17/(1+'B1-基本信息'!$C$38)*$G$278</f>
        <v>0</v>
      </c>
      <c r="BB278" s="633">
        <f>BA17/(1+'B1-基本信息'!$C$38)*$G$278</f>
        <v>0</v>
      </c>
      <c r="BC278" s="633">
        <f>BB17/(1+'B1-基本信息'!$C$38)*$G$278</f>
        <v>0</v>
      </c>
      <c r="BD278" s="633">
        <f>BC17/(1+'B1-基本信息'!$C$38)*$G$278</f>
        <v>0</v>
      </c>
      <c r="BE278" s="633">
        <f>BD17/(1+'B1-基本信息'!$C$38)*$G$278</f>
        <v>0</v>
      </c>
      <c r="BF278" s="633">
        <f>BE17/(1+'B1-基本信息'!$C$38)*$G$278</f>
        <v>0</v>
      </c>
      <c r="BG278" s="633">
        <f>BF17/(1+'B1-基本信息'!$C$38)*$G$278</f>
        <v>0</v>
      </c>
      <c r="BH278" s="633">
        <f>BG17/(1+'B1-基本信息'!$C$38)*$G$278</f>
        <v>0</v>
      </c>
      <c r="BI278" s="633">
        <f>BH17/(1+'B1-基本信息'!$C$38)*$G$278</f>
        <v>0</v>
      </c>
      <c r="BJ278" s="633">
        <f>BI17/(1+'B1-基本信息'!$C$38)*$G$278</f>
        <v>0</v>
      </c>
      <c r="BK278" s="633">
        <f>BJ17/(1+'B1-基本信息'!$C$38)*$G$278</f>
        <v>0</v>
      </c>
      <c r="BL278" s="633">
        <f>BK17/(1+'B1-基本信息'!$C$38)*$G$278</f>
        <v>0</v>
      </c>
      <c r="BM278" s="633">
        <f>BL17/(1+'B1-基本信息'!$C$38)*$G$278</f>
        <v>0</v>
      </c>
      <c r="BN278" s="633">
        <f>BM17/(1+'B1-基本信息'!$C$38)*$G$278</f>
        <v>0</v>
      </c>
      <c r="BO278" s="633">
        <f>BN17/(1+'B1-基本信息'!$C$38)*$G$278</f>
        <v>0</v>
      </c>
      <c r="BP278" s="633">
        <f>BO17/(1+'B1-基本信息'!$C$38)*$G$278</f>
        <v>0</v>
      </c>
      <c r="BQ278" s="633">
        <f>BP17/(1+'B1-基本信息'!$C$38)*$G$278</f>
        <v>0</v>
      </c>
      <c r="BR278" s="633">
        <f>BQ17/(1+'B1-基本信息'!$C$38)*$G$278</f>
        <v>0</v>
      </c>
      <c r="BS278" s="633">
        <f>BR17/(1+'B1-基本信息'!$C$38)*$G$278</f>
        <v>0</v>
      </c>
      <c r="BT278" s="633">
        <f>BS17/(1+'B1-基本信息'!$C$38)*$G$278</f>
        <v>0</v>
      </c>
      <c r="BU278" s="633">
        <f>BT17/(1+'B1-基本信息'!$C$38)*$G$278</f>
        <v>0</v>
      </c>
      <c r="BV278" s="633">
        <f>BU17/(1+'B1-基本信息'!$C$38)*$G$278</f>
        <v>0</v>
      </c>
      <c r="BW278" s="633">
        <f>BV17/(1+'B1-基本信息'!$C$38)*$G$278</f>
        <v>0</v>
      </c>
      <c r="BX278" s="633">
        <f>BW17/(1+'B1-基本信息'!$C$38)*$G$278</f>
        <v>0</v>
      </c>
      <c r="BY278" s="633">
        <f>BX17/(1+'B1-基本信息'!$C$38)*$G$278</f>
        <v>0</v>
      </c>
      <c r="BZ278" s="633">
        <f>BY17/(1+'B1-基本信息'!$C$38)*$G$278</f>
        <v>0</v>
      </c>
      <c r="CA278" s="633">
        <f>BZ17/(1+'B1-基本信息'!$C$38)*$G$278</f>
        <v>0</v>
      </c>
      <c r="CB278" s="633">
        <f>CA17/(1+'B1-基本信息'!$C$38)*$G$278</f>
        <v>0</v>
      </c>
      <c r="CC278" s="633">
        <f>CB17/(1+'B1-基本信息'!$C$38)*$G$278</f>
        <v>0</v>
      </c>
      <c r="CD278" s="633">
        <f>CC17/(1+'B1-基本信息'!$C$38)*$G$278</f>
        <v>0</v>
      </c>
      <c r="CE278" s="633">
        <f>CD17/(1+'B1-基本信息'!$C$38)*$G$278</f>
        <v>0</v>
      </c>
      <c r="CF278" s="633">
        <f>CE17/(1+'B1-基本信息'!$C$38)*$G$278</f>
        <v>0</v>
      </c>
      <c r="CG278" s="633">
        <f>CF17/(1+'B1-基本信息'!$C$38)*$G$278</f>
        <v>0</v>
      </c>
      <c r="CH278" s="633">
        <f>CG17/(1+'B1-基本信息'!$C$38)*$G$278</f>
        <v>0</v>
      </c>
      <c r="CI278" s="633">
        <f>CH17/(1+'B1-基本信息'!$C$38)*$G$278</f>
        <v>0</v>
      </c>
      <c r="CJ278" s="633">
        <f>CI17/(1+'B1-基本信息'!$C$38)*$G$278</f>
        <v>0</v>
      </c>
      <c r="CK278" s="633">
        <f>CJ17/(1+'B1-基本信息'!$C$38)*$G$278</f>
        <v>0</v>
      </c>
      <c r="CL278" s="633">
        <f>CK17/(1+'B1-基本信息'!$C$38)*$G$278</f>
        <v>0</v>
      </c>
      <c r="CM278" s="633">
        <f>CL17/(1+'B1-基本信息'!$C$38)*$G$278</f>
        <v>0</v>
      </c>
      <c r="CN278" s="633">
        <f>CM17/(1+'B1-基本信息'!$C$38)*$G$278</f>
        <v>0</v>
      </c>
      <c r="CO278" s="633">
        <f>CN17/(1+'B1-基本信息'!$C$38)*$G$278</f>
        <v>0</v>
      </c>
      <c r="CP278" s="633">
        <f>CO17/(1+'B1-基本信息'!$C$38)*$G$278</f>
        <v>0</v>
      </c>
      <c r="CQ278" s="633">
        <f>CP17/(1+'B1-基本信息'!$C$38)*$G$278</f>
        <v>0</v>
      </c>
      <c r="CR278" s="633">
        <f>CQ17/(1+'B1-基本信息'!$C$38)*$G$278</f>
        <v>0</v>
      </c>
      <c r="CS278" s="633">
        <f>CR17/(1+'B1-基本信息'!$C$38)*$G$278</f>
        <v>0</v>
      </c>
      <c r="CT278" s="633">
        <f>CS17/(1+'B1-基本信息'!$C$38)*$G$278</f>
        <v>0</v>
      </c>
      <c r="CU278" s="633">
        <f>CT17/(1+'B1-基本信息'!$C$38)*$G$278</f>
        <v>0</v>
      </c>
      <c r="CV278" s="633">
        <f>CU17/(1+'B1-基本信息'!$C$38)*$G$278</f>
        <v>0</v>
      </c>
      <c r="CW278" s="633">
        <f>CV17/(1+'B1-基本信息'!$C$38)*$G$278</f>
        <v>0</v>
      </c>
      <c r="CX278" s="633">
        <f>CW17/(1+'B1-基本信息'!$C$38)*$G$278</f>
        <v>0</v>
      </c>
      <c r="CY278" s="633">
        <f>CX17/(1+'B1-基本信息'!$C$38)*$G$278</f>
        <v>0</v>
      </c>
      <c r="CZ278" s="633">
        <f>CY17/(1+'B1-基本信息'!$C$38)*$G$278</f>
        <v>0</v>
      </c>
      <c r="DA278" s="633">
        <f>CZ17/(1+'B1-基本信息'!$C$38)*$G$278</f>
        <v>0</v>
      </c>
      <c r="DB278" s="633">
        <f>DA17/(1+'B1-基本信息'!$C$38)*$G$278</f>
        <v>0</v>
      </c>
      <c r="DC278" s="633">
        <f>DB17/(1+'B1-基本信息'!$C$38)*$G$278</f>
        <v>0</v>
      </c>
      <c r="DD278" s="633">
        <f>DC17/(1+'B1-基本信息'!$C$38)*$G$278</f>
        <v>0</v>
      </c>
      <c r="DE278" s="633">
        <f>DD17/(1+'B1-基本信息'!$C$38)*$G$278</f>
        <v>0</v>
      </c>
      <c r="DF278" s="633">
        <f>DE17/(1+'B1-基本信息'!$C$38)*$G$278</f>
        <v>0</v>
      </c>
      <c r="DG278" s="633">
        <f>DF17/(1+'B1-基本信息'!$C$38)*$G$278</f>
        <v>0</v>
      </c>
      <c r="DH278" s="633">
        <f>DG17/(1+'B1-基本信息'!$C$38)*$G$278</f>
        <v>0</v>
      </c>
      <c r="DI278" s="633">
        <f>DH17/(1+'B1-基本信息'!$C$38)*$G$278</f>
        <v>0</v>
      </c>
      <c r="DJ278" s="633">
        <f>DI17/(1+'B1-基本信息'!$C$38)*$G$278</f>
        <v>0</v>
      </c>
      <c r="DK278" s="633">
        <f>DJ17/(1+'B1-基本信息'!$C$38)*$G$278</f>
        <v>0</v>
      </c>
      <c r="DL278" s="633">
        <f>DK17/(1+'B1-基本信息'!$C$38)*$G$278</f>
        <v>0</v>
      </c>
      <c r="DM278" s="633">
        <f>DL17/(1+'B1-基本信息'!$C$38)*$G$278</f>
        <v>0</v>
      </c>
      <c r="DN278" s="633">
        <f>DM17/(1+'B1-基本信息'!$C$38)*$G$278</f>
        <v>0</v>
      </c>
      <c r="DO278" s="633">
        <f>DN17/(1+'B1-基本信息'!$C$38)*$G$278</f>
        <v>0</v>
      </c>
      <c r="DP278" s="633">
        <f>DO17/(1+'B1-基本信息'!$C$38)*$G$278</f>
        <v>0</v>
      </c>
      <c r="DQ278" s="633">
        <f>DP17/(1+'B1-基本信息'!$C$38)*$G$278</f>
        <v>0</v>
      </c>
      <c r="DR278" s="633">
        <f>DQ17/(1+'B1-基本信息'!$C$38)*$G$278</f>
        <v>0</v>
      </c>
      <c r="DS278" s="633">
        <f>DR17/(1+'B1-基本信息'!$C$38)*$G$278</f>
        <v>0</v>
      </c>
      <c r="DT278" s="633">
        <f>DS17/(1+'B1-基本信息'!$C$38)*$G$278</f>
        <v>0</v>
      </c>
      <c r="DU278" s="633">
        <f>DT17/(1+'B1-基本信息'!$C$38)*$G$278</f>
        <v>0</v>
      </c>
      <c r="DV278" s="633">
        <f>DU17/(1+'B1-基本信息'!$C$38)*$G$278</f>
        <v>0</v>
      </c>
      <c r="DW278" s="633">
        <f>DV17/(1+'B1-基本信息'!$C$38)*$G$278</f>
        <v>0</v>
      </c>
      <c r="DX278" s="633">
        <f>DW17/(1+'B1-基本信息'!$C$38)*$G$278</f>
        <v>0</v>
      </c>
      <c r="DY278" s="633">
        <f>DX17/(1+'B1-基本信息'!$C$38)*$G$278</f>
        <v>0</v>
      </c>
      <c r="DZ278" s="633">
        <f>DY17/(1+'B1-基本信息'!$C$38)*$G$278</f>
        <v>0</v>
      </c>
      <c r="EA278" s="633">
        <f>DZ17/(1+'B1-基本信息'!$C$38)*$G$278</f>
        <v>0</v>
      </c>
      <c r="EB278" s="633">
        <f>EA17/(1+'B1-基本信息'!$C$38)*$G$278</f>
        <v>0</v>
      </c>
      <c r="EC278" s="633">
        <f>EB17/(1+'B1-基本信息'!$C$38)*$G$278</f>
        <v>0</v>
      </c>
      <c r="ED278" s="634">
        <f>EC17/(1+'B1-基本信息'!$C$38)*$G$278</f>
        <v>0</v>
      </c>
    </row>
    <row r="279" spans="2:134" ht="16.05" customHeight="1" x14ac:dyDescent="0.25">
      <c r="B279" s="629"/>
      <c r="C279" s="367" t="str">
        <f>C23</f>
        <v/>
      </c>
      <c r="D279" s="366" t="str">
        <f t="shared" ref="D279:E279" si="5047">D23</f>
        <v/>
      </c>
      <c r="E279" s="366" t="str">
        <f t="shared" si="5047"/>
        <v/>
      </c>
      <c r="F279" s="837"/>
      <c r="G279" s="621">
        <f>IFERROR(INDEX('B1-基本信息'!$C$58:$C$61,MATCH(F279,'B1-基本信息'!$E$58:$E$61,0),1),0)</f>
        <v>0</v>
      </c>
      <c r="H279" s="633"/>
      <c r="I279" s="633"/>
      <c r="J279" s="633">
        <f t="shared" ref="J279:J285" si="5048">SUM(V279:ED279)</f>
        <v>0</v>
      </c>
      <c r="K279" s="650"/>
      <c r="L279" s="660">
        <f t="shared" ref="L279:L285" si="5049">SUMIF($V$1:$ED$1,L$3,$V279:$ED279)</f>
        <v>0</v>
      </c>
      <c r="M279" s="633">
        <f t="shared" si="5046"/>
        <v>0</v>
      </c>
      <c r="N279" s="633">
        <f t="shared" si="5046"/>
        <v>0</v>
      </c>
      <c r="O279" s="633">
        <f t="shared" si="5046"/>
        <v>0</v>
      </c>
      <c r="P279" s="633">
        <f t="shared" si="5046"/>
        <v>0</v>
      </c>
      <c r="Q279" s="633">
        <f t="shared" si="5046"/>
        <v>0</v>
      </c>
      <c r="R279" s="633">
        <f t="shared" si="5046"/>
        <v>0</v>
      </c>
      <c r="S279" s="633">
        <f t="shared" si="5046"/>
        <v>0</v>
      </c>
      <c r="T279" s="633">
        <f t="shared" si="5046"/>
        <v>0</v>
      </c>
      <c r="U279" s="634">
        <f t="shared" si="5046"/>
        <v>0</v>
      </c>
      <c r="V279" s="655"/>
      <c r="W279" s="633">
        <f>V23/(1+'B1-基本信息'!$C$38)*$G$279</f>
        <v>0</v>
      </c>
      <c r="X279" s="633">
        <f>W23/(1+'B1-基本信息'!$C$38)*$G$279</f>
        <v>0</v>
      </c>
      <c r="Y279" s="633">
        <f>X23/(1+'B1-基本信息'!$C$38)*$G$279</f>
        <v>0</v>
      </c>
      <c r="Z279" s="633">
        <f>Y23/(1+'B1-基本信息'!$C$38)*$G$279</f>
        <v>0</v>
      </c>
      <c r="AA279" s="633">
        <f>Z23/(1+'B1-基本信息'!$C$38)*$G$279</f>
        <v>0</v>
      </c>
      <c r="AB279" s="633">
        <f>AA23/(1+'B1-基本信息'!$C$38)*$G$279</f>
        <v>0</v>
      </c>
      <c r="AC279" s="633">
        <f>AB23/(1+'B1-基本信息'!$C$38)*$G$279</f>
        <v>0</v>
      </c>
      <c r="AD279" s="633">
        <f>AC23/(1+'B1-基本信息'!$C$38)*$G$279</f>
        <v>0</v>
      </c>
      <c r="AE279" s="633">
        <f>AD23/(1+'B1-基本信息'!$C$38)*$G$279</f>
        <v>0</v>
      </c>
      <c r="AF279" s="633">
        <f>AE23/(1+'B1-基本信息'!$C$38)*$G$279</f>
        <v>0</v>
      </c>
      <c r="AG279" s="633">
        <f>AF23/(1+'B1-基本信息'!$C$38)*$G$279</f>
        <v>0</v>
      </c>
      <c r="AH279" s="633">
        <f>AG23/(1+'B1-基本信息'!$C$38)*$G$279</f>
        <v>0</v>
      </c>
      <c r="AI279" s="633">
        <f>AH23/(1+'B1-基本信息'!$C$38)*$G$279</f>
        <v>0</v>
      </c>
      <c r="AJ279" s="633">
        <f>AI23/(1+'B1-基本信息'!$C$38)*$G$279</f>
        <v>0</v>
      </c>
      <c r="AK279" s="633">
        <f>AJ23/(1+'B1-基本信息'!$C$38)*$G$279</f>
        <v>0</v>
      </c>
      <c r="AL279" s="633">
        <f>AK23/(1+'B1-基本信息'!$C$38)*$G$279</f>
        <v>0</v>
      </c>
      <c r="AM279" s="633">
        <f>AL23/(1+'B1-基本信息'!$C$38)*$G$279</f>
        <v>0</v>
      </c>
      <c r="AN279" s="633">
        <f>AM23/(1+'B1-基本信息'!$C$38)*$G$279</f>
        <v>0</v>
      </c>
      <c r="AO279" s="633">
        <f>AN23/(1+'B1-基本信息'!$C$38)*$G$279</f>
        <v>0</v>
      </c>
      <c r="AP279" s="633">
        <f>AO23/(1+'B1-基本信息'!$C$38)*$G$279</f>
        <v>0</v>
      </c>
      <c r="AQ279" s="633">
        <f>AP23/(1+'B1-基本信息'!$C$38)*$G$279</f>
        <v>0</v>
      </c>
      <c r="AR279" s="633">
        <f>AQ23/(1+'B1-基本信息'!$C$38)*$G$279</f>
        <v>0</v>
      </c>
      <c r="AS279" s="633">
        <f>AR23/(1+'B1-基本信息'!$C$38)*$G$279</f>
        <v>0</v>
      </c>
      <c r="AT279" s="633">
        <f>AS23/(1+'B1-基本信息'!$C$38)*$G$279</f>
        <v>0</v>
      </c>
      <c r="AU279" s="633">
        <f>AT23/(1+'B1-基本信息'!$C$38)*$G$279</f>
        <v>0</v>
      </c>
      <c r="AV279" s="633">
        <f>AU23/(1+'B1-基本信息'!$C$38)*$G$279</f>
        <v>0</v>
      </c>
      <c r="AW279" s="633">
        <f>AV23/(1+'B1-基本信息'!$C$38)*$G$279</f>
        <v>0</v>
      </c>
      <c r="AX279" s="633">
        <f>AW23/(1+'B1-基本信息'!$C$38)*$G$279</f>
        <v>0</v>
      </c>
      <c r="AY279" s="633">
        <f>AX23/(1+'B1-基本信息'!$C$38)*$G$279</f>
        <v>0</v>
      </c>
      <c r="AZ279" s="633">
        <f>AY23/(1+'B1-基本信息'!$C$38)*$G$279</f>
        <v>0</v>
      </c>
      <c r="BA279" s="633">
        <f>AZ23/(1+'B1-基本信息'!$C$38)*$G$279</f>
        <v>0</v>
      </c>
      <c r="BB279" s="633">
        <f>BA23/(1+'B1-基本信息'!$C$38)*$G$279</f>
        <v>0</v>
      </c>
      <c r="BC279" s="633">
        <f>BB23/(1+'B1-基本信息'!$C$38)*$G$279</f>
        <v>0</v>
      </c>
      <c r="BD279" s="633">
        <f>BC23/(1+'B1-基本信息'!$C$38)*$G$279</f>
        <v>0</v>
      </c>
      <c r="BE279" s="633">
        <f>BD23/(1+'B1-基本信息'!$C$38)*$G$279</f>
        <v>0</v>
      </c>
      <c r="BF279" s="633">
        <f>BE23/(1+'B1-基本信息'!$C$38)*$G$279</f>
        <v>0</v>
      </c>
      <c r="BG279" s="633">
        <f>BF23/(1+'B1-基本信息'!$C$38)*$G$279</f>
        <v>0</v>
      </c>
      <c r="BH279" s="633">
        <f>BG23/(1+'B1-基本信息'!$C$38)*$G$279</f>
        <v>0</v>
      </c>
      <c r="BI279" s="633">
        <f>BH23/(1+'B1-基本信息'!$C$38)*$G$279</f>
        <v>0</v>
      </c>
      <c r="BJ279" s="633">
        <f>BI23/(1+'B1-基本信息'!$C$38)*$G$279</f>
        <v>0</v>
      </c>
      <c r="BK279" s="633">
        <f>BJ23/(1+'B1-基本信息'!$C$38)*$G$279</f>
        <v>0</v>
      </c>
      <c r="BL279" s="633">
        <f>BK23/(1+'B1-基本信息'!$C$38)*$G$279</f>
        <v>0</v>
      </c>
      <c r="BM279" s="633">
        <f>BL23/(1+'B1-基本信息'!$C$38)*$G$279</f>
        <v>0</v>
      </c>
      <c r="BN279" s="633">
        <f>BM23/(1+'B1-基本信息'!$C$38)*$G$279</f>
        <v>0</v>
      </c>
      <c r="BO279" s="633">
        <f>BN23/(1+'B1-基本信息'!$C$38)*$G$279</f>
        <v>0</v>
      </c>
      <c r="BP279" s="633">
        <f>BO23/(1+'B1-基本信息'!$C$38)*$G$279</f>
        <v>0</v>
      </c>
      <c r="BQ279" s="633">
        <f>BP23/(1+'B1-基本信息'!$C$38)*$G$279</f>
        <v>0</v>
      </c>
      <c r="BR279" s="633">
        <f>BQ23/(1+'B1-基本信息'!$C$38)*$G$279</f>
        <v>0</v>
      </c>
      <c r="BS279" s="633">
        <f>BR23/(1+'B1-基本信息'!$C$38)*$G$279</f>
        <v>0</v>
      </c>
      <c r="BT279" s="633">
        <f>BS23/(1+'B1-基本信息'!$C$38)*$G$279</f>
        <v>0</v>
      </c>
      <c r="BU279" s="633">
        <f>BT23/(1+'B1-基本信息'!$C$38)*$G$279</f>
        <v>0</v>
      </c>
      <c r="BV279" s="633">
        <f>BU23/(1+'B1-基本信息'!$C$38)*$G$279</f>
        <v>0</v>
      </c>
      <c r="BW279" s="633">
        <f>BV23/(1+'B1-基本信息'!$C$38)*$G$279</f>
        <v>0</v>
      </c>
      <c r="BX279" s="633">
        <f>BW23/(1+'B1-基本信息'!$C$38)*$G$279</f>
        <v>0</v>
      </c>
      <c r="BY279" s="633">
        <f>BX23/(1+'B1-基本信息'!$C$38)*$G$279</f>
        <v>0</v>
      </c>
      <c r="BZ279" s="633">
        <f>BY23/(1+'B1-基本信息'!$C$38)*$G$279</f>
        <v>0</v>
      </c>
      <c r="CA279" s="633">
        <f>BZ23/(1+'B1-基本信息'!$C$38)*$G$279</f>
        <v>0</v>
      </c>
      <c r="CB279" s="633">
        <f>CA23/(1+'B1-基本信息'!$C$38)*$G$279</f>
        <v>0</v>
      </c>
      <c r="CC279" s="633">
        <f>CB23/(1+'B1-基本信息'!$C$38)*$G$279</f>
        <v>0</v>
      </c>
      <c r="CD279" s="633">
        <f>CC23/(1+'B1-基本信息'!$C$38)*$G$279</f>
        <v>0</v>
      </c>
      <c r="CE279" s="633">
        <f>CD23/(1+'B1-基本信息'!$C$38)*$G$279</f>
        <v>0</v>
      </c>
      <c r="CF279" s="633">
        <f>CE23/(1+'B1-基本信息'!$C$38)*$G$279</f>
        <v>0</v>
      </c>
      <c r="CG279" s="633">
        <f>CF23/(1+'B1-基本信息'!$C$38)*$G$279</f>
        <v>0</v>
      </c>
      <c r="CH279" s="633">
        <f>CG23/(1+'B1-基本信息'!$C$38)*$G$279</f>
        <v>0</v>
      </c>
      <c r="CI279" s="633">
        <f>CH23/(1+'B1-基本信息'!$C$38)*$G$279</f>
        <v>0</v>
      </c>
      <c r="CJ279" s="633">
        <f>CI23/(1+'B1-基本信息'!$C$38)*$G$279</f>
        <v>0</v>
      </c>
      <c r="CK279" s="633">
        <f>CJ23/(1+'B1-基本信息'!$C$38)*$G$279</f>
        <v>0</v>
      </c>
      <c r="CL279" s="633">
        <f>CK23/(1+'B1-基本信息'!$C$38)*$G$279</f>
        <v>0</v>
      </c>
      <c r="CM279" s="633">
        <f>CL23/(1+'B1-基本信息'!$C$38)*$G$279</f>
        <v>0</v>
      </c>
      <c r="CN279" s="633">
        <f>CM23/(1+'B1-基本信息'!$C$38)*$G$279</f>
        <v>0</v>
      </c>
      <c r="CO279" s="633">
        <f>CN23/(1+'B1-基本信息'!$C$38)*$G$279</f>
        <v>0</v>
      </c>
      <c r="CP279" s="633">
        <f>CO23/(1+'B1-基本信息'!$C$38)*$G$279</f>
        <v>0</v>
      </c>
      <c r="CQ279" s="633">
        <f>CP23/(1+'B1-基本信息'!$C$38)*$G$279</f>
        <v>0</v>
      </c>
      <c r="CR279" s="633">
        <f>CQ23/(1+'B1-基本信息'!$C$38)*$G$279</f>
        <v>0</v>
      </c>
      <c r="CS279" s="633">
        <f>CR23/(1+'B1-基本信息'!$C$38)*$G$279</f>
        <v>0</v>
      </c>
      <c r="CT279" s="633">
        <f>CS23/(1+'B1-基本信息'!$C$38)*$G$279</f>
        <v>0</v>
      </c>
      <c r="CU279" s="633">
        <f>CT23/(1+'B1-基本信息'!$C$38)*$G$279</f>
        <v>0</v>
      </c>
      <c r="CV279" s="633">
        <f>CU23/(1+'B1-基本信息'!$C$38)*$G$279</f>
        <v>0</v>
      </c>
      <c r="CW279" s="633">
        <f>CV23/(1+'B1-基本信息'!$C$38)*$G$279</f>
        <v>0</v>
      </c>
      <c r="CX279" s="633">
        <f>CW23/(1+'B1-基本信息'!$C$38)*$G$279</f>
        <v>0</v>
      </c>
      <c r="CY279" s="633">
        <f>CX23/(1+'B1-基本信息'!$C$38)*$G$279</f>
        <v>0</v>
      </c>
      <c r="CZ279" s="633">
        <f>CY23/(1+'B1-基本信息'!$C$38)*$G$279</f>
        <v>0</v>
      </c>
      <c r="DA279" s="633">
        <f>CZ23/(1+'B1-基本信息'!$C$38)*$G$279</f>
        <v>0</v>
      </c>
      <c r="DB279" s="633">
        <f>DA23/(1+'B1-基本信息'!$C$38)*$G$279</f>
        <v>0</v>
      </c>
      <c r="DC279" s="633">
        <f>DB23/(1+'B1-基本信息'!$C$38)*$G$279</f>
        <v>0</v>
      </c>
      <c r="DD279" s="633">
        <f>DC23/(1+'B1-基本信息'!$C$38)*$G$279</f>
        <v>0</v>
      </c>
      <c r="DE279" s="633">
        <f>DD23/(1+'B1-基本信息'!$C$38)*$G$279</f>
        <v>0</v>
      </c>
      <c r="DF279" s="633">
        <f>DE23/(1+'B1-基本信息'!$C$38)*$G$279</f>
        <v>0</v>
      </c>
      <c r="DG279" s="633">
        <f>DF23/(1+'B1-基本信息'!$C$38)*$G$279</f>
        <v>0</v>
      </c>
      <c r="DH279" s="633">
        <f>DG23/(1+'B1-基本信息'!$C$38)*$G$279</f>
        <v>0</v>
      </c>
      <c r="DI279" s="633">
        <f>DH23/(1+'B1-基本信息'!$C$38)*$G$279</f>
        <v>0</v>
      </c>
      <c r="DJ279" s="633">
        <f>DI23/(1+'B1-基本信息'!$C$38)*$G$279</f>
        <v>0</v>
      </c>
      <c r="DK279" s="633">
        <f>DJ23/(1+'B1-基本信息'!$C$38)*$G$279</f>
        <v>0</v>
      </c>
      <c r="DL279" s="633">
        <f>DK23/(1+'B1-基本信息'!$C$38)*$G$279</f>
        <v>0</v>
      </c>
      <c r="DM279" s="633">
        <f>DL23/(1+'B1-基本信息'!$C$38)*$G$279</f>
        <v>0</v>
      </c>
      <c r="DN279" s="633">
        <f>DM23/(1+'B1-基本信息'!$C$38)*$G$279</f>
        <v>0</v>
      </c>
      <c r="DO279" s="633">
        <f>DN23/(1+'B1-基本信息'!$C$38)*$G$279</f>
        <v>0</v>
      </c>
      <c r="DP279" s="633">
        <f>DO23/(1+'B1-基本信息'!$C$38)*$G$279</f>
        <v>0</v>
      </c>
      <c r="DQ279" s="633">
        <f>DP23/(1+'B1-基本信息'!$C$38)*$G$279</f>
        <v>0</v>
      </c>
      <c r="DR279" s="633">
        <f>DQ23/(1+'B1-基本信息'!$C$38)*$G$279</f>
        <v>0</v>
      </c>
      <c r="DS279" s="633">
        <f>DR23/(1+'B1-基本信息'!$C$38)*$G$279</f>
        <v>0</v>
      </c>
      <c r="DT279" s="633">
        <f>DS23/(1+'B1-基本信息'!$C$38)*$G$279</f>
        <v>0</v>
      </c>
      <c r="DU279" s="633">
        <f>DT23/(1+'B1-基本信息'!$C$38)*$G$279</f>
        <v>0</v>
      </c>
      <c r="DV279" s="633">
        <f>DU23/(1+'B1-基本信息'!$C$38)*$G$279</f>
        <v>0</v>
      </c>
      <c r="DW279" s="633">
        <f>DV23/(1+'B1-基本信息'!$C$38)*$G$279</f>
        <v>0</v>
      </c>
      <c r="DX279" s="633">
        <f>DW23/(1+'B1-基本信息'!$C$38)*$G$279</f>
        <v>0</v>
      </c>
      <c r="DY279" s="633">
        <f>DX23/(1+'B1-基本信息'!$C$38)*$G$279</f>
        <v>0</v>
      </c>
      <c r="DZ279" s="633">
        <f>DY23/(1+'B1-基本信息'!$C$38)*$G$279</f>
        <v>0</v>
      </c>
      <c r="EA279" s="633">
        <f>DZ23/(1+'B1-基本信息'!$C$38)*$G$279</f>
        <v>0</v>
      </c>
      <c r="EB279" s="633">
        <f>EA23/(1+'B1-基本信息'!$C$38)*$G$279</f>
        <v>0</v>
      </c>
      <c r="EC279" s="633">
        <f>EB23/(1+'B1-基本信息'!$C$38)*$G$279</f>
        <v>0</v>
      </c>
      <c r="ED279" s="634">
        <f>EC23/(1+'B1-基本信息'!$C$38)*$G$279</f>
        <v>0</v>
      </c>
    </row>
    <row r="280" spans="2:134" ht="16.05" customHeight="1" x14ac:dyDescent="0.25">
      <c r="B280" s="629" t="s">
        <v>701</v>
      </c>
      <c r="C280" s="367" t="str">
        <f>C29</f>
        <v/>
      </c>
      <c r="D280" s="366" t="str">
        <f t="shared" ref="D280:E280" si="5050">D29</f>
        <v/>
      </c>
      <c r="E280" s="366" t="str">
        <f t="shared" si="5050"/>
        <v/>
      </c>
      <c r="F280" s="837"/>
      <c r="G280" s="621">
        <f>IFERROR(INDEX('B1-基本信息'!$C$58:$C$61,MATCH(F280,'B1-基本信息'!$E$58:$E$61,0),1),0)</f>
        <v>0</v>
      </c>
      <c r="H280" s="633"/>
      <c r="I280" s="633"/>
      <c r="J280" s="633">
        <f t="shared" si="5048"/>
        <v>0</v>
      </c>
      <c r="K280" s="650"/>
      <c r="L280" s="660">
        <f t="shared" si="5049"/>
        <v>0</v>
      </c>
      <c r="M280" s="633">
        <f t="shared" si="5046"/>
        <v>0</v>
      </c>
      <c r="N280" s="633">
        <f t="shared" si="5046"/>
        <v>0</v>
      </c>
      <c r="O280" s="633">
        <f t="shared" si="5046"/>
        <v>0</v>
      </c>
      <c r="P280" s="633">
        <f t="shared" si="5046"/>
        <v>0</v>
      </c>
      <c r="Q280" s="633">
        <f t="shared" si="5046"/>
        <v>0</v>
      </c>
      <c r="R280" s="633">
        <f t="shared" si="5046"/>
        <v>0</v>
      </c>
      <c r="S280" s="633">
        <f t="shared" si="5046"/>
        <v>0</v>
      </c>
      <c r="T280" s="633">
        <f t="shared" si="5046"/>
        <v>0</v>
      </c>
      <c r="U280" s="634">
        <f t="shared" si="5046"/>
        <v>0</v>
      </c>
      <c r="V280" s="655"/>
      <c r="W280" s="633">
        <f>V29/(1+'B1-基本信息'!$C$38)*$G$280</f>
        <v>0</v>
      </c>
      <c r="X280" s="633">
        <f>W29/(1+'B1-基本信息'!$C$38)*$G$280</f>
        <v>0</v>
      </c>
      <c r="Y280" s="633">
        <f>X29/(1+'B1-基本信息'!$C$38)*$G$280</f>
        <v>0</v>
      </c>
      <c r="Z280" s="633">
        <f>Y29/(1+'B1-基本信息'!$C$38)*$G$280</f>
        <v>0</v>
      </c>
      <c r="AA280" s="633">
        <f>Z29/(1+'B1-基本信息'!$C$38)*$G$280</f>
        <v>0</v>
      </c>
      <c r="AB280" s="633">
        <f>AA29/(1+'B1-基本信息'!$C$38)*$G$280</f>
        <v>0</v>
      </c>
      <c r="AC280" s="633">
        <f>AB29/(1+'B1-基本信息'!$C$38)*$G$280</f>
        <v>0</v>
      </c>
      <c r="AD280" s="633">
        <f>AC29/(1+'B1-基本信息'!$C$38)*$G$280</f>
        <v>0</v>
      </c>
      <c r="AE280" s="633">
        <f>AD29/(1+'B1-基本信息'!$C$38)*$G$280</f>
        <v>0</v>
      </c>
      <c r="AF280" s="633">
        <f>AE29/(1+'B1-基本信息'!$C$38)*$G$280</f>
        <v>0</v>
      </c>
      <c r="AG280" s="633">
        <f>AF29/(1+'B1-基本信息'!$C$38)*$G$280</f>
        <v>0</v>
      </c>
      <c r="AH280" s="633">
        <f>AG29/(1+'B1-基本信息'!$C$38)*$G$280</f>
        <v>0</v>
      </c>
      <c r="AI280" s="633">
        <f>AH29/(1+'B1-基本信息'!$C$38)*$G$280</f>
        <v>0</v>
      </c>
      <c r="AJ280" s="633">
        <f>AI29/(1+'B1-基本信息'!$C$38)*$G$280</f>
        <v>0</v>
      </c>
      <c r="AK280" s="633">
        <f>AJ29/(1+'B1-基本信息'!$C$38)*$G$280</f>
        <v>0</v>
      </c>
      <c r="AL280" s="633">
        <f>AK29/(1+'B1-基本信息'!$C$38)*$G$280</f>
        <v>0</v>
      </c>
      <c r="AM280" s="633">
        <f>AL29/(1+'B1-基本信息'!$C$38)*$G$280</f>
        <v>0</v>
      </c>
      <c r="AN280" s="633">
        <f>AM29/(1+'B1-基本信息'!$C$38)*$G$280</f>
        <v>0</v>
      </c>
      <c r="AO280" s="633">
        <f>AN29/(1+'B1-基本信息'!$C$38)*$G$280</f>
        <v>0</v>
      </c>
      <c r="AP280" s="633">
        <f>AO29/(1+'B1-基本信息'!$C$38)*$G$280</f>
        <v>0</v>
      </c>
      <c r="AQ280" s="633">
        <f>AP29/(1+'B1-基本信息'!$C$38)*$G$280</f>
        <v>0</v>
      </c>
      <c r="AR280" s="633">
        <f>AQ29/(1+'B1-基本信息'!$C$38)*$G$280</f>
        <v>0</v>
      </c>
      <c r="AS280" s="633">
        <f>AR29/(1+'B1-基本信息'!$C$38)*$G$280</f>
        <v>0</v>
      </c>
      <c r="AT280" s="633">
        <f>AS29/(1+'B1-基本信息'!$C$38)*$G$280</f>
        <v>0</v>
      </c>
      <c r="AU280" s="633">
        <f>AT29/(1+'B1-基本信息'!$C$38)*$G$280</f>
        <v>0</v>
      </c>
      <c r="AV280" s="633">
        <f>AU29/(1+'B1-基本信息'!$C$38)*$G$280</f>
        <v>0</v>
      </c>
      <c r="AW280" s="633">
        <f>AV29/(1+'B1-基本信息'!$C$38)*$G$280</f>
        <v>0</v>
      </c>
      <c r="AX280" s="633">
        <f>AW29/(1+'B1-基本信息'!$C$38)*$G$280</f>
        <v>0</v>
      </c>
      <c r="AY280" s="633">
        <f>AX29/(1+'B1-基本信息'!$C$38)*$G$280</f>
        <v>0</v>
      </c>
      <c r="AZ280" s="633">
        <f>AY29/(1+'B1-基本信息'!$C$38)*$G$280</f>
        <v>0</v>
      </c>
      <c r="BA280" s="633">
        <f>AZ29/(1+'B1-基本信息'!$C$38)*$G$280</f>
        <v>0</v>
      </c>
      <c r="BB280" s="633">
        <f>BA29/(1+'B1-基本信息'!$C$38)*$G$280</f>
        <v>0</v>
      </c>
      <c r="BC280" s="633">
        <f>BB29/(1+'B1-基本信息'!$C$38)*$G$280</f>
        <v>0</v>
      </c>
      <c r="BD280" s="633">
        <f>BC29/(1+'B1-基本信息'!$C$38)*$G$280</f>
        <v>0</v>
      </c>
      <c r="BE280" s="633">
        <f>BD29/(1+'B1-基本信息'!$C$38)*$G$280</f>
        <v>0</v>
      </c>
      <c r="BF280" s="633">
        <f>BE29/(1+'B1-基本信息'!$C$38)*$G$280</f>
        <v>0</v>
      </c>
      <c r="BG280" s="633">
        <f>BF29/(1+'B1-基本信息'!$C$38)*$G$280</f>
        <v>0</v>
      </c>
      <c r="BH280" s="633">
        <f>BG29/(1+'B1-基本信息'!$C$38)*$G$280</f>
        <v>0</v>
      </c>
      <c r="BI280" s="633">
        <f>BH29/(1+'B1-基本信息'!$C$38)*$G$280</f>
        <v>0</v>
      </c>
      <c r="BJ280" s="633">
        <f>BI29/(1+'B1-基本信息'!$C$38)*$G$280</f>
        <v>0</v>
      </c>
      <c r="BK280" s="633">
        <f>BJ29/(1+'B1-基本信息'!$C$38)*$G$280</f>
        <v>0</v>
      </c>
      <c r="BL280" s="633">
        <f>BK29/(1+'B1-基本信息'!$C$38)*$G$280</f>
        <v>0</v>
      </c>
      <c r="BM280" s="633">
        <f>BL29/(1+'B1-基本信息'!$C$38)*$G$280</f>
        <v>0</v>
      </c>
      <c r="BN280" s="633">
        <f>BM29/(1+'B1-基本信息'!$C$38)*$G$280</f>
        <v>0</v>
      </c>
      <c r="BO280" s="633">
        <f>BN29/(1+'B1-基本信息'!$C$38)*$G$280</f>
        <v>0</v>
      </c>
      <c r="BP280" s="633">
        <f>BO29/(1+'B1-基本信息'!$C$38)*$G$280</f>
        <v>0</v>
      </c>
      <c r="BQ280" s="633">
        <f>BP29/(1+'B1-基本信息'!$C$38)*$G$280</f>
        <v>0</v>
      </c>
      <c r="BR280" s="633">
        <f>BQ29/(1+'B1-基本信息'!$C$38)*$G$280</f>
        <v>0</v>
      </c>
      <c r="BS280" s="633">
        <f>BR29/(1+'B1-基本信息'!$C$38)*$G$280</f>
        <v>0</v>
      </c>
      <c r="BT280" s="633">
        <f>BS29/(1+'B1-基本信息'!$C$38)*$G$280</f>
        <v>0</v>
      </c>
      <c r="BU280" s="633">
        <f>BT29/(1+'B1-基本信息'!$C$38)*$G$280</f>
        <v>0</v>
      </c>
      <c r="BV280" s="633">
        <f>BU29/(1+'B1-基本信息'!$C$38)*$G$280</f>
        <v>0</v>
      </c>
      <c r="BW280" s="633">
        <f>BV29/(1+'B1-基本信息'!$C$38)*$G$280</f>
        <v>0</v>
      </c>
      <c r="BX280" s="633">
        <f>BW29/(1+'B1-基本信息'!$C$38)*$G$280</f>
        <v>0</v>
      </c>
      <c r="BY280" s="633">
        <f>BX29/(1+'B1-基本信息'!$C$38)*$G$280</f>
        <v>0</v>
      </c>
      <c r="BZ280" s="633">
        <f>BY29/(1+'B1-基本信息'!$C$38)*$G$280</f>
        <v>0</v>
      </c>
      <c r="CA280" s="633">
        <f>BZ29/(1+'B1-基本信息'!$C$38)*$G$280</f>
        <v>0</v>
      </c>
      <c r="CB280" s="633">
        <f>CA29/(1+'B1-基本信息'!$C$38)*$G$280</f>
        <v>0</v>
      </c>
      <c r="CC280" s="633">
        <f>CB29/(1+'B1-基本信息'!$C$38)*$G$280</f>
        <v>0</v>
      </c>
      <c r="CD280" s="633">
        <f>CC29/(1+'B1-基本信息'!$C$38)*$G$280</f>
        <v>0</v>
      </c>
      <c r="CE280" s="633">
        <f>CD29/(1+'B1-基本信息'!$C$38)*$G$280</f>
        <v>0</v>
      </c>
      <c r="CF280" s="633">
        <f>CE29/(1+'B1-基本信息'!$C$38)*$G$280</f>
        <v>0</v>
      </c>
      <c r="CG280" s="633">
        <f>CF29/(1+'B1-基本信息'!$C$38)*$G$280</f>
        <v>0</v>
      </c>
      <c r="CH280" s="633">
        <f>CG29/(1+'B1-基本信息'!$C$38)*$G$280</f>
        <v>0</v>
      </c>
      <c r="CI280" s="633">
        <f>CH29/(1+'B1-基本信息'!$C$38)*$G$280</f>
        <v>0</v>
      </c>
      <c r="CJ280" s="633">
        <f>CI29/(1+'B1-基本信息'!$C$38)*$G$280</f>
        <v>0</v>
      </c>
      <c r="CK280" s="633">
        <f>CJ29/(1+'B1-基本信息'!$C$38)*$G$280</f>
        <v>0</v>
      </c>
      <c r="CL280" s="633">
        <f>CK29/(1+'B1-基本信息'!$C$38)*$G$280</f>
        <v>0</v>
      </c>
      <c r="CM280" s="633">
        <f>CL29/(1+'B1-基本信息'!$C$38)*$G$280</f>
        <v>0</v>
      </c>
      <c r="CN280" s="633">
        <f>CM29/(1+'B1-基本信息'!$C$38)*$G$280</f>
        <v>0</v>
      </c>
      <c r="CO280" s="633">
        <f>CN29/(1+'B1-基本信息'!$C$38)*$G$280</f>
        <v>0</v>
      </c>
      <c r="CP280" s="633">
        <f>CO29/(1+'B1-基本信息'!$C$38)*$G$280</f>
        <v>0</v>
      </c>
      <c r="CQ280" s="633">
        <f>CP29/(1+'B1-基本信息'!$C$38)*$G$280</f>
        <v>0</v>
      </c>
      <c r="CR280" s="633">
        <f>CQ29/(1+'B1-基本信息'!$C$38)*$G$280</f>
        <v>0</v>
      </c>
      <c r="CS280" s="633">
        <f>CR29/(1+'B1-基本信息'!$C$38)*$G$280</f>
        <v>0</v>
      </c>
      <c r="CT280" s="633">
        <f>CS29/(1+'B1-基本信息'!$C$38)*$G$280</f>
        <v>0</v>
      </c>
      <c r="CU280" s="633">
        <f>CT29/(1+'B1-基本信息'!$C$38)*$G$280</f>
        <v>0</v>
      </c>
      <c r="CV280" s="633">
        <f>CU29/(1+'B1-基本信息'!$C$38)*$G$280</f>
        <v>0</v>
      </c>
      <c r="CW280" s="633">
        <f>CV29/(1+'B1-基本信息'!$C$38)*$G$280</f>
        <v>0</v>
      </c>
      <c r="CX280" s="633">
        <f>CW29/(1+'B1-基本信息'!$C$38)*$G$280</f>
        <v>0</v>
      </c>
      <c r="CY280" s="633">
        <f>CX29/(1+'B1-基本信息'!$C$38)*$G$280</f>
        <v>0</v>
      </c>
      <c r="CZ280" s="633">
        <f>CY29/(1+'B1-基本信息'!$C$38)*$G$280</f>
        <v>0</v>
      </c>
      <c r="DA280" s="633">
        <f>CZ29/(1+'B1-基本信息'!$C$38)*$G$280</f>
        <v>0</v>
      </c>
      <c r="DB280" s="633">
        <f>DA29/(1+'B1-基本信息'!$C$38)*$G$280</f>
        <v>0</v>
      </c>
      <c r="DC280" s="633">
        <f>DB29/(1+'B1-基本信息'!$C$38)*$G$280</f>
        <v>0</v>
      </c>
      <c r="DD280" s="633">
        <f>DC29/(1+'B1-基本信息'!$C$38)*$G$280</f>
        <v>0</v>
      </c>
      <c r="DE280" s="633">
        <f>DD29/(1+'B1-基本信息'!$C$38)*$G$280</f>
        <v>0</v>
      </c>
      <c r="DF280" s="633">
        <f>DE29/(1+'B1-基本信息'!$C$38)*$G$280</f>
        <v>0</v>
      </c>
      <c r="DG280" s="633">
        <f>DF29/(1+'B1-基本信息'!$C$38)*$G$280</f>
        <v>0</v>
      </c>
      <c r="DH280" s="633">
        <f>DG29/(1+'B1-基本信息'!$C$38)*$G$280</f>
        <v>0</v>
      </c>
      <c r="DI280" s="633">
        <f>DH29/(1+'B1-基本信息'!$C$38)*$G$280</f>
        <v>0</v>
      </c>
      <c r="DJ280" s="633">
        <f>DI29/(1+'B1-基本信息'!$C$38)*$G$280</f>
        <v>0</v>
      </c>
      <c r="DK280" s="633">
        <f>DJ29/(1+'B1-基本信息'!$C$38)*$G$280</f>
        <v>0</v>
      </c>
      <c r="DL280" s="633">
        <f>DK29/(1+'B1-基本信息'!$C$38)*$G$280</f>
        <v>0</v>
      </c>
      <c r="DM280" s="633">
        <f>DL29/(1+'B1-基本信息'!$C$38)*$G$280</f>
        <v>0</v>
      </c>
      <c r="DN280" s="633">
        <f>DM29/(1+'B1-基本信息'!$C$38)*$G$280</f>
        <v>0</v>
      </c>
      <c r="DO280" s="633">
        <f>DN29/(1+'B1-基本信息'!$C$38)*$G$280</f>
        <v>0</v>
      </c>
      <c r="DP280" s="633">
        <f>DO29/(1+'B1-基本信息'!$C$38)*$G$280</f>
        <v>0</v>
      </c>
      <c r="DQ280" s="633">
        <f>DP29/(1+'B1-基本信息'!$C$38)*$G$280</f>
        <v>0</v>
      </c>
      <c r="DR280" s="633">
        <f>DQ29/(1+'B1-基本信息'!$C$38)*$G$280</f>
        <v>0</v>
      </c>
      <c r="DS280" s="633">
        <f>DR29/(1+'B1-基本信息'!$C$38)*$G$280</f>
        <v>0</v>
      </c>
      <c r="DT280" s="633">
        <f>DS29/(1+'B1-基本信息'!$C$38)*$G$280</f>
        <v>0</v>
      </c>
      <c r="DU280" s="633">
        <f>DT29/(1+'B1-基本信息'!$C$38)*$G$280</f>
        <v>0</v>
      </c>
      <c r="DV280" s="633">
        <f>DU29/(1+'B1-基本信息'!$C$38)*$G$280</f>
        <v>0</v>
      </c>
      <c r="DW280" s="633">
        <f>DV29/(1+'B1-基本信息'!$C$38)*$G$280</f>
        <v>0</v>
      </c>
      <c r="DX280" s="633">
        <f>DW29/(1+'B1-基本信息'!$C$38)*$G$280</f>
        <v>0</v>
      </c>
      <c r="DY280" s="633">
        <f>DX29/(1+'B1-基本信息'!$C$38)*$G$280</f>
        <v>0</v>
      </c>
      <c r="DZ280" s="633">
        <f>DY29/(1+'B1-基本信息'!$C$38)*$G$280</f>
        <v>0</v>
      </c>
      <c r="EA280" s="633">
        <f>DZ29/(1+'B1-基本信息'!$C$38)*$G$280</f>
        <v>0</v>
      </c>
      <c r="EB280" s="633">
        <f>EA29/(1+'B1-基本信息'!$C$38)*$G$280</f>
        <v>0</v>
      </c>
      <c r="EC280" s="633">
        <f>EB29/(1+'B1-基本信息'!$C$38)*$G$280</f>
        <v>0</v>
      </c>
      <c r="ED280" s="634">
        <f>EC29/(1+'B1-基本信息'!$C$38)*$G$280</f>
        <v>0</v>
      </c>
    </row>
    <row r="281" spans="2:134" ht="16.05" customHeight="1" x14ac:dyDescent="0.25">
      <c r="B281" s="629"/>
      <c r="C281" s="367" t="str">
        <f>C35</f>
        <v/>
      </c>
      <c r="D281" s="366" t="str">
        <f t="shared" ref="D281:E281" si="5051">D35</f>
        <v/>
      </c>
      <c r="E281" s="366" t="str">
        <f t="shared" si="5051"/>
        <v/>
      </c>
      <c r="F281" s="837"/>
      <c r="G281" s="621">
        <f>IFERROR(INDEX('B1-基本信息'!$C$58:$C$61,MATCH(F281,'B1-基本信息'!$E$58:$E$61,0),1),0)</f>
        <v>0</v>
      </c>
      <c r="H281" s="633"/>
      <c r="I281" s="633"/>
      <c r="J281" s="633">
        <f t="shared" si="5048"/>
        <v>0</v>
      </c>
      <c r="K281" s="650"/>
      <c r="L281" s="660">
        <f t="shared" si="5049"/>
        <v>0</v>
      </c>
      <c r="M281" s="633">
        <f t="shared" si="5046"/>
        <v>0</v>
      </c>
      <c r="N281" s="633">
        <f t="shared" si="5046"/>
        <v>0</v>
      </c>
      <c r="O281" s="633">
        <f t="shared" si="5046"/>
        <v>0</v>
      </c>
      <c r="P281" s="633">
        <f t="shared" si="5046"/>
        <v>0</v>
      </c>
      <c r="Q281" s="633">
        <f t="shared" si="5046"/>
        <v>0</v>
      </c>
      <c r="R281" s="633">
        <f t="shared" si="5046"/>
        <v>0</v>
      </c>
      <c r="S281" s="633">
        <f t="shared" si="5046"/>
        <v>0</v>
      </c>
      <c r="T281" s="633">
        <f t="shared" si="5046"/>
        <v>0</v>
      </c>
      <c r="U281" s="634">
        <f t="shared" si="5046"/>
        <v>0</v>
      </c>
      <c r="V281" s="655"/>
      <c r="W281" s="633">
        <f>V35/(1+'B1-基本信息'!$C$38)*$G$281</f>
        <v>0</v>
      </c>
      <c r="X281" s="633">
        <f>W35/(1+'B1-基本信息'!$C$38)*$G$281</f>
        <v>0</v>
      </c>
      <c r="Y281" s="633">
        <f>X35/(1+'B1-基本信息'!$C$38)*$G$281</f>
        <v>0</v>
      </c>
      <c r="Z281" s="633">
        <f>Y35/(1+'B1-基本信息'!$C$38)*$G$281</f>
        <v>0</v>
      </c>
      <c r="AA281" s="633">
        <f>Z35/(1+'B1-基本信息'!$C$38)*$G$281</f>
        <v>0</v>
      </c>
      <c r="AB281" s="633">
        <f>AA35/(1+'B1-基本信息'!$C$38)*$G$281</f>
        <v>0</v>
      </c>
      <c r="AC281" s="633">
        <f>AB35/(1+'B1-基本信息'!$C$38)*$G$281</f>
        <v>0</v>
      </c>
      <c r="AD281" s="633">
        <f>AC35/(1+'B1-基本信息'!$C$38)*$G$281</f>
        <v>0</v>
      </c>
      <c r="AE281" s="633">
        <f>AD35/(1+'B1-基本信息'!$C$38)*$G$281</f>
        <v>0</v>
      </c>
      <c r="AF281" s="633">
        <f>AE35/(1+'B1-基本信息'!$C$38)*$G$281</f>
        <v>0</v>
      </c>
      <c r="AG281" s="633">
        <f>AF35/(1+'B1-基本信息'!$C$38)*$G$281</f>
        <v>0</v>
      </c>
      <c r="AH281" s="633">
        <f>AG35/(1+'B1-基本信息'!$C$38)*$G$281</f>
        <v>0</v>
      </c>
      <c r="AI281" s="633">
        <f>AH35/(1+'B1-基本信息'!$C$38)*$G$281</f>
        <v>0</v>
      </c>
      <c r="AJ281" s="633">
        <f>AI35/(1+'B1-基本信息'!$C$38)*$G$281</f>
        <v>0</v>
      </c>
      <c r="AK281" s="633">
        <f>AJ35/(1+'B1-基本信息'!$C$38)*$G$281</f>
        <v>0</v>
      </c>
      <c r="AL281" s="633">
        <f>AK35/(1+'B1-基本信息'!$C$38)*$G$281</f>
        <v>0</v>
      </c>
      <c r="AM281" s="633">
        <f>AL35/(1+'B1-基本信息'!$C$38)*$G$281</f>
        <v>0</v>
      </c>
      <c r="AN281" s="633">
        <f>AM35/(1+'B1-基本信息'!$C$38)*$G$281</f>
        <v>0</v>
      </c>
      <c r="AO281" s="633">
        <f>AN35/(1+'B1-基本信息'!$C$38)*$G$281</f>
        <v>0</v>
      </c>
      <c r="AP281" s="633">
        <f>AO35/(1+'B1-基本信息'!$C$38)*$G$281</f>
        <v>0</v>
      </c>
      <c r="AQ281" s="633">
        <f>AP35/(1+'B1-基本信息'!$C$38)*$G$281</f>
        <v>0</v>
      </c>
      <c r="AR281" s="633">
        <f>AQ35/(1+'B1-基本信息'!$C$38)*$G$281</f>
        <v>0</v>
      </c>
      <c r="AS281" s="633">
        <f>AR35/(1+'B1-基本信息'!$C$38)*$G$281</f>
        <v>0</v>
      </c>
      <c r="AT281" s="633">
        <f>AS35/(1+'B1-基本信息'!$C$38)*$G$281</f>
        <v>0</v>
      </c>
      <c r="AU281" s="633">
        <f>AT35/(1+'B1-基本信息'!$C$38)*$G$281</f>
        <v>0</v>
      </c>
      <c r="AV281" s="633">
        <f>AU35/(1+'B1-基本信息'!$C$38)*$G$281</f>
        <v>0</v>
      </c>
      <c r="AW281" s="633">
        <f>AV35/(1+'B1-基本信息'!$C$38)*$G$281</f>
        <v>0</v>
      </c>
      <c r="AX281" s="633">
        <f>AW35/(1+'B1-基本信息'!$C$38)*$G$281</f>
        <v>0</v>
      </c>
      <c r="AY281" s="633">
        <f>AX35/(1+'B1-基本信息'!$C$38)*$G$281</f>
        <v>0</v>
      </c>
      <c r="AZ281" s="633">
        <f>AY35/(1+'B1-基本信息'!$C$38)*$G$281</f>
        <v>0</v>
      </c>
      <c r="BA281" s="633">
        <f>AZ35/(1+'B1-基本信息'!$C$38)*$G$281</f>
        <v>0</v>
      </c>
      <c r="BB281" s="633">
        <f>BA35/(1+'B1-基本信息'!$C$38)*$G$281</f>
        <v>0</v>
      </c>
      <c r="BC281" s="633">
        <f>BB35/(1+'B1-基本信息'!$C$38)*$G$281</f>
        <v>0</v>
      </c>
      <c r="BD281" s="633">
        <f>BC35/(1+'B1-基本信息'!$C$38)*$G$281</f>
        <v>0</v>
      </c>
      <c r="BE281" s="633">
        <f>BD35/(1+'B1-基本信息'!$C$38)*$G$281</f>
        <v>0</v>
      </c>
      <c r="BF281" s="633">
        <f>BE35/(1+'B1-基本信息'!$C$38)*$G$281</f>
        <v>0</v>
      </c>
      <c r="BG281" s="633">
        <f>BF35/(1+'B1-基本信息'!$C$38)*$G$281</f>
        <v>0</v>
      </c>
      <c r="BH281" s="633">
        <f>BG35/(1+'B1-基本信息'!$C$38)*$G$281</f>
        <v>0</v>
      </c>
      <c r="BI281" s="633">
        <f>BH35/(1+'B1-基本信息'!$C$38)*$G$281</f>
        <v>0</v>
      </c>
      <c r="BJ281" s="633">
        <f>BI35/(1+'B1-基本信息'!$C$38)*$G$281</f>
        <v>0</v>
      </c>
      <c r="BK281" s="633">
        <f>BJ35/(1+'B1-基本信息'!$C$38)*$G$281</f>
        <v>0</v>
      </c>
      <c r="BL281" s="633">
        <f>BK35/(1+'B1-基本信息'!$C$38)*$G$281</f>
        <v>0</v>
      </c>
      <c r="BM281" s="633">
        <f>BL35/(1+'B1-基本信息'!$C$38)*$G$281</f>
        <v>0</v>
      </c>
      <c r="BN281" s="633">
        <f>BM35/(1+'B1-基本信息'!$C$38)*$G$281</f>
        <v>0</v>
      </c>
      <c r="BO281" s="633">
        <f>BN35/(1+'B1-基本信息'!$C$38)*$G$281</f>
        <v>0</v>
      </c>
      <c r="BP281" s="633">
        <f>BO35/(1+'B1-基本信息'!$C$38)*$G$281</f>
        <v>0</v>
      </c>
      <c r="BQ281" s="633">
        <f>BP35/(1+'B1-基本信息'!$C$38)*$G$281</f>
        <v>0</v>
      </c>
      <c r="BR281" s="633">
        <f>BQ35/(1+'B1-基本信息'!$C$38)*$G$281</f>
        <v>0</v>
      </c>
      <c r="BS281" s="633">
        <f>BR35/(1+'B1-基本信息'!$C$38)*$G$281</f>
        <v>0</v>
      </c>
      <c r="BT281" s="633">
        <f>BS35/(1+'B1-基本信息'!$C$38)*$G$281</f>
        <v>0</v>
      </c>
      <c r="BU281" s="633">
        <f>BT35/(1+'B1-基本信息'!$C$38)*$G$281</f>
        <v>0</v>
      </c>
      <c r="BV281" s="633">
        <f>BU35/(1+'B1-基本信息'!$C$38)*$G$281</f>
        <v>0</v>
      </c>
      <c r="BW281" s="633">
        <f>BV35/(1+'B1-基本信息'!$C$38)*$G$281</f>
        <v>0</v>
      </c>
      <c r="BX281" s="633">
        <f>BW35/(1+'B1-基本信息'!$C$38)*$G$281</f>
        <v>0</v>
      </c>
      <c r="BY281" s="633">
        <f>BX35/(1+'B1-基本信息'!$C$38)*$G$281</f>
        <v>0</v>
      </c>
      <c r="BZ281" s="633">
        <f>BY35/(1+'B1-基本信息'!$C$38)*$G$281</f>
        <v>0</v>
      </c>
      <c r="CA281" s="633">
        <f>BZ35/(1+'B1-基本信息'!$C$38)*$G$281</f>
        <v>0</v>
      </c>
      <c r="CB281" s="633">
        <f>CA35/(1+'B1-基本信息'!$C$38)*$G$281</f>
        <v>0</v>
      </c>
      <c r="CC281" s="633">
        <f>CB35/(1+'B1-基本信息'!$C$38)*$G$281</f>
        <v>0</v>
      </c>
      <c r="CD281" s="633">
        <f>CC35/(1+'B1-基本信息'!$C$38)*$G$281</f>
        <v>0</v>
      </c>
      <c r="CE281" s="633">
        <f>CD35/(1+'B1-基本信息'!$C$38)*$G$281</f>
        <v>0</v>
      </c>
      <c r="CF281" s="633">
        <f>CE35/(1+'B1-基本信息'!$C$38)*$G$281</f>
        <v>0</v>
      </c>
      <c r="CG281" s="633">
        <f>CF35/(1+'B1-基本信息'!$C$38)*$G$281</f>
        <v>0</v>
      </c>
      <c r="CH281" s="633">
        <f>CG35/(1+'B1-基本信息'!$C$38)*$G$281</f>
        <v>0</v>
      </c>
      <c r="CI281" s="633">
        <f>CH35/(1+'B1-基本信息'!$C$38)*$G$281</f>
        <v>0</v>
      </c>
      <c r="CJ281" s="633">
        <f>CI35/(1+'B1-基本信息'!$C$38)*$G$281</f>
        <v>0</v>
      </c>
      <c r="CK281" s="633">
        <f>CJ35/(1+'B1-基本信息'!$C$38)*$G$281</f>
        <v>0</v>
      </c>
      <c r="CL281" s="633">
        <f>CK35/(1+'B1-基本信息'!$C$38)*$G$281</f>
        <v>0</v>
      </c>
      <c r="CM281" s="633">
        <f>CL35/(1+'B1-基本信息'!$C$38)*$G$281</f>
        <v>0</v>
      </c>
      <c r="CN281" s="633">
        <f>CM35/(1+'B1-基本信息'!$C$38)*$G$281</f>
        <v>0</v>
      </c>
      <c r="CO281" s="633">
        <f>CN35/(1+'B1-基本信息'!$C$38)*$G$281</f>
        <v>0</v>
      </c>
      <c r="CP281" s="633">
        <f>CO35/(1+'B1-基本信息'!$C$38)*$G$281</f>
        <v>0</v>
      </c>
      <c r="CQ281" s="633">
        <f>CP35/(1+'B1-基本信息'!$C$38)*$G$281</f>
        <v>0</v>
      </c>
      <c r="CR281" s="633">
        <f>CQ35/(1+'B1-基本信息'!$C$38)*$G$281</f>
        <v>0</v>
      </c>
      <c r="CS281" s="633">
        <f>CR35/(1+'B1-基本信息'!$C$38)*$G$281</f>
        <v>0</v>
      </c>
      <c r="CT281" s="633">
        <f>CS35/(1+'B1-基本信息'!$C$38)*$G$281</f>
        <v>0</v>
      </c>
      <c r="CU281" s="633">
        <f>CT35/(1+'B1-基本信息'!$C$38)*$G$281</f>
        <v>0</v>
      </c>
      <c r="CV281" s="633">
        <f>CU35/(1+'B1-基本信息'!$C$38)*$G$281</f>
        <v>0</v>
      </c>
      <c r="CW281" s="633">
        <f>CV35/(1+'B1-基本信息'!$C$38)*$G$281</f>
        <v>0</v>
      </c>
      <c r="CX281" s="633">
        <f>CW35/(1+'B1-基本信息'!$C$38)*$G$281</f>
        <v>0</v>
      </c>
      <c r="CY281" s="633">
        <f>CX35/(1+'B1-基本信息'!$C$38)*$G$281</f>
        <v>0</v>
      </c>
      <c r="CZ281" s="633">
        <f>CY35/(1+'B1-基本信息'!$C$38)*$G$281</f>
        <v>0</v>
      </c>
      <c r="DA281" s="633">
        <f>CZ35/(1+'B1-基本信息'!$C$38)*$G$281</f>
        <v>0</v>
      </c>
      <c r="DB281" s="633">
        <f>DA35/(1+'B1-基本信息'!$C$38)*$G$281</f>
        <v>0</v>
      </c>
      <c r="DC281" s="633">
        <f>DB35/(1+'B1-基本信息'!$C$38)*$G$281</f>
        <v>0</v>
      </c>
      <c r="DD281" s="633">
        <f>DC35/(1+'B1-基本信息'!$C$38)*$G$281</f>
        <v>0</v>
      </c>
      <c r="DE281" s="633">
        <f>DD35/(1+'B1-基本信息'!$C$38)*$G$281</f>
        <v>0</v>
      </c>
      <c r="DF281" s="633">
        <f>DE35/(1+'B1-基本信息'!$C$38)*$G$281</f>
        <v>0</v>
      </c>
      <c r="DG281" s="633">
        <f>DF35/(1+'B1-基本信息'!$C$38)*$G$281</f>
        <v>0</v>
      </c>
      <c r="DH281" s="633">
        <f>DG35/(1+'B1-基本信息'!$C$38)*$G$281</f>
        <v>0</v>
      </c>
      <c r="DI281" s="633">
        <f>DH35/(1+'B1-基本信息'!$C$38)*$G$281</f>
        <v>0</v>
      </c>
      <c r="DJ281" s="633">
        <f>DI35/(1+'B1-基本信息'!$C$38)*$G$281</f>
        <v>0</v>
      </c>
      <c r="DK281" s="633">
        <f>DJ35/(1+'B1-基本信息'!$C$38)*$G$281</f>
        <v>0</v>
      </c>
      <c r="DL281" s="633">
        <f>DK35/(1+'B1-基本信息'!$C$38)*$G$281</f>
        <v>0</v>
      </c>
      <c r="DM281" s="633">
        <f>DL35/(1+'B1-基本信息'!$C$38)*$G$281</f>
        <v>0</v>
      </c>
      <c r="DN281" s="633">
        <f>DM35/(1+'B1-基本信息'!$C$38)*$G$281</f>
        <v>0</v>
      </c>
      <c r="DO281" s="633">
        <f>DN35/(1+'B1-基本信息'!$C$38)*$G$281</f>
        <v>0</v>
      </c>
      <c r="DP281" s="633">
        <f>DO35/(1+'B1-基本信息'!$C$38)*$G$281</f>
        <v>0</v>
      </c>
      <c r="DQ281" s="633">
        <f>DP35/(1+'B1-基本信息'!$C$38)*$G$281</f>
        <v>0</v>
      </c>
      <c r="DR281" s="633">
        <f>DQ35/(1+'B1-基本信息'!$C$38)*$G$281</f>
        <v>0</v>
      </c>
      <c r="DS281" s="633">
        <f>DR35/(1+'B1-基本信息'!$C$38)*$G$281</f>
        <v>0</v>
      </c>
      <c r="DT281" s="633">
        <f>DS35/(1+'B1-基本信息'!$C$38)*$G$281</f>
        <v>0</v>
      </c>
      <c r="DU281" s="633">
        <f>DT35/(1+'B1-基本信息'!$C$38)*$G$281</f>
        <v>0</v>
      </c>
      <c r="DV281" s="633">
        <f>DU35/(1+'B1-基本信息'!$C$38)*$G$281</f>
        <v>0</v>
      </c>
      <c r="DW281" s="633">
        <f>DV35/(1+'B1-基本信息'!$C$38)*$G$281</f>
        <v>0</v>
      </c>
      <c r="DX281" s="633">
        <f>DW35/(1+'B1-基本信息'!$C$38)*$G$281</f>
        <v>0</v>
      </c>
      <c r="DY281" s="633">
        <f>DX35/(1+'B1-基本信息'!$C$38)*$G$281</f>
        <v>0</v>
      </c>
      <c r="DZ281" s="633">
        <f>DY35/(1+'B1-基本信息'!$C$38)*$G$281</f>
        <v>0</v>
      </c>
      <c r="EA281" s="633">
        <f>DZ35/(1+'B1-基本信息'!$C$38)*$G$281</f>
        <v>0</v>
      </c>
      <c r="EB281" s="633">
        <f>EA35/(1+'B1-基本信息'!$C$38)*$G$281</f>
        <v>0</v>
      </c>
      <c r="EC281" s="633">
        <f>EB35/(1+'B1-基本信息'!$C$38)*$G$281</f>
        <v>0</v>
      </c>
      <c r="ED281" s="634">
        <f>EC35/(1+'B1-基本信息'!$C$38)*$G$281</f>
        <v>0</v>
      </c>
    </row>
    <row r="282" spans="2:134" ht="16.05" customHeight="1" x14ac:dyDescent="0.25">
      <c r="B282" s="629"/>
      <c r="C282" s="367" t="str">
        <f>C41</f>
        <v/>
      </c>
      <c r="D282" s="366" t="str">
        <f t="shared" ref="D282:E282" si="5052">D41</f>
        <v/>
      </c>
      <c r="E282" s="366" t="str">
        <f t="shared" si="5052"/>
        <v/>
      </c>
      <c r="F282" s="837"/>
      <c r="G282" s="621">
        <f>IFERROR(INDEX('B1-基本信息'!$C$58:$C$61,MATCH(F282,'B1-基本信息'!$E$58:$E$61,0),1),0)</f>
        <v>0</v>
      </c>
      <c r="H282" s="633"/>
      <c r="I282" s="633"/>
      <c r="J282" s="633">
        <f t="shared" si="5048"/>
        <v>0</v>
      </c>
      <c r="K282" s="650"/>
      <c r="L282" s="660">
        <f t="shared" si="5049"/>
        <v>0</v>
      </c>
      <c r="M282" s="633">
        <f t="shared" si="5046"/>
        <v>0</v>
      </c>
      <c r="N282" s="633">
        <f t="shared" si="5046"/>
        <v>0</v>
      </c>
      <c r="O282" s="633">
        <f t="shared" si="5046"/>
        <v>0</v>
      </c>
      <c r="P282" s="633">
        <f t="shared" si="5046"/>
        <v>0</v>
      </c>
      <c r="Q282" s="633">
        <f t="shared" si="5046"/>
        <v>0</v>
      </c>
      <c r="R282" s="633">
        <f t="shared" si="5046"/>
        <v>0</v>
      </c>
      <c r="S282" s="633">
        <f t="shared" si="5046"/>
        <v>0</v>
      </c>
      <c r="T282" s="633">
        <f t="shared" si="5046"/>
        <v>0</v>
      </c>
      <c r="U282" s="634">
        <f t="shared" si="5046"/>
        <v>0</v>
      </c>
      <c r="V282" s="655"/>
      <c r="W282" s="633">
        <f>V41/(1+'B1-基本信息'!$C$38)*$G$282</f>
        <v>0</v>
      </c>
      <c r="X282" s="633">
        <f>W41/(1+'B1-基本信息'!$C$38)*$G$282</f>
        <v>0</v>
      </c>
      <c r="Y282" s="633">
        <f>X41/(1+'B1-基本信息'!$C$38)*$G$282</f>
        <v>0</v>
      </c>
      <c r="Z282" s="633">
        <f>Y41/(1+'B1-基本信息'!$C$38)*$G$282</f>
        <v>0</v>
      </c>
      <c r="AA282" s="633">
        <f>Z41/(1+'B1-基本信息'!$C$38)*$G$282</f>
        <v>0</v>
      </c>
      <c r="AB282" s="633">
        <f>AA41/(1+'B1-基本信息'!$C$38)*$G$282</f>
        <v>0</v>
      </c>
      <c r="AC282" s="633">
        <f>AB41/(1+'B1-基本信息'!$C$38)*$G$282</f>
        <v>0</v>
      </c>
      <c r="AD282" s="633">
        <f>AC41/(1+'B1-基本信息'!$C$38)*$G$282</f>
        <v>0</v>
      </c>
      <c r="AE282" s="633">
        <f>AD41/(1+'B1-基本信息'!$C$38)*$G$282</f>
        <v>0</v>
      </c>
      <c r="AF282" s="633">
        <f>AE41/(1+'B1-基本信息'!$C$38)*$G$282</f>
        <v>0</v>
      </c>
      <c r="AG282" s="633">
        <f>AF41/(1+'B1-基本信息'!$C$38)*$G$282</f>
        <v>0</v>
      </c>
      <c r="AH282" s="633">
        <f>AG41/(1+'B1-基本信息'!$C$38)*$G$282</f>
        <v>0</v>
      </c>
      <c r="AI282" s="633">
        <f>AH41/(1+'B1-基本信息'!$C$38)*$G$282</f>
        <v>0</v>
      </c>
      <c r="AJ282" s="633">
        <f>AI41/(1+'B1-基本信息'!$C$38)*$G$282</f>
        <v>0</v>
      </c>
      <c r="AK282" s="633">
        <f>AJ41/(1+'B1-基本信息'!$C$38)*$G$282</f>
        <v>0</v>
      </c>
      <c r="AL282" s="633">
        <f>AK41/(1+'B1-基本信息'!$C$38)*$G$282</f>
        <v>0</v>
      </c>
      <c r="AM282" s="633">
        <f>AL41/(1+'B1-基本信息'!$C$38)*$G$282</f>
        <v>0</v>
      </c>
      <c r="AN282" s="633">
        <f>AM41/(1+'B1-基本信息'!$C$38)*$G$282</f>
        <v>0</v>
      </c>
      <c r="AO282" s="633">
        <f>AN41/(1+'B1-基本信息'!$C$38)*$G$282</f>
        <v>0</v>
      </c>
      <c r="AP282" s="633">
        <f>AO41/(1+'B1-基本信息'!$C$38)*$G$282</f>
        <v>0</v>
      </c>
      <c r="AQ282" s="633">
        <f>AP41/(1+'B1-基本信息'!$C$38)*$G$282</f>
        <v>0</v>
      </c>
      <c r="AR282" s="633">
        <f>AQ41/(1+'B1-基本信息'!$C$38)*$G$282</f>
        <v>0</v>
      </c>
      <c r="AS282" s="633">
        <f>AR41/(1+'B1-基本信息'!$C$38)*$G$282</f>
        <v>0</v>
      </c>
      <c r="AT282" s="633">
        <f>AS41/(1+'B1-基本信息'!$C$38)*$G$282</f>
        <v>0</v>
      </c>
      <c r="AU282" s="633">
        <f>AT41/(1+'B1-基本信息'!$C$38)*$G$282</f>
        <v>0</v>
      </c>
      <c r="AV282" s="633">
        <f>AU41/(1+'B1-基本信息'!$C$38)*$G$282</f>
        <v>0</v>
      </c>
      <c r="AW282" s="633">
        <f>AV41/(1+'B1-基本信息'!$C$38)*$G$282</f>
        <v>0</v>
      </c>
      <c r="AX282" s="633">
        <f>AW41/(1+'B1-基本信息'!$C$38)*$G$282</f>
        <v>0</v>
      </c>
      <c r="AY282" s="633">
        <f>AX41/(1+'B1-基本信息'!$C$38)*$G$282</f>
        <v>0</v>
      </c>
      <c r="AZ282" s="633">
        <f>AY41/(1+'B1-基本信息'!$C$38)*$G$282</f>
        <v>0</v>
      </c>
      <c r="BA282" s="633">
        <f>AZ41/(1+'B1-基本信息'!$C$38)*$G$282</f>
        <v>0</v>
      </c>
      <c r="BB282" s="633">
        <f>BA41/(1+'B1-基本信息'!$C$38)*$G$282</f>
        <v>0</v>
      </c>
      <c r="BC282" s="633">
        <f>BB41/(1+'B1-基本信息'!$C$38)*$G$282</f>
        <v>0</v>
      </c>
      <c r="BD282" s="633">
        <f>BC41/(1+'B1-基本信息'!$C$38)*$G$282</f>
        <v>0</v>
      </c>
      <c r="BE282" s="633">
        <f>BD41/(1+'B1-基本信息'!$C$38)*$G$282</f>
        <v>0</v>
      </c>
      <c r="BF282" s="633">
        <f>BE41/(1+'B1-基本信息'!$C$38)*$G$282</f>
        <v>0</v>
      </c>
      <c r="BG282" s="633">
        <f>BF41/(1+'B1-基本信息'!$C$38)*$G$282</f>
        <v>0</v>
      </c>
      <c r="BH282" s="633">
        <f>BG41/(1+'B1-基本信息'!$C$38)*$G$282</f>
        <v>0</v>
      </c>
      <c r="BI282" s="633">
        <f>BH41/(1+'B1-基本信息'!$C$38)*$G$282</f>
        <v>0</v>
      </c>
      <c r="BJ282" s="633">
        <f>BI41/(1+'B1-基本信息'!$C$38)*$G$282</f>
        <v>0</v>
      </c>
      <c r="BK282" s="633">
        <f>BJ41/(1+'B1-基本信息'!$C$38)*$G$282</f>
        <v>0</v>
      </c>
      <c r="BL282" s="633">
        <f>BK41/(1+'B1-基本信息'!$C$38)*$G$282</f>
        <v>0</v>
      </c>
      <c r="BM282" s="633">
        <f>BL41/(1+'B1-基本信息'!$C$38)*$G$282</f>
        <v>0</v>
      </c>
      <c r="BN282" s="633">
        <f>BM41/(1+'B1-基本信息'!$C$38)*$G$282</f>
        <v>0</v>
      </c>
      <c r="BO282" s="633">
        <f>BN41/(1+'B1-基本信息'!$C$38)*$G$282</f>
        <v>0</v>
      </c>
      <c r="BP282" s="633">
        <f>BO41/(1+'B1-基本信息'!$C$38)*$G$282</f>
        <v>0</v>
      </c>
      <c r="BQ282" s="633">
        <f>BP41/(1+'B1-基本信息'!$C$38)*$G$282</f>
        <v>0</v>
      </c>
      <c r="BR282" s="633">
        <f>BQ41/(1+'B1-基本信息'!$C$38)*$G$282</f>
        <v>0</v>
      </c>
      <c r="BS282" s="633">
        <f>BR41/(1+'B1-基本信息'!$C$38)*$G$282</f>
        <v>0</v>
      </c>
      <c r="BT282" s="633">
        <f>BS41/(1+'B1-基本信息'!$C$38)*$G$282</f>
        <v>0</v>
      </c>
      <c r="BU282" s="633">
        <f>BT41/(1+'B1-基本信息'!$C$38)*$G$282</f>
        <v>0</v>
      </c>
      <c r="BV282" s="633">
        <f>BU41/(1+'B1-基本信息'!$C$38)*$G$282</f>
        <v>0</v>
      </c>
      <c r="BW282" s="633">
        <f>BV41/(1+'B1-基本信息'!$C$38)*$G$282</f>
        <v>0</v>
      </c>
      <c r="BX282" s="633">
        <f>BW41/(1+'B1-基本信息'!$C$38)*$G$282</f>
        <v>0</v>
      </c>
      <c r="BY282" s="633">
        <f>BX41/(1+'B1-基本信息'!$C$38)*$G$282</f>
        <v>0</v>
      </c>
      <c r="BZ282" s="633">
        <f>BY41/(1+'B1-基本信息'!$C$38)*$G$282</f>
        <v>0</v>
      </c>
      <c r="CA282" s="633">
        <f>BZ41/(1+'B1-基本信息'!$C$38)*$G$282</f>
        <v>0</v>
      </c>
      <c r="CB282" s="633">
        <f>CA41/(1+'B1-基本信息'!$C$38)*$G$282</f>
        <v>0</v>
      </c>
      <c r="CC282" s="633">
        <f>CB41/(1+'B1-基本信息'!$C$38)*$G$282</f>
        <v>0</v>
      </c>
      <c r="CD282" s="633">
        <f>CC41/(1+'B1-基本信息'!$C$38)*$G$282</f>
        <v>0</v>
      </c>
      <c r="CE282" s="633">
        <f>CD41/(1+'B1-基本信息'!$C$38)*$G$282</f>
        <v>0</v>
      </c>
      <c r="CF282" s="633">
        <f>CE41/(1+'B1-基本信息'!$C$38)*$G$282</f>
        <v>0</v>
      </c>
      <c r="CG282" s="633">
        <f>CF41/(1+'B1-基本信息'!$C$38)*$G$282</f>
        <v>0</v>
      </c>
      <c r="CH282" s="633">
        <f>CG41/(1+'B1-基本信息'!$C$38)*$G$282</f>
        <v>0</v>
      </c>
      <c r="CI282" s="633">
        <f>CH41/(1+'B1-基本信息'!$C$38)*$G$282</f>
        <v>0</v>
      </c>
      <c r="CJ282" s="633">
        <f>CI41/(1+'B1-基本信息'!$C$38)*$G$282</f>
        <v>0</v>
      </c>
      <c r="CK282" s="633">
        <f>CJ41/(1+'B1-基本信息'!$C$38)*$G$282</f>
        <v>0</v>
      </c>
      <c r="CL282" s="633">
        <f>CK41/(1+'B1-基本信息'!$C$38)*$G$282</f>
        <v>0</v>
      </c>
      <c r="CM282" s="633">
        <f>CL41/(1+'B1-基本信息'!$C$38)*$G$282</f>
        <v>0</v>
      </c>
      <c r="CN282" s="633">
        <f>CM41/(1+'B1-基本信息'!$C$38)*$G$282</f>
        <v>0</v>
      </c>
      <c r="CO282" s="633">
        <f>CN41/(1+'B1-基本信息'!$C$38)*$G$282</f>
        <v>0</v>
      </c>
      <c r="CP282" s="633">
        <f>CO41/(1+'B1-基本信息'!$C$38)*$G$282</f>
        <v>0</v>
      </c>
      <c r="CQ282" s="633">
        <f>CP41/(1+'B1-基本信息'!$C$38)*$G$282</f>
        <v>0</v>
      </c>
      <c r="CR282" s="633">
        <f>CQ41/(1+'B1-基本信息'!$C$38)*$G$282</f>
        <v>0</v>
      </c>
      <c r="CS282" s="633">
        <f>CR41/(1+'B1-基本信息'!$C$38)*$G$282</f>
        <v>0</v>
      </c>
      <c r="CT282" s="633">
        <f>CS41/(1+'B1-基本信息'!$C$38)*$G$282</f>
        <v>0</v>
      </c>
      <c r="CU282" s="633">
        <f>CT41/(1+'B1-基本信息'!$C$38)*$G$282</f>
        <v>0</v>
      </c>
      <c r="CV282" s="633">
        <f>CU41/(1+'B1-基本信息'!$C$38)*$G$282</f>
        <v>0</v>
      </c>
      <c r="CW282" s="633">
        <f>CV41/(1+'B1-基本信息'!$C$38)*$G$282</f>
        <v>0</v>
      </c>
      <c r="CX282" s="633">
        <f>CW41/(1+'B1-基本信息'!$C$38)*$G$282</f>
        <v>0</v>
      </c>
      <c r="CY282" s="633">
        <f>CX41/(1+'B1-基本信息'!$C$38)*$G$282</f>
        <v>0</v>
      </c>
      <c r="CZ282" s="633">
        <f>CY41/(1+'B1-基本信息'!$C$38)*$G$282</f>
        <v>0</v>
      </c>
      <c r="DA282" s="633">
        <f>CZ41/(1+'B1-基本信息'!$C$38)*$G$282</f>
        <v>0</v>
      </c>
      <c r="DB282" s="633">
        <f>DA41/(1+'B1-基本信息'!$C$38)*$G$282</f>
        <v>0</v>
      </c>
      <c r="DC282" s="633">
        <f>DB41/(1+'B1-基本信息'!$C$38)*$G$282</f>
        <v>0</v>
      </c>
      <c r="DD282" s="633">
        <f>DC41/(1+'B1-基本信息'!$C$38)*$G$282</f>
        <v>0</v>
      </c>
      <c r="DE282" s="633">
        <f>DD41/(1+'B1-基本信息'!$C$38)*$G$282</f>
        <v>0</v>
      </c>
      <c r="DF282" s="633">
        <f>DE41/(1+'B1-基本信息'!$C$38)*$G$282</f>
        <v>0</v>
      </c>
      <c r="DG282" s="633">
        <f>DF41/(1+'B1-基本信息'!$C$38)*$G$282</f>
        <v>0</v>
      </c>
      <c r="DH282" s="633">
        <f>DG41/(1+'B1-基本信息'!$C$38)*$G$282</f>
        <v>0</v>
      </c>
      <c r="DI282" s="633">
        <f>DH41/(1+'B1-基本信息'!$C$38)*$G$282</f>
        <v>0</v>
      </c>
      <c r="DJ282" s="633">
        <f>DI41/(1+'B1-基本信息'!$C$38)*$G$282</f>
        <v>0</v>
      </c>
      <c r="DK282" s="633">
        <f>DJ41/(1+'B1-基本信息'!$C$38)*$G$282</f>
        <v>0</v>
      </c>
      <c r="DL282" s="633">
        <f>DK41/(1+'B1-基本信息'!$C$38)*$G$282</f>
        <v>0</v>
      </c>
      <c r="DM282" s="633">
        <f>DL41/(1+'B1-基本信息'!$C$38)*$G$282</f>
        <v>0</v>
      </c>
      <c r="DN282" s="633">
        <f>DM41/(1+'B1-基本信息'!$C$38)*$G$282</f>
        <v>0</v>
      </c>
      <c r="DO282" s="633">
        <f>DN41/(1+'B1-基本信息'!$C$38)*$G$282</f>
        <v>0</v>
      </c>
      <c r="DP282" s="633">
        <f>DO41/(1+'B1-基本信息'!$C$38)*$G$282</f>
        <v>0</v>
      </c>
      <c r="DQ282" s="633">
        <f>DP41/(1+'B1-基本信息'!$C$38)*$G$282</f>
        <v>0</v>
      </c>
      <c r="DR282" s="633">
        <f>DQ41/(1+'B1-基本信息'!$C$38)*$G$282</f>
        <v>0</v>
      </c>
      <c r="DS282" s="633">
        <f>DR41/(1+'B1-基本信息'!$C$38)*$G$282</f>
        <v>0</v>
      </c>
      <c r="DT282" s="633">
        <f>DS41/(1+'B1-基本信息'!$C$38)*$G$282</f>
        <v>0</v>
      </c>
      <c r="DU282" s="633">
        <f>DT41/(1+'B1-基本信息'!$C$38)*$G$282</f>
        <v>0</v>
      </c>
      <c r="DV282" s="633">
        <f>DU41/(1+'B1-基本信息'!$C$38)*$G$282</f>
        <v>0</v>
      </c>
      <c r="DW282" s="633">
        <f>DV41/(1+'B1-基本信息'!$C$38)*$G$282</f>
        <v>0</v>
      </c>
      <c r="DX282" s="633">
        <f>DW41/(1+'B1-基本信息'!$C$38)*$G$282</f>
        <v>0</v>
      </c>
      <c r="DY282" s="633">
        <f>DX41/(1+'B1-基本信息'!$C$38)*$G$282</f>
        <v>0</v>
      </c>
      <c r="DZ282" s="633">
        <f>DY41/(1+'B1-基本信息'!$C$38)*$G$282</f>
        <v>0</v>
      </c>
      <c r="EA282" s="633">
        <f>DZ41/(1+'B1-基本信息'!$C$38)*$G$282</f>
        <v>0</v>
      </c>
      <c r="EB282" s="633">
        <f>EA41/(1+'B1-基本信息'!$C$38)*$G$282</f>
        <v>0</v>
      </c>
      <c r="EC282" s="633">
        <f>EB41/(1+'B1-基本信息'!$C$38)*$G$282</f>
        <v>0</v>
      </c>
      <c r="ED282" s="634">
        <f>EC41/(1+'B1-基本信息'!$C$38)*$G$282</f>
        <v>0</v>
      </c>
    </row>
    <row r="283" spans="2:134" ht="16.05" customHeight="1" x14ac:dyDescent="0.25">
      <c r="B283" s="629"/>
      <c r="C283" s="367" t="str">
        <f>C47</f>
        <v/>
      </c>
      <c r="D283" s="366" t="str">
        <f t="shared" ref="D283:E283" si="5053">D47</f>
        <v/>
      </c>
      <c r="E283" s="366" t="str">
        <f t="shared" si="5053"/>
        <v/>
      </c>
      <c r="F283" s="837"/>
      <c r="G283" s="621">
        <f>IFERROR(INDEX('B1-基本信息'!$C$58:$C$61,MATCH(F283,'B1-基本信息'!$E$58:$E$61,0),1),0)</f>
        <v>0</v>
      </c>
      <c r="H283" s="633"/>
      <c r="I283" s="633"/>
      <c r="J283" s="633">
        <f t="shared" si="5048"/>
        <v>0</v>
      </c>
      <c r="K283" s="650"/>
      <c r="L283" s="660">
        <f t="shared" si="5049"/>
        <v>0</v>
      </c>
      <c r="M283" s="633">
        <f t="shared" si="5046"/>
        <v>0</v>
      </c>
      <c r="N283" s="633">
        <f t="shared" si="5046"/>
        <v>0</v>
      </c>
      <c r="O283" s="633">
        <f t="shared" si="5046"/>
        <v>0</v>
      </c>
      <c r="P283" s="633">
        <f t="shared" si="5046"/>
        <v>0</v>
      </c>
      <c r="Q283" s="633">
        <f t="shared" si="5046"/>
        <v>0</v>
      </c>
      <c r="R283" s="633">
        <f t="shared" si="5046"/>
        <v>0</v>
      </c>
      <c r="S283" s="633">
        <f t="shared" si="5046"/>
        <v>0</v>
      </c>
      <c r="T283" s="633">
        <f t="shared" si="5046"/>
        <v>0</v>
      </c>
      <c r="U283" s="634">
        <f t="shared" si="5046"/>
        <v>0</v>
      </c>
      <c r="V283" s="655"/>
      <c r="W283" s="633">
        <f>V47/(1+'B1-基本信息'!$C$38)*$G$283</f>
        <v>0</v>
      </c>
      <c r="X283" s="633">
        <f>W47/(1+'B1-基本信息'!$C$38)*$G$283</f>
        <v>0</v>
      </c>
      <c r="Y283" s="633">
        <f>X47/(1+'B1-基本信息'!$C$38)*$G$283</f>
        <v>0</v>
      </c>
      <c r="Z283" s="633">
        <f>Y47/(1+'B1-基本信息'!$C$38)*$G$283</f>
        <v>0</v>
      </c>
      <c r="AA283" s="633">
        <f>Z47/(1+'B1-基本信息'!$C$38)*$G$283</f>
        <v>0</v>
      </c>
      <c r="AB283" s="633">
        <f>AA47/(1+'B1-基本信息'!$C$38)*$G$283</f>
        <v>0</v>
      </c>
      <c r="AC283" s="633">
        <f>AB47/(1+'B1-基本信息'!$C$38)*$G$283</f>
        <v>0</v>
      </c>
      <c r="AD283" s="633">
        <f>AC47/(1+'B1-基本信息'!$C$38)*$G$283</f>
        <v>0</v>
      </c>
      <c r="AE283" s="633">
        <f>AD47/(1+'B1-基本信息'!$C$38)*$G$283</f>
        <v>0</v>
      </c>
      <c r="AF283" s="633">
        <f>AE47/(1+'B1-基本信息'!$C$38)*$G$283</f>
        <v>0</v>
      </c>
      <c r="AG283" s="633">
        <f>AF47/(1+'B1-基本信息'!$C$38)*$G$283</f>
        <v>0</v>
      </c>
      <c r="AH283" s="633">
        <f>AG47/(1+'B1-基本信息'!$C$38)*$G$283</f>
        <v>0</v>
      </c>
      <c r="AI283" s="633">
        <f>AH47/(1+'B1-基本信息'!$C$38)*$G$283</f>
        <v>0</v>
      </c>
      <c r="AJ283" s="633">
        <f>AI47/(1+'B1-基本信息'!$C$38)*$G$283</f>
        <v>0</v>
      </c>
      <c r="AK283" s="633">
        <f>AJ47/(1+'B1-基本信息'!$C$38)*$G$283</f>
        <v>0</v>
      </c>
      <c r="AL283" s="633">
        <f>AK47/(1+'B1-基本信息'!$C$38)*$G$283</f>
        <v>0</v>
      </c>
      <c r="AM283" s="633">
        <f>AL47/(1+'B1-基本信息'!$C$38)*$G$283</f>
        <v>0</v>
      </c>
      <c r="AN283" s="633">
        <f>AM47/(1+'B1-基本信息'!$C$38)*$G$283</f>
        <v>0</v>
      </c>
      <c r="AO283" s="633">
        <f>AN47/(1+'B1-基本信息'!$C$38)*$G$283</f>
        <v>0</v>
      </c>
      <c r="AP283" s="633">
        <f>AO47/(1+'B1-基本信息'!$C$38)*$G$283</f>
        <v>0</v>
      </c>
      <c r="AQ283" s="633">
        <f>AP47/(1+'B1-基本信息'!$C$38)*$G$283</f>
        <v>0</v>
      </c>
      <c r="AR283" s="633">
        <f>AQ47/(1+'B1-基本信息'!$C$38)*$G$283</f>
        <v>0</v>
      </c>
      <c r="AS283" s="633">
        <f>AR47/(1+'B1-基本信息'!$C$38)*$G$283</f>
        <v>0</v>
      </c>
      <c r="AT283" s="633">
        <f>AS47/(1+'B1-基本信息'!$C$38)*$G$283</f>
        <v>0</v>
      </c>
      <c r="AU283" s="633">
        <f>AT47/(1+'B1-基本信息'!$C$38)*$G$283</f>
        <v>0</v>
      </c>
      <c r="AV283" s="633">
        <f>AU47/(1+'B1-基本信息'!$C$38)*$G$283</f>
        <v>0</v>
      </c>
      <c r="AW283" s="633">
        <f>AV47/(1+'B1-基本信息'!$C$38)*$G$283</f>
        <v>0</v>
      </c>
      <c r="AX283" s="633">
        <f>AW47/(1+'B1-基本信息'!$C$38)*$G$283</f>
        <v>0</v>
      </c>
      <c r="AY283" s="633">
        <f>AX47/(1+'B1-基本信息'!$C$38)*$G$283</f>
        <v>0</v>
      </c>
      <c r="AZ283" s="633">
        <f>AY47/(1+'B1-基本信息'!$C$38)*$G$283</f>
        <v>0</v>
      </c>
      <c r="BA283" s="633">
        <f>AZ47/(1+'B1-基本信息'!$C$38)*$G$283</f>
        <v>0</v>
      </c>
      <c r="BB283" s="633">
        <f>BA47/(1+'B1-基本信息'!$C$38)*$G$283</f>
        <v>0</v>
      </c>
      <c r="BC283" s="633">
        <f>BB47/(1+'B1-基本信息'!$C$38)*$G$283</f>
        <v>0</v>
      </c>
      <c r="BD283" s="633">
        <f>BC47/(1+'B1-基本信息'!$C$38)*$G$283</f>
        <v>0</v>
      </c>
      <c r="BE283" s="633">
        <f>BD47/(1+'B1-基本信息'!$C$38)*$G$283</f>
        <v>0</v>
      </c>
      <c r="BF283" s="633">
        <f>BE47/(1+'B1-基本信息'!$C$38)*$G$283</f>
        <v>0</v>
      </c>
      <c r="BG283" s="633">
        <f>BF47/(1+'B1-基本信息'!$C$38)*$G$283</f>
        <v>0</v>
      </c>
      <c r="BH283" s="633">
        <f>BG47/(1+'B1-基本信息'!$C$38)*$G$283</f>
        <v>0</v>
      </c>
      <c r="BI283" s="633">
        <f>BH47/(1+'B1-基本信息'!$C$38)*$G$283</f>
        <v>0</v>
      </c>
      <c r="BJ283" s="633">
        <f>BI47/(1+'B1-基本信息'!$C$38)*$G$283</f>
        <v>0</v>
      </c>
      <c r="BK283" s="633">
        <f>BJ47/(1+'B1-基本信息'!$C$38)*$G$283</f>
        <v>0</v>
      </c>
      <c r="BL283" s="633">
        <f>BK47/(1+'B1-基本信息'!$C$38)*$G$283</f>
        <v>0</v>
      </c>
      <c r="BM283" s="633">
        <f>BL47/(1+'B1-基本信息'!$C$38)*$G$283</f>
        <v>0</v>
      </c>
      <c r="BN283" s="633">
        <f>BM47/(1+'B1-基本信息'!$C$38)*$G$283</f>
        <v>0</v>
      </c>
      <c r="BO283" s="633">
        <f>BN47/(1+'B1-基本信息'!$C$38)*$G$283</f>
        <v>0</v>
      </c>
      <c r="BP283" s="633">
        <f>BO47/(1+'B1-基本信息'!$C$38)*$G$283</f>
        <v>0</v>
      </c>
      <c r="BQ283" s="633">
        <f>BP47/(1+'B1-基本信息'!$C$38)*$G$283</f>
        <v>0</v>
      </c>
      <c r="BR283" s="633">
        <f>BQ47/(1+'B1-基本信息'!$C$38)*$G$283</f>
        <v>0</v>
      </c>
      <c r="BS283" s="633">
        <f>BR47/(1+'B1-基本信息'!$C$38)*$G$283</f>
        <v>0</v>
      </c>
      <c r="BT283" s="633">
        <f>BS47/(1+'B1-基本信息'!$C$38)*$G$283</f>
        <v>0</v>
      </c>
      <c r="BU283" s="633">
        <f>BT47/(1+'B1-基本信息'!$C$38)*$G$283</f>
        <v>0</v>
      </c>
      <c r="BV283" s="633">
        <f>BU47/(1+'B1-基本信息'!$C$38)*$G$283</f>
        <v>0</v>
      </c>
      <c r="BW283" s="633">
        <f>BV47/(1+'B1-基本信息'!$C$38)*$G$283</f>
        <v>0</v>
      </c>
      <c r="BX283" s="633">
        <f>BW47/(1+'B1-基本信息'!$C$38)*$G$283</f>
        <v>0</v>
      </c>
      <c r="BY283" s="633">
        <f>BX47/(1+'B1-基本信息'!$C$38)*$G$283</f>
        <v>0</v>
      </c>
      <c r="BZ283" s="633">
        <f>BY47/(1+'B1-基本信息'!$C$38)*$G$283</f>
        <v>0</v>
      </c>
      <c r="CA283" s="633">
        <f>BZ47/(1+'B1-基本信息'!$C$38)*$G$283</f>
        <v>0</v>
      </c>
      <c r="CB283" s="633">
        <f>CA47/(1+'B1-基本信息'!$C$38)*$G$283</f>
        <v>0</v>
      </c>
      <c r="CC283" s="633">
        <f>CB47/(1+'B1-基本信息'!$C$38)*$G$283</f>
        <v>0</v>
      </c>
      <c r="CD283" s="633">
        <f>CC47/(1+'B1-基本信息'!$C$38)*$G$283</f>
        <v>0</v>
      </c>
      <c r="CE283" s="633">
        <f>CD47/(1+'B1-基本信息'!$C$38)*$G$283</f>
        <v>0</v>
      </c>
      <c r="CF283" s="633">
        <f>CE47/(1+'B1-基本信息'!$C$38)*$G$283</f>
        <v>0</v>
      </c>
      <c r="CG283" s="633">
        <f>CF47/(1+'B1-基本信息'!$C$38)*$G$283</f>
        <v>0</v>
      </c>
      <c r="CH283" s="633">
        <f>CG47/(1+'B1-基本信息'!$C$38)*$G$283</f>
        <v>0</v>
      </c>
      <c r="CI283" s="633">
        <f>CH47/(1+'B1-基本信息'!$C$38)*$G$283</f>
        <v>0</v>
      </c>
      <c r="CJ283" s="633">
        <f>CI47/(1+'B1-基本信息'!$C$38)*$G$283</f>
        <v>0</v>
      </c>
      <c r="CK283" s="633">
        <f>CJ47/(1+'B1-基本信息'!$C$38)*$G$283</f>
        <v>0</v>
      </c>
      <c r="CL283" s="633">
        <f>CK47/(1+'B1-基本信息'!$C$38)*$G$283</f>
        <v>0</v>
      </c>
      <c r="CM283" s="633">
        <f>CL47/(1+'B1-基本信息'!$C$38)*$G$283</f>
        <v>0</v>
      </c>
      <c r="CN283" s="633">
        <f>CM47/(1+'B1-基本信息'!$C$38)*$G$283</f>
        <v>0</v>
      </c>
      <c r="CO283" s="633">
        <f>CN47/(1+'B1-基本信息'!$C$38)*$G$283</f>
        <v>0</v>
      </c>
      <c r="CP283" s="633">
        <f>CO47/(1+'B1-基本信息'!$C$38)*$G$283</f>
        <v>0</v>
      </c>
      <c r="CQ283" s="633">
        <f>CP47/(1+'B1-基本信息'!$C$38)*$G$283</f>
        <v>0</v>
      </c>
      <c r="CR283" s="633">
        <f>CQ47/(1+'B1-基本信息'!$C$38)*$G$283</f>
        <v>0</v>
      </c>
      <c r="CS283" s="633">
        <f>CR47/(1+'B1-基本信息'!$C$38)*$G$283</f>
        <v>0</v>
      </c>
      <c r="CT283" s="633">
        <f>CS47/(1+'B1-基本信息'!$C$38)*$G$283</f>
        <v>0</v>
      </c>
      <c r="CU283" s="633">
        <f>CT47/(1+'B1-基本信息'!$C$38)*$G$283</f>
        <v>0</v>
      </c>
      <c r="CV283" s="633">
        <f>CU47/(1+'B1-基本信息'!$C$38)*$G$283</f>
        <v>0</v>
      </c>
      <c r="CW283" s="633">
        <f>CV47/(1+'B1-基本信息'!$C$38)*$G$283</f>
        <v>0</v>
      </c>
      <c r="CX283" s="633">
        <f>CW47/(1+'B1-基本信息'!$C$38)*$G$283</f>
        <v>0</v>
      </c>
      <c r="CY283" s="633">
        <f>CX47/(1+'B1-基本信息'!$C$38)*$G$283</f>
        <v>0</v>
      </c>
      <c r="CZ283" s="633">
        <f>CY47/(1+'B1-基本信息'!$C$38)*$G$283</f>
        <v>0</v>
      </c>
      <c r="DA283" s="633">
        <f>CZ47/(1+'B1-基本信息'!$C$38)*$G$283</f>
        <v>0</v>
      </c>
      <c r="DB283" s="633">
        <f>DA47/(1+'B1-基本信息'!$C$38)*$G$283</f>
        <v>0</v>
      </c>
      <c r="DC283" s="633">
        <f>DB47/(1+'B1-基本信息'!$C$38)*$G$283</f>
        <v>0</v>
      </c>
      <c r="DD283" s="633">
        <f>DC47/(1+'B1-基本信息'!$C$38)*$G$283</f>
        <v>0</v>
      </c>
      <c r="DE283" s="633">
        <f>DD47/(1+'B1-基本信息'!$C$38)*$G$283</f>
        <v>0</v>
      </c>
      <c r="DF283" s="633">
        <f>DE47/(1+'B1-基本信息'!$C$38)*$G$283</f>
        <v>0</v>
      </c>
      <c r="DG283" s="633">
        <f>DF47/(1+'B1-基本信息'!$C$38)*$G$283</f>
        <v>0</v>
      </c>
      <c r="DH283" s="633">
        <f>DG47/(1+'B1-基本信息'!$C$38)*$G$283</f>
        <v>0</v>
      </c>
      <c r="DI283" s="633">
        <f>DH47/(1+'B1-基本信息'!$C$38)*$G$283</f>
        <v>0</v>
      </c>
      <c r="DJ283" s="633">
        <f>DI47/(1+'B1-基本信息'!$C$38)*$G$283</f>
        <v>0</v>
      </c>
      <c r="DK283" s="633">
        <f>DJ47/(1+'B1-基本信息'!$C$38)*$G$283</f>
        <v>0</v>
      </c>
      <c r="DL283" s="633">
        <f>DK47/(1+'B1-基本信息'!$C$38)*$G$283</f>
        <v>0</v>
      </c>
      <c r="DM283" s="633">
        <f>DL47/(1+'B1-基本信息'!$C$38)*$G$283</f>
        <v>0</v>
      </c>
      <c r="DN283" s="633">
        <f>DM47/(1+'B1-基本信息'!$C$38)*$G$283</f>
        <v>0</v>
      </c>
      <c r="DO283" s="633">
        <f>DN47/(1+'B1-基本信息'!$C$38)*$G$283</f>
        <v>0</v>
      </c>
      <c r="DP283" s="633">
        <f>DO47/(1+'B1-基本信息'!$C$38)*$G$283</f>
        <v>0</v>
      </c>
      <c r="DQ283" s="633">
        <f>DP47/(1+'B1-基本信息'!$C$38)*$G$283</f>
        <v>0</v>
      </c>
      <c r="DR283" s="633">
        <f>DQ47/(1+'B1-基本信息'!$C$38)*$G$283</f>
        <v>0</v>
      </c>
      <c r="DS283" s="633">
        <f>DR47/(1+'B1-基本信息'!$C$38)*$G$283</f>
        <v>0</v>
      </c>
      <c r="DT283" s="633">
        <f>DS47/(1+'B1-基本信息'!$C$38)*$G$283</f>
        <v>0</v>
      </c>
      <c r="DU283" s="633">
        <f>DT47/(1+'B1-基本信息'!$C$38)*$G$283</f>
        <v>0</v>
      </c>
      <c r="DV283" s="633">
        <f>DU47/(1+'B1-基本信息'!$C$38)*$G$283</f>
        <v>0</v>
      </c>
      <c r="DW283" s="633">
        <f>DV47/(1+'B1-基本信息'!$C$38)*$G$283</f>
        <v>0</v>
      </c>
      <c r="DX283" s="633">
        <f>DW47/(1+'B1-基本信息'!$C$38)*$G$283</f>
        <v>0</v>
      </c>
      <c r="DY283" s="633">
        <f>DX47/(1+'B1-基本信息'!$C$38)*$G$283</f>
        <v>0</v>
      </c>
      <c r="DZ283" s="633">
        <f>DY47/(1+'B1-基本信息'!$C$38)*$G$283</f>
        <v>0</v>
      </c>
      <c r="EA283" s="633">
        <f>DZ47/(1+'B1-基本信息'!$C$38)*$G$283</f>
        <v>0</v>
      </c>
      <c r="EB283" s="633">
        <f>EA47/(1+'B1-基本信息'!$C$38)*$G$283</f>
        <v>0</v>
      </c>
      <c r="EC283" s="633">
        <f>EB47/(1+'B1-基本信息'!$C$38)*$G$283</f>
        <v>0</v>
      </c>
      <c r="ED283" s="634">
        <f>EC47/(1+'B1-基本信息'!$C$38)*$G$283</f>
        <v>0</v>
      </c>
    </row>
    <row r="284" spans="2:134" ht="16.05" customHeight="1" x14ac:dyDescent="0.25">
      <c r="B284" s="629"/>
      <c r="C284" s="367" t="str">
        <f>C53</f>
        <v/>
      </c>
      <c r="D284" s="366" t="str">
        <f t="shared" ref="D284:E284" si="5054">D53</f>
        <v/>
      </c>
      <c r="E284" s="366" t="str">
        <f t="shared" si="5054"/>
        <v/>
      </c>
      <c r="F284" s="837"/>
      <c r="G284" s="621">
        <f>IFERROR(INDEX('B1-基本信息'!$C$58:$C$61,MATCH(F284,'B1-基本信息'!$E$58:$E$61,0),1),0)</f>
        <v>0</v>
      </c>
      <c r="H284" s="633"/>
      <c r="I284" s="633"/>
      <c r="J284" s="633">
        <f t="shared" si="5048"/>
        <v>0</v>
      </c>
      <c r="K284" s="650"/>
      <c r="L284" s="660">
        <f t="shared" si="5049"/>
        <v>0</v>
      </c>
      <c r="M284" s="633">
        <f t="shared" si="5046"/>
        <v>0</v>
      </c>
      <c r="N284" s="633">
        <f t="shared" si="5046"/>
        <v>0</v>
      </c>
      <c r="O284" s="633">
        <f t="shared" si="5046"/>
        <v>0</v>
      </c>
      <c r="P284" s="633">
        <f t="shared" si="5046"/>
        <v>0</v>
      </c>
      <c r="Q284" s="633">
        <f t="shared" si="5046"/>
        <v>0</v>
      </c>
      <c r="R284" s="633">
        <f t="shared" si="5046"/>
        <v>0</v>
      </c>
      <c r="S284" s="633">
        <f t="shared" si="5046"/>
        <v>0</v>
      </c>
      <c r="T284" s="633">
        <f t="shared" si="5046"/>
        <v>0</v>
      </c>
      <c r="U284" s="634">
        <f t="shared" si="5046"/>
        <v>0</v>
      </c>
      <c r="V284" s="655"/>
      <c r="W284" s="633">
        <f>V53/(1+'B1-基本信息'!$C$38)*$G$284</f>
        <v>0</v>
      </c>
      <c r="X284" s="633">
        <f>W53/(1+'B1-基本信息'!$C$38)*$G$284</f>
        <v>0</v>
      </c>
      <c r="Y284" s="633">
        <f>X53/(1+'B1-基本信息'!$C$38)*$G$284</f>
        <v>0</v>
      </c>
      <c r="Z284" s="633">
        <f>Y53/(1+'B1-基本信息'!$C$38)*$G$284</f>
        <v>0</v>
      </c>
      <c r="AA284" s="633">
        <f>Z53/(1+'B1-基本信息'!$C$38)*$G$284</f>
        <v>0</v>
      </c>
      <c r="AB284" s="633">
        <f>AA53/(1+'B1-基本信息'!$C$38)*$G$284</f>
        <v>0</v>
      </c>
      <c r="AC284" s="633">
        <f>AB53/(1+'B1-基本信息'!$C$38)*$G$284</f>
        <v>0</v>
      </c>
      <c r="AD284" s="633">
        <f>AC53/(1+'B1-基本信息'!$C$38)*$G$284</f>
        <v>0</v>
      </c>
      <c r="AE284" s="633">
        <f>AD53/(1+'B1-基本信息'!$C$38)*$G$284</f>
        <v>0</v>
      </c>
      <c r="AF284" s="633">
        <f>AE53/(1+'B1-基本信息'!$C$38)*$G$284</f>
        <v>0</v>
      </c>
      <c r="AG284" s="633">
        <f>AF53/(1+'B1-基本信息'!$C$38)*$G$284</f>
        <v>0</v>
      </c>
      <c r="AH284" s="633">
        <f>AG53/(1+'B1-基本信息'!$C$38)*$G$284</f>
        <v>0</v>
      </c>
      <c r="AI284" s="633">
        <f>AH53/(1+'B1-基本信息'!$C$38)*$G$284</f>
        <v>0</v>
      </c>
      <c r="AJ284" s="633">
        <f>AI53/(1+'B1-基本信息'!$C$38)*$G$284</f>
        <v>0</v>
      </c>
      <c r="AK284" s="633">
        <f>AJ53/(1+'B1-基本信息'!$C$38)*$G$284</f>
        <v>0</v>
      </c>
      <c r="AL284" s="633">
        <f>AK53/(1+'B1-基本信息'!$C$38)*$G$284</f>
        <v>0</v>
      </c>
      <c r="AM284" s="633">
        <f>AL53/(1+'B1-基本信息'!$C$38)*$G$284</f>
        <v>0</v>
      </c>
      <c r="AN284" s="633">
        <f>AM53/(1+'B1-基本信息'!$C$38)*$G$284</f>
        <v>0</v>
      </c>
      <c r="AO284" s="633">
        <f>AN53/(1+'B1-基本信息'!$C$38)*$G$284</f>
        <v>0</v>
      </c>
      <c r="AP284" s="633">
        <f>AO53/(1+'B1-基本信息'!$C$38)*$G$284</f>
        <v>0</v>
      </c>
      <c r="AQ284" s="633">
        <f>AP53/(1+'B1-基本信息'!$C$38)*$G$284</f>
        <v>0</v>
      </c>
      <c r="AR284" s="633">
        <f>AQ53/(1+'B1-基本信息'!$C$38)*$G$284</f>
        <v>0</v>
      </c>
      <c r="AS284" s="633">
        <f>AR53/(1+'B1-基本信息'!$C$38)*$G$284</f>
        <v>0</v>
      </c>
      <c r="AT284" s="633">
        <f>AS53/(1+'B1-基本信息'!$C$38)*$G$284</f>
        <v>0</v>
      </c>
      <c r="AU284" s="633">
        <f>AT53/(1+'B1-基本信息'!$C$38)*$G$284</f>
        <v>0</v>
      </c>
      <c r="AV284" s="633">
        <f>AU53/(1+'B1-基本信息'!$C$38)*$G$284</f>
        <v>0</v>
      </c>
      <c r="AW284" s="633">
        <f>AV53/(1+'B1-基本信息'!$C$38)*$G$284</f>
        <v>0</v>
      </c>
      <c r="AX284" s="633">
        <f>AW53/(1+'B1-基本信息'!$C$38)*$G$284</f>
        <v>0</v>
      </c>
      <c r="AY284" s="633">
        <f>AX53/(1+'B1-基本信息'!$C$38)*$G$284</f>
        <v>0</v>
      </c>
      <c r="AZ284" s="633">
        <f>AY53/(1+'B1-基本信息'!$C$38)*$G$284</f>
        <v>0</v>
      </c>
      <c r="BA284" s="633">
        <f>AZ53/(1+'B1-基本信息'!$C$38)*$G$284</f>
        <v>0</v>
      </c>
      <c r="BB284" s="633">
        <f>BA53/(1+'B1-基本信息'!$C$38)*$G$284</f>
        <v>0</v>
      </c>
      <c r="BC284" s="633">
        <f>BB53/(1+'B1-基本信息'!$C$38)*$G$284</f>
        <v>0</v>
      </c>
      <c r="BD284" s="633">
        <f>BC53/(1+'B1-基本信息'!$C$38)*$G$284</f>
        <v>0</v>
      </c>
      <c r="BE284" s="633">
        <f>BD53/(1+'B1-基本信息'!$C$38)*$G$284</f>
        <v>0</v>
      </c>
      <c r="BF284" s="633">
        <f>BE53/(1+'B1-基本信息'!$C$38)*$G$284</f>
        <v>0</v>
      </c>
      <c r="BG284" s="633">
        <f>BF53/(1+'B1-基本信息'!$C$38)*$G$284</f>
        <v>0</v>
      </c>
      <c r="BH284" s="633">
        <f>BG53/(1+'B1-基本信息'!$C$38)*$G$284</f>
        <v>0</v>
      </c>
      <c r="BI284" s="633">
        <f>BH53/(1+'B1-基本信息'!$C$38)*$G$284</f>
        <v>0</v>
      </c>
      <c r="BJ284" s="633">
        <f>BI53/(1+'B1-基本信息'!$C$38)*$G$284</f>
        <v>0</v>
      </c>
      <c r="BK284" s="633">
        <f>BJ53/(1+'B1-基本信息'!$C$38)*$G$284</f>
        <v>0</v>
      </c>
      <c r="BL284" s="633">
        <f>BK53/(1+'B1-基本信息'!$C$38)*$G$284</f>
        <v>0</v>
      </c>
      <c r="BM284" s="633">
        <f>BL53/(1+'B1-基本信息'!$C$38)*$G$284</f>
        <v>0</v>
      </c>
      <c r="BN284" s="633">
        <f>BM53/(1+'B1-基本信息'!$C$38)*$G$284</f>
        <v>0</v>
      </c>
      <c r="BO284" s="633">
        <f>BN53/(1+'B1-基本信息'!$C$38)*$G$284</f>
        <v>0</v>
      </c>
      <c r="BP284" s="633">
        <f>BO53/(1+'B1-基本信息'!$C$38)*$G$284</f>
        <v>0</v>
      </c>
      <c r="BQ284" s="633">
        <f>BP53/(1+'B1-基本信息'!$C$38)*$G$284</f>
        <v>0</v>
      </c>
      <c r="BR284" s="633">
        <f>BQ53/(1+'B1-基本信息'!$C$38)*$G$284</f>
        <v>0</v>
      </c>
      <c r="BS284" s="633">
        <f>BR53/(1+'B1-基本信息'!$C$38)*$G$284</f>
        <v>0</v>
      </c>
      <c r="BT284" s="633">
        <f>BS53/(1+'B1-基本信息'!$C$38)*$G$284</f>
        <v>0</v>
      </c>
      <c r="BU284" s="633">
        <f>BT53/(1+'B1-基本信息'!$C$38)*$G$284</f>
        <v>0</v>
      </c>
      <c r="BV284" s="633">
        <f>BU53/(1+'B1-基本信息'!$C$38)*$G$284</f>
        <v>0</v>
      </c>
      <c r="BW284" s="633">
        <f>BV53/(1+'B1-基本信息'!$C$38)*$G$284</f>
        <v>0</v>
      </c>
      <c r="BX284" s="633">
        <f>BW53/(1+'B1-基本信息'!$C$38)*$G$284</f>
        <v>0</v>
      </c>
      <c r="BY284" s="633">
        <f>BX53/(1+'B1-基本信息'!$C$38)*$G$284</f>
        <v>0</v>
      </c>
      <c r="BZ284" s="633">
        <f>BY53/(1+'B1-基本信息'!$C$38)*$G$284</f>
        <v>0</v>
      </c>
      <c r="CA284" s="633">
        <f>BZ53/(1+'B1-基本信息'!$C$38)*$G$284</f>
        <v>0</v>
      </c>
      <c r="CB284" s="633">
        <f>CA53/(1+'B1-基本信息'!$C$38)*$G$284</f>
        <v>0</v>
      </c>
      <c r="CC284" s="633">
        <f>CB53/(1+'B1-基本信息'!$C$38)*$G$284</f>
        <v>0</v>
      </c>
      <c r="CD284" s="633">
        <f>CC53/(1+'B1-基本信息'!$C$38)*$G$284</f>
        <v>0</v>
      </c>
      <c r="CE284" s="633">
        <f>CD53/(1+'B1-基本信息'!$C$38)*$G$284</f>
        <v>0</v>
      </c>
      <c r="CF284" s="633">
        <f>CE53/(1+'B1-基本信息'!$C$38)*$G$284</f>
        <v>0</v>
      </c>
      <c r="CG284" s="633">
        <f>CF53/(1+'B1-基本信息'!$C$38)*$G$284</f>
        <v>0</v>
      </c>
      <c r="CH284" s="633">
        <f>CG53/(1+'B1-基本信息'!$C$38)*$G$284</f>
        <v>0</v>
      </c>
      <c r="CI284" s="633">
        <f>CH53/(1+'B1-基本信息'!$C$38)*$G$284</f>
        <v>0</v>
      </c>
      <c r="CJ284" s="633">
        <f>CI53/(1+'B1-基本信息'!$C$38)*$G$284</f>
        <v>0</v>
      </c>
      <c r="CK284" s="633">
        <f>CJ53/(1+'B1-基本信息'!$C$38)*$G$284</f>
        <v>0</v>
      </c>
      <c r="CL284" s="633">
        <f>CK53/(1+'B1-基本信息'!$C$38)*$G$284</f>
        <v>0</v>
      </c>
      <c r="CM284" s="633">
        <f>CL53/(1+'B1-基本信息'!$C$38)*$G$284</f>
        <v>0</v>
      </c>
      <c r="CN284" s="633">
        <f>CM53/(1+'B1-基本信息'!$C$38)*$G$284</f>
        <v>0</v>
      </c>
      <c r="CO284" s="633">
        <f>CN53/(1+'B1-基本信息'!$C$38)*$G$284</f>
        <v>0</v>
      </c>
      <c r="CP284" s="633">
        <f>CO53/(1+'B1-基本信息'!$C$38)*$G$284</f>
        <v>0</v>
      </c>
      <c r="CQ284" s="633">
        <f>CP53/(1+'B1-基本信息'!$C$38)*$G$284</f>
        <v>0</v>
      </c>
      <c r="CR284" s="633">
        <f>CQ53/(1+'B1-基本信息'!$C$38)*$G$284</f>
        <v>0</v>
      </c>
      <c r="CS284" s="633">
        <f>CR53/(1+'B1-基本信息'!$C$38)*$G$284</f>
        <v>0</v>
      </c>
      <c r="CT284" s="633">
        <f>CS53/(1+'B1-基本信息'!$C$38)*$G$284</f>
        <v>0</v>
      </c>
      <c r="CU284" s="633">
        <f>CT53/(1+'B1-基本信息'!$C$38)*$G$284</f>
        <v>0</v>
      </c>
      <c r="CV284" s="633">
        <f>CU53/(1+'B1-基本信息'!$C$38)*$G$284</f>
        <v>0</v>
      </c>
      <c r="CW284" s="633">
        <f>CV53/(1+'B1-基本信息'!$C$38)*$G$284</f>
        <v>0</v>
      </c>
      <c r="CX284" s="633">
        <f>CW53/(1+'B1-基本信息'!$C$38)*$G$284</f>
        <v>0</v>
      </c>
      <c r="CY284" s="633">
        <f>CX53/(1+'B1-基本信息'!$C$38)*$G$284</f>
        <v>0</v>
      </c>
      <c r="CZ284" s="633">
        <f>CY53/(1+'B1-基本信息'!$C$38)*$G$284</f>
        <v>0</v>
      </c>
      <c r="DA284" s="633">
        <f>CZ53/(1+'B1-基本信息'!$C$38)*$G$284</f>
        <v>0</v>
      </c>
      <c r="DB284" s="633">
        <f>DA53/(1+'B1-基本信息'!$C$38)*$G$284</f>
        <v>0</v>
      </c>
      <c r="DC284" s="633">
        <f>DB53/(1+'B1-基本信息'!$C$38)*$G$284</f>
        <v>0</v>
      </c>
      <c r="DD284" s="633">
        <f>DC53/(1+'B1-基本信息'!$C$38)*$G$284</f>
        <v>0</v>
      </c>
      <c r="DE284" s="633">
        <f>DD53/(1+'B1-基本信息'!$C$38)*$G$284</f>
        <v>0</v>
      </c>
      <c r="DF284" s="633">
        <f>DE53/(1+'B1-基本信息'!$C$38)*$G$284</f>
        <v>0</v>
      </c>
      <c r="DG284" s="633">
        <f>DF53/(1+'B1-基本信息'!$C$38)*$G$284</f>
        <v>0</v>
      </c>
      <c r="DH284" s="633">
        <f>DG53/(1+'B1-基本信息'!$C$38)*$G$284</f>
        <v>0</v>
      </c>
      <c r="DI284" s="633">
        <f>DH53/(1+'B1-基本信息'!$C$38)*$G$284</f>
        <v>0</v>
      </c>
      <c r="DJ284" s="633">
        <f>DI53/(1+'B1-基本信息'!$C$38)*$G$284</f>
        <v>0</v>
      </c>
      <c r="DK284" s="633">
        <f>DJ53/(1+'B1-基本信息'!$C$38)*$G$284</f>
        <v>0</v>
      </c>
      <c r="DL284" s="633">
        <f>DK53/(1+'B1-基本信息'!$C$38)*$G$284</f>
        <v>0</v>
      </c>
      <c r="DM284" s="633">
        <f>DL53/(1+'B1-基本信息'!$C$38)*$G$284</f>
        <v>0</v>
      </c>
      <c r="DN284" s="633">
        <f>DM53/(1+'B1-基本信息'!$C$38)*$G$284</f>
        <v>0</v>
      </c>
      <c r="DO284" s="633">
        <f>DN53/(1+'B1-基本信息'!$C$38)*$G$284</f>
        <v>0</v>
      </c>
      <c r="DP284" s="633">
        <f>DO53/(1+'B1-基本信息'!$C$38)*$G$284</f>
        <v>0</v>
      </c>
      <c r="DQ284" s="633">
        <f>DP53/(1+'B1-基本信息'!$C$38)*$G$284</f>
        <v>0</v>
      </c>
      <c r="DR284" s="633">
        <f>DQ53/(1+'B1-基本信息'!$C$38)*$G$284</f>
        <v>0</v>
      </c>
      <c r="DS284" s="633">
        <f>DR53/(1+'B1-基本信息'!$C$38)*$G$284</f>
        <v>0</v>
      </c>
      <c r="DT284" s="633">
        <f>DS53/(1+'B1-基本信息'!$C$38)*$G$284</f>
        <v>0</v>
      </c>
      <c r="DU284" s="633">
        <f>DT53/(1+'B1-基本信息'!$C$38)*$G$284</f>
        <v>0</v>
      </c>
      <c r="DV284" s="633">
        <f>DU53/(1+'B1-基本信息'!$C$38)*$G$284</f>
        <v>0</v>
      </c>
      <c r="DW284" s="633">
        <f>DV53/(1+'B1-基本信息'!$C$38)*$G$284</f>
        <v>0</v>
      </c>
      <c r="DX284" s="633">
        <f>DW53/(1+'B1-基本信息'!$C$38)*$G$284</f>
        <v>0</v>
      </c>
      <c r="DY284" s="633">
        <f>DX53/(1+'B1-基本信息'!$C$38)*$G$284</f>
        <v>0</v>
      </c>
      <c r="DZ284" s="633">
        <f>DY53/(1+'B1-基本信息'!$C$38)*$G$284</f>
        <v>0</v>
      </c>
      <c r="EA284" s="633">
        <f>DZ53/(1+'B1-基本信息'!$C$38)*$G$284</f>
        <v>0</v>
      </c>
      <c r="EB284" s="633">
        <f>EA53/(1+'B1-基本信息'!$C$38)*$G$284</f>
        <v>0</v>
      </c>
      <c r="EC284" s="633">
        <f>EB53/(1+'B1-基本信息'!$C$38)*$G$284</f>
        <v>0</v>
      </c>
      <c r="ED284" s="634">
        <f>EC53/(1+'B1-基本信息'!$C$38)*$G$284</f>
        <v>0</v>
      </c>
    </row>
    <row r="285" spans="2:134" ht="16.05" customHeight="1" x14ac:dyDescent="0.25">
      <c r="B285" s="629"/>
      <c r="C285" s="637" t="str">
        <f>C59</f>
        <v/>
      </c>
      <c r="D285" s="638" t="str">
        <f t="shared" ref="D285:E285" si="5055">D59</f>
        <v/>
      </c>
      <c r="E285" s="638" t="str">
        <f t="shared" si="5055"/>
        <v/>
      </c>
      <c r="F285" s="838"/>
      <c r="G285" s="639">
        <f>IFERROR(INDEX('B1-基本信息'!$C$58:$C$61,MATCH(F285,'B1-基本信息'!$E$58:$E$61,0),1),0)</f>
        <v>0</v>
      </c>
      <c r="H285" s="640"/>
      <c r="I285" s="640"/>
      <c r="J285" s="640">
        <f t="shared" si="5048"/>
        <v>0</v>
      </c>
      <c r="K285" s="651"/>
      <c r="L285" s="661">
        <f t="shared" si="5049"/>
        <v>0</v>
      </c>
      <c r="M285" s="640">
        <f t="shared" si="5046"/>
        <v>0</v>
      </c>
      <c r="N285" s="640">
        <f t="shared" si="5046"/>
        <v>0</v>
      </c>
      <c r="O285" s="640">
        <f t="shared" si="5046"/>
        <v>0</v>
      </c>
      <c r="P285" s="640">
        <f t="shared" si="5046"/>
        <v>0</v>
      </c>
      <c r="Q285" s="640">
        <f t="shared" si="5046"/>
        <v>0</v>
      </c>
      <c r="R285" s="640">
        <f t="shared" si="5046"/>
        <v>0</v>
      </c>
      <c r="S285" s="640">
        <f t="shared" si="5046"/>
        <v>0</v>
      </c>
      <c r="T285" s="640">
        <f t="shared" si="5046"/>
        <v>0</v>
      </c>
      <c r="U285" s="641">
        <f t="shared" si="5046"/>
        <v>0</v>
      </c>
      <c r="V285" s="656"/>
      <c r="W285" s="640">
        <f>V59/(1+'B1-基本信息'!$C$38)*$G$285</f>
        <v>0</v>
      </c>
      <c r="X285" s="640">
        <f>W59/(1+'B1-基本信息'!$C$38)*$G$285</f>
        <v>0</v>
      </c>
      <c r="Y285" s="640">
        <f>X59/(1+'B1-基本信息'!$C$38)*$G$285</f>
        <v>0</v>
      </c>
      <c r="Z285" s="640">
        <f>Y59/(1+'B1-基本信息'!$C$38)*$G$285</f>
        <v>0</v>
      </c>
      <c r="AA285" s="640">
        <f>Z59/(1+'B1-基本信息'!$C$38)*$G$285</f>
        <v>0</v>
      </c>
      <c r="AB285" s="640">
        <f>AA59/(1+'B1-基本信息'!$C$38)*$G$285</f>
        <v>0</v>
      </c>
      <c r="AC285" s="640">
        <f>AB59/(1+'B1-基本信息'!$C$38)*$G$285</f>
        <v>0</v>
      </c>
      <c r="AD285" s="640">
        <f>AC59/(1+'B1-基本信息'!$C$38)*$G$285</f>
        <v>0</v>
      </c>
      <c r="AE285" s="640">
        <f>AD59/(1+'B1-基本信息'!$C$38)*$G$285</f>
        <v>0</v>
      </c>
      <c r="AF285" s="640">
        <f>AE59/(1+'B1-基本信息'!$C$38)*$G$285</f>
        <v>0</v>
      </c>
      <c r="AG285" s="640">
        <f>AF59/(1+'B1-基本信息'!$C$38)*$G$285</f>
        <v>0</v>
      </c>
      <c r="AH285" s="640">
        <f>AG59/(1+'B1-基本信息'!$C$38)*$G$285</f>
        <v>0</v>
      </c>
      <c r="AI285" s="640">
        <f>AH59/(1+'B1-基本信息'!$C$38)*$G$285</f>
        <v>0</v>
      </c>
      <c r="AJ285" s="640">
        <f>AI59/(1+'B1-基本信息'!$C$38)*$G$285</f>
        <v>0</v>
      </c>
      <c r="AK285" s="640">
        <f>AJ59/(1+'B1-基本信息'!$C$38)*$G$285</f>
        <v>0</v>
      </c>
      <c r="AL285" s="640">
        <f>AK59/(1+'B1-基本信息'!$C$38)*$G$285</f>
        <v>0</v>
      </c>
      <c r="AM285" s="640">
        <f>AL59/(1+'B1-基本信息'!$C$38)*$G$285</f>
        <v>0</v>
      </c>
      <c r="AN285" s="640">
        <f>AM59/(1+'B1-基本信息'!$C$38)*$G$285</f>
        <v>0</v>
      </c>
      <c r="AO285" s="640">
        <f>AN59/(1+'B1-基本信息'!$C$38)*$G$285</f>
        <v>0</v>
      </c>
      <c r="AP285" s="640">
        <f>AO59/(1+'B1-基本信息'!$C$38)*$G$285</f>
        <v>0</v>
      </c>
      <c r="AQ285" s="640">
        <f>AP59/(1+'B1-基本信息'!$C$38)*$G$285</f>
        <v>0</v>
      </c>
      <c r="AR285" s="640">
        <f>AQ59/(1+'B1-基本信息'!$C$38)*$G$285</f>
        <v>0</v>
      </c>
      <c r="AS285" s="640">
        <f>AR59/(1+'B1-基本信息'!$C$38)*$G$285</f>
        <v>0</v>
      </c>
      <c r="AT285" s="640">
        <f>AS59/(1+'B1-基本信息'!$C$38)*$G$285</f>
        <v>0</v>
      </c>
      <c r="AU285" s="640">
        <f>AT59/(1+'B1-基本信息'!$C$38)*$G$285</f>
        <v>0</v>
      </c>
      <c r="AV285" s="640">
        <f>AU59/(1+'B1-基本信息'!$C$38)*$G$285</f>
        <v>0</v>
      </c>
      <c r="AW285" s="640">
        <f>AV59/(1+'B1-基本信息'!$C$38)*$G$285</f>
        <v>0</v>
      </c>
      <c r="AX285" s="640">
        <f>AW59/(1+'B1-基本信息'!$C$38)*$G$285</f>
        <v>0</v>
      </c>
      <c r="AY285" s="640">
        <f>AX59/(1+'B1-基本信息'!$C$38)*$G$285</f>
        <v>0</v>
      </c>
      <c r="AZ285" s="640">
        <f>AY59/(1+'B1-基本信息'!$C$38)*$G$285</f>
        <v>0</v>
      </c>
      <c r="BA285" s="640">
        <f>AZ59/(1+'B1-基本信息'!$C$38)*$G$285</f>
        <v>0</v>
      </c>
      <c r="BB285" s="640">
        <f>BA59/(1+'B1-基本信息'!$C$38)*$G$285</f>
        <v>0</v>
      </c>
      <c r="BC285" s="640">
        <f>BB59/(1+'B1-基本信息'!$C$38)*$G$285</f>
        <v>0</v>
      </c>
      <c r="BD285" s="640">
        <f>BC59/(1+'B1-基本信息'!$C$38)*$G$285</f>
        <v>0</v>
      </c>
      <c r="BE285" s="640">
        <f>BD59/(1+'B1-基本信息'!$C$38)*$G$285</f>
        <v>0</v>
      </c>
      <c r="BF285" s="640">
        <f>BE59/(1+'B1-基本信息'!$C$38)*$G$285</f>
        <v>0</v>
      </c>
      <c r="BG285" s="640">
        <f>BF59/(1+'B1-基本信息'!$C$38)*$G$285</f>
        <v>0</v>
      </c>
      <c r="BH285" s="640">
        <f>BG59/(1+'B1-基本信息'!$C$38)*$G$285</f>
        <v>0</v>
      </c>
      <c r="BI285" s="640">
        <f>BH59/(1+'B1-基本信息'!$C$38)*$G$285</f>
        <v>0</v>
      </c>
      <c r="BJ285" s="640">
        <f>BI59/(1+'B1-基本信息'!$C$38)*$G$285</f>
        <v>0</v>
      </c>
      <c r="BK285" s="640">
        <f>BJ59/(1+'B1-基本信息'!$C$38)*$G$285</f>
        <v>0</v>
      </c>
      <c r="BL285" s="640">
        <f>BK59/(1+'B1-基本信息'!$C$38)*$G$285</f>
        <v>0</v>
      </c>
      <c r="BM285" s="640">
        <f>BL59/(1+'B1-基本信息'!$C$38)*$G$285</f>
        <v>0</v>
      </c>
      <c r="BN285" s="640">
        <f>BM59/(1+'B1-基本信息'!$C$38)*$G$285</f>
        <v>0</v>
      </c>
      <c r="BO285" s="640">
        <f>BN59/(1+'B1-基本信息'!$C$38)*$G$285</f>
        <v>0</v>
      </c>
      <c r="BP285" s="640">
        <f>BO59/(1+'B1-基本信息'!$C$38)*$G$285</f>
        <v>0</v>
      </c>
      <c r="BQ285" s="640">
        <f>BP59/(1+'B1-基本信息'!$C$38)*$G$285</f>
        <v>0</v>
      </c>
      <c r="BR285" s="640">
        <f>BQ59/(1+'B1-基本信息'!$C$38)*$G$285</f>
        <v>0</v>
      </c>
      <c r="BS285" s="640">
        <f>BR59/(1+'B1-基本信息'!$C$38)*$G$285</f>
        <v>0</v>
      </c>
      <c r="BT285" s="640">
        <f>BS59/(1+'B1-基本信息'!$C$38)*$G$285</f>
        <v>0</v>
      </c>
      <c r="BU285" s="640">
        <f>BT59/(1+'B1-基本信息'!$C$38)*$G$285</f>
        <v>0</v>
      </c>
      <c r="BV285" s="640">
        <f>BU59/(1+'B1-基本信息'!$C$38)*$G$285</f>
        <v>0</v>
      </c>
      <c r="BW285" s="640">
        <f>BV59/(1+'B1-基本信息'!$C$38)*$G$285</f>
        <v>0</v>
      </c>
      <c r="BX285" s="640">
        <f>BW59/(1+'B1-基本信息'!$C$38)*$G$285</f>
        <v>0</v>
      </c>
      <c r="BY285" s="640">
        <f>BX59/(1+'B1-基本信息'!$C$38)*$G$285</f>
        <v>0</v>
      </c>
      <c r="BZ285" s="640">
        <f>BY59/(1+'B1-基本信息'!$C$38)*$G$285</f>
        <v>0</v>
      </c>
      <c r="CA285" s="640">
        <f>BZ59/(1+'B1-基本信息'!$C$38)*$G$285</f>
        <v>0</v>
      </c>
      <c r="CB285" s="640">
        <f>CA59/(1+'B1-基本信息'!$C$38)*$G$285</f>
        <v>0</v>
      </c>
      <c r="CC285" s="640">
        <f>CB59/(1+'B1-基本信息'!$C$38)*$G$285</f>
        <v>0</v>
      </c>
      <c r="CD285" s="640">
        <f>CC59/(1+'B1-基本信息'!$C$38)*$G$285</f>
        <v>0</v>
      </c>
      <c r="CE285" s="640">
        <f>CD59/(1+'B1-基本信息'!$C$38)*$G$285</f>
        <v>0</v>
      </c>
      <c r="CF285" s="640">
        <f>CE59/(1+'B1-基本信息'!$C$38)*$G$285</f>
        <v>0</v>
      </c>
      <c r="CG285" s="640">
        <f>CF59/(1+'B1-基本信息'!$C$38)*$G$285</f>
        <v>0</v>
      </c>
      <c r="CH285" s="640">
        <f>CG59/(1+'B1-基本信息'!$C$38)*$G$285</f>
        <v>0</v>
      </c>
      <c r="CI285" s="640">
        <f>CH59/(1+'B1-基本信息'!$C$38)*$G$285</f>
        <v>0</v>
      </c>
      <c r="CJ285" s="640">
        <f>CI59/(1+'B1-基本信息'!$C$38)*$G$285</f>
        <v>0</v>
      </c>
      <c r="CK285" s="640">
        <f>CJ59/(1+'B1-基本信息'!$C$38)*$G$285</f>
        <v>0</v>
      </c>
      <c r="CL285" s="640">
        <f>CK59/(1+'B1-基本信息'!$C$38)*$G$285</f>
        <v>0</v>
      </c>
      <c r="CM285" s="640">
        <f>CL59/(1+'B1-基本信息'!$C$38)*$G$285</f>
        <v>0</v>
      </c>
      <c r="CN285" s="640">
        <f>CM59/(1+'B1-基本信息'!$C$38)*$G$285</f>
        <v>0</v>
      </c>
      <c r="CO285" s="640">
        <f>CN59/(1+'B1-基本信息'!$C$38)*$G$285</f>
        <v>0</v>
      </c>
      <c r="CP285" s="640">
        <f>CO59/(1+'B1-基本信息'!$C$38)*$G$285</f>
        <v>0</v>
      </c>
      <c r="CQ285" s="640">
        <f>CP59/(1+'B1-基本信息'!$C$38)*$G$285</f>
        <v>0</v>
      </c>
      <c r="CR285" s="640">
        <f>CQ59/(1+'B1-基本信息'!$C$38)*$G$285</f>
        <v>0</v>
      </c>
      <c r="CS285" s="640">
        <f>CR59/(1+'B1-基本信息'!$C$38)*$G$285</f>
        <v>0</v>
      </c>
      <c r="CT285" s="640">
        <f>CS59/(1+'B1-基本信息'!$C$38)*$G$285</f>
        <v>0</v>
      </c>
      <c r="CU285" s="640">
        <f>CT59/(1+'B1-基本信息'!$C$38)*$G$285</f>
        <v>0</v>
      </c>
      <c r="CV285" s="640">
        <f>CU59/(1+'B1-基本信息'!$C$38)*$G$285</f>
        <v>0</v>
      </c>
      <c r="CW285" s="640">
        <f>CV59/(1+'B1-基本信息'!$C$38)*$G$285</f>
        <v>0</v>
      </c>
      <c r="CX285" s="640">
        <f>CW59/(1+'B1-基本信息'!$C$38)*$G$285</f>
        <v>0</v>
      </c>
      <c r="CY285" s="640">
        <f>CX59/(1+'B1-基本信息'!$C$38)*$G$285</f>
        <v>0</v>
      </c>
      <c r="CZ285" s="640">
        <f>CY59/(1+'B1-基本信息'!$C$38)*$G$285</f>
        <v>0</v>
      </c>
      <c r="DA285" s="640">
        <f>CZ59/(1+'B1-基本信息'!$C$38)*$G$285</f>
        <v>0</v>
      </c>
      <c r="DB285" s="640">
        <f>DA59/(1+'B1-基本信息'!$C$38)*$G$285</f>
        <v>0</v>
      </c>
      <c r="DC285" s="640">
        <f>DB59/(1+'B1-基本信息'!$C$38)*$G$285</f>
        <v>0</v>
      </c>
      <c r="DD285" s="640">
        <f>DC59/(1+'B1-基本信息'!$C$38)*$G$285</f>
        <v>0</v>
      </c>
      <c r="DE285" s="640">
        <f>DD59/(1+'B1-基本信息'!$C$38)*$G$285</f>
        <v>0</v>
      </c>
      <c r="DF285" s="640">
        <f>DE59/(1+'B1-基本信息'!$C$38)*$G$285</f>
        <v>0</v>
      </c>
      <c r="DG285" s="640">
        <f>DF59/(1+'B1-基本信息'!$C$38)*$G$285</f>
        <v>0</v>
      </c>
      <c r="DH285" s="640">
        <f>DG59/(1+'B1-基本信息'!$C$38)*$G$285</f>
        <v>0</v>
      </c>
      <c r="DI285" s="640">
        <f>DH59/(1+'B1-基本信息'!$C$38)*$G$285</f>
        <v>0</v>
      </c>
      <c r="DJ285" s="640">
        <f>DI59/(1+'B1-基本信息'!$C$38)*$G$285</f>
        <v>0</v>
      </c>
      <c r="DK285" s="640">
        <f>DJ59/(1+'B1-基本信息'!$C$38)*$G$285</f>
        <v>0</v>
      </c>
      <c r="DL285" s="640">
        <f>DK59/(1+'B1-基本信息'!$C$38)*$G$285</f>
        <v>0</v>
      </c>
      <c r="DM285" s="640">
        <f>DL59/(1+'B1-基本信息'!$C$38)*$G$285</f>
        <v>0</v>
      </c>
      <c r="DN285" s="640">
        <f>DM59/(1+'B1-基本信息'!$C$38)*$G$285</f>
        <v>0</v>
      </c>
      <c r="DO285" s="640">
        <f>DN59/(1+'B1-基本信息'!$C$38)*$G$285</f>
        <v>0</v>
      </c>
      <c r="DP285" s="640">
        <f>DO59/(1+'B1-基本信息'!$C$38)*$G$285</f>
        <v>0</v>
      </c>
      <c r="DQ285" s="640">
        <f>DP59/(1+'B1-基本信息'!$C$38)*$G$285</f>
        <v>0</v>
      </c>
      <c r="DR285" s="640">
        <f>DQ59/(1+'B1-基本信息'!$C$38)*$G$285</f>
        <v>0</v>
      </c>
      <c r="DS285" s="640">
        <f>DR59/(1+'B1-基本信息'!$C$38)*$G$285</f>
        <v>0</v>
      </c>
      <c r="DT285" s="640">
        <f>DS59/(1+'B1-基本信息'!$C$38)*$G$285</f>
        <v>0</v>
      </c>
      <c r="DU285" s="640">
        <f>DT59/(1+'B1-基本信息'!$C$38)*$G$285</f>
        <v>0</v>
      </c>
      <c r="DV285" s="640">
        <f>DU59/(1+'B1-基本信息'!$C$38)*$G$285</f>
        <v>0</v>
      </c>
      <c r="DW285" s="640">
        <f>DV59/(1+'B1-基本信息'!$C$38)*$G$285</f>
        <v>0</v>
      </c>
      <c r="DX285" s="640">
        <f>DW59/(1+'B1-基本信息'!$C$38)*$G$285</f>
        <v>0</v>
      </c>
      <c r="DY285" s="640">
        <f>DX59/(1+'B1-基本信息'!$C$38)*$G$285</f>
        <v>0</v>
      </c>
      <c r="DZ285" s="640">
        <f>DY59/(1+'B1-基本信息'!$C$38)*$G$285</f>
        <v>0</v>
      </c>
      <c r="EA285" s="640">
        <f>DZ59/(1+'B1-基本信息'!$C$38)*$G$285</f>
        <v>0</v>
      </c>
      <c r="EB285" s="640">
        <f>EA59/(1+'B1-基本信息'!$C$38)*$G$285</f>
        <v>0</v>
      </c>
      <c r="EC285" s="640">
        <f>EB59/(1+'B1-基本信息'!$C$38)*$G$285</f>
        <v>0</v>
      </c>
      <c r="ED285" s="641">
        <f>EC59/(1+'B1-基本信息'!$C$38)*$G$285</f>
        <v>0</v>
      </c>
    </row>
    <row r="286" spans="2:134" ht="16.05" customHeight="1" thickBot="1" x14ac:dyDescent="0.3">
      <c r="B286" s="630"/>
      <c r="C286" s="642" t="str">
        <f>C59</f>
        <v/>
      </c>
      <c r="D286" s="642" t="s">
        <v>204</v>
      </c>
      <c r="E286" s="643" t="str">
        <f t="shared" ref="E286" si="5056">E59</f>
        <v/>
      </c>
      <c r="F286" s="644"/>
      <c r="G286" s="645"/>
      <c r="H286" s="646"/>
      <c r="I286" s="646"/>
      <c r="J286" s="646">
        <f>SUM(J278:J285)</f>
        <v>0</v>
      </c>
      <c r="K286" s="652"/>
      <c r="L286" s="662">
        <f t="shared" ref="L286:U286" si="5057">SUM(L278:L285)</f>
        <v>0</v>
      </c>
      <c r="M286" s="646">
        <f t="shared" si="5057"/>
        <v>0</v>
      </c>
      <c r="N286" s="646">
        <f t="shared" si="5057"/>
        <v>0</v>
      </c>
      <c r="O286" s="646">
        <f t="shared" si="5057"/>
        <v>0</v>
      </c>
      <c r="P286" s="646">
        <f t="shared" si="5057"/>
        <v>0</v>
      </c>
      <c r="Q286" s="646">
        <f t="shared" si="5057"/>
        <v>0</v>
      </c>
      <c r="R286" s="646">
        <f t="shared" si="5057"/>
        <v>0</v>
      </c>
      <c r="S286" s="646">
        <f t="shared" si="5057"/>
        <v>0</v>
      </c>
      <c r="T286" s="646">
        <f t="shared" si="5057"/>
        <v>0</v>
      </c>
      <c r="U286" s="647">
        <f t="shared" si="5057"/>
        <v>0</v>
      </c>
      <c r="V286" s="657">
        <f t="shared" ref="V286:CG286" si="5058">SUM(V278:V285)</f>
        <v>0</v>
      </c>
      <c r="W286" s="646">
        <f t="shared" si="5058"/>
        <v>0</v>
      </c>
      <c r="X286" s="646">
        <f t="shared" si="5058"/>
        <v>0</v>
      </c>
      <c r="Y286" s="646">
        <f t="shared" si="5058"/>
        <v>0</v>
      </c>
      <c r="Z286" s="646">
        <f t="shared" si="5058"/>
        <v>0</v>
      </c>
      <c r="AA286" s="646">
        <f t="shared" si="5058"/>
        <v>0</v>
      </c>
      <c r="AB286" s="646">
        <f t="shared" si="5058"/>
        <v>0</v>
      </c>
      <c r="AC286" s="646">
        <f t="shared" si="5058"/>
        <v>0</v>
      </c>
      <c r="AD286" s="646">
        <f t="shared" si="5058"/>
        <v>0</v>
      </c>
      <c r="AE286" s="646">
        <f t="shared" si="5058"/>
        <v>0</v>
      </c>
      <c r="AF286" s="646">
        <f t="shared" si="5058"/>
        <v>0</v>
      </c>
      <c r="AG286" s="646">
        <f t="shared" si="5058"/>
        <v>0</v>
      </c>
      <c r="AH286" s="646">
        <f t="shared" si="5058"/>
        <v>0</v>
      </c>
      <c r="AI286" s="646">
        <f t="shared" si="5058"/>
        <v>0</v>
      </c>
      <c r="AJ286" s="646">
        <f t="shared" si="5058"/>
        <v>0</v>
      </c>
      <c r="AK286" s="646">
        <f t="shared" si="5058"/>
        <v>0</v>
      </c>
      <c r="AL286" s="646">
        <f t="shared" si="5058"/>
        <v>0</v>
      </c>
      <c r="AM286" s="646">
        <f t="shared" si="5058"/>
        <v>0</v>
      </c>
      <c r="AN286" s="646">
        <f t="shared" si="5058"/>
        <v>0</v>
      </c>
      <c r="AO286" s="646">
        <f t="shared" si="5058"/>
        <v>0</v>
      </c>
      <c r="AP286" s="646">
        <f t="shared" si="5058"/>
        <v>0</v>
      </c>
      <c r="AQ286" s="646">
        <f t="shared" si="5058"/>
        <v>0</v>
      </c>
      <c r="AR286" s="646">
        <f t="shared" si="5058"/>
        <v>0</v>
      </c>
      <c r="AS286" s="646">
        <f t="shared" si="5058"/>
        <v>0</v>
      </c>
      <c r="AT286" s="646">
        <f t="shared" si="5058"/>
        <v>0</v>
      </c>
      <c r="AU286" s="646">
        <f t="shared" si="5058"/>
        <v>0</v>
      </c>
      <c r="AV286" s="646">
        <f t="shared" si="5058"/>
        <v>0</v>
      </c>
      <c r="AW286" s="646">
        <f t="shared" si="5058"/>
        <v>0</v>
      </c>
      <c r="AX286" s="646">
        <f t="shared" si="5058"/>
        <v>0</v>
      </c>
      <c r="AY286" s="646">
        <f t="shared" si="5058"/>
        <v>0</v>
      </c>
      <c r="AZ286" s="646">
        <f t="shared" si="5058"/>
        <v>0</v>
      </c>
      <c r="BA286" s="646">
        <f t="shared" si="5058"/>
        <v>0</v>
      </c>
      <c r="BB286" s="646">
        <f t="shared" si="5058"/>
        <v>0</v>
      </c>
      <c r="BC286" s="646">
        <f t="shared" si="5058"/>
        <v>0</v>
      </c>
      <c r="BD286" s="646">
        <f t="shared" si="5058"/>
        <v>0</v>
      </c>
      <c r="BE286" s="646">
        <f t="shared" si="5058"/>
        <v>0</v>
      </c>
      <c r="BF286" s="646">
        <f t="shared" si="5058"/>
        <v>0</v>
      </c>
      <c r="BG286" s="646">
        <f t="shared" si="5058"/>
        <v>0</v>
      </c>
      <c r="BH286" s="646">
        <f t="shared" si="5058"/>
        <v>0</v>
      </c>
      <c r="BI286" s="646">
        <f t="shared" si="5058"/>
        <v>0</v>
      </c>
      <c r="BJ286" s="646">
        <f t="shared" si="5058"/>
        <v>0</v>
      </c>
      <c r="BK286" s="646">
        <f t="shared" si="5058"/>
        <v>0</v>
      </c>
      <c r="BL286" s="646">
        <f t="shared" si="5058"/>
        <v>0</v>
      </c>
      <c r="BM286" s="646">
        <f t="shared" si="5058"/>
        <v>0</v>
      </c>
      <c r="BN286" s="646">
        <f t="shared" si="5058"/>
        <v>0</v>
      </c>
      <c r="BO286" s="646">
        <f t="shared" si="5058"/>
        <v>0</v>
      </c>
      <c r="BP286" s="646">
        <f t="shared" si="5058"/>
        <v>0</v>
      </c>
      <c r="BQ286" s="646">
        <f t="shared" si="5058"/>
        <v>0</v>
      </c>
      <c r="BR286" s="646">
        <f t="shared" si="5058"/>
        <v>0</v>
      </c>
      <c r="BS286" s="646">
        <f t="shared" si="5058"/>
        <v>0</v>
      </c>
      <c r="BT286" s="646">
        <f t="shared" si="5058"/>
        <v>0</v>
      </c>
      <c r="BU286" s="646">
        <f t="shared" si="5058"/>
        <v>0</v>
      </c>
      <c r="BV286" s="646">
        <f t="shared" si="5058"/>
        <v>0</v>
      </c>
      <c r="BW286" s="646">
        <f t="shared" si="5058"/>
        <v>0</v>
      </c>
      <c r="BX286" s="646">
        <f t="shared" si="5058"/>
        <v>0</v>
      </c>
      <c r="BY286" s="646">
        <f t="shared" si="5058"/>
        <v>0</v>
      </c>
      <c r="BZ286" s="646">
        <f t="shared" si="5058"/>
        <v>0</v>
      </c>
      <c r="CA286" s="646">
        <f t="shared" si="5058"/>
        <v>0</v>
      </c>
      <c r="CB286" s="646">
        <f t="shared" si="5058"/>
        <v>0</v>
      </c>
      <c r="CC286" s="646">
        <f t="shared" si="5058"/>
        <v>0</v>
      </c>
      <c r="CD286" s="646">
        <f t="shared" si="5058"/>
        <v>0</v>
      </c>
      <c r="CE286" s="646">
        <f t="shared" si="5058"/>
        <v>0</v>
      </c>
      <c r="CF286" s="646">
        <f t="shared" si="5058"/>
        <v>0</v>
      </c>
      <c r="CG286" s="646">
        <f t="shared" si="5058"/>
        <v>0</v>
      </c>
      <c r="CH286" s="646">
        <f t="shared" ref="CH286:ED286" si="5059">SUM(CH278:CH285)</f>
        <v>0</v>
      </c>
      <c r="CI286" s="646">
        <f t="shared" si="5059"/>
        <v>0</v>
      </c>
      <c r="CJ286" s="646">
        <f t="shared" si="5059"/>
        <v>0</v>
      </c>
      <c r="CK286" s="646">
        <f t="shared" si="5059"/>
        <v>0</v>
      </c>
      <c r="CL286" s="646">
        <f t="shared" si="5059"/>
        <v>0</v>
      </c>
      <c r="CM286" s="646">
        <f t="shared" si="5059"/>
        <v>0</v>
      </c>
      <c r="CN286" s="646">
        <f t="shared" si="5059"/>
        <v>0</v>
      </c>
      <c r="CO286" s="646">
        <f t="shared" si="5059"/>
        <v>0</v>
      </c>
      <c r="CP286" s="646">
        <f t="shared" si="5059"/>
        <v>0</v>
      </c>
      <c r="CQ286" s="646">
        <f t="shared" si="5059"/>
        <v>0</v>
      </c>
      <c r="CR286" s="646">
        <f t="shared" si="5059"/>
        <v>0</v>
      </c>
      <c r="CS286" s="646">
        <f t="shared" si="5059"/>
        <v>0</v>
      </c>
      <c r="CT286" s="646">
        <f t="shared" si="5059"/>
        <v>0</v>
      </c>
      <c r="CU286" s="646">
        <f t="shared" si="5059"/>
        <v>0</v>
      </c>
      <c r="CV286" s="646">
        <f t="shared" si="5059"/>
        <v>0</v>
      </c>
      <c r="CW286" s="646">
        <f t="shared" si="5059"/>
        <v>0</v>
      </c>
      <c r="CX286" s="646">
        <f t="shared" si="5059"/>
        <v>0</v>
      </c>
      <c r="CY286" s="646">
        <f t="shared" si="5059"/>
        <v>0</v>
      </c>
      <c r="CZ286" s="646">
        <f t="shared" si="5059"/>
        <v>0</v>
      </c>
      <c r="DA286" s="646">
        <f t="shared" si="5059"/>
        <v>0</v>
      </c>
      <c r="DB286" s="646">
        <f t="shared" si="5059"/>
        <v>0</v>
      </c>
      <c r="DC286" s="646">
        <f t="shared" si="5059"/>
        <v>0</v>
      </c>
      <c r="DD286" s="646">
        <f t="shared" si="5059"/>
        <v>0</v>
      </c>
      <c r="DE286" s="646">
        <f t="shared" si="5059"/>
        <v>0</v>
      </c>
      <c r="DF286" s="646">
        <f t="shared" si="5059"/>
        <v>0</v>
      </c>
      <c r="DG286" s="646">
        <f t="shared" si="5059"/>
        <v>0</v>
      </c>
      <c r="DH286" s="646">
        <f t="shared" si="5059"/>
        <v>0</v>
      </c>
      <c r="DI286" s="646">
        <f t="shared" si="5059"/>
        <v>0</v>
      </c>
      <c r="DJ286" s="646">
        <f t="shared" si="5059"/>
        <v>0</v>
      </c>
      <c r="DK286" s="646">
        <f t="shared" si="5059"/>
        <v>0</v>
      </c>
      <c r="DL286" s="646">
        <f t="shared" si="5059"/>
        <v>0</v>
      </c>
      <c r="DM286" s="646">
        <f t="shared" si="5059"/>
        <v>0</v>
      </c>
      <c r="DN286" s="646">
        <f t="shared" si="5059"/>
        <v>0</v>
      </c>
      <c r="DO286" s="646">
        <f t="shared" si="5059"/>
        <v>0</v>
      </c>
      <c r="DP286" s="646">
        <f t="shared" si="5059"/>
        <v>0</v>
      </c>
      <c r="DQ286" s="646">
        <f t="shared" si="5059"/>
        <v>0</v>
      </c>
      <c r="DR286" s="646">
        <f t="shared" si="5059"/>
        <v>0</v>
      </c>
      <c r="DS286" s="646">
        <f t="shared" si="5059"/>
        <v>0</v>
      </c>
      <c r="DT286" s="646">
        <f t="shared" si="5059"/>
        <v>0</v>
      </c>
      <c r="DU286" s="646">
        <f t="shared" si="5059"/>
        <v>0</v>
      </c>
      <c r="DV286" s="646">
        <f t="shared" si="5059"/>
        <v>0</v>
      </c>
      <c r="DW286" s="646">
        <f t="shared" si="5059"/>
        <v>0</v>
      </c>
      <c r="DX286" s="646">
        <f t="shared" si="5059"/>
        <v>0</v>
      </c>
      <c r="DY286" s="646">
        <f t="shared" si="5059"/>
        <v>0</v>
      </c>
      <c r="DZ286" s="646">
        <f t="shared" si="5059"/>
        <v>0</v>
      </c>
      <c r="EA286" s="646">
        <f t="shared" si="5059"/>
        <v>0</v>
      </c>
      <c r="EB286" s="646">
        <f t="shared" si="5059"/>
        <v>0</v>
      </c>
      <c r="EC286" s="646">
        <f t="shared" si="5059"/>
        <v>0</v>
      </c>
      <c r="ED286" s="647">
        <f t="shared" si="5059"/>
        <v>0</v>
      </c>
    </row>
    <row r="287" spans="2:134" ht="16.05" customHeight="1" x14ac:dyDescent="0.25">
      <c r="B287" s="628"/>
      <c r="C287" s="367"/>
      <c r="D287" s="366"/>
      <c r="E287" s="366"/>
      <c r="F287" s="837"/>
      <c r="G287" s="621">
        <f>IFERROR(INDEX('B1-基本信息'!$C$58:$C$61,MATCH(F287,'B1-基本信息'!$E$58:$E$61,0),1),0)</f>
        <v>0</v>
      </c>
      <c r="H287" s="633"/>
      <c r="I287" s="633"/>
      <c r="J287" s="633">
        <f t="shared" ref="J287:J294" si="5060">SUM(V287:ED287)</f>
        <v>0</v>
      </c>
      <c r="K287" s="650"/>
      <c r="L287" s="660"/>
      <c r="M287" s="633"/>
      <c r="N287" s="633"/>
      <c r="O287" s="633"/>
      <c r="P287" s="633"/>
      <c r="Q287" s="633"/>
      <c r="R287" s="633"/>
      <c r="S287" s="633"/>
      <c r="T287" s="633"/>
      <c r="U287" s="634"/>
      <c r="V287" s="655"/>
      <c r="W287" s="633"/>
      <c r="X287" s="633"/>
      <c r="Y287" s="633"/>
      <c r="Z287" s="633"/>
      <c r="AA287" s="633"/>
      <c r="AB287" s="633"/>
      <c r="AC287" s="633"/>
      <c r="AD287" s="633"/>
      <c r="AE287" s="633"/>
      <c r="AF287" s="633"/>
      <c r="AG287" s="633"/>
      <c r="AH287" s="633"/>
      <c r="AI287" s="633"/>
      <c r="AJ287" s="633"/>
      <c r="AK287" s="633"/>
      <c r="AL287" s="633"/>
      <c r="AM287" s="633"/>
      <c r="AN287" s="633"/>
      <c r="AO287" s="633"/>
      <c r="AP287" s="633"/>
      <c r="AQ287" s="633"/>
      <c r="AR287" s="633"/>
      <c r="AS287" s="633"/>
      <c r="AT287" s="633"/>
      <c r="AU287" s="633"/>
      <c r="AV287" s="633"/>
      <c r="AW287" s="633"/>
      <c r="AX287" s="633"/>
      <c r="AY287" s="633"/>
      <c r="AZ287" s="633"/>
      <c r="BA287" s="633"/>
      <c r="BB287" s="633"/>
      <c r="BC287" s="633"/>
      <c r="BD287" s="633"/>
      <c r="BE287" s="633"/>
      <c r="BF287" s="633"/>
      <c r="BG287" s="633"/>
      <c r="BH287" s="633"/>
      <c r="BI287" s="633"/>
      <c r="BJ287" s="633"/>
      <c r="BK287" s="633"/>
      <c r="BL287" s="633"/>
      <c r="BM287" s="633"/>
      <c r="BN287" s="633"/>
      <c r="BO287" s="633"/>
      <c r="BP287" s="633"/>
      <c r="BQ287" s="633"/>
      <c r="BR287" s="633"/>
      <c r="BS287" s="633"/>
      <c r="BT287" s="633"/>
      <c r="BU287" s="633"/>
      <c r="BV287" s="633"/>
      <c r="BW287" s="633"/>
      <c r="BX287" s="633"/>
      <c r="BY287" s="633"/>
      <c r="BZ287" s="633"/>
      <c r="CA287" s="633"/>
      <c r="CB287" s="633"/>
      <c r="CC287" s="633"/>
      <c r="CD287" s="633"/>
      <c r="CE287" s="633"/>
      <c r="CF287" s="633"/>
      <c r="CG287" s="633"/>
      <c r="CH287" s="633"/>
      <c r="CI287" s="633"/>
      <c r="CJ287" s="633"/>
      <c r="CK287" s="633"/>
      <c r="CL287" s="633"/>
      <c r="CM287" s="633"/>
      <c r="CN287" s="633"/>
      <c r="CO287" s="633"/>
      <c r="CP287" s="633"/>
      <c r="CQ287" s="633"/>
      <c r="CR287" s="633"/>
      <c r="CS287" s="633"/>
      <c r="CT287" s="633"/>
      <c r="CU287" s="633"/>
      <c r="CV287" s="633"/>
      <c r="CW287" s="633"/>
      <c r="CX287" s="633"/>
      <c r="CY287" s="633"/>
      <c r="CZ287" s="633"/>
      <c r="DA287" s="633"/>
      <c r="DB287" s="633"/>
      <c r="DC287" s="633"/>
      <c r="DD287" s="633"/>
      <c r="DE287" s="633"/>
      <c r="DF287" s="633"/>
      <c r="DG287" s="633"/>
      <c r="DH287" s="633"/>
      <c r="DI287" s="633"/>
      <c r="DJ287" s="633"/>
      <c r="DK287" s="633"/>
      <c r="DL287" s="633"/>
      <c r="DM287" s="633"/>
      <c r="DN287" s="633"/>
      <c r="DO287" s="633"/>
      <c r="DP287" s="633"/>
      <c r="DQ287" s="633"/>
      <c r="DR287" s="633"/>
      <c r="DS287" s="633"/>
      <c r="DT287" s="633"/>
      <c r="DU287" s="633"/>
      <c r="DV287" s="633"/>
      <c r="DW287" s="633"/>
      <c r="DX287" s="633"/>
      <c r="DY287" s="633"/>
      <c r="DZ287" s="633"/>
      <c r="EA287" s="633"/>
      <c r="EB287" s="633"/>
      <c r="EC287" s="633"/>
      <c r="ED287" s="634"/>
    </row>
    <row r="288" spans="2:134" ht="16.05" customHeight="1" x14ac:dyDescent="0.25">
      <c r="B288" s="629"/>
      <c r="C288" s="367"/>
      <c r="D288" s="366"/>
      <c r="E288" s="366"/>
      <c r="F288" s="837"/>
      <c r="G288" s="621">
        <f>IFERROR(INDEX('B1-基本信息'!$C$58:$C$61,MATCH(F288,'B1-基本信息'!$E$58:$E$61,0),1),0)</f>
        <v>0</v>
      </c>
      <c r="H288" s="633"/>
      <c r="I288" s="633"/>
      <c r="J288" s="633">
        <f t="shared" si="5060"/>
        <v>0</v>
      </c>
      <c r="K288" s="650"/>
      <c r="L288" s="660"/>
      <c r="M288" s="633"/>
      <c r="N288" s="633"/>
      <c r="O288" s="633"/>
      <c r="P288" s="633"/>
      <c r="Q288" s="633"/>
      <c r="R288" s="633"/>
      <c r="S288" s="633"/>
      <c r="T288" s="633"/>
      <c r="U288" s="634"/>
      <c r="V288" s="655"/>
      <c r="W288" s="633"/>
      <c r="X288" s="633"/>
      <c r="Y288" s="633"/>
      <c r="Z288" s="633"/>
      <c r="AA288" s="633"/>
      <c r="AB288" s="633"/>
      <c r="AC288" s="633"/>
      <c r="AD288" s="633"/>
      <c r="AE288" s="633"/>
      <c r="AF288" s="633"/>
      <c r="AG288" s="633"/>
      <c r="AH288" s="633"/>
      <c r="AI288" s="633"/>
      <c r="AJ288" s="633"/>
      <c r="AK288" s="633"/>
      <c r="AL288" s="633"/>
      <c r="AM288" s="633"/>
      <c r="AN288" s="633"/>
      <c r="AO288" s="633"/>
      <c r="AP288" s="633"/>
      <c r="AQ288" s="633"/>
      <c r="AR288" s="633"/>
      <c r="AS288" s="633"/>
      <c r="AT288" s="633"/>
      <c r="AU288" s="633"/>
      <c r="AV288" s="633"/>
      <c r="AW288" s="633"/>
      <c r="AX288" s="633"/>
      <c r="AY288" s="633"/>
      <c r="AZ288" s="633"/>
      <c r="BA288" s="633"/>
      <c r="BB288" s="633"/>
      <c r="BC288" s="633"/>
      <c r="BD288" s="633"/>
      <c r="BE288" s="633"/>
      <c r="BF288" s="633"/>
      <c r="BG288" s="633"/>
      <c r="BH288" s="633"/>
      <c r="BI288" s="633"/>
      <c r="BJ288" s="633"/>
      <c r="BK288" s="633"/>
      <c r="BL288" s="633"/>
      <c r="BM288" s="633"/>
      <c r="BN288" s="633"/>
      <c r="BO288" s="633"/>
      <c r="BP288" s="633"/>
      <c r="BQ288" s="633"/>
      <c r="BR288" s="633"/>
      <c r="BS288" s="633"/>
      <c r="BT288" s="633"/>
      <c r="BU288" s="633"/>
      <c r="BV288" s="633"/>
      <c r="BW288" s="633"/>
      <c r="BX288" s="633"/>
      <c r="BY288" s="633"/>
      <c r="BZ288" s="633"/>
      <c r="CA288" s="633"/>
      <c r="CB288" s="633"/>
      <c r="CC288" s="633"/>
      <c r="CD288" s="633"/>
      <c r="CE288" s="633"/>
      <c r="CF288" s="633"/>
      <c r="CG288" s="633"/>
      <c r="CH288" s="633"/>
      <c r="CI288" s="633"/>
      <c r="CJ288" s="633"/>
      <c r="CK288" s="633"/>
      <c r="CL288" s="633"/>
      <c r="CM288" s="633"/>
      <c r="CN288" s="633"/>
      <c r="CO288" s="633"/>
      <c r="CP288" s="633"/>
      <c r="CQ288" s="633"/>
      <c r="CR288" s="633"/>
      <c r="CS288" s="633"/>
      <c r="CT288" s="633"/>
      <c r="CU288" s="633"/>
      <c r="CV288" s="633"/>
      <c r="CW288" s="633"/>
      <c r="CX288" s="633"/>
      <c r="CY288" s="633"/>
      <c r="CZ288" s="633"/>
      <c r="DA288" s="633"/>
      <c r="DB288" s="633"/>
      <c r="DC288" s="633"/>
      <c r="DD288" s="633"/>
      <c r="DE288" s="633"/>
      <c r="DF288" s="633"/>
      <c r="DG288" s="633"/>
      <c r="DH288" s="633"/>
      <c r="DI288" s="633"/>
      <c r="DJ288" s="633"/>
      <c r="DK288" s="633"/>
      <c r="DL288" s="633"/>
      <c r="DM288" s="633"/>
      <c r="DN288" s="633"/>
      <c r="DO288" s="633"/>
      <c r="DP288" s="633"/>
      <c r="DQ288" s="633"/>
      <c r="DR288" s="633"/>
      <c r="DS288" s="633"/>
      <c r="DT288" s="633"/>
      <c r="DU288" s="633"/>
      <c r="DV288" s="633"/>
      <c r="DW288" s="633"/>
      <c r="DX288" s="633"/>
      <c r="DY288" s="633"/>
      <c r="DZ288" s="633"/>
      <c r="EA288" s="633"/>
      <c r="EB288" s="633"/>
      <c r="EC288" s="633"/>
      <c r="ED288" s="634"/>
    </row>
    <row r="289" spans="2:134" ht="16.05" customHeight="1" x14ac:dyDescent="0.25">
      <c r="B289" s="629" t="s">
        <v>702</v>
      </c>
      <c r="C289" s="367"/>
      <c r="D289" s="366"/>
      <c r="E289" s="366"/>
      <c r="F289" s="837"/>
      <c r="G289" s="621">
        <f>IFERROR(INDEX('B1-基本信息'!$C$58:$C$61,MATCH(F289,'B1-基本信息'!$E$58:$E$61,0),1),0)</f>
        <v>0</v>
      </c>
      <c r="H289" s="633"/>
      <c r="I289" s="633"/>
      <c r="J289" s="633">
        <f t="shared" si="5060"/>
        <v>0</v>
      </c>
      <c r="K289" s="650"/>
      <c r="L289" s="660"/>
      <c r="M289" s="633"/>
      <c r="N289" s="633"/>
      <c r="O289" s="633"/>
      <c r="P289" s="633"/>
      <c r="Q289" s="633"/>
      <c r="R289" s="633"/>
      <c r="S289" s="633"/>
      <c r="T289" s="633"/>
      <c r="U289" s="634"/>
      <c r="V289" s="655"/>
      <c r="W289" s="633"/>
      <c r="X289" s="633"/>
      <c r="Y289" s="633"/>
      <c r="Z289" s="633"/>
      <c r="AA289" s="633"/>
      <c r="AB289" s="633"/>
      <c r="AC289" s="633"/>
      <c r="AD289" s="633"/>
      <c r="AE289" s="633"/>
      <c r="AF289" s="633"/>
      <c r="AG289" s="633"/>
      <c r="AH289" s="633"/>
      <c r="AI289" s="633"/>
      <c r="AJ289" s="633"/>
      <c r="AK289" s="633"/>
      <c r="AL289" s="633"/>
      <c r="AM289" s="633"/>
      <c r="AN289" s="633"/>
      <c r="AO289" s="633"/>
      <c r="AP289" s="633"/>
      <c r="AQ289" s="633"/>
      <c r="AR289" s="633"/>
      <c r="AS289" s="633"/>
      <c r="AT289" s="633"/>
      <c r="AU289" s="633"/>
      <c r="AV289" s="633"/>
      <c r="AW289" s="633"/>
      <c r="AX289" s="633"/>
      <c r="AY289" s="633"/>
      <c r="AZ289" s="633"/>
      <c r="BA289" s="633"/>
      <c r="BB289" s="633"/>
      <c r="BC289" s="633"/>
      <c r="BD289" s="633"/>
      <c r="BE289" s="633"/>
      <c r="BF289" s="633"/>
      <c r="BG289" s="633"/>
      <c r="BH289" s="633"/>
      <c r="BI289" s="633"/>
      <c r="BJ289" s="633"/>
      <c r="BK289" s="633"/>
      <c r="BL289" s="633"/>
      <c r="BM289" s="633"/>
      <c r="BN289" s="633"/>
      <c r="BO289" s="633"/>
      <c r="BP289" s="633"/>
      <c r="BQ289" s="633"/>
      <c r="BR289" s="633"/>
      <c r="BS289" s="633"/>
      <c r="BT289" s="633"/>
      <c r="BU289" s="633"/>
      <c r="BV289" s="633"/>
      <c r="BW289" s="633"/>
      <c r="BX289" s="633"/>
      <c r="BY289" s="633"/>
      <c r="BZ289" s="633"/>
      <c r="CA289" s="633"/>
      <c r="CB289" s="633"/>
      <c r="CC289" s="633"/>
      <c r="CD289" s="633"/>
      <c r="CE289" s="633"/>
      <c r="CF289" s="633"/>
      <c r="CG289" s="633"/>
      <c r="CH289" s="633"/>
      <c r="CI289" s="633"/>
      <c r="CJ289" s="633"/>
      <c r="CK289" s="633"/>
      <c r="CL289" s="633"/>
      <c r="CM289" s="633"/>
      <c r="CN289" s="633"/>
      <c r="CO289" s="633"/>
      <c r="CP289" s="633"/>
      <c r="CQ289" s="633"/>
      <c r="CR289" s="633"/>
      <c r="CS289" s="633"/>
      <c r="CT289" s="633"/>
      <c r="CU289" s="633"/>
      <c r="CV289" s="633"/>
      <c r="CW289" s="633"/>
      <c r="CX289" s="633"/>
      <c r="CY289" s="633"/>
      <c r="CZ289" s="633"/>
      <c r="DA289" s="633"/>
      <c r="DB289" s="633"/>
      <c r="DC289" s="633"/>
      <c r="DD289" s="633"/>
      <c r="DE289" s="633"/>
      <c r="DF289" s="633"/>
      <c r="DG289" s="633"/>
      <c r="DH289" s="633"/>
      <c r="DI289" s="633"/>
      <c r="DJ289" s="633"/>
      <c r="DK289" s="633"/>
      <c r="DL289" s="633"/>
      <c r="DM289" s="633"/>
      <c r="DN289" s="633"/>
      <c r="DO289" s="633"/>
      <c r="DP289" s="633"/>
      <c r="DQ289" s="633"/>
      <c r="DR289" s="633"/>
      <c r="DS289" s="633"/>
      <c r="DT289" s="633"/>
      <c r="DU289" s="633"/>
      <c r="DV289" s="633"/>
      <c r="DW289" s="633"/>
      <c r="DX289" s="633"/>
      <c r="DY289" s="633"/>
      <c r="DZ289" s="633"/>
      <c r="EA289" s="633"/>
      <c r="EB289" s="633"/>
      <c r="EC289" s="633"/>
      <c r="ED289" s="634"/>
    </row>
    <row r="290" spans="2:134" ht="16.05" customHeight="1" x14ac:dyDescent="0.25">
      <c r="B290" s="629"/>
      <c r="C290" s="367"/>
      <c r="D290" s="366"/>
      <c r="E290" s="366"/>
      <c r="F290" s="837"/>
      <c r="G290" s="621">
        <f>IFERROR(INDEX('B1-基本信息'!$C$58:$C$61,MATCH(F290,'B1-基本信息'!$E$58:$E$61,0),1),0)</f>
        <v>0</v>
      </c>
      <c r="H290" s="633"/>
      <c r="I290" s="633"/>
      <c r="J290" s="633">
        <f t="shared" si="5060"/>
        <v>0</v>
      </c>
      <c r="K290" s="650"/>
      <c r="L290" s="660"/>
      <c r="M290" s="633"/>
      <c r="N290" s="633"/>
      <c r="O290" s="633"/>
      <c r="P290" s="633"/>
      <c r="Q290" s="633"/>
      <c r="R290" s="633"/>
      <c r="S290" s="633"/>
      <c r="T290" s="633"/>
      <c r="U290" s="634"/>
      <c r="V290" s="655"/>
      <c r="W290" s="633"/>
      <c r="X290" s="633"/>
      <c r="Y290" s="633"/>
      <c r="Z290" s="633"/>
      <c r="AA290" s="633"/>
      <c r="AB290" s="633"/>
      <c r="AC290" s="633"/>
      <c r="AD290" s="633"/>
      <c r="AE290" s="633"/>
      <c r="AF290" s="633"/>
      <c r="AG290" s="633"/>
      <c r="AH290" s="633"/>
      <c r="AI290" s="633"/>
      <c r="AJ290" s="633"/>
      <c r="AK290" s="633"/>
      <c r="AL290" s="633"/>
      <c r="AM290" s="633"/>
      <c r="AN290" s="633"/>
      <c r="AO290" s="633"/>
      <c r="AP290" s="633"/>
      <c r="AQ290" s="633"/>
      <c r="AR290" s="633"/>
      <c r="AS290" s="633"/>
      <c r="AT290" s="633"/>
      <c r="AU290" s="633"/>
      <c r="AV290" s="633"/>
      <c r="AW290" s="633"/>
      <c r="AX290" s="633"/>
      <c r="AY290" s="633"/>
      <c r="AZ290" s="633"/>
      <c r="BA290" s="633"/>
      <c r="BB290" s="633"/>
      <c r="BC290" s="633"/>
      <c r="BD290" s="633"/>
      <c r="BE290" s="633"/>
      <c r="BF290" s="633"/>
      <c r="BG290" s="633"/>
      <c r="BH290" s="633"/>
      <c r="BI290" s="633"/>
      <c r="BJ290" s="633"/>
      <c r="BK290" s="633"/>
      <c r="BL290" s="633"/>
      <c r="BM290" s="633"/>
      <c r="BN290" s="633"/>
      <c r="BO290" s="633"/>
      <c r="BP290" s="633"/>
      <c r="BQ290" s="633"/>
      <c r="BR290" s="633"/>
      <c r="BS290" s="633"/>
      <c r="BT290" s="633"/>
      <c r="BU290" s="633"/>
      <c r="BV290" s="633"/>
      <c r="BW290" s="633"/>
      <c r="BX290" s="633"/>
      <c r="BY290" s="633"/>
      <c r="BZ290" s="633"/>
      <c r="CA290" s="633"/>
      <c r="CB290" s="633"/>
      <c r="CC290" s="633"/>
      <c r="CD290" s="633"/>
      <c r="CE290" s="633"/>
      <c r="CF290" s="633"/>
      <c r="CG290" s="633"/>
      <c r="CH290" s="633"/>
      <c r="CI290" s="633"/>
      <c r="CJ290" s="633"/>
      <c r="CK290" s="633"/>
      <c r="CL290" s="633"/>
      <c r="CM290" s="633"/>
      <c r="CN290" s="633"/>
      <c r="CO290" s="633"/>
      <c r="CP290" s="633"/>
      <c r="CQ290" s="633"/>
      <c r="CR290" s="633"/>
      <c r="CS290" s="633"/>
      <c r="CT290" s="633"/>
      <c r="CU290" s="633"/>
      <c r="CV290" s="633"/>
      <c r="CW290" s="633"/>
      <c r="CX290" s="633"/>
      <c r="CY290" s="633"/>
      <c r="CZ290" s="633"/>
      <c r="DA290" s="633"/>
      <c r="DB290" s="633"/>
      <c r="DC290" s="633"/>
      <c r="DD290" s="633"/>
      <c r="DE290" s="633"/>
      <c r="DF290" s="633"/>
      <c r="DG290" s="633"/>
      <c r="DH290" s="633"/>
      <c r="DI290" s="633"/>
      <c r="DJ290" s="633"/>
      <c r="DK290" s="633"/>
      <c r="DL290" s="633"/>
      <c r="DM290" s="633"/>
      <c r="DN290" s="633"/>
      <c r="DO290" s="633"/>
      <c r="DP290" s="633"/>
      <c r="DQ290" s="633"/>
      <c r="DR290" s="633"/>
      <c r="DS290" s="633"/>
      <c r="DT290" s="633"/>
      <c r="DU290" s="633"/>
      <c r="DV290" s="633"/>
      <c r="DW290" s="633"/>
      <c r="DX290" s="633"/>
      <c r="DY290" s="633"/>
      <c r="DZ290" s="633"/>
      <c r="EA290" s="633"/>
      <c r="EB290" s="633"/>
      <c r="EC290" s="633"/>
      <c r="ED290" s="634"/>
    </row>
    <row r="291" spans="2:134" ht="16.05" customHeight="1" x14ac:dyDescent="0.25">
      <c r="B291" s="629"/>
      <c r="C291" s="367"/>
      <c r="D291" s="366"/>
      <c r="E291" s="366"/>
      <c r="F291" s="837"/>
      <c r="G291" s="621">
        <f>IFERROR(INDEX('B1-基本信息'!$C$58:$C$61,MATCH(F291,'B1-基本信息'!$E$58:$E$61,0),1),0)</f>
        <v>0</v>
      </c>
      <c r="H291" s="633"/>
      <c r="I291" s="633"/>
      <c r="J291" s="633">
        <f t="shared" si="5060"/>
        <v>0</v>
      </c>
      <c r="K291" s="650"/>
      <c r="L291" s="660"/>
      <c r="M291" s="633"/>
      <c r="N291" s="633"/>
      <c r="O291" s="633"/>
      <c r="P291" s="633"/>
      <c r="Q291" s="633"/>
      <c r="R291" s="633"/>
      <c r="S291" s="633"/>
      <c r="T291" s="633"/>
      <c r="U291" s="634"/>
      <c r="V291" s="655"/>
      <c r="W291" s="633"/>
      <c r="X291" s="633"/>
      <c r="Y291" s="633"/>
      <c r="Z291" s="633"/>
      <c r="AA291" s="633"/>
      <c r="AB291" s="633"/>
      <c r="AC291" s="633"/>
      <c r="AD291" s="633"/>
      <c r="AE291" s="633"/>
      <c r="AF291" s="633"/>
      <c r="AG291" s="633"/>
      <c r="AH291" s="633"/>
      <c r="AI291" s="633"/>
      <c r="AJ291" s="633"/>
      <c r="AK291" s="633"/>
      <c r="AL291" s="633"/>
      <c r="AM291" s="633"/>
      <c r="AN291" s="633"/>
      <c r="AO291" s="633"/>
      <c r="AP291" s="633"/>
      <c r="AQ291" s="633"/>
      <c r="AR291" s="633"/>
      <c r="AS291" s="633"/>
      <c r="AT291" s="633"/>
      <c r="AU291" s="633"/>
      <c r="AV291" s="633"/>
      <c r="AW291" s="633"/>
      <c r="AX291" s="633"/>
      <c r="AY291" s="633"/>
      <c r="AZ291" s="633"/>
      <c r="BA291" s="633"/>
      <c r="BB291" s="633"/>
      <c r="BC291" s="633"/>
      <c r="BD291" s="633"/>
      <c r="BE291" s="633"/>
      <c r="BF291" s="633"/>
      <c r="BG291" s="633"/>
      <c r="BH291" s="633"/>
      <c r="BI291" s="633"/>
      <c r="BJ291" s="633"/>
      <c r="BK291" s="633"/>
      <c r="BL291" s="633"/>
      <c r="BM291" s="633"/>
      <c r="BN291" s="633"/>
      <c r="BO291" s="633"/>
      <c r="BP291" s="633"/>
      <c r="BQ291" s="633"/>
      <c r="BR291" s="633"/>
      <c r="BS291" s="633"/>
      <c r="BT291" s="633"/>
      <c r="BU291" s="633"/>
      <c r="BV291" s="633"/>
      <c r="BW291" s="633"/>
      <c r="BX291" s="633"/>
      <c r="BY291" s="633"/>
      <c r="BZ291" s="633"/>
      <c r="CA291" s="633"/>
      <c r="CB291" s="633"/>
      <c r="CC291" s="633"/>
      <c r="CD291" s="633"/>
      <c r="CE291" s="633"/>
      <c r="CF291" s="633"/>
      <c r="CG291" s="633"/>
      <c r="CH291" s="633"/>
      <c r="CI291" s="633"/>
      <c r="CJ291" s="633"/>
      <c r="CK291" s="633"/>
      <c r="CL291" s="633"/>
      <c r="CM291" s="633"/>
      <c r="CN291" s="633"/>
      <c r="CO291" s="633"/>
      <c r="CP291" s="633"/>
      <c r="CQ291" s="633"/>
      <c r="CR291" s="633"/>
      <c r="CS291" s="633"/>
      <c r="CT291" s="633"/>
      <c r="CU291" s="633"/>
      <c r="CV291" s="633"/>
      <c r="CW291" s="633"/>
      <c r="CX291" s="633"/>
      <c r="CY291" s="633"/>
      <c r="CZ291" s="633"/>
      <c r="DA291" s="633"/>
      <c r="DB291" s="633"/>
      <c r="DC291" s="633"/>
      <c r="DD291" s="633"/>
      <c r="DE291" s="633"/>
      <c r="DF291" s="633"/>
      <c r="DG291" s="633"/>
      <c r="DH291" s="633"/>
      <c r="DI291" s="633"/>
      <c r="DJ291" s="633"/>
      <c r="DK291" s="633"/>
      <c r="DL291" s="633"/>
      <c r="DM291" s="633"/>
      <c r="DN291" s="633"/>
      <c r="DO291" s="633"/>
      <c r="DP291" s="633"/>
      <c r="DQ291" s="633"/>
      <c r="DR291" s="633"/>
      <c r="DS291" s="633"/>
      <c r="DT291" s="633"/>
      <c r="DU291" s="633"/>
      <c r="DV291" s="633"/>
      <c r="DW291" s="633"/>
      <c r="DX291" s="633"/>
      <c r="DY291" s="633"/>
      <c r="DZ291" s="633"/>
      <c r="EA291" s="633"/>
      <c r="EB291" s="633"/>
      <c r="EC291" s="633"/>
      <c r="ED291" s="634"/>
    </row>
    <row r="292" spans="2:134" ht="16.05" customHeight="1" x14ac:dyDescent="0.25">
      <c r="B292" s="629"/>
      <c r="C292" s="367"/>
      <c r="D292" s="366"/>
      <c r="E292" s="366"/>
      <c r="F292" s="837"/>
      <c r="G292" s="621">
        <f>IFERROR(INDEX('B1-基本信息'!$C$58:$C$61,MATCH(F292,'B1-基本信息'!$E$58:$E$61,0),1),0)</f>
        <v>0</v>
      </c>
      <c r="H292" s="633"/>
      <c r="I292" s="633"/>
      <c r="J292" s="633">
        <f t="shared" si="5060"/>
        <v>0</v>
      </c>
      <c r="K292" s="650"/>
      <c r="L292" s="660"/>
      <c r="M292" s="633"/>
      <c r="N292" s="633"/>
      <c r="O292" s="633"/>
      <c r="P292" s="633"/>
      <c r="Q292" s="633"/>
      <c r="R292" s="633"/>
      <c r="S292" s="633"/>
      <c r="T292" s="633"/>
      <c r="U292" s="634"/>
      <c r="V292" s="655"/>
      <c r="W292" s="633"/>
      <c r="X292" s="633"/>
      <c r="Y292" s="633"/>
      <c r="Z292" s="633"/>
      <c r="AA292" s="633"/>
      <c r="AB292" s="633"/>
      <c r="AC292" s="633"/>
      <c r="AD292" s="633"/>
      <c r="AE292" s="633"/>
      <c r="AF292" s="633"/>
      <c r="AG292" s="633"/>
      <c r="AH292" s="633"/>
      <c r="AI292" s="633"/>
      <c r="AJ292" s="633"/>
      <c r="AK292" s="633"/>
      <c r="AL292" s="633"/>
      <c r="AM292" s="633"/>
      <c r="AN292" s="633"/>
      <c r="AO292" s="633"/>
      <c r="AP292" s="633"/>
      <c r="AQ292" s="633"/>
      <c r="AR292" s="633"/>
      <c r="AS292" s="633"/>
      <c r="AT292" s="633"/>
      <c r="AU292" s="633"/>
      <c r="AV292" s="633"/>
      <c r="AW292" s="633"/>
      <c r="AX292" s="633"/>
      <c r="AY292" s="633"/>
      <c r="AZ292" s="633"/>
      <c r="BA292" s="633"/>
      <c r="BB292" s="633"/>
      <c r="BC292" s="633"/>
      <c r="BD292" s="633"/>
      <c r="BE292" s="633"/>
      <c r="BF292" s="633"/>
      <c r="BG292" s="633"/>
      <c r="BH292" s="633"/>
      <c r="BI292" s="633"/>
      <c r="BJ292" s="633"/>
      <c r="BK292" s="633"/>
      <c r="BL292" s="633"/>
      <c r="BM292" s="633"/>
      <c r="BN292" s="633"/>
      <c r="BO292" s="633"/>
      <c r="BP292" s="633"/>
      <c r="BQ292" s="633"/>
      <c r="BR292" s="633"/>
      <c r="BS292" s="633"/>
      <c r="BT292" s="633"/>
      <c r="BU292" s="633"/>
      <c r="BV292" s="633"/>
      <c r="BW292" s="633"/>
      <c r="BX292" s="633"/>
      <c r="BY292" s="633"/>
      <c r="BZ292" s="633"/>
      <c r="CA292" s="633"/>
      <c r="CB292" s="633"/>
      <c r="CC292" s="633"/>
      <c r="CD292" s="633"/>
      <c r="CE292" s="633"/>
      <c r="CF292" s="633"/>
      <c r="CG292" s="633"/>
      <c r="CH292" s="633"/>
      <c r="CI292" s="633"/>
      <c r="CJ292" s="633"/>
      <c r="CK292" s="633"/>
      <c r="CL292" s="633"/>
      <c r="CM292" s="633"/>
      <c r="CN292" s="633"/>
      <c r="CO292" s="633"/>
      <c r="CP292" s="633"/>
      <c r="CQ292" s="633"/>
      <c r="CR292" s="633"/>
      <c r="CS292" s="633"/>
      <c r="CT292" s="633"/>
      <c r="CU292" s="633"/>
      <c r="CV292" s="633"/>
      <c r="CW292" s="633"/>
      <c r="CX292" s="633"/>
      <c r="CY292" s="633"/>
      <c r="CZ292" s="633"/>
      <c r="DA292" s="633"/>
      <c r="DB292" s="633"/>
      <c r="DC292" s="633"/>
      <c r="DD292" s="633"/>
      <c r="DE292" s="633"/>
      <c r="DF292" s="633"/>
      <c r="DG292" s="633"/>
      <c r="DH292" s="633"/>
      <c r="DI292" s="633"/>
      <c r="DJ292" s="633"/>
      <c r="DK292" s="633"/>
      <c r="DL292" s="633"/>
      <c r="DM292" s="633"/>
      <c r="DN292" s="633"/>
      <c r="DO292" s="633"/>
      <c r="DP292" s="633"/>
      <c r="DQ292" s="633"/>
      <c r="DR292" s="633"/>
      <c r="DS292" s="633"/>
      <c r="DT292" s="633"/>
      <c r="DU292" s="633"/>
      <c r="DV292" s="633"/>
      <c r="DW292" s="633"/>
      <c r="DX292" s="633"/>
      <c r="DY292" s="633"/>
      <c r="DZ292" s="633"/>
      <c r="EA292" s="633"/>
      <c r="EB292" s="633"/>
      <c r="EC292" s="633"/>
      <c r="ED292" s="634"/>
    </row>
    <row r="293" spans="2:134" ht="16.05" customHeight="1" x14ac:dyDescent="0.25">
      <c r="B293" s="629"/>
      <c r="C293" s="367"/>
      <c r="D293" s="366"/>
      <c r="E293" s="366"/>
      <c r="F293" s="837"/>
      <c r="G293" s="621">
        <f>IFERROR(INDEX('B1-基本信息'!$C$58:$C$61,MATCH(F293,'B1-基本信息'!$E$58:$E$61,0),1),0)</f>
        <v>0</v>
      </c>
      <c r="H293" s="633"/>
      <c r="I293" s="633"/>
      <c r="J293" s="633">
        <f t="shared" si="5060"/>
        <v>0</v>
      </c>
      <c r="K293" s="650"/>
      <c r="L293" s="660"/>
      <c r="M293" s="633"/>
      <c r="N293" s="633"/>
      <c r="O293" s="633"/>
      <c r="P293" s="633"/>
      <c r="Q293" s="633"/>
      <c r="R293" s="633"/>
      <c r="S293" s="633"/>
      <c r="T293" s="633"/>
      <c r="U293" s="634"/>
      <c r="V293" s="655"/>
      <c r="W293" s="633"/>
      <c r="X293" s="633"/>
      <c r="Y293" s="633"/>
      <c r="Z293" s="633"/>
      <c r="AA293" s="633"/>
      <c r="AB293" s="633"/>
      <c r="AC293" s="633"/>
      <c r="AD293" s="633"/>
      <c r="AE293" s="633"/>
      <c r="AF293" s="633"/>
      <c r="AG293" s="633"/>
      <c r="AH293" s="633"/>
      <c r="AI293" s="633"/>
      <c r="AJ293" s="633"/>
      <c r="AK293" s="633"/>
      <c r="AL293" s="633"/>
      <c r="AM293" s="633"/>
      <c r="AN293" s="633"/>
      <c r="AO293" s="633"/>
      <c r="AP293" s="633"/>
      <c r="AQ293" s="633"/>
      <c r="AR293" s="633"/>
      <c r="AS293" s="633"/>
      <c r="AT293" s="633"/>
      <c r="AU293" s="633"/>
      <c r="AV293" s="633"/>
      <c r="AW293" s="633"/>
      <c r="AX293" s="633"/>
      <c r="AY293" s="633"/>
      <c r="AZ293" s="633"/>
      <c r="BA293" s="633"/>
      <c r="BB293" s="633"/>
      <c r="BC293" s="633"/>
      <c r="BD293" s="633"/>
      <c r="BE293" s="633"/>
      <c r="BF293" s="633"/>
      <c r="BG293" s="633"/>
      <c r="BH293" s="633"/>
      <c r="BI293" s="633"/>
      <c r="BJ293" s="633"/>
      <c r="BK293" s="633"/>
      <c r="BL293" s="633"/>
      <c r="BM293" s="633"/>
      <c r="BN293" s="633"/>
      <c r="BO293" s="633"/>
      <c r="BP293" s="633"/>
      <c r="BQ293" s="633"/>
      <c r="BR293" s="633"/>
      <c r="BS293" s="633"/>
      <c r="BT293" s="633"/>
      <c r="BU293" s="633"/>
      <c r="BV293" s="633"/>
      <c r="BW293" s="633"/>
      <c r="BX293" s="633"/>
      <c r="BY293" s="633"/>
      <c r="BZ293" s="633"/>
      <c r="CA293" s="633"/>
      <c r="CB293" s="633"/>
      <c r="CC293" s="633"/>
      <c r="CD293" s="633"/>
      <c r="CE293" s="633"/>
      <c r="CF293" s="633"/>
      <c r="CG293" s="633"/>
      <c r="CH293" s="633"/>
      <c r="CI293" s="633"/>
      <c r="CJ293" s="633"/>
      <c r="CK293" s="633"/>
      <c r="CL293" s="633"/>
      <c r="CM293" s="633"/>
      <c r="CN293" s="633"/>
      <c r="CO293" s="633"/>
      <c r="CP293" s="633"/>
      <c r="CQ293" s="633"/>
      <c r="CR293" s="633"/>
      <c r="CS293" s="633"/>
      <c r="CT293" s="633"/>
      <c r="CU293" s="633"/>
      <c r="CV293" s="633"/>
      <c r="CW293" s="633"/>
      <c r="CX293" s="633"/>
      <c r="CY293" s="633"/>
      <c r="CZ293" s="633"/>
      <c r="DA293" s="633"/>
      <c r="DB293" s="633"/>
      <c r="DC293" s="633"/>
      <c r="DD293" s="633"/>
      <c r="DE293" s="633"/>
      <c r="DF293" s="633"/>
      <c r="DG293" s="633"/>
      <c r="DH293" s="633"/>
      <c r="DI293" s="633"/>
      <c r="DJ293" s="633"/>
      <c r="DK293" s="633"/>
      <c r="DL293" s="633"/>
      <c r="DM293" s="633"/>
      <c r="DN293" s="633"/>
      <c r="DO293" s="633"/>
      <c r="DP293" s="633"/>
      <c r="DQ293" s="633"/>
      <c r="DR293" s="633"/>
      <c r="DS293" s="633"/>
      <c r="DT293" s="633"/>
      <c r="DU293" s="633"/>
      <c r="DV293" s="633"/>
      <c r="DW293" s="633"/>
      <c r="DX293" s="633"/>
      <c r="DY293" s="633"/>
      <c r="DZ293" s="633"/>
      <c r="EA293" s="633"/>
      <c r="EB293" s="633"/>
      <c r="EC293" s="633"/>
      <c r="ED293" s="634"/>
    </row>
    <row r="294" spans="2:134" ht="16.05" customHeight="1" x14ac:dyDescent="0.25">
      <c r="B294" s="629"/>
      <c r="C294" s="367"/>
      <c r="D294" s="366"/>
      <c r="E294" s="366"/>
      <c r="F294" s="837"/>
      <c r="G294" s="621">
        <f>IFERROR(INDEX('B1-基本信息'!$C$58:$C$61,MATCH(F294,'B1-基本信息'!$E$58:$E$61,0),1),0)</f>
        <v>0</v>
      </c>
      <c r="H294" s="633"/>
      <c r="I294" s="633"/>
      <c r="J294" s="633">
        <f t="shared" si="5060"/>
        <v>0</v>
      </c>
      <c r="K294" s="650"/>
      <c r="L294" s="660"/>
      <c r="M294" s="633"/>
      <c r="N294" s="633"/>
      <c r="O294" s="633"/>
      <c r="P294" s="633"/>
      <c r="Q294" s="633"/>
      <c r="R294" s="633"/>
      <c r="S294" s="633"/>
      <c r="T294" s="633"/>
      <c r="U294" s="634"/>
      <c r="V294" s="655"/>
      <c r="W294" s="633"/>
      <c r="X294" s="633"/>
      <c r="Y294" s="633"/>
      <c r="Z294" s="633"/>
      <c r="AA294" s="633"/>
      <c r="AB294" s="633"/>
      <c r="AC294" s="633"/>
      <c r="AD294" s="633"/>
      <c r="AE294" s="633"/>
      <c r="AF294" s="633"/>
      <c r="AG294" s="633"/>
      <c r="AH294" s="633"/>
      <c r="AI294" s="633"/>
      <c r="AJ294" s="633"/>
      <c r="AK294" s="633"/>
      <c r="AL294" s="633"/>
      <c r="AM294" s="633"/>
      <c r="AN294" s="633"/>
      <c r="AO294" s="633"/>
      <c r="AP294" s="633"/>
      <c r="AQ294" s="633"/>
      <c r="AR294" s="633"/>
      <c r="AS294" s="633"/>
      <c r="AT294" s="633"/>
      <c r="AU294" s="633"/>
      <c r="AV294" s="633"/>
      <c r="AW294" s="633"/>
      <c r="AX294" s="633"/>
      <c r="AY294" s="633"/>
      <c r="AZ294" s="633"/>
      <c r="BA294" s="633"/>
      <c r="BB294" s="633"/>
      <c r="BC294" s="633"/>
      <c r="BD294" s="633"/>
      <c r="BE294" s="633"/>
      <c r="BF294" s="633"/>
      <c r="BG294" s="633"/>
      <c r="BH294" s="633"/>
      <c r="BI294" s="633"/>
      <c r="BJ294" s="633"/>
      <c r="BK294" s="633"/>
      <c r="BL294" s="633"/>
      <c r="BM294" s="633"/>
      <c r="BN294" s="633"/>
      <c r="BO294" s="633"/>
      <c r="BP294" s="633"/>
      <c r="BQ294" s="633"/>
      <c r="BR294" s="633"/>
      <c r="BS294" s="633"/>
      <c r="BT294" s="633"/>
      <c r="BU294" s="633"/>
      <c r="BV294" s="633"/>
      <c r="BW294" s="633"/>
      <c r="BX294" s="633"/>
      <c r="BY294" s="633"/>
      <c r="BZ294" s="633"/>
      <c r="CA294" s="633"/>
      <c r="CB294" s="633"/>
      <c r="CC294" s="633"/>
      <c r="CD294" s="633"/>
      <c r="CE294" s="633"/>
      <c r="CF294" s="633"/>
      <c r="CG294" s="633"/>
      <c r="CH294" s="633"/>
      <c r="CI294" s="633"/>
      <c r="CJ294" s="633"/>
      <c r="CK294" s="633"/>
      <c r="CL294" s="633"/>
      <c r="CM294" s="633"/>
      <c r="CN294" s="633"/>
      <c r="CO294" s="633"/>
      <c r="CP294" s="633"/>
      <c r="CQ294" s="633"/>
      <c r="CR294" s="633"/>
      <c r="CS294" s="633"/>
      <c r="CT294" s="633"/>
      <c r="CU294" s="633"/>
      <c r="CV294" s="633"/>
      <c r="CW294" s="633"/>
      <c r="CX294" s="633"/>
      <c r="CY294" s="633"/>
      <c r="CZ294" s="633"/>
      <c r="DA294" s="633"/>
      <c r="DB294" s="633"/>
      <c r="DC294" s="633"/>
      <c r="DD294" s="633"/>
      <c r="DE294" s="633"/>
      <c r="DF294" s="633"/>
      <c r="DG294" s="633"/>
      <c r="DH294" s="633"/>
      <c r="DI294" s="633"/>
      <c r="DJ294" s="633"/>
      <c r="DK294" s="633"/>
      <c r="DL294" s="633"/>
      <c r="DM294" s="633"/>
      <c r="DN294" s="633"/>
      <c r="DO294" s="633"/>
      <c r="DP294" s="633"/>
      <c r="DQ294" s="633"/>
      <c r="DR294" s="633"/>
      <c r="DS294" s="633"/>
      <c r="DT294" s="633"/>
      <c r="DU294" s="633"/>
      <c r="DV294" s="633"/>
      <c r="DW294" s="633"/>
      <c r="DX294" s="633"/>
      <c r="DY294" s="633"/>
      <c r="DZ294" s="633"/>
      <c r="EA294" s="633"/>
      <c r="EB294" s="633"/>
      <c r="EC294" s="633"/>
      <c r="ED294" s="634"/>
    </row>
    <row r="295" spans="2:134" ht="16.05" customHeight="1" thickBot="1" x14ac:dyDescent="0.3">
      <c r="B295" s="630"/>
      <c r="C295" s="642"/>
      <c r="D295" s="642" t="s">
        <v>204</v>
      </c>
      <c r="E295" s="643"/>
      <c r="F295" s="644"/>
      <c r="G295" s="645"/>
      <c r="H295" s="646"/>
      <c r="I295" s="646"/>
      <c r="J295" s="646">
        <f>SUM(J287:J294)</f>
        <v>0</v>
      </c>
      <c r="K295" s="652"/>
      <c r="L295" s="662"/>
      <c r="M295" s="646"/>
      <c r="N295" s="646"/>
      <c r="O295" s="646"/>
      <c r="P295" s="646"/>
      <c r="Q295" s="646"/>
      <c r="R295" s="646"/>
      <c r="S295" s="646"/>
      <c r="T295" s="646"/>
      <c r="U295" s="647"/>
      <c r="V295" s="657"/>
      <c r="W295" s="646"/>
      <c r="X295" s="646"/>
      <c r="Y295" s="646"/>
      <c r="Z295" s="646"/>
      <c r="AA295" s="646"/>
      <c r="AB295" s="646"/>
      <c r="AC295" s="646"/>
      <c r="AD295" s="646"/>
      <c r="AE295" s="646"/>
      <c r="AF295" s="646"/>
      <c r="AG295" s="646"/>
      <c r="AH295" s="646"/>
      <c r="AI295" s="646"/>
      <c r="AJ295" s="646"/>
      <c r="AK295" s="646"/>
      <c r="AL295" s="646"/>
      <c r="AM295" s="646"/>
      <c r="AN295" s="646"/>
      <c r="AO295" s="646"/>
      <c r="AP295" s="646"/>
      <c r="AQ295" s="646"/>
      <c r="AR295" s="646"/>
      <c r="AS295" s="646"/>
      <c r="AT295" s="646"/>
      <c r="AU295" s="646"/>
      <c r="AV295" s="646"/>
      <c r="AW295" s="646"/>
      <c r="AX295" s="646"/>
      <c r="AY295" s="646"/>
      <c r="AZ295" s="646"/>
      <c r="BA295" s="646"/>
      <c r="BB295" s="646"/>
      <c r="BC295" s="646"/>
      <c r="BD295" s="646"/>
      <c r="BE295" s="646"/>
      <c r="BF295" s="646"/>
      <c r="BG295" s="646"/>
      <c r="BH295" s="646"/>
      <c r="BI295" s="646"/>
      <c r="BJ295" s="646"/>
      <c r="BK295" s="646"/>
      <c r="BL295" s="646"/>
      <c r="BM295" s="646"/>
      <c r="BN295" s="646"/>
      <c r="BO295" s="646"/>
      <c r="BP295" s="646"/>
      <c r="BQ295" s="646"/>
      <c r="BR295" s="646"/>
      <c r="BS295" s="646"/>
      <c r="BT295" s="646"/>
      <c r="BU295" s="646"/>
      <c r="BV295" s="646"/>
      <c r="BW295" s="646"/>
      <c r="BX295" s="646"/>
      <c r="BY295" s="646"/>
      <c r="BZ295" s="646"/>
      <c r="CA295" s="646"/>
      <c r="CB295" s="646"/>
      <c r="CC295" s="646"/>
      <c r="CD295" s="646"/>
      <c r="CE295" s="646"/>
      <c r="CF295" s="646"/>
      <c r="CG295" s="646"/>
      <c r="CH295" s="646"/>
      <c r="CI295" s="646"/>
      <c r="CJ295" s="646"/>
      <c r="CK295" s="646"/>
      <c r="CL295" s="646"/>
      <c r="CM295" s="646"/>
      <c r="CN295" s="646"/>
      <c r="CO295" s="646"/>
      <c r="CP295" s="646"/>
      <c r="CQ295" s="646"/>
      <c r="CR295" s="646"/>
      <c r="CS295" s="646"/>
      <c r="CT295" s="646"/>
      <c r="CU295" s="646"/>
      <c r="CV295" s="646"/>
      <c r="CW295" s="646"/>
      <c r="CX295" s="646"/>
      <c r="CY295" s="646"/>
      <c r="CZ295" s="646"/>
      <c r="DA295" s="646"/>
      <c r="DB295" s="646"/>
      <c r="DC295" s="646"/>
      <c r="DD295" s="646"/>
      <c r="DE295" s="646"/>
      <c r="DF295" s="646"/>
      <c r="DG295" s="646"/>
      <c r="DH295" s="646"/>
      <c r="DI295" s="646"/>
      <c r="DJ295" s="646"/>
      <c r="DK295" s="646"/>
      <c r="DL295" s="646"/>
      <c r="DM295" s="646"/>
      <c r="DN295" s="646"/>
      <c r="DO295" s="646"/>
      <c r="DP295" s="646"/>
      <c r="DQ295" s="646"/>
      <c r="DR295" s="646"/>
      <c r="DS295" s="646"/>
      <c r="DT295" s="646"/>
      <c r="DU295" s="646"/>
      <c r="DV295" s="646"/>
      <c r="DW295" s="646"/>
      <c r="DX295" s="646"/>
      <c r="DY295" s="646"/>
      <c r="DZ295" s="646"/>
      <c r="EA295" s="646"/>
      <c r="EB295" s="646"/>
      <c r="EC295" s="646"/>
      <c r="ED295" s="647"/>
    </row>
    <row r="296" spans="2:134" ht="16.05" customHeight="1" x14ac:dyDescent="0.25">
      <c r="B296" s="628"/>
      <c r="C296" s="367"/>
      <c r="D296" s="366"/>
      <c r="E296" s="366"/>
      <c r="F296" s="837"/>
      <c r="G296" s="621">
        <f>IFERROR(INDEX('B1-基本信息'!$C$58:$C$61,MATCH(F296,'B1-基本信息'!$E$58:$E$61,0),1),0)</f>
        <v>0</v>
      </c>
      <c r="H296" s="633"/>
      <c r="I296" s="633"/>
      <c r="J296" s="633">
        <f t="shared" ref="J296:J303" si="5061">SUM(V296:ED296)</f>
        <v>0</v>
      </c>
      <c r="K296" s="650"/>
      <c r="L296" s="660"/>
      <c r="M296" s="633"/>
      <c r="N296" s="633"/>
      <c r="O296" s="633"/>
      <c r="P296" s="633"/>
      <c r="Q296" s="633"/>
      <c r="R296" s="633"/>
      <c r="S296" s="633"/>
      <c r="T296" s="633"/>
      <c r="U296" s="634"/>
      <c r="V296" s="655"/>
      <c r="W296" s="633"/>
      <c r="X296" s="633"/>
      <c r="Y296" s="633"/>
      <c r="Z296" s="633"/>
      <c r="AA296" s="633"/>
      <c r="AB296" s="633"/>
      <c r="AC296" s="633"/>
      <c r="AD296" s="633"/>
      <c r="AE296" s="633"/>
      <c r="AF296" s="633"/>
      <c r="AG296" s="633"/>
      <c r="AH296" s="633"/>
      <c r="AI296" s="633"/>
      <c r="AJ296" s="633"/>
      <c r="AK296" s="633"/>
      <c r="AL296" s="633"/>
      <c r="AM296" s="633"/>
      <c r="AN296" s="633"/>
      <c r="AO296" s="633"/>
      <c r="AP296" s="633"/>
      <c r="AQ296" s="633"/>
      <c r="AR296" s="633"/>
      <c r="AS296" s="633"/>
      <c r="AT296" s="633"/>
      <c r="AU296" s="633"/>
      <c r="AV296" s="633"/>
      <c r="AW296" s="633"/>
      <c r="AX296" s="633"/>
      <c r="AY296" s="633"/>
      <c r="AZ296" s="633"/>
      <c r="BA296" s="633"/>
      <c r="BB296" s="633"/>
      <c r="BC296" s="633"/>
      <c r="BD296" s="633"/>
      <c r="BE296" s="633"/>
      <c r="BF296" s="633"/>
      <c r="BG296" s="633"/>
      <c r="BH296" s="633"/>
      <c r="BI296" s="633"/>
      <c r="BJ296" s="633"/>
      <c r="BK296" s="633"/>
      <c r="BL296" s="633"/>
      <c r="BM296" s="633"/>
      <c r="BN296" s="633"/>
      <c r="BO296" s="633"/>
      <c r="BP296" s="633"/>
      <c r="BQ296" s="633"/>
      <c r="BR296" s="633"/>
      <c r="BS296" s="633"/>
      <c r="BT296" s="633"/>
      <c r="BU296" s="633"/>
      <c r="BV296" s="633"/>
      <c r="BW296" s="633"/>
      <c r="BX296" s="633"/>
      <c r="BY296" s="633"/>
      <c r="BZ296" s="633"/>
      <c r="CA296" s="633"/>
      <c r="CB296" s="633"/>
      <c r="CC296" s="633"/>
      <c r="CD296" s="633"/>
      <c r="CE296" s="633"/>
      <c r="CF296" s="633"/>
      <c r="CG296" s="633"/>
      <c r="CH296" s="633"/>
      <c r="CI296" s="633"/>
      <c r="CJ296" s="633"/>
      <c r="CK296" s="633"/>
      <c r="CL296" s="633"/>
      <c r="CM296" s="633"/>
      <c r="CN296" s="633"/>
      <c r="CO296" s="633"/>
      <c r="CP296" s="633"/>
      <c r="CQ296" s="633"/>
      <c r="CR296" s="633"/>
      <c r="CS296" s="633"/>
      <c r="CT296" s="633"/>
      <c r="CU296" s="633"/>
      <c r="CV296" s="633"/>
      <c r="CW296" s="633"/>
      <c r="CX296" s="633"/>
      <c r="CY296" s="633"/>
      <c r="CZ296" s="633"/>
      <c r="DA296" s="633"/>
      <c r="DB296" s="633"/>
      <c r="DC296" s="633"/>
      <c r="DD296" s="633"/>
      <c r="DE296" s="633"/>
      <c r="DF296" s="633"/>
      <c r="DG296" s="633"/>
      <c r="DH296" s="633"/>
      <c r="DI296" s="633"/>
      <c r="DJ296" s="633"/>
      <c r="DK296" s="633"/>
      <c r="DL296" s="633"/>
      <c r="DM296" s="633"/>
      <c r="DN296" s="633"/>
      <c r="DO296" s="633"/>
      <c r="DP296" s="633"/>
      <c r="DQ296" s="633"/>
      <c r="DR296" s="633"/>
      <c r="DS296" s="633"/>
      <c r="DT296" s="633"/>
      <c r="DU296" s="633"/>
      <c r="DV296" s="633"/>
      <c r="DW296" s="633"/>
      <c r="DX296" s="633"/>
      <c r="DY296" s="633"/>
      <c r="DZ296" s="633"/>
      <c r="EA296" s="633"/>
      <c r="EB296" s="633"/>
      <c r="EC296" s="633"/>
      <c r="ED296" s="634"/>
    </row>
    <row r="297" spans="2:134" ht="16.05" customHeight="1" x14ac:dyDescent="0.25">
      <c r="B297" s="629"/>
      <c r="C297" s="367"/>
      <c r="D297" s="366"/>
      <c r="E297" s="366"/>
      <c r="F297" s="837"/>
      <c r="G297" s="621">
        <f>IFERROR(INDEX('B1-基本信息'!$C$58:$C$61,MATCH(F297,'B1-基本信息'!$E$58:$E$61,0),1),0)</f>
        <v>0</v>
      </c>
      <c r="H297" s="633"/>
      <c r="I297" s="633"/>
      <c r="J297" s="633">
        <f t="shared" si="5061"/>
        <v>0</v>
      </c>
      <c r="K297" s="650"/>
      <c r="L297" s="660"/>
      <c r="M297" s="633"/>
      <c r="N297" s="633"/>
      <c r="O297" s="633"/>
      <c r="P297" s="633"/>
      <c r="Q297" s="633"/>
      <c r="R297" s="633"/>
      <c r="S297" s="633"/>
      <c r="T297" s="633"/>
      <c r="U297" s="634"/>
      <c r="V297" s="655"/>
      <c r="W297" s="633"/>
      <c r="X297" s="633"/>
      <c r="Y297" s="633"/>
      <c r="Z297" s="633"/>
      <c r="AA297" s="633"/>
      <c r="AB297" s="633"/>
      <c r="AC297" s="633"/>
      <c r="AD297" s="633"/>
      <c r="AE297" s="633"/>
      <c r="AF297" s="633"/>
      <c r="AG297" s="633"/>
      <c r="AH297" s="633"/>
      <c r="AI297" s="633"/>
      <c r="AJ297" s="633"/>
      <c r="AK297" s="633"/>
      <c r="AL297" s="633"/>
      <c r="AM297" s="633"/>
      <c r="AN297" s="633"/>
      <c r="AO297" s="633"/>
      <c r="AP297" s="633"/>
      <c r="AQ297" s="633"/>
      <c r="AR297" s="633"/>
      <c r="AS297" s="633"/>
      <c r="AT297" s="633"/>
      <c r="AU297" s="633"/>
      <c r="AV297" s="633"/>
      <c r="AW297" s="633"/>
      <c r="AX297" s="633"/>
      <c r="AY297" s="633"/>
      <c r="AZ297" s="633"/>
      <c r="BA297" s="633"/>
      <c r="BB297" s="633"/>
      <c r="BC297" s="633"/>
      <c r="BD297" s="633"/>
      <c r="BE297" s="633"/>
      <c r="BF297" s="633"/>
      <c r="BG297" s="633"/>
      <c r="BH297" s="633"/>
      <c r="BI297" s="633"/>
      <c r="BJ297" s="633"/>
      <c r="BK297" s="633"/>
      <c r="BL297" s="633"/>
      <c r="BM297" s="633"/>
      <c r="BN297" s="633"/>
      <c r="BO297" s="633"/>
      <c r="BP297" s="633"/>
      <c r="BQ297" s="633"/>
      <c r="BR297" s="633"/>
      <c r="BS297" s="633"/>
      <c r="BT297" s="633"/>
      <c r="BU297" s="633"/>
      <c r="BV297" s="633"/>
      <c r="BW297" s="633"/>
      <c r="BX297" s="633"/>
      <c r="BY297" s="633"/>
      <c r="BZ297" s="633"/>
      <c r="CA297" s="633"/>
      <c r="CB297" s="633"/>
      <c r="CC297" s="633"/>
      <c r="CD297" s="633"/>
      <c r="CE297" s="633"/>
      <c r="CF297" s="633"/>
      <c r="CG297" s="633"/>
      <c r="CH297" s="633"/>
      <c r="CI297" s="633"/>
      <c r="CJ297" s="633"/>
      <c r="CK297" s="633"/>
      <c r="CL297" s="633"/>
      <c r="CM297" s="633"/>
      <c r="CN297" s="633"/>
      <c r="CO297" s="633"/>
      <c r="CP297" s="633"/>
      <c r="CQ297" s="633"/>
      <c r="CR297" s="633"/>
      <c r="CS297" s="633"/>
      <c r="CT297" s="633"/>
      <c r="CU297" s="633"/>
      <c r="CV297" s="633"/>
      <c r="CW297" s="633"/>
      <c r="CX297" s="633"/>
      <c r="CY297" s="633"/>
      <c r="CZ297" s="633"/>
      <c r="DA297" s="633"/>
      <c r="DB297" s="633"/>
      <c r="DC297" s="633"/>
      <c r="DD297" s="633"/>
      <c r="DE297" s="633"/>
      <c r="DF297" s="633"/>
      <c r="DG297" s="633"/>
      <c r="DH297" s="633"/>
      <c r="DI297" s="633"/>
      <c r="DJ297" s="633"/>
      <c r="DK297" s="633"/>
      <c r="DL297" s="633"/>
      <c r="DM297" s="633"/>
      <c r="DN297" s="633"/>
      <c r="DO297" s="633"/>
      <c r="DP297" s="633"/>
      <c r="DQ297" s="633"/>
      <c r="DR297" s="633"/>
      <c r="DS297" s="633"/>
      <c r="DT297" s="633"/>
      <c r="DU297" s="633"/>
      <c r="DV297" s="633"/>
      <c r="DW297" s="633"/>
      <c r="DX297" s="633"/>
      <c r="DY297" s="633"/>
      <c r="DZ297" s="633"/>
      <c r="EA297" s="633"/>
      <c r="EB297" s="633"/>
      <c r="EC297" s="633"/>
      <c r="ED297" s="634"/>
    </row>
    <row r="298" spans="2:134" ht="16.05" customHeight="1" x14ac:dyDescent="0.25">
      <c r="B298" s="629" t="s">
        <v>703</v>
      </c>
      <c r="C298" s="367"/>
      <c r="D298" s="366"/>
      <c r="E298" s="366"/>
      <c r="F298" s="837"/>
      <c r="G298" s="621">
        <f>IFERROR(INDEX('B1-基本信息'!$C$58:$C$61,MATCH(F298,'B1-基本信息'!$E$58:$E$61,0),1),0)</f>
        <v>0</v>
      </c>
      <c r="H298" s="633"/>
      <c r="I298" s="633"/>
      <c r="J298" s="633">
        <f t="shared" si="5061"/>
        <v>0</v>
      </c>
      <c r="K298" s="650"/>
      <c r="L298" s="660"/>
      <c r="M298" s="633"/>
      <c r="N298" s="633"/>
      <c r="O298" s="633"/>
      <c r="P298" s="633"/>
      <c r="Q298" s="633"/>
      <c r="R298" s="633"/>
      <c r="S298" s="633"/>
      <c r="T298" s="633"/>
      <c r="U298" s="634"/>
      <c r="V298" s="655"/>
      <c r="W298" s="633"/>
      <c r="X298" s="633"/>
      <c r="Y298" s="633"/>
      <c r="Z298" s="633"/>
      <c r="AA298" s="633"/>
      <c r="AB298" s="633"/>
      <c r="AC298" s="633"/>
      <c r="AD298" s="633"/>
      <c r="AE298" s="633"/>
      <c r="AF298" s="633"/>
      <c r="AG298" s="633"/>
      <c r="AH298" s="633"/>
      <c r="AI298" s="633"/>
      <c r="AJ298" s="633"/>
      <c r="AK298" s="633"/>
      <c r="AL298" s="633"/>
      <c r="AM298" s="633"/>
      <c r="AN298" s="633"/>
      <c r="AO298" s="633"/>
      <c r="AP298" s="633"/>
      <c r="AQ298" s="633"/>
      <c r="AR298" s="633"/>
      <c r="AS298" s="633"/>
      <c r="AT298" s="633"/>
      <c r="AU298" s="633"/>
      <c r="AV298" s="633"/>
      <c r="AW298" s="633"/>
      <c r="AX298" s="633"/>
      <c r="AY298" s="633"/>
      <c r="AZ298" s="633"/>
      <c r="BA298" s="633"/>
      <c r="BB298" s="633"/>
      <c r="BC298" s="633"/>
      <c r="BD298" s="633"/>
      <c r="BE298" s="633"/>
      <c r="BF298" s="633"/>
      <c r="BG298" s="633"/>
      <c r="BH298" s="633"/>
      <c r="BI298" s="633"/>
      <c r="BJ298" s="633"/>
      <c r="BK298" s="633"/>
      <c r="BL298" s="633"/>
      <c r="BM298" s="633"/>
      <c r="BN298" s="633"/>
      <c r="BO298" s="633"/>
      <c r="BP298" s="633"/>
      <c r="BQ298" s="633"/>
      <c r="BR298" s="633"/>
      <c r="BS298" s="633"/>
      <c r="BT298" s="633"/>
      <c r="BU298" s="633"/>
      <c r="BV298" s="633"/>
      <c r="BW298" s="633"/>
      <c r="BX298" s="633"/>
      <c r="BY298" s="633"/>
      <c r="BZ298" s="633"/>
      <c r="CA298" s="633"/>
      <c r="CB298" s="633"/>
      <c r="CC298" s="633"/>
      <c r="CD298" s="633"/>
      <c r="CE298" s="633"/>
      <c r="CF298" s="633"/>
      <c r="CG298" s="633"/>
      <c r="CH298" s="633"/>
      <c r="CI298" s="633"/>
      <c r="CJ298" s="633"/>
      <c r="CK298" s="633"/>
      <c r="CL298" s="633"/>
      <c r="CM298" s="633"/>
      <c r="CN298" s="633"/>
      <c r="CO298" s="633"/>
      <c r="CP298" s="633"/>
      <c r="CQ298" s="633"/>
      <c r="CR298" s="633"/>
      <c r="CS298" s="633"/>
      <c r="CT298" s="633"/>
      <c r="CU298" s="633"/>
      <c r="CV298" s="633"/>
      <c r="CW298" s="633"/>
      <c r="CX298" s="633"/>
      <c r="CY298" s="633"/>
      <c r="CZ298" s="633"/>
      <c r="DA298" s="633"/>
      <c r="DB298" s="633"/>
      <c r="DC298" s="633"/>
      <c r="DD298" s="633"/>
      <c r="DE298" s="633"/>
      <c r="DF298" s="633"/>
      <c r="DG298" s="633"/>
      <c r="DH298" s="633"/>
      <c r="DI298" s="633"/>
      <c r="DJ298" s="633"/>
      <c r="DK298" s="633"/>
      <c r="DL298" s="633"/>
      <c r="DM298" s="633"/>
      <c r="DN298" s="633"/>
      <c r="DO298" s="633"/>
      <c r="DP298" s="633"/>
      <c r="DQ298" s="633"/>
      <c r="DR298" s="633"/>
      <c r="DS298" s="633"/>
      <c r="DT298" s="633"/>
      <c r="DU298" s="633"/>
      <c r="DV298" s="633"/>
      <c r="DW298" s="633"/>
      <c r="DX298" s="633"/>
      <c r="DY298" s="633"/>
      <c r="DZ298" s="633"/>
      <c r="EA298" s="633"/>
      <c r="EB298" s="633"/>
      <c r="EC298" s="633"/>
      <c r="ED298" s="634"/>
    </row>
    <row r="299" spans="2:134" ht="16.05" customHeight="1" x14ac:dyDescent="0.25">
      <c r="B299" s="629"/>
      <c r="C299" s="367"/>
      <c r="D299" s="366"/>
      <c r="E299" s="366"/>
      <c r="F299" s="837"/>
      <c r="G299" s="621">
        <f>IFERROR(INDEX('B1-基本信息'!$C$58:$C$61,MATCH(F299,'B1-基本信息'!$E$58:$E$61,0),1),0)</f>
        <v>0</v>
      </c>
      <c r="H299" s="633"/>
      <c r="I299" s="633"/>
      <c r="J299" s="633">
        <f t="shared" si="5061"/>
        <v>0</v>
      </c>
      <c r="K299" s="650"/>
      <c r="L299" s="660"/>
      <c r="M299" s="633"/>
      <c r="N299" s="633"/>
      <c r="O299" s="633"/>
      <c r="P299" s="633"/>
      <c r="Q299" s="633"/>
      <c r="R299" s="633"/>
      <c r="S299" s="633"/>
      <c r="T299" s="633"/>
      <c r="U299" s="634"/>
      <c r="V299" s="655"/>
      <c r="W299" s="633"/>
      <c r="X299" s="633"/>
      <c r="Y299" s="633"/>
      <c r="Z299" s="633"/>
      <c r="AA299" s="633"/>
      <c r="AB299" s="633"/>
      <c r="AC299" s="633"/>
      <c r="AD299" s="633"/>
      <c r="AE299" s="633"/>
      <c r="AF299" s="633"/>
      <c r="AG299" s="633"/>
      <c r="AH299" s="633"/>
      <c r="AI299" s="633"/>
      <c r="AJ299" s="633"/>
      <c r="AK299" s="633"/>
      <c r="AL299" s="633"/>
      <c r="AM299" s="633"/>
      <c r="AN299" s="633"/>
      <c r="AO299" s="633"/>
      <c r="AP299" s="633"/>
      <c r="AQ299" s="633"/>
      <c r="AR299" s="633"/>
      <c r="AS299" s="633"/>
      <c r="AT299" s="633"/>
      <c r="AU299" s="633"/>
      <c r="AV299" s="633"/>
      <c r="AW299" s="633"/>
      <c r="AX299" s="633"/>
      <c r="AY299" s="633"/>
      <c r="AZ299" s="633"/>
      <c r="BA299" s="633"/>
      <c r="BB299" s="633"/>
      <c r="BC299" s="633"/>
      <c r="BD299" s="633"/>
      <c r="BE299" s="633"/>
      <c r="BF299" s="633"/>
      <c r="BG299" s="633"/>
      <c r="BH299" s="633"/>
      <c r="BI299" s="633"/>
      <c r="BJ299" s="633"/>
      <c r="BK299" s="633"/>
      <c r="BL299" s="633"/>
      <c r="BM299" s="633"/>
      <c r="BN299" s="633"/>
      <c r="BO299" s="633"/>
      <c r="BP299" s="633"/>
      <c r="BQ299" s="633"/>
      <c r="BR299" s="633"/>
      <c r="BS299" s="633"/>
      <c r="BT299" s="633"/>
      <c r="BU299" s="633"/>
      <c r="BV299" s="633"/>
      <c r="BW299" s="633"/>
      <c r="BX299" s="633"/>
      <c r="BY299" s="633"/>
      <c r="BZ299" s="633"/>
      <c r="CA299" s="633"/>
      <c r="CB299" s="633"/>
      <c r="CC299" s="633"/>
      <c r="CD299" s="633"/>
      <c r="CE299" s="633"/>
      <c r="CF299" s="633"/>
      <c r="CG299" s="633"/>
      <c r="CH299" s="633"/>
      <c r="CI299" s="633"/>
      <c r="CJ299" s="633"/>
      <c r="CK299" s="633"/>
      <c r="CL299" s="633"/>
      <c r="CM299" s="633"/>
      <c r="CN299" s="633"/>
      <c r="CO299" s="633"/>
      <c r="CP299" s="633"/>
      <c r="CQ299" s="633"/>
      <c r="CR299" s="633"/>
      <c r="CS299" s="633"/>
      <c r="CT299" s="633"/>
      <c r="CU299" s="633"/>
      <c r="CV299" s="633"/>
      <c r="CW299" s="633"/>
      <c r="CX299" s="633"/>
      <c r="CY299" s="633"/>
      <c r="CZ299" s="633"/>
      <c r="DA299" s="633"/>
      <c r="DB299" s="633"/>
      <c r="DC299" s="633"/>
      <c r="DD299" s="633"/>
      <c r="DE299" s="633"/>
      <c r="DF299" s="633"/>
      <c r="DG299" s="633"/>
      <c r="DH299" s="633"/>
      <c r="DI299" s="633"/>
      <c r="DJ299" s="633"/>
      <c r="DK299" s="633"/>
      <c r="DL299" s="633"/>
      <c r="DM299" s="633"/>
      <c r="DN299" s="633"/>
      <c r="DO299" s="633"/>
      <c r="DP299" s="633"/>
      <c r="DQ299" s="633"/>
      <c r="DR299" s="633"/>
      <c r="DS299" s="633"/>
      <c r="DT299" s="633"/>
      <c r="DU299" s="633"/>
      <c r="DV299" s="633"/>
      <c r="DW299" s="633"/>
      <c r="DX299" s="633"/>
      <c r="DY299" s="633"/>
      <c r="DZ299" s="633"/>
      <c r="EA299" s="633"/>
      <c r="EB299" s="633"/>
      <c r="EC299" s="633"/>
      <c r="ED299" s="634"/>
    </row>
    <row r="300" spans="2:134" ht="16.05" customHeight="1" x14ac:dyDescent="0.25">
      <c r="B300" s="629"/>
      <c r="C300" s="367"/>
      <c r="D300" s="366"/>
      <c r="E300" s="366"/>
      <c r="F300" s="837"/>
      <c r="G300" s="621">
        <f>IFERROR(INDEX('B1-基本信息'!$C$58:$C$61,MATCH(F300,'B1-基本信息'!$E$58:$E$61,0),1),0)</f>
        <v>0</v>
      </c>
      <c r="H300" s="633"/>
      <c r="I300" s="633"/>
      <c r="J300" s="633">
        <f t="shared" si="5061"/>
        <v>0</v>
      </c>
      <c r="K300" s="650"/>
      <c r="L300" s="660"/>
      <c r="M300" s="633"/>
      <c r="N300" s="633"/>
      <c r="O300" s="633"/>
      <c r="P300" s="633"/>
      <c r="Q300" s="633"/>
      <c r="R300" s="633"/>
      <c r="S300" s="633"/>
      <c r="T300" s="633"/>
      <c r="U300" s="634"/>
      <c r="V300" s="655"/>
      <c r="W300" s="633"/>
      <c r="X300" s="633"/>
      <c r="Y300" s="633"/>
      <c r="Z300" s="633"/>
      <c r="AA300" s="633"/>
      <c r="AB300" s="633"/>
      <c r="AC300" s="633"/>
      <c r="AD300" s="633"/>
      <c r="AE300" s="633"/>
      <c r="AF300" s="633"/>
      <c r="AG300" s="633"/>
      <c r="AH300" s="633"/>
      <c r="AI300" s="633"/>
      <c r="AJ300" s="633"/>
      <c r="AK300" s="633"/>
      <c r="AL300" s="633"/>
      <c r="AM300" s="633"/>
      <c r="AN300" s="633"/>
      <c r="AO300" s="633"/>
      <c r="AP300" s="633"/>
      <c r="AQ300" s="633"/>
      <c r="AR300" s="633"/>
      <c r="AS300" s="633"/>
      <c r="AT300" s="633"/>
      <c r="AU300" s="633"/>
      <c r="AV300" s="633"/>
      <c r="AW300" s="633"/>
      <c r="AX300" s="633"/>
      <c r="AY300" s="633"/>
      <c r="AZ300" s="633"/>
      <c r="BA300" s="633"/>
      <c r="BB300" s="633"/>
      <c r="BC300" s="633"/>
      <c r="BD300" s="633"/>
      <c r="BE300" s="633"/>
      <c r="BF300" s="633"/>
      <c r="BG300" s="633"/>
      <c r="BH300" s="633"/>
      <c r="BI300" s="633"/>
      <c r="BJ300" s="633"/>
      <c r="BK300" s="633"/>
      <c r="BL300" s="633"/>
      <c r="BM300" s="633"/>
      <c r="BN300" s="633"/>
      <c r="BO300" s="633"/>
      <c r="BP300" s="633"/>
      <c r="BQ300" s="633"/>
      <c r="BR300" s="633"/>
      <c r="BS300" s="633"/>
      <c r="BT300" s="633"/>
      <c r="BU300" s="633"/>
      <c r="BV300" s="633"/>
      <c r="BW300" s="633"/>
      <c r="BX300" s="633"/>
      <c r="BY300" s="633"/>
      <c r="BZ300" s="633"/>
      <c r="CA300" s="633"/>
      <c r="CB300" s="633"/>
      <c r="CC300" s="633"/>
      <c r="CD300" s="633"/>
      <c r="CE300" s="633"/>
      <c r="CF300" s="633"/>
      <c r="CG300" s="633"/>
      <c r="CH300" s="633"/>
      <c r="CI300" s="633"/>
      <c r="CJ300" s="633"/>
      <c r="CK300" s="633"/>
      <c r="CL300" s="633"/>
      <c r="CM300" s="633"/>
      <c r="CN300" s="633"/>
      <c r="CO300" s="633"/>
      <c r="CP300" s="633"/>
      <c r="CQ300" s="633"/>
      <c r="CR300" s="633"/>
      <c r="CS300" s="633"/>
      <c r="CT300" s="633"/>
      <c r="CU300" s="633"/>
      <c r="CV300" s="633"/>
      <c r="CW300" s="633"/>
      <c r="CX300" s="633"/>
      <c r="CY300" s="633"/>
      <c r="CZ300" s="633"/>
      <c r="DA300" s="633"/>
      <c r="DB300" s="633"/>
      <c r="DC300" s="633"/>
      <c r="DD300" s="633"/>
      <c r="DE300" s="633"/>
      <c r="DF300" s="633"/>
      <c r="DG300" s="633"/>
      <c r="DH300" s="633"/>
      <c r="DI300" s="633"/>
      <c r="DJ300" s="633"/>
      <c r="DK300" s="633"/>
      <c r="DL300" s="633"/>
      <c r="DM300" s="633"/>
      <c r="DN300" s="633"/>
      <c r="DO300" s="633"/>
      <c r="DP300" s="633"/>
      <c r="DQ300" s="633"/>
      <c r="DR300" s="633"/>
      <c r="DS300" s="633"/>
      <c r="DT300" s="633"/>
      <c r="DU300" s="633"/>
      <c r="DV300" s="633"/>
      <c r="DW300" s="633"/>
      <c r="DX300" s="633"/>
      <c r="DY300" s="633"/>
      <c r="DZ300" s="633"/>
      <c r="EA300" s="633"/>
      <c r="EB300" s="633"/>
      <c r="EC300" s="633"/>
      <c r="ED300" s="634"/>
    </row>
    <row r="301" spans="2:134" ht="16.05" customHeight="1" x14ac:dyDescent="0.25">
      <c r="B301" s="629"/>
      <c r="C301" s="367"/>
      <c r="D301" s="366"/>
      <c r="E301" s="366"/>
      <c r="F301" s="837"/>
      <c r="G301" s="621">
        <f>IFERROR(INDEX('B1-基本信息'!$C$58:$C$61,MATCH(F301,'B1-基本信息'!$E$58:$E$61,0),1),0)</f>
        <v>0</v>
      </c>
      <c r="H301" s="633"/>
      <c r="I301" s="633"/>
      <c r="J301" s="633">
        <f t="shared" si="5061"/>
        <v>0</v>
      </c>
      <c r="K301" s="650"/>
      <c r="L301" s="660"/>
      <c r="M301" s="633"/>
      <c r="N301" s="633"/>
      <c r="O301" s="633"/>
      <c r="P301" s="633"/>
      <c r="Q301" s="633"/>
      <c r="R301" s="633"/>
      <c r="S301" s="633"/>
      <c r="T301" s="633"/>
      <c r="U301" s="634"/>
      <c r="V301" s="655"/>
      <c r="W301" s="633"/>
      <c r="X301" s="633"/>
      <c r="Y301" s="633"/>
      <c r="Z301" s="633"/>
      <c r="AA301" s="633"/>
      <c r="AB301" s="633"/>
      <c r="AC301" s="633"/>
      <c r="AD301" s="633"/>
      <c r="AE301" s="633"/>
      <c r="AF301" s="633"/>
      <c r="AG301" s="633"/>
      <c r="AH301" s="633"/>
      <c r="AI301" s="633"/>
      <c r="AJ301" s="633"/>
      <c r="AK301" s="633"/>
      <c r="AL301" s="633"/>
      <c r="AM301" s="633"/>
      <c r="AN301" s="633"/>
      <c r="AO301" s="633"/>
      <c r="AP301" s="633"/>
      <c r="AQ301" s="633"/>
      <c r="AR301" s="633"/>
      <c r="AS301" s="633"/>
      <c r="AT301" s="633"/>
      <c r="AU301" s="633"/>
      <c r="AV301" s="633"/>
      <c r="AW301" s="633"/>
      <c r="AX301" s="633"/>
      <c r="AY301" s="633"/>
      <c r="AZ301" s="633"/>
      <c r="BA301" s="633"/>
      <c r="BB301" s="633"/>
      <c r="BC301" s="633"/>
      <c r="BD301" s="633"/>
      <c r="BE301" s="633"/>
      <c r="BF301" s="633"/>
      <c r="BG301" s="633"/>
      <c r="BH301" s="633"/>
      <c r="BI301" s="633"/>
      <c r="BJ301" s="633"/>
      <c r="BK301" s="633"/>
      <c r="BL301" s="633"/>
      <c r="BM301" s="633"/>
      <c r="BN301" s="633"/>
      <c r="BO301" s="633"/>
      <c r="BP301" s="633"/>
      <c r="BQ301" s="633"/>
      <c r="BR301" s="633"/>
      <c r="BS301" s="633"/>
      <c r="BT301" s="633"/>
      <c r="BU301" s="633"/>
      <c r="BV301" s="633"/>
      <c r="BW301" s="633"/>
      <c r="BX301" s="633"/>
      <c r="BY301" s="633"/>
      <c r="BZ301" s="633"/>
      <c r="CA301" s="633"/>
      <c r="CB301" s="633"/>
      <c r="CC301" s="633"/>
      <c r="CD301" s="633"/>
      <c r="CE301" s="633"/>
      <c r="CF301" s="633"/>
      <c r="CG301" s="633"/>
      <c r="CH301" s="633"/>
      <c r="CI301" s="633"/>
      <c r="CJ301" s="633"/>
      <c r="CK301" s="633"/>
      <c r="CL301" s="633"/>
      <c r="CM301" s="633"/>
      <c r="CN301" s="633"/>
      <c r="CO301" s="633"/>
      <c r="CP301" s="633"/>
      <c r="CQ301" s="633"/>
      <c r="CR301" s="633"/>
      <c r="CS301" s="633"/>
      <c r="CT301" s="633"/>
      <c r="CU301" s="633"/>
      <c r="CV301" s="633"/>
      <c r="CW301" s="633"/>
      <c r="CX301" s="633"/>
      <c r="CY301" s="633"/>
      <c r="CZ301" s="633"/>
      <c r="DA301" s="633"/>
      <c r="DB301" s="633"/>
      <c r="DC301" s="633"/>
      <c r="DD301" s="633"/>
      <c r="DE301" s="633"/>
      <c r="DF301" s="633"/>
      <c r="DG301" s="633"/>
      <c r="DH301" s="633"/>
      <c r="DI301" s="633"/>
      <c r="DJ301" s="633"/>
      <c r="DK301" s="633"/>
      <c r="DL301" s="633"/>
      <c r="DM301" s="633"/>
      <c r="DN301" s="633"/>
      <c r="DO301" s="633"/>
      <c r="DP301" s="633"/>
      <c r="DQ301" s="633"/>
      <c r="DR301" s="633"/>
      <c r="DS301" s="633"/>
      <c r="DT301" s="633"/>
      <c r="DU301" s="633"/>
      <c r="DV301" s="633"/>
      <c r="DW301" s="633"/>
      <c r="DX301" s="633"/>
      <c r="DY301" s="633"/>
      <c r="DZ301" s="633"/>
      <c r="EA301" s="633"/>
      <c r="EB301" s="633"/>
      <c r="EC301" s="633"/>
      <c r="ED301" s="634"/>
    </row>
    <row r="302" spans="2:134" ht="16.05" customHeight="1" x14ac:dyDescent="0.25">
      <c r="B302" s="629"/>
      <c r="C302" s="367"/>
      <c r="D302" s="366"/>
      <c r="E302" s="366"/>
      <c r="F302" s="837"/>
      <c r="G302" s="621">
        <f>IFERROR(INDEX('B1-基本信息'!$C$58:$C$61,MATCH(F302,'B1-基本信息'!$E$58:$E$61,0),1),0)</f>
        <v>0</v>
      </c>
      <c r="H302" s="633"/>
      <c r="I302" s="633"/>
      <c r="J302" s="633">
        <f t="shared" si="5061"/>
        <v>0</v>
      </c>
      <c r="K302" s="650"/>
      <c r="L302" s="660"/>
      <c r="M302" s="633"/>
      <c r="N302" s="633"/>
      <c r="O302" s="633"/>
      <c r="P302" s="633"/>
      <c r="Q302" s="633"/>
      <c r="R302" s="633"/>
      <c r="S302" s="633"/>
      <c r="T302" s="633"/>
      <c r="U302" s="634"/>
      <c r="V302" s="655"/>
      <c r="W302" s="633"/>
      <c r="X302" s="633"/>
      <c r="Y302" s="633"/>
      <c r="Z302" s="633"/>
      <c r="AA302" s="633"/>
      <c r="AB302" s="633"/>
      <c r="AC302" s="633"/>
      <c r="AD302" s="633"/>
      <c r="AE302" s="633"/>
      <c r="AF302" s="633"/>
      <c r="AG302" s="633"/>
      <c r="AH302" s="633"/>
      <c r="AI302" s="633"/>
      <c r="AJ302" s="633"/>
      <c r="AK302" s="633"/>
      <c r="AL302" s="633"/>
      <c r="AM302" s="633"/>
      <c r="AN302" s="633"/>
      <c r="AO302" s="633"/>
      <c r="AP302" s="633"/>
      <c r="AQ302" s="633"/>
      <c r="AR302" s="633"/>
      <c r="AS302" s="633"/>
      <c r="AT302" s="633"/>
      <c r="AU302" s="633"/>
      <c r="AV302" s="633"/>
      <c r="AW302" s="633"/>
      <c r="AX302" s="633"/>
      <c r="AY302" s="633"/>
      <c r="AZ302" s="633"/>
      <c r="BA302" s="633"/>
      <c r="BB302" s="633"/>
      <c r="BC302" s="633"/>
      <c r="BD302" s="633"/>
      <c r="BE302" s="633"/>
      <c r="BF302" s="633"/>
      <c r="BG302" s="633"/>
      <c r="BH302" s="633"/>
      <c r="BI302" s="633"/>
      <c r="BJ302" s="633"/>
      <c r="BK302" s="633"/>
      <c r="BL302" s="633"/>
      <c r="BM302" s="633"/>
      <c r="BN302" s="633"/>
      <c r="BO302" s="633"/>
      <c r="BP302" s="633"/>
      <c r="BQ302" s="633"/>
      <c r="BR302" s="633"/>
      <c r="BS302" s="633"/>
      <c r="BT302" s="633"/>
      <c r="BU302" s="633"/>
      <c r="BV302" s="633"/>
      <c r="BW302" s="633"/>
      <c r="BX302" s="633"/>
      <c r="BY302" s="633"/>
      <c r="BZ302" s="633"/>
      <c r="CA302" s="633"/>
      <c r="CB302" s="633"/>
      <c r="CC302" s="633"/>
      <c r="CD302" s="633"/>
      <c r="CE302" s="633"/>
      <c r="CF302" s="633"/>
      <c r="CG302" s="633"/>
      <c r="CH302" s="633"/>
      <c r="CI302" s="633"/>
      <c r="CJ302" s="633"/>
      <c r="CK302" s="633"/>
      <c r="CL302" s="633"/>
      <c r="CM302" s="633"/>
      <c r="CN302" s="633"/>
      <c r="CO302" s="633"/>
      <c r="CP302" s="633"/>
      <c r="CQ302" s="633"/>
      <c r="CR302" s="633"/>
      <c r="CS302" s="633"/>
      <c r="CT302" s="633"/>
      <c r="CU302" s="633"/>
      <c r="CV302" s="633"/>
      <c r="CW302" s="633"/>
      <c r="CX302" s="633"/>
      <c r="CY302" s="633"/>
      <c r="CZ302" s="633"/>
      <c r="DA302" s="633"/>
      <c r="DB302" s="633"/>
      <c r="DC302" s="633"/>
      <c r="DD302" s="633"/>
      <c r="DE302" s="633"/>
      <c r="DF302" s="633"/>
      <c r="DG302" s="633"/>
      <c r="DH302" s="633"/>
      <c r="DI302" s="633"/>
      <c r="DJ302" s="633"/>
      <c r="DK302" s="633"/>
      <c r="DL302" s="633"/>
      <c r="DM302" s="633"/>
      <c r="DN302" s="633"/>
      <c r="DO302" s="633"/>
      <c r="DP302" s="633"/>
      <c r="DQ302" s="633"/>
      <c r="DR302" s="633"/>
      <c r="DS302" s="633"/>
      <c r="DT302" s="633"/>
      <c r="DU302" s="633"/>
      <c r="DV302" s="633"/>
      <c r="DW302" s="633"/>
      <c r="DX302" s="633"/>
      <c r="DY302" s="633"/>
      <c r="DZ302" s="633"/>
      <c r="EA302" s="633"/>
      <c r="EB302" s="633"/>
      <c r="EC302" s="633"/>
      <c r="ED302" s="634"/>
    </row>
    <row r="303" spans="2:134" ht="16.05" customHeight="1" x14ac:dyDescent="0.25">
      <c r="B303" s="629"/>
      <c r="C303" s="367"/>
      <c r="D303" s="366"/>
      <c r="E303" s="366"/>
      <c r="F303" s="837"/>
      <c r="G303" s="621">
        <f>IFERROR(INDEX('B1-基本信息'!$C$58:$C$61,MATCH(F303,'B1-基本信息'!$E$58:$E$61,0),1),0)</f>
        <v>0</v>
      </c>
      <c r="H303" s="633"/>
      <c r="I303" s="633"/>
      <c r="J303" s="633">
        <f t="shared" si="5061"/>
        <v>0</v>
      </c>
      <c r="K303" s="650"/>
      <c r="L303" s="660"/>
      <c r="M303" s="633"/>
      <c r="N303" s="633"/>
      <c r="O303" s="633"/>
      <c r="P303" s="633"/>
      <c r="Q303" s="633"/>
      <c r="R303" s="633"/>
      <c r="S303" s="633"/>
      <c r="T303" s="633"/>
      <c r="U303" s="634"/>
      <c r="V303" s="655"/>
      <c r="W303" s="633"/>
      <c r="X303" s="633"/>
      <c r="Y303" s="633"/>
      <c r="Z303" s="633"/>
      <c r="AA303" s="633"/>
      <c r="AB303" s="633"/>
      <c r="AC303" s="633"/>
      <c r="AD303" s="633"/>
      <c r="AE303" s="633"/>
      <c r="AF303" s="633"/>
      <c r="AG303" s="633"/>
      <c r="AH303" s="633"/>
      <c r="AI303" s="633"/>
      <c r="AJ303" s="633"/>
      <c r="AK303" s="633"/>
      <c r="AL303" s="633"/>
      <c r="AM303" s="633"/>
      <c r="AN303" s="633"/>
      <c r="AO303" s="633"/>
      <c r="AP303" s="633"/>
      <c r="AQ303" s="633"/>
      <c r="AR303" s="633"/>
      <c r="AS303" s="633"/>
      <c r="AT303" s="633"/>
      <c r="AU303" s="633"/>
      <c r="AV303" s="633"/>
      <c r="AW303" s="633"/>
      <c r="AX303" s="633"/>
      <c r="AY303" s="633"/>
      <c r="AZ303" s="633"/>
      <c r="BA303" s="633"/>
      <c r="BB303" s="633"/>
      <c r="BC303" s="633"/>
      <c r="BD303" s="633"/>
      <c r="BE303" s="633"/>
      <c r="BF303" s="633"/>
      <c r="BG303" s="633"/>
      <c r="BH303" s="633"/>
      <c r="BI303" s="633"/>
      <c r="BJ303" s="633"/>
      <c r="BK303" s="633"/>
      <c r="BL303" s="633"/>
      <c r="BM303" s="633"/>
      <c r="BN303" s="633"/>
      <c r="BO303" s="633"/>
      <c r="BP303" s="633"/>
      <c r="BQ303" s="633"/>
      <c r="BR303" s="633"/>
      <c r="BS303" s="633"/>
      <c r="BT303" s="633"/>
      <c r="BU303" s="633"/>
      <c r="BV303" s="633"/>
      <c r="BW303" s="633"/>
      <c r="BX303" s="633"/>
      <c r="BY303" s="633"/>
      <c r="BZ303" s="633"/>
      <c r="CA303" s="633"/>
      <c r="CB303" s="633"/>
      <c r="CC303" s="633"/>
      <c r="CD303" s="633"/>
      <c r="CE303" s="633"/>
      <c r="CF303" s="633"/>
      <c r="CG303" s="633"/>
      <c r="CH303" s="633"/>
      <c r="CI303" s="633"/>
      <c r="CJ303" s="633"/>
      <c r="CK303" s="633"/>
      <c r="CL303" s="633"/>
      <c r="CM303" s="633"/>
      <c r="CN303" s="633"/>
      <c r="CO303" s="633"/>
      <c r="CP303" s="633"/>
      <c r="CQ303" s="633"/>
      <c r="CR303" s="633"/>
      <c r="CS303" s="633"/>
      <c r="CT303" s="633"/>
      <c r="CU303" s="633"/>
      <c r="CV303" s="633"/>
      <c r="CW303" s="633"/>
      <c r="CX303" s="633"/>
      <c r="CY303" s="633"/>
      <c r="CZ303" s="633"/>
      <c r="DA303" s="633"/>
      <c r="DB303" s="633"/>
      <c r="DC303" s="633"/>
      <c r="DD303" s="633"/>
      <c r="DE303" s="633"/>
      <c r="DF303" s="633"/>
      <c r="DG303" s="633"/>
      <c r="DH303" s="633"/>
      <c r="DI303" s="633"/>
      <c r="DJ303" s="633"/>
      <c r="DK303" s="633"/>
      <c r="DL303" s="633"/>
      <c r="DM303" s="633"/>
      <c r="DN303" s="633"/>
      <c r="DO303" s="633"/>
      <c r="DP303" s="633"/>
      <c r="DQ303" s="633"/>
      <c r="DR303" s="633"/>
      <c r="DS303" s="633"/>
      <c r="DT303" s="633"/>
      <c r="DU303" s="633"/>
      <c r="DV303" s="633"/>
      <c r="DW303" s="633"/>
      <c r="DX303" s="633"/>
      <c r="DY303" s="633"/>
      <c r="DZ303" s="633"/>
      <c r="EA303" s="633"/>
      <c r="EB303" s="633"/>
      <c r="EC303" s="633"/>
      <c r="ED303" s="634"/>
    </row>
    <row r="304" spans="2:134" ht="16.05" customHeight="1" thickBot="1" x14ac:dyDescent="0.3">
      <c r="B304" s="630"/>
      <c r="C304" s="642"/>
      <c r="D304" s="642" t="s">
        <v>204</v>
      </c>
      <c r="E304" s="643"/>
      <c r="F304" s="644"/>
      <c r="G304" s="645"/>
      <c r="H304" s="646"/>
      <c r="I304" s="646"/>
      <c r="J304" s="646">
        <f>SUM(J296:J303)</f>
        <v>0</v>
      </c>
      <c r="K304" s="652"/>
      <c r="L304" s="662"/>
      <c r="M304" s="646"/>
      <c r="N304" s="646"/>
      <c r="O304" s="646"/>
      <c r="P304" s="646"/>
      <c r="Q304" s="646"/>
      <c r="R304" s="646"/>
      <c r="S304" s="646"/>
      <c r="T304" s="646"/>
      <c r="U304" s="647"/>
      <c r="V304" s="657"/>
      <c r="W304" s="646"/>
      <c r="X304" s="646"/>
      <c r="Y304" s="646"/>
      <c r="Z304" s="646"/>
      <c r="AA304" s="646"/>
      <c r="AB304" s="646"/>
      <c r="AC304" s="646"/>
      <c r="AD304" s="646"/>
      <c r="AE304" s="646"/>
      <c r="AF304" s="646"/>
      <c r="AG304" s="646"/>
      <c r="AH304" s="646"/>
      <c r="AI304" s="646"/>
      <c r="AJ304" s="646"/>
      <c r="AK304" s="646"/>
      <c r="AL304" s="646"/>
      <c r="AM304" s="646"/>
      <c r="AN304" s="646"/>
      <c r="AO304" s="646"/>
      <c r="AP304" s="646"/>
      <c r="AQ304" s="646"/>
      <c r="AR304" s="646"/>
      <c r="AS304" s="646"/>
      <c r="AT304" s="646"/>
      <c r="AU304" s="646"/>
      <c r="AV304" s="646"/>
      <c r="AW304" s="646"/>
      <c r="AX304" s="646"/>
      <c r="AY304" s="646"/>
      <c r="AZ304" s="646"/>
      <c r="BA304" s="646"/>
      <c r="BB304" s="646"/>
      <c r="BC304" s="646"/>
      <c r="BD304" s="646"/>
      <c r="BE304" s="646"/>
      <c r="BF304" s="646"/>
      <c r="BG304" s="646"/>
      <c r="BH304" s="646"/>
      <c r="BI304" s="646"/>
      <c r="BJ304" s="646"/>
      <c r="BK304" s="646"/>
      <c r="BL304" s="646"/>
      <c r="BM304" s="646"/>
      <c r="BN304" s="646"/>
      <c r="BO304" s="646"/>
      <c r="BP304" s="646"/>
      <c r="BQ304" s="646"/>
      <c r="BR304" s="646"/>
      <c r="BS304" s="646"/>
      <c r="BT304" s="646"/>
      <c r="BU304" s="646"/>
      <c r="BV304" s="646"/>
      <c r="BW304" s="646"/>
      <c r="BX304" s="646"/>
      <c r="BY304" s="646"/>
      <c r="BZ304" s="646"/>
      <c r="CA304" s="646"/>
      <c r="CB304" s="646"/>
      <c r="CC304" s="646"/>
      <c r="CD304" s="646"/>
      <c r="CE304" s="646"/>
      <c r="CF304" s="646"/>
      <c r="CG304" s="646"/>
      <c r="CH304" s="646"/>
      <c r="CI304" s="646"/>
      <c r="CJ304" s="646"/>
      <c r="CK304" s="646"/>
      <c r="CL304" s="646"/>
      <c r="CM304" s="646"/>
      <c r="CN304" s="646"/>
      <c r="CO304" s="646"/>
      <c r="CP304" s="646"/>
      <c r="CQ304" s="646"/>
      <c r="CR304" s="646"/>
      <c r="CS304" s="646"/>
      <c r="CT304" s="646"/>
      <c r="CU304" s="646"/>
      <c r="CV304" s="646"/>
      <c r="CW304" s="646"/>
      <c r="CX304" s="646"/>
      <c r="CY304" s="646"/>
      <c r="CZ304" s="646"/>
      <c r="DA304" s="646"/>
      <c r="DB304" s="646"/>
      <c r="DC304" s="646"/>
      <c r="DD304" s="646"/>
      <c r="DE304" s="646"/>
      <c r="DF304" s="646"/>
      <c r="DG304" s="646"/>
      <c r="DH304" s="646"/>
      <c r="DI304" s="646"/>
      <c r="DJ304" s="646"/>
      <c r="DK304" s="646"/>
      <c r="DL304" s="646"/>
      <c r="DM304" s="646"/>
      <c r="DN304" s="646"/>
      <c r="DO304" s="646"/>
      <c r="DP304" s="646"/>
      <c r="DQ304" s="646"/>
      <c r="DR304" s="646"/>
      <c r="DS304" s="646"/>
      <c r="DT304" s="646"/>
      <c r="DU304" s="646"/>
      <c r="DV304" s="646"/>
      <c r="DW304" s="646"/>
      <c r="DX304" s="646"/>
      <c r="DY304" s="646"/>
      <c r="DZ304" s="646"/>
      <c r="EA304" s="646"/>
      <c r="EB304" s="646"/>
      <c r="EC304" s="646"/>
      <c r="ED304" s="647"/>
    </row>
    <row r="305" spans="2:134" ht="16.05" customHeight="1" thickBot="1" x14ac:dyDescent="0.3">
      <c r="B305" s="495"/>
      <c r="C305" s="620"/>
      <c r="D305" s="370"/>
      <c r="E305" s="370"/>
      <c r="F305" s="648"/>
      <c r="G305" s="622"/>
      <c r="H305" s="635"/>
      <c r="I305" s="635"/>
      <c r="J305" s="635"/>
      <c r="K305" s="653"/>
      <c r="L305" s="663"/>
      <c r="M305" s="635"/>
      <c r="N305" s="635"/>
      <c r="O305" s="635"/>
      <c r="P305" s="635"/>
      <c r="Q305" s="635"/>
      <c r="R305" s="635"/>
      <c r="S305" s="635"/>
      <c r="T305" s="635"/>
      <c r="U305" s="636"/>
      <c r="V305" s="658"/>
      <c r="W305" s="635"/>
      <c r="X305" s="635"/>
      <c r="Y305" s="635"/>
      <c r="Z305" s="635"/>
      <c r="AA305" s="635"/>
      <c r="AB305" s="635"/>
      <c r="AC305" s="635"/>
      <c r="AD305" s="635"/>
      <c r="AE305" s="635"/>
      <c r="AF305" s="635"/>
      <c r="AG305" s="635"/>
      <c r="AH305" s="635"/>
      <c r="AI305" s="635"/>
      <c r="AJ305" s="635"/>
      <c r="AK305" s="635"/>
      <c r="AL305" s="635"/>
      <c r="AM305" s="635"/>
      <c r="AN305" s="635"/>
      <c r="AO305" s="635"/>
      <c r="AP305" s="635"/>
      <c r="AQ305" s="635"/>
      <c r="AR305" s="635"/>
      <c r="AS305" s="635"/>
      <c r="AT305" s="635"/>
      <c r="AU305" s="635"/>
      <c r="AV305" s="635"/>
      <c r="AW305" s="635"/>
      <c r="AX305" s="635"/>
      <c r="AY305" s="635"/>
      <c r="AZ305" s="635"/>
      <c r="BA305" s="635"/>
      <c r="BB305" s="635"/>
      <c r="BC305" s="635"/>
      <c r="BD305" s="635"/>
      <c r="BE305" s="635"/>
      <c r="BF305" s="635"/>
      <c r="BG305" s="635"/>
      <c r="BH305" s="635"/>
      <c r="BI305" s="635"/>
      <c r="BJ305" s="635"/>
      <c r="BK305" s="635"/>
      <c r="BL305" s="635"/>
      <c r="BM305" s="635"/>
      <c r="BN305" s="635"/>
      <c r="BO305" s="635"/>
      <c r="BP305" s="635"/>
      <c r="BQ305" s="635"/>
      <c r="BR305" s="635"/>
      <c r="BS305" s="635"/>
      <c r="BT305" s="635"/>
      <c r="BU305" s="635"/>
      <c r="BV305" s="635"/>
      <c r="BW305" s="635"/>
      <c r="BX305" s="635"/>
      <c r="BY305" s="635"/>
      <c r="BZ305" s="635"/>
      <c r="CA305" s="635"/>
      <c r="CB305" s="635"/>
      <c r="CC305" s="635"/>
      <c r="CD305" s="635"/>
      <c r="CE305" s="635"/>
      <c r="CF305" s="635"/>
      <c r="CG305" s="635"/>
      <c r="CH305" s="635"/>
      <c r="CI305" s="635"/>
      <c r="CJ305" s="635"/>
      <c r="CK305" s="635"/>
      <c r="CL305" s="635"/>
      <c r="CM305" s="635"/>
      <c r="CN305" s="635"/>
      <c r="CO305" s="635"/>
      <c r="CP305" s="635"/>
      <c r="CQ305" s="635"/>
      <c r="CR305" s="635"/>
      <c r="CS305" s="635"/>
      <c r="CT305" s="635"/>
      <c r="CU305" s="635"/>
      <c r="CV305" s="635"/>
      <c r="CW305" s="635"/>
      <c r="CX305" s="635"/>
      <c r="CY305" s="635"/>
      <c r="CZ305" s="635"/>
      <c r="DA305" s="635"/>
      <c r="DB305" s="635"/>
      <c r="DC305" s="635"/>
      <c r="DD305" s="635"/>
      <c r="DE305" s="635"/>
      <c r="DF305" s="635"/>
      <c r="DG305" s="635"/>
      <c r="DH305" s="635"/>
      <c r="DI305" s="635"/>
      <c r="DJ305" s="635"/>
      <c r="DK305" s="635"/>
      <c r="DL305" s="635"/>
      <c r="DM305" s="635"/>
      <c r="DN305" s="635"/>
      <c r="DO305" s="635"/>
      <c r="DP305" s="635"/>
      <c r="DQ305" s="635"/>
      <c r="DR305" s="635"/>
      <c r="DS305" s="635"/>
      <c r="DT305" s="635"/>
      <c r="DU305" s="635"/>
      <c r="DV305" s="635"/>
      <c r="DW305" s="635"/>
      <c r="DX305" s="635"/>
      <c r="DY305" s="635"/>
      <c r="DZ305" s="635"/>
      <c r="EA305" s="635"/>
      <c r="EB305" s="635"/>
      <c r="EC305" s="635"/>
      <c r="ED305" s="636"/>
    </row>
    <row r="306" spans="2:134" ht="16.05" customHeight="1" x14ac:dyDescent="0.25">
      <c r="B306" s="55"/>
      <c r="C306" s="55"/>
    </row>
    <row r="307" spans="2:134" ht="16.05" customHeight="1" x14ac:dyDescent="0.25">
      <c r="B307" s="55"/>
      <c r="C307" s="55"/>
    </row>
    <row r="308" spans="2:134" ht="16.05" customHeight="1" x14ac:dyDescent="0.25">
      <c r="B308" s="55"/>
      <c r="C308" s="55"/>
    </row>
    <row r="309" spans="2:134" ht="16.05" customHeight="1" x14ac:dyDescent="0.25">
      <c r="B309" s="55"/>
      <c r="C309" s="55"/>
    </row>
    <row r="310" spans="2:134" ht="16.05" customHeight="1" x14ac:dyDescent="0.25">
      <c r="B310" s="55"/>
      <c r="C310" s="55"/>
    </row>
    <row r="311" spans="2:134" ht="16.05" customHeight="1" x14ac:dyDescent="0.25">
      <c r="B311" s="55"/>
      <c r="C311" s="55"/>
    </row>
    <row r="312" spans="2:134" ht="16.05" customHeight="1" x14ac:dyDescent="0.25">
      <c r="B312" s="55"/>
      <c r="C312" s="55"/>
    </row>
    <row r="313" spans="2:134" ht="16.05" customHeight="1" x14ac:dyDescent="0.25">
      <c r="B313" s="55"/>
      <c r="C313" s="55"/>
    </row>
    <row r="314" spans="2:134" ht="16.05" customHeight="1" x14ac:dyDescent="0.25">
      <c r="B314" s="55"/>
      <c r="C314" s="55"/>
    </row>
    <row r="315" spans="2:134" ht="16.05" customHeight="1" x14ac:dyDescent="0.25">
      <c r="B315" s="55"/>
      <c r="C315" s="55"/>
    </row>
    <row r="316" spans="2:134" ht="16.05" customHeight="1" x14ac:dyDescent="0.25">
      <c r="B316" s="55"/>
      <c r="C316" s="55"/>
    </row>
    <row r="317" spans="2:134" ht="16.05" customHeight="1" x14ac:dyDescent="0.25">
      <c r="B317" s="55"/>
      <c r="C317" s="55"/>
    </row>
    <row r="318" spans="2:134" ht="16.05" customHeight="1" x14ac:dyDescent="0.25">
      <c r="B318" s="55"/>
      <c r="C318" s="55"/>
    </row>
    <row r="319" spans="2:134" ht="16.05" customHeight="1" x14ac:dyDescent="0.25">
      <c r="B319" s="55"/>
      <c r="C319" s="55"/>
    </row>
    <row r="320" spans="2:134" ht="16.05" customHeight="1" x14ac:dyDescent="0.25">
      <c r="B320" s="55"/>
      <c r="C320" s="55"/>
    </row>
    <row r="321" ht="16.05" customHeight="1" x14ac:dyDescent="0.25"/>
    <row r="322" ht="16.05" customHeight="1" x14ac:dyDescent="0.25"/>
    <row r="323" ht="16.05" customHeight="1" x14ac:dyDescent="0.25"/>
    <row r="324" ht="16.05" customHeight="1" x14ac:dyDescent="0.25"/>
    <row r="325" ht="16.05" customHeight="1" x14ac:dyDescent="0.25"/>
    <row r="326" ht="16.05" customHeight="1" x14ac:dyDescent="0.25"/>
    <row r="327" ht="16.05" customHeight="1" x14ac:dyDescent="0.25"/>
    <row r="328" ht="16.05" customHeight="1" x14ac:dyDescent="0.25"/>
    <row r="329" ht="16.05" customHeight="1" x14ac:dyDescent="0.25"/>
    <row r="330" ht="16.05" customHeight="1" x14ac:dyDescent="0.25"/>
    <row r="331" ht="16.05" customHeight="1" x14ac:dyDescent="0.25"/>
    <row r="332" ht="16.05" customHeight="1" x14ac:dyDescent="0.25"/>
    <row r="333" ht="16.05" customHeight="1" x14ac:dyDescent="0.25"/>
    <row r="334" ht="16.05" customHeight="1" x14ac:dyDescent="0.25"/>
    <row r="335" ht="16.05" customHeight="1" x14ac:dyDescent="0.25"/>
    <row r="336" ht="16.05" customHeight="1" x14ac:dyDescent="0.25"/>
    <row r="337" ht="16.05" customHeight="1" x14ac:dyDescent="0.25"/>
    <row r="338" ht="16.05" customHeight="1" x14ac:dyDescent="0.25"/>
    <row r="339" ht="16.05" customHeight="1" x14ac:dyDescent="0.25"/>
    <row r="340" ht="16.05" customHeight="1" x14ac:dyDescent="0.25"/>
    <row r="341" ht="16.05" customHeight="1" x14ac:dyDescent="0.25"/>
    <row r="342" ht="16.05" customHeight="1" x14ac:dyDescent="0.25"/>
    <row r="343" ht="16.05" customHeight="1" x14ac:dyDescent="0.25"/>
    <row r="344" ht="16.05" customHeight="1" x14ac:dyDescent="0.25"/>
    <row r="345" ht="16.05" customHeight="1" x14ac:dyDescent="0.25"/>
    <row r="346" ht="16.05" customHeight="1" x14ac:dyDescent="0.25"/>
    <row r="347" ht="16.05" customHeight="1" x14ac:dyDescent="0.25"/>
    <row r="348" ht="16.05" customHeight="1" x14ac:dyDescent="0.25"/>
    <row r="349" ht="16.05" customHeight="1" x14ac:dyDescent="0.25"/>
    <row r="350" ht="16.05" customHeight="1" x14ac:dyDescent="0.25"/>
    <row r="351" ht="16.05" customHeight="1" x14ac:dyDescent="0.25"/>
    <row r="352" ht="16.05" customHeight="1" x14ac:dyDescent="0.25"/>
    <row r="353" ht="16.05" customHeight="1" x14ac:dyDescent="0.25"/>
    <row r="354" ht="16.05" customHeight="1" x14ac:dyDescent="0.25"/>
    <row r="355" ht="16.05" customHeight="1" x14ac:dyDescent="0.25"/>
    <row r="356" ht="16.05" customHeight="1" x14ac:dyDescent="0.25"/>
    <row r="357" ht="16.05" customHeight="1" x14ac:dyDescent="0.25"/>
    <row r="358" ht="16.05" customHeight="1" x14ac:dyDescent="0.25"/>
    <row r="359" ht="16.05" customHeight="1" x14ac:dyDescent="0.25"/>
    <row r="360" ht="16.05" customHeight="1" x14ac:dyDescent="0.25"/>
    <row r="361" ht="16.05" customHeight="1" x14ac:dyDescent="0.25"/>
    <row r="362" ht="16.05" customHeight="1" x14ac:dyDescent="0.25"/>
    <row r="363" ht="16.05" customHeight="1" x14ac:dyDescent="0.25"/>
    <row r="364" ht="16.05" customHeight="1" x14ac:dyDescent="0.25"/>
    <row r="365" ht="16.05" customHeight="1" x14ac:dyDescent="0.25"/>
    <row r="366" ht="16.05" customHeight="1" x14ac:dyDescent="0.25"/>
    <row r="367" ht="16.05" customHeight="1" x14ac:dyDescent="0.25"/>
    <row r="368" ht="16.05" customHeight="1" x14ac:dyDescent="0.25"/>
    <row r="369" ht="16.05" customHeight="1" x14ac:dyDescent="0.25"/>
    <row r="370" ht="16.05" customHeight="1" x14ac:dyDescent="0.25"/>
    <row r="371" ht="16.05" customHeight="1" x14ac:dyDescent="0.25"/>
    <row r="372" ht="16.05" customHeight="1" x14ac:dyDescent="0.25"/>
    <row r="373" ht="16.05" customHeight="1" x14ac:dyDescent="0.25"/>
    <row r="374" ht="16.05" customHeight="1" x14ac:dyDescent="0.25"/>
    <row r="375" ht="16.05" customHeight="1" x14ac:dyDescent="0.25"/>
    <row r="376" ht="16.05" customHeight="1" x14ac:dyDescent="0.25"/>
    <row r="377" ht="16.05" customHeight="1" x14ac:dyDescent="0.25"/>
    <row r="378" ht="16.05" customHeight="1" x14ac:dyDescent="0.25"/>
    <row r="379" ht="16.05" customHeight="1" x14ac:dyDescent="0.25"/>
    <row r="380" ht="16.05" customHeight="1" x14ac:dyDescent="0.25"/>
    <row r="381" ht="16.05" customHeight="1" x14ac:dyDescent="0.25"/>
    <row r="382" ht="16.05" customHeight="1" x14ac:dyDescent="0.25"/>
    <row r="383" ht="16.05" customHeight="1" x14ac:dyDescent="0.25"/>
    <row r="384" ht="16.05" customHeight="1" x14ac:dyDescent="0.25"/>
    <row r="385" ht="16.05" customHeight="1" x14ac:dyDescent="0.25"/>
    <row r="386" ht="16.05" customHeight="1" x14ac:dyDescent="0.25"/>
    <row r="387" ht="16.05" customHeight="1" x14ac:dyDescent="0.25"/>
    <row r="388" ht="16.05" customHeight="1" x14ac:dyDescent="0.25"/>
    <row r="389" ht="16.05" customHeight="1" x14ac:dyDescent="0.25"/>
    <row r="390" ht="16.05" customHeight="1" x14ac:dyDescent="0.25"/>
    <row r="391" ht="16.05" customHeight="1" x14ac:dyDescent="0.25"/>
    <row r="392" ht="16.05" customHeight="1" x14ac:dyDescent="0.25"/>
    <row r="393" ht="16.05" customHeight="1" x14ac:dyDescent="0.25"/>
    <row r="394" ht="16.05" customHeight="1" x14ac:dyDescent="0.25"/>
    <row r="395" ht="16.05" customHeight="1" x14ac:dyDescent="0.25"/>
    <row r="396" ht="16.05" customHeight="1" x14ac:dyDescent="0.25"/>
    <row r="397" ht="16.05" customHeight="1" x14ac:dyDescent="0.25"/>
    <row r="398" ht="16.05" customHeight="1" x14ac:dyDescent="0.25"/>
    <row r="399" ht="16.05" customHeight="1" x14ac:dyDescent="0.25"/>
    <row r="400" ht="16.05" customHeight="1" x14ac:dyDescent="0.25"/>
    <row r="401" ht="16.05" customHeight="1" x14ac:dyDescent="0.25"/>
    <row r="402" ht="16.05" customHeight="1" x14ac:dyDescent="0.25"/>
    <row r="403" ht="16.05" customHeight="1" x14ac:dyDescent="0.25"/>
    <row r="404" ht="16.05" customHeight="1" x14ac:dyDescent="0.25"/>
    <row r="405" ht="16.05" customHeight="1" x14ac:dyDescent="0.25"/>
    <row r="406" ht="16.05" customHeight="1" x14ac:dyDescent="0.25"/>
    <row r="407" ht="16.05" customHeight="1" x14ac:dyDescent="0.25"/>
    <row r="408" ht="16.05" customHeight="1" x14ac:dyDescent="0.25"/>
    <row r="409" ht="16.05" customHeight="1" x14ac:dyDescent="0.25"/>
    <row r="410" ht="16.05" customHeight="1" x14ac:dyDescent="0.25"/>
    <row r="411" ht="16.05" customHeight="1" x14ac:dyDescent="0.25"/>
    <row r="412" ht="16.05" customHeight="1" x14ac:dyDescent="0.25"/>
    <row r="413" ht="16.05" customHeight="1" x14ac:dyDescent="0.25"/>
    <row r="414" ht="16.05" customHeight="1" x14ac:dyDescent="0.25"/>
    <row r="415" ht="16.05" customHeight="1" x14ac:dyDescent="0.25"/>
    <row r="416" ht="16.05" customHeight="1" x14ac:dyDescent="0.25"/>
    <row r="417" ht="16.05" customHeight="1" x14ac:dyDescent="0.25"/>
    <row r="418" ht="16.05" customHeight="1" x14ac:dyDescent="0.25"/>
    <row r="419" ht="16.05" customHeight="1" x14ac:dyDescent="0.25"/>
    <row r="420" ht="16.05" customHeight="1" x14ac:dyDescent="0.25"/>
    <row r="421" ht="16.05" customHeight="1" x14ac:dyDescent="0.25"/>
    <row r="422" ht="16.05" customHeight="1" x14ac:dyDescent="0.25"/>
    <row r="423" ht="16.05" customHeight="1" x14ac:dyDescent="0.25"/>
    <row r="424" ht="16.05" customHeight="1" x14ac:dyDescent="0.25"/>
    <row r="425" ht="16.05" customHeight="1" x14ac:dyDescent="0.25"/>
    <row r="426" ht="16.05" customHeight="1" x14ac:dyDescent="0.25"/>
    <row r="427" ht="16.05" customHeight="1" x14ac:dyDescent="0.25"/>
    <row r="428" ht="16.05" customHeight="1" x14ac:dyDescent="0.25"/>
    <row r="429" ht="16.05" customHeight="1" x14ac:dyDescent="0.25"/>
    <row r="430" ht="16.05" customHeight="1" x14ac:dyDescent="0.25"/>
    <row r="431" ht="16.05" customHeight="1" x14ac:dyDescent="0.25"/>
    <row r="432" ht="16.05" customHeight="1" x14ac:dyDescent="0.25"/>
    <row r="433" ht="16.05" customHeight="1" x14ac:dyDescent="0.25"/>
    <row r="434" ht="16.05" customHeight="1" x14ac:dyDescent="0.25"/>
    <row r="435" ht="16.05" customHeight="1" x14ac:dyDescent="0.25"/>
    <row r="436" ht="16.05" customHeight="1" x14ac:dyDescent="0.25"/>
    <row r="437" ht="16.05" customHeight="1" x14ac:dyDescent="0.25"/>
    <row r="438" ht="16.05" customHeight="1" x14ac:dyDescent="0.25"/>
    <row r="439" ht="16.05" customHeight="1" x14ac:dyDescent="0.25"/>
    <row r="440" ht="16.05" customHeight="1" x14ac:dyDescent="0.25"/>
    <row r="441" ht="16.05" customHeight="1" x14ac:dyDescent="0.25"/>
    <row r="442" ht="16.05" customHeight="1" x14ac:dyDescent="0.25"/>
    <row r="443" ht="16.05" customHeight="1" x14ac:dyDescent="0.25"/>
    <row r="444" ht="16.05" customHeight="1" x14ac:dyDescent="0.25"/>
    <row r="445" ht="16.05" customHeight="1" x14ac:dyDescent="0.25"/>
    <row r="446" ht="16.05" customHeight="1" x14ac:dyDescent="0.25"/>
    <row r="447" ht="16.05" customHeight="1" x14ac:dyDescent="0.25"/>
    <row r="448" ht="16.05" customHeight="1" x14ac:dyDescent="0.25"/>
    <row r="449" ht="16.05" customHeight="1" x14ac:dyDescent="0.25"/>
    <row r="450" ht="16.05" customHeight="1" x14ac:dyDescent="0.25"/>
    <row r="451" ht="16.05" customHeight="1" x14ac:dyDescent="0.25"/>
    <row r="452" ht="16.05" customHeight="1" x14ac:dyDescent="0.25"/>
    <row r="453" ht="16.05" customHeight="1" x14ac:dyDescent="0.25"/>
    <row r="454" ht="16.05" customHeight="1" x14ac:dyDescent="0.25"/>
    <row r="455" ht="16.05" customHeight="1" x14ac:dyDescent="0.25"/>
    <row r="456" ht="16.05" customHeight="1" x14ac:dyDescent="0.25"/>
    <row r="457" ht="16.05" customHeight="1" x14ac:dyDescent="0.25"/>
    <row r="458" ht="16.05" customHeight="1" x14ac:dyDescent="0.25"/>
    <row r="459" ht="16.05" customHeight="1" x14ac:dyDescent="0.25"/>
    <row r="460" ht="16.05" customHeight="1" x14ac:dyDescent="0.25"/>
    <row r="461" ht="16.05" customHeight="1" x14ac:dyDescent="0.25"/>
    <row r="462" ht="16.05" customHeight="1" x14ac:dyDescent="0.25"/>
    <row r="463" ht="16.05" customHeight="1" x14ac:dyDescent="0.25"/>
    <row r="464" ht="16.05" customHeight="1" x14ac:dyDescent="0.25"/>
    <row r="465" ht="16.05" customHeight="1" x14ac:dyDescent="0.25"/>
    <row r="466" ht="16.05" customHeight="1" x14ac:dyDescent="0.25"/>
    <row r="467" ht="16.05" customHeight="1" x14ac:dyDescent="0.25"/>
    <row r="468" ht="16.05" customHeight="1" x14ac:dyDescent="0.25"/>
    <row r="469" ht="16.05" customHeight="1" x14ac:dyDescent="0.25"/>
    <row r="470" ht="16.05" customHeight="1" x14ac:dyDescent="0.25"/>
    <row r="471" ht="16.05" customHeight="1" x14ac:dyDescent="0.25"/>
    <row r="472" ht="16.05" customHeight="1" x14ac:dyDescent="0.25"/>
    <row r="473" ht="16.05" customHeight="1" x14ac:dyDescent="0.25"/>
    <row r="474" ht="16.05" customHeight="1" x14ac:dyDescent="0.25"/>
    <row r="475" ht="16.05" customHeight="1" x14ac:dyDescent="0.25"/>
    <row r="476" ht="16.05" customHeight="1" x14ac:dyDescent="0.25"/>
    <row r="477" ht="16.05" customHeight="1" x14ac:dyDescent="0.25"/>
    <row r="478" ht="16.05" customHeight="1" x14ac:dyDescent="0.25"/>
    <row r="479" ht="16.05" customHeight="1" x14ac:dyDescent="0.25"/>
    <row r="480" ht="16.05" customHeight="1" x14ac:dyDescent="0.25"/>
    <row r="481" ht="16.05" customHeight="1" x14ac:dyDescent="0.25"/>
    <row r="482" ht="16.05" customHeight="1" x14ac:dyDescent="0.25"/>
    <row r="483" ht="16.05" customHeight="1" x14ac:dyDescent="0.25"/>
    <row r="484" ht="16.05" customHeight="1" x14ac:dyDescent="0.25"/>
    <row r="485" ht="16.05" customHeight="1" x14ac:dyDescent="0.25"/>
    <row r="486" ht="16.05" customHeight="1" x14ac:dyDescent="0.25"/>
    <row r="487" ht="16.05" customHeight="1" x14ac:dyDescent="0.25"/>
    <row r="488" ht="16.05" customHeight="1" x14ac:dyDescent="0.25"/>
    <row r="489" ht="16.05" customHeight="1" x14ac:dyDescent="0.25"/>
    <row r="490" ht="16.05" customHeight="1" x14ac:dyDescent="0.25"/>
    <row r="491" ht="16.05" customHeight="1" x14ac:dyDescent="0.25"/>
    <row r="492" ht="16.05" customHeight="1" x14ac:dyDescent="0.25"/>
    <row r="493" ht="16.05" customHeight="1" x14ac:dyDescent="0.25"/>
    <row r="494" ht="16.05" customHeight="1" x14ac:dyDescent="0.25"/>
    <row r="495" ht="16.05" customHeight="1" x14ac:dyDescent="0.25"/>
    <row r="496" ht="16.05" customHeight="1" x14ac:dyDescent="0.25"/>
    <row r="497" ht="16.05" customHeight="1" x14ac:dyDescent="0.25"/>
    <row r="498" ht="16.05" customHeight="1" x14ac:dyDescent="0.25"/>
    <row r="499" ht="16.05" customHeight="1" x14ac:dyDescent="0.25"/>
    <row r="500" ht="16.05" customHeight="1" x14ac:dyDescent="0.25"/>
    <row r="501" ht="16.05" customHeight="1" x14ac:dyDescent="0.25"/>
    <row r="502" ht="16.05" customHeight="1" x14ac:dyDescent="0.25"/>
    <row r="503" ht="16.05" customHeight="1" x14ac:dyDescent="0.25"/>
    <row r="504" ht="16.05" customHeight="1" x14ac:dyDescent="0.25"/>
    <row r="505" ht="16.05" customHeight="1" x14ac:dyDescent="0.25"/>
    <row r="506" ht="16.05" customHeight="1" x14ac:dyDescent="0.25"/>
    <row r="507" ht="16.05" customHeight="1" x14ac:dyDescent="0.25"/>
    <row r="508" ht="16.05" customHeight="1" x14ac:dyDescent="0.25"/>
    <row r="509" ht="16.05" customHeight="1" x14ac:dyDescent="0.25"/>
    <row r="510" ht="16.05" customHeight="1" x14ac:dyDescent="0.25"/>
    <row r="511" ht="16.05" customHeight="1" x14ac:dyDescent="0.25"/>
    <row r="512" ht="16.05" customHeight="1" x14ac:dyDescent="0.25"/>
    <row r="513" ht="16.05" customHeight="1" x14ac:dyDescent="0.25"/>
    <row r="514" ht="16.05" customHeight="1" x14ac:dyDescent="0.25"/>
    <row r="515" ht="16.05" customHeight="1" x14ac:dyDescent="0.25"/>
    <row r="516" ht="16.05" customHeight="1" x14ac:dyDescent="0.25"/>
    <row r="517" ht="16.05" customHeight="1" x14ac:dyDescent="0.25"/>
    <row r="518" ht="16.05" customHeight="1" x14ac:dyDescent="0.25"/>
    <row r="519" ht="16.05" customHeight="1" x14ac:dyDescent="0.25"/>
    <row r="520" ht="16.05" customHeight="1" x14ac:dyDescent="0.25"/>
    <row r="521" ht="16.05" customHeight="1" x14ac:dyDescent="0.25"/>
    <row r="522" ht="16.05" customHeight="1" x14ac:dyDescent="0.25"/>
    <row r="523" ht="16.05" customHeight="1" x14ac:dyDescent="0.25"/>
    <row r="524" ht="16.05" customHeight="1" x14ac:dyDescent="0.25"/>
    <row r="525" ht="16.05" customHeight="1" x14ac:dyDescent="0.25"/>
    <row r="526" ht="16.05" customHeight="1" x14ac:dyDescent="0.25"/>
    <row r="527" ht="16.05" customHeight="1" x14ac:dyDescent="0.25"/>
    <row r="528" ht="16.05" customHeight="1" x14ac:dyDescent="0.25"/>
    <row r="529" ht="16.05" customHeight="1" x14ac:dyDescent="0.25"/>
    <row r="530" ht="16.05" customHeight="1" x14ac:dyDescent="0.25"/>
    <row r="531" ht="16.05" customHeight="1" x14ac:dyDescent="0.25"/>
    <row r="532" ht="16.05" customHeight="1" x14ac:dyDescent="0.25"/>
    <row r="533" ht="16.05" customHeight="1" x14ac:dyDescent="0.25"/>
    <row r="534" ht="16.05" customHeight="1" x14ac:dyDescent="0.25"/>
    <row r="535" ht="16.05" customHeight="1" x14ac:dyDescent="0.25"/>
    <row r="536" ht="16.05" customHeight="1" x14ac:dyDescent="0.25"/>
    <row r="537" ht="16.05" customHeight="1" x14ac:dyDescent="0.25"/>
    <row r="538" ht="16.05" customHeight="1" x14ac:dyDescent="0.25"/>
    <row r="539" ht="16.05" customHeight="1" x14ac:dyDescent="0.25"/>
    <row r="540" ht="16.05" customHeight="1" x14ac:dyDescent="0.25"/>
    <row r="541" ht="16.05" customHeight="1" x14ac:dyDescent="0.25"/>
    <row r="542" ht="16.05" customHeight="1" x14ac:dyDescent="0.25"/>
    <row r="543" ht="16.05" customHeight="1" x14ac:dyDescent="0.25"/>
    <row r="544" ht="16.05" customHeight="1" x14ac:dyDescent="0.25"/>
    <row r="545" ht="16.05" customHeight="1" x14ac:dyDescent="0.25"/>
    <row r="546" ht="16.05" customHeight="1" x14ac:dyDescent="0.25"/>
    <row r="547" ht="16.05" customHeight="1" x14ac:dyDescent="0.25"/>
    <row r="548" ht="16.05" customHeight="1" x14ac:dyDescent="0.25"/>
    <row r="549" ht="16.05" customHeight="1" x14ac:dyDescent="0.25"/>
    <row r="550" ht="16.05" customHeight="1" x14ac:dyDescent="0.25"/>
    <row r="551" ht="16.05" customHeight="1" x14ac:dyDescent="0.25"/>
    <row r="552" ht="16.05" customHeight="1" x14ac:dyDescent="0.25"/>
    <row r="553" ht="16.05" customHeight="1" x14ac:dyDescent="0.25"/>
    <row r="554" ht="16.05" customHeight="1" x14ac:dyDescent="0.25"/>
    <row r="555" ht="16.05" customHeight="1" x14ac:dyDescent="0.25"/>
    <row r="556" ht="16.05" customHeight="1" x14ac:dyDescent="0.25"/>
    <row r="557" ht="16.05" customHeight="1" x14ac:dyDescent="0.25"/>
    <row r="558" ht="16.05" customHeight="1" x14ac:dyDescent="0.25"/>
    <row r="559" ht="16.05" customHeight="1" x14ac:dyDescent="0.25"/>
    <row r="560" ht="16.05" customHeight="1" x14ac:dyDescent="0.25"/>
    <row r="561" ht="16.05" customHeight="1" x14ac:dyDescent="0.25"/>
    <row r="562" ht="16.05" customHeight="1" x14ac:dyDescent="0.25"/>
    <row r="563" ht="16.05" customHeight="1" x14ac:dyDescent="0.25"/>
    <row r="564" ht="16.05" customHeight="1" x14ac:dyDescent="0.25"/>
    <row r="565" ht="16.05" customHeight="1" x14ac:dyDescent="0.25"/>
    <row r="566" ht="16.05" customHeight="1" x14ac:dyDescent="0.25"/>
    <row r="567" ht="16.05" customHeight="1" x14ac:dyDescent="0.25"/>
    <row r="568" ht="16.05" customHeight="1" x14ac:dyDescent="0.25"/>
    <row r="569" ht="16.05" customHeight="1" x14ac:dyDescent="0.25"/>
    <row r="570" ht="16.05" customHeight="1" x14ac:dyDescent="0.25"/>
    <row r="571" ht="16.05" customHeight="1" x14ac:dyDescent="0.25"/>
    <row r="572" ht="16.05" customHeight="1" x14ac:dyDescent="0.25"/>
    <row r="573" ht="16.05" customHeight="1" x14ac:dyDescent="0.25"/>
    <row r="574" ht="16.05" customHeight="1" x14ac:dyDescent="0.25"/>
    <row r="575" ht="16.05" customHeight="1" x14ac:dyDescent="0.25"/>
    <row r="576" ht="16.05" customHeight="1" x14ac:dyDescent="0.25"/>
    <row r="577" ht="16.05" customHeight="1" x14ac:dyDescent="0.25"/>
    <row r="578" ht="16.05" customHeight="1" x14ac:dyDescent="0.25"/>
    <row r="579" ht="16.05" customHeight="1" x14ac:dyDescent="0.25"/>
    <row r="580" ht="16.05" customHeight="1" x14ac:dyDescent="0.25"/>
    <row r="581" ht="16.05" customHeight="1" x14ac:dyDescent="0.25"/>
    <row r="582" ht="16.05" customHeight="1" x14ac:dyDescent="0.25"/>
    <row r="583" ht="16.05" customHeight="1" x14ac:dyDescent="0.25"/>
    <row r="584" ht="16.05" customHeight="1" x14ac:dyDescent="0.25"/>
    <row r="585" ht="16.05" customHeight="1" x14ac:dyDescent="0.25"/>
    <row r="586" ht="16.05" customHeight="1" x14ac:dyDescent="0.25"/>
    <row r="587" ht="16.05" customHeight="1" x14ac:dyDescent="0.25"/>
    <row r="588" ht="16.05" customHeight="1" x14ac:dyDescent="0.25"/>
    <row r="589" ht="16.05" customHeight="1" x14ac:dyDescent="0.25"/>
    <row r="590" ht="16.05" customHeight="1" x14ac:dyDescent="0.25"/>
    <row r="591" ht="16.05" customHeight="1" x14ac:dyDescent="0.25"/>
    <row r="592" ht="16.05" customHeight="1" x14ac:dyDescent="0.25"/>
    <row r="593" ht="16.05" customHeight="1" x14ac:dyDescent="0.25"/>
    <row r="594" ht="16.05" customHeight="1" x14ac:dyDescent="0.25"/>
    <row r="595" ht="16.05" customHeight="1" x14ac:dyDescent="0.25"/>
    <row r="596" ht="16.05" customHeight="1" x14ac:dyDescent="0.25"/>
    <row r="597" ht="16.05" customHeight="1" x14ac:dyDescent="0.25"/>
    <row r="598" ht="16.05" customHeight="1" x14ac:dyDescent="0.25"/>
    <row r="599" ht="16.05" customHeight="1" x14ac:dyDescent="0.25"/>
    <row r="600" ht="16.05" customHeight="1" x14ac:dyDescent="0.25"/>
    <row r="601" ht="16.05" customHeight="1" x14ac:dyDescent="0.25"/>
    <row r="602" ht="16.05" customHeight="1" x14ac:dyDescent="0.25"/>
    <row r="603" ht="16.05" customHeight="1" x14ac:dyDescent="0.25"/>
    <row r="604" ht="16.05" customHeight="1" x14ac:dyDescent="0.25"/>
    <row r="605" ht="16.05" customHeight="1" x14ac:dyDescent="0.25"/>
    <row r="606" ht="16.05" customHeight="1" x14ac:dyDescent="0.25"/>
    <row r="607" ht="16.05" customHeight="1" x14ac:dyDescent="0.25"/>
    <row r="608" ht="16.05" customHeight="1" x14ac:dyDescent="0.25"/>
    <row r="609" ht="16.05" customHeight="1" x14ac:dyDescent="0.25"/>
    <row r="610" ht="16.05" customHeight="1" x14ac:dyDescent="0.25"/>
    <row r="611" ht="16.05" customHeight="1" x14ac:dyDescent="0.25"/>
    <row r="612" ht="16.05" customHeight="1" x14ac:dyDescent="0.25"/>
    <row r="613" ht="16.05" customHeight="1" x14ac:dyDescent="0.25"/>
    <row r="614" ht="16.05" customHeight="1" x14ac:dyDescent="0.25"/>
    <row r="615" ht="16.05" customHeight="1" x14ac:dyDescent="0.25"/>
    <row r="616" ht="16.05" customHeight="1" x14ac:dyDescent="0.25"/>
    <row r="617" ht="16.05" customHeight="1" x14ac:dyDescent="0.25"/>
    <row r="618" ht="16.05" customHeight="1" x14ac:dyDescent="0.25"/>
    <row r="619" ht="16.05" customHeight="1" x14ac:dyDescent="0.25"/>
    <row r="620" ht="16.05" customHeight="1" x14ac:dyDescent="0.25"/>
    <row r="621" ht="16.05" customHeight="1" x14ac:dyDescent="0.25"/>
    <row r="622" ht="16.05" customHeight="1" x14ac:dyDescent="0.25"/>
    <row r="623" ht="16.05" customHeight="1" x14ac:dyDescent="0.25"/>
    <row r="624" ht="16.05" customHeight="1" x14ac:dyDescent="0.25"/>
    <row r="625" ht="16.05" customHeight="1" x14ac:dyDescent="0.25"/>
    <row r="626" ht="16.05" customHeight="1" x14ac:dyDescent="0.25"/>
    <row r="627" ht="16.05" customHeight="1" x14ac:dyDescent="0.25"/>
    <row r="628" ht="16.05" customHeight="1" x14ac:dyDescent="0.25"/>
    <row r="629" ht="16.05" customHeight="1" x14ac:dyDescent="0.25"/>
    <row r="630" ht="16.05" customHeight="1" x14ac:dyDescent="0.25"/>
    <row r="631" ht="16.05" customHeight="1" x14ac:dyDescent="0.25"/>
    <row r="632" ht="16.05" customHeight="1" x14ac:dyDescent="0.25"/>
    <row r="633" ht="16.05" customHeight="1" x14ac:dyDescent="0.25"/>
    <row r="634" ht="16.05" customHeight="1" x14ac:dyDescent="0.25"/>
    <row r="635" ht="16.05" customHeight="1" x14ac:dyDescent="0.25"/>
    <row r="636" ht="16.05" customHeight="1" x14ac:dyDescent="0.25"/>
    <row r="637" ht="16.05" customHeight="1" x14ac:dyDescent="0.25"/>
    <row r="638" ht="16.05" customHeight="1" x14ac:dyDescent="0.25"/>
    <row r="639" ht="16.05" customHeight="1" x14ac:dyDescent="0.25"/>
    <row r="640" ht="16.05" customHeight="1" x14ac:dyDescent="0.25"/>
    <row r="641" ht="16.05" customHeight="1" x14ac:dyDescent="0.25"/>
    <row r="642" ht="16.05" customHeight="1" x14ac:dyDescent="0.25"/>
    <row r="643" ht="16.05" customHeight="1" x14ac:dyDescent="0.25"/>
    <row r="644" ht="16.05" customHeight="1" x14ac:dyDescent="0.25"/>
    <row r="645" ht="16.05" customHeight="1" x14ac:dyDescent="0.25"/>
    <row r="646" ht="16.05" customHeight="1" x14ac:dyDescent="0.25"/>
    <row r="647" ht="16.05" customHeight="1" x14ac:dyDescent="0.25"/>
    <row r="648" ht="16.05" customHeight="1" x14ac:dyDescent="0.25"/>
    <row r="649" ht="16.05" customHeight="1" x14ac:dyDescent="0.25"/>
    <row r="650" ht="16.05" customHeight="1" x14ac:dyDescent="0.25"/>
    <row r="651" ht="16.05" customHeight="1" x14ac:dyDescent="0.25"/>
    <row r="652" ht="16.05" customHeight="1" x14ac:dyDescent="0.25"/>
    <row r="653" ht="16.05" customHeight="1" x14ac:dyDescent="0.25"/>
    <row r="654" ht="16.05" customHeight="1" x14ac:dyDescent="0.25"/>
    <row r="655" ht="16.05" customHeight="1" x14ac:dyDescent="0.25"/>
    <row r="656" ht="16.05" customHeight="1" x14ac:dyDescent="0.25"/>
    <row r="657" ht="16.05" customHeight="1" x14ac:dyDescent="0.25"/>
    <row r="658" ht="16.05" customHeight="1" x14ac:dyDescent="0.25"/>
    <row r="659" ht="16.05" customHeight="1" x14ac:dyDescent="0.25"/>
    <row r="660" ht="16.05" customHeight="1" x14ac:dyDescent="0.25"/>
    <row r="661" ht="16.05" customHeight="1" x14ac:dyDescent="0.25"/>
    <row r="662" ht="16.05" customHeight="1" x14ac:dyDescent="0.25"/>
    <row r="663" ht="16.05" customHeight="1" x14ac:dyDescent="0.25"/>
    <row r="664" ht="16.05" customHeight="1" x14ac:dyDescent="0.25"/>
    <row r="665" ht="16.05" customHeight="1" x14ac:dyDescent="0.25"/>
    <row r="666" ht="16.05" customHeight="1" x14ac:dyDescent="0.25"/>
    <row r="667" ht="16.05" customHeight="1" x14ac:dyDescent="0.25"/>
    <row r="668" ht="16.05" customHeight="1" x14ac:dyDescent="0.25"/>
    <row r="669" ht="16.05" customHeight="1" x14ac:dyDescent="0.25"/>
    <row r="670" ht="16.05" customHeight="1" x14ac:dyDescent="0.25"/>
    <row r="671" ht="16.05" customHeight="1" x14ac:dyDescent="0.25"/>
    <row r="672" ht="16.05" customHeight="1" x14ac:dyDescent="0.25"/>
    <row r="673" ht="16.05" customHeight="1" x14ac:dyDescent="0.25"/>
    <row r="674" ht="16.05" customHeight="1" x14ac:dyDescent="0.25"/>
    <row r="675" ht="16.05" customHeight="1" x14ac:dyDescent="0.25"/>
    <row r="676" ht="16.05" customHeight="1" x14ac:dyDescent="0.25"/>
    <row r="677" ht="16.05" customHeight="1" x14ac:dyDescent="0.25"/>
    <row r="678" ht="16.05" customHeight="1" x14ac:dyDescent="0.25"/>
    <row r="679" ht="16.05" customHeight="1" x14ac:dyDescent="0.25"/>
    <row r="680" ht="16.05" customHeight="1" x14ac:dyDescent="0.25"/>
    <row r="681" ht="16.05" customHeight="1" x14ac:dyDescent="0.25"/>
    <row r="682" ht="16.05" customHeight="1" x14ac:dyDescent="0.25"/>
    <row r="683" ht="16.05" customHeight="1" x14ac:dyDescent="0.25"/>
    <row r="684" ht="16.05" customHeight="1" x14ac:dyDescent="0.25"/>
    <row r="685" ht="16.05" customHeight="1" x14ac:dyDescent="0.25"/>
    <row r="686" ht="16.05" customHeight="1" x14ac:dyDescent="0.25"/>
    <row r="687" ht="16.05" customHeight="1" x14ac:dyDescent="0.25"/>
    <row r="688" ht="16.05" customHeight="1" x14ac:dyDescent="0.25"/>
    <row r="689" ht="16.05" customHeight="1" x14ac:dyDescent="0.25"/>
    <row r="690" ht="16.05" customHeight="1" x14ac:dyDescent="0.25"/>
    <row r="691" ht="16.05" customHeight="1" x14ac:dyDescent="0.25"/>
    <row r="692" ht="16.05" customHeight="1" x14ac:dyDescent="0.25"/>
    <row r="693" ht="16.05" customHeight="1" x14ac:dyDescent="0.25"/>
    <row r="694" ht="16.05" customHeight="1" x14ac:dyDescent="0.25"/>
    <row r="695" ht="16.05" customHeight="1" x14ac:dyDescent="0.25"/>
    <row r="696" ht="16.05" customHeight="1" x14ac:dyDescent="0.25"/>
    <row r="697" ht="16.05" customHeight="1" x14ac:dyDescent="0.25"/>
    <row r="698" ht="16.05" customHeight="1" x14ac:dyDescent="0.25"/>
    <row r="699" ht="16.05" customHeight="1" x14ac:dyDescent="0.25"/>
    <row r="700" ht="16.05" customHeight="1" x14ac:dyDescent="0.25"/>
    <row r="701" ht="16.05" customHeight="1" x14ac:dyDescent="0.25"/>
    <row r="702" ht="16.05" customHeight="1" x14ac:dyDescent="0.25"/>
    <row r="703" ht="16.05" customHeight="1" x14ac:dyDescent="0.25"/>
    <row r="704" ht="16.05" customHeight="1" x14ac:dyDescent="0.25"/>
    <row r="705" ht="16.05" customHeight="1" x14ac:dyDescent="0.25"/>
    <row r="706" ht="16.05" customHeight="1" x14ac:dyDescent="0.25"/>
    <row r="707" ht="16.05" customHeight="1" x14ac:dyDescent="0.25"/>
    <row r="708" ht="16.05" customHeight="1" x14ac:dyDescent="0.25"/>
    <row r="709" ht="16.05" customHeight="1" x14ac:dyDescent="0.25"/>
    <row r="710" ht="16.05" customHeight="1" x14ac:dyDescent="0.25"/>
    <row r="711" ht="16.05" customHeight="1" x14ac:dyDescent="0.25"/>
    <row r="712" ht="16.05" customHeight="1" x14ac:dyDescent="0.25"/>
    <row r="713" ht="16.05" customHeight="1" x14ac:dyDescent="0.25"/>
    <row r="714" ht="16.05" customHeight="1" x14ac:dyDescent="0.25"/>
    <row r="715" ht="16.05" customHeight="1" x14ac:dyDescent="0.25"/>
    <row r="716" ht="16.05" customHeight="1" x14ac:dyDescent="0.25"/>
    <row r="717" ht="16.05" customHeight="1" x14ac:dyDescent="0.25"/>
    <row r="718" ht="16.05" customHeight="1" x14ac:dyDescent="0.25"/>
    <row r="719" ht="16.05" customHeight="1" x14ac:dyDescent="0.25"/>
    <row r="720" ht="16.05" customHeight="1" x14ac:dyDescent="0.25"/>
    <row r="721" ht="16.05" customHeight="1" x14ac:dyDescent="0.25"/>
    <row r="722" ht="16.05" customHeight="1" x14ac:dyDescent="0.25"/>
    <row r="723" ht="16.05" customHeight="1" x14ac:dyDescent="0.25"/>
    <row r="724" ht="16.05" customHeight="1" x14ac:dyDescent="0.25"/>
    <row r="725" ht="16.05" customHeight="1" x14ac:dyDescent="0.25"/>
    <row r="726" ht="16.05" customHeight="1" x14ac:dyDescent="0.25"/>
    <row r="727" ht="16.05" customHeight="1" x14ac:dyDescent="0.25"/>
    <row r="728" ht="16.05" customHeight="1" x14ac:dyDescent="0.25"/>
    <row r="729" ht="16.05" customHeight="1" x14ac:dyDescent="0.25"/>
    <row r="730" ht="16.05" customHeight="1" x14ac:dyDescent="0.25"/>
    <row r="731" ht="16.05" customHeight="1" x14ac:dyDescent="0.25"/>
    <row r="732" ht="16.05" customHeight="1" x14ac:dyDescent="0.25"/>
    <row r="733" ht="16.05" customHeight="1" x14ac:dyDescent="0.25"/>
    <row r="734" ht="16.05" customHeight="1" x14ac:dyDescent="0.25"/>
    <row r="735" ht="16.05" customHeight="1" x14ac:dyDescent="0.25"/>
    <row r="736" ht="16.05" customHeight="1" x14ac:dyDescent="0.25"/>
    <row r="737" ht="16.05" customHeight="1" x14ac:dyDescent="0.25"/>
    <row r="738" ht="16.05" customHeight="1" x14ac:dyDescent="0.25"/>
    <row r="739" ht="16.05" customHeight="1" x14ac:dyDescent="0.25"/>
    <row r="740" ht="16.05" customHeight="1" x14ac:dyDescent="0.25"/>
    <row r="741" ht="16.05" customHeight="1" x14ac:dyDescent="0.25"/>
    <row r="742" ht="16.05" customHeight="1" x14ac:dyDescent="0.25"/>
    <row r="743" ht="16.05" customHeight="1" x14ac:dyDescent="0.25"/>
    <row r="744" ht="16.05" customHeight="1" x14ac:dyDescent="0.25"/>
    <row r="745" ht="16.05" customHeight="1" x14ac:dyDescent="0.25"/>
    <row r="746" ht="16.05" customHeight="1" x14ac:dyDescent="0.25"/>
    <row r="747" ht="16.05" customHeight="1" x14ac:dyDescent="0.25"/>
    <row r="748" ht="16.05" customHeight="1" x14ac:dyDescent="0.25"/>
    <row r="749" ht="16.05" customHeight="1" x14ac:dyDescent="0.25"/>
    <row r="750" ht="16.05" customHeight="1" x14ac:dyDescent="0.25"/>
    <row r="751" ht="16.05" customHeight="1" x14ac:dyDescent="0.25"/>
    <row r="752" ht="16.05" customHeight="1" x14ac:dyDescent="0.25"/>
    <row r="753" ht="16.05" customHeight="1" x14ac:dyDescent="0.25"/>
    <row r="754" ht="16.05" customHeight="1" x14ac:dyDescent="0.25"/>
    <row r="755" ht="16.05" customHeight="1" x14ac:dyDescent="0.25"/>
    <row r="756" ht="16.05" customHeight="1" x14ac:dyDescent="0.25"/>
    <row r="757" ht="16.05" customHeight="1" x14ac:dyDescent="0.25"/>
    <row r="758" ht="16.05" customHeight="1" x14ac:dyDescent="0.25"/>
    <row r="759" ht="16.05" customHeight="1" x14ac:dyDescent="0.25"/>
    <row r="760" ht="16.05" customHeight="1" x14ac:dyDescent="0.25"/>
    <row r="761" ht="16.05" customHeight="1" x14ac:dyDescent="0.25"/>
    <row r="762" ht="16.05" customHeight="1" x14ac:dyDescent="0.25"/>
    <row r="763" ht="16.05" customHeight="1" x14ac:dyDescent="0.25"/>
    <row r="764" ht="16.05" customHeight="1" x14ac:dyDescent="0.25"/>
    <row r="765" ht="16.05" customHeight="1" x14ac:dyDescent="0.25"/>
    <row r="766" ht="16.05" customHeight="1" x14ac:dyDescent="0.25"/>
    <row r="767" ht="16.05" customHeight="1" x14ac:dyDescent="0.25"/>
    <row r="768" ht="16.05" customHeight="1" x14ac:dyDescent="0.25"/>
    <row r="769" ht="16.05" customHeight="1" x14ac:dyDescent="0.25"/>
    <row r="770" ht="16.05" customHeight="1" x14ac:dyDescent="0.25"/>
    <row r="771" ht="16.05" customHeight="1" x14ac:dyDescent="0.25"/>
    <row r="772" ht="16.05" customHeight="1" x14ac:dyDescent="0.25"/>
    <row r="773" ht="16.05" customHeight="1" x14ac:dyDescent="0.25"/>
    <row r="774" ht="16.05" customHeight="1" x14ac:dyDescent="0.25"/>
    <row r="775" ht="16.05" customHeight="1" x14ac:dyDescent="0.25"/>
    <row r="776" ht="16.05" customHeight="1" x14ac:dyDescent="0.25"/>
    <row r="777" ht="16.05" customHeight="1" x14ac:dyDescent="0.25"/>
    <row r="778" ht="16.05" customHeight="1" x14ac:dyDescent="0.25"/>
    <row r="779" ht="16.05" customHeight="1" x14ac:dyDescent="0.25"/>
    <row r="780" ht="16.05" customHeight="1" x14ac:dyDescent="0.25"/>
    <row r="781" ht="16.05" customHeight="1" x14ac:dyDescent="0.25"/>
    <row r="782" ht="16.05" customHeight="1" x14ac:dyDescent="0.25"/>
    <row r="783" ht="16.05" customHeight="1" x14ac:dyDescent="0.25"/>
    <row r="784" ht="16.05" customHeight="1" x14ac:dyDescent="0.25"/>
    <row r="785" ht="16.05" customHeight="1" x14ac:dyDescent="0.25"/>
    <row r="786" ht="16.05" customHeight="1" x14ac:dyDescent="0.25"/>
    <row r="787" ht="16.05" customHeight="1" x14ac:dyDescent="0.25"/>
    <row r="788" ht="16.05" customHeight="1" x14ac:dyDescent="0.25"/>
    <row r="789" ht="16.05" customHeight="1" x14ac:dyDescent="0.25"/>
    <row r="790" ht="16.05" customHeight="1" x14ac:dyDescent="0.25"/>
    <row r="791" ht="16.05" customHeight="1" x14ac:dyDescent="0.25"/>
    <row r="792" ht="16.05" customHeight="1" x14ac:dyDescent="0.25"/>
    <row r="793" ht="16.05" customHeight="1" x14ac:dyDescent="0.25"/>
    <row r="794" ht="16.05" customHeight="1" x14ac:dyDescent="0.25"/>
    <row r="795" ht="16.05" customHeight="1" x14ac:dyDescent="0.25"/>
    <row r="796" ht="16.05" customHeight="1" x14ac:dyDescent="0.25"/>
    <row r="797" ht="16.05" customHeight="1" x14ac:dyDescent="0.25"/>
    <row r="798" ht="16.05" customHeight="1" x14ac:dyDescent="0.25"/>
    <row r="799" ht="16.05" customHeight="1" x14ac:dyDescent="0.25"/>
    <row r="800" ht="16.05" customHeight="1" x14ac:dyDescent="0.25"/>
    <row r="801" ht="16.05" customHeight="1" x14ac:dyDescent="0.25"/>
    <row r="802" ht="16.05" customHeight="1" x14ac:dyDescent="0.25"/>
    <row r="803" ht="16.05" customHeight="1" x14ac:dyDescent="0.25"/>
    <row r="804" ht="16.05" customHeight="1" x14ac:dyDescent="0.25"/>
    <row r="805" ht="16.05" customHeight="1" x14ac:dyDescent="0.25"/>
    <row r="806" ht="16.05" customHeight="1" x14ac:dyDescent="0.25"/>
    <row r="807" ht="16.05" customHeight="1" x14ac:dyDescent="0.25"/>
    <row r="808" ht="16.05" customHeight="1" x14ac:dyDescent="0.25"/>
    <row r="809" ht="16.05" customHeight="1" x14ac:dyDescent="0.25"/>
    <row r="810" ht="16.05" customHeight="1" x14ac:dyDescent="0.25"/>
    <row r="811" ht="16.05" customHeight="1" x14ac:dyDescent="0.25"/>
    <row r="812" ht="16.05" customHeight="1" x14ac:dyDescent="0.25"/>
    <row r="813" ht="16.05" customHeight="1" x14ac:dyDescent="0.25"/>
    <row r="814" ht="16.05" customHeight="1" x14ac:dyDescent="0.25"/>
    <row r="815" ht="16.05" customHeight="1" x14ac:dyDescent="0.25"/>
    <row r="816" ht="16.05" customHeight="1" x14ac:dyDescent="0.25"/>
    <row r="817" ht="16.05" customHeight="1" x14ac:dyDescent="0.25"/>
    <row r="818" ht="16.05" customHeight="1" x14ac:dyDescent="0.25"/>
    <row r="819" ht="16.05" customHeight="1" x14ac:dyDescent="0.25"/>
    <row r="820" ht="16.05" customHeight="1" x14ac:dyDescent="0.25"/>
    <row r="821" ht="16.05" customHeight="1" x14ac:dyDescent="0.25"/>
    <row r="822" ht="16.05" customHeight="1" x14ac:dyDescent="0.25"/>
    <row r="823" ht="16.05" customHeight="1" x14ac:dyDescent="0.25"/>
    <row r="824" ht="16.05" customHeight="1" x14ac:dyDescent="0.25"/>
    <row r="825" ht="16.05" customHeight="1" x14ac:dyDescent="0.25"/>
    <row r="826" ht="16.05" customHeight="1" x14ac:dyDescent="0.25"/>
    <row r="827" ht="16.05" customHeight="1" x14ac:dyDescent="0.25"/>
    <row r="828" ht="16.05" customHeight="1" x14ac:dyDescent="0.25"/>
    <row r="829" ht="16.05" customHeight="1" x14ac:dyDescent="0.25"/>
    <row r="830" ht="16.05" customHeight="1" x14ac:dyDescent="0.25"/>
    <row r="831" ht="16.05" customHeight="1" x14ac:dyDescent="0.25"/>
    <row r="832" ht="16.05" customHeight="1" x14ac:dyDescent="0.25"/>
    <row r="833" ht="16.05" customHeight="1" x14ac:dyDescent="0.25"/>
    <row r="834" ht="16.05" customHeight="1" x14ac:dyDescent="0.25"/>
    <row r="835" ht="16.05" customHeight="1" x14ac:dyDescent="0.25"/>
    <row r="836" ht="16.05" customHeight="1" x14ac:dyDescent="0.25"/>
    <row r="837" ht="16.05" customHeight="1" x14ac:dyDescent="0.25"/>
    <row r="838" ht="16.05" customHeight="1" x14ac:dyDescent="0.25"/>
    <row r="839" ht="16.05" customHeight="1" x14ac:dyDescent="0.25"/>
    <row r="840" ht="16.05" customHeight="1" x14ac:dyDescent="0.25"/>
    <row r="841" ht="16.05" customHeight="1" x14ac:dyDescent="0.25"/>
    <row r="842" ht="16.05" customHeight="1" x14ac:dyDescent="0.25"/>
    <row r="843" ht="16.05" customHeight="1" x14ac:dyDescent="0.25"/>
    <row r="844" ht="16.05" customHeight="1" x14ac:dyDescent="0.25"/>
    <row r="845" ht="16.05" customHeight="1" x14ac:dyDescent="0.25"/>
    <row r="846" ht="16.05" customHeight="1" x14ac:dyDescent="0.25"/>
    <row r="847" ht="16.05" customHeight="1" x14ac:dyDescent="0.25"/>
    <row r="848" ht="16.05" customHeight="1" x14ac:dyDescent="0.25"/>
    <row r="849" ht="16.05" customHeight="1" x14ac:dyDescent="0.25"/>
    <row r="850" ht="16.05" customHeight="1" x14ac:dyDescent="0.25"/>
    <row r="851" ht="16.05" customHeight="1" x14ac:dyDescent="0.25"/>
    <row r="852" ht="16.05" customHeight="1" x14ac:dyDescent="0.25"/>
    <row r="853" ht="16.05" customHeight="1" x14ac:dyDescent="0.25"/>
    <row r="854" ht="16.05" customHeight="1" x14ac:dyDescent="0.25"/>
    <row r="855" ht="16.05" customHeight="1" x14ac:dyDescent="0.25"/>
    <row r="856" ht="16.05" customHeight="1" x14ac:dyDescent="0.25"/>
    <row r="857" ht="16.05" customHeight="1" x14ac:dyDescent="0.25"/>
    <row r="858" ht="16.05" customHeight="1" x14ac:dyDescent="0.25"/>
    <row r="859" ht="16.05" customHeight="1" x14ac:dyDescent="0.25"/>
    <row r="860" ht="16.05" customHeight="1" x14ac:dyDescent="0.25"/>
    <row r="861" ht="16.05" customHeight="1" x14ac:dyDescent="0.25"/>
    <row r="862" ht="16.05" customHeight="1" x14ac:dyDescent="0.25"/>
    <row r="863" ht="16.05" customHeight="1" x14ac:dyDescent="0.25"/>
    <row r="864" ht="16.05" customHeight="1" x14ac:dyDescent="0.25"/>
    <row r="865" ht="16.05" customHeight="1" x14ac:dyDescent="0.25"/>
    <row r="866" ht="16.05" customHeight="1" x14ac:dyDescent="0.25"/>
    <row r="867" ht="16.05" customHeight="1" x14ac:dyDescent="0.25"/>
    <row r="868" ht="16.05" customHeight="1" x14ac:dyDescent="0.25"/>
    <row r="869" ht="16.05" customHeight="1" x14ac:dyDescent="0.25"/>
    <row r="870" ht="16.05" customHeight="1" x14ac:dyDescent="0.25"/>
    <row r="871" ht="16.05" customHeight="1" x14ac:dyDescent="0.25"/>
    <row r="872" ht="16.05" customHeight="1" x14ac:dyDescent="0.25"/>
    <row r="873" ht="16.05" customHeight="1" x14ac:dyDescent="0.25"/>
    <row r="874" ht="16.05" customHeight="1" x14ac:dyDescent="0.25"/>
    <row r="875" ht="16.05" customHeight="1" x14ac:dyDescent="0.25"/>
    <row r="876" ht="16.05" customHeight="1" x14ac:dyDescent="0.25"/>
    <row r="877" ht="16.05" customHeight="1" x14ac:dyDescent="0.25"/>
    <row r="878" ht="16.05" customHeight="1" x14ac:dyDescent="0.25"/>
    <row r="879" ht="16.05" customHeight="1" x14ac:dyDescent="0.25"/>
    <row r="880" ht="16.05" customHeight="1" x14ac:dyDescent="0.25"/>
    <row r="881" ht="16.05" customHeight="1" x14ac:dyDescent="0.25"/>
    <row r="882" ht="16.05" customHeight="1" x14ac:dyDescent="0.25"/>
    <row r="883" ht="16.05" customHeight="1" x14ac:dyDescent="0.25"/>
    <row r="884" ht="16.05" customHeight="1" x14ac:dyDescent="0.25"/>
    <row r="885" ht="16.05" customHeight="1" x14ac:dyDescent="0.25"/>
    <row r="886" ht="16.05" customHeight="1" x14ac:dyDescent="0.25"/>
    <row r="887" ht="16.05" customHeight="1" x14ac:dyDescent="0.25"/>
    <row r="888" ht="16.05" customHeight="1" x14ac:dyDescent="0.25"/>
    <row r="889" ht="16.05" customHeight="1" x14ac:dyDescent="0.25"/>
    <row r="890" ht="16.05" customHeight="1" x14ac:dyDescent="0.25"/>
    <row r="891" ht="16.05" customHeight="1" x14ac:dyDescent="0.25"/>
    <row r="892" ht="16.05" customHeight="1" x14ac:dyDescent="0.25"/>
    <row r="893" ht="16.05" customHeight="1" x14ac:dyDescent="0.25"/>
    <row r="894" ht="16.05" customHeight="1" x14ac:dyDescent="0.25"/>
    <row r="895" ht="16.05" customHeight="1" x14ac:dyDescent="0.25"/>
    <row r="896" ht="16.05" customHeight="1" x14ac:dyDescent="0.25"/>
    <row r="897" ht="16.05" customHeight="1" x14ac:dyDescent="0.25"/>
    <row r="898" ht="16.05" customHeight="1" x14ac:dyDescent="0.25"/>
    <row r="899" ht="16.05" customHeight="1" x14ac:dyDescent="0.25"/>
    <row r="900" ht="16.05" customHeight="1" x14ac:dyDescent="0.25"/>
    <row r="901" ht="16.05" customHeight="1" x14ac:dyDescent="0.25"/>
    <row r="902" ht="16.05" customHeight="1" x14ac:dyDescent="0.25"/>
    <row r="903" ht="16.05" customHeight="1" x14ac:dyDescent="0.25"/>
    <row r="904" ht="16.05" customHeight="1" x14ac:dyDescent="0.25"/>
    <row r="905" ht="16.05" customHeight="1" x14ac:dyDescent="0.25"/>
    <row r="906" ht="16.05" customHeight="1" x14ac:dyDescent="0.25"/>
    <row r="907" ht="16.05" customHeight="1" x14ac:dyDescent="0.25"/>
    <row r="908" ht="16.05" customHeight="1" x14ac:dyDescent="0.25"/>
    <row r="909" ht="16.05" customHeight="1" x14ac:dyDescent="0.25"/>
    <row r="910" ht="16.05" customHeight="1" x14ac:dyDescent="0.25"/>
    <row r="911" ht="16.05" customHeight="1" x14ac:dyDescent="0.25"/>
    <row r="912" ht="16.05" customHeight="1" x14ac:dyDescent="0.25"/>
    <row r="913" ht="16.05" customHeight="1" x14ac:dyDescent="0.25"/>
    <row r="914" ht="16.05" customHeight="1" x14ac:dyDescent="0.25"/>
    <row r="915" ht="16.05" customHeight="1" x14ac:dyDescent="0.25"/>
    <row r="916" ht="16.05" customHeight="1" x14ac:dyDescent="0.25"/>
    <row r="917" ht="16.05" customHeight="1" x14ac:dyDescent="0.25"/>
    <row r="918" ht="16.05" customHeight="1" x14ac:dyDescent="0.25"/>
    <row r="919" ht="16.05" customHeight="1" x14ac:dyDescent="0.25"/>
    <row r="920" ht="16.05" customHeight="1" x14ac:dyDescent="0.25"/>
    <row r="921" ht="16.05" customHeight="1" x14ac:dyDescent="0.25"/>
    <row r="922" ht="16.05" customHeight="1" x14ac:dyDescent="0.25"/>
    <row r="923" ht="16.05" customHeight="1" x14ac:dyDescent="0.25"/>
    <row r="924" ht="16.05" customHeight="1" x14ac:dyDescent="0.25"/>
    <row r="925" ht="16.05" customHeight="1" x14ac:dyDescent="0.25"/>
    <row r="926" ht="16.05" customHeight="1" x14ac:dyDescent="0.25"/>
    <row r="927" ht="16.05" customHeight="1" x14ac:dyDescent="0.25"/>
    <row r="928" ht="16.05" customHeight="1" x14ac:dyDescent="0.25"/>
    <row r="929" ht="16.05" customHeight="1" x14ac:dyDescent="0.25"/>
    <row r="930" ht="16.05" customHeight="1" x14ac:dyDescent="0.25"/>
    <row r="931" ht="16.05" customHeight="1" x14ac:dyDescent="0.25"/>
    <row r="932" ht="16.05" customHeight="1" x14ac:dyDescent="0.25"/>
    <row r="933" ht="16.05" customHeight="1" x14ac:dyDescent="0.25"/>
    <row r="934" ht="16.05" customHeight="1" x14ac:dyDescent="0.25"/>
    <row r="935" ht="16.05" customHeight="1" x14ac:dyDescent="0.25"/>
    <row r="936" ht="16.05" customHeight="1" x14ac:dyDescent="0.25"/>
    <row r="937" ht="16.05" customHeight="1" x14ac:dyDescent="0.25"/>
    <row r="938" ht="16.05" customHeight="1" x14ac:dyDescent="0.25"/>
    <row r="939" ht="16.05" customHeight="1" x14ac:dyDescent="0.25"/>
    <row r="940" ht="16.05" customHeight="1" x14ac:dyDescent="0.25"/>
    <row r="941" ht="16.05" customHeight="1" x14ac:dyDescent="0.25"/>
    <row r="942" ht="16.05" customHeight="1" x14ac:dyDescent="0.25"/>
    <row r="943" ht="16.05" customHeight="1" x14ac:dyDescent="0.25"/>
    <row r="944" ht="16.05" customHeight="1" x14ac:dyDescent="0.25"/>
    <row r="945" ht="16.05" customHeight="1" x14ac:dyDescent="0.25"/>
    <row r="946" ht="16.05" customHeight="1" x14ac:dyDescent="0.25"/>
    <row r="947" ht="16.05" customHeight="1" x14ac:dyDescent="0.25"/>
    <row r="948" ht="16.05" customHeight="1" x14ac:dyDescent="0.25"/>
    <row r="949" ht="16.05" customHeight="1" x14ac:dyDescent="0.25"/>
    <row r="950" ht="16.05" customHeight="1" x14ac:dyDescent="0.25"/>
    <row r="951" ht="16.05" customHeight="1" x14ac:dyDescent="0.25"/>
    <row r="952" ht="16.05" customHeight="1" x14ac:dyDescent="0.25"/>
    <row r="953" ht="16.05" customHeight="1" x14ac:dyDescent="0.25"/>
    <row r="954" ht="16.05" customHeight="1" x14ac:dyDescent="0.25"/>
    <row r="955" ht="16.05" customHeight="1" x14ac:dyDescent="0.25"/>
    <row r="956" ht="16.05" customHeight="1" x14ac:dyDescent="0.25"/>
    <row r="957" ht="16.05" customHeight="1" x14ac:dyDescent="0.25"/>
    <row r="958" ht="16.05" customHeight="1" x14ac:dyDescent="0.25"/>
    <row r="959" ht="16.05" customHeight="1" x14ac:dyDescent="0.25"/>
    <row r="960" ht="16.05" customHeight="1" x14ac:dyDescent="0.25"/>
    <row r="961" ht="16.05" customHeight="1" x14ac:dyDescent="0.25"/>
    <row r="962" ht="16.05" customHeight="1" x14ac:dyDescent="0.25"/>
    <row r="963" ht="16.05" customHeight="1" x14ac:dyDescent="0.25"/>
    <row r="964" ht="16.05" customHeight="1" x14ac:dyDescent="0.25"/>
    <row r="965" ht="16.05" customHeight="1" x14ac:dyDescent="0.25"/>
    <row r="966" ht="16.05" customHeight="1" x14ac:dyDescent="0.25"/>
    <row r="967" ht="16.05" customHeight="1" x14ac:dyDescent="0.25"/>
    <row r="968" ht="16.05" customHeight="1" x14ac:dyDescent="0.25"/>
    <row r="969" ht="16.05" customHeight="1" x14ac:dyDescent="0.25"/>
    <row r="970" ht="16.05" customHeight="1" x14ac:dyDescent="0.25"/>
    <row r="971" ht="16.05" customHeight="1" x14ac:dyDescent="0.25"/>
    <row r="972" ht="16.05" customHeight="1" x14ac:dyDescent="0.25"/>
    <row r="973" ht="16.05" customHeight="1" x14ac:dyDescent="0.25"/>
    <row r="974" ht="16.05" customHeight="1" x14ac:dyDescent="0.25"/>
    <row r="975" ht="16.05" customHeight="1" x14ac:dyDescent="0.25"/>
    <row r="976" ht="16.05" customHeight="1" x14ac:dyDescent="0.25"/>
    <row r="977" ht="16.05" customHeight="1" x14ac:dyDescent="0.25"/>
    <row r="978" ht="16.05" customHeight="1" x14ac:dyDescent="0.25"/>
    <row r="979" ht="16.05" customHeight="1" x14ac:dyDescent="0.25"/>
    <row r="980" ht="16.05" customHeight="1" x14ac:dyDescent="0.25"/>
    <row r="981" ht="16.05" customHeight="1" x14ac:dyDescent="0.25"/>
    <row r="982" ht="16.05" customHeight="1" x14ac:dyDescent="0.25"/>
    <row r="983" ht="16.05" customHeight="1" x14ac:dyDescent="0.25"/>
    <row r="984" ht="16.05" customHeight="1" x14ac:dyDescent="0.25"/>
    <row r="985" ht="16.05" customHeight="1" x14ac:dyDescent="0.25"/>
    <row r="986" ht="16.05" customHeight="1" x14ac:dyDescent="0.25"/>
    <row r="987" ht="16.05" customHeight="1" x14ac:dyDescent="0.25"/>
    <row r="988" ht="16.05" customHeight="1" x14ac:dyDescent="0.25"/>
    <row r="989" ht="16.05" customHeight="1" x14ac:dyDescent="0.25"/>
    <row r="990" ht="16.05" customHeight="1" x14ac:dyDescent="0.25"/>
    <row r="991" ht="16.05" customHeight="1" x14ac:dyDescent="0.25"/>
    <row r="992" ht="16.05" customHeight="1" x14ac:dyDescent="0.25"/>
    <row r="993" ht="16.05" customHeight="1" x14ac:dyDescent="0.25"/>
    <row r="994" ht="16.05" customHeight="1" x14ac:dyDescent="0.25"/>
    <row r="995" ht="16.05" customHeight="1" x14ac:dyDescent="0.25"/>
    <row r="996" ht="16.05" customHeight="1" x14ac:dyDescent="0.25"/>
    <row r="997" ht="16.05" customHeight="1" x14ac:dyDescent="0.25"/>
    <row r="998" ht="16.05" customHeight="1" x14ac:dyDescent="0.25"/>
    <row r="999" ht="16.05" customHeight="1" x14ac:dyDescent="0.25"/>
    <row r="1000" ht="16.05" customHeight="1" x14ac:dyDescent="0.25"/>
    <row r="1001" ht="16.05" customHeight="1" x14ac:dyDescent="0.25"/>
    <row r="1002" ht="16.05" customHeight="1" x14ac:dyDescent="0.25"/>
    <row r="1003" ht="16.05" customHeight="1" x14ac:dyDescent="0.25"/>
    <row r="1004" ht="16.05" customHeight="1" x14ac:dyDescent="0.25"/>
    <row r="1005" ht="16.05" customHeight="1" x14ac:dyDescent="0.25"/>
    <row r="1006" ht="16.05" customHeight="1" x14ac:dyDescent="0.25"/>
    <row r="1007" ht="16.05" customHeight="1" x14ac:dyDescent="0.25"/>
    <row r="1008" ht="16.05" customHeight="1" x14ac:dyDescent="0.25"/>
    <row r="1009" ht="16.05" customHeight="1" x14ac:dyDescent="0.25"/>
    <row r="1010" ht="16.05" customHeight="1" x14ac:dyDescent="0.25"/>
    <row r="1011" ht="16.05" customHeight="1" x14ac:dyDescent="0.25"/>
    <row r="1012" ht="16.05" customHeight="1" x14ac:dyDescent="0.25"/>
    <row r="1013" ht="16.05" customHeight="1" x14ac:dyDescent="0.25"/>
    <row r="1014" ht="16.05" customHeight="1" x14ac:dyDescent="0.25"/>
    <row r="1015" ht="16.05" customHeight="1" x14ac:dyDescent="0.25"/>
    <row r="1016" ht="16.05" customHeight="1" x14ac:dyDescent="0.25"/>
    <row r="1017" ht="16.05" customHeight="1" x14ac:dyDescent="0.25"/>
    <row r="1018" ht="16.05" customHeight="1" x14ac:dyDescent="0.25"/>
    <row r="1019" ht="16.05" customHeight="1" x14ac:dyDescent="0.25"/>
    <row r="1020" ht="16.05" customHeight="1" x14ac:dyDescent="0.25"/>
    <row r="1021" ht="16.05" customHeight="1" x14ac:dyDescent="0.25"/>
    <row r="1022" ht="16.05" customHeight="1" x14ac:dyDescent="0.25"/>
    <row r="1023" ht="16.05" customHeight="1" x14ac:dyDescent="0.25"/>
    <row r="1024" ht="16.05" customHeight="1" x14ac:dyDescent="0.25"/>
    <row r="1025" ht="16.05" customHeight="1" x14ac:dyDescent="0.25"/>
    <row r="1026" ht="16.05" customHeight="1" x14ac:dyDescent="0.25"/>
    <row r="1027" ht="16.05" customHeight="1" x14ac:dyDescent="0.25"/>
    <row r="1028" ht="16.05" customHeight="1" x14ac:dyDescent="0.25"/>
    <row r="1029" ht="16.05" customHeight="1" x14ac:dyDescent="0.25"/>
    <row r="1030" ht="16.05" customHeight="1" x14ac:dyDescent="0.25"/>
    <row r="1031" ht="16.05" customHeight="1" x14ac:dyDescent="0.25"/>
    <row r="1032" ht="16.05" customHeight="1" x14ac:dyDescent="0.25"/>
    <row r="1033" ht="16.05" customHeight="1" x14ac:dyDescent="0.25"/>
    <row r="1034" ht="16.05" customHeight="1" x14ac:dyDescent="0.25"/>
    <row r="1035" ht="16.05" customHeight="1" x14ac:dyDescent="0.25"/>
    <row r="1036" ht="16.05" customHeight="1" x14ac:dyDescent="0.25"/>
    <row r="1037" ht="16.05" customHeight="1" x14ac:dyDescent="0.25"/>
    <row r="1038" ht="16.05" customHeight="1" x14ac:dyDescent="0.25"/>
    <row r="1039" ht="16.05" customHeight="1" x14ac:dyDescent="0.25"/>
    <row r="1040" ht="16.05" customHeight="1" x14ac:dyDescent="0.25"/>
    <row r="1041" ht="16.05" customHeight="1" x14ac:dyDescent="0.25"/>
    <row r="1042" ht="16.05" customHeight="1" x14ac:dyDescent="0.25"/>
    <row r="1043" ht="16.05" customHeight="1" x14ac:dyDescent="0.25"/>
    <row r="1044" ht="16.05" customHeight="1" x14ac:dyDescent="0.25"/>
    <row r="1045" ht="16.05" customHeight="1" x14ac:dyDescent="0.25"/>
    <row r="1046" ht="16.05" customHeight="1" x14ac:dyDescent="0.25"/>
    <row r="1047" ht="16.05" customHeight="1" x14ac:dyDescent="0.25"/>
    <row r="1048" ht="16.05" customHeight="1" x14ac:dyDescent="0.25"/>
    <row r="1049" ht="16.05" customHeight="1" x14ac:dyDescent="0.25"/>
    <row r="1050" ht="16.05" customHeight="1" x14ac:dyDescent="0.25"/>
    <row r="1051" ht="16.05" customHeight="1" x14ac:dyDescent="0.25"/>
    <row r="1052" ht="16.05" customHeight="1" x14ac:dyDescent="0.25"/>
    <row r="1053" ht="16.05" customHeight="1" x14ac:dyDescent="0.25"/>
    <row r="1054" ht="16.05" customHeight="1" x14ac:dyDescent="0.25"/>
    <row r="1055" ht="16.05" customHeight="1" x14ac:dyDescent="0.25"/>
    <row r="1056" ht="16.05" customHeight="1" x14ac:dyDescent="0.25"/>
    <row r="1057" ht="16.05" customHeight="1" x14ac:dyDescent="0.25"/>
    <row r="1058" ht="16.05" customHeight="1" x14ac:dyDescent="0.25"/>
    <row r="1059" ht="16.05" customHeight="1" x14ac:dyDescent="0.25"/>
    <row r="1060" ht="16.05" customHeight="1" x14ac:dyDescent="0.25"/>
    <row r="1061" ht="16.05" customHeight="1" x14ac:dyDescent="0.25"/>
    <row r="1062" ht="16.05" customHeight="1" x14ac:dyDescent="0.25"/>
    <row r="1063" ht="16.05" customHeight="1" x14ac:dyDescent="0.25"/>
    <row r="1064" ht="16.05" customHeight="1" x14ac:dyDescent="0.25"/>
    <row r="1065" ht="16.05" customHeight="1" x14ac:dyDescent="0.25"/>
    <row r="1066" ht="16.05" customHeight="1" x14ac:dyDescent="0.25"/>
    <row r="1067" ht="16.05" customHeight="1" x14ac:dyDescent="0.25"/>
    <row r="1068" ht="16.05" customHeight="1" x14ac:dyDescent="0.25"/>
    <row r="1069" ht="16.05" customHeight="1" x14ac:dyDescent="0.25"/>
    <row r="1070" ht="16.05" customHeight="1" x14ac:dyDescent="0.25"/>
    <row r="1071" ht="16.05" customHeight="1" x14ac:dyDescent="0.25"/>
    <row r="1072" ht="16.05" customHeight="1" x14ac:dyDescent="0.25"/>
    <row r="1073" ht="16.05" customHeight="1" x14ac:dyDescent="0.25"/>
    <row r="1074" ht="16.05" customHeight="1" x14ac:dyDescent="0.25"/>
    <row r="1075" ht="16.05" customHeight="1" x14ac:dyDescent="0.25"/>
    <row r="1076" ht="16.05" customHeight="1" x14ac:dyDescent="0.25"/>
    <row r="1077" ht="16.05" customHeight="1" x14ac:dyDescent="0.25"/>
    <row r="1078" ht="16.05" customHeight="1" x14ac:dyDescent="0.25"/>
    <row r="1079" ht="16.05" customHeight="1" x14ac:dyDescent="0.25"/>
    <row r="1080" ht="16.05" customHeight="1" x14ac:dyDescent="0.25"/>
    <row r="1081" ht="16.05" customHeight="1" x14ac:dyDescent="0.25"/>
    <row r="1082" ht="16.05" customHeight="1" x14ac:dyDescent="0.25"/>
    <row r="1083" ht="16.05" customHeight="1" x14ac:dyDescent="0.25"/>
    <row r="1084" ht="16.05" customHeight="1" x14ac:dyDescent="0.25"/>
    <row r="1085" ht="16.05" customHeight="1" x14ac:dyDescent="0.25"/>
    <row r="1086" ht="16.05" customHeight="1" x14ac:dyDescent="0.25"/>
    <row r="1087" ht="16.05" customHeight="1" x14ac:dyDescent="0.25"/>
    <row r="1088" ht="16.05" customHeight="1" x14ac:dyDescent="0.25"/>
    <row r="1089" ht="16.05" customHeight="1" x14ac:dyDescent="0.25"/>
    <row r="1090" ht="16.05" customHeight="1" x14ac:dyDescent="0.25"/>
    <row r="1091" ht="16.05" customHeight="1" x14ac:dyDescent="0.25"/>
    <row r="1092" ht="16.05" customHeight="1" x14ac:dyDescent="0.25"/>
    <row r="1093" ht="16.05" customHeight="1" x14ac:dyDescent="0.25"/>
    <row r="1094" ht="16.05" customHeight="1" x14ac:dyDescent="0.25"/>
    <row r="1095" ht="16.05" customHeight="1" x14ac:dyDescent="0.25"/>
    <row r="1096" ht="16.05" customHeight="1" x14ac:dyDescent="0.25"/>
    <row r="1097" ht="16.05" customHeight="1" x14ac:dyDescent="0.25"/>
    <row r="1098" ht="16.05" customHeight="1" x14ac:dyDescent="0.25"/>
    <row r="1099" ht="16.05" customHeight="1" x14ac:dyDescent="0.25"/>
    <row r="1100" ht="16.05" customHeight="1" x14ac:dyDescent="0.25"/>
    <row r="1101" ht="16.05" customHeight="1" x14ac:dyDescent="0.25"/>
    <row r="1102" ht="16.05" customHeight="1" x14ac:dyDescent="0.25"/>
    <row r="1103" ht="16.05" customHeight="1" x14ac:dyDescent="0.25"/>
    <row r="1104" ht="16.05" customHeight="1" x14ac:dyDescent="0.25"/>
    <row r="1105" ht="16.05" customHeight="1" x14ac:dyDescent="0.25"/>
    <row r="1106" ht="16.05" customHeight="1" x14ac:dyDescent="0.25"/>
    <row r="1107" ht="16.05" customHeight="1" x14ac:dyDescent="0.25"/>
    <row r="1108" ht="16.05" customHeight="1" x14ac:dyDescent="0.25"/>
    <row r="1109" ht="16.05" customHeight="1" x14ac:dyDescent="0.25"/>
    <row r="1110" ht="16.05" customHeight="1" x14ac:dyDescent="0.25"/>
    <row r="1111" ht="16.05" customHeight="1" x14ac:dyDescent="0.25"/>
    <row r="1112" ht="16.05" customHeight="1" x14ac:dyDescent="0.25"/>
    <row r="1113" ht="16.05" customHeight="1" x14ac:dyDescent="0.25"/>
    <row r="1114" ht="16.05" customHeight="1" x14ac:dyDescent="0.25"/>
    <row r="1115" ht="16.05" customHeight="1" x14ac:dyDescent="0.25"/>
    <row r="1116" ht="16.05" customHeight="1" x14ac:dyDescent="0.25"/>
    <row r="1117" ht="16.05" customHeight="1" x14ac:dyDescent="0.25"/>
    <row r="1118" ht="16.05" customHeight="1" x14ac:dyDescent="0.25"/>
    <row r="1119" ht="16.05" customHeight="1" x14ac:dyDescent="0.25"/>
    <row r="1120" ht="16.05" customHeight="1" x14ac:dyDescent="0.25"/>
    <row r="1121" ht="16.05" customHeight="1" x14ac:dyDescent="0.25"/>
    <row r="1122" ht="16.05" customHeight="1" x14ac:dyDescent="0.25"/>
    <row r="1123" ht="16.05" customHeight="1" x14ac:dyDescent="0.25"/>
    <row r="1124" ht="16.05" customHeight="1" x14ac:dyDescent="0.25"/>
    <row r="1125" ht="16.05" customHeight="1" x14ac:dyDescent="0.25"/>
    <row r="1126" ht="16.05" customHeight="1" x14ac:dyDescent="0.25"/>
    <row r="1127" ht="16.05" customHeight="1" x14ac:dyDescent="0.25"/>
    <row r="1128" ht="16.05" customHeight="1" x14ac:dyDescent="0.25"/>
    <row r="1129" ht="16.05" customHeight="1" x14ac:dyDescent="0.25"/>
    <row r="1130" ht="16.05" customHeight="1" x14ac:dyDescent="0.25"/>
    <row r="1131" ht="16.05" customHeight="1" x14ac:dyDescent="0.25"/>
    <row r="1132" ht="16.05" customHeight="1" x14ac:dyDescent="0.25"/>
    <row r="1133" ht="16.05" customHeight="1" x14ac:dyDescent="0.25"/>
    <row r="1134" ht="16.05" customHeight="1" x14ac:dyDescent="0.25"/>
    <row r="1135" ht="16.05" customHeight="1" x14ac:dyDescent="0.25"/>
    <row r="1136" ht="16.05" customHeight="1" x14ac:dyDescent="0.25"/>
    <row r="1137" ht="16.05" customHeight="1" x14ac:dyDescent="0.25"/>
    <row r="1138" ht="16.05" customHeight="1" x14ac:dyDescent="0.25"/>
    <row r="1139" ht="16.05" customHeight="1" x14ac:dyDescent="0.25"/>
    <row r="1140" ht="16.05" customHeight="1" x14ac:dyDescent="0.25"/>
    <row r="1141" ht="16.05" customHeight="1" x14ac:dyDescent="0.25"/>
    <row r="1142" ht="16.05" customHeight="1" x14ac:dyDescent="0.25"/>
    <row r="1143" ht="16.05" customHeight="1" x14ac:dyDescent="0.25"/>
    <row r="1144" ht="16.05" customHeight="1" x14ac:dyDescent="0.25"/>
    <row r="1145" ht="16.05" customHeight="1" x14ac:dyDescent="0.25"/>
    <row r="1146" ht="16.05" customHeight="1" x14ac:dyDescent="0.25"/>
    <row r="1147" ht="16.05" customHeight="1" x14ac:dyDescent="0.25"/>
    <row r="1148" ht="16.05" customHeight="1" x14ac:dyDescent="0.25"/>
    <row r="1149" ht="16.05" customHeight="1" x14ac:dyDescent="0.25"/>
    <row r="1150" ht="16.05" customHeight="1" x14ac:dyDescent="0.25"/>
    <row r="1151" ht="16.05" customHeight="1" x14ac:dyDescent="0.25"/>
    <row r="1152" ht="16.05" customHeight="1" x14ac:dyDescent="0.25"/>
    <row r="1153" ht="16.05" customHeight="1" x14ac:dyDescent="0.25"/>
    <row r="1154" ht="16.05" customHeight="1" x14ac:dyDescent="0.25"/>
    <row r="1155" ht="16.05" customHeight="1" x14ac:dyDescent="0.25"/>
    <row r="1156" ht="16.05" customHeight="1" x14ac:dyDescent="0.25"/>
    <row r="1157" ht="16.05" customHeight="1" x14ac:dyDescent="0.25"/>
    <row r="1158" ht="16.05" customHeight="1" x14ac:dyDescent="0.25"/>
    <row r="1159" ht="16.05" customHeight="1" x14ac:dyDescent="0.25"/>
    <row r="1160" ht="16.05" customHeight="1" x14ac:dyDescent="0.25"/>
    <row r="1161" ht="16.05" customHeight="1" x14ac:dyDescent="0.25"/>
    <row r="1162" ht="16.05" customHeight="1" x14ac:dyDescent="0.25"/>
    <row r="1163" ht="16.05" customHeight="1" x14ac:dyDescent="0.25"/>
    <row r="1164" ht="16.05" customHeight="1" x14ac:dyDescent="0.25"/>
    <row r="1165" ht="16.05" customHeight="1" x14ac:dyDescent="0.25"/>
    <row r="1166" ht="16.05" customHeight="1" x14ac:dyDescent="0.25"/>
    <row r="1167" ht="16.05" customHeight="1" x14ac:dyDescent="0.25"/>
    <row r="1168" ht="16.05" customHeight="1" x14ac:dyDescent="0.25"/>
    <row r="1169" ht="16.05" customHeight="1" x14ac:dyDescent="0.25"/>
    <row r="1170" ht="16.05" customHeight="1" x14ac:dyDescent="0.25"/>
    <row r="1171" ht="16.05" customHeight="1" x14ac:dyDescent="0.25"/>
    <row r="1172" ht="16.05" customHeight="1" x14ac:dyDescent="0.25"/>
    <row r="1173" ht="16.05" customHeight="1" x14ac:dyDescent="0.25"/>
    <row r="1174" ht="16.05" customHeight="1" x14ac:dyDescent="0.25"/>
    <row r="1175" ht="16.05" customHeight="1" x14ac:dyDescent="0.25"/>
    <row r="1176" ht="16.05" customHeight="1" x14ac:dyDescent="0.25"/>
    <row r="1177" ht="16.05" customHeight="1" x14ac:dyDescent="0.25"/>
    <row r="1178" ht="16.05" customHeight="1" x14ac:dyDescent="0.25"/>
    <row r="1179" ht="16.05" customHeight="1" x14ac:dyDescent="0.25"/>
    <row r="1180" ht="16.05" customHeight="1" x14ac:dyDescent="0.25"/>
    <row r="1181" ht="16.05" customHeight="1" x14ac:dyDescent="0.25"/>
    <row r="1182" ht="16.05" customHeight="1" x14ac:dyDescent="0.25"/>
    <row r="1183" ht="16.05" customHeight="1" x14ac:dyDescent="0.25"/>
    <row r="1184" ht="16.05" customHeight="1" x14ac:dyDescent="0.25"/>
    <row r="1185" ht="16.05" customHeight="1" x14ac:dyDescent="0.25"/>
    <row r="1186" ht="16.05" customHeight="1" x14ac:dyDescent="0.25"/>
    <row r="1187" ht="16.05" customHeight="1" x14ac:dyDescent="0.25"/>
    <row r="1188" ht="16.05" customHeight="1" x14ac:dyDescent="0.25"/>
    <row r="1189" ht="16.05" customHeight="1" x14ac:dyDescent="0.25"/>
    <row r="1190" ht="16.05" customHeight="1" x14ac:dyDescent="0.25"/>
    <row r="1191" ht="16.05" customHeight="1" x14ac:dyDescent="0.25"/>
    <row r="1192" ht="16.05" customHeight="1" x14ac:dyDescent="0.25"/>
    <row r="1193" ht="16.05" customHeight="1" x14ac:dyDescent="0.25"/>
    <row r="1194" ht="16.05" customHeight="1" x14ac:dyDescent="0.25"/>
    <row r="1195" ht="16.05" customHeight="1" x14ac:dyDescent="0.25"/>
    <row r="1196" ht="16.05" customHeight="1" x14ac:dyDescent="0.25"/>
    <row r="1197" ht="16.05" customHeight="1" x14ac:dyDescent="0.25"/>
    <row r="1198" ht="16.05" customHeight="1" x14ac:dyDescent="0.25"/>
    <row r="1199" ht="16.05" customHeight="1" x14ac:dyDescent="0.25"/>
    <row r="1200" ht="16.05" customHeight="1" x14ac:dyDescent="0.25"/>
    <row r="1201" ht="16.05" customHeight="1" x14ac:dyDescent="0.25"/>
    <row r="1202" ht="16.05" customHeight="1" x14ac:dyDescent="0.25"/>
    <row r="1203" ht="16.05" customHeight="1" x14ac:dyDescent="0.25"/>
    <row r="1204" ht="16.05" customHeight="1" x14ac:dyDescent="0.25"/>
    <row r="1205" ht="16.05" customHeight="1" x14ac:dyDescent="0.25"/>
    <row r="1206" ht="16.05" customHeight="1" x14ac:dyDescent="0.25"/>
    <row r="1207" ht="16.05" customHeight="1" x14ac:dyDescent="0.25"/>
    <row r="1208" ht="16.05" customHeight="1" x14ac:dyDescent="0.25"/>
    <row r="1209" ht="16.05" customHeight="1" x14ac:dyDescent="0.25"/>
    <row r="1210" ht="16.05" customHeight="1" x14ac:dyDescent="0.25"/>
    <row r="1211" ht="16.05" customHeight="1" x14ac:dyDescent="0.25"/>
    <row r="1212" ht="16.05" customHeight="1" x14ac:dyDescent="0.25"/>
    <row r="1213" ht="16.05" customHeight="1" x14ac:dyDescent="0.25"/>
    <row r="1214" ht="16.05" customHeight="1" x14ac:dyDescent="0.25"/>
    <row r="1215" ht="16.05" customHeight="1" x14ac:dyDescent="0.25"/>
    <row r="1216" ht="16.05" customHeight="1" x14ac:dyDescent="0.25"/>
    <row r="1217" ht="16.05" customHeight="1" x14ac:dyDescent="0.25"/>
    <row r="1218" ht="16.05" customHeight="1" x14ac:dyDescent="0.25"/>
    <row r="1219" ht="16.05" customHeight="1" x14ac:dyDescent="0.25"/>
    <row r="1220" ht="16.05" customHeight="1" x14ac:dyDescent="0.25"/>
    <row r="1221" ht="16.05" customHeight="1" x14ac:dyDescent="0.25"/>
    <row r="1222" ht="16.05" customHeight="1" x14ac:dyDescent="0.25"/>
    <row r="1223" ht="16.05" customHeight="1" x14ac:dyDescent="0.25"/>
    <row r="1224" ht="16.05" customHeight="1" x14ac:dyDescent="0.25"/>
    <row r="1225" ht="16.05" customHeight="1" x14ac:dyDescent="0.25"/>
    <row r="1226" ht="16.05" customHeight="1" x14ac:dyDescent="0.25"/>
    <row r="1227" ht="16.05" customHeight="1" x14ac:dyDescent="0.25"/>
    <row r="1228" ht="16.05" customHeight="1" x14ac:dyDescent="0.25"/>
    <row r="1229" ht="16.05" customHeight="1" x14ac:dyDescent="0.25"/>
    <row r="1230" ht="16.05" customHeight="1" x14ac:dyDescent="0.25"/>
    <row r="1231" ht="16.05" customHeight="1" x14ac:dyDescent="0.25"/>
    <row r="1232" ht="16.05" customHeight="1" x14ac:dyDescent="0.25"/>
    <row r="1233" ht="16.05" customHeight="1" x14ac:dyDescent="0.25"/>
    <row r="1234" ht="16.05" customHeight="1" x14ac:dyDescent="0.25"/>
    <row r="1235" ht="16.05" customHeight="1" x14ac:dyDescent="0.25"/>
    <row r="1236" ht="16.05" customHeight="1" x14ac:dyDescent="0.25"/>
    <row r="1237" ht="16.05" customHeight="1" x14ac:dyDescent="0.25"/>
    <row r="1238" ht="16.05" customHeight="1" x14ac:dyDescent="0.25"/>
    <row r="1239" ht="16.05" customHeight="1" x14ac:dyDescent="0.25"/>
    <row r="1240" ht="16.05" customHeight="1" x14ac:dyDescent="0.25"/>
    <row r="1241" ht="16.05" customHeight="1" x14ac:dyDescent="0.25"/>
    <row r="1242" ht="16.05" customHeight="1" x14ac:dyDescent="0.25"/>
    <row r="1243" ht="16.05" customHeight="1" x14ac:dyDescent="0.25"/>
    <row r="1244" ht="16.05" customHeight="1" x14ac:dyDescent="0.25"/>
    <row r="1245" ht="16.05" customHeight="1" x14ac:dyDescent="0.25"/>
    <row r="1246" ht="16.05" customHeight="1" x14ac:dyDescent="0.25"/>
    <row r="1247" ht="16.05" customHeight="1" x14ac:dyDescent="0.25"/>
    <row r="1248" ht="16.05" customHeight="1" x14ac:dyDescent="0.25"/>
    <row r="1249" ht="16.05" customHeight="1" x14ac:dyDescent="0.25"/>
    <row r="1250" ht="16.05" customHeight="1" x14ac:dyDescent="0.25"/>
    <row r="1251" ht="16.05" customHeight="1" x14ac:dyDescent="0.25"/>
    <row r="1252" ht="16.05" customHeight="1" x14ac:dyDescent="0.25"/>
    <row r="1253" ht="16.05" customHeight="1" x14ac:dyDescent="0.25"/>
    <row r="1254" ht="16.05" customHeight="1" x14ac:dyDescent="0.25"/>
    <row r="1255" ht="16.05" customHeight="1" x14ac:dyDescent="0.25"/>
    <row r="1256" ht="16.05" customHeight="1" x14ac:dyDescent="0.25"/>
    <row r="1257" ht="16.05" customHeight="1" x14ac:dyDescent="0.25"/>
    <row r="1258" ht="16.05" customHeight="1" x14ac:dyDescent="0.25"/>
    <row r="1259" ht="16.05" customHeight="1" x14ac:dyDescent="0.25"/>
    <row r="1260" ht="16.05" customHeight="1" x14ac:dyDescent="0.25"/>
    <row r="1261" ht="16.05" customHeight="1" x14ac:dyDescent="0.25"/>
    <row r="1262" ht="16.05" customHeight="1" x14ac:dyDescent="0.25"/>
    <row r="1263" ht="16.05" customHeight="1" x14ac:dyDescent="0.25"/>
    <row r="1264" ht="16.05" customHeight="1" x14ac:dyDescent="0.25"/>
    <row r="1265" ht="16.05" customHeight="1" x14ac:dyDescent="0.25"/>
    <row r="1266" ht="16.05" customHeight="1" x14ac:dyDescent="0.25"/>
    <row r="1267" ht="16.05" customHeight="1" x14ac:dyDescent="0.25"/>
    <row r="1268" ht="16.05" customHeight="1" x14ac:dyDescent="0.25"/>
    <row r="1269" ht="16.05" customHeight="1" x14ac:dyDescent="0.25"/>
    <row r="1270" ht="16.05" customHeight="1" x14ac:dyDescent="0.25"/>
    <row r="1271" ht="16.05" customHeight="1" x14ac:dyDescent="0.25"/>
    <row r="1272" ht="16.05" customHeight="1" x14ac:dyDescent="0.25"/>
    <row r="1273" ht="16.05" customHeight="1" x14ac:dyDescent="0.25"/>
    <row r="1274" ht="16.05" customHeight="1" x14ac:dyDescent="0.25"/>
    <row r="1275" ht="16.05" customHeight="1" x14ac:dyDescent="0.25"/>
    <row r="1276" ht="16.05" customHeight="1" x14ac:dyDescent="0.25"/>
    <row r="1277" ht="16.05" customHeight="1" x14ac:dyDescent="0.25"/>
    <row r="1278" ht="16.05" customHeight="1" x14ac:dyDescent="0.25"/>
    <row r="1279" ht="16.05" customHeight="1" x14ac:dyDescent="0.25"/>
    <row r="1280" ht="16.05" customHeight="1" x14ac:dyDescent="0.25"/>
    <row r="1281" ht="16.05" customHeight="1" x14ac:dyDescent="0.25"/>
    <row r="1282" ht="16.05" customHeight="1" x14ac:dyDescent="0.25"/>
    <row r="1283" ht="16.05" customHeight="1" x14ac:dyDescent="0.25"/>
    <row r="1284" ht="16.05" customHeight="1" x14ac:dyDescent="0.25"/>
    <row r="1285" ht="16.05" customHeight="1" x14ac:dyDescent="0.25"/>
    <row r="1286" ht="16.05" customHeight="1" x14ac:dyDescent="0.25"/>
    <row r="1287" ht="16.05" customHeight="1" x14ac:dyDescent="0.25"/>
    <row r="1288" ht="16.05" customHeight="1" x14ac:dyDescent="0.25"/>
    <row r="1289" ht="16.05" customHeight="1" x14ac:dyDescent="0.25"/>
    <row r="1290" ht="16.05" customHeight="1" x14ac:dyDescent="0.25"/>
    <row r="1291" ht="16.05" customHeight="1" x14ac:dyDescent="0.25"/>
    <row r="1292" ht="16.05" customHeight="1" x14ac:dyDescent="0.25"/>
    <row r="1293" ht="16.05" customHeight="1" x14ac:dyDescent="0.25"/>
    <row r="1294" ht="16.05" customHeight="1" x14ac:dyDescent="0.25"/>
    <row r="1295" ht="16.05" customHeight="1" x14ac:dyDescent="0.25"/>
    <row r="1296" ht="16.05" customHeight="1" x14ac:dyDescent="0.25"/>
    <row r="1297" ht="16.05" customHeight="1" x14ac:dyDescent="0.25"/>
    <row r="1298" ht="16.05" customHeight="1" x14ac:dyDescent="0.25"/>
    <row r="1299" ht="16.05" customHeight="1" x14ac:dyDescent="0.25"/>
    <row r="1300" ht="16.05" customHeight="1" x14ac:dyDescent="0.25"/>
    <row r="1301" ht="16.05" customHeight="1" x14ac:dyDescent="0.25"/>
    <row r="1302" ht="16.05" customHeight="1" x14ac:dyDescent="0.25"/>
    <row r="1303" ht="16.05" customHeight="1" x14ac:dyDescent="0.25"/>
    <row r="1304" ht="16.05" customHeight="1" x14ac:dyDescent="0.25"/>
    <row r="1305" ht="16.05" customHeight="1" x14ac:dyDescent="0.25"/>
    <row r="1306" ht="16.05" customHeight="1" x14ac:dyDescent="0.25"/>
    <row r="1307" ht="16.05" customHeight="1" x14ac:dyDescent="0.25"/>
    <row r="1308" ht="16.05" customHeight="1" x14ac:dyDescent="0.25"/>
    <row r="1309" ht="16.05" customHeight="1" x14ac:dyDescent="0.25"/>
    <row r="1310" ht="16.05" customHeight="1" x14ac:dyDescent="0.25"/>
    <row r="1311" ht="16.05" customHeight="1" x14ac:dyDescent="0.25"/>
    <row r="1312" ht="16.05" customHeight="1" x14ac:dyDescent="0.25"/>
    <row r="1313" ht="16.05" customHeight="1" x14ac:dyDescent="0.25"/>
    <row r="1314" ht="16.05" customHeight="1" x14ac:dyDescent="0.25"/>
    <row r="1315" ht="16.05" customHeight="1" x14ac:dyDescent="0.25"/>
    <row r="1316" ht="16.05" customHeight="1" x14ac:dyDescent="0.25"/>
    <row r="1317" ht="16.05" customHeight="1" x14ac:dyDescent="0.25"/>
    <row r="1318" ht="16.05" customHeight="1" x14ac:dyDescent="0.25"/>
    <row r="1319" ht="16.05" customHeight="1" x14ac:dyDescent="0.25"/>
    <row r="1320" ht="16.05" customHeight="1" x14ac:dyDescent="0.25"/>
    <row r="1321" ht="16.05" customHeight="1" x14ac:dyDescent="0.25"/>
    <row r="1322" ht="16.05" customHeight="1" x14ac:dyDescent="0.25"/>
    <row r="1323" ht="16.05" customHeight="1" x14ac:dyDescent="0.25"/>
    <row r="1324" ht="16.05" customHeight="1" x14ac:dyDescent="0.25"/>
    <row r="1325" ht="16.05" customHeight="1" x14ac:dyDescent="0.25"/>
    <row r="1326" ht="16.05" customHeight="1" x14ac:dyDescent="0.25"/>
    <row r="1327" ht="16.05" customHeight="1" x14ac:dyDescent="0.25"/>
    <row r="1328" ht="16.05" customHeight="1" x14ac:dyDescent="0.25"/>
    <row r="1329" ht="16.05" customHeight="1" x14ac:dyDescent="0.25"/>
    <row r="1330" ht="16.05" customHeight="1" x14ac:dyDescent="0.25"/>
    <row r="1331" ht="16.05" customHeight="1" x14ac:dyDescent="0.25"/>
    <row r="1332" ht="16.05" customHeight="1" x14ac:dyDescent="0.25"/>
    <row r="1333" ht="16.05" customHeight="1" x14ac:dyDescent="0.25"/>
    <row r="1334" ht="16.05" customHeight="1" x14ac:dyDescent="0.25"/>
    <row r="1335" ht="16.05" customHeight="1" x14ac:dyDescent="0.25"/>
    <row r="1336" ht="16.05" customHeight="1" x14ac:dyDescent="0.25"/>
    <row r="1337" ht="16.05" customHeight="1" x14ac:dyDescent="0.25"/>
    <row r="1338" ht="16.05" customHeight="1" x14ac:dyDescent="0.25"/>
    <row r="1339" ht="16.05" customHeight="1" x14ac:dyDescent="0.25"/>
    <row r="1340" ht="16.05" customHeight="1" x14ac:dyDescent="0.25"/>
  </sheetData>
  <sheetProtection sheet="1" objects="1" scenarios="1"/>
  <mergeCells count="3">
    <mergeCell ref="B275:C275"/>
    <mergeCell ref="B2:C2"/>
    <mergeCell ref="B4:B8"/>
  </mergeCells>
  <phoneticPr fontId="2" type="noConversion"/>
  <conditionalFormatting sqref="F14:F61">
    <cfRule type="containsText" dxfId="11" priority="15" operator="containsText" text="个数">
      <formula>NOT(ISERROR(SEARCH("个数",F14)))</formula>
    </cfRule>
  </conditionalFormatting>
  <conditionalFormatting sqref="F67:F114">
    <cfRule type="containsText" dxfId="10" priority="6" operator="containsText" text="个数">
      <formula>NOT(ISERROR(SEARCH("个数",F67)))</formula>
    </cfRule>
  </conditionalFormatting>
  <conditionalFormatting sqref="F120:F167">
    <cfRule type="containsText" dxfId="9" priority="5" operator="containsText" text="个数">
      <formula>NOT(ISERROR(SEARCH("个数",F120)))</formula>
    </cfRule>
  </conditionalFormatting>
  <conditionalFormatting sqref="F173:F220">
    <cfRule type="containsText" dxfId="8" priority="4" operator="containsText" text="个数">
      <formula>NOT(ISERROR(SEARCH("个数",F173)))</formula>
    </cfRule>
  </conditionalFormatting>
  <conditionalFormatting sqref="F226:F273">
    <cfRule type="containsText" dxfId="7" priority="3" operator="containsText" text="个数">
      <formula>NOT(ISERROR(SEARCH("个数",F226)))</formula>
    </cfRule>
  </conditionalFormatting>
  <conditionalFormatting sqref="V4:ED273">
    <cfRule type="expression" dxfId="6" priority="2">
      <formula>V$3&lt;TODAY()</formula>
    </cfRule>
  </conditionalFormatting>
  <conditionalFormatting sqref="L4:U273">
    <cfRule type="expression" dxfId="5" priority="1">
      <formula>L$3&lt;YEAR(TODAY())</formula>
    </cfRule>
  </conditionalFormatting>
  <pageMargins left="0.7" right="0.7" top="0.75" bottom="0.75" header="0.3" footer="0.3"/>
  <pageSetup paperSize="9" orientation="portrait" r:id="rId1"/>
  <ignoredErrors>
    <ignoredError sqref="K16:ED16 H16:J16 L20:N20 P20:ED20 L21:ED34 L38:ED52 L56:ED61 C73:E114 C126:E166 C179:E215 C232:E268 L69:ED270 H69:J270 C56:J61 C38:J52 C20:J34 K22:K61 K67:K114 K120:K167 K173:K220 K226:K270 J295 B20:B61 B126:B167 B73:B114"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'B1-基本信息'!$E$58:$E$61</xm:f>
          </x14:formula1>
          <xm:sqref>F277:F305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17</vt:i4>
      </vt:variant>
      <vt:variant>
        <vt:lpstr>命名范围</vt:lpstr>
      </vt:variant>
      <vt:variant>
        <vt:i4>5</vt:i4>
      </vt:variant>
    </vt:vector>
  </HeadingPairs>
  <TitlesOfParts>
    <vt:vector size="22" baseType="lpstr">
      <vt:lpstr>A1-评价指标</vt:lpstr>
      <vt:lpstr>A2-现金流量</vt:lpstr>
      <vt:lpstr>A3-利润表</vt:lpstr>
      <vt:lpstr>A4-动态存货</vt:lpstr>
      <vt:lpstr>B1-基本信息</vt:lpstr>
      <vt:lpstr>B2-规划信息</vt:lpstr>
      <vt:lpstr>B3-开发进度</vt:lpstr>
      <vt:lpstr>B4-1销售回款【输入】</vt:lpstr>
      <vt:lpstr>B4-2销售回款【输出】</vt:lpstr>
      <vt:lpstr>C1-开发成本</vt:lpstr>
      <vt:lpstr>C2-成本支付</vt:lpstr>
      <vt:lpstr>D1-期间费用</vt:lpstr>
      <vt:lpstr>D2-税金支付</vt:lpstr>
      <vt:lpstr>D2-1增值税</vt:lpstr>
      <vt:lpstr>D2-2土增税</vt:lpstr>
      <vt:lpstr>E-自持物业</vt:lpstr>
      <vt:lpstr>名称定义</vt:lpstr>
      <vt:lpstr>成本分摊</vt:lpstr>
      <vt:lpstr>二级业态</vt:lpstr>
      <vt:lpstr>开始时间</vt:lpstr>
      <vt:lpstr>一级业态</vt:lpstr>
      <vt:lpstr>运营分期</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2024-08-19T04:12:27Z</dcterms:modified>
  <cp:version>V1-20240727</cp:version>
</cp:coreProperties>
</file>